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Vypsané výběrové řízení\Dotazy_VZ\13_Dotazy\"/>
    </mc:Choice>
  </mc:AlternateContent>
  <xr:revisionPtr revIDLastSave="0" documentId="8_{4EC2987E-81DA-4BF5-9B4A-35C89D787248}" xr6:coauthVersionLast="47" xr6:coauthVersionMax="47" xr10:uidLastSave="{00000000-0000-0000-0000-000000000000}"/>
  <bookViews>
    <workbookView xWindow="28680" yWindow="-120" windowWidth="29040" windowHeight="15720" firstSheet="18" activeTab="23"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'01_A_D.1.1_V_NZ'!$A$1:$I$1042</definedName>
    <definedName name="_xlnm._FilterDatabase" localSheetId="3" hidden="1">'01_A_D.1.1_V_ZP'!$A$1:$I$1696</definedName>
    <definedName name="_xlnm._FilterDatabase" localSheetId="6" hidden="1">'01_A_D.1.4.1_V'!$A$1:$I$73</definedName>
    <definedName name="_xlnm._FilterDatabase" localSheetId="9" hidden="1">'01_A_D.1.4.2_V_NZ'!$A$1:$I$311</definedName>
    <definedName name="_xlnm._FilterDatabase" localSheetId="8" hidden="1">'01_A_D.1.4.2_V_ZP'!$A$1:$I$46</definedName>
    <definedName name="_xlnm._FilterDatabase" localSheetId="12" hidden="1">'01_A_D.1.4.3_V_NZ'!$A$1:$I$868</definedName>
    <definedName name="_xlnm._FilterDatabase" localSheetId="11" hidden="1">'01_A_D.1.4.3_V_ZP'!$A$1:$I$949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'01_B_D.1.1'!$A$1:$I$1226</definedName>
    <definedName name="_xlnm._FilterDatabase" localSheetId="25" hidden="1">'01_B_D.1.2'!$A$1:$I$696</definedName>
    <definedName name="_xlnm._FilterDatabase" localSheetId="27" hidden="1">'01_B_D.1.4.2'!$A$1:$I$81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'01_C_D.1.1_Z_NZ'!$A$1:$I$23</definedName>
    <definedName name="_xlnm._FilterDatabase" localSheetId="43" hidden="1">'01_C_D.1.1_Z_ZN'!$A$1:$I$365</definedName>
    <definedName name="_xlnm._FilterDatabase" localSheetId="46" hidden="1">'01_C_D.1.4.1_Z'!$G$1:$G$120</definedName>
    <definedName name="_xlnm._FilterDatabase" localSheetId="49" hidden="1">'01_C_D.1.4.2_Z_NZ'!$G$1:$G$293</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'02_A_D.1.1'!$F$1:$F$2260</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'01_C_D.1.4.2_Z_NZ'!$A$1:$I$293</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29" i="45" l="1"/>
  <c r="H1038" i="69" l="1"/>
  <c r="H1008" i="69" s="1"/>
  <c r="H77" i="88"/>
  <c r="H75" i="47" l="1"/>
  <c r="H145" i="51"/>
  <c r="H155" i="51"/>
  <c r="H557" i="45"/>
  <c r="H10" i="68"/>
  <c r="H1034" i="69" l="1"/>
  <c r="H1032" i="69"/>
  <c r="H1030" i="69"/>
  <c r="H1028" i="69"/>
  <c r="H1026" i="69"/>
  <c r="H1023" i="69"/>
  <c r="H1021" i="69"/>
  <c r="H1019" i="69"/>
  <c r="H1017" i="69"/>
  <c r="H1015" i="69"/>
  <c r="H1013" i="69"/>
  <c r="H1011" i="69"/>
  <c r="H1009" i="69"/>
  <c r="H1003" i="69"/>
  <c r="H1002" i="69" s="1"/>
  <c r="H1000" i="69"/>
  <c r="H998" i="69"/>
  <c r="H996"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s="1"/>
  <c r="H824" i="69"/>
  <c r="H823" i="69" s="1"/>
  <c r="H821" i="69"/>
  <c r="H819" i="69"/>
  <c r="H817" i="69"/>
  <c r="H815" i="69"/>
  <c r="H813" i="69"/>
  <c r="H811" i="69"/>
  <c r="H809" i="69"/>
  <c r="H806" i="69"/>
  <c r="H803" i="69"/>
  <c r="H800" i="69"/>
  <c r="H797" i="69"/>
  <c r="H794" i="69"/>
  <c r="H790" i="69"/>
  <c r="H786" i="69"/>
  <c r="H780" i="69"/>
  <c r="H777" i="69"/>
  <c r="H774" i="69"/>
  <c r="H771" i="69"/>
  <c r="H768" i="69"/>
  <c r="H762" i="69"/>
  <c r="H761" i="69" s="1"/>
  <c r="H760" i="69"/>
  <c r="H758" i="69"/>
  <c r="H755" i="69"/>
  <c r="H752" i="69"/>
  <c r="H749"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2" i="94"/>
  <c r="H290" i="94"/>
  <c r="H288" i="94"/>
  <c r="H286" i="94"/>
  <c r="H285" i="94"/>
  <c r="H284" i="94"/>
  <c r="H283" i="94"/>
  <c r="H282" i="94"/>
  <c r="H281" i="94"/>
  <c r="H279" i="94"/>
  <c r="H277" i="94"/>
  <c r="H275" i="94"/>
  <c r="H273" i="94"/>
  <c r="H272" i="94"/>
  <c r="H271" i="94"/>
  <c r="H269" i="94"/>
  <c r="H268" i="94"/>
  <c r="F267" i="94"/>
  <c r="H267" i="94" s="1"/>
  <c r="H266" i="94"/>
  <c r="H265" i="94"/>
  <c r="H264" i="94"/>
  <c r="H263" i="94"/>
  <c r="H262" i="94"/>
  <c r="H261" i="94"/>
  <c r="H260" i="94"/>
  <c r="H259" i="94"/>
  <c r="H258" i="94"/>
  <c r="H254" i="94"/>
  <c r="H251" i="94"/>
  <c r="H248" i="94"/>
  <c r="H245" i="94"/>
  <c r="H242" i="94"/>
  <c r="H239" i="94"/>
  <c r="H236" i="94"/>
  <c r="H233" i="94"/>
  <c r="H230" i="94"/>
  <c r="H227" i="94"/>
  <c r="H224" i="94"/>
  <c r="H221" i="94"/>
  <c r="H218" i="94"/>
  <c r="H215" i="94"/>
  <c r="H212" i="94"/>
  <c r="H209" i="94"/>
  <c r="H206" i="94"/>
  <c r="H203" i="94"/>
  <c r="H195" i="94"/>
  <c r="H187" i="94"/>
  <c r="H179" i="94"/>
  <c r="H171" i="94"/>
  <c r="H163" i="94"/>
  <c r="H155" i="94"/>
  <c r="H147" i="94"/>
  <c r="H139" i="94"/>
  <c r="H131" i="94"/>
  <c r="H123" i="94"/>
  <c r="H115" i="94"/>
  <c r="H107"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s="1"/>
  <c r="E42" i="90" s="1"/>
  <c r="H68" i="91"/>
  <c r="H67" i="91"/>
  <c r="H66" i="91"/>
  <c r="H65" i="9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3" i="89"/>
  <c r="H1501" i="89"/>
  <c r="H1499" i="89"/>
  <c r="H1497" i="89"/>
  <c r="H1495" i="89"/>
  <c r="H1493" i="89"/>
  <c r="H1491" i="89"/>
  <c r="H1489" i="89"/>
  <c r="H1487" i="89"/>
  <c r="H1485" i="89"/>
  <c r="H1483" i="89"/>
  <c r="H1481" i="89"/>
  <c r="H1479" i="89"/>
  <c r="H1477" i="89"/>
  <c r="H1475"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20" i="89" s="1"/>
  <c r="H519" i="89"/>
  <c r="H518" i="89" s="1"/>
  <c r="E78" i="87" s="1"/>
  <c r="H517" i="89"/>
  <c r="H515" i="89"/>
  <c r="H514" i="89"/>
  <c r="H513" i="89"/>
  <c r="H510" i="89"/>
  <c r="H506" i="89"/>
  <c r="H481" i="89"/>
  <c r="H478" i="89"/>
  <c r="H469" i="89"/>
  <c r="H463" i="89"/>
  <c r="H453"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34" i="89"/>
  <c r="H26"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H1390" i="88"/>
  <c r="H1389" i="88" s="1"/>
  <c r="C92" i="87" s="1"/>
  <c r="E52" i="87" s="1"/>
  <c r="H1385" i="88"/>
  <c r="H1384" i="88" s="1"/>
  <c r="C91" i="87" s="1"/>
  <c r="H1361" i="88"/>
  <c r="H1360" i="88" s="1"/>
  <c r="C90" i="87" s="1"/>
  <c r="H1358" i="88"/>
  <c r="H1356" i="88"/>
  <c r="H1354" i="88"/>
  <c r="H1352" i="88"/>
  <c r="H1350" i="88"/>
  <c r="H1348" i="88"/>
  <c r="H1346" i="88"/>
  <c r="H1344"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39"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35"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s="1"/>
  <c r="C89" i="67" s="1"/>
  <c r="E52" i="67" s="1"/>
  <c r="H1321" i="68"/>
  <c r="H1320" i="68"/>
  <c r="C88" i="67" s="1"/>
  <c r="H1302" i="68"/>
  <c r="H1301" i="68" s="1"/>
  <c r="C87" i="67" s="1"/>
  <c r="H1299"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08" i="74" l="1"/>
  <c r="E51" i="87"/>
  <c r="H64" i="91"/>
  <c r="E41" i="90" s="1"/>
  <c r="E53" i="87"/>
  <c r="H226" i="74"/>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E72" i="72" s="1"/>
  <c r="E46" i="72" s="1"/>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E46" i="87" s="1"/>
  <c r="H512" i="89"/>
  <c r="E77" i="87" s="1"/>
  <c r="H1373" i="89"/>
  <c r="E96" i="87" s="1"/>
  <c r="H9" i="89"/>
  <c r="E73" i="87" s="1"/>
  <c r="E38" i="87"/>
  <c r="H9" i="79"/>
  <c r="E33" i="78" s="1"/>
  <c r="E45" i="75"/>
  <c r="H271" i="74"/>
  <c r="E71" i="72" s="1"/>
  <c r="E45" i="72" s="1"/>
  <c r="H82" i="93"/>
  <c r="C51" i="92" s="1"/>
  <c r="E33" i="92" s="1"/>
  <c r="H767" i="76"/>
  <c r="C63" i="75" s="1"/>
  <c r="H1469" i="89"/>
  <c r="E99" i="87" s="1"/>
  <c r="H257"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E63" i="72" s="1"/>
  <c r="E37" i="72" s="1"/>
  <c r="H253" i="74"/>
  <c r="E69" i="72" s="1"/>
  <c r="E43" i="72" s="1"/>
  <c r="H77" i="85"/>
  <c r="E36" i="84" s="1"/>
  <c r="H1756" i="88"/>
  <c r="C99" i="87" s="1"/>
  <c r="H550" i="89"/>
  <c r="E82" i="87" s="1"/>
  <c r="H711" i="97"/>
  <c r="E65" i="95" s="1"/>
  <c r="H9" i="99"/>
  <c r="H9" i="80"/>
  <c r="H8" i="80" s="1"/>
  <c r="E64" i="72"/>
  <c r="E38" i="72" s="1"/>
  <c r="E50" i="87"/>
  <c r="H106" i="106"/>
  <c r="E36" i="105" s="1"/>
  <c r="B12" i="75"/>
  <c r="B12" i="84"/>
  <c r="B12" i="72"/>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6" i="94"/>
  <c r="E55" i="92" s="1"/>
  <c r="E37" i="92" s="1"/>
  <c r="H846" i="77"/>
  <c r="E67" i="75" s="1"/>
  <c r="E44" i="75" s="1"/>
  <c r="H138" i="85"/>
  <c r="E37" i="84" s="1"/>
  <c r="H262" i="74"/>
  <c r="E70" i="72" s="1"/>
  <c r="E44" i="72" s="1"/>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70"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8" i="89"/>
  <c r="E72" i="87"/>
  <c r="E49" i="87"/>
  <c r="E40" i="67"/>
  <c r="E61" i="75"/>
  <c r="E60" i="75" s="1"/>
  <c r="E69" i="75" s="1"/>
  <c r="E53" i="66" s="1"/>
  <c r="H87" i="77"/>
  <c r="C76" i="67"/>
  <c r="E35" i="78"/>
  <c r="H8" i="81"/>
  <c r="E48" i="72"/>
  <c r="E20" i="72" s="1"/>
  <c r="C69" i="67"/>
  <c r="E74" i="72"/>
  <c r="C60" i="75"/>
  <c r="E37" i="78"/>
  <c r="H8" i="83"/>
  <c r="H8" i="68"/>
  <c r="E38" i="75" l="1"/>
  <c r="E38" i="78"/>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3" i="62"/>
  <c r="H51" i="62"/>
  <c r="H48" i="62"/>
  <c r="H46" i="62"/>
  <c r="H44" i="62"/>
  <c r="H41" i="62"/>
  <c r="H40" i="62" s="1"/>
  <c r="E41" i="61" s="1"/>
  <c r="H38" i="62"/>
  <c r="H37" i="62" s="1"/>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H514" i="51"/>
  <c r="H511" i="51"/>
  <c r="H507" i="51"/>
  <c r="H504" i="51"/>
  <c r="H496" i="51"/>
  <c r="H493" i="51"/>
  <c r="H490" i="51"/>
  <c r="H487" i="51"/>
  <c r="H484" i="51"/>
  <c r="H480" i="51"/>
  <c r="H476" i="51"/>
  <c r="H465" i="51"/>
  <c r="H462" i="51"/>
  <c r="H457" i="51"/>
  <c r="H453" i="51"/>
  <c r="H449" i="51"/>
  <c r="H446" i="51"/>
  <c r="H441" i="51"/>
  <c r="H438" i="51"/>
  <c r="H435" i="51"/>
  <c r="H431" i="51"/>
  <c r="H428" i="51"/>
  <c r="H426" i="51"/>
  <c r="H421" i="51"/>
  <c r="H418" i="51"/>
  <c r="H416" i="51"/>
  <c r="H414" i="51"/>
  <c r="H411" i="51"/>
  <c r="H409" i="51"/>
  <c r="H407" i="51"/>
  <c r="H405" i="51"/>
  <c r="H403" i="51"/>
  <c r="H401" i="51"/>
  <c r="H399" i="51"/>
  <c r="H390" i="51"/>
  <c r="H389" i="51"/>
  <c r="H384" i="51"/>
  <c r="H383" i="51"/>
  <c r="H379" i="51"/>
  <c r="H371" i="51"/>
  <c r="H367" i="51"/>
  <c r="H364" i="51"/>
  <c r="H361" i="51"/>
  <c r="H357" i="51"/>
  <c r="H351" i="51"/>
  <c r="H349" i="51"/>
  <c r="H347" i="51"/>
  <c r="H345" i="51"/>
  <c r="H342" i="51"/>
  <c r="H337" i="51"/>
  <c r="H313" i="51"/>
  <c r="H310" i="51"/>
  <c r="H307" i="51"/>
  <c r="H299" i="51"/>
  <c r="H295" i="51"/>
  <c r="H291" i="51"/>
  <c r="H288" i="51"/>
  <c r="H285" i="51"/>
  <c r="H281" i="51"/>
  <c r="H278" i="51"/>
  <c r="H275" i="51"/>
  <c r="H272" i="51"/>
  <c r="H269" i="51"/>
  <c r="H267" i="51"/>
  <c r="H221" i="51"/>
  <c r="H188" i="51"/>
  <c r="H186" i="51"/>
  <c r="H184" i="51"/>
  <c r="H182" i="51"/>
  <c r="H179" i="51"/>
  <c r="H177" i="51"/>
  <c r="H143" i="51"/>
  <c r="H139" i="51"/>
  <c r="H138" i="51"/>
  <c r="H137" i="51"/>
  <c r="H130" i="51"/>
  <c r="H129" i="51"/>
  <c r="H124" i="51"/>
  <c r="H119" i="51"/>
  <c r="H117" i="51"/>
  <c r="H113" i="51"/>
  <c r="H110" i="51"/>
  <c r="H107" i="51"/>
  <c r="H105" i="51"/>
  <c r="H102" i="51"/>
  <c r="H100" i="51"/>
  <c r="H89" i="51"/>
  <c r="H84" i="51"/>
  <c r="H80" i="51"/>
  <c r="H76" i="51"/>
  <c r="H72" i="51"/>
  <c r="H67" i="51"/>
  <c r="H54" i="51"/>
  <c r="H41" i="51"/>
  <c r="H28" i="51"/>
  <c r="H26" i="51"/>
  <c r="H22" i="51"/>
  <c r="H19" i="51"/>
  <c r="H14" i="5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H827" i="47"/>
  <c r="H822" i="47"/>
  <c r="H816" i="47"/>
  <c r="H811" i="47"/>
  <c r="H807" i="47"/>
  <c r="H803" i="47"/>
  <c r="H798" i="47"/>
  <c r="H794" i="47"/>
  <c r="H790" i="47"/>
  <c r="H786" i="47"/>
  <c r="H781" i="47"/>
  <c r="H780" i="47" s="1"/>
  <c r="E44" i="46" s="1"/>
  <c r="H777" i="47"/>
  <c r="H773" i="47"/>
  <c r="H767" i="47"/>
  <c r="H762" i="47"/>
  <c r="H757" i="47"/>
  <c r="C65" i="46" s="1"/>
  <c r="H754" i="47"/>
  <c r="E65" i="46" s="1"/>
  <c r="H749" i="47"/>
  <c r="H746" i="47"/>
  <c r="H742" i="47"/>
  <c r="H738" i="47"/>
  <c r="F735" i="47"/>
  <c r="H734" i="47"/>
  <c r="H731" i="47"/>
  <c r="H728" i="47"/>
  <c r="H725" i="47"/>
  <c r="H719" i="47"/>
  <c r="H713" i="47"/>
  <c r="H706" i="47"/>
  <c r="H700" i="47"/>
  <c r="H689" i="47"/>
  <c r="H682" i="47"/>
  <c r="H675" i="47"/>
  <c r="H667" i="47"/>
  <c r="H662" i="47"/>
  <c r="H656" i="47"/>
  <c r="H651" i="47"/>
  <c r="H646" i="47"/>
  <c r="H639" i="47"/>
  <c r="H634" i="47"/>
  <c r="H630" i="47"/>
  <c r="H622" i="47"/>
  <c r="H615" i="47"/>
  <c r="H608" i="47"/>
  <c r="H603" i="47"/>
  <c r="H597" i="47"/>
  <c r="H594" i="47"/>
  <c r="H589" i="47"/>
  <c r="H580" i="47"/>
  <c r="H571" i="47"/>
  <c r="H566" i="47"/>
  <c r="H556" i="47"/>
  <c r="H545" i="47"/>
  <c r="H540" i="47"/>
  <c r="H534" i="47"/>
  <c r="H528" i="47"/>
  <c r="H515" i="47"/>
  <c r="E62" i="46" s="1"/>
  <c r="H507" i="47"/>
  <c r="C62" i="46" s="1"/>
  <c r="H502" i="47"/>
  <c r="H499" i="47"/>
  <c r="H491" i="47"/>
  <c r="H487" i="47"/>
  <c r="H475" i="47"/>
  <c r="H472" i="47"/>
  <c r="H459" i="47"/>
  <c r="H454" i="47"/>
  <c r="H440" i="47"/>
  <c r="H435" i="47"/>
  <c r="H429" i="47"/>
  <c r="H426" i="47"/>
  <c r="H423" i="47"/>
  <c r="H416" i="47"/>
  <c r="H408" i="47"/>
  <c r="H403" i="47"/>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H187" i="47"/>
  <c r="H182" i="47"/>
  <c r="H179" i="47"/>
  <c r="H176" i="47"/>
  <c r="H161" i="47"/>
  <c r="H149" i="47"/>
  <c r="H135" i="47"/>
  <c r="H123" i="47"/>
  <c r="H111" i="47"/>
  <c r="H101" i="47"/>
  <c r="H96" i="47"/>
  <c r="H89" i="47"/>
  <c r="H84" i="47"/>
  <c r="H79" i="47"/>
  <c r="H71" i="47"/>
  <c r="H67" i="47"/>
  <c r="H63" i="47"/>
  <c r="H60" i="47"/>
  <c r="H57" i="47"/>
  <c r="H51" i="47"/>
  <c r="H45" i="47"/>
  <c r="H40" i="47"/>
  <c r="H35" i="47"/>
  <c r="H30" i="47"/>
  <c r="H19" i="47"/>
  <c r="H10" i="47"/>
  <c r="C68" i="46"/>
  <c r="C67" i="46"/>
  <c r="F23" i="46"/>
  <c r="E13" i="46"/>
  <c r="E12" i="46"/>
  <c r="B12" i="46"/>
  <c r="H1771" i="45"/>
  <c r="H1770" i="45" s="1"/>
  <c r="H1760" i="45"/>
  <c r="H1757" i="45"/>
  <c r="H1750" i="45"/>
  <c r="H1747" i="45"/>
  <c r="H1744" i="45"/>
  <c r="H1741" i="45"/>
  <c r="H1738" i="45"/>
  <c r="H1735" i="45"/>
  <c r="H1732" i="45"/>
  <c r="H1729" i="45"/>
  <c r="H1726" i="45"/>
  <c r="H1723" i="45"/>
  <c r="H1720" i="45"/>
  <c r="H1715" i="45"/>
  <c r="H1712" i="45"/>
  <c r="H1685" i="45"/>
  <c r="H1650" i="45"/>
  <c r="H1635" i="45"/>
  <c r="H1614" i="45"/>
  <c r="H1608" i="45"/>
  <c r="H1605" i="45"/>
  <c r="H1599" i="45"/>
  <c r="H1593" i="45"/>
  <c r="H1588" i="45"/>
  <c r="H1583" i="45"/>
  <c r="H1578" i="45"/>
  <c r="H1573" i="45"/>
  <c r="E99" i="44" s="1"/>
  <c r="H1569" i="45"/>
  <c r="H1564" i="45"/>
  <c r="H1559" i="45"/>
  <c r="H1554" i="45"/>
  <c r="H1547" i="45"/>
  <c r="F1545" i="45"/>
  <c r="F1546" i="45" s="1"/>
  <c r="H1540" i="45"/>
  <c r="E97" i="44" s="1"/>
  <c r="H1536" i="45"/>
  <c r="H1533" i="45"/>
  <c r="F1532" i="45"/>
  <c r="H1524" i="45"/>
  <c r="F1523" i="45"/>
  <c r="H1516" i="45"/>
  <c r="H1480" i="45"/>
  <c r="H1475" i="45"/>
  <c r="H1467" i="45"/>
  <c r="F1466" i="45"/>
  <c r="H1460" i="45"/>
  <c r="H1456" i="45"/>
  <c r="H1452" i="45"/>
  <c r="H1448" i="45"/>
  <c r="H1444" i="45"/>
  <c r="H1440" i="45"/>
  <c r="H1435" i="45"/>
  <c r="H1427" i="45"/>
  <c r="H1422" i="45"/>
  <c r="H1415" i="45"/>
  <c r="H1410" i="45"/>
  <c r="H1405" i="45"/>
  <c r="C95" i="44" s="1"/>
  <c r="H1399" i="45"/>
  <c r="H1393" i="45"/>
  <c r="F1391" i="45"/>
  <c r="H1376" i="45"/>
  <c r="C94" i="44" s="1"/>
  <c r="F1375" i="45"/>
  <c r="H1363" i="45"/>
  <c r="E94" i="44" s="1"/>
  <c r="H1359" i="45"/>
  <c r="H1356" i="45"/>
  <c r="H1351" i="45"/>
  <c r="H1347" i="45"/>
  <c r="H1343" i="45"/>
  <c r="H1338" i="45"/>
  <c r="H1333"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37" i="45"/>
  <c r="H1234"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H904" i="45"/>
  <c r="F902" i="45"/>
  <c r="F901" i="45"/>
  <c r="F903" i="45" s="1"/>
  <c r="H897" i="45"/>
  <c r="H888" i="45"/>
  <c r="F887" i="45"/>
  <c r="H878" i="45"/>
  <c r="F877" i="45"/>
  <c r="H870" i="45"/>
  <c r="H866" i="45"/>
  <c r="H862" i="45"/>
  <c r="H853" i="45"/>
  <c r="H847" i="45"/>
  <c r="H840" i="45"/>
  <c r="H832" i="45"/>
  <c r="H828" i="45"/>
  <c r="H825" i="45"/>
  <c r="H819" i="45"/>
  <c r="H813" i="45"/>
  <c r="H806" i="45"/>
  <c r="H801" i="45"/>
  <c r="H797" i="45"/>
  <c r="H793" i="45"/>
  <c r="H788" i="45"/>
  <c r="H784" i="45"/>
  <c r="H779" i="45"/>
  <c r="H774" i="45"/>
  <c r="C82" i="44" s="1"/>
  <c r="H771" i="45"/>
  <c r="E82" i="44" s="1"/>
  <c r="H767" i="45"/>
  <c r="H763" i="45"/>
  <c r="H759" i="45"/>
  <c r="H756" i="45"/>
  <c r="H753" i="45"/>
  <c r="H750" i="45"/>
  <c r="H747" i="45"/>
  <c r="H739" i="45"/>
  <c r="H710" i="45"/>
  <c r="H687" i="45"/>
  <c r="H682" i="45"/>
  <c r="H674" i="45"/>
  <c r="H668" i="45"/>
  <c r="F667" i="45"/>
  <c r="H661" i="45"/>
  <c r="H654" i="45"/>
  <c r="F653" i="45"/>
  <c r="H637" i="45"/>
  <c r="F636" i="45"/>
  <c r="H625" i="45"/>
  <c r="H620" i="45"/>
  <c r="F619" i="45"/>
  <c r="H609" i="45"/>
  <c r="F608" i="45"/>
  <c r="H600" i="45"/>
  <c r="H596" i="45"/>
  <c r="F595" i="45"/>
  <c r="H578" i="45"/>
  <c r="F576" i="45"/>
  <c r="F577" i="45" s="1"/>
  <c r="H566" i="45"/>
  <c r="H561" i="45"/>
  <c r="F555" i="45"/>
  <c r="F556" i="45" s="1"/>
  <c r="H551" i="45"/>
  <c r="F550" i="45"/>
  <c r="H544" i="45"/>
  <c r="H538" i="45"/>
  <c r="H532" i="45"/>
  <c r="F531" i="45"/>
  <c r="H524" i="45"/>
  <c r="F523" i="45"/>
  <c r="H514" i="45"/>
  <c r="H509" i="45"/>
  <c r="F508" i="45"/>
  <c r="H498" i="45"/>
  <c r="F497" i="45"/>
  <c r="H487" i="45"/>
  <c r="H483" i="45"/>
  <c r="H479" i="45"/>
  <c r="H476" i="45"/>
  <c r="H472" i="45"/>
  <c r="H465" i="45"/>
  <c r="H462" i="45"/>
  <c r="H458" i="45"/>
  <c r="H451" i="45"/>
  <c r="H447" i="45"/>
  <c r="H443" i="45"/>
  <c r="H436" i="45"/>
  <c r="H429" i="45"/>
  <c r="H424" i="45"/>
  <c r="H420" i="45"/>
  <c r="F419" i="45"/>
  <c r="H409" i="45"/>
  <c r="F408" i="45"/>
  <c r="H399" i="45"/>
  <c r="H394" i="45"/>
  <c r="F393" i="45"/>
  <c r="H386" i="45"/>
  <c r="F385" i="45"/>
  <c r="H379" i="45"/>
  <c r="H372" i="45"/>
  <c r="F371" i="45"/>
  <c r="H365" i="45"/>
  <c r="F364" i="45"/>
  <c r="H359" i="45"/>
  <c r="H353" i="45"/>
  <c r="H348" i="45"/>
  <c r="H340" i="45"/>
  <c r="H336" i="45"/>
  <c r="H332" i="45"/>
  <c r="H297" i="45"/>
  <c r="H293" i="45"/>
  <c r="H289" i="45"/>
  <c r="H249" i="45"/>
  <c r="H241" i="45"/>
  <c r="H222" i="45"/>
  <c r="H195" i="45"/>
  <c r="H166" i="45"/>
  <c r="H147" i="45"/>
  <c r="H144" i="45"/>
  <c r="H133" i="45"/>
  <c r="H122" i="45"/>
  <c r="H117" i="45"/>
  <c r="H111" i="45"/>
  <c r="H106" i="45"/>
  <c r="C78" i="44" s="1"/>
  <c r="H101" i="45"/>
  <c r="H96" i="45"/>
  <c r="H92" i="45"/>
  <c r="H86" i="45"/>
  <c r="H81" i="45"/>
  <c r="H80" i="45"/>
  <c r="E35" i="44" s="1"/>
  <c r="H72" i="45"/>
  <c r="H67" i="45"/>
  <c r="H62" i="45"/>
  <c r="H57" i="45"/>
  <c r="H50" i="45"/>
  <c r="H43" i="45"/>
  <c r="H38" i="45"/>
  <c r="F37" i="45"/>
  <c r="H32" i="45"/>
  <c r="F31" i="45"/>
  <c r="H26" i="45"/>
  <c r="H20" i="45"/>
  <c r="H15" i="45"/>
  <c r="H10" i="45"/>
  <c r="E105" i="44"/>
  <c r="E104" i="44" s="1"/>
  <c r="C103" i="44"/>
  <c r="C101" i="44"/>
  <c r="C99" i="44"/>
  <c r="E98" i="44"/>
  <c r="C92" i="44"/>
  <c r="C91" i="44"/>
  <c r="C90" i="44"/>
  <c r="C89" i="44"/>
  <c r="C88" i="44"/>
  <c r="C87" i="44"/>
  <c r="C85" i="44"/>
  <c r="F23" i="44"/>
  <c r="E13" i="44"/>
  <c r="E12" i="44"/>
  <c r="B12" i="44"/>
  <c r="E22" i="43"/>
  <c r="E70" i="46" l="1"/>
  <c r="H55" i="62"/>
  <c r="E44" i="61" s="1"/>
  <c r="H60" i="62"/>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9" i="45"/>
  <c r="E80" i="44"/>
  <c r="C76" i="44"/>
  <c r="E86" i="44"/>
  <c r="E87" i="44"/>
  <c r="C102" i="44"/>
  <c r="E81" i="44"/>
  <c r="E84" i="44"/>
  <c r="E90" i="44"/>
  <c r="H1572" i="45"/>
  <c r="E57" i="44" s="1"/>
  <c r="H1392" i="45"/>
  <c r="E53" i="44" s="1"/>
  <c r="E101" i="44"/>
  <c r="E93" i="44"/>
  <c r="E103" i="44"/>
  <c r="E83" i="67"/>
  <c r="E46" i="67" s="1"/>
  <c r="E39" i="86"/>
  <c r="E40" i="86" s="1"/>
  <c r="D19" i="86" s="1"/>
  <c r="D21" i="86" s="1"/>
  <c r="E21" i="86" s="1"/>
  <c r="D23" i="86" s="1"/>
  <c r="E57" i="86"/>
  <c r="D58" i="86" s="1"/>
  <c r="E62" i="50"/>
  <c r="H551" i="51"/>
  <c r="E39" i="50" s="1"/>
  <c r="E91" i="44"/>
  <c r="H1577" i="45"/>
  <c r="E58" i="44" s="1"/>
  <c r="H8" i="53"/>
  <c r="E38" i="43" s="1"/>
  <c r="H84" i="60"/>
  <c r="E39" i="59" s="1"/>
  <c r="H1362" i="45"/>
  <c r="E52" i="44" s="1"/>
  <c r="C96" i="44"/>
  <c r="C93" i="44"/>
  <c r="E96" i="44"/>
  <c r="H1756"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9" i="45"/>
  <c r="E55" i="44" s="1"/>
  <c r="C57" i="50"/>
  <c r="H98" i="60"/>
  <c r="E76" i="44"/>
  <c r="C79" i="44"/>
  <c r="H1443" i="45"/>
  <c r="E54" i="44" s="1"/>
  <c r="H1719" i="45"/>
  <c r="E60" i="44" s="1"/>
  <c r="E102" i="44"/>
  <c r="E69" i="46"/>
  <c r="H316" i="47"/>
  <c r="E37" i="46" s="1"/>
  <c r="H116" i="45"/>
  <c r="E37" i="44" s="1"/>
  <c r="H1155" i="45"/>
  <c r="E47" i="44" s="1"/>
  <c r="E89" i="44"/>
  <c r="H1246" i="45"/>
  <c r="E51" i="44" s="1"/>
  <c r="H1553"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13" i="45"/>
  <c r="E59" i="44" s="1"/>
  <c r="E46" i="61" l="1"/>
  <c r="E20" i="61" s="1"/>
  <c r="E22" i="61" s="1"/>
  <c r="F22" i="61" s="1"/>
  <c r="E24" i="61" s="1"/>
  <c r="E53" i="50"/>
  <c r="E66" i="46"/>
  <c r="C66" i="46"/>
  <c r="E40" i="43"/>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36" i="50"/>
  <c r="E37" i="43" l="1"/>
  <c r="E63" i="50"/>
  <c r="E60" i="43" s="1"/>
  <c r="E71" i="46"/>
  <c r="E58" i="43" s="1"/>
  <c r="C63" i="50"/>
  <c r="D60" i="43" s="1"/>
  <c r="C106" i="44"/>
  <c r="D57" i="43" s="1"/>
  <c r="E106" i="44"/>
  <c r="E57" i="43" s="1"/>
  <c r="E42" i="59"/>
  <c r="E20" i="59" s="1"/>
  <c r="E22" i="59" s="1"/>
  <c r="F22" i="59" s="1"/>
  <c r="E24" i="59" s="1"/>
  <c r="E39" i="52"/>
  <c r="E20" i="52" s="1"/>
  <c r="E22" i="52" s="1"/>
  <c r="F22" i="52" s="1"/>
  <c r="E24" i="52" s="1"/>
  <c r="E61" i="43"/>
  <c r="E81" i="67"/>
  <c r="E44" i="67" s="1"/>
  <c r="E43" i="50"/>
  <c r="E20" i="50" s="1"/>
  <c r="E22" i="50" s="1"/>
  <c r="F22" i="50" s="1"/>
  <c r="E24" i="50" s="1"/>
  <c r="E68" i="43"/>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53" i="32"/>
  <c r="H2249" i="32"/>
  <c r="H2245" i="32"/>
  <c r="H2240" i="32"/>
  <c r="H2236" i="32"/>
  <c r="H2232" i="32"/>
  <c r="H2230" i="32"/>
  <c r="H2228" i="32"/>
  <c r="H2224" i="32"/>
  <c r="H2217" i="32"/>
  <c r="H2215" i="32"/>
  <c r="H2212" i="32"/>
  <c r="H2210" i="32"/>
  <c r="H2207" i="32"/>
  <c r="H2204" i="32"/>
  <c r="H2191" i="32"/>
  <c r="H2180" i="32"/>
  <c r="H2169" i="32"/>
  <c r="H2159" i="32"/>
  <c r="H2149" i="32"/>
  <c r="H2139" i="32"/>
  <c r="H2129" i="32"/>
  <c r="H2087" i="32"/>
  <c r="H1979" i="32"/>
  <c r="H1929" i="32"/>
  <c r="H1927" i="32"/>
  <c r="H1925" i="32"/>
  <c r="H1923" i="32"/>
  <c r="H1911" i="32"/>
  <c r="H1910" i="32" s="1"/>
  <c r="E57" i="31" s="1"/>
  <c r="H1906" i="32"/>
  <c r="H1903" i="32"/>
  <c r="H1899" i="32"/>
  <c r="H1895" i="32"/>
  <c r="H1893" i="32"/>
  <c r="H1889" i="32"/>
  <c r="H1886" i="32"/>
  <c r="H1880" i="32"/>
  <c r="H1864" i="32"/>
  <c r="H1860" i="32"/>
  <c r="H1858" i="32"/>
  <c r="H1852" i="32"/>
  <c r="H1845" i="32"/>
  <c r="H1797" i="32"/>
  <c r="H1787" i="32"/>
  <c r="H1744" i="32"/>
  <c r="F1735" i="32"/>
  <c r="H1735" i="32" s="1"/>
  <c r="H1648" i="32"/>
  <c r="H1644" i="32"/>
  <c r="H1606" i="32"/>
  <c r="H1605" i="32" s="1"/>
  <c r="E53" i="31" s="1"/>
  <c r="H1600" i="32"/>
  <c r="H1595" i="32"/>
  <c r="H1593" i="32"/>
  <c r="H1586" i="32"/>
  <c r="H1560" i="32"/>
  <c r="H1553" i="32"/>
  <c r="H1551" i="32"/>
  <c r="H1538" i="32"/>
  <c r="H1536" i="32"/>
  <c r="H1521" i="32"/>
  <c r="H1507" i="32"/>
  <c r="H1506" i="32" s="1"/>
  <c r="E51" i="31" s="1"/>
  <c r="H1501" i="32"/>
  <c r="H1489" i="32"/>
  <c r="H1479" i="32"/>
  <c r="H1477" i="32"/>
  <c r="H1473" i="32"/>
  <c r="H1468" i="32"/>
  <c r="H1466" i="32"/>
  <c r="H1459" i="32"/>
  <c r="H1444"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0" i="32"/>
  <c r="H425" i="32"/>
  <c r="H422" i="32"/>
  <c r="H249" i="32"/>
  <c r="H243" i="32"/>
  <c r="H240" i="32"/>
  <c r="H197" i="32"/>
  <c r="H194" i="32"/>
  <c r="H185" i="32"/>
  <c r="H183" i="32"/>
  <c r="H181" i="32"/>
  <c r="H140" i="32"/>
  <c r="H134" i="32"/>
  <c r="H124" i="32"/>
  <c r="H88" i="32"/>
  <c r="H86" i="32"/>
  <c r="H49" i="32"/>
  <c r="H47" i="32"/>
  <c r="H29" i="32"/>
  <c r="H25" i="32"/>
  <c r="H20" i="32"/>
  <c r="H14" i="32"/>
  <c r="H10" i="32"/>
  <c r="F23" i="31"/>
  <c r="E13" i="31"/>
  <c r="E12" i="31"/>
  <c r="B12" i="31"/>
  <c r="E22" i="30"/>
  <c r="H436" i="32" l="1"/>
  <c r="E39" i="31" s="1"/>
  <c r="H2128" i="32"/>
  <c r="E59" i="31" s="1"/>
  <c r="H193" i="32"/>
  <c r="E37" i="31" s="1"/>
  <c r="H1535" i="32"/>
  <c r="E52" i="31" s="1"/>
  <c r="H1869" i="32"/>
  <c r="E55" i="31" s="1"/>
  <c r="H133" i="32"/>
  <c r="E36" i="31" s="1"/>
  <c r="H1885" i="32"/>
  <c r="E56" i="31" s="1"/>
  <c r="H25" i="42"/>
  <c r="H9" i="42"/>
  <c r="H43" i="41"/>
  <c r="E35" i="40" s="1"/>
  <c r="H36" i="41"/>
  <c r="H9" i="37"/>
  <c r="E33" i="36" s="1"/>
  <c r="H18" i="37"/>
  <c r="E34" i="36" s="1"/>
  <c r="H36" i="37"/>
  <c r="E36" i="36" s="1"/>
  <c r="H1325" i="32"/>
  <c r="E49" i="31" s="1"/>
  <c r="H1097" i="32"/>
  <c r="H1285" i="32"/>
  <c r="E48" i="31" s="1"/>
  <c r="H1922"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5" i="32"/>
  <c r="E50" i="31" s="1"/>
  <c r="H39" i="35"/>
  <c r="E35" i="34" s="1"/>
  <c r="H809" i="32"/>
  <c r="E43" i="31" s="1"/>
  <c r="H1643" i="32"/>
  <c r="E54" i="31" s="1"/>
  <c r="H2203" i="32"/>
  <c r="H2202"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47" i="26" l="1"/>
  <c r="E40" i="25" s="1"/>
  <c r="H18" i="24"/>
  <c r="E35" i="23" s="1"/>
  <c r="H164" i="19"/>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8" i="12" l="1"/>
  <c r="E33" i="11" s="1"/>
  <c r="H384" i="7"/>
  <c r="E52" i="6" s="1"/>
  <c r="H46" i="7"/>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H8" i="10"/>
  <c r="E33" i="9" s="1"/>
  <c r="H25" i="14"/>
  <c r="E34" i="13" s="1"/>
  <c r="H71" i="7"/>
  <c r="E37" i="6" s="1"/>
  <c r="H8" i="7"/>
  <c r="E33" i="6" s="1"/>
  <c r="H8" i="14"/>
  <c r="E33" i="13" s="1"/>
  <c r="H17" i="12"/>
  <c r="E34" i="11" s="1"/>
  <c r="H362" i="7"/>
  <c r="E51" i="6" s="1"/>
  <c r="H42" i="14"/>
  <c r="E35" i="13" s="1"/>
  <c r="E36" i="11" l="1"/>
  <c r="E20" i="11" s="1"/>
  <c r="E35" i="15"/>
  <c r="E20" i="15" s="1"/>
  <c r="E22" i="15" s="1"/>
  <c r="F22" i="15" s="1"/>
  <c r="E24" i="15" s="1"/>
  <c r="E36" i="13"/>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s="1"/>
  <c r="E44" i="2" s="1"/>
  <c r="H118" i="3"/>
  <c r="H117" i="3" s="1"/>
  <c r="E43" i="2" s="1"/>
  <c r="H113" i="3"/>
  <c r="H112" i="3" s="1"/>
  <c r="E42" i="2" s="1"/>
  <c r="H107" i="3"/>
  <c r="H106" i="3" s="1"/>
  <c r="E41" i="2" s="1"/>
  <c r="H99" i="3"/>
  <c r="H91" i="3"/>
  <c r="H87" i="3"/>
  <c r="H86" i="3" s="1"/>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60" i="4" l="1"/>
  <c r="E51" i="2" s="1"/>
  <c r="H146" i="3"/>
  <c r="E46" i="2" s="1"/>
  <c r="H36" i="3"/>
  <c r="E34" i="2" s="1"/>
  <c r="H117" i="4"/>
  <c r="E56" i="2" s="1"/>
  <c r="H8" i="4"/>
  <c r="E49" i="2" s="1"/>
  <c r="H102" i="4"/>
  <c r="E54" i="2" s="1"/>
  <c r="H90" i="3"/>
  <c r="E40" i="2" s="1"/>
  <c r="H8" i="3"/>
  <c r="E33" i="2" s="1"/>
  <c r="H70" i="4"/>
  <c r="E52" i="2" s="1"/>
  <c r="H62" i="3"/>
  <c r="E37" i="2" s="1"/>
  <c r="H153" i="3"/>
  <c r="E47" i="2" s="1"/>
  <c r="E32" i="2" l="1"/>
  <c r="E48" i="2"/>
  <c r="E33" i="1" s="1"/>
  <c r="E32" i="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<sst xmlns="http://schemas.openxmlformats.org/spreadsheetml/2006/main" count="64268" uniqueCount="11827">
  <si>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</si>
  <si>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</si>
  <si>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</si>
  <si>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</si>
  <si>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</si>
  <si>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</si>
  <si>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</si>
  <si>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</si>
  <si>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</si>
  <si>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</si>
  <si>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</si>
  <si>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</si>
  <si>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</si>
  <si>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</si>
  <si>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</si>
  <si>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</si>
  <si>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</si>
  <si>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</si>
  <si>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</si>
  <si>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</si>
  <si>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</si>
  <si>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</si>
  <si>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</si>
  <si>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</si>
  <si>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</si>
  <si>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</si>
  <si>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</si>
  <si>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</si>
  <si>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</si>
  <si>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</si>
  <si>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</si>
  <si>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</si>
  <si>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</si>
  <si>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</si>
  <si>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</si>
  <si>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</si>
  <si>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</si>
  <si>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</si>
  <si>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</si>
  <si>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</si>
  <si>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</si>
  <si>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</si>
  <si>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</si>
  <si>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</si>
  <si>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</si>
  <si>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</si>
  <si>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</si>
  <si>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</si>
  <si>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</si>
  <si>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</si>
  <si>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</si>
  <si>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</si>
  <si>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</si>
  <si>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</si>
  <si>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</si>
  <si>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</si>
  <si>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</si>
  <si>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</si>
  <si>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</si>
  <si>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</si>
  <si>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</si>
  <si>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</si>
  <si>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</si>
  <si>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</si>
  <si>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</si>
  <si>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</si>
  <si>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</si>
  <si>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</si>
  <si>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</si>
  <si>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</si>
  <si>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</si>
  <si>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</si>
  <si>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</si>
  <si>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</si>
  <si>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</si>
  <si>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</si>
  <si>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</si>
  <si>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</si>
  <si>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</si>
  <si>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</si>
  <si>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</si>
  <si>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</si>
  <si>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</si>
  <si>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</si>
  <si>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</si>
  <si>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</si>
  <si>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</si>
  <si>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</si>
  <si>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</si>
  <si>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</si>
  <si>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</si>
  <si>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</si>
  <si>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</si>
  <si>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</si>
  <si>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</si>
  <si>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</si>
  <si>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</si>
  <si>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</si>
  <si>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</si>
  <si>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</si>
  <si>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</si>
  <si>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</si>
  <si>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</si>
  <si>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</si>
  <si>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</si>
  <si>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</si>
  <si>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</si>
  <si>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</si>
  <si>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</si>
  <si>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</si>
  <si>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</si>
  <si>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</si>
  <si>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</si>
  <si>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</si>
  <si>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</si>
  <si>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</si>
  <si>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</si>
  <si>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</si>
  <si>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</si>
  <si>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</si>
  <si>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</si>
  <si>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</si>
  <si>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</si>
  <si>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</si>
  <si>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</si>
  <si>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</si>
  <si>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</si>
  <si>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</si>
  <si>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</si>
  <si>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</si>
  <si>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</si>
  <si>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</si>
  <si>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</si>
  <si>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</si>
  <si>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</si>
  <si>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</si>
  <si>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</si>
  <si>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</si>
  <si>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</si>
  <si>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</si>
  <si>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</si>
  <si>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</si>
  <si>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</si>
  <si>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</si>
  <si>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</si>
  <si>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</si>
  <si>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</si>
  <si>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</si>
  <si>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</si>
  <si>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</si>
  <si>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</si>
  <si>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</si>
  <si>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</si>
  <si>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</si>
  <si>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</si>
  <si>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</si>
  <si>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</si>
  <si>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</si>
  <si>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</si>
  <si>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</si>
  <si>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</si>
  <si>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</si>
  <si>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</si>
  <si>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</si>
  <si>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</si>
  <si>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</si>
  <si>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</si>
  <si>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</si>
  <si>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</si>
  <si>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</si>
  <si>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</si>
  <si>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</si>
  <si>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</si>
  <si>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</si>
  <si>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</si>
  <si>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</si>
  <si>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</si>
  <si>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</si>
  <si>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</si>
  <si>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</si>
  <si>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</si>
  <si>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</si>
  <si>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</si>
  <si>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</si>
  <si>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</si>
  <si>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</si>
  <si>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</si>
  <si>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</si>
  <si>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</si>
  <si>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</si>
  <si>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</si>
  <si>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</si>
  <si>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</si>
  <si>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</si>
  <si>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</si>
  <si>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</si>
  <si>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</si>
  <si>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</si>
  <si>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</si>
  <si>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</si>
  <si>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</si>
  <si>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</si>
  <si>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</si>
  <si>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</si>
  <si>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</si>
  <si>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</si>
  <si>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</si>
  <si>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</si>
  <si>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</si>
  <si>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</si>
  <si>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</si>
  <si>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</si>
  <si>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</si>
  <si>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</si>
  <si>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</si>
  <si>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</si>
  <si>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</si>
  <si>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</si>
  <si>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</si>
  <si>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</si>
  <si>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</si>
  <si>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</si>
  <si>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</si>
  <si>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</si>
  <si>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</si>
  <si>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</si>
  <si>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</si>
  <si>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</si>
  <si>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</si>
  <si>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</si>
  <si>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</si>
  <si>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</si>
  <si>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</si>
  <si>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</si>
  <si>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</si>
  <si>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</si>
  <si>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</si>
  <si>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</si>
  <si>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</si>
  <si>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</si>
  <si>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</si>
  <si>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</si>
  <si>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</si>
  <si>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</si>
  <si>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</si>
  <si>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</si>
  <si>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</si>
  <si>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</si>
  <si>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</si>
  <si>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</si>
  <si>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</si>
  <si>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</si>
  <si>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</si>
  <si>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</si>
  <si>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</si>
  <si>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</si>
  <si>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</si>
  <si>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</si>
  <si>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</si>
  <si>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</si>
  <si>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</si>
  <si>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</si>
  <si>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</si>
  <si>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</si>
  <si>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</si>
  <si>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</si>
  <si>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</si>
  <si>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</si>
  <si>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</si>
  <si>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</si>
  <si>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</si>
  <si>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</si>
  <si>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</si>
  <si>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</si>
  <si>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</si>
  <si>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</si>
  <si>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</si>
  <si>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</si>
  <si>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</si>
  <si>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</si>
  <si>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</si>
  <si>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</si>
  <si>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</si>
  <si>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</si>
  <si>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</si>
  <si>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</si>
  <si>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</si>
  <si>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</si>
  <si>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</si>
  <si>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</si>
  <si>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</si>
  <si>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</si>
  <si>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</si>
  <si>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</si>
  <si>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</si>
  <si>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</si>
  <si>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</si>
  <si>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</si>
  <si>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</si>
  <si>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</si>
  <si>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</si>
  <si>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</si>
  <si>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</si>
  <si>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</si>
  <si>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</si>
  <si>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</si>
  <si>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</si>
  <si>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</si>
  <si>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</si>
  <si>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</si>
  <si>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</si>
  <si>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</si>
  <si>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</si>
  <si>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</si>
  <si>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</si>
  <si>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</si>
  <si>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</si>
  <si>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</si>
  <si>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</si>
  <si>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</si>
  <si>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</si>
  <si>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</si>
  <si>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</si>
  <si>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</si>
  <si>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</si>
  <si>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</si>
  <si>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</si>
  <si>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</si>
  <si>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</si>
  <si>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</si>
  <si>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</si>
  <si>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</si>
  <si>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</si>
  <si>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</si>
  <si>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</si>
  <si>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</si>
  <si>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</si>
  <si>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</si>
  <si>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</si>
  <si>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</si>
  <si>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</si>
  <si>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</si>
  <si>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</si>
  <si>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</si>
  <si>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</si>
  <si>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</si>
  <si>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</si>
  <si>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</si>
  <si>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</si>
  <si>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</si>
  <si>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</si>
  <si>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</si>
  <si>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</si>
  <si>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</si>
  <si>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</si>
  <si>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</si>
  <si>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</si>
  <si>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</si>
  <si>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</si>
  <si>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</si>
  <si>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</si>
  <si>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</si>
  <si>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</si>
  <si>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</si>
  <si>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</si>
  <si>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</si>
  <si>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</si>
  <si>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</si>
  <si>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</si>
  <si>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</si>
  <si>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</si>
  <si>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</si>
  <si>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</si>
  <si>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</si>
  <si>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</si>
  <si>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</si>
  <si>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</si>
  <si>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</si>
  <si>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</si>
  <si>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</si>
  <si>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</si>
  <si>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</si>
  <si>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</si>
  <si>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</si>
  <si>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</si>
  <si>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</si>
  <si>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</si>
  <si>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</si>
  <si>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</si>
  <si>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</si>
  <si>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</si>
  <si>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</si>
  <si>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</si>
  <si>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</si>
  <si>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</si>
  <si>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</si>
  <si>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</si>
  <si>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</si>
  <si>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</si>
  <si>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</si>
  <si>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</si>
  <si>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</si>
  <si>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</si>
  <si>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</si>
  <si>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</si>
  <si>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</si>
  <si>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</si>
  <si>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</si>
  <si>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</si>
  <si>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</si>
  <si>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</si>
  <si>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</si>
  <si>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</si>
  <si>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</si>
  <si>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</si>
  <si>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</si>
  <si>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</si>
  <si>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</si>
  <si>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</si>
  <si>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</si>
  <si>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</si>
  <si>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</si>
  <si>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</si>
  <si>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</si>
  <si>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</si>
  <si>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</si>
  <si>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</si>
  <si>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</si>
  <si>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</si>
  <si>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</si>
  <si>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</si>
  <si>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</si>
  <si>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</si>
  <si>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</si>
  <si>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</si>
  <si>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</si>
  <si>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</si>
  <si>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</si>
  <si>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</si>
  <si>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</si>
  <si>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</si>
  <si>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</si>
  <si>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</si>
  <si>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</si>
  <si>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</si>
  <si>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</si>
  <si>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</si>
  <si>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</si>
  <si>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</si>
  <si>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</si>
  <si>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</si>
  <si>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</si>
  <si>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</si>
  <si>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</si>
  <si>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</si>
  <si>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</si>
  <si>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</si>
  <si>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</si>
  <si>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</si>
  <si>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</si>
  <si>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</si>
  <si>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</si>
  <si>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</si>
  <si>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</si>
  <si>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</si>
  <si>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</si>
  <si>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</si>
  <si>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</si>
  <si>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</si>
  <si>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</si>
  <si>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</si>
  <si>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</si>
  <si>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</si>
  <si>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</si>
  <si>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</si>
  <si>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</si>
  <si>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</si>
  <si>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</si>
  <si>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</si>
  <si>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</si>
  <si>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</si>
  <si>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</si>
  <si>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</si>
  <si>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</si>
  <si>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</si>
  <si>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</si>
  <si>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</si>
  <si>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</si>
  <si>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</si>
  <si>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</si>
  <si>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</si>
  <si>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</si>
  <si>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</si>
  <si>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</si>
  <si>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</si>
  <si>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</si>
  <si>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</si>
  <si>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</si>
  <si>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</si>
  <si>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</si>
  <si>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</si>
  <si>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</si>
  <si>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</si>
  <si>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</si>
  <si>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</si>
  <si>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</si>
  <si>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</si>
  <si>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</si>
  <si>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</si>
  <si>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</si>
  <si>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</si>
  <si>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</si>
  <si>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</si>
  <si>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</si>
  <si>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</si>
  <si>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</si>
  <si>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</si>
  <si>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</si>
  <si>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</si>
  <si>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</si>
  <si>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</si>
  <si>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</si>
  <si>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</si>
  <si>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</si>
  <si>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</si>
  <si>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</si>
  <si>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</si>
  <si>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</si>
  <si>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</si>
  <si>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</si>
  <si>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</si>
  <si>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</si>
  <si>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</si>
  <si>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</si>
  <si>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</si>
  <si>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</si>
  <si>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</si>
  <si>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</si>
  <si>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</si>
  <si>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</si>
  <si>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</si>
  <si>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</si>
  <si>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</si>
  <si>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</si>
  <si>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</si>
  <si>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</si>
  <si>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</si>
  <si>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</si>
  <si>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</si>
  <si>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</si>
  <si>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</si>
  <si>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</si>
  <si>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</si>
  <si>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</si>
  <si>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</si>
  <si>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</si>
  <si>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</si>
  <si>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</si>
  <si>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</si>
  <si>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</si>
  <si>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</si>
  <si>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</si>
  <si>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</si>
  <si>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</si>
  <si>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</si>
  <si>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</si>
  <si>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</si>
  <si>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</si>
  <si>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</si>
  <si>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</si>
  <si>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</si>
  <si>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</si>
  <si>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</si>
  <si>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</si>
  <si>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</si>
  <si>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</si>
  <si>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</si>
  <si>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</si>
  <si>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</si>
  <si>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</si>
  <si>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</si>
  <si>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</si>
  <si>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</si>
  <si>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</si>
  <si>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</si>
  <si>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</si>
  <si>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</si>
  <si>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</si>
  <si>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</si>
  <si>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</si>
  <si>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</si>
  <si>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</si>
  <si>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</si>
  <si>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</si>
  <si>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</si>
  <si>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</si>
  <si>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</si>
  <si>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</si>
  <si>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</si>
  <si>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</si>
  <si>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</si>
  <si>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</si>
  <si>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</si>
  <si>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</si>
  <si>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</si>
  <si>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</si>
  <si>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</si>
  <si>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</si>
  <si>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</si>
  <si>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</si>
  <si>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</si>
  <si>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</si>
  <si>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</si>
  <si>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</si>
  <si>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</si>
  <si>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</si>
  <si>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</si>
  <si>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</si>
  <si>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</si>
  <si>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</si>
  <si>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</si>
  <si>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</si>
  <si>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</si>
  <si>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</si>
  <si>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</si>
  <si>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</si>
  <si>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</si>
  <si>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</si>
  <si>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</si>
  <si>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</si>
  <si>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</si>
  <si>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</si>
  <si>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</si>
  <si>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</si>
  <si>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</si>
  <si>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</si>
  <si>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</si>
  <si>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</si>
  <si>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</si>
  <si>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</si>
  <si>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</si>
  <si>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</si>
  <si>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</si>
  <si>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</si>
  <si>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</si>
  <si>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</si>
  <si>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</si>
  <si>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</si>
  <si>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</si>
  <si>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</si>
  <si>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</si>
  <si>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</si>
  <si>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</si>
  <si>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</si>
  <si>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</si>
  <si>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</si>
  <si>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</si>
  <si>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</si>
  <si>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</si>
  <si>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</si>
  <si>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</si>
  <si>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</si>
  <si>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</si>
  <si>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</si>
  <si>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</si>
  <si>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</si>
  <si>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</si>
  <si>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</si>
  <si>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</si>
  <si>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</si>
  <si>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</si>
  <si>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</si>
  <si>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</si>
  <si>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</si>
  <si>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</si>
  <si>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</si>
  <si>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</si>
  <si>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</si>
  <si>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</si>
  <si>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</si>
  <si>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</si>
  <si>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</si>
  <si>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</si>
  <si>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</si>
  <si>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</si>
  <si>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</si>
  <si>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</si>
  <si>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</si>
  <si>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</si>
  <si>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</si>
  <si>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</si>
  <si>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</si>
  <si>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</si>
  <si>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</si>
  <si>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</si>
  <si>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</si>
  <si>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</si>
  <si>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</si>
  <si>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</si>
  <si>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</si>
  <si>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</si>
  <si>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</si>
  <si>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</si>
  <si>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</si>
  <si>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</si>
  <si>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</si>
  <si>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</si>
  <si>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</si>
  <si>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</si>
  <si>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</si>
  <si>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</si>
  <si>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</si>
  <si>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</si>
  <si>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</si>
  <si>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</si>
  <si>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</si>
  <si>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</si>
  <si>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</si>
  <si>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</si>
  <si>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</si>
  <si>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</si>
  <si>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</si>
  <si>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</si>
  <si>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</si>
  <si>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</si>
  <si>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</si>
  <si>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</si>
  <si>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</si>
  <si>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</si>
  <si>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</si>
  <si>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</si>
  <si>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</si>
  <si>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</si>
  <si>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</si>
  <si>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</si>
  <si>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</si>
  <si>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</si>
  <si>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</si>
  <si>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</si>
  <si>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</si>
  <si>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</si>
  <si>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</si>
  <si>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</si>
  <si>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</si>
  <si>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</si>
  <si>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</si>
  <si>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</si>
  <si>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</si>
  <si>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</si>
  <si>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</si>
  <si>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</si>
  <si>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</si>
  <si>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</si>
  <si>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</si>
  <si>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</si>
  <si>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</si>
  <si>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</si>
  <si>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</si>
  <si>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</si>
  <si>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</si>
  <si>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</si>
  <si>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</si>
  <si>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</si>
  <si>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</si>
  <si>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</si>
  <si>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</si>
  <si>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</si>
  <si>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</si>
  <si>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</si>
  <si>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</si>
  <si>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</si>
  <si>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</si>
  <si>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</si>
  <si>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</si>
  <si>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</si>
  <si>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</si>
  <si>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</si>
  <si>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</si>
  <si>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</si>
  <si>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</si>
  <si>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</si>
  <si>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</si>
  <si>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</si>
  <si>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</si>
  <si>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</si>
  <si>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</si>
  <si>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</si>
  <si>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</si>
  <si>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</si>
  <si>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</si>
  <si>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</si>
  <si>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</si>
  <si>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</si>
  <si>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</si>
  <si>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</si>
  <si>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</si>
  <si>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</si>
  <si>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</si>
  <si>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</si>
  <si>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</si>
  <si>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</si>
  <si>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</si>
  <si>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</si>
  <si>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</si>
  <si>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</si>
  <si>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</si>
  <si>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</si>
  <si>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</si>
  <si>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</si>
  <si>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</si>
  <si>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</si>
  <si>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</si>
  <si>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</si>
  <si>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</si>
  <si>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</si>
  <si>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</si>
  <si>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</si>
  <si>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</si>
  <si>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</si>
  <si>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</si>
  <si>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</si>
  <si>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</si>
  <si>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</si>
  <si>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</si>
  <si>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</si>
  <si>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</si>
  <si>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</si>
  <si>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</si>
  <si>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</si>
  <si>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</si>
  <si>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</si>
  <si>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</si>
  <si>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</si>
  <si>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</si>
  <si>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</si>
  <si>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</si>
  <si>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</si>
  <si>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</si>
  <si>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</si>
  <si>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</si>
  <si>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</si>
  <si>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</si>
  <si>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</si>
  <si>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</si>
  <si>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</si>
  <si>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</si>
  <si>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</si>
  <si>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</si>
  <si>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</si>
  <si>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</si>
  <si>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</si>
  <si>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</si>
  <si>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</si>
  <si>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</si>
  <si>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</si>
  <si>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</si>
  <si>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</si>
  <si>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</si>
  <si>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</si>
  <si>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</si>
  <si>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</si>
  <si>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</si>
  <si>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</si>
  <si>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</si>
  <si>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</si>
  <si>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</si>
  <si>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</si>
  <si>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</si>
  <si>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</si>
  <si>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</si>
  <si>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</si>
  <si>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</si>
  <si>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</si>
  <si>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</si>
  <si>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</si>
  <si>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</si>
  <si>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</si>
  <si>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</si>
  <si>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</si>
  <si>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</si>
  <si>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</si>
  <si>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</si>
  <si>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</si>
  <si>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</si>
  <si>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</si>
  <si>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</si>
  <si>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</si>
  <si>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</si>
  <si>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</si>
  <si>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</si>
  <si>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</si>
  <si>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</si>
  <si>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</si>
  <si>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</si>
  <si>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</si>
  <si>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</si>
  <si>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</si>
  <si>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</si>
  <si>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</si>
  <si>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</si>
  <si>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</si>
  <si>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</si>
  <si>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</si>
  <si>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</si>
  <si>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</si>
  <si>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</si>
  <si>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</si>
  <si>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</si>
  <si>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</si>
  <si>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</si>
  <si>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</si>
  <si>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</si>
  <si>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</si>
  <si>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</si>
  <si>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</si>
  <si>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</si>
  <si>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</si>
  <si>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</si>
  <si>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</si>
  <si>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</si>
  <si>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</si>
  <si>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</si>
  <si>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</si>
  <si>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</si>
  <si>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</si>
  <si>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</si>
  <si>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</si>
  <si>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</si>
  <si>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</si>
  <si>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</si>
  <si>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</si>
  <si>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</si>
  <si>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</si>
  <si>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</si>
  <si>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</si>
  <si>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</si>
  <si>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</si>
  <si>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</si>
  <si>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</si>
  <si>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</si>
  <si>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</si>
  <si>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</si>
  <si>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</si>
  <si>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</si>
  <si>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</si>
  <si>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</si>
  <si>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</si>
  <si>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</si>
  <si>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</si>
  <si>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</si>
  <si>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</si>
  <si>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</si>
  <si>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</si>
  <si>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</si>
  <si>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</si>
  <si>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</si>
  <si>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</si>
  <si>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</si>
  <si>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</si>
  <si>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</si>
  <si>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</si>
  <si>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</si>
  <si>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</si>
  <si>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</si>
  <si>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</si>
  <si>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</si>
  <si>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</si>
  <si>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</si>
  <si>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</si>
  <si>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</si>
  <si>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</si>
  <si>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</si>
  <si>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</si>
  <si>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</si>
  <si>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</si>
  <si>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</si>
  <si>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</si>
  <si>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</si>
  <si>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</si>
  <si>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</si>
  <si>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</si>
  <si>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</si>
  <si>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</si>
  <si>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</si>
  <si>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</si>
  <si>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</si>
  <si>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</si>
  <si>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</si>
  <si>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</si>
  <si>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</si>
  <si>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</si>
  <si>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</si>
  <si>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</si>
  <si>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</si>
  <si>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</si>
  <si>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</si>
  <si>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</si>
  <si>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</si>
  <si>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</si>
  <si>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</si>
  <si>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</si>
  <si>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</si>
  <si>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</si>
  <si>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</si>
  <si>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</si>
  <si>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</si>
  <si>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</si>
  <si>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</si>
  <si>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</si>
  <si>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</si>
  <si>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</si>
  <si>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</si>
  <si>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</si>
  <si>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</si>
  <si>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</si>
  <si>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</si>
  <si>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</si>
  <si>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</si>
  <si>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</si>
  <si>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</si>
  <si>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</si>
  <si>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</si>
  <si>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</si>
  <si>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</si>
  <si>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</si>
  <si>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</si>
  <si>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</si>
  <si>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</si>
  <si>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</si>
  <si>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</si>
  <si>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</si>
  <si>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</si>
  <si>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</si>
  <si>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</si>
  <si>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</si>
  <si>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</si>
  <si>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</si>
  <si>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</si>
  <si>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</si>
  <si>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</si>
  <si>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</si>
  <si>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</si>
  <si>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</si>
  <si>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</si>
  <si>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</si>
  <si>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</si>
  <si>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</si>
  <si>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</si>
  <si>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</si>
  <si>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</si>
  <si>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</si>
  <si>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</si>
  <si>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</si>
  <si>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</si>
  <si>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</si>
  <si>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</si>
  <si>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</si>
  <si>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</si>
  <si>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</si>
  <si>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</si>
  <si>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</si>
  <si>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</si>
  <si>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</si>
  <si>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</si>
  <si>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</si>
  <si>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</si>
  <si>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</si>
  <si>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</si>
  <si>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</si>
  <si>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</si>
  <si>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</si>
  <si>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</si>
  <si>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</si>
  <si>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</si>
  <si>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</si>
  <si>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</si>
  <si>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</si>
  <si>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</si>
  <si>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</si>
  <si>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</si>
  <si>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</si>
  <si>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</si>
  <si>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</si>
  <si>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</si>
  <si>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</si>
  <si>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</si>
  <si>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</si>
  <si>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</si>
  <si>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</si>
  <si>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</si>
  <si>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</si>
  <si>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</si>
  <si>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</si>
  <si>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</si>
  <si>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</si>
  <si>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</si>
  <si>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</si>
  <si>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</si>
  <si>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</si>
  <si>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</si>
  <si>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</si>
  <si>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</si>
  <si>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</si>
  <si>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</si>
  <si>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</si>
  <si>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</si>
  <si>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</si>
  <si>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</si>
  <si>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</si>
  <si>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</si>
  <si>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</si>
  <si>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</si>
  <si>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</si>
  <si>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</si>
  <si>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</si>
  <si>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</si>
  <si>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</si>
  <si>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</si>
  <si>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</si>
  <si>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</si>
  <si>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</si>
  <si>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</si>
  <si>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</si>
  <si>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</si>
  <si>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</si>
  <si>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</si>
  <si>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</si>
  <si>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</si>
  <si>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</si>
  <si>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</si>
  <si>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</si>
  <si>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</si>
  <si>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</si>
  <si>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</si>
  <si>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</si>
  <si>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</si>
  <si>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</si>
  <si>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</si>
  <si>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</si>
  <si>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</si>
  <si>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</si>
  <si>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</si>
  <si>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</si>
  <si>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</si>
  <si>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</si>
  <si>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</si>
  <si>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</si>
  <si>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</si>
  <si>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</si>
  <si>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</si>
  <si>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</si>
  <si>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</si>
  <si>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</si>
  <si>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</si>
  <si>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</si>
  <si>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</si>
  <si>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</si>
  <si>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</si>
  <si>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</si>
  <si>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</si>
  <si>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</si>
  <si>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</si>
  <si>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</si>
  <si>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</si>
  <si>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</si>
  <si>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</si>
  <si>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</si>
  <si>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</si>
  <si>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</si>
  <si>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</si>
  <si>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</si>
  <si>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</si>
  <si>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</si>
  <si>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</si>
  <si>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</si>
  <si>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</si>
  <si>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</si>
  <si>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</si>
  <si>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</si>
  <si>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</si>
  <si>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</si>
  <si>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</si>
  <si>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</si>
  <si>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</si>
  <si>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</si>
  <si>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</si>
  <si>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</si>
  <si>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</si>
  <si>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</si>
  <si>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</si>
  <si>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</si>
  <si>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</si>
  <si>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</si>
  <si>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</si>
  <si>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</si>
  <si>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</si>
  <si>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</si>
  <si>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</si>
  <si>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</si>
  <si>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</si>
  <si>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</si>
  <si>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</si>
  <si>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</si>
  <si>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</si>
  <si>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</si>
  <si>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</si>
  <si>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</si>
  <si>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</si>
  <si>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</si>
  <si>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</si>
  <si>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</si>
  <si>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</si>
  <si>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</si>
  <si>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</si>
  <si>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</si>
  <si>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</si>
  <si>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</si>
  <si>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</si>
  <si>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</si>
  <si>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</si>
  <si>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</si>
  <si>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</si>
  <si>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</si>
  <si>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</si>
  <si>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</si>
  <si>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</si>
  <si>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</si>
  <si>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</si>
  <si>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</si>
  <si>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</si>
  <si>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</si>
  <si>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</si>
  <si>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</si>
  <si>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</si>
  <si>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</si>
  <si>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</si>
  <si>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</si>
  <si>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</si>
  <si>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</si>
  <si>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</si>
  <si>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</si>
  <si>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</si>
  <si>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</si>
  <si>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</si>
  <si>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</si>
  <si>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</si>
  <si>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</si>
  <si>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</si>
  <si>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</si>
  <si>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</si>
  <si>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</si>
  <si>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</si>
  <si>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</si>
  <si>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</si>
  <si>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</si>
  <si>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</si>
  <si>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</si>
  <si>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</si>
  <si>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</si>
  <si>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</si>
  <si>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</si>
  <si>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</si>
  <si>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</si>
  <si>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</si>
  <si>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</si>
  <si>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</si>
  <si>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</si>
  <si>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</si>
  <si>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</si>
  <si>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</si>
  <si>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</si>
  <si>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</si>
  <si>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</si>
  <si>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</si>
  <si>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</si>
  <si>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</si>
  <si>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</si>
  <si>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</si>
  <si>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</si>
  <si>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</si>
  <si>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</si>
  <si>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</si>
  <si>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</si>
  <si>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</si>
  <si>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</si>
  <si>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</si>
  <si>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</si>
  <si>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</si>
  <si>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</si>
  <si>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</si>
  <si>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</si>
  <si>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</si>
  <si>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</si>
  <si>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</si>
  <si>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</si>
  <si>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</si>
  <si>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</si>
  <si>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</si>
  <si>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</si>
  <si>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</si>
  <si>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</si>
  <si>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</si>
  <si>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</si>
  <si>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</si>
  <si>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</si>
  <si>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</si>
  <si>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</si>
  <si>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</si>
  <si>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</si>
  <si>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</si>
  <si>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</si>
  <si>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</si>
  <si>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</si>
  <si>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</si>
  <si>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</si>
  <si>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</si>
  <si>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</si>
  <si>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</si>
  <si>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</si>
  <si>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</si>
  <si>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</si>
  <si>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</si>
  <si>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</si>
  <si>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</si>
  <si>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</si>
  <si>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</si>
  <si>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</si>
  <si>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</si>
  <si>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</si>
  <si>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</si>
  <si>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</si>
  <si>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</si>
  <si>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</si>
  <si>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</si>
  <si>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</si>
  <si>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</si>
  <si>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</si>
  <si>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</si>
  <si>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</si>
  <si>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</si>
  <si>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</si>
  <si>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</si>
  <si>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</si>
  <si>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</si>
  <si>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</si>
  <si>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</si>
  <si>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</si>
  <si>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</si>
  <si>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</si>
  <si>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</si>
  <si>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</si>
  <si>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</si>
  <si>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</si>
  <si>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</si>
  <si>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</si>
  <si>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</si>
  <si>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</si>
  <si>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</si>
  <si>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</si>
  <si>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</si>
  <si>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</si>
  <si>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</si>
  <si>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</si>
  <si>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</si>
  <si>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</si>
  <si>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</si>
  <si>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</si>
  <si>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</si>
  <si>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</si>
  <si>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</si>
  <si>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</si>
  <si>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</si>
  <si>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</si>
  <si>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</si>
  <si>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</si>
  <si>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</si>
  <si>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</si>
  <si>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</si>
  <si>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</si>
  <si>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</si>
  <si>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</si>
  <si>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</si>
  <si>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</si>
  <si>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</si>
  <si>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</si>
  <si>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</si>
  <si>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</si>
  <si>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</si>
  <si>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</si>
  <si>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</si>
  <si>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</si>
  <si>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</si>
  <si>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</si>
  <si>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</si>
  <si>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</si>
  <si>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</si>
  <si>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</si>
  <si>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</si>
  <si>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</si>
  <si>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</si>
  <si>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</si>
  <si>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</si>
  <si>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</si>
  <si>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</si>
  <si>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</si>
  <si>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</si>
  <si>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</si>
  <si>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</si>
  <si>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</si>
  <si>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</si>
  <si>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</si>
  <si>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</si>
  <si>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</si>
  <si>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</si>
  <si>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</si>
  <si>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</si>
  <si>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</si>
  <si>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</si>
  <si>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</si>
  <si>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</si>
  <si>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</si>
  <si>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</si>
  <si>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</si>
  <si>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</si>
  <si>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</si>
  <si>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</si>
  <si>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</si>
  <si>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</si>
  <si>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</si>
  <si>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</si>
  <si>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</si>
  <si>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</si>
  <si>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</si>
  <si>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</si>
  <si>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</si>
  <si>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</si>
  <si>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</si>
  <si>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</si>
  <si>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</si>
  <si>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</si>
  <si>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</si>
  <si>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</si>
  <si>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</si>
  <si>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</si>
  <si>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</si>
  <si>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</si>
  <si>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</si>
  <si>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</si>
  <si>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</si>
  <si>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</si>
  <si>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</si>
  <si>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</si>
  <si>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</si>
  <si>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</si>
  <si>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</si>
  <si>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</si>
  <si>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</si>
  <si>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</si>
  <si>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</si>
  <si>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</si>
  <si>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</si>
  <si>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</si>
  <si>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</si>
  <si>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</si>
  <si>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</si>
  <si>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</si>
  <si>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</si>
  <si>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</si>
  <si>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</si>
  <si>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</si>
  <si>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</si>
  <si>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</si>
  <si>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</si>
  <si>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</si>
  <si>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</si>
  <si>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</si>
  <si>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</si>
  <si>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</si>
  <si>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</si>
  <si>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</si>
  <si>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</si>
  <si>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</si>
  <si>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</si>
  <si>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</si>
  <si>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</si>
  <si>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</si>
  <si>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</si>
  <si>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</si>
  <si>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</si>
  <si>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</si>
  <si>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</si>
  <si>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</si>
  <si>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</si>
  <si>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</si>
  <si>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</si>
  <si>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</si>
  <si>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</si>
  <si>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</si>
  <si>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</si>
  <si>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</si>
  <si>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</si>
  <si>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</si>
  <si>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</si>
  <si>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</si>
  <si>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</si>
  <si>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</si>
  <si>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</si>
  <si>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</si>
  <si>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</si>
  <si>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</si>
  <si>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</si>
  <si>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</si>
  <si>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</si>
  <si>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</si>
  <si>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</si>
  <si>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</si>
  <si>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</si>
  <si>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</si>
  <si>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</si>
  <si>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</si>
  <si>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</si>
  <si>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</si>
  <si>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</si>
  <si>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</si>
  <si>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</si>
  <si>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</si>
  <si>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</si>
  <si>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</si>
  <si>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</si>
  <si>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</si>
  <si>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</si>
  <si>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</si>
  <si>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</si>
  <si>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</si>
  <si>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</si>
  <si>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</si>
  <si>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</si>
  <si>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</si>
  <si>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</si>
  <si>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</si>
  <si>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</si>
  <si>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</si>
  <si>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</si>
  <si>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</si>
  <si>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</si>
  <si>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</si>
  <si>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</si>
  <si>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</si>
  <si>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</si>
  <si>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</si>
  <si>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</si>
  <si>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</si>
  <si>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</si>
  <si>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</si>
  <si>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</si>
  <si>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</si>
  <si>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</si>
  <si>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</si>
  <si>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</si>
  <si>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</si>
  <si>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</si>
  <si>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</si>
  <si>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</si>
  <si>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</si>
  <si>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</si>
  <si>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</si>
  <si>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</si>
  <si>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</si>
  <si>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</si>
  <si>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</si>
  <si>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</si>
  <si>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</si>
  <si>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</si>
  <si>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</si>
  <si>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</si>
  <si>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</si>
  <si>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</si>
  <si>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</si>
  <si>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</si>
  <si>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</si>
  <si>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</si>
  <si>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</si>
  <si>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</si>
  <si>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</si>
  <si>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</si>
  <si>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</si>
  <si>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</si>
  <si>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</si>
  <si>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</si>
  <si>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</si>
  <si>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</si>
  <si>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</si>
  <si>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</si>
  <si>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</si>
  <si>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</si>
  <si>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</si>
  <si>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</si>
  <si>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</si>
  <si>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</si>
  <si>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</si>
  <si>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</si>
  <si>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</si>
  <si>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</si>
  <si>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</si>
  <si>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</si>
  <si>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</si>
  <si>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</si>
  <si>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</si>
  <si>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</si>
  <si>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</si>
  <si>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</si>
  <si>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</si>
  <si>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</si>
  <si>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</si>
  <si>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</si>
  <si>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</si>
  <si>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</si>
  <si>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</si>
  <si>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</si>
  <si>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</si>
  <si>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</si>
  <si>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</si>
  <si>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</si>
  <si>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</si>
  <si>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</si>
  <si>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</si>
  <si>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</si>
  <si>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</si>
  <si>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</si>
  <si>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</si>
  <si>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</si>
  <si>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</si>
  <si>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</si>
  <si>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</si>
  <si>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</si>
  <si>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</si>
  <si>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</si>
  <si>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</si>
  <si>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</si>
  <si>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</si>
  <si>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</si>
  <si>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</si>
  <si>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</si>
  <si>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</si>
  <si>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</si>
  <si>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</si>
  <si>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</si>
  <si>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</si>
  <si>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</si>
  <si>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</si>
  <si>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</si>
  <si>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</si>
  <si>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</si>
  <si>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</si>
  <si>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</si>
  <si>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</si>
  <si>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</si>
  <si>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</si>
  <si>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</si>
  <si>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</si>
  <si>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</si>
  <si>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</si>
  <si>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</si>
  <si>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</si>
  <si>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</si>
  <si>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</si>
  <si>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</si>
  <si>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</si>
  <si>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</si>
  <si>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</si>
  <si>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</si>
  <si>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</si>
  <si>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</si>
  <si>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</si>
  <si>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</si>
  <si>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</si>
  <si>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</si>
  <si>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</si>
  <si>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</si>
  <si>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</si>
  <si>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</si>
  <si>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</si>
  <si>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</si>
  <si>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</si>
  <si>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</si>
  <si>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</si>
  <si>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</si>
  <si>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</si>
  <si>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</si>
  <si>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</si>
  <si>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</si>
  <si>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</si>
  <si>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</si>
  <si>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</si>
  <si>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</si>
  <si>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</si>
  <si>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</si>
  <si>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</si>
  <si>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</si>
  <si>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</si>
  <si>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</si>
  <si>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</si>
  <si>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</si>
  <si>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</si>
  <si>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</si>
  <si>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</si>
  <si>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</si>
  <si>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</si>
  <si>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</si>
  <si>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</si>
  <si>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</si>
  <si>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</si>
  <si>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</si>
  <si>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</si>
  <si>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</si>
  <si>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</si>
  <si>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</si>
  <si>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</si>
  <si>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</si>
  <si>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</si>
  <si>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</si>
  <si>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</si>
  <si>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</si>
  <si>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</si>
  <si>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</si>
  <si>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</si>
  <si>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</si>
  <si>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</si>
  <si>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</si>
  <si>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</si>
  <si>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</si>
  <si>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</si>
  <si>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</si>
  <si>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</si>
  <si>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</si>
  <si>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</si>
  <si>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</si>
  <si>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</si>
  <si>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</si>
  <si>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</si>
  <si>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</si>
  <si>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</si>
  <si>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</si>
  <si>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</si>
  <si>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</si>
  <si>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</si>
  <si>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</si>
  <si>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</si>
  <si>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</si>
  <si>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</si>
  <si>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</si>
  <si>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</si>
  <si>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</si>
  <si>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</si>
  <si>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</si>
  <si>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</si>
  <si>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</si>
  <si>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</si>
  <si>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</si>
  <si>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</si>
  <si>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</si>
  <si>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</si>
  <si>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</si>
  <si>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</si>
  <si>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</si>
  <si>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</si>
  <si>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</si>
  <si>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</si>
  <si>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</si>
  <si>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</si>
  <si>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</si>
  <si>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</si>
  <si>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</si>
  <si>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</si>
  <si>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</si>
  <si>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</si>
  <si>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</si>
  <si>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</si>
  <si>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</si>
  <si>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</si>
  <si>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</si>
  <si>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</si>
  <si>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</si>
  <si>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</si>
  <si>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</si>
  <si>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</si>
  <si>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</si>
  <si>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</si>
  <si>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</si>
  <si>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</si>
  <si>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</si>
  <si>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</si>
  <si>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</si>
  <si>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</si>
  <si>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</si>
  <si>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</si>
  <si>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</si>
  <si>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</si>
  <si>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</si>
  <si>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</si>
  <si>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</si>
  <si>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</si>
  <si>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</si>
  <si>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</si>
  <si>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</si>
  <si>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</si>
  <si>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</si>
  <si>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</si>
  <si>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</si>
  <si>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</si>
  <si>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</si>
  <si>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</si>
  <si>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</si>
  <si>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</si>
  <si>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</si>
  <si>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</si>
  <si>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</si>
  <si>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</si>
  <si>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</si>
  <si>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</si>
  <si>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</si>
  <si>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</si>
  <si>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</si>
  <si>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</si>
  <si>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</si>
  <si>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</si>
  <si>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</si>
  <si>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</si>
  <si>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</si>
  <si>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</si>
  <si>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</si>
  <si>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</si>
  <si>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</si>
  <si>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</si>
  <si>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</si>
  <si>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</si>
  <si>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</si>
  <si>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</si>
  <si>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</si>
  <si>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</si>
  <si>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</si>
  <si>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</si>
  <si>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</si>
  <si>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</si>
  <si>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</si>
  <si>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</si>
  <si>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</si>
  <si>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</si>
  <si>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</si>
  <si>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</si>
  <si>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</si>
  <si>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</si>
  <si>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</si>
  <si>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</si>
  <si>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</si>
  <si>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</si>
  <si>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</si>
  <si>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</si>
  <si>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</si>
  <si>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</si>
  <si>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</si>
  <si>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</si>
  <si>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</si>
  <si>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</si>
  <si>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</si>
  <si>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</si>
  <si>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</si>
  <si>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</si>
  <si>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</si>
  <si>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</si>
  <si>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</si>
  <si>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</si>
  <si>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</si>
  <si>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</si>
  <si>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</si>
  <si>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</si>
  <si>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</si>
  <si>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</si>
  <si>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</si>
  <si>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</si>
  <si>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</si>
  <si>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</si>
  <si>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</si>
  <si>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</si>
  <si>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</si>
  <si>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</si>
  <si>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</si>
  <si>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</si>
  <si>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</si>
  <si>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</si>
  <si>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</si>
  <si>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</si>
  <si>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</si>
  <si>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</si>
  <si>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</si>
  <si>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</si>
  <si>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</si>
  <si>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</si>
  <si>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</si>
  <si>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</si>
  <si>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</si>
  <si>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</si>
  <si>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</si>
  <si>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</si>
  <si>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</si>
  <si>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</si>
  <si>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</si>
  <si>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</si>
  <si>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</si>
  <si>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</si>
  <si>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</si>
  <si>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</si>
  <si>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</si>
  <si>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</si>
  <si>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</si>
  <si>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</si>
  <si>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</si>
  <si>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</si>
  <si>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</si>
  <si>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</si>
  <si>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</si>
  <si>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</si>
  <si>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</si>
  <si>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</si>
  <si>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</si>
  <si>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</si>
  <si>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</si>
  <si>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</si>
  <si>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</si>
  <si>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</si>
  <si>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</si>
  <si>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</si>
  <si>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</si>
  <si>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</si>
  <si>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</si>
  <si>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</si>
  <si>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</si>
  <si>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</si>
  <si>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</si>
  <si>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</si>
  <si>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</si>
  <si>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</si>
  <si>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</si>
  <si>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</si>
  <si>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</si>
  <si>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</si>
  <si>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</si>
  <si>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</si>
  <si>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</si>
  <si>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</si>
  <si>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</si>
  <si>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</si>
  <si>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</si>
  <si>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</si>
  <si>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</si>
  <si>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</si>
  <si>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</si>
  <si>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</si>
  <si>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</si>
  <si>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</si>
  <si>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</si>
  <si>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</si>
  <si>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</si>
  <si>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</si>
  <si>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</si>
  <si>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</si>
  <si>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</si>
  <si>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</si>
  <si>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</si>
  <si>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</si>
  <si>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</si>
  <si>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</si>
  <si>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</si>
  <si>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</si>
  <si>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</si>
  <si>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</si>
  <si>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</si>
  <si>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</si>
  <si>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</si>
  <si>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</si>
  <si>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</si>
  <si>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</si>
  <si>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</si>
  <si>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</si>
  <si>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</si>
  <si>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</si>
  <si>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</si>
  <si>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</si>
  <si>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</si>
  <si>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</si>
  <si>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</si>
  <si>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</si>
  <si>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</si>
  <si>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</si>
  <si>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</si>
  <si>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</si>
  <si>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</si>
  <si>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</si>
  <si>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</si>
  <si>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</si>
  <si>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</si>
  <si>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</si>
  <si>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</si>
  <si>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</si>
  <si>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</si>
  <si>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</si>
  <si>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</si>
  <si>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</si>
  <si>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</si>
  <si>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</si>
  <si>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</si>
  <si>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</si>
  <si>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</si>
  <si>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</si>
  <si>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</si>
  <si>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</si>
  <si>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</si>
  <si>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</si>
  <si>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</si>
  <si>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</si>
  <si>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</si>
  <si>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</si>
  <si>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</si>
  <si>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</si>
  <si>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</si>
  <si>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</si>
  <si>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</si>
  <si>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</si>
  <si>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</si>
  <si>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</si>
  <si>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</si>
  <si>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</si>
  <si>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</si>
  <si>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</si>
  <si>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</si>
  <si>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</si>
  <si>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</si>
  <si>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</si>
  <si>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</si>
  <si>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</si>
  <si>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</si>
  <si>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</si>
  <si>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</si>
  <si>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</si>
  <si>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</si>
  <si>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</si>
  <si>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</si>
  <si>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</si>
  <si>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</si>
  <si>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</si>
  <si>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</si>
  <si>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</si>
  <si>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</si>
  <si>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</si>
  <si>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</si>
  <si>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</si>
  <si>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</si>
  <si>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</si>
  <si>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</si>
  <si>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</si>
  <si>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</si>
  <si>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</si>
  <si>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</si>
  <si>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</si>
  <si>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</si>
  <si>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</si>
  <si>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</si>
  <si>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</si>
  <si>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</si>
  <si>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</si>
  <si>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</si>
  <si>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</si>
  <si>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</si>
  <si>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</si>
  <si>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</si>
  <si>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</si>
  <si>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</si>
  <si>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</si>
  <si>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</si>
  <si>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</si>
  <si>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</si>
  <si>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</si>
  <si>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</si>
  <si>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</si>
  <si>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</si>
  <si>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</si>
  <si>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</si>
  <si>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</si>
  <si>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</si>
  <si>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</si>
  <si>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</si>
  <si>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</si>
  <si>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</si>
  <si>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</si>
  <si>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</si>
  <si>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</si>
  <si>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</si>
  <si>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</si>
  <si>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</si>
  <si>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</si>
  <si>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</si>
  <si>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</si>
  <si>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</si>
  <si>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</si>
  <si>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</si>
  <si>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</si>
  <si>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</si>
  <si>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</si>
  <si>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</si>
  <si>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</si>
  <si>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</si>
  <si>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</si>
  <si>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</si>
  <si>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</si>
  <si>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</si>
  <si>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</si>
  <si>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</si>
  <si>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</si>
  <si>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</si>
  <si>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</si>
  <si>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</si>
  <si>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</si>
  <si>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</si>
  <si>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</si>
  <si>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</si>
  <si>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</si>
  <si>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</si>
  <si>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</si>
  <si>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</si>
  <si>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</si>
  <si>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</si>
  <si>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</si>
  <si>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</si>
  <si>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</si>
  <si>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</si>
  <si>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</si>
  <si>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</si>
  <si>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</si>
  <si>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</si>
  <si>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</si>
  <si>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</si>
  <si>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</si>
  <si>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</si>
  <si>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</si>
  <si>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</si>
  <si>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</si>
  <si>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</si>
  <si>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</si>
  <si>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</si>
  <si>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</si>
  <si>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</si>
  <si>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</si>
  <si>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</si>
  <si>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</si>
  <si>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</si>
  <si>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</si>
  <si>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</si>
  <si>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</si>
  <si>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</si>
  <si>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</si>
  <si>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</si>
  <si>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</si>
  <si>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</si>
  <si>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</si>
  <si>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</si>
  <si>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</si>
  <si>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</si>
  <si>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</si>
  <si>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</si>
  <si>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</si>
  <si>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</si>
  <si>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</si>
  <si>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</si>
  <si>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</si>
  <si>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</si>
  <si>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</si>
  <si>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</si>
  <si>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</si>
  <si>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</si>
  <si>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</si>
  <si>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</si>
  <si>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</si>
  <si>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</si>
  <si>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</si>
  <si>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</si>
  <si>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</si>
  <si>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</si>
  <si>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</si>
  <si>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</si>
  <si>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</si>
  <si>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</si>
  <si>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</si>
  <si>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</si>
  <si>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</si>
  <si>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</si>
  <si>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</si>
  <si>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</si>
  <si>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</si>
  <si>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</si>
  <si>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</si>
  <si>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</si>
  <si>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</si>
  <si>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</si>
  <si>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</si>
  <si>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</si>
  <si>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</si>
  <si>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</si>
  <si>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</si>
  <si>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</si>
  <si>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</si>
  <si>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</si>
  <si>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</si>
  <si>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</si>
  <si>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</si>
  <si>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</si>
  <si>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</si>
  <si>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</si>
  <si>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</si>
  <si>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</si>
  <si>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</si>
  <si>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</si>
  <si>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</si>
  <si>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</si>
  <si>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</si>
  <si>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</si>
  <si>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</si>
  <si>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</si>
  <si>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</si>
  <si>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</si>
  <si>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</si>
  <si>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</si>
  <si>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</si>
  <si>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</si>
  <si>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</si>
  <si>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</si>
  <si>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</si>
  <si>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</si>
  <si>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</si>
  <si>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</si>
  <si>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</si>
  <si>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</si>
  <si>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</si>
  <si>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</si>
  <si>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</si>
  <si>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</si>
  <si>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</si>
  <si>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</si>
  <si>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</si>
  <si>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</si>
  <si>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</si>
  <si>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</si>
  <si>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</si>
  <si>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</si>
  <si>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</si>
  <si>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</si>
  <si>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</si>
  <si>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</si>
  <si>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</si>
  <si>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</si>
  <si>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</si>
  <si>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</si>
  <si>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</si>
  <si>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</si>
  <si>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</si>
  <si>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</si>
  <si>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</si>
  <si>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</si>
  <si>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</si>
  <si>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</si>
  <si>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</si>
  <si>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</si>
  <si>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</si>
  <si>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</si>
  <si>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</si>
  <si>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</si>
  <si>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</si>
  <si>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</si>
  <si>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</si>
  <si>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</si>
  <si>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</si>
  <si>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</si>
  <si>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</si>
  <si>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</si>
  <si>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</si>
  <si>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</si>
  <si>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</si>
  <si>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</si>
  <si>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</si>
  <si>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</si>
  <si>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</si>
  <si>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</si>
  <si>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</si>
  <si>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</si>
  <si>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</si>
  <si>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</si>
  <si>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</si>
  <si>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</si>
  <si>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</si>
  <si>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</si>
  <si>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</si>
  <si>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</si>
  <si>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</si>
  <si>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</si>
  <si>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</si>
  <si>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</si>
  <si>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</si>
  <si>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</si>
  <si>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</si>
  <si>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</si>
  <si>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</si>
  <si>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</si>
  <si>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</si>
  <si>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</si>
  <si>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</si>
  <si>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</si>
  <si>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</si>
  <si>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</si>
  <si>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</si>
  <si>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</si>
  <si>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</si>
  <si>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</si>
  <si>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</si>
  <si>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</si>
  <si>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</si>
  <si>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</si>
  <si>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</si>
  <si>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</si>
  <si>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</si>
  <si>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</si>
  <si>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</si>
  <si>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</si>
  <si>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</si>
  <si>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</si>
  <si>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</si>
  <si>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</si>
  <si>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</si>
  <si>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</si>
  <si>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</si>
  <si>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</si>
  <si>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</si>
  <si>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</si>
  <si>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</si>
  <si>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</si>
  <si>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</si>
  <si>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</si>
  <si>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</si>
  <si>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</si>
  <si>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</si>
  <si>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</si>
  <si>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</si>
  <si>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</si>
  <si>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</si>
  <si>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</si>
  <si>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</si>
  <si>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</si>
  <si>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</si>
  <si>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</si>
  <si>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</si>
  <si>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</si>
  <si>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</si>
  <si>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</si>
  <si>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</si>
  <si>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</si>
  <si>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</si>
  <si>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</si>
  <si>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</si>
  <si>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</si>
  <si>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</si>
  <si>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</si>
  <si>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</si>
  <si>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</si>
  <si>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</si>
  <si>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</si>
  <si>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</si>
  <si>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</si>
  <si>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</si>
  <si>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</si>
  <si>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</si>
  <si>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</si>
  <si>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</si>
  <si>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</si>
  <si>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</si>
  <si>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</si>
  <si>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</si>
  <si>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</si>
  <si>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</si>
  <si>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</si>
  <si>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</si>
  <si>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</si>
  <si>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</si>
  <si>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</si>
  <si>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</si>
  <si>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</si>
  <si>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</si>
  <si>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</si>
  <si>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</si>
  <si>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</si>
  <si>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</si>
  <si>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</si>
  <si>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</si>
  <si>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</si>
  <si>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</si>
  <si>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</si>
  <si>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</si>
  <si>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</si>
  <si>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</si>
  <si>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</si>
  <si>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</si>
  <si>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</si>
  <si>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</si>
  <si>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</si>
  <si>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</si>
  <si>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</si>
  <si>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</si>
  <si>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</si>
  <si>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</si>
  <si>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</si>
  <si>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</si>
  <si>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</si>
  <si>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</si>
  <si>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</si>
  <si>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</si>
  <si>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</si>
  <si>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</si>
  <si>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</si>
  <si>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</si>
  <si>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</si>
  <si>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</si>
  <si>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</si>
  <si>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</si>
  <si>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</si>
  <si>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</si>
  <si>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</si>
  <si>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</si>
  <si>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</si>
  <si>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</si>
  <si>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</si>
  <si>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</si>
  <si>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</si>
  <si>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</si>
  <si>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</si>
  <si>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</si>
  <si>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</si>
  <si>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</si>
  <si>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</si>
  <si>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</si>
  <si>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</si>
  <si>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</si>
  <si>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</si>
  <si>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</si>
  <si>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</si>
  <si>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</si>
  <si>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</si>
  <si>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</si>
  <si>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</si>
  <si>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</si>
  <si>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</si>
  <si>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</si>
  <si>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</si>
  <si>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</si>
  <si>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</si>
  <si>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</si>
  <si>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</si>
  <si>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</si>
  <si>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</si>
  <si>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</si>
  <si>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</si>
  <si>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</si>
  <si>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</si>
  <si>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</si>
  <si>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</si>
  <si>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</si>
  <si>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</si>
  <si>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</si>
  <si>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</si>
  <si>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</si>
  <si>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</si>
  <si>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</si>
  <si>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</si>
  <si>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</si>
  <si>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</si>
  <si>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</si>
  <si>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</si>
  <si>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</si>
  <si>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</si>
  <si>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</si>
  <si>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</si>
  <si>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</si>
  <si>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</si>
  <si>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</si>
  <si>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</si>
  <si>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</si>
  <si>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</si>
  <si>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</si>
  <si>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</si>
  <si>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</si>
  <si>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</si>
  <si>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</si>
  <si>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</si>
  <si>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</si>
  <si>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</si>
  <si>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</si>
  <si>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</si>
  <si>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</si>
  <si>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</si>
  <si>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</si>
  <si>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</si>
  <si>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</si>
  <si>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</si>
  <si>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</si>
  <si>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</si>
  <si>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</si>
  <si>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</si>
  <si>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</si>
  <si>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</si>
  <si>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</si>
  <si>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</si>
  <si>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</si>
  <si>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</si>
  <si>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</si>
  <si>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</si>
  <si>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</si>
  <si>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</si>
  <si>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</si>
  <si>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</si>
  <si>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</si>
  <si>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</si>
  <si>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</si>
  <si>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</si>
  <si>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</si>
  <si>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</si>
  <si>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</si>
  <si>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</si>
  <si>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</si>
  <si>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</si>
  <si>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</si>
  <si>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</si>
  <si>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</si>
  <si>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</si>
  <si>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</si>
  <si>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</si>
  <si>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</si>
  <si>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</si>
  <si>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</si>
  <si>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</si>
  <si>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</si>
  <si>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</si>
  <si>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</si>
  <si>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</si>
  <si>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</si>
  <si>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</si>
  <si>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</si>
  <si>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</si>
  <si>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</si>
  <si>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</si>
  <si>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</si>
  <si>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</si>
  <si>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</si>
  <si>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</si>
  <si>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</si>
  <si>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</si>
  <si>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</si>
  <si>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</si>
  <si>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</si>
  <si>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</si>
  <si>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</si>
  <si>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</si>
  <si>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</si>
  <si>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</si>
  <si>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</si>
  <si>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</si>
  <si>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</si>
  <si>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</si>
  <si>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</si>
  <si>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</si>
  <si>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</si>
  <si>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</si>
  <si>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</si>
  <si>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</si>
  <si>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</si>
  <si>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</si>
  <si>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</si>
  <si>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</si>
  <si>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</si>
  <si>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</si>
  <si>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</si>
  <si>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</si>
  <si>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</si>
  <si>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</si>
  <si>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</si>
  <si>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</si>
  <si>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</si>
  <si>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</si>
  <si>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</si>
  <si>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</si>
  <si>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</si>
  <si>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</si>
  <si>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</si>
  <si>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</si>
  <si>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</si>
  <si>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</si>
  <si>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</si>
  <si>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</si>
  <si>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</si>
  <si>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</si>
  <si>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</si>
  <si>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</si>
  <si>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</si>
  <si>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</si>
  <si>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</si>
  <si>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</si>
  <si>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</si>
  <si>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</si>
  <si>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</si>
  <si>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</si>
  <si>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</si>
  <si>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</si>
  <si>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</si>
  <si>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</si>
  <si>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</si>
  <si>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</si>
  <si>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</si>
  <si>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</si>
  <si>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</si>
  <si>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</si>
  <si>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</si>
  <si>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</si>
  <si>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</si>
  <si>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</si>
  <si>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</si>
  <si>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</si>
  <si>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</si>
  <si>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</si>
  <si>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</si>
  <si>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</si>
  <si>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</si>
  <si>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</si>
  <si>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</si>
  <si>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</si>
  <si>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</si>
  <si>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</si>
  <si>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</si>
  <si>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</si>
  <si>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</si>
  <si>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</si>
  <si>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</si>
  <si>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</si>
  <si>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</si>
  <si>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</si>
  <si>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</si>
  <si>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</si>
  <si>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</si>
  <si>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</si>
  <si>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</si>
  <si>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</si>
  <si>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</si>
  <si>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</si>
  <si>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</si>
  <si>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</si>
  <si>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</si>
  <si>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</si>
  <si>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</si>
  <si>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</si>
  <si>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</si>
  <si>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</si>
  <si>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</si>
  <si>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</si>
  <si>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</si>
  <si>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</si>
  <si>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</si>
  <si>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</si>
  <si>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</si>
  <si>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</si>
  <si>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</si>
  <si>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</si>
  <si>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</si>
  <si>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</si>
  <si>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</si>
  <si>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</si>
  <si>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</si>
  <si>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</si>
  <si>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</si>
  <si>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</si>
  <si>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</si>
  <si>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</si>
  <si>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</si>
  <si>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</si>
  <si>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</si>
  <si>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</si>
  <si>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</si>
  <si>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</si>
  <si>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</si>
  <si>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</si>
  <si>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</si>
  <si>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</si>
  <si>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</si>
  <si>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</si>
  <si>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</si>
  <si>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</si>
  <si>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</si>
  <si>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</si>
  <si>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</si>
  <si>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</si>
  <si>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</si>
  <si>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</si>
  <si>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</si>
  <si>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</si>
  <si>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</si>
  <si>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</si>
  <si>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</si>
  <si>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</si>
  <si>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</si>
  <si>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</si>
  <si>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</si>
  <si>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</si>
  <si>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</si>
  <si>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</si>
  <si>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</si>
  <si>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</si>
  <si>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</si>
  <si>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</si>
  <si>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</si>
  <si>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</si>
  <si>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</si>
  <si>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</si>
  <si>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</si>
  <si>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</si>
  <si>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</si>
  <si>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</si>
  <si>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</si>
  <si>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</si>
  <si>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</si>
  <si>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</si>
  <si>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</si>
  <si>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</si>
  <si>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</si>
  <si>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</si>
  <si>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</si>
  <si>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</si>
  <si>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</si>
  <si>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</si>
  <si>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</si>
  <si>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</si>
  <si>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</si>
  <si>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</si>
  <si>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</si>
  <si>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</si>
  <si>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</si>
  <si>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</si>
  <si>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</si>
  <si>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</si>
  <si>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</si>
  <si>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</si>
  <si>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</si>
  <si>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</si>
  <si>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</si>
  <si>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</si>
  <si>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</si>
  <si>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</si>
  <si>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</si>
  <si>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</si>
  <si>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</si>
  <si>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</si>
  <si>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</si>
  <si>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</si>
  <si>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</si>
  <si>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</si>
  <si>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</si>
  <si>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</si>
  <si>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</si>
  <si>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</si>
  <si>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</si>
  <si>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</si>
  <si>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</si>
  <si>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</si>
  <si>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</si>
  <si>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</si>
  <si>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</si>
  <si>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</si>
  <si>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</si>
  <si>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</si>
  <si>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</si>
  <si>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</si>
  <si>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</si>
  <si>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</si>
  <si>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</si>
  <si>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</si>
  <si>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</si>
  <si>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</si>
  <si>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</si>
  <si>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</si>
  <si>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</si>
  <si>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</si>
  <si>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</si>
  <si>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</si>
  <si>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</si>
  <si>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</si>
  <si>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</si>
  <si>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</si>
  <si>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</si>
  <si>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</si>
  <si>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</si>
  <si>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</si>
  <si>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</si>
  <si>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</si>
  <si>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</si>
  <si>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</si>
  <si>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</si>
  <si>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</si>
  <si>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</si>
  <si>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</si>
  <si>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</si>
  <si>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</si>
  <si>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</si>
  <si>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</si>
  <si>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</si>
  <si>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</si>
  <si>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</si>
  <si>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</si>
  <si>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</si>
  <si>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</si>
  <si>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</si>
  <si>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</si>
  <si>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</si>
  <si>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</si>
  <si>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</si>
  <si>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</si>
  <si>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</si>
  <si>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</si>
  <si>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</si>
  <si>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</si>
  <si>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</si>
  <si>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</si>
  <si>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</si>
  <si>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</si>
  <si>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</si>
  <si>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</si>
  <si>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</si>
  <si>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</si>
  <si>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</si>
  <si>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</si>
  <si>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</si>
  <si>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</si>
  <si>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</si>
  <si>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</si>
  <si>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</si>
  <si>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</si>
  <si>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</si>
  <si>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</si>
  <si>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</si>
  <si>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</si>
  <si>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</si>
  <si>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</si>
  <si>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</si>
  <si>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</si>
  <si>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</si>
  <si>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</si>
  <si>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</si>
  <si>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</si>
  <si>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</si>
  <si>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</si>
  <si>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</si>
  <si>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</si>
  <si>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</si>
  <si>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</si>
  <si>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</si>
  <si>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</si>
  <si>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</si>
  <si>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</si>
  <si>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</si>
  <si>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</si>
  <si>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</si>
  <si>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</si>
  <si>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</si>
  <si>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</si>
  <si>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</si>
  <si>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</si>
  <si>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</si>
  <si>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</si>
  <si>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</si>
  <si>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</si>
  <si>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</si>
  <si>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</si>
  <si>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</si>
  <si>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</si>
  <si>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</si>
  <si>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</si>
  <si>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</si>
  <si>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</si>
  <si>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</si>
  <si>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</si>
  <si>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</si>
  <si>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</si>
  <si>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</si>
  <si>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</si>
  <si>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</si>
  <si>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</si>
  <si>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</si>
  <si>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</si>
  <si>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</si>
  <si>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</si>
  <si>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</si>
  <si>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</si>
  <si>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</si>
  <si>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</si>
  <si>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</si>
  <si>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</si>
  <si>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</si>
  <si>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</si>
  <si>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</si>
  <si>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</si>
  <si>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</si>
  <si>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</si>
  <si>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</si>
  <si>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</si>
  <si>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</si>
  <si>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</si>
  <si>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</si>
  <si>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</si>
  <si>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</si>
  <si>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</si>
  <si>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</si>
  <si>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</si>
  <si>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</si>
  <si>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</si>
  <si>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</si>
  <si>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</si>
  <si>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</si>
  <si>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</si>
  <si>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</si>
  <si>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</si>
  <si>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</si>
  <si>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</si>
  <si>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</si>
  <si>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</si>
  <si>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</si>
  <si>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</si>
  <si>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</si>
  <si>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</si>
  <si>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</si>
  <si>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</si>
  <si>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</si>
  <si>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</si>
  <si>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</si>
  <si>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</si>
  <si>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</si>
  <si>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</si>
  <si>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</si>
  <si>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</si>
  <si>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</si>
  <si>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</si>
  <si>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</si>
  <si>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</si>
  <si>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</si>
  <si>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</si>
  <si>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</si>
  <si>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</si>
  <si>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</si>
  <si>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</si>
  <si>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</si>
  <si>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</si>
  <si>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</si>
  <si>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</si>
  <si>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</si>
  <si>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</si>
  <si>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</si>
  <si>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</si>
  <si>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</si>
  <si>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</si>
  <si>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</si>
  <si>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</si>
  <si>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</si>
  <si>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</si>
  <si>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</si>
  <si>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</si>
  <si>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</si>
  <si>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</si>
  <si>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</si>
  <si>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</si>
  <si>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</si>
  <si>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</si>
  <si>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</si>
  <si>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</si>
  <si>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</si>
  <si>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</si>
  <si>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</si>
  <si>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</si>
  <si>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</si>
  <si>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</si>
  <si>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</si>
  <si>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</si>
  <si>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</si>
  <si>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</si>
  <si>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</si>
  <si>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</si>
  <si>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</si>
  <si>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</si>
  <si>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</si>
  <si>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</si>
  <si>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</si>
  <si>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</si>
  <si>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</si>
  <si>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</si>
  <si>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</si>
  <si>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</si>
  <si>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</si>
  <si>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</si>
  <si>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</si>
  <si>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</si>
  <si>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</si>
  <si>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</si>
  <si>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</si>
  <si>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</si>
  <si>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</si>
  <si>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</si>
  <si>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</si>
  <si>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</si>
  <si>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</si>
  <si>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</si>
  <si>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</si>
  <si>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</si>
  <si>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</si>
  <si>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</si>
  <si>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</si>
  <si>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</si>
  <si>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</si>
  <si>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</si>
  <si>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</si>
  <si>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</si>
  <si>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</si>
  <si>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</si>
  <si>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</si>
  <si>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</si>
  <si>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</si>
  <si>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</si>
  <si>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</si>
  <si>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</si>
  <si>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</si>
  <si>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</si>
  <si>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</si>
  <si>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</si>
  <si>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</si>
  <si>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</si>
  <si>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</si>
  <si>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</si>
  <si>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</si>
  <si>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</si>
  <si>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</si>
  <si>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</si>
  <si>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</si>
  <si>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</si>
  <si>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</si>
  <si>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</si>
  <si>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</si>
  <si>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</si>
  <si>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</si>
  <si>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</si>
  <si>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</si>
  <si>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</si>
  <si>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</si>
  <si>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</si>
  <si>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</si>
  <si>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</si>
  <si>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</si>
  <si>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</si>
  <si>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</si>
  <si>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</si>
  <si>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</si>
  <si>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</si>
  <si>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</si>
  <si>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</si>
  <si>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</si>
  <si>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</si>
  <si>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</si>
  <si>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</si>
  <si>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</si>
  <si>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</si>
  <si>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</si>
  <si>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</si>
  <si>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</si>
  <si>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</si>
  <si>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</si>
  <si>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</si>
  <si>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</si>
  <si>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</si>
  <si>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</si>
  <si>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</si>
  <si>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</si>
  <si>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</si>
  <si>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</si>
  <si>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</si>
  <si>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</si>
  <si>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</si>
  <si>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</si>
  <si>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</si>
  <si>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</si>
  <si>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</si>
  <si>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</si>
  <si>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</si>
  <si>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</si>
  <si>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</si>
  <si>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</si>
  <si>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</si>
  <si>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</si>
  <si>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</si>
  <si>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</si>
  <si>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</si>
  <si>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</si>
  <si>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</si>
  <si>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</si>
  <si>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</si>
  <si>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</si>
  <si>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</si>
  <si>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</si>
  <si>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</si>
  <si>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</si>
  <si>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</si>
  <si>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</si>
  <si>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</si>
  <si>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</si>
  <si>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</si>
  <si>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</si>
  <si>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</si>
  <si>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</si>
  <si>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</si>
  <si>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</si>
  <si>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</si>
  <si>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</si>
  <si>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</si>
  <si>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</si>
  <si>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</si>
  <si>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</si>
  <si>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</si>
  <si>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</si>
  <si>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</si>
  <si>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</si>
  <si>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</si>
  <si>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</si>
  <si>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</si>
  <si>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</si>
  <si>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</si>
  <si>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</si>
  <si>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</si>
  <si>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</si>
  <si>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</si>
  <si>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</si>
  <si>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</si>
  <si>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</si>
  <si>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</si>
  <si>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</si>
  <si>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</si>
  <si>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</si>
  <si>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</si>
  <si>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</si>
  <si>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</si>
  <si>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</si>
  <si>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</si>
  <si>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</si>
  <si>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</si>
  <si>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</si>
  <si>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</si>
  <si>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</si>
  <si>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</si>
  <si>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</si>
  <si>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</si>
  <si>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</si>
  <si>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</si>
  <si>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</si>
  <si>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</si>
  <si>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</si>
  <si>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</si>
  <si>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</si>
  <si>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</si>
  <si>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</si>
  <si>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</si>
  <si>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</si>
  <si>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</si>
  <si>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</si>
  <si>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</si>
  <si>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</si>
  <si>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</si>
  <si>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</si>
  <si>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</si>
  <si>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</si>
  <si>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</si>
  <si>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</si>
  <si>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</si>
  <si>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</si>
  <si>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</si>
  <si>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</si>
  <si>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</si>
  <si>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</si>
  <si>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</si>
  <si>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</si>
  <si>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</si>
  <si>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</si>
  <si>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</si>
  <si>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</si>
  <si>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</si>
  <si>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</si>
  <si>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</si>
  <si>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</si>
  <si>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</si>
  <si>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</si>
  <si>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</si>
  <si>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</si>
  <si>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</si>
  <si>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</si>
  <si>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</si>
  <si>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</si>
  <si>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</si>
  <si>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</si>
  <si>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</si>
  <si>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</si>
  <si>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</si>
  <si>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</si>
  <si>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</si>
  <si>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</si>
  <si>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</si>
  <si>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</si>
  <si>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</si>
  <si>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</si>
  <si>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</si>
  <si>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</si>
  <si>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</si>
  <si>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</si>
  <si>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</si>
  <si>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</si>
  <si>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</si>
  <si>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</si>
  <si>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</si>
  <si>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</si>
  <si>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</si>
  <si>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</si>
  <si>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</si>
  <si>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</si>
  <si>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</si>
  <si>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</si>
  <si>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</si>
  <si>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</si>
  <si>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</si>
  <si>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</si>
  <si>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</si>
  <si>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</si>
  <si>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</si>
  <si>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</si>
  <si>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</si>
  <si>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</si>
  <si>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</si>
  <si>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</si>
  <si>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</si>
  <si>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</si>
  <si>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</si>
  <si>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</si>
  <si>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</si>
  <si>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</si>
  <si>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</si>
  <si>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</si>
  <si>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</si>
  <si>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</si>
  <si>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</si>
  <si>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</si>
  <si>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</si>
  <si>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</si>
  <si>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</si>
  <si>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</si>
  <si>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</si>
  <si>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</si>
  <si>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</si>
  <si>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</si>
  <si>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</si>
  <si>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</si>
  <si>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</si>
  <si>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</si>
  <si>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</si>
  <si>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</si>
  <si>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</si>
  <si>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</si>
  <si>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</si>
  <si>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</si>
  <si>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</si>
  <si>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</si>
  <si>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</si>
  <si>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</si>
  <si>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</si>
  <si>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</si>
  <si>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</si>
  <si>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</si>
  <si>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</si>
  <si>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</si>
  <si>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</si>
  <si>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</si>
  <si>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</si>
  <si>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</si>
  <si>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</si>
  <si>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</si>
  <si>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</si>
  <si>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</si>
  <si>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</si>
  <si>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</si>
  <si>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</si>
  <si>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</si>
  <si>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</si>
  <si>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</si>
  <si>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</si>
  <si>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</si>
  <si>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</si>
  <si>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</si>
  <si>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</si>
  <si>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</si>
  <si>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</si>
  <si>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</si>
  <si>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</si>
  <si>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</si>
  <si>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</si>
  <si>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</si>
  <si>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</si>
  <si>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</si>
  <si>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</si>
  <si>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</si>
  <si>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</si>
  <si>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</si>
  <si>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</si>
  <si>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</si>
  <si>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</si>
  <si>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</si>
  <si>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</si>
  <si>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</si>
  <si>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</si>
  <si>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</si>
  <si>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</si>
  <si>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</si>
  <si>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</si>
  <si>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</si>
  <si>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</si>
  <si>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</si>
  <si>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</si>
  <si>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</si>
  <si>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</si>
  <si>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</si>
  <si>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</si>
  <si>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</si>
  <si>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</si>
  <si>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</si>
  <si>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</si>
  <si>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</si>
  <si>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</si>
  <si>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</si>
  <si>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</si>
  <si>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</si>
  <si>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</si>
  <si>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</si>
  <si>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</si>
  <si>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</si>
  <si>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</si>
  <si>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</si>
  <si>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</si>
  <si>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</si>
  <si>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</si>
  <si>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</si>
  <si>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</si>
  <si>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</si>
  <si>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</si>
  <si>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</si>
  <si>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</si>
  <si>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</si>
  <si>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</si>
  <si>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</si>
  <si>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</si>
  <si>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</si>
  <si>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</si>
  <si>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</si>
  <si>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</si>
  <si>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</si>
  <si>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</si>
  <si>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</si>
  <si>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</si>
  <si>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</si>
  <si>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</si>
  <si>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</si>
  <si>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</si>
  <si>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</si>
  <si>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</si>
  <si>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</si>
  <si>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</si>
  <si>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</si>
  <si>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</si>
  <si>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</si>
  <si>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</si>
  <si>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</si>
  <si>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</si>
  <si>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</si>
  <si>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</si>
  <si>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</si>
  <si>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</si>
  <si>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</si>
  <si>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</si>
  <si>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</si>
  <si>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</si>
  <si>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</si>
  <si>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</si>
  <si>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</si>
  <si>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</si>
  <si>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</si>
  <si>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</si>
  <si>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</si>
  <si>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</si>
  <si>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</si>
  <si>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</si>
  <si>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</si>
  <si>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</si>
  <si>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</si>
  <si>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</si>
  <si>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</si>
  <si>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</si>
  <si>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</si>
  <si>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</si>
  <si>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</si>
  <si>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</si>
  <si>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</si>
  <si>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</si>
  <si>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</si>
  <si>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</si>
  <si>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</si>
  <si>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</si>
  <si>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</si>
  <si>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</si>
  <si>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</si>
  <si>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</si>
  <si>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</si>
  <si>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</si>
  <si>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</si>
  <si>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</si>
  <si>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</si>
  <si>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</si>
  <si>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</si>
  <si>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</si>
  <si>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</si>
  <si>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</si>
  <si>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</si>
  <si>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</si>
  <si>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</si>
  <si>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</si>
  <si>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</si>
  <si>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</si>
  <si>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</si>
  <si>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</si>
  <si>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</si>
  <si>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</si>
  <si>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</si>
  <si>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</si>
  <si>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</si>
  <si>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</si>
  <si>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</si>
  <si>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</si>
  <si>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</si>
  <si>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</si>
  <si>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</si>
  <si>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</si>
  <si>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</si>
  <si>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</si>
  <si>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</si>
  <si>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</si>
  <si>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</si>
  <si>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</si>
  <si>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</si>
  <si>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</si>
  <si>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</si>
  <si>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</si>
  <si>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</si>
  <si>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</si>
  <si>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</si>
  <si>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</si>
  <si>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</si>
  <si>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</si>
  <si>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</si>
  <si>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</si>
  <si>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</si>
  <si>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</si>
  <si>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</si>
  <si>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</si>
  <si>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</si>
  <si>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</si>
  <si>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</si>
  <si>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</si>
  <si>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</si>
  <si>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</si>
  <si>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</si>
  <si>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</si>
  <si>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</si>
  <si>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</si>
  <si>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</si>
  <si>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</si>
  <si>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</si>
  <si>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</si>
  <si>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</si>
  <si>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</si>
  <si>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</si>
  <si>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</si>
  <si>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</si>
  <si>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</si>
  <si>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</si>
  <si>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</si>
  <si>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</si>
  <si>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</si>
  <si>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</si>
  <si>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</si>
  <si>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</si>
  <si>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</si>
  <si>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</si>
  <si>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</si>
  <si>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</si>
  <si>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</si>
  <si>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</si>
  <si>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</si>
  <si>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</si>
  <si>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</si>
  <si>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</si>
  <si>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</si>
  <si>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</si>
  <si>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</si>
  <si>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</si>
  <si>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</si>
  <si>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</si>
  <si>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</si>
  <si>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</si>
  <si>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</si>
  <si>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</si>
  <si>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</si>
  <si>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</si>
  <si>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</si>
  <si>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</si>
  <si>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</si>
  <si>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</si>
  <si>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</si>
  <si>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</si>
  <si>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</si>
  <si>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</si>
  <si>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</si>
  <si>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</si>
  <si>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</si>
  <si>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</si>
  <si>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</si>
  <si>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</si>
  <si>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</si>
  <si>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</si>
  <si>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</si>
  <si>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</si>
  <si>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</si>
  <si>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</si>
  <si>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</si>
  <si>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</si>
  <si>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</si>
  <si>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</si>
  <si>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</si>
  <si>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</si>
  <si>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</si>
  <si>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</si>
  <si>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</si>
  <si>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</si>
  <si>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</si>
  <si>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</si>
  <si>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</si>
  <si>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</si>
  <si>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</si>
  <si>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</si>
  <si>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</si>
  <si>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</si>
  <si>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</si>
  <si>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</si>
  <si>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</si>
  <si>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</si>
  <si>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</si>
  <si>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</si>
  <si>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</si>
  <si>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</si>
  <si>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</si>
  <si>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</si>
  <si>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</si>
  <si>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</si>
  <si>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</si>
  <si>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</si>
  <si>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</si>
  <si>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</si>
  <si>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</si>
  <si>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</si>
  <si>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</si>
  <si>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</si>
  <si>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</si>
  <si>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</si>
  <si>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</si>
  <si>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</si>
  <si>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</si>
  <si>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</si>
  <si>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</si>
  <si>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</si>
  <si>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</si>
  <si>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</si>
  <si>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</si>
  <si>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</si>
  <si>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</si>
  <si>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</si>
  <si>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</si>
  <si>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</si>
  <si>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</si>
  <si>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</si>
  <si>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</si>
  <si>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</si>
  <si>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</si>
  <si>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</si>
  <si>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</si>
  <si>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</si>
  <si>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</si>
  <si>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</si>
  <si>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</si>
  <si>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</si>
  <si>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</si>
  <si>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</si>
  <si>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</si>
  <si>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</si>
  <si>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</si>
  <si>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</si>
  <si>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</si>
  <si>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</si>
  <si>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</si>
  <si>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</si>
  <si>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</si>
  <si>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</si>
  <si>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</si>
  <si>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</si>
  <si>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</si>
  <si>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</si>
  <si>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</si>
  <si>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</si>
  <si>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</si>
  <si>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</si>
  <si>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</si>
  <si>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</si>
  <si>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</si>
  <si>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</si>
  <si>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</si>
  <si>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</si>
  <si>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</si>
  <si>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</si>
  <si>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</si>
  <si>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</si>
  <si>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</si>
  <si>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</si>
  <si>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</si>
  <si>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</si>
  <si>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</si>
  <si>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</si>
  <si>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</si>
  <si>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</si>
  <si>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</si>
  <si>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</si>
  <si>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</si>
  <si>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</si>
  <si>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</si>
  <si>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</si>
  <si>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</si>
  <si>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</si>
  <si>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</si>
  <si>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</si>
  <si>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</si>
  <si>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</si>
  <si>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</si>
  <si>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</si>
  <si>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</si>
  <si>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</si>
  <si>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</si>
  <si>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</si>
  <si>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</si>
  <si>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</si>
  <si>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</si>
  <si>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</si>
  <si>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</si>
  <si>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</si>
  <si>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</si>
  <si>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</si>
  <si>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</si>
  <si>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</si>
  <si>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</si>
  <si>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</si>
  <si>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</si>
  <si>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</si>
  <si>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</si>
  <si>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</si>
  <si>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</si>
  <si>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</si>
  <si>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</si>
  <si>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</si>
  <si>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</si>
  <si>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</si>
  <si>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</si>
  <si>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</si>
  <si>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</si>
  <si>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</si>
  <si>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</si>
  <si>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</si>
  <si>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</si>
  <si>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</si>
  <si>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</si>
  <si>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</si>
  <si>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</si>
  <si>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</si>
  <si>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</si>
  <si>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</si>
  <si>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</si>
  <si>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</si>
  <si>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</si>
  <si>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</si>
  <si>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</si>
  <si>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</si>
  <si>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</si>
  <si>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</si>
  <si>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</si>
  <si>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</si>
  <si>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</si>
  <si>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</si>
  <si>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</si>
  <si>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</si>
  <si>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</si>
  <si>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</si>
  <si>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</si>
  <si>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</si>
  <si>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</si>
  <si>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</si>
  <si>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</si>
  <si>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</si>
  <si>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</si>
  <si>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</si>
  <si>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</si>
  <si>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</si>
  <si>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</si>
  <si>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</si>
  <si>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</si>
  <si>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</si>
  <si>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</si>
  <si>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</si>
  <si>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</si>
  <si>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</si>
  <si>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</si>
  <si>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</si>
  <si>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</si>
  <si>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</si>
  <si>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</si>
  <si>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</si>
  <si>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</si>
  <si>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</si>
  <si>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</si>
  <si>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</si>
  <si>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</si>
  <si>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</si>
  <si>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</si>
  <si>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</si>
  <si>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</si>
  <si>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</si>
  <si>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</si>
  <si>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</si>
  <si>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</si>
  <si>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</si>
  <si>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</si>
  <si>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</si>
  <si>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</si>
  <si>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</si>
  <si>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</si>
  <si>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</si>
  <si>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</si>
  <si>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</si>
  <si>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</si>
  <si>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</si>
  <si>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</si>
  <si>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</si>
  <si>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</si>
  <si>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</si>
  <si>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</si>
  <si>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</si>
  <si>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</si>
  <si>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</si>
  <si>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</si>
  <si>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</si>
  <si>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</si>
  <si>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</si>
  <si>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</si>
  <si>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</si>
  <si>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</si>
  <si>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</si>
  <si>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</si>
  <si>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</si>
  <si>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</si>
  <si>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</si>
  <si>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</si>
  <si>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</si>
  <si>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</si>
  <si>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</si>
  <si>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</si>
  <si>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</si>
  <si>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</si>
  <si>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</si>
  <si>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</si>
  <si>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</si>
  <si>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</si>
  <si>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</si>
  <si>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</si>
  <si>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</si>
  <si>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</si>
  <si>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</si>
  <si>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</si>
  <si>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</si>
  <si>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</si>
  <si>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</si>
  <si>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</si>
  <si>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</si>
  <si>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</si>
  <si>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</si>
  <si>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</si>
  <si>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</si>
  <si>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</si>
  <si>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</si>
  <si>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</si>
  <si>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</si>
  <si>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</si>
  <si>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</si>
  <si>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</si>
  <si>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</si>
  <si>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</si>
  <si>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</si>
  <si>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</si>
  <si>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</si>
  <si>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</si>
  <si>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</si>
  <si>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</si>
  <si>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</si>
  <si>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</si>
  <si>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</si>
  <si>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</si>
  <si>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</si>
  <si>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</si>
  <si>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</si>
  <si>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</si>
  <si>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</si>
  <si>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</si>
  <si>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</si>
  <si>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</si>
  <si>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</si>
  <si>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</si>
  <si>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</si>
  <si>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</si>
  <si>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</si>
  <si>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</si>
  <si>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</si>
  <si>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</si>
  <si>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</si>
  <si>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</si>
  <si>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</si>
  <si>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</si>
  <si>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</si>
  <si>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</si>
  <si>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</si>
  <si>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</si>
  <si>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</si>
  <si>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</si>
  <si>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</si>
  <si>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</si>
  <si>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</si>
  <si>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</si>
  <si>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</si>
  <si>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</si>
  <si>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</si>
  <si>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</si>
  <si>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</si>
  <si>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</si>
  <si>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</si>
  <si>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</si>
  <si>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</si>
  <si>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</si>
  <si>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</si>
  <si>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</si>
  <si>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</si>
  <si>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</si>
  <si>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</si>
  <si>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</si>
  <si>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</si>
  <si>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</si>
  <si>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</si>
  <si>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</si>
  <si>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</si>
  <si>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</si>
  <si>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</si>
  <si>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</si>
  <si>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</si>
  <si>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</si>
  <si>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</si>
  <si>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</si>
  <si>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</si>
  <si>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</si>
  <si>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</si>
  <si>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</si>
  <si>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</si>
  <si>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</si>
  <si>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</si>
  <si>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</si>
  <si>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</si>
  <si>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</si>
  <si>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</si>
  <si>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</si>
  <si>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</si>
  <si>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</si>
  <si>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</si>
  <si>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</si>
  <si>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</si>
  <si>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</si>
  <si>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</si>
  <si>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</si>
  <si>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</si>
  <si>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</si>
  <si>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</si>
  <si>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</si>
  <si>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</si>
  <si>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</si>
  <si>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</si>
  <si>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</si>
  <si>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</si>
  <si>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</si>
  <si>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</si>
  <si>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</si>
  <si>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</si>
  <si>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</si>
  <si>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</si>
  <si>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</si>
  <si>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</si>
  <si>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</si>
  <si>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</si>
  <si>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</si>
  <si>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</si>
  <si>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</si>
  <si>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</si>
  <si>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</si>
  <si>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</si>
  <si>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</si>
  <si>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</si>
  <si>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</si>
  <si>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</si>
  <si>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</si>
  <si>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</si>
  <si>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</si>
  <si>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</si>
  <si>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</si>
  <si>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</si>
  <si>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</si>
  <si>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</si>
  <si>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</si>
  <si>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</si>
  <si>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</si>
  <si>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</si>
  <si>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</si>
  <si>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</si>
  <si>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</si>
  <si>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</si>
  <si>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</si>
  <si>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</si>
  <si>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</si>
  <si>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</si>
  <si>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</si>
  <si>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</si>
  <si>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</si>
  <si>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</si>
  <si>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</si>
  <si>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</si>
  <si>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</si>
  <si>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</si>
  <si>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</si>
  <si>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</si>
  <si>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</si>
  <si>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</si>
  <si>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</si>
  <si>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</si>
  <si>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</si>
  <si>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</si>
  <si>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</si>
  <si>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</si>
  <si>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</si>
  <si>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</si>
  <si>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</si>
  <si>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</si>
  <si>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</si>
  <si>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</si>
  <si>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</si>
  <si>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</si>
  <si>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</si>
  <si>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</si>
  <si>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</si>
  <si>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</si>
  <si>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</si>
  <si>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</si>
  <si>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</si>
  <si>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</si>
  <si>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</si>
  <si>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</si>
  <si>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</si>
  <si>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</si>
  <si>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</si>
  <si>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</si>
  <si>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</si>
  <si>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</si>
  <si>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</si>
  <si>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</si>
  <si>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</si>
  <si>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</si>
  <si>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</si>
  <si>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</si>
  <si>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</si>
  <si>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</si>
  <si>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</si>
  <si>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</si>
  <si>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</si>
  <si>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</si>
  <si>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</si>
  <si>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</si>
  <si>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</si>
  <si>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</si>
  <si>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</si>
  <si>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</si>
  <si>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</si>
  <si>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</si>
  <si>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</si>
  <si>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</si>
  <si>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</si>
  <si>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</si>
  <si>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</si>
  <si>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</si>
  <si>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</si>
  <si>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</si>
  <si>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</si>
  <si>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</si>
  <si>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</si>
  <si>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</si>
  <si>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</si>
  <si>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</si>
  <si>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</si>
  <si>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</si>
  <si>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</si>
  <si>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</si>
  <si>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</si>
  <si>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</si>
  <si>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</si>
  <si>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</si>
  <si>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</si>
  <si>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</si>
  <si>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</si>
  <si>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</si>
  <si>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</si>
  <si>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</si>
  <si>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</si>
  <si>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</si>
  <si>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</si>
  <si>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</si>
  <si>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</si>
  <si>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</si>
  <si>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</si>
  <si>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</si>
  <si>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</si>
  <si>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</si>
  <si>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</si>
  <si>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</si>
  <si>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</si>
  <si>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</si>
  <si>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</si>
  <si>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</si>
  <si>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</si>
  <si>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</si>
  <si>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</si>
  <si>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</si>
  <si>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</si>
  <si>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</si>
  <si>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</si>
  <si>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</si>
  <si>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</si>
  <si>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</si>
  <si>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</si>
  <si>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</si>
  <si>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</si>
  <si>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</si>
  <si>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</si>
  <si>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</si>
  <si>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</si>
  <si>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</si>
  <si>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</si>
  <si>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</si>
  <si>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</si>
  <si>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</si>
  <si>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</si>
  <si>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</si>
  <si>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</si>
  <si>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</si>
  <si>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</si>
  <si>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</si>
  <si>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</si>
  <si>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</si>
  <si>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</si>
  <si>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</si>
  <si>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</si>
  <si>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</si>
  <si>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</si>
  <si>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</si>
  <si>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</si>
  <si>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</si>
  <si>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</si>
  <si>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</si>
  <si>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</si>
  <si>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</si>
  <si>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</si>
  <si>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</si>
  <si>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</si>
  <si>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</si>
  <si>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</si>
  <si>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</si>
  <si>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</si>
  <si>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</si>
  <si>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</si>
  <si>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</si>
  <si>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</si>
  <si>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</si>
  <si>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</si>
  <si>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</si>
  <si>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</si>
  <si>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</si>
  <si>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</si>
  <si>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</si>
  <si>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</si>
  <si>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</si>
  <si>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</si>
  <si>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</si>
  <si>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</si>
  <si>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</si>
  <si>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</si>
  <si>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</si>
  <si>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</si>
  <si>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</si>
  <si>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</si>
  <si>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</si>
  <si>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</si>
  <si>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</si>
  <si>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</si>
  <si>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</si>
  <si>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</si>
  <si>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</si>
  <si>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</si>
  <si>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</si>
  <si>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</si>
  <si>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</si>
  <si>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</si>
  <si>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</si>
  <si>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</si>
  <si>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</si>
  <si>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</si>
  <si>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</si>
  <si>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</si>
  <si>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</si>
  <si>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</si>
  <si>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</si>
  <si>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</si>
  <si>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</si>
  <si>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</si>
  <si>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</si>
  <si>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</si>
  <si>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</si>
  <si>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</si>
  <si>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</si>
  <si>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</si>
  <si>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</si>
  <si>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</si>
  <si>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</si>
  <si>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</si>
  <si>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</si>
  <si>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</si>
  <si>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</si>
  <si>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</si>
  <si>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</si>
  <si>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</si>
  <si>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</si>
  <si>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</si>
  <si>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</si>
  <si>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</si>
  <si>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</si>
  <si>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</si>
  <si>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</si>
  <si>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</si>
  <si>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</si>
  <si>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</si>
  <si>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</si>
  <si>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</si>
  <si>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</si>
  <si>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</si>
  <si>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</si>
  <si>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</si>
  <si>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</si>
  <si>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</si>
  <si>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</si>
  <si>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</si>
  <si>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</si>
  <si>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</si>
  <si>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</si>
  <si>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</si>
  <si>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</si>
  <si>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</si>
  <si>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</si>
  <si>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</si>
  <si>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</si>
  <si>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</si>
  <si>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</si>
  <si>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</si>
  <si>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</si>
  <si>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</si>
  <si>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</si>
  <si>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</si>
  <si>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</si>
  <si>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</si>
  <si>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</si>
  <si>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</si>
  <si>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</si>
  <si>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</si>
  <si>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</si>
  <si>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</si>
  <si>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</si>
  <si>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</si>
  <si>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</si>
  <si>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</si>
  <si>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</si>
  <si>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</si>
  <si>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</si>
  <si>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</si>
  <si>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</si>
  <si>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</si>
  <si>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</si>
  <si>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</si>
  <si>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</si>
  <si>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</si>
  <si>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</si>
  <si>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</si>
  <si>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</si>
  <si>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</si>
  <si>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</si>
  <si>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</si>
  <si>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</si>
  <si>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</si>
  <si>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</si>
  <si>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</si>
  <si>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</si>
  <si>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</si>
  <si>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</si>
  <si>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</si>
  <si>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</si>
  <si>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</si>
  <si>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</si>
  <si>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</si>
  <si>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</si>
  <si>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</si>
  <si>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</si>
  <si>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</si>
  <si>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</si>
  <si>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</si>
  <si>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</si>
  <si>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</si>
  <si>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</si>
  <si>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</si>
  <si>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</si>
  <si>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</si>
  <si>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</si>
  <si>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</si>
  <si>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</si>
  <si>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</si>
  <si>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</si>
  <si>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</si>
  <si>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</si>
  <si>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</si>
  <si>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</si>
  <si>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</si>
  <si>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</si>
  <si>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</si>
  <si>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</si>
  <si>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</si>
  <si>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</si>
  <si>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</si>
  <si>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</si>
  <si>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</si>
  <si>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</si>
  <si>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</si>
  <si>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</si>
  <si>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</si>
  <si>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</si>
  <si>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</si>
  <si>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</si>
  <si>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</si>
  <si>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</si>
  <si>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</si>
  <si>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</si>
  <si>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</si>
  <si>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</si>
  <si>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</si>
  <si>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</si>
  <si>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</si>
  <si>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</si>
  <si>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</si>
  <si>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</si>
  <si>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</si>
  <si>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</si>
  <si>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</si>
  <si>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</si>
  <si>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</si>
  <si>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</si>
  <si>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</si>
  <si>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</si>
  <si>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</si>
  <si>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</si>
  <si>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</si>
  <si>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</si>
  <si>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</si>
  <si>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</si>
  <si>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</si>
  <si>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</si>
  <si>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</si>
  <si>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</si>
  <si>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</si>
  <si>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</si>
  <si>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</si>
  <si>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</si>
  <si>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</si>
  <si>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</si>
  <si>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</si>
  <si>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</si>
  <si>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</si>
  <si>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</si>
  <si>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</si>
  <si>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</si>
  <si>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</si>
  <si>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</si>
  <si>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</si>
  <si>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</si>
  <si>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</si>
  <si>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</si>
  <si>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</si>
  <si>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</si>
  <si>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</si>
  <si>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</si>
  <si>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</si>
  <si>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</si>
  <si>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</si>
  <si>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</si>
  <si>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</si>
  <si>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</si>
  <si>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</si>
  <si>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</si>
  <si>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</si>
  <si>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</si>
  <si>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</si>
  <si>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</si>
  <si>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</si>
  <si>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</si>
  <si>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</si>
  <si>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</si>
  <si>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</si>
  <si>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</si>
  <si>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</si>
  <si>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</si>
  <si>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</si>
  <si>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</si>
  <si>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</si>
  <si>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</si>
  <si>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</si>
  <si>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</si>
  <si>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</si>
  <si>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</si>
  <si>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</si>
  <si>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</si>
  <si>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</si>
  <si>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</si>
  <si>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</si>
  <si>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</si>
  <si>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</si>
  <si>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</si>
  <si>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</si>
  <si>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</si>
  <si>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</si>
  <si>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</si>
  <si>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</si>
  <si>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</si>
  <si>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</si>
  <si>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</si>
  <si>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</si>
  <si>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</si>
  <si>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</si>
  <si>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</si>
  <si>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</si>
  <si>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</si>
  <si>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</si>
  <si>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</si>
  <si>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</si>
  <si>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</si>
  <si>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</si>
  <si>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</si>
  <si>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</si>
  <si>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</si>
  <si>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</si>
  <si>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</si>
  <si>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</si>
  <si>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</si>
  <si>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</si>
  <si>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</si>
  <si>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</si>
  <si>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</si>
  <si>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</si>
  <si>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</si>
  <si>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</si>
  <si>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</si>
  <si>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</si>
  <si>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</si>
  <si>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</si>
  <si>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</si>
  <si>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</si>
  <si>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</si>
  <si>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</si>
  <si>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</si>
  <si>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</si>
  <si>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</si>
  <si>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</si>
  <si>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</si>
  <si>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</si>
  <si>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</si>
  <si>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</si>
  <si>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</si>
  <si>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</si>
  <si>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</si>
  <si>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</si>
  <si>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</si>
  <si>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</si>
  <si>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</si>
  <si>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</si>
  <si>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</si>
  <si>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</si>
  <si>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</si>
  <si>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</si>
  <si>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</si>
  <si>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</si>
  <si>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</si>
  <si>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</si>
  <si>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</si>
  <si>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</si>
  <si>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</si>
  <si>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</si>
  <si>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</si>
  <si>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</si>
  <si>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</si>
  <si>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</si>
  <si>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</si>
  <si>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</si>
  <si>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</si>
  <si>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</si>
  <si>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</si>
  <si>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</si>
  <si>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</si>
  <si>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</si>
  <si>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</si>
  <si>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</si>
  <si>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</si>
  <si>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</si>
  <si>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</si>
  <si>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</si>
  <si>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</si>
  <si>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</si>
  <si>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</si>
  <si>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</si>
  <si>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</si>
  <si>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</si>
  <si>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</si>
  <si>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</si>
  <si>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</si>
  <si>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</si>
  <si>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</si>
  <si>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</si>
  <si>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</si>
  <si>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</si>
  <si>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</si>
  <si>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</si>
  <si>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</si>
  <si>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</si>
  <si>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</si>
  <si>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</si>
  <si>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</si>
  <si>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</si>
  <si>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</si>
  <si>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</si>
  <si>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</si>
  <si>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</si>
  <si>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</si>
  <si>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</si>
  <si>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</si>
  <si>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</si>
  <si>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</si>
  <si>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</si>
  <si>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</si>
  <si>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</si>
  <si>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</si>
  <si>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</si>
  <si>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</si>
  <si>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</si>
  <si>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</si>
  <si>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</si>
  <si>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</si>
  <si>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</si>
  <si>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</si>
  <si>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</si>
  <si>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</si>
  <si>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</si>
  <si>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</si>
  <si>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</si>
  <si>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</si>
  <si>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</si>
  <si>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</si>
  <si>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</si>
  <si>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</si>
  <si>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</si>
  <si>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</si>
  <si>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</si>
  <si>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</si>
  <si>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</si>
  <si>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</si>
  <si>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</si>
  <si>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</si>
  <si>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</si>
  <si>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</si>
  <si>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</si>
  <si>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</si>
  <si>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</si>
  <si>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</si>
  <si>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</si>
  <si>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</si>
  <si>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</si>
  <si>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</si>
  <si>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</si>
  <si>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</si>
  <si>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</si>
  <si>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</si>
  <si>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</si>
  <si>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</si>
  <si>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</si>
  <si>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</si>
  <si>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</si>
  <si>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</si>
  <si>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</si>
  <si>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</si>
  <si>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</si>
  <si>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</si>
  <si>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</si>
  <si>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</si>
  <si>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</si>
  <si>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</si>
  <si>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</si>
  <si>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</si>
  <si>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</si>
  <si>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</si>
  <si>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</si>
  <si>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</si>
  <si>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</si>
  <si>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</si>
  <si>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</si>
  <si>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</si>
  <si>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</si>
  <si>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</si>
  <si>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</si>
  <si>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</si>
  <si>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</si>
  <si>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</si>
  <si>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</si>
  <si>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</si>
  <si>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</si>
  <si>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</si>
  <si>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</si>
  <si>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</si>
  <si>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</si>
  <si>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</si>
  <si>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</si>
  <si>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</si>
  <si>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</si>
  <si>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</si>
  <si>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</si>
  <si>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</si>
  <si>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</si>
  <si>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</si>
  <si>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</si>
  <si>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</si>
  <si>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</si>
  <si>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</si>
  <si>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</si>
  <si>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</si>
  <si>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</si>
  <si>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</si>
  <si>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</si>
  <si>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</si>
  <si>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</si>
  <si>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</si>
  <si>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</si>
  <si>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</si>
  <si>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</si>
  <si>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</si>
  <si>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</si>
  <si>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</si>
  <si>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</si>
  <si>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</si>
  <si>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</si>
  <si>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</si>
  <si>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</si>
  <si>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</si>
  <si>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</si>
  <si>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</si>
  <si>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</si>
  <si>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</si>
  <si>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</si>
  <si>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</si>
  <si>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</si>
  <si>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</si>
  <si>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</si>
  <si>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</si>
  <si>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</si>
  <si>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</si>
  <si>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</si>
  <si>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</si>
  <si>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</si>
  <si>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</si>
  <si>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</si>
  <si>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</si>
  <si>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</si>
  <si>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</si>
  <si>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</si>
  <si>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</si>
  <si>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</si>
  <si>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</si>
  <si>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</si>
  <si>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</si>
  <si>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</si>
  <si>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</si>
  <si>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</si>
  <si>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</si>
  <si>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</si>
  <si>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</si>
  <si>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</si>
  <si>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</si>
  <si>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</si>
  <si>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</si>
  <si>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</si>
  <si>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</si>
  <si>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</si>
  <si>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</si>
  <si>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</si>
  <si>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</si>
  <si>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</si>
  <si>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</si>
  <si>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</si>
  <si>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</si>
  <si>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</si>
  <si>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</si>
  <si>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</si>
  <si>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</si>
  <si>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</si>
  <si>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</si>
  <si>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</si>
  <si>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</si>
  <si>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</si>
  <si>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</si>
  <si>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</si>
  <si>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</si>
  <si>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</si>
  <si>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</si>
  <si>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</si>
  <si>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</si>
  <si>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</si>
  <si>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</si>
  <si>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</si>
  <si>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</si>
  <si>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</si>
  <si>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</si>
  <si>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</si>
  <si>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</si>
  <si>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</si>
  <si>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</si>
  <si>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</si>
  <si>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</si>
  <si>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</si>
  <si>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</si>
  <si>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</si>
  <si>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</si>
  <si>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</si>
  <si>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</si>
  <si>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</si>
  <si>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</si>
  <si>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</si>
  <si>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</si>
  <si>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</si>
  <si>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</si>
  <si>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</si>
  <si>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</si>
  <si>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</si>
  <si>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</si>
  <si>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</si>
  <si>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</si>
  <si>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</si>
  <si>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</si>
  <si>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</si>
  <si>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</si>
  <si>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</si>
  <si>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</si>
  <si>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</si>
  <si>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</si>
  <si>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</si>
  <si>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</si>
  <si>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</si>
  <si>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</si>
  <si>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</si>
  <si>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</si>
  <si>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</si>
  <si>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</si>
  <si>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</si>
  <si>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</si>
  <si>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</si>
  <si>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</si>
  <si>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</si>
  <si>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</si>
  <si>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</si>
  <si>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</si>
  <si>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</si>
  <si>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</si>
  <si>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</si>
  <si>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</si>
  <si>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</si>
  <si>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</si>
  <si>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</si>
  <si>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</si>
  <si>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</si>
  <si>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</si>
  <si>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</si>
  <si>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</si>
  <si>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</si>
  <si>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</si>
  <si>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</si>
  <si>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</si>
  <si>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</si>
  <si>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</si>
  <si>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</si>
  <si>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</si>
  <si>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</si>
  <si>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</si>
  <si>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</si>
  <si>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</si>
  <si>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</si>
  <si>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</si>
  <si>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</si>
  <si>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</si>
  <si>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</si>
  <si>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</si>
  <si>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</si>
  <si>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</si>
  <si>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</si>
  <si>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</si>
  <si>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</si>
  <si>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</si>
  <si>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</si>
  <si>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</si>
  <si>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</si>
  <si>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</si>
  <si>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</si>
  <si>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</si>
  <si>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</si>
  <si>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</si>
  <si>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</si>
  <si>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</si>
  <si>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</si>
  <si>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</si>
  <si>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</si>
  <si>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</si>
  <si>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</si>
  <si>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</si>
  <si>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</si>
  <si>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</si>
  <si>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</si>
  <si>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</si>
  <si>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</si>
  <si>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</si>
  <si>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</si>
  <si>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</si>
  <si>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</si>
  <si>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</si>
  <si>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</si>
  <si>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</si>
  <si>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</si>
  <si>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</si>
  <si>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</si>
  <si>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</si>
  <si>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</si>
  <si>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</si>
  <si>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</si>
  <si>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</si>
  <si>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</si>
  <si>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</si>
  <si>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</si>
  <si>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</si>
  <si>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</si>
  <si>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</si>
  <si>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</si>
  <si>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</si>
  <si>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</si>
  <si>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</si>
  <si>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</si>
  <si>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</si>
  <si>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</si>
  <si>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</si>
  <si>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</si>
  <si>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</si>
  <si>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</si>
  <si>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</si>
  <si>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</si>
  <si>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</si>
  <si>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</si>
  <si>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</si>
  <si>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</si>
  <si>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</si>
  <si>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</si>
  <si>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</si>
  <si>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</si>
  <si>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</si>
  <si>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</si>
  <si>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</si>
  <si>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</si>
  <si>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</si>
  <si>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</si>
  <si>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</si>
  <si>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</si>
  <si>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</si>
  <si>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</si>
  <si>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</si>
  <si>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</si>
  <si>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</si>
  <si>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</si>
  <si>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</si>
  <si>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</si>
  <si>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</si>
  <si>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</si>
  <si>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</si>
  <si>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</si>
  <si>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</si>
  <si>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</si>
  <si>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</si>
  <si>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</si>
  <si>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</si>
  <si>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</si>
  <si>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</si>
  <si>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</si>
  <si>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</si>
  <si>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</si>
  <si>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</si>
  <si>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</si>
  <si>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</si>
  <si>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</si>
  <si>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</si>
  <si>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</si>
  <si>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</si>
  <si>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</si>
  <si>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</si>
  <si>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</si>
  <si>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</si>
  <si>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</si>
  <si>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</si>
  <si>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</si>
  <si>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</si>
  <si>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</si>
  <si>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</si>
  <si>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</si>
  <si>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</si>
  <si>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</si>
  <si>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</si>
  <si>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</si>
  <si>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</si>
  <si>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</si>
  <si>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</si>
  <si>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</si>
  <si>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</si>
  <si>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</si>
  <si>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</si>
  <si>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</si>
  <si>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</si>
  <si>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</si>
  <si>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</si>
  <si>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</si>
  <si>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</si>
  <si>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</si>
  <si>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</si>
  <si>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</si>
  <si>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</si>
  <si>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</si>
  <si>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</si>
  <si>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</si>
  <si>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</si>
  <si>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</si>
  <si>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</si>
  <si>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</si>
  <si>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</si>
  <si>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</si>
  <si>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</si>
  <si>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</si>
  <si>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</si>
  <si>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</si>
  <si>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</si>
  <si>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</si>
  <si>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</si>
  <si>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</si>
  <si>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</si>
  <si>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</si>
  <si>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</si>
  <si>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</si>
  <si>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</si>
  <si>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</si>
  <si>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</si>
  <si>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</si>
  <si>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</si>
  <si>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</si>
  <si>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</si>
  <si>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</si>
  <si>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</si>
  <si>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</si>
  <si>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</si>
  <si>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</si>
  <si>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</si>
  <si>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</si>
  <si>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</si>
  <si>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</si>
  <si>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</si>
  <si>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</si>
  <si>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</si>
  <si>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</si>
  <si>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</si>
  <si>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</si>
  <si>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</si>
  <si>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</si>
  <si>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</si>
  <si>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</si>
  <si>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</si>
  <si>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</si>
  <si>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</si>
  <si>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</si>
  <si>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</si>
  <si>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</si>
  <si>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</si>
  <si>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</si>
  <si>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</si>
  <si>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</si>
  <si>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</si>
  <si>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</si>
  <si>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</si>
  <si>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</si>
  <si>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</si>
  <si>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</si>
  <si>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</si>
  <si>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</si>
  <si>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</si>
  <si>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</si>
  <si>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</si>
  <si>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</si>
  <si>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</si>
  <si>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</si>
  <si>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</si>
  <si>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</si>
  <si>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</si>
  <si>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</si>
  <si>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</si>
  <si>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</si>
  <si>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</si>
  <si>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</si>
  <si>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</si>
  <si>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</si>
  <si>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</si>
  <si>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</si>
  <si>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</si>
  <si>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</si>
  <si>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</si>
  <si>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</si>
  <si>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</si>
  <si>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</si>
  <si>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</si>
  <si>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</si>
  <si>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</si>
  <si>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</si>
  <si>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</si>
  <si>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</si>
  <si>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</si>
  <si>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</si>
  <si>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</si>
  <si>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</si>
  <si>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</si>
  <si>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</si>
  <si>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</si>
  <si>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</si>
  <si>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</si>
  <si>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</si>
  <si>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</si>
  <si>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</si>
  <si>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</si>
  <si>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</si>
  <si>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</si>
  <si>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</si>
  <si>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</si>
  <si>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</si>
  <si>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</si>
  <si>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</si>
  <si>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</si>
  <si>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</si>
  <si>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</si>
  <si>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</si>
  <si>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</si>
  <si>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</si>
  <si>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</si>
  <si>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</si>
  <si>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</si>
  <si>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</si>
  <si>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</si>
  <si>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</si>
  <si>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</si>
  <si>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</si>
  <si>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</si>
  <si>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</si>
  <si>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</si>
  <si>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</si>
  <si>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</si>
  <si>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</si>
  <si>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</si>
  <si>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</si>
  <si>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</si>
  <si>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</si>
  <si>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</si>
  <si>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</si>
  <si>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</si>
  <si>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</si>
  <si>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</si>
  <si>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</si>
  <si>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</si>
  <si>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</si>
  <si>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</si>
  <si>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</si>
  <si>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</si>
  <si>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</si>
  <si>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</si>
  <si>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</si>
  <si>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</si>
  <si>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</si>
  <si>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</si>
  <si>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</si>
  <si>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</si>
  <si>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</si>
  <si>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</si>
  <si>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</si>
  <si>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</si>
  <si>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</si>
  <si>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</si>
  <si>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</si>
  <si>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</si>
  <si>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</si>
  <si>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</si>
  <si>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</si>
  <si>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</si>
  <si>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</si>
  <si>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</si>
  <si>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</si>
  <si>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</si>
  <si>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</si>
  <si>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</si>
  <si>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</si>
  <si>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</si>
  <si>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</si>
  <si>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</si>
  <si>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</si>
  <si>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</si>
  <si>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</si>
  <si>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</si>
  <si>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</si>
  <si>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</si>
  <si>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</si>
  <si>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</si>
  <si>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</si>
  <si>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</si>
  <si>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</si>
  <si>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</si>
  <si>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</si>
  <si>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</si>
  <si>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</si>
  <si>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</si>
  <si>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</si>
  <si>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</si>
  <si>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</si>
  <si>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</si>
  <si>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</si>
  <si>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</si>
  <si>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</si>
  <si>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</si>
  <si>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</si>
  <si>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</si>
  <si>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</si>
  <si>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</si>
  <si>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</si>
  <si>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</si>
  <si>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</si>
  <si>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</si>
  <si>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</si>
  <si>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</si>
  <si>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</si>
  <si>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</si>
  <si>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</si>
  <si>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</si>
  <si>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</si>
  <si>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</si>
  <si>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</si>
  <si>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</si>
  <si>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</si>
  <si>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</si>
  <si>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</si>
  <si>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</si>
  <si>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</si>
  <si>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</si>
  <si>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</si>
  <si>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</si>
  <si>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</si>
  <si>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</si>
  <si>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</si>
  <si>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</si>
  <si>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</si>
  <si>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</si>
  <si>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</si>
  <si>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</si>
  <si>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</si>
  <si>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</si>
  <si>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</si>
  <si>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</si>
  <si>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</si>
  <si>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</si>
  <si>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</si>
  <si>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</si>
  <si>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</si>
  <si>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</si>
  <si>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</si>
  <si>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</si>
  <si>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</si>
  <si>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</si>
  <si>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</si>
  <si>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</si>
  <si>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</si>
  <si>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</si>
  <si>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</si>
  <si>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</si>
  <si>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</si>
  <si>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</si>
  <si>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</si>
  <si>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</si>
  <si>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</si>
  <si>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</si>
  <si>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</si>
  <si>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</si>
  <si>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</si>
  <si>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</si>
  <si>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</si>
  <si>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</si>
  <si>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</si>
  <si>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</si>
  <si>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</si>
  <si>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</si>
  <si>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</si>
  <si>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</si>
  <si>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</si>
  <si>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</si>
  <si>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</si>
  <si>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</si>
  <si>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</si>
  <si>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</si>
  <si>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</si>
  <si>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</si>
  <si>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</si>
  <si>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</si>
  <si>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</si>
  <si>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</si>
  <si>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</si>
  <si>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</si>
  <si>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</si>
  <si>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</si>
  <si>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</si>
  <si>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</si>
  <si>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</si>
  <si>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</si>
  <si>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</si>
  <si>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</si>
  <si>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</si>
  <si>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</si>
  <si>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</si>
  <si>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</si>
  <si>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</si>
  <si>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</si>
  <si>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</si>
  <si>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</si>
  <si>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</si>
  <si>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</si>
  <si>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</si>
  <si>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</si>
  <si>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</si>
  <si>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</si>
  <si>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</si>
  <si>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</si>
  <si>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</si>
  <si>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</si>
  <si>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</si>
  <si>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</si>
  <si>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</si>
  <si>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</si>
  <si>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</si>
  <si>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</si>
  <si>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</si>
  <si>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</si>
  <si>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</si>
  <si>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</si>
  <si>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</si>
  <si>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</si>
  <si>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</si>
  <si>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</si>
  <si>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</si>
  <si>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</si>
  <si>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</si>
  <si>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</si>
  <si>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</si>
  <si>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</si>
  <si>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</si>
  <si>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</si>
  <si>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</si>
  <si>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</si>
  <si>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</si>
  <si>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</si>
  <si>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</si>
  <si>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</si>
  <si>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</si>
  <si>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</si>
  <si>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</si>
  <si>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</si>
  <si>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</si>
  <si>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</si>
  <si>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</si>
  <si>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</si>
  <si>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</si>
  <si>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</si>
  <si>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</si>
  <si>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</si>
  <si>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</si>
  <si>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</si>
  <si>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</si>
  <si>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</si>
  <si>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</si>
  <si>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</si>
  <si>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</si>
  <si>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</si>
  <si>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</si>
  <si>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</si>
  <si>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</si>
  <si>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</si>
  <si>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</si>
  <si>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</si>
  <si>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</si>
  <si>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</si>
  <si>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</si>
  <si>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</si>
  <si>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</si>
  <si>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</si>
  <si>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</si>
  <si>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</si>
  <si>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</si>
  <si>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</si>
  <si>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</si>
  <si>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</si>
  <si>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</si>
  <si>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</si>
  <si>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</si>
  <si>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</si>
  <si>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</si>
  <si>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</si>
  <si>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</si>
  <si>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</si>
  <si>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</si>
  <si>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</si>
  <si>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</si>
  <si>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</si>
  <si>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</si>
  <si>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</si>
  <si>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</si>
  <si>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</si>
  <si>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</si>
  <si>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</si>
  <si>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</si>
  <si>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</si>
  <si>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</si>
  <si>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</si>
  <si>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</si>
  <si>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</si>
  <si>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</si>
  <si>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</si>
  <si>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</si>
  <si>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</si>
  <si>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</si>
  <si>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</si>
  <si>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</si>
  <si>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</si>
  <si>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</si>
  <si>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</si>
  <si>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</si>
  <si>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</si>
  <si>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</si>
  <si>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</si>
  <si>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</si>
  <si>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</si>
  <si>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</si>
  <si>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</si>
  <si>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</si>
  <si>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</si>
  <si>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</si>
  <si>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</si>
  <si>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</si>
  <si>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</si>
  <si>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</si>
  <si>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</si>
  <si>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</si>
  <si>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</si>
  <si>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</si>
  <si>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</si>
  <si>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</si>
  <si>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</si>
  <si>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</si>
  <si>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</si>
  <si>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</si>
  <si>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</si>
  <si>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</si>
  <si>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</si>
  <si>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</si>
  <si>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</si>
  <si>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</si>
  <si>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</si>
  <si>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</si>
  <si>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</si>
  <si>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</si>
  <si>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</si>
  <si>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</si>
  <si>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</si>
  <si>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</si>
  <si>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</si>
  <si>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</si>
  <si>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</si>
  <si>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</si>
  <si>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</si>
  <si>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</si>
  <si>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</si>
  <si>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</si>
  <si>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</si>
  <si>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</si>
  <si>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</si>
  <si>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</si>
  <si>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</si>
  <si>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</si>
  <si>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</si>
  <si>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</si>
  <si>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</si>
  <si>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</si>
  <si>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</si>
  <si>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</si>
  <si>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</si>
  <si>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</si>
  <si>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</si>
  <si>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</si>
  <si>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</si>
  <si>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</si>
  <si>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</si>
  <si>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</si>
  <si>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</si>
  <si>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</si>
  <si>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</si>
  <si>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</si>
  <si>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</si>
  <si>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</si>
  <si>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</si>
  <si>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</si>
  <si>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</si>
  <si>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</si>
  <si>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</si>
  <si>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</si>
  <si>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</si>
  <si>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</si>
  <si>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</si>
  <si>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</si>
  <si>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</si>
  <si>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</si>
  <si>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</si>
  <si>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</si>
  <si>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</si>
  <si>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</si>
  <si>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</si>
  <si>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</si>
  <si>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</si>
  <si>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</si>
  <si>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</si>
  <si>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</si>
  <si>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</si>
  <si>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</si>
  <si>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</si>
  <si>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</si>
  <si>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</si>
  <si>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</si>
  <si>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</si>
  <si>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</si>
  <si>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</si>
  <si>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</si>
  <si>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</si>
  <si>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</si>
  <si>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</si>
  <si>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</si>
  <si>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</si>
  <si>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</si>
  <si>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</si>
  <si>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</si>
  <si>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</si>
  <si>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</si>
  <si>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</si>
  <si>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</si>
  <si>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</si>
  <si>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</si>
  <si>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</si>
  <si>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</si>
  <si>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</si>
  <si>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</si>
  <si>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</si>
  <si>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</si>
  <si>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</si>
  <si>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</si>
  <si>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</si>
  <si>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</si>
  <si>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</si>
  <si>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</si>
  <si>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</si>
  <si>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</si>
  <si>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</si>
  <si>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</si>
  <si>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</si>
  <si>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</si>
  <si>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</si>
  <si>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</si>
  <si>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</si>
  <si>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</si>
  <si>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</si>
  <si>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</si>
  <si>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</si>
  <si>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</si>
  <si>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</si>
  <si>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</si>
  <si>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</si>
  <si>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</si>
  <si>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</si>
  <si>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</si>
  <si>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</si>
  <si>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</si>
  <si>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</si>
  <si>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</si>
  <si>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</si>
  <si>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</si>
  <si>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</si>
  <si>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</si>
  <si>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</si>
  <si>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</si>
  <si>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</si>
  <si>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</si>
  <si>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</si>
  <si>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</si>
  <si>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</si>
  <si>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</si>
  <si>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</si>
  <si>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</si>
  <si>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</si>
  <si>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</si>
  <si>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</si>
  <si>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</si>
  <si>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</si>
  <si>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</si>
  <si>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</si>
  <si>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</si>
  <si>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</si>
  <si>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</si>
  <si>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</si>
  <si>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</si>
  <si>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</si>
  <si>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</si>
  <si>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</si>
  <si>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</si>
  <si>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</si>
  <si>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</si>
  <si>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</si>
  <si>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</si>
  <si>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</si>
  <si>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</si>
  <si>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</si>
  <si>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</si>
  <si>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</si>
  <si>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</si>
  <si>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</si>
  <si>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</si>
  <si>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</si>
  <si>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</si>
  <si>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</si>
  <si>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</si>
  <si>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</si>
  <si>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</si>
  <si>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</si>
  <si>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</si>
  <si>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</si>
  <si>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</si>
  <si>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</si>
  <si>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</si>
  <si>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</si>
  <si>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</si>
  <si>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</si>
  <si>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</si>
  <si>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</si>
  <si>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</si>
  <si>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</si>
  <si>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</si>
  <si>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</si>
  <si>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</si>
  <si>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</si>
  <si>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</si>
  <si>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</si>
  <si>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</si>
  <si>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</si>
  <si>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</si>
  <si>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</si>
  <si>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</si>
  <si>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</si>
  <si>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</si>
  <si>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</si>
  <si>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</si>
  <si>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</si>
  <si>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</si>
  <si>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</si>
  <si>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</si>
  <si>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</si>
  <si>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</si>
  <si>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</si>
  <si>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</si>
  <si>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</si>
  <si>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</si>
  <si>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</si>
  <si>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</si>
  <si>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</si>
  <si>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</si>
  <si>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</si>
  <si>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</si>
  <si>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</si>
  <si>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</si>
  <si>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</si>
  <si>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</si>
  <si>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</si>
  <si>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</si>
  <si>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</si>
  <si>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</si>
  <si>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</si>
  <si>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</si>
  <si>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</si>
  <si>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</si>
  <si>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</si>
  <si>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</si>
  <si>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</si>
  <si>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</si>
  <si>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</si>
  <si>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</si>
  <si>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</si>
  <si>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</si>
  <si>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</si>
  <si>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</si>
  <si>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</si>
  <si>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</si>
  <si>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</si>
  <si>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</si>
  <si>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</si>
  <si>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</si>
  <si>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</si>
  <si>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</si>
  <si>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</si>
  <si>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</si>
  <si>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</si>
  <si>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</si>
  <si>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</si>
  <si>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</si>
  <si>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</si>
  <si>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</si>
  <si>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</si>
  <si>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</si>
  <si>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</si>
  <si>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</si>
  <si>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</si>
  <si>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</si>
  <si>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</si>
  <si>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</si>
  <si>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</si>
  <si>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</si>
  <si>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</si>
  <si>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</si>
  <si>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</si>
  <si>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</si>
  <si>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</si>
  <si>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</si>
  <si>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</si>
  <si>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</si>
  <si>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</si>
  <si>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</si>
  <si>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</si>
  <si>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</si>
  <si>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</si>
  <si>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</si>
  <si>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</si>
  <si>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</si>
  <si>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</si>
  <si>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</si>
  <si>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</si>
  <si>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</si>
  <si>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</si>
  <si>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</si>
  <si>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</si>
  <si>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</si>
  <si>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</si>
  <si>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</si>
  <si>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</si>
  <si>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</si>
  <si>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</si>
  <si>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</si>
  <si>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</si>
  <si>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</si>
  <si>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</si>
  <si>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</si>
  <si>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</si>
  <si>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</si>
  <si>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</si>
  <si>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</si>
  <si>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</si>
  <si>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</si>
  <si>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</si>
  <si>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</si>
  <si>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</si>
  <si>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</si>
  <si>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</si>
  <si>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</si>
  <si>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</si>
  <si>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</si>
  <si>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</si>
  <si>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</si>
  <si>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</si>
  <si>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</si>
  <si>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</si>
  <si>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</si>
  <si>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</si>
  <si>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</si>
  <si>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</si>
  <si>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</si>
  <si>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</si>
  <si>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</si>
  <si>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</si>
  <si>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</si>
  <si>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</si>
  <si>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</si>
  <si>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</si>
  <si>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</si>
  <si>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</si>
  <si>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</si>
  <si>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</si>
  <si>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</si>
  <si>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</si>
  <si>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</si>
  <si>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</si>
  <si>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</si>
  <si>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</si>
  <si>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</si>
  <si>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</si>
  <si>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</si>
  <si>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</si>
  <si>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</si>
  <si>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</si>
  <si>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</si>
  <si>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</si>
  <si>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</si>
  <si>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</si>
  <si>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</si>
  <si>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</si>
  <si>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</si>
  <si>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</si>
  <si>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</si>
  <si>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</si>
  <si>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</si>
  <si>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</si>
  <si>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</si>
  <si>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</si>
  <si>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</si>
  <si>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</si>
  <si>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</si>
  <si>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</si>
  <si>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</si>
  <si>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</si>
  <si>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</si>
  <si>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</si>
  <si>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</si>
  <si>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</si>
  <si>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</si>
  <si>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</si>
  <si>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</si>
  <si>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</si>
  <si>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</si>
  <si>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</si>
  <si>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</si>
  <si>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</si>
  <si>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</si>
  <si>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</si>
  <si>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</si>
  <si>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</si>
  <si>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</si>
  <si>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</si>
  <si>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</si>
  <si>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</si>
  <si>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</si>
  <si>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</si>
  <si>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</si>
  <si>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</si>
  <si>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</si>
  <si>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</si>
  <si>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</si>
  <si>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</si>
  <si>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</si>
  <si>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</si>
  <si>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</si>
  <si>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</si>
  <si>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</si>
  <si>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</si>
  <si>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</si>
  <si>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</si>
  <si>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</si>
  <si>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</si>
  <si>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</si>
  <si>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</si>
  <si>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</si>
  <si>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</si>
  <si>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</si>
  <si>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</si>
  <si>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</si>
  <si>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</si>
  <si>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</si>
  <si>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</si>
  <si>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</si>
  <si>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</si>
  <si>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</si>
  <si>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</si>
  <si>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</si>
  <si>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</si>
  <si>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</si>
  <si>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</si>
  <si>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</si>
  <si>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</si>
  <si>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</si>
  <si>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</si>
  <si>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</si>
  <si>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</si>
  <si>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</si>
  <si>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</si>
  <si>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</si>
  <si>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</si>
  <si>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</si>
  <si>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</si>
  <si>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</si>
  <si>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</si>
  <si>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</si>
  <si>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</si>
  <si>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</si>
  <si>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</si>
  <si>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</si>
  <si>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</si>
  <si>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</si>
  <si>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</si>
  <si>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</si>
  <si>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</si>
  <si>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</si>
  <si>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</si>
  <si>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</si>
  <si>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</si>
  <si>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</si>
  <si>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</si>
  <si>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</si>
  <si>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</si>
  <si>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</si>
  <si>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</si>
  <si>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</si>
  <si>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</si>
  <si>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</si>
  <si>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</si>
  <si>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</si>
  <si>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</si>
  <si>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</si>
  <si>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</si>
  <si>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</si>
  <si>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</si>
  <si>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</si>
  <si>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</si>
  <si>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</si>
  <si>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</si>
  <si>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</si>
  <si>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</si>
  <si>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</si>
  <si>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</si>
  <si>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</si>
  <si>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</si>
  <si>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</si>
  <si>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</si>
  <si>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</si>
  <si>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</si>
  <si>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</si>
  <si>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</si>
  <si>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</si>
  <si>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</si>
  <si>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</si>
  <si>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</si>
  <si>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</si>
  <si>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</si>
  <si>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</si>
  <si>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</si>
  <si>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</si>
  <si>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</si>
  <si>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</si>
  <si>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</si>
  <si>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</si>
  <si>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</si>
  <si>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</si>
  <si>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</si>
  <si>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</si>
  <si>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</si>
  <si>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</si>
  <si>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</si>
  <si>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</si>
  <si>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</si>
  <si>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</si>
  <si>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</si>
  <si>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</si>
  <si>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</si>
  <si>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</si>
  <si>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</si>
  <si>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</si>
  <si>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</si>
  <si>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</si>
  <si>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</si>
  <si>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</si>
  <si>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</si>
  <si>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</si>
  <si>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</si>
  <si>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</si>
  <si>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</si>
  <si>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</si>
  <si>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</si>
  <si>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</si>
  <si>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</si>
  <si>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</si>
  <si>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</si>
  <si>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</si>
  <si>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</si>
  <si>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</si>
  <si>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</si>
  <si>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</si>
  <si>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</si>
  <si>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</si>
  <si>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</si>
  <si>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</si>
  <si>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</si>
  <si>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</si>
  <si>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</si>
  <si>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</si>
  <si>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</si>
  <si>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</si>
  <si>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</si>
  <si>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</si>
  <si>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</si>
  <si>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</si>
  <si>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</si>
  <si>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</si>
  <si>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</si>
  <si>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</si>
  <si>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</si>
  <si>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</si>
  <si>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</si>
  <si>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</si>
  <si>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</si>
  <si>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</si>
  <si>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</si>
  <si>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</si>
  <si>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</si>
  <si>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</si>
  <si>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</si>
  <si>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</si>
  <si>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</si>
  <si>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</si>
  <si>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</si>
  <si>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</si>
  <si>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</si>
  <si>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</si>
  <si>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</si>
  <si>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</si>
  <si>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</si>
  <si>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</si>
  <si>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</si>
  <si>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</si>
  <si>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</si>
  <si>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</si>
  <si>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</si>
  <si>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</si>
  <si>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</si>
  <si>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</si>
  <si>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</si>
  <si>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</si>
  <si>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</si>
  <si>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</si>
  <si>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</si>
  <si>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</si>
  <si>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</si>
  <si>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</si>
  <si>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</si>
  <si>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</si>
  <si>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</si>
  <si>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</si>
  <si>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</si>
  <si>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</si>
  <si>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</si>
  <si>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</si>
  <si>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</si>
  <si>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</si>
  <si>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</si>
  <si>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</si>
  <si>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</si>
  <si>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</si>
  <si>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</si>
  <si>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</si>
  <si>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</si>
  <si>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</si>
  <si>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</si>
  <si>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</si>
  <si>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</si>
  <si>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</si>
  <si>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</si>
  <si>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</si>
  <si>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</si>
  <si>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</si>
  <si>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</si>
  <si>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</si>
  <si>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</si>
  <si>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</si>
  <si>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</si>
  <si>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</si>
  <si>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</si>
  <si>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</si>
  <si>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</si>
  <si>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</si>
  <si>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</si>
  <si>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</si>
  <si>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</si>
  <si>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</si>
  <si>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</si>
  <si>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</si>
  <si>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</si>
  <si>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</si>
  <si>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</si>
  <si>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</si>
  <si>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</si>
  <si>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</si>
  <si>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</si>
  <si>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</si>
  <si>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</si>
  <si>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</si>
  <si>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</si>
  <si>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</si>
  <si>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</si>
  <si>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</si>
  <si>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</si>
  <si>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</si>
  <si>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</si>
  <si>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</si>
  <si>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</si>
  <si>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</si>
  <si>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</si>
  <si>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</si>
  <si>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</si>
  <si>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</si>
  <si>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</si>
  <si>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</si>
  <si>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</si>
  <si>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</si>
  <si>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</si>
  <si>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</si>
  <si>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</si>
  <si>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</si>
  <si>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</si>
  <si>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</si>
  <si>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</si>
  <si>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</si>
  <si>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</si>
  <si>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</si>
  <si>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</si>
  <si>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</si>
  <si>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</si>
  <si>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</si>
  <si>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</si>
  <si>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</si>
  <si>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</si>
  <si>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</si>
  <si>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</si>
  <si>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</si>
  <si>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</si>
  <si>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</si>
  <si>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</si>
  <si>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</si>
  <si>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</si>
  <si>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</si>
  <si>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</si>
  <si>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</si>
  <si>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</si>
  <si>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</si>
  <si>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</si>
  <si>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</si>
  <si>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</si>
  <si>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</si>
  <si>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</si>
  <si>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</si>
  <si>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</si>
  <si>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</si>
  <si>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</si>
  <si>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</si>
  <si>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</si>
  <si>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</si>
  <si>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</si>
  <si>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</si>
  <si>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</si>
  <si>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</si>
  <si>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</si>
  <si>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</si>
  <si>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</si>
  <si>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</si>
  <si>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</si>
  <si>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</si>
  <si>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</si>
  <si>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</si>
  <si>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</si>
  <si>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</si>
  <si>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</si>
  <si>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</si>
  <si>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</si>
  <si>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</si>
  <si>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</si>
  <si>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</si>
  <si>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</si>
  <si>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</si>
  <si>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</si>
  <si>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</si>
  <si>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</si>
  <si>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</si>
  <si>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</si>
  <si>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</si>
  <si>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</si>
  <si>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</si>
  <si>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</si>
  <si>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</si>
  <si>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</si>
  <si>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</si>
  <si>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</si>
  <si>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</si>
  <si>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</si>
  <si>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</si>
  <si>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</si>
  <si>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</si>
  <si>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</si>
  <si>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</si>
  <si>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</si>
  <si>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</si>
  <si>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</si>
  <si>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</si>
  <si>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</si>
  <si>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</si>
  <si>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</si>
  <si>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</si>
  <si>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</si>
  <si>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</si>
  <si>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</si>
  <si>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</si>
  <si>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</si>
  <si>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</si>
  <si>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</si>
  <si>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</si>
  <si>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</si>
  <si>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</si>
  <si>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</si>
  <si>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</si>
  <si>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</si>
  <si>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</si>
  <si>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</si>
  <si>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</si>
  <si>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</si>
  <si>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</si>
  <si>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</si>
  <si>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</si>
  <si>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</si>
  <si>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</si>
  <si>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</si>
  <si>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</si>
  <si>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</si>
  <si>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</si>
  <si>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</si>
  <si>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</si>
  <si>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</si>
  <si>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</si>
  <si>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</si>
  <si>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</si>
  <si>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</si>
  <si>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</si>
  <si>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</si>
  <si>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</si>
  <si>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</si>
  <si>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</si>
  <si>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</si>
  <si>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</si>
  <si>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</si>
  <si>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</si>
  <si>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</si>
  <si>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</si>
  <si>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</si>
  <si>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</si>
  <si>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</si>
  <si>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</si>
  <si>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</si>
  <si>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</si>
  <si>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</si>
  <si>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</si>
  <si>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</si>
  <si>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</si>
  <si>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</si>
  <si>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</si>
  <si>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</si>
  <si>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</si>
  <si>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</si>
  <si>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</si>
  <si>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</si>
  <si>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</si>
  <si>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</si>
  <si>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</si>
  <si>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</si>
  <si>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</si>
  <si>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</si>
  <si>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</si>
  <si>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</si>
  <si>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</si>
  <si>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</si>
  <si>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</si>
  <si>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</si>
  <si>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</si>
  <si>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</si>
  <si>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</si>
  <si>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</si>
  <si>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</si>
  <si>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</si>
  <si>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</si>
  <si>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</si>
  <si>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</si>
  <si>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</si>
  <si>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</si>
  <si>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</si>
  <si>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</si>
  <si>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</si>
  <si>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</si>
  <si>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</si>
  <si>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</si>
  <si>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</si>
  <si>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</si>
  <si>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</si>
  <si>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</si>
  <si>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</si>
  <si>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</si>
  <si>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</si>
  <si>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</si>
  <si>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</si>
  <si>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</si>
  <si>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</si>
  <si>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</si>
  <si>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</si>
  <si>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</si>
  <si>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</si>
  <si>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</si>
  <si>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</si>
  <si>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</si>
  <si>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</si>
  <si>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</si>
  <si>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</si>
  <si>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</si>
  <si>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</si>
  <si>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</si>
  <si>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</si>
  <si>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</si>
  <si>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</si>
  <si>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</si>
  <si>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</si>
  <si>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</si>
  <si>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</si>
  <si>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</si>
  <si>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</si>
  <si>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</si>
  <si>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</si>
  <si>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</si>
  <si>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</si>
  <si>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</si>
  <si>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</si>
  <si>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</si>
  <si>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</si>
  <si>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</si>
  <si>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</si>
  <si>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</si>
  <si>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</si>
  <si>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</si>
  <si>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</si>
  <si>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</si>
  <si>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</si>
  <si>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</si>
  <si>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</si>
  <si>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</si>
  <si>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</si>
  <si>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</si>
  <si>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</si>
  <si>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</si>
  <si>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</si>
  <si>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</si>
  <si>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</si>
  <si>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</si>
  <si>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</si>
  <si>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</si>
  <si>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</si>
  <si>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</si>
  <si>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</si>
  <si>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</si>
  <si>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</si>
  <si>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</si>
  <si>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</si>
  <si>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</si>
  <si>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</si>
  <si>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</si>
  <si>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</si>
  <si>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</si>
  <si>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</si>
  <si>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</si>
  <si>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</si>
  <si>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</si>
  <si>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</si>
  <si>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</si>
  <si>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</si>
  <si>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</si>
  <si>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</si>
  <si>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</si>
  <si>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</si>
  <si>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</si>
  <si>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</si>
  <si>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</si>
  <si>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</si>
  <si>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</si>
  <si>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</si>
  <si>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</si>
  <si>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</si>
  <si>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</si>
  <si>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</si>
  <si>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</si>
  <si>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</si>
  <si>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</si>
  <si>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</si>
  <si>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</si>
  <si>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</si>
  <si>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</si>
  <si>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</si>
  <si>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</si>
  <si>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</si>
  <si>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</si>
  <si>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</si>
  <si>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</si>
  <si>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</si>
  <si>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</si>
  <si>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</si>
  <si>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</si>
  <si>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</si>
  <si>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</si>
  <si>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</si>
  <si>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</si>
  <si>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</si>
  <si>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</si>
  <si>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</si>
  <si>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</si>
  <si>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</si>
  <si>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</si>
  <si>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</si>
  <si>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</si>
  <si>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</si>
  <si>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</si>
  <si>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</si>
  <si>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</si>
  <si>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</si>
  <si>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</si>
  <si>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</si>
  <si>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</si>
  <si>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</si>
  <si>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</si>
  <si>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</si>
  <si>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</si>
  <si>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</si>
  <si>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</si>
  <si>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</si>
  <si>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</si>
  <si>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</si>
  <si>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</si>
  <si>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</si>
  <si>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</si>
  <si>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</si>
  <si>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</si>
  <si>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</si>
  <si>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</si>
  <si>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</si>
  <si>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</si>
  <si>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</si>
  <si>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</si>
  <si>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</si>
  <si>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</si>
  <si>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</si>
  <si>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</si>
  <si>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</si>
  <si>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</si>
  <si>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</si>
  <si>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</si>
  <si>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</si>
  <si>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</si>
  <si>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</si>
  <si>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</si>
  <si>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</si>
  <si>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</si>
  <si>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</si>
  <si>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</si>
  <si>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</si>
  <si>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</si>
  <si>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</si>
  <si>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</si>
  <si>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</si>
  <si>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</si>
  <si>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</si>
  <si>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</si>
  <si>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</si>
  <si>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</si>
  <si>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</si>
  <si>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</si>
  <si>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</si>
  <si>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</si>
  <si>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</si>
  <si>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</si>
  <si>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</si>
  <si>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</si>
  <si>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</si>
  <si>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</si>
  <si>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</si>
  <si>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</si>
  <si>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</si>
  <si>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</si>
  <si>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</si>
  <si>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</si>
  <si>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</si>
  <si>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</si>
  <si>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</si>
  <si>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</si>
  <si>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</si>
  <si>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</si>
  <si>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</si>
  <si>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</si>
  <si>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</si>
  <si>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</si>
  <si>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</si>
  <si>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</si>
  <si>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</si>
  <si>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</si>
  <si>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</si>
  <si>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</si>
  <si>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</si>
  <si>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</si>
  <si>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</si>
  <si>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</si>
  <si>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</si>
  <si>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</si>
  <si>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</si>
  <si>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</si>
  <si>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</si>
  <si>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</si>
  <si>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</si>
  <si>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</si>
  <si>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</si>
  <si>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</si>
  <si>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</si>
  <si>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</si>
  <si>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</si>
  <si>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</si>
  <si>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</si>
  <si>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</si>
  <si>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</si>
  <si>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</si>
  <si>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</si>
  <si>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</si>
  <si>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</si>
  <si>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</si>
  <si>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</si>
  <si>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</si>
  <si>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</si>
  <si>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</si>
  <si>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</si>
  <si>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</si>
  <si>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</si>
  <si>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</si>
  <si>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</si>
  <si>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</si>
  <si>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</si>
  <si>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</si>
  <si>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</si>
  <si>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</si>
  <si>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</si>
  <si>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</si>
  <si>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</si>
  <si>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</si>
  <si>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</si>
  <si>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</si>
  <si>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</si>
  <si>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</si>
  <si>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</si>
  <si>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</si>
  <si>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</si>
  <si>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</si>
  <si>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</si>
  <si>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</si>
  <si>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</si>
  <si>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</si>
  <si>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</si>
  <si>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</si>
  <si>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</si>
  <si>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</si>
  <si>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</si>
  <si>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</si>
  <si>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</si>
  <si>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</si>
  <si>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</si>
  <si>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</si>
  <si>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</si>
  <si>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</si>
  <si>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</si>
  <si>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</si>
  <si>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</si>
  <si>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</si>
  <si>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</si>
  <si>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</si>
  <si>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</si>
  <si>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</si>
  <si>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</si>
  <si>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</si>
  <si>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</si>
  <si>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</si>
  <si>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</si>
  <si>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</si>
  <si>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</si>
  <si>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</si>
  <si>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</si>
  <si>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</si>
  <si>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</si>
  <si>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</si>
  <si>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</si>
  <si>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</si>
  <si>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</si>
  <si>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</si>
  <si>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</si>
  <si>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</si>
  <si>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</si>
  <si>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</si>
  <si>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</si>
  <si>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</si>
  <si>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</si>
  <si>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</si>
  <si>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</si>
  <si>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</si>
  <si>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</si>
  <si>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</si>
  <si>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</si>
  <si>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</si>
  <si>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</si>
  <si>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</si>
  <si>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</si>
  <si>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</si>
  <si>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</si>
  <si>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</si>
  <si>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</si>
  <si>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</si>
  <si>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</si>
  <si>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</si>
  <si>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</si>
  <si>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</si>
  <si>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</si>
  <si>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</si>
  <si>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</si>
  <si>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</si>
  <si>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</si>
  <si>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</si>
  <si>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</si>
  <si>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</si>
  <si>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</si>
  <si>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</si>
  <si>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</si>
  <si>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</si>
  <si>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</si>
  <si>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</si>
  <si>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</si>
  <si>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</si>
  <si>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</si>
  <si>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</si>
  <si>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</si>
  <si>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</si>
  <si>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</si>
  <si>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</si>
  <si>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</si>
  <si>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</si>
  <si>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</si>
  <si>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</si>
  <si>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</si>
  <si>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</si>
  <si>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</si>
  <si>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</si>
  <si>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</si>
  <si>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</si>
  <si>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</si>
  <si>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</si>
  <si>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</si>
  <si>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</si>
  <si>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</si>
  <si>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</si>
  <si>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</si>
  <si>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</si>
  <si>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</si>
  <si>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</si>
  <si>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</si>
  <si>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</si>
  <si>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</si>
  <si>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</si>
  <si>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</si>
  <si>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</si>
  <si>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</si>
  <si>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</si>
  <si>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</si>
  <si>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</si>
  <si>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</si>
  <si>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</si>
  <si>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</si>
  <si>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</si>
  <si>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</si>
  <si>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</si>
  <si>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</si>
  <si>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</si>
  <si>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</si>
  <si>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</si>
  <si>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</si>
  <si>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</si>
  <si>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</si>
  <si>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</si>
  <si>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</si>
  <si>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</si>
  <si>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</si>
  <si>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</si>
  <si>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</si>
  <si>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</si>
  <si>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</si>
  <si>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</si>
  <si>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</si>
  <si>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</si>
  <si>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</si>
  <si>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</si>
  <si>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</si>
  <si>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</si>
  <si>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</si>
  <si>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</si>
  <si>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</si>
  <si>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</si>
  <si>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</si>
  <si>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</si>
  <si>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</si>
  <si>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</si>
  <si>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</si>
  <si>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</si>
  <si>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</si>
  <si>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</si>
  <si>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</si>
  <si>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</si>
  <si>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</si>
  <si>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</si>
  <si>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</si>
  <si>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</si>
  <si>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</si>
  <si>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</si>
  <si>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</si>
  <si>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</si>
  <si>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</si>
  <si>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</si>
  <si>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</si>
  <si>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</si>
  <si>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</si>
  <si>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</si>
  <si>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</si>
  <si>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</si>
  <si>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</si>
  <si>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</si>
  <si>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</si>
  <si>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</si>
  <si>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</si>
  <si>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</si>
  <si>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</si>
  <si>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</si>
  <si>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</si>
  <si>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</si>
  <si>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</si>
  <si>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</si>
  <si>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</si>
  <si>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</si>
  <si>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</si>
  <si>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</si>
  <si>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</si>
  <si>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</si>
  <si>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</si>
  <si>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</si>
  <si>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</si>
  <si>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</si>
  <si>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</si>
  <si>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</si>
  <si>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</si>
  <si>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</si>
  <si>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</si>
  <si>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</si>
  <si>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</si>
  <si>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</si>
  <si>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</si>
  <si>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</si>
  <si>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</si>
  <si>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</si>
  <si>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</si>
  <si>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</si>
  <si>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</si>
  <si>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</si>
  <si>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</si>
  <si>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</si>
  <si>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</si>
  <si>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</si>
  <si>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</si>
  <si>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</si>
  <si>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</si>
  <si>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</si>
  <si>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</si>
  <si>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</si>
  <si>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</si>
  <si>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</si>
  <si>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</si>
  <si>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</si>
  <si>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</si>
  <si>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</si>
  <si>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</si>
  <si>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</si>
  <si>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</si>
  <si>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</si>
  <si>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</si>
  <si>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</si>
  <si>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</si>
  <si>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</si>
  <si>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</si>
  <si>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</si>
  <si>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</si>
  <si>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</si>
  <si>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</si>
  <si>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</si>
  <si>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</si>
  <si>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</si>
  <si>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</si>
  <si>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</si>
  <si>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</si>
  <si>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</si>
  <si>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</si>
  <si>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</si>
  <si>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</si>
  <si>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</si>
  <si>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</si>
  <si>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</si>
  <si>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</si>
  <si>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</si>
  <si>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</si>
  <si>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</si>
  <si>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</si>
  <si>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</si>
  <si>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</si>
  <si>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</si>
  <si>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</si>
  <si>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</si>
  <si>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</si>
  <si>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</si>
  <si>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</si>
  <si>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</si>
  <si>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</si>
  <si>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</si>
  <si>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</si>
  <si>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</si>
  <si>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</si>
  <si>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</si>
  <si>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</si>
  <si>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</si>
  <si>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</si>
  <si>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</si>
  <si>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</si>
  <si>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</si>
  <si>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</si>
  <si>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</si>
  <si>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</si>
  <si>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</si>
  <si>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</si>
  <si>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</si>
  <si>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</si>
  <si>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</si>
  <si>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</si>
  <si>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</si>
  <si>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</si>
  <si>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</si>
  <si>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</si>
  <si>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</si>
  <si>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</si>
  <si>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</si>
  <si>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</si>
  <si>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</si>
  <si>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</si>
  <si>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</si>
  <si>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</si>
  <si>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</si>
  <si>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</si>
  <si>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</si>
  <si>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</si>
  <si>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</si>
  <si>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</si>
  <si>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</si>
  <si>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</si>
  <si>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</si>
  <si>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</si>
  <si>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</si>
  <si>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</si>
  <si>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</si>
  <si>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</si>
  <si>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</si>
  <si>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</si>
  <si>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</si>
  <si>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</si>
  <si>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</si>
  <si>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</si>
  <si>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</si>
  <si>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</si>
  <si>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</si>
  <si>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</si>
  <si>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</si>
  <si>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</si>
  <si>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</si>
  <si>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</si>
  <si>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</si>
  <si>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</si>
  <si>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</si>
  <si>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</si>
  <si>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</si>
  <si>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</si>
  <si>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</si>
  <si>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</si>
  <si>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</si>
  <si>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</si>
  <si>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</si>
  <si>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</si>
  <si>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</si>
  <si>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</si>
  <si>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</si>
  <si>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</si>
  <si>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</si>
  <si>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</si>
  <si>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</si>
  <si>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</si>
  <si>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</si>
  <si>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</si>
  <si>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</si>
  <si>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</si>
  <si>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</si>
  <si>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</si>
  <si>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</si>
  <si>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</si>
  <si>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</si>
  <si>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</si>
  <si>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</si>
  <si>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</si>
  <si>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</si>
  <si>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</si>
  <si>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</si>
  <si>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</si>
  <si>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</si>
  <si>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</si>
  <si>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</si>
  <si>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</si>
  <si>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</si>
  <si>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</si>
  <si>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</si>
  <si>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</si>
  <si>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</si>
  <si>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</si>
  <si>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</si>
  <si>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</si>
  <si>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</si>
  <si>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</si>
  <si>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</si>
  <si>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</si>
  <si>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</si>
  <si>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</si>
  <si>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</si>
  <si>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</si>
  <si>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</si>
  <si>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</si>
  <si>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</si>
  <si>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</si>
  <si>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</si>
  <si>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</si>
  <si>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</si>
  <si>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</si>
  <si>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</si>
  <si>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</si>
  <si>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</si>
  <si>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</si>
  <si>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</si>
  <si>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</si>
  <si>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</si>
  <si>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</si>
  <si>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</si>
  <si>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</si>
  <si>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</si>
  <si>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</si>
  <si>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</si>
  <si>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</si>
  <si>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</si>
  <si>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</si>
  <si>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</si>
  <si>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</si>
  <si>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</si>
  <si>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</si>
  <si>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</si>
  <si>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</si>
  <si>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</si>
  <si>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</si>
  <si>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</si>
  <si>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</si>
  <si>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</si>
  <si>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</si>
  <si>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</si>
  <si>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</si>
  <si>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</si>
  <si>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</si>
  <si>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</si>
  <si>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</si>
  <si>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</si>
  <si>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</si>
  <si>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</si>
  <si>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</si>
  <si>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</si>
  <si>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</si>
  <si>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</si>
  <si>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</si>
  <si>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</si>
  <si>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</si>
  <si>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</si>
  <si>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</si>
  <si>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</si>
  <si>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</si>
  <si>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</si>
  <si>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</si>
  <si>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</si>
  <si>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</si>
  <si>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</si>
  <si>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</si>
  <si>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</si>
  <si>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</si>
  <si>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</si>
  <si>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</si>
  <si>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</si>
  <si>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</si>
  <si>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</si>
  <si>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</si>
  <si>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</si>
  <si>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</si>
  <si>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</si>
  <si>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</si>
  <si>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</si>
  <si>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</si>
  <si>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</si>
  <si>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</si>
  <si>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</si>
  <si>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</si>
  <si>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</si>
  <si>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</si>
  <si>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</si>
  <si>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</si>
  <si>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</si>
  <si>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</si>
  <si>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</si>
  <si>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</si>
  <si>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</si>
  <si>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</si>
  <si>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</si>
  <si>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</si>
  <si>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</si>
  <si>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</si>
  <si>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</si>
  <si>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</si>
  <si>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</si>
  <si>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</si>
  <si>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</si>
  <si>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</si>
  <si>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</si>
  <si>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</si>
  <si>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</si>
  <si>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</si>
  <si>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</si>
  <si>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</si>
  <si>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</si>
  <si>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</si>
  <si>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</si>
  <si>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</si>
  <si>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</si>
  <si>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</si>
  <si>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</si>
  <si>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</si>
  <si>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</si>
  <si>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</si>
  <si>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</si>
  <si>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</si>
  <si>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</si>
  <si>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</si>
  <si>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</si>
  <si>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</si>
  <si>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</si>
  <si>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</si>
  <si>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</si>
  <si>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</si>
  <si>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</si>
  <si>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</si>
  <si>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</si>
  <si>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</si>
  <si>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</si>
  <si>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</si>
  <si>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</si>
  <si>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</si>
  <si>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</si>
  <si>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</si>
  <si>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</si>
  <si>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</si>
  <si>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</si>
  <si>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</si>
  <si>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</si>
  <si>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</si>
  <si>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</si>
  <si>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</si>
  <si>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</si>
  <si>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</si>
  <si>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</si>
  <si>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</si>
  <si>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</si>
  <si>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</si>
  <si>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</si>
  <si>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</si>
  <si>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</si>
  <si>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</si>
  <si>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</si>
  <si>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</si>
  <si>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</si>
  <si>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</si>
  <si>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</si>
  <si>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</si>
  <si>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</si>
  <si>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</si>
  <si>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</si>
  <si>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</si>
  <si>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</si>
  <si>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</si>
  <si>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</si>
  <si>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</si>
  <si>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</si>
  <si>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</si>
  <si>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</si>
  <si>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</si>
  <si>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</si>
  <si>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</si>
  <si>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</si>
  <si>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</si>
  <si>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</si>
  <si>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</si>
  <si>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</si>
  <si>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</si>
  <si>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</si>
  <si>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</si>
  <si>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</si>
  <si>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</si>
  <si>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</si>
  <si>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</si>
  <si>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</si>
  <si>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</si>
  <si>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</si>
  <si>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</si>
  <si>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</si>
  <si>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</si>
  <si>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</si>
  <si>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</si>
  <si>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</si>
  <si>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</si>
  <si>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</si>
  <si>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</si>
  <si>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</si>
  <si>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</si>
  <si>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</si>
  <si>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</si>
  <si>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</si>
  <si>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</si>
  <si>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</si>
  <si>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</si>
  <si>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</si>
  <si>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</si>
  <si>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</si>
  <si>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</si>
  <si>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</si>
  <si>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</si>
  <si>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</si>
  <si>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</si>
  <si>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</si>
  <si>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</si>
  <si>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</si>
  <si>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</si>
  <si>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</si>
  <si>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</si>
  <si>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</si>
  <si>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</si>
  <si>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</si>
  <si>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</si>
  <si>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</si>
  <si>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</si>
  <si>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</si>
  <si>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</si>
  <si>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</si>
  <si>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</si>
  <si>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</si>
  <si>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</si>
  <si>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</si>
  <si>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</si>
  <si>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</si>
  <si>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</si>
  <si>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</si>
  <si>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</si>
  <si>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</si>
  <si>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</si>
  <si>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</si>
  <si>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</si>
  <si>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</si>
  <si>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</si>
  <si>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</si>
  <si>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</si>
  <si>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</si>
  <si>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</si>
  <si>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</si>
  <si>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</si>
  <si>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</si>
  <si>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</si>
  <si>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</si>
  <si>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</si>
  <si>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</si>
  <si>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</si>
  <si>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</si>
  <si>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</si>
  <si>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</si>
  <si>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</si>
  <si>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</si>
  <si>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</si>
  <si>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</si>
  <si>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</si>
  <si>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</si>
  <si>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</si>
  <si>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</si>
  <si>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</si>
  <si>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</si>
  <si>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</si>
  <si>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</si>
  <si>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</si>
  <si>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</si>
  <si>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</si>
  <si>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</si>
  <si>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</si>
  <si>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</si>
  <si>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</si>
  <si>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</si>
  <si>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</si>
  <si>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</si>
  <si>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</si>
  <si>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</si>
  <si>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</si>
  <si>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</si>
  <si>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</si>
  <si>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</si>
  <si>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</si>
  <si>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</si>
  <si>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</si>
  <si>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</si>
  <si>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</si>
  <si>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</si>
  <si>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</si>
  <si>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</si>
  <si>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</si>
  <si>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</si>
  <si>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</si>
  <si>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</si>
  <si>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</si>
  <si>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</si>
  <si>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</si>
  <si>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</si>
  <si>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</si>
  <si>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</si>
  <si>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</si>
  <si>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</si>
  <si>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</si>
  <si>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</si>
  <si>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</si>
  <si>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</si>
  <si>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</si>
  <si>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</si>
  <si>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</si>
  <si>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</si>
  <si>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</si>
  <si>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</si>
  <si>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</si>
  <si>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</si>
  <si>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</si>
  <si>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</si>
  <si>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</si>
  <si>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</si>
  <si>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</si>
  <si>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</si>
  <si>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</si>
  <si>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</si>
  <si>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</si>
  <si>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</si>
  <si>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</si>
  <si>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</si>
  <si>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</si>
  <si>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</si>
  <si>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</si>
  <si>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</si>
  <si>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</si>
  <si>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</si>
  <si>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</si>
  <si>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</si>
  <si>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</si>
  <si>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</si>
  <si>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</si>
  <si>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</si>
  <si>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</si>
  <si>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</si>
  <si>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</si>
  <si>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</si>
  <si>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</si>
  <si>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</si>
  <si>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</si>
  <si>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</si>
  <si>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</si>
  <si>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</si>
  <si>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</si>
  <si>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</si>
  <si>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</si>
  <si>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</si>
  <si>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</si>
  <si>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</si>
  <si>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</si>
  <si>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</si>
  <si>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</si>
  <si>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</si>
  <si>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</si>
  <si>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</si>
  <si>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</si>
  <si>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</si>
  <si>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</si>
  <si>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</si>
  <si>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</si>
  <si>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</si>
  <si>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</si>
  <si>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</si>
  <si>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</si>
  <si>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</si>
  <si>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</si>
  <si>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</si>
  <si>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</si>
  <si>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</si>
  <si>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</si>
  <si>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</si>
  <si>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</si>
  <si>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</si>
  <si>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</si>
  <si>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</si>
  <si>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</si>
  <si>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</si>
  <si>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</si>
  <si>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</si>
  <si>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</si>
  <si>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</si>
  <si>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</si>
  <si>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</si>
  <si>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</si>
  <si>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</si>
  <si>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</si>
  <si>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</si>
  <si>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</si>
  <si>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</si>
  <si>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</si>
  <si>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</si>
  <si>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</si>
  <si>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</si>
  <si>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</si>
  <si>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</si>
  <si>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</si>
  <si>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</si>
  <si>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</si>
  <si>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</si>
  <si>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</si>
  <si>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</si>
  <si>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</si>
  <si>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</si>
  <si>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</si>
  <si>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</si>
  <si>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</si>
  <si>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</si>
  <si>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</si>
  <si>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</si>
  <si>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</si>
  <si>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</si>
  <si>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</si>
  <si>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</si>
  <si>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</si>
  <si>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</si>
  <si>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</si>
  <si>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</si>
  <si>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</si>
  <si>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</si>
  <si>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</si>
  <si>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</si>
  <si>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</si>
  <si>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</si>
  <si>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</si>
  <si>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</si>
  <si>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</si>
  <si>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</si>
  <si>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</si>
  <si>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</si>
  <si>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</si>
  <si>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</si>
  <si>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</si>
  <si>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</si>
  <si>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</si>
  <si>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</si>
  <si>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</si>
  <si>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</si>
  <si>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</si>
  <si>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</si>
  <si>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</si>
  <si>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</si>
  <si>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</si>
  <si>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</si>
  <si>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</si>
  <si>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</si>
  <si>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</si>
  <si>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</si>
  <si>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</si>
  <si>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</si>
  <si>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</si>
  <si>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</si>
  <si>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</si>
  <si>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</si>
  <si>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</si>
  <si>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</si>
  <si>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</si>
  <si>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</si>
  <si>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</si>
  <si>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</si>
  <si>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</si>
  <si>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</si>
  <si>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</si>
  <si>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</si>
  <si>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</si>
  <si>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</si>
  <si>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</si>
  <si>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</si>
  <si>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</si>
  <si>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</si>
  <si>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</si>
  <si>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</si>
  <si>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</si>
  <si>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</si>
  <si>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</si>
  <si>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</si>
  <si>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</si>
  <si>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</si>
  <si>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</si>
  <si>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</si>
  <si>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</si>
  <si>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</si>
  <si>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</si>
  <si>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</si>
  <si>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</si>
  <si>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</si>
  <si>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</si>
  <si>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</si>
  <si>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</si>
  <si>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</si>
  <si>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</si>
  <si>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</si>
  <si>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</si>
  <si>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</si>
  <si>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</si>
  <si>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</si>
  <si>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</si>
  <si>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</si>
  <si>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</si>
  <si>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</si>
  <si>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</si>
  <si>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</si>
  <si>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</si>
  <si>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</si>
  <si>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</si>
  <si>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</si>
  <si>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</si>
  <si>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</si>
  <si>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</si>
  <si>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</si>
  <si>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</si>
  <si>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</si>
  <si>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</si>
  <si>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</si>
  <si>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</si>
  <si>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</si>
  <si>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</si>
  <si>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</si>
  <si>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</si>
  <si>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</si>
  <si>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</si>
  <si>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</si>
  <si>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</si>
  <si>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</si>
  <si>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</si>
  <si>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</si>
  <si>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</si>
  <si>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</si>
  <si>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</si>
  <si>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</si>
  <si>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</si>
  <si>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</si>
  <si>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</si>
  <si>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</si>
  <si>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</si>
  <si>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</si>
  <si>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</si>
  <si>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</si>
  <si>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</si>
  <si>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</si>
  <si>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</si>
  <si>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</si>
  <si>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</si>
  <si>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</si>
  <si>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</si>
  <si>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</si>
  <si>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</si>
  <si>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</si>
  <si>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</si>
  <si>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</si>
  <si>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</si>
  <si>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</si>
  <si>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</si>
  <si>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</si>
  <si>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</si>
  <si>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</si>
  <si>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</si>
  <si>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</si>
  <si>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</si>
  <si>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</si>
  <si>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</si>
  <si>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</si>
  <si>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</si>
  <si>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</si>
  <si>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</si>
  <si>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</si>
  <si>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</si>
  <si>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</si>
  <si>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</si>
  <si>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</si>
  <si>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</si>
  <si>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</si>
  <si>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</si>
  <si>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</si>
  <si>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</si>
  <si>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</si>
  <si>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</si>
  <si>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</si>
  <si>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</si>
  <si>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</si>
  <si>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</si>
  <si>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</si>
  <si>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</si>
  <si>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</si>
  <si>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</si>
  <si>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</si>
  <si>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</si>
  <si>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</si>
  <si>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</si>
  <si>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</si>
  <si>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</si>
  <si>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</si>
  <si>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</si>
  <si>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</si>
  <si>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</si>
  <si>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</si>
  <si>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</si>
  <si>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</si>
  <si>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</si>
  <si>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</si>
  <si>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</si>
  <si>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</si>
  <si>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</si>
  <si>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</si>
  <si>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</si>
  <si>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</si>
  <si>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</si>
  <si>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</si>
  <si>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</si>
  <si>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</si>
  <si>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</si>
  <si>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</si>
  <si>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</si>
  <si>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</si>
  <si>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</si>
  <si>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</si>
  <si>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</si>
  <si>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</si>
  <si>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</si>
  <si>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</si>
  <si>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</si>
  <si>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</si>
  <si>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</si>
  <si>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</si>
  <si>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</si>
  <si>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</si>
  <si>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</si>
  <si>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</si>
  <si>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</si>
  <si>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</si>
  <si>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</si>
  <si>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</si>
  <si>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</si>
  <si>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</si>
  <si>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</si>
  <si>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</si>
  <si>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</si>
  <si>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</si>
  <si>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</si>
  <si>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</si>
  <si>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</si>
  <si>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</si>
  <si>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</si>
  <si>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</si>
  <si>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</si>
  <si>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</si>
  <si>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</si>
  <si>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</si>
  <si>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</si>
  <si>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</si>
  <si>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</si>
  <si>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</si>
  <si>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</si>
  <si>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</si>
  <si>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</si>
  <si>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</si>
  <si>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</si>
  <si>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</si>
  <si>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</si>
  <si>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</si>
  <si>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</si>
  <si>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</si>
  <si>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</si>
  <si>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</si>
  <si>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</si>
  <si>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</si>
  <si>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</si>
  <si>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</si>
  <si>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</si>
  <si>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</si>
  <si>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</si>
  <si>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</si>
  <si>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</si>
  <si>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</si>
  <si>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</si>
  <si>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</si>
  <si>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</si>
  <si>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</si>
  <si>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</si>
  <si>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</si>
  <si>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</si>
  <si>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</si>
  <si>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</si>
  <si>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</si>
  <si>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</si>
  <si>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</si>
  <si>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</si>
  <si>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</si>
  <si>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</si>
  <si>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</si>
  <si>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</si>
  <si>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</si>
  <si>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</si>
  <si>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</si>
  <si>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</si>
  <si>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</si>
  <si>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</si>
  <si>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</si>
  <si>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</si>
  <si>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</si>
  <si>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</si>
  <si>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</si>
  <si>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</si>
  <si>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</si>
  <si>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</si>
  <si>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</si>
  <si>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</si>
  <si>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</si>
  <si>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</si>
  <si>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</si>
  <si>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</si>
  <si>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</si>
  <si>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</si>
  <si>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</si>
  <si>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</si>
  <si>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</si>
  <si>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</si>
  <si>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</si>
  <si>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</si>
  <si>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</si>
  <si>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</si>
  <si>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</si>
  <si>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</si>
  <si>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</si>
  <si>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</si>
  <si>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</si>
  <si>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</si>
  <si>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</si>
  <si>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</si>
  <si>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</si>
  <si>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</si>
  <si>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</si>
  <si>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</si>
  <si>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</si>
  <si>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</si>
  <si>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</si>
  <si>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</si>
  <si>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</si>
  <si>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</si>
  <si>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</si>
  <si>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</si>
  <si>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</si>
  <si>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</si>
  <si>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</si>
  <si>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</si>
  <si>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</si>
  <si>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</si>
  <si>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</si>
  <si>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</si>
  <si>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</si>
  <si>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</si>
  <si>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</si>
  <si>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</si>
  <si>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</si>
  <si>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</si>
  <si>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</si>
  <si>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</si>
  <si>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</si>
  <si>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</si>
  <si>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</si>
  <si>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</si>
  <si>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</si>
  <si>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</si>
  <si>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</si>
  <si>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</si>
  <si>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</si>
  <si>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</si>
  <si>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</si>
  <si>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</si>
  <si>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</si>
  <si>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</si>
  <si>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</si>
  <si>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</si>
  <si>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</si>
  <si>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</si>
  <si>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</si>
  <si>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</si>
  <si>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</si>
  <si>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</si>
  <si>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</si>
  <si>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</si>
  <si>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</si>
  <si>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</si>
  <si>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</si>
  <si>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</si>
  <si>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</si>
  <si>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</si>
  <si>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</si>
  <si>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</si>
  <si>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</si>
  <si>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</si>
  <si>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</si>
  <si>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</si>
  <si>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</si>
  <si>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</si>
  <si>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</si>
  <si>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</si>
  <si>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</si>
  <si>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</si>
  <si>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</si>
  <si>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</si>
  <si>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</si>
  <si>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</si>
  <si>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</si>
  <si>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</si>
  <si>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</si>
  <si>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</si>
  <si>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</si>
  <si>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</si>
  <si>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</si>
  <si>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</si>
  <si>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</si>
  <si>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</si>
  <si>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</si>
  <si>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</si>
  <si>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</si>
  <si>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</si>
  <si>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</si>
  <si>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</si>
  <si>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</si>
  <si>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</si>
  <si>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</si>
  <si>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</si>
  <si>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</si>
  <si>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</si>
  <si>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</si>
  <si>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</si>
  <si>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</si>
  <si>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</si>
  <si>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</si>
  <si>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</si>
  <si>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</si>
  <si>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</si>
  <si>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</si>
  <si>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</si>
  <si>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</si>
  <si>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</si>
  <si>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</si>
  <si>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</si>
  <si>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</si>
  <si>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</si>
  <si>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</si>
  <si>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</si>
  <si>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</si>
  <si>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</si>
  <si>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</si>
  <si>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</si>
  <si>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</si>
  <si>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</si>
  <si>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</si>
  <si>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</si>
  <si>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</si>
  <si>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</si>
  <si>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</si>
  <si>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</si>
  <si>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</si>
  <si>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</si>
  <si>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</si>
  <si>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</si>
  <si>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</si>
  <si>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</si>
  <si>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</si>
  <si>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</si>
  <si>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</si>
  <si>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</si>
  <si>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</si>
  <si>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</si>
  <si>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</si>
  <si>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</si>
  <si>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</si>
  <si>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</si>
  <si>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</si>
  <si>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</si>
  <si>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</si>
  <si>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</si>
  <si>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</si>
  <si>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</si>
  <si>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</si>
  <si>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</si>
  <si>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</si>
  <si>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</si>
  <si>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</si>
  <si>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</si>
  <si>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</si>
  <si>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</si>
  <si>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</si>
  <si>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</si>
  <si>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</si>
  <si>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</si>
  <si>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</si>
  <si>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</si>
  <si>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</si>
  <si>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</si>
  <si>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</si>
  <si>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</si>
  <si>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</si>
  <si>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</si>
  <si>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</si>
  <si>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</si>
  <si>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</si>
  <si>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</si>
  <si>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</si>
  <si>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</si>
  <si>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</si>
  <si>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</si>
  <si>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</si>
  <si>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</si>
  <si>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</si>
  <si>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</si>
  <si>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</si>
  <si>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</si>
  <si>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</si>
  <si>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</si>
  <si>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</si>
  <si>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</si>
  <si>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</si>
  <si>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</si>
  <si>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</si>
  <si>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</si>
  <si>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</si>
  <si>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</si>
  <si>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</si>
  <si>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</si>
  <si>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</si>
  <si>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</si>
  <si>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</si>
  <si>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</si>
  <si>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</si>
  <si>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</si>
  <si>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</si>
  <si>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</si>
  <si>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</si>
  <si>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</si>
  <si>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</si>
  <si>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</si>
  <si>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</si>
  <si>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</si>
  <si>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</si>
  <si>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</si>
  <si>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</si>
  <si>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</si>
  <si>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</si>
  <si>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</si>
  <si>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</si>
  <si>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</si>
  <si>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</si>
  <si>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</si>
  <si>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</si>
  <si>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</si>
  <si>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</si>
  <si>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</si>
  <si>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</si>
  <si>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</si>
  <si>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</si>
  <si>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</si>
  <si>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</si>
  <si>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</si>
  <si>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</si>
  <si>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</si>
  <si>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</si>
  <si>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</si>
  <si>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</si>
  <si>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</si>
  <si>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</si>
  <si>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</si>
  <si>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</si>
  <si>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</si>
  <si>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</si>
  <si>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</si>
  <si>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</si>
  <si>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</si>
  <si>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</si>
  <si>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</si>
  <si>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</si>
  <si>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</si>
  <si>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</si>
  <si>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</si>
  <si>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</si>
  <si>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</si>
  <si>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</si>
  <si>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</si>
  <si>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</si>
  <si>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</si>
  <si>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</si>
  <si>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</si>
  <si>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</si>
  <si>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</si>
  <si>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</si>
  <si>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</si>
  <si>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</si>
  <si>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</si>
  <si>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</si>
  <si>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</si>
  <si>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</si>
  <si>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</si>
  <si>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</si>
  <si>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</si>
  <si>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</si>
  <si>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</si>
  <si>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</si>
  <si>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</si>
  <si>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</si>
  <si>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</si>
  <si>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</si>
  <si>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</si>
  <si>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</si>
  <si>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</si>
  <si>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</si>
  <si>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</si>
  <si>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</si>
  <si>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</si>
  <si>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</si>
  <si>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</si>
  <si>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</si>
  <si>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</si>
  <si>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</si>
  <si>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</si>
  <si>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</si>
  <si>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</si>
  <si>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</si>
  <si>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</si>
  <si>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</si>
  <si>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</si>
  <si>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</si>
  <si>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</si>
  <si>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</si>
  <si>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</si>
  <si>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</si>
  <si>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</si>
  <si>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</si>
  <si>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</si>
  <si>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</si>
  <si>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</si>
  <si>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</si>
  <si>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</si>
  <si>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</si>
  <si>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</si>
  <si>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</si>
  <si>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</si>
  <si>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</si>
  <si>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</si>
  <si>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</si>
  <si>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</si>
  <si>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</si>
  <si>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</si>
  <si>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</si>
  <si>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</si>
  <si>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</si>
  <si>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</si>
  <si>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</si>
  <si>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</si>
  <si>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</si>
  <si>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</si>
  <si>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</si>
  <si>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</si>
  <si>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</si>
  <si>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</si>
  <si>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</si>
  <si>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</si>
  <si>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</si>
  <si>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</si>
  <si>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</si>
  <si>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</si>
  <si>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</si>
  <si>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</si>
  <si>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</si>
  <si>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</si>
  <si>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</si>
  <si>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</si>
  <si>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</si>
  <si>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</si>
  <si>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</si>
  <si>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</si>
  <si>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</si>
  <si>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</si>
  <si>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</si>
  <si>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</si>
  <si>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</si>
  <si>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</si>
  <si>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</si>
  <si>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</si>
  <si>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</si>
  <si>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</si>
  <si>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</si>
  <si>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</si>
  <si>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</si>
  <si>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</si>
  <si>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</si>
  <si>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</si>
  <si>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</si>
  <si>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</si>
  <si>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</si>
  <si>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</si>
  <si>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</si>
  <si>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</si>
  <si>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</si>
  <si>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</si>
  <si>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</si>
  <si>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</si>
  <si>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</si>
  <si>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</si>
  <si>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</si>
  <si>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</si>
  <si>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</si>
  <si>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</si>
  <si>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</si>
  <si>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</si>
  <si>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</si>
  <si>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</si>
  <si>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</si>
  <si>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</si>
  <si>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</si>
  <si>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</si>
  <si>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</si>
  <si>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</si>
  <si>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</si>
  <si>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</si>
  <si>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</si>
  <si>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</si>
  <si>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</si>
  <si>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</si>
  <si>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</si>
  <si>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</si>
  <si>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</si>
  <si>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</si>
  <si>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</si>
  <si>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</si>
  <si>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</si>
  <si>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</si>
  <si>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</si>
  <si>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</si>
  <si>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</si>
  <si>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</si>
  <si>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</si>
  <si>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</si>
  <si>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</si>
  <si>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</si>
  <si>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</si>
  <si>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</si>
  <si>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</si>
  <si>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</si>
  <si>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</si>
  <si>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</si>
  <si>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</si>
  <si>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</si>
  <si>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</si>
  <si>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</si>
  <si>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</si>
  <si>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</si>
  <si>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</si>
  <si>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</si>
  <si>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</si>
  <si>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</si>
  <si>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</si>
  <si>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</si>
  <si>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</si>
  <si>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</si>
  <si>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</si>
  <si>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</si>
  <si>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</si>
  <si>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</si>
  <si>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</si>
  <si>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</si>
  <si>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</si>
  <si>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</si>
  <si>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</si>
  <si>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</si>
  <si>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</si>
  <si>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</si>
  <si>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</si>
  <si>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</si>
  <si>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</si>
  <si>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</si>
  <si>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</si>
  <si>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</si>
  <si>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</si>
  <si>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</si>
  <si>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</si>
  <si>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</si>
  <si>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</si>
  <si>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</si>
  <si>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</si>
  <si>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</si>
  <si>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</si>
  <si>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</si>
  <si>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</si>
  <si>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</si>
  <si>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</si>
  <si>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</si>
  <si>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</si>
  <si>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</si>
  <si>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</si>
  <si>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</si>
  <si>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</si>
  <si>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</si>
  <si>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</si>
  <si>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</si>
  <si>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</si>
  <si>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</si>
  <si>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</si>
  <si>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</si>
  <si>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</si>
  <si>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</si>
  <si>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</si>
  <si>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</si>
  <si>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</si>
  <si>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</si>
  <si>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</si>
  <si>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</si>
  <si>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</si>
  <si>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</si>
  <si>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</si>
  <si>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</si>
  <si>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</si>
  <si>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</si>
  <si>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</si>
  <si>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</si>
  <si>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</si>
  <si>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</si>
  <si>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</si>
  <si>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</si>
  <si>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</si>
  <si>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</si>
  <si>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</si>
  <si>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</si>
  <si>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</si>
  <si>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</si>
  <si>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</si>
  <si>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</si>
  <si>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</si>
  <si>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</si>
  <si>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</si>
  <si>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</si>
  <si>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</si>
  <si>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</si>
  <si>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</si>
  <si>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</si>
  <si>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</si>
  <si>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</si>
  <si>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</si>
  <si>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</si>
  <si>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</si>
  <si>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</si>
  <si>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</si>
  <si>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</si>
  <si>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</si>
  <si>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</si>
  <si>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</si>
  <si>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</si>
  <si>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</si>
  <si>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</si>
  <si>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</si>
  <si>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</si>
  <si>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</si>
  <si>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</si>
  <si>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</si>
  <si>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</si>
  <si>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</si>
  <si>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</si>
  <si>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</si>
  <si>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</si>
  <si>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</si>
  <si>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</si>
  <si>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</si>
  <si>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</si>
  <si>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</si>
  <si>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</si>
  <si>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</si>
  <si>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</si>
  <si>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</si>
  <si>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</si>
  <si>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</si>
  <si>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</si>
  <si>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</si>
  <si>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</si>
  <si>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</si>
  <si>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</si>
  <si>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</si>
  <si>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</si>
  <si>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</si>
  <si>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</si>
  <si>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</si>
  <si>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</si>
  <si>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</si>
  <si>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</si>
  <si>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</si>
  <si>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</si>
  <si>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</si>
  <si>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</si>
  <si>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</si>
  <si>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</si>
  <si>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</si>
  <si>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</si>
  <si>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</si>
  <si>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</si>
  <si>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</si>
  <si>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</si>
  <si>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</si>
  <si>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</si>
  <si>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</si>
  <si>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</si>
  <si>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</si>
  <si>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</si>
  <si>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</si>
  <si>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</si>
  <si>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</si>
  <si>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</si>
  <si>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</si>
  <si>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</si>
  <si>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</si>
  <si>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</si>
  <si>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</si>
  <si>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</si>
  <si>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</si>
  <si>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</si>
  <si>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</si>
  <si>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</si>
  <si>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</si>
  <si>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</si>
  <si>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</si>
  <si>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</si>
  <si>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</si>
  <si>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</si>
  <si>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</si>
  <si>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</si>
  <si>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</si>
  <si>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</si>
  <si>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</si>
  <si>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</si>
  <si>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</si>
  <si>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</si>
  <si>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</si>
  <si>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</si>
  <si>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</si>
  <si>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</si>
  <si>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</si>
  <si>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</si>
  <si>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</si>
  <si>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</si>
  <si>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</si>
  <si>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</si>
  <si>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</si>
  <si>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</si>
  <si>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</si>
  <si>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</si>
  <si>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</si>
  <si>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</si>
  <si>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</si>
  <si>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</si>
  <si>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</si>
  <si>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</si>
  <si>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</si>
  <si>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</si>
  <si>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</si>
  <si>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</si>
  <si>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</si>
  <si>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</si>
  <si>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</si>
  <si>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</si>
  <si>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</si>
  <si>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</si>
  <si>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</si>
  <si>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</si>
  <si>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</si>
  <si>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</si>
  <si>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</si>
  <si>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</si>
  <si>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</si>
  <si>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</si>
  <si>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</si>
  <si>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</si>
  <si>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</si>
  <si>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</si>
  <si>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</si>
  <si>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</si>
  <si>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</si>
  <si>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</si>
  <si>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</si>
  <si>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</si>
  <si>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</si>
  <si>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</si>
  <si>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</si>
  <si>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</si>
  <si>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</si>
  <si>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</si>
  <si>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</si>
  <si>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</si>
  <si>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</si>
  <si>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</si>
  <si>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</si>
  <si>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</si>
  <si>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</si>
  <si>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</si>
  <si>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</si>
  <si>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</si>
  <si>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</si>
  <si>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</si>
  <si>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</si>
  <si>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</si>
  <si>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</si>
  <si>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</si>
  <si>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</si>
  <si>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</si>
  <si>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</si>
  <si>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</si>
  <si>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</si>
  <si>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</si>
  <si>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</si>
  <si>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</si>
  <si>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</si>
  <si>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</si>
  <si>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</si>
  <si>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</si>
  <si>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</si>
  <si>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</si>
  <si>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</si>
  <si>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</si>
  <si>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</si>
  <si>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</si>
  <si>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</si>
  <si>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</si>
  <si>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</si>
  <si>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</si>
  <si>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</si>
  <si>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</si>
  <si>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</si>
  <si>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</si>
  <si>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</si>
  <si>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</si>
  <si>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</si>
  <si>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</si>
  <si>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</si>
  <si>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</si>
  <si>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</si>
  <si>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</si>
  <si>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</si>
  <si>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</si>
  <si>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</si>
  <si>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</si>
  <si>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</si>
  <si>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</si>
  <si>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</si>
  <si>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</si>
  <si>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</si>
  <si>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</si>
  <si>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</si>
  <si>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</si>
  <si>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</si>
  <si>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</si>
  <si>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</si>
  <si>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</si>
  <si>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</si>
  <si>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</si>
  <si>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</si>
  <si>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</si>
  <si>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</si>
  <si>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</si>
  <si>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</si>
  <si>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</si>
  <si>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</si>
  <si>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</si>
  <si>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</si>
  <si>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</si>
  <si>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</si>
  <si>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</si>
  <si>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</si>
  <si>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</si>
  <si>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</si>
  <si>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</si>
  <si>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</si>
  <si>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</si>
  <si>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</si>
  <si>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</si>
  <si>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</si>
  <si>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</si>
  <si>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</si>
  <si>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</si>
  <si>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</si>
  <si>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</si>
  <si>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</si>
  <si>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</si>
  <si>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</si>
  <si>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</si>
  <si>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</si>
  <si>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</si>
  <si>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</si>
  <si>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</si>
  <si>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</si>
  <si>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</si>
  <si>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</si>
  <si>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</si>
  <si>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</si>
  <si>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</si>
  <si>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</si>
  <si>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</si>
  <si>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</si>
  <si>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</si>
  <si>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</si>
  <si>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</si>
  <si>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</si>
  <si>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</si>
  <si>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</si>
  <si>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</si>
  <si>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</si>
  <si>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</si>
  <si>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</si>
  <si>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</si>
  <si>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</si>
  <si>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</si>
  <si>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</si>
  <si>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</si>
  <si>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</si>
  <si>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</si>
  <si>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</si>
  <si>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</si>
  <si>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</si>
  <si>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</si>
  <si>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</si>
  <si>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</si>
  <si>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</si>
  <si>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</si>
  <si>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</si>
  <si>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</si>
  <si>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</si>
  <si>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</si>
  <si>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</si>
  <si>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</si>
  <si>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</si>
  <si>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</si>
  <si>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</si>
  <si>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</si>
  <si>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</si>
  <si>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</si>
  <si>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</si>
  <si>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</si>
  <si>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</si>
  <si>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</si>
  <si>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</si>
  <si>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</si>
  <si>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</si>
  <si>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</si>
  <si>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</si>
  <si>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</si>
  <si>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</si>
  <si>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</si>
  <si>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</si>
  <si>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</si>
  <si>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</si>
  <si>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</si>
  <si>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</si>
  <si>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</si>
  <si>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</si>
  <si>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</si>
  <si>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</si>
  <si>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</si>
  <si>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</si>
  <si>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</si>
  <si>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</si>
  <si>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</si>
  <si>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</si>
  <si>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</si>
  <si>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</si>
  <si>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</si>
  <si>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</si>
  <si>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</si>
  <si>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</si>
  <si>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</si>
  <si>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</si>
  <si>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</si>
  <si>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</si>
  <si>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</si>
  <si>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</si>
  <si>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</si>
  <si>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</si>
  <si>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</si>
  <si>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</si>
  <si>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</si>
  <si>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</si>
  <si>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</si>
  <si>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</si>
  <si>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</si>
  <si>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</si>
  <si>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</si>
  <si>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</si>
  <si>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</si>
  <si>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</si>
  <si>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</si>
  <si>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</si>
  <si>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</si>
  <si>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</si>
  <si>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</si>
  <si>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</si>
  <si>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</si>
  <si>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</si>
  <si>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</si>
  <si>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</si>
  <si>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</si>
  <si>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</si>
  <si>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</si>
  <si>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</si>
  <si>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</si>
  <si>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</si>
  <si>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</si>
  <si>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</si>
  <si>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</si>
  <si>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</si>
  <si>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</si>
  <si>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</si>
  <si>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</si>
  <si>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</si>
  <si>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</si>
  <si>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</si>
  <si>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</si>
  <si>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</si>
  <si>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</si>
  <si>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</si>
  <si>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</si>
  <si>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</si>
  <si>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</si>
  <si>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</si>
  <si>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</si>
  <si>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</si>
  <si>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</si>
  <si>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</si>
  <si>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</si>
  <si>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</si>
  <si>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</si>
  <si>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</si>
  <si>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</si>
  <si>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</si>
  <si>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</si>
  <si>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</si>
  <si>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</si>
  <si>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</si>
  <si>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</si>
  <si>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</si>
  <si>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</si>
  <si>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</si>
  <si>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</si>
  <si>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</si>
  <si>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</si>
  <si>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</si>
  <si>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</si>
  <si>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</si>
  <si>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</si>
  <si>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</si>
  <si>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</si>
  <si>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</si>
  <si>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</si>
  <si>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</si>
  <si>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</si>
  <si>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</si>
  <si>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</si>
  <si>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</si>
  <si>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</si>
  <si>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</si>
  <si>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</si>
  <si>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</si>
  <si>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</si>
  <si>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</si>
  <si>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</si>
  <si>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</si>
  <si>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</si>
  <si>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</si>
  <si>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</si>
  <si>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</si>
  <si>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</si>
  <si>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</si>
  <si>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</si>
  <si>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</si>
  <si>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</si>
  <si>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</si>
  <si>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</si>
  <si>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</si>
  <si>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</si>
  <si>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</si>
  <si>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</si>
  <si>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</si>
  <si>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</si>
  <si>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</si>
  <si>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</si>
  <si>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</si>
  <si>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</si>
  <si>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</si>
  <si>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</si>
  <si>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</si>
  <si>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</si>
  <si>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</si>
  <si>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</si>
  <si>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</si>
  <si>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</si>
  <si>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</si>
  <si>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</si>
  <si>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</si>
  <si>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</si>
  <si>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</si>
  <si>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</si>
  <si>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</si>
  <si>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</si>
  <si>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</si>
  <si>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</si>
  <si>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</si>
  <si>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</si>
  <si>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</si>
  <si>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</si>
  <si>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</si>
  <si>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</si>
  <si>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</si>
  <si>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</si>
  <si>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</si>
  <si>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</si>
  <si>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</si>
  <si>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</si>
  <si>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</si>
  <si>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</si>
  <si>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</si>
  <si>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</si>
  <si>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</si>
  <si>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</si>
  <si>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</si>
  <si>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</si>
  <si>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</si>
  <si>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</si>
  <si>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</si>
  <si>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</si>
  <si>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</si>
  <si>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</si>
  <si>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</si>
  <si>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</si>
  <si>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</si>
  <si>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</si>
  <si>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</si>
  <si>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</si>
  <si>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</si>
  <si>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</si>
  <si>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</si>
  <si>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</si>
  <si>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</si>
  <si>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</si>
  <si>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</si>
  <si>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</si>
  <si>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</si>
  <si>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</si>
  <si>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</si>
  <si>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</si>
  <si>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</si>
  <si>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</si>
  <si>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</si>
  <si>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</si>
  <si>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</si>
  <si>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</si>
  <si>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</si>
  <si>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</si>
  <si>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</si>
  <si>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</si>
  <si>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</si>
  <si>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</si>
  <si>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</si>
  <si>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</si>
  <si>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</si>
  <si>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</si>
  <si>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</si>
  <si>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</si>
  <si>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</si>
  <si>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</si>
  <si>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</si>
  <si>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</si>
  <si>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</si>
  <si>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</si>
  <si>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</si>
  <si>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</si>
  <si>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</si>
  <si>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</si>
  <si>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</si>
  <si>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</si>
  <si>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</si>
  <si>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</si>
  <si>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</si>
  <si>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</si>
  <si>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</si>
  <si>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</si>
  <si>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</si>
  <si>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</si>
  <si>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</si>
  <si>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</si>
  <si>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</si>
  <si>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</si>
  <si>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</si>
  <si>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</si>
  <si>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</si>
  <si>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</si>
  <si>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</si>
  <si>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</si>
  <si>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</si>
  <si>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</si>
  <si>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</si>
  <si>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</si>
  <si>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</si>
  <si>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</si>
  <si>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</si>
  <si>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</si>
  <si>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</si>
  <si>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</si>
  <si>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</si>
  <si>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</si>
  <si>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</si>
  <si>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</si>
  <si>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</si>
  <si>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</si>
  <si>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</si>
  <si>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</si>
  <si>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</si>
  <si>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</si>
  <si>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</si>
  <si>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</si>
  <si>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</si>
  <si>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</si>
  <si>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</si>
  <si>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</si>
  <si>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</si>
  <si>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</si>
  <si>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</si>
  <si>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</si>
  <si>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</si>
  <si>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</si>
  <si>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</si>
  <si>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</si>
  <si>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</si>
  <si>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</si>
  <si>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</si>
  <si>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</si>
  <si>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</si>
  <si>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</si>
  <si>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</si>
  <si>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</si>
  <si>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</si>
  <si>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</si>
  <si>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</si>
  <si>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</si>
  <si>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</si>
  <si>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</si>
  <si>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</si>
  <si>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</si>
  <si>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</si>
  <si>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</si>
  <si>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</si>
  <si>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</si>
  <si>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</si>
  <si>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</si>
  <si>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</si>
  <si>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</si>
  <si>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</si>
  <si>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</si>
  <si>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</si>
  <si>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</si>
  <si>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</si>
  <si>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</si>
  <si>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</si>
  <si>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</si>
  <si>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</si>
  <si>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</si>
  <si>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</si>
  <si>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</si>
  <si>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</si>
  <si>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</si>
  <si>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</si>
  <si>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</si>
  <si>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</si>
  <si>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</si>
  <si>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</si>
  <si>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</si>
  <si>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</si>
  <si>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</si>
  <si>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</si>
  <si>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</si>
  <si>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</si>
  <si>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</si>
  <si>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</si>
  <si>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</si>
  <si>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</si>
  <si>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</si>
  <si>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</si>
  <si>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</si>
  <si>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</si>
  <si>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</si>
  <si>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</si>
  <si>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</si>
  <si>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</si>
  <si>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</si>
  <si>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</si>
  <si>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</si>
  <si>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</si>
  <si>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</si>
  <si>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</si>
  <si>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</si>
  <si>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</si>
  <si>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</si>
  <si>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</si>
  <si>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</si>
  <si>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</si>
  <si>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</si>
  <si>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</si>
  <si>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</si>
  <si>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</si>
  <si>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</si>
  <si>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</si>
  <si>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</si>
  <si>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</si>
  <si>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</si>
  <si>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</si>
  <si>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</si>
  <si>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</si>
  <si>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</si>
  <si>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</si>
  <si>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</si>
  <si>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</si>
  <si>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</si>
  <si>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</si>
  <si>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</si>
  <si>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</si>
  <si>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</si>
  <si>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</si>
  <si>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</si>
  <si>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</si>
  <si>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</si>
  <si>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</si>
  <si>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</si>
  <si>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</si>
  <si>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</si>
  <si>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</si>
  <si>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</si>
  <si>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</si>
  <si>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</si>
  <si>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</si>
  <si>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</si>
  <si>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</si>
  <si>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</si>
  <si>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</si>
  <si>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</si>
  <si>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</si>
  <si>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</si>
  <si>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</si>
  <si>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</si>
  <si>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</si>
  <si>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</si>
  <si>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</si>
  <si>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</si>
  <si>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</si>
  <si>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</si>
  <si>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</si>
  <si>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</si>
  <si>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</si>
  <si>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</si>
  <si>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</si>
  <si>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</si>
  <si>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</si>
  <si>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</si>
  <si>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</si>
  <si>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</si>
  <si>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</si>
  <si>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</si>
  <si>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</si>
  <si>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</si>
  <si>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</si>
  <si>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</si>
  <si>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</si>
  <si>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</si>
  <si>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</si>
  <si>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</si>
  <si>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</si>
  <si>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</si>
  <si>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</si>
  <si>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</si>
  <si>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</si>
  <si>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</si>
  <si>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</si>
  <si>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</si>
  <si>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</si>
  <si>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</si>
  <si>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</si>
  <si>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</si>
  <si>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</si>
  <si>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</si>
  <si>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</si>
  <si>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</si>
  <si>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</si>
  <si>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</si>
  <si>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</si>
  <si>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</si>
  <si>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</si>
  <si>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</si>
  <si>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</si>
  <si>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</si>
  <si>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</si>
  <si>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</si>
  <si>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</si>
  <si>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</si>
  <si>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</si>
  <si>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</si>
  <si>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</si>
  <si>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</si>
  <si>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</si>
  <si>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</si>
  <si>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</si>
  <si>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</si>
  <si>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</si>
  <si>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</si>
  <si>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</si>
  <si>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</si>
  <si>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</si>
  <si>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</si>
  <si>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</si>
  <si>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</si>
  <si>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</si>
  <si>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</si>
  <si>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</si>
  <si>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</si>
  <si>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</si>
  <si>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</si>
  <si>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</si>
  <si>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</si>
  <si>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</si>
  <si>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</si>
  <si>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</si>
  <si>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</si>
  <si>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</si>
  <si>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</si>
  <si>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</si>
  <si>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</si>
  <si>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</si>
  <si>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</si>
  <si>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</si>
  <si>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</si>
  <si>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</si>
  <si>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</si>
  <si>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</si>
  <si>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</si>
  <si>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</si>
  <si>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</si>
  <si>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</si>
  <si>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</si>
  <si>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</si>
  <si>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</si>
  <si>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</si>
  <si>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</si>
  <si>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</si>
  <si>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</si>
  <si>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</si>
  <si>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</si>
  <si>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</si>
  <si>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</si>
  <si>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</si>
  <si>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</si>
  <si>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</si>
  <si>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</si>
  <si>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</si>
  <si>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</si>
  <si>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</si>
  <si>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</si>
  <si>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</si>
  <si>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</si>
  <si>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</si>
  <si>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</si>
  <si>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</si>
  <si>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</si>
  <si>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</si>
  <si>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</si>
  <si>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</si>
  <si>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</si>
  <si>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</si>
  <si>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</si>
  <si>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</si>
  <si>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</si>
  <si>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</si>
  <si>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</si>
  <si>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</si>
  <si>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</si>
  <si>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</si>
  <si>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</si>
  <si>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</si>
  <si>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</si>
  <si>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</si>
  <si>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</si>
  <si>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</si>
  <si>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</si>
  <si>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</si>
  <si>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</si>
  <si>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</si>
  <si>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</si>
  <si>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</si>
  <si>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</si>
  <si>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</si>
  <si>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</si>
  <si>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</si>
  <si>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</si>
  <si>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</si>
  <si>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</si>
  <si>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</si>
  <si>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</si>
  <si>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</si>
  <si>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</si>
  <si>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</si>
  <si>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</si>
  <si>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</si>
  <si>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</si>
  <si>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</si>
  <si>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</si>
  <si>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</si>
  <si>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</si>
  <si>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</si>
  <si>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</si>
  <si>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</si>
  <si>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</si>
  <si>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</si>
  <si>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</si>
  <si>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</si>
  <si>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</si>
  <si>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</si>
  <si>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</si>
  <si>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</si>
  <si>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</si>
  <si>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</si>
  <si>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</si>
  <si>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</si>
  <si>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</si>
  <si>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</si>
  <si>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</si>
  <si>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</si>
  <si>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</si>
  <si>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</si>
  <si>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</si>
  <si>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</si>
  <si>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</si>
  <si>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</si>
  <si>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</si>
  <si>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</si>
  <si>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</si>
  <si>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</si>
  <si>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</si>
  <si>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</si>
  <si>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</si>
  <si>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</si>
  <si>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</si>
  <si>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</si>
  <si>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</si>
  <si>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</si>
  <si>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</si>
  <si>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</si>
  <si>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</si>
  <si>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</si>
  <si>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</si>
  <si>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</si>
  <si>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</si>
  <si>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</si>
  <si>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</si>
  <si>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</si>
  <si>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</si>
  <si>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</si>
  <si>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</si>
  <si>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</si>
  <si>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</si>
  <si>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</si>
  <si>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</si>
  <si>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</si>
  <si>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</si>
  <si>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</si>
  <si>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</si>
  <si>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</si>
  <si>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</si>
  <si>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</si>
  <si>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</si>
  <si>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</si>
  <si>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</si>
  <si>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</si>
  <si>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</si>
  <si>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</si>
  <si>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</si>
  <si>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</si>
  <si>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</si>
  <si>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</si>
  <si>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</si>
  <si>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</si>
  <si>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</si>
  <si>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</si>
  <si>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</si>
  <si>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</si>
  <si>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</si>
  <si>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</si>
  <si>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</si>
  <si>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</si>
  <si>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</si>
  <si>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</si>
  <si>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</si>
  <si>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</si>
  <si>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</si>
  <si>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</si>
  <si>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</si>
  <si>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</si>
  <si>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</si>
  <si>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</si>
  <si>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</si>
  <si>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</si>
  <si>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</si>
  <si>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</si>
  <si>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</si>
  <si>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</si>
  <si>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</si>
  <si>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</si>
  <si>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</si>
  <si>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</si>
  <si>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</si>
  <si>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</si>
  <si>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</si>
  <si>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</si>
  <si>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</si>
  <si>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</si>
  <si>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</si>
  <si>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</si>
  <si>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</si>
  <si>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</si>
  <si>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</si>
  <si>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</si>
  <si>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</si>
  <si>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</si>
  <si>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</si>
  <si>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</si>
  <si>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</si>
  <si>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</si>
  <si>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</si>
  <si>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</si>
  <si>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</si>
  <si>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</si>
  <si>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</si>
  <si>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</si>
  <si>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</si>
  <si>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</si>
  <si>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</si>
  <si>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</si>
  <si>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</si>
  <si>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</si>
  <si>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</si>
  <si>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</si>
  <si>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</si>
  <si>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</si>
  <si>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</si>
  <si>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</si>
  <si>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</si>
  <si>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</si>
  <si>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</si>
  <si>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</si>
  <si>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</si>
  <si>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</si>
  <si>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</si>
  <si>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</si>
  <si>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</si>
  <si>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</si>
  <si>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</si>
  <si>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</si>
  <si>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</si>
  <si>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</si>
  <si>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</si>
  <si>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</si>
  <si>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</si>
  <si>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</si>
  <si>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</si>
  <si>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</si>
  <si>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</si>
  <si>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</si>
  <si>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</si>
  <si>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</si>
  <si>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</si>
  <si>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</si>
  <si>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</si>
  <si>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</si>
  <si>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</si>
  <si>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</si>
  <si>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</si>
  <si>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</si>
  <si>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</si>
  <si>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</si>
  <si>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</si>
  <si>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</si>
  <si>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</si>
  <si>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</si>
  <si>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</si>
  <si>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</si>
  <si>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</si>
  <si>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</si>
  <si>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</si>
  <si>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</si>
  <si>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</si>
  <si>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</si>
  <si>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</si>
  <si>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</si>
  <si>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</si>
  <si>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</si>
  <si>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</si>
  <si>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</si>
  <si>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</si>
  <si>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</si>
  <si>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</si>
  <si>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</si>
  <si>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</si>
  <si>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</si>
  <si>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</si>
  <si>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</si>
  <si>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</si>
  <si>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</si>
  <si>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</si>
  <si>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</si>
  <si>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</si>
  <si>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</si>
  <si>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</si>
  <si>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</si>
  <si>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</si>
  <si>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</si>
  <si>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</si>
  <si>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</si>
  <si>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</si>
  <si>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</si>
  <si>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</si>
  <si>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</si>
  <si>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</si>
  <si>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</si>
  <si>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</si>
  <si>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</si>
  <si>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</si>
  <si>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</si>
  <si>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</si>
  <si>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</si>
  <si>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</si>
  <si>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</si>
  <si>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</si>
  <si>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</si>
  <si>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</si>
  <si>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</si>
  <si>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</si>
  <si>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</si>
  <si>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</si>
  <si>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</si>
  <si>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</si>
  <si>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</si>
  <si>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</si>
  <si>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</si>
  <si>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</si>
  <si>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</si>
  <si>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</si>
  <si>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</si>
  <si>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</si>
  <si>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</si>
  <si>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</si>
  <si>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</si>
  <si>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</si>
  <si>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</si>
  <si>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</si>
  <si>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</si>
  <si>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</si>
  <si>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</si>
  <si>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</si>
  <si>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</si>
  <si>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</si>
  <si>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</si>
  <si>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</si>
  <si>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</si>
  <si>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</si>
  <si>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</si>
  <si>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</si>
  <si>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</si>
  <si>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</si>
  <si>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</si>
  <si>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</si>
  <si>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</si>
  <si>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</si>
  <si>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</si>
  <si>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</si>
  <si>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</si>
  <si>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</si>
  <si>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</si>
  <si>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</si>
  <si>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</si>
  <si>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</si>
  <si>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</si>
  <si>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</si>
  <si>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</si>
  <si>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</si>
  <si>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</si>
  <si>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</si>
  <si>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</si>
  <si>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</si>
  <si>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</si>
  <si>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</si>
  <si>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</si>
  <si>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</si>
  <si>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</si>
  <si>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</si>
  <si>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</si>
  <si>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</si>
  <si>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</si>
  <si>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</si>
  <si>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</si>
  <si>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</si>
  <si>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</si>
  <si>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</si>
  <si>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</si>
  <si>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</si>
  <si>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</si>
  <si>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</si>
  <si>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</si>
  <si>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</si>
  <si>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</si>
  <si>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</si>
  <si>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</si>
  <si>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</si>
  <si>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</si>
  <si>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</si>
  <si>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</si>
  <si>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</si>
  <si>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</si>
  <si>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</si>
  <si>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</si>
  <si>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</si>
  <si>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</si>
  <si>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</si>
  <si>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</si>
  <si>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</si>
  <si>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</si>
  <si>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</si>
  <si>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</si>
  <si>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</si>
  <si>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</si>
  <si>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</si>
  <si>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</si>
  <si>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</si>
  <si>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</si>
  <si>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</si>
  <si>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</si>
  <si>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</si>
  <si>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</si>
  <si>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</si>
  <si>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</si>
  <si>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</si>
  <si>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</si>
  <si>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</si>
  <si>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</si>
  <si>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</si>
  <si>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</si>
  <si>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</si>
  <si>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</si>
  <si>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</si>
  <si>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</si>
  <si>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</si>
  <si>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</si>
  <si>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</si>
  <si>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</si>
  <si>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</si>
  <si>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</si>
  <si>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</si>
  <si>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</si>
  <si>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</si>
  <si>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</si>
  <si>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</si>
  <si>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</si>
  <si>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</si>
  <si>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</si>
  <si>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</si>
  <si>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</si>
  <si>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</si>
  <si>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</si>
  <si>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</si>
  <si>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</si>
  <si>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</si>
  <si>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</si>
  <si>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</si>
  <si>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</si>
  <si>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</si>
  <si>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</si>
  <si>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</si>
  <si>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</si>
  <si>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</si>
  <si>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</si>
  <si>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</si>
  <si>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</si>
  <si>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</si>
  <si>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</si>
  <si>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</si>
  <si>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</si>
  <si>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</si>
  <si>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</si>
  <si>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</si>
  <si>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</si>
  <si>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</si>
  <si>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</si>
  <si>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</si>
  <si>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</si>
  <si>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</si>
  <si>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</si>
  <si>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</si>
  <si>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</si>
  <si>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</si>
  <si>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</si>
  <si>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</si>
  <si>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</si>
  <si>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</si>
  <si>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</si>
  <si>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</si>
  <si>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</si>
  <si>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</si>
  <si>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</si>
  <si>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</si>
  <si>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</si>
  <si>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</si>
  <si>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</si>
  <si>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</si>
  <si>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</si>
  <si>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</si>
  <si>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</si>
  <si>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</si>
  <si>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</si>
  <si>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</si>
  <si>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</si>
  <si>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</si>
  <si>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</si>
  <si>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</si>
  <si>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</si>
  <si>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</si>
  <si>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</si>
  <si>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</si>
  <si>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</si>
  <si>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</si>
  <si>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</si>
  <si>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</si>
  <si>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</si>
  <si>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</si>
  <si>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</si>
  <si>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</si>
  <si>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</si>
  <si>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</si>
  <si>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</si>
  <si>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</si>
  <si>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</si>
  <si>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</si>
  <si>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</si>
  <si>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</si>
  <si>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</si>
  <si>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</si>
  <si>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</si>
  <si>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</si>
  <si>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</si>
  <si>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</si>
  <si>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</si>
  <si>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</si>
  <si>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</si>
  <si>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</si>
  <si>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</si>
  <si>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</si>
  <si>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</si>
  <si>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</si>
  <si>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</si>
  <si>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</si>
  <si>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</si>
  <si>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</si>
  <si>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</si>
  <si>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</si>
  <si>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</si>
  <si>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</si>
  <si>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</si>
  <si>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</si>
  <si>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</si>
  <si>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</si>
  <si>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</si>
  <si>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</si>
  <si>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</si>
  <si>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</si>
  <si>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</si>
  <si>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</si>
  <si>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</si>
  <si>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</si>
  <si>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</si>
  <si>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</si>
  <si>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</si>
  <si>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</si>
  <si>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</si>
  <si>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</si>
  <si>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</si>
  <si>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</si>
  <si>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</si>
  <si>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</si>
  <si>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</si>
  <si>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</si>
  <si>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</si>
  <si>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</si>
  <si>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</si>
  <si>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</si>
  <si>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</si>
  <si>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</si>
  <si>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</si>
  <si>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</si>
  <si>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</si>
  <si>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</si>
  <si>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</si>
  <si>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</si>
  <si>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</si>
  <si>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</si>
  <si>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</si>
  <si>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</si>
  <si>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</si>
  <si>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1          "překlad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</si>
  <si>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</si>
  <si>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</si>
  <si>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</si>
  <si>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</si>
  <si>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</si>
  <si>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</si>
  <si>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</si>
  <si>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</si>
  <si>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</si>
  <si>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</si>
  <si>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</si>
  <si>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</si>
  <si>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</si>
  <si>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</si>
  <si>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</si>
  <si>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</si>
  <si>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</si>
  <si>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</si>
  <si>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</si>
  <si>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</si>
  <si>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</si>
  <si>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</si>
  <si>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</si>
  <si>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</si>
  <si>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</si>
  <si>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</si>
  <si>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</si>
  <si>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</si>
  <si>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</si>
  <si>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</si>
  <si>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</si>
  <si>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</si>
  <si>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</si>
  <si>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</si>
  <si>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</si>
  <si>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</si>
  <si>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</si>
  <si>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</si>
  <si>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</si>
  <si>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</si>
  <si>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</si>
  <si>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</si>
  <si>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</si>
  <si>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</si>
  <si>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</si>
  <si>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</si>
  <si>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</si>
  <si>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</si>
  <si>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</si>
  <si>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</si>
  <si>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</si>
  <si>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</si>
  <si>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</si>
  <si>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</si>
  <si>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</si>
  <si>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</si>
  <si>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</si>
  <si>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</si>
  <si>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</si>
  <si>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</si>
  <si>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</si>
  <si>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</si>
  <si>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</si>
  <si>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</si>
  <si>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</si>
  <si>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</si>
  <si>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</si>
  <si>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</si>
  <si>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</si>
  <si>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</si>
  <si>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</si>
  <si>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</si>
  <si>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</si>
  <si>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</si>
  <si>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</si>
  <si>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</si>
  <si>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</si>
  <si>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</si>
  <si>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</si>
  <si>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</si>
  <si>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</si>
  <si>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</si>
  <si>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</si>
  <si>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</si>
  <si>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</si>
  <si>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</si>
  <si>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</si>
  <si>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</si>
  <si>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</si>
  <si>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</si>
  <si>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</si>
  <si>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</si>
  <si>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</si>
  <si>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</si>
  <si>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</si>
  <si>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</si>
  <si>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</si>
  <si>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</si>
  <si>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</si>
  <si>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</si>
  <si>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</si>
  <si>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</si>
  <si>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</si>
  <si>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</si>
  <si>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</si>
  <si>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</si>
  <si>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</si>
  <si>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</si>
  <si>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</si>
  <si>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</si>
  <si>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</si>
  <si>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</si>
  <si>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</si>
  <si>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</si>
  <si>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</si>
  <si>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</si>
  <si>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</si>
  <si>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</si>
  <si>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</si>
  <si>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</si>
  <si>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</si>
  <si>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</si>
  <si>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</si>
  <si>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</si>
  <si>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</si>
  <si>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</si>
  <si>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</si>
  <si>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</si>
  <si>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</si>
  <si>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</si>
  <si>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</si>
  <si>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</si>
  <si>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</si>
  <si>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</si>
  <si>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</si>
  <si>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</si>
  <si>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</si>
  <si>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</si>
  <si>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</si>
  <si>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</si>
  <si>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</si>
  <si>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</si>
  <si>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</si>
  <si>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</si>
  <si>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</si>
  <si>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</si>
  <si>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</si>
  <si>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</si>
  <si>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</si>
  <si>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</si>
  <si>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</si>
  <si>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</si>
  <si>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</si>
  <si>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</si>
  <si>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</si>
  <si>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</si>
  <si>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</si>
  <si>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</si>
  <si>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</si>
  <si>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</si>
  <si>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</si>
  <si>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</si>
  <si>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</si>
  <si>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</si>
  <si>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</si>
  <si>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</si>
  <si>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</si>
  <si>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</si>
  <si>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</si>
  <si>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</si>
  <si>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</si>
  <si>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</si>
  <si>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</si>
  <si>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</si>
  <si>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</si>
  <si>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</si>
  <si>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</si>
  <si>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</si>
  <si>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</si>
  <si>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</si>
  <si>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</si>
  <si>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</si>
  <si>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</si>
  <si>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</si>
  <si>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</si>
  <si>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</si>
  <si>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</si>
  <si>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</si>
  <si>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</si>
  <si>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</si>
  <si>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</si>
  <si>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</si>
  <si>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</si>
  <si>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</si>
  <si>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</si>
  <si>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</si>
  <si>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</si>
  <si>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</si>
  <si>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</si>
  <si>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</si>
  <si>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</si>
  <si>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</si>
  <si>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</si>
  <si>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</si>
  <si>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</si>
  <si>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</si>
  <si>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</si>
  <si>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</si>
  <si>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</si>
  <si>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</si>
  <si>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</si>
  <si>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</si>
  <si>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</si>
  <si>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</si>
  <si>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</si>
  <si>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</si>
  <si>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</si>
  <si>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</si>
  <si>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</si>
  <si>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</si>
  <si>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</si>
  <si>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</si>
  <si>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</si>
  <si>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</si>
  <si>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</si>
  <si>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</si>
  <si>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</si>
  <si>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</si>
  <si>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</si>
  <si>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</si>
  <si>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</si>
  <si>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</si>
  <si>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</si>
  <si>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</si>
  <si>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</si>
  <si>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</si>
  <si>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</si>
  <si>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</si>
  <si>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</si>
  <si>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</si>
  <si>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</si>
  <si>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</si>
  <si>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</si>
  <si>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</si>
  <si>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</si>
  <si>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</si>
  <si>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</si>
  <si>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</si>
  <si>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</si>
  <si>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</si>
  <si>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</si>
  <si>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</si>
  <si>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</si>
  <si>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</si>
  <si>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</si>
  <si>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</si>
  <si>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</si>
  <si>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</si>
  <si>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</si>
  <si>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</si>
  <si>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</si>
  <si>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</si>
  <si>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</si>
  <si>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</si>
  <si>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</si>
  <si>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</si>
  <si>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</si>
  <si>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</si>
  <si>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</si>
  <si>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</si>
  <si>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</si>
  <si>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</si>
  <si>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</si>
  <si>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</si>
  <si>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</si>
  <si>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</si>
  <si>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</si>
  <si>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</si>
  <si>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</si>
  <si>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</si>
  <si>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</si>
  <si>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</si>
  <si>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</si>
  <si>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</si>
  <si>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2,44*2                      "výměna V1</t>
  </si>
  <si>
    <t>2,44*2                      "výměna V3</t>
  </si>
  <si>
    <t>2,44*2                      "výměna V10</t>
  </si>
  <si>
    <t>2,44*2                      "výměna 1</t>
  </si>
  <si>
    <t>2,44*2                     "výměna V4</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</si>
  <si>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</si>
  <si>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</si>
  <si>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</si>
  <si>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</si>
  <si>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</si>
  <si>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</si>
  <si>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</si>
  <si>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</si>
  <si>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</si>
  <si>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</si>
  <si>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</si>
  <si>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</si>
  <si>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</si>
  <si>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</si>
  <si>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</si>
  <si>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</si>
  <si>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</si>
  <si>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</si>
  <si>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</si>
  <si>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</si>
  <si>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</si>
  <si>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</si>
  <si>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</si>
  <si>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</si>
  <si>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</si>
  <si>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</si>
  <si>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</si>
  <si>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</si>
  <si>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</si>
  <si>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</si>
  <si>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</si>
  <si>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</si>
  <si>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</si>
  <si>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</si>
  <si>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</si>
  <si>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</si>
  <si>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</si>
  <si>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</si>
  <si>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</si>
  <si>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</si>
  <si>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</si>
  <si>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</si>
  <si>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</si>
  <si>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</si>
  <si>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</si>
  <si>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</si>
  <si>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</si>
  <si>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</si>
  <si>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</si>
  <si>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</si>
  <si>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</si>
  <si>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</si>
  <si>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</si>
  <si>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</si>
  <si>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</si>
  <si>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</si>
  <si>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</si>
  <si>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</si>
  <si>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</si>
  <si>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</si>
  <si>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</si>
  <si>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</si>
  <si>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</si>
  <si>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</si>
  <si>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</si>
  <si>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</si>
  <si>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</si>
  <si>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</si>
  <si>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</si>
  <si>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</si>
  <si>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</si>
  <si>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</si>
  <si>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</si>
  <si>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</si>
  <si>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</si>
  <si>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</si>
  <si>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</si>
  <si>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</si>
  <si>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</si>
  <si>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</si>
  <si>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</si>
  <si>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</si>
  <si>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</si>
  <si>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</si>
  <si>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</si>
  <si>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</si>
  <si>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</si>
  <si>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</si>
  <si>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</si>
  <si>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</si>
  <si>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</si>
  <si>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</si>
  <si>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</si>
  <si>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</si>
  <si>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</si>
  <si>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</si>
  <si>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</si>
  <si>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</si>
  <si>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</si>
  <si>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</si>
  <si>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</si>
  <si>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</si>
  <si>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</si>
  <si>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</si>
  <si>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</si>
  <si>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</si>
  <si>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</si>
  <si>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</si>
  <si>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</si>
  <si>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</si>
  <si>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</si>
  <si>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</si>
  <si>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</si>
  <si>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</si>
  <si>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</si>
  <si>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</si>
  <si>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</si>
  <si>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</si>
  <si>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</si>
  <si>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</si>
  <si>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</si>
  <si>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</si>
  <si>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</si>
  <si>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</si>
  <si>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</si>
  <si>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</si>
  <si>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</si>
  <si>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</si>
  <si>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</si>
  <si>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</si>
  <si>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</si>
  <si>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</si>
  <si>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</si>
  <si>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</si>
  <si>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</si>
  <si>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</si>
  <si>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</si>
  <si>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</si>
  <si>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</si>
  <si>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</si>
  <si>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</si>
  <si>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</si>
  <si>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</si>
  <si>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</si>
  <si>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</si>
  <si>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</si>
  <si>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</si>
  <si>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</si>
  <si>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</si>
  <si>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</si>
  <si>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</si>
  <si>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</si>
  <si>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</si>
  <si>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</si>
  <si>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</si>
  <si>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</si>
  <si>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</si>
  <si>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</si>
  <si>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</si>
  <si>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</si>
  <si>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</si>
  <si>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</si>
  <si>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</si>
  <si>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</si>
  <si>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</si>
  <si>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</si>
  <si>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</si>
  <si>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</si>
  <si>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</si>
  <si>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</si>
  <si>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</si>
  <si>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</si>
  <si>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</si>
  <si>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</si>
  <si>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</si>
  <si>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</si>
  <si>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</si>
  <si>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</si>
  <si>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</si>
  <si>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</si>
  <si>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</si>
  <si>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</si>
  <si>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</si>
  <si>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</si>
  <si>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</si>
  <si>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</si>
  <si>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</si>
  <si>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</si>
  <si>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</si>
  <si>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</si>
  <si>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</si>
  <si>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</si>
  <si>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</si>
  <si>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</si>
  <si>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</si>
  <si>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</si>
  <si>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</si>
  <si>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</si>
  <si>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</si>
  <si>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</si>
  <si>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</si>
  <si>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</si>
  <si>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</si>
  <si>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</si>
  <si>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</si>
  <si>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</si>
  <si>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</si>
  <si>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</si>
  <si>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</si>
  <si>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</si>
  <si>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</si>
  <si>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</si>
  <si>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</si>
  <si>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</si>
  <si>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</si>
  <si>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</si>
  <si>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</si>
  <si>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</si>
  <si>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</si>
  <si>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</si>
  <si>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</si>
  <si>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</si>
  <si>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</si>
  <si>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</si>
  <si>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</si>
  <si>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</si>
  <si>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</si>
  <si>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</si>
  <si>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</si>
  <si>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</si>
  <si>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</si>
  <si>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</si>
  <si>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</si>
  <si>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</si>
  <si>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</si>
  <si>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</si>
  <si>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</si>
  <si>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</si>
  <si>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</si>
  <si>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</si>
  <si>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</si>
  <si>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</si>
  <si>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</si>
  <si>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</si>
  <si>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</si>
  <si>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</si>
  <si>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</si>
  <si>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</si>
  <si>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</si>
  <si>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</si>
  <si>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</si>
  <si>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</si>
  <si>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</si>
  <si>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</si>
  <si>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</si>
  <si>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</si>
  <si>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</si>
  <si>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</si>
  <si>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</si>
  <si>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</si>
  <si>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</si>
  <si>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</si>
  <si>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</si>
  <si>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</si>
  <si>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</si>
  <si>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</si>
  <si>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</si>
  <si>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</si>
  <si>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</si>
  <si>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</si>
  <si>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</si>
  <si>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</si>
  <si>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</si>
  <si>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</si>
  <si>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</si>
  <si>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</si>
  <si>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</si>
  <si>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</si>
  <si>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</si>
  <si>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</si>
  <si>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</si>
  <si>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</si>
  <si>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</si>
  <si>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</si>
  <si>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</si>
  <si>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</si>
  <si>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</si>
  <si>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</si>
  <si>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</si>
  <si>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</si>
  <si>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</si>
  <si>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</si>
  <si>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</si>
  <si>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</si>
  <si>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</si>
  <si>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</si>
  <si>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</si>
  <si>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</si>
  <si>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</si>
  <si>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</si>
  <si>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</si>
  <si>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</si>
  <si>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</si>
  <si>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</si>
  <si>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</si>
  <si>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</si>
  <si>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</si>
  <si>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</si>
  <si>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</si>
  <si>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</si>
  <si>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</si>
  <si>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</si>
  <si>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</si>
  <si>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</si>
  <si>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</si>
  <si>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</si>
  <si>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</si>
  <si>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</si>
  <si>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</si>
  <si>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</si>
  <si>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</si>
  <si>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</si>
  <si>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</si>
  <si>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</si>
  <si>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</si>
  <si>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</si>
  <si>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</si>
  <si>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</si>
  <si>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</si>
  <si>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</si>
  <si>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</si>
  <si>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</si>
  <si>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</si>
  <si>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</si>
  <si>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</si>
  <si>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</si>
  <si>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</si>
  <si>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</si>
  <si>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</si>
  <si>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</si>
  <si>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</si>
  <si>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</si>
  <si>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</si>
  <si>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</si>
  <si>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</si>
  <si>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</si>
  <si>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</si>
  <si>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</si>
  <si>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</si>
  <si>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</si>
  <si>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</si>
  <si>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</si>
  <si>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</si>
  <si>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</si>
  <si>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</si>
  <si>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</si>
  <si>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</si>
  <si>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</si>
  <si>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</si>
  <si>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</si>
  <si>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</si>
  <si>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</si>
  <si>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</si>
  <si>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</si>
  <si>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</si>
  <si>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</si>
  <si>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</si>
  <si>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</si>
  <si>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</si>
  <si>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</si>
  <si>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</si>
  <si>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</si>
  <si>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</si>
  <si>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</si>
  <si>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</si>
  <si>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</si>
  <si>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</si>
  <si>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</si>
  <si>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</si>
  <si>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</si>
  <si>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</si>
  <si>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</si>
  <si>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</si>
  <si>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</si>
  <si>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</si>
  <si>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</si>
  <si>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</si>
  <si>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</si>
  <si>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</si>
  <si>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</si>
  <si>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</si>
  <si>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</si>
  <si>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</si>
  <si>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</si>
  <si>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</si>
  <si>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</si>
  <si>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</si>
  <si>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</si>
  <si>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</si>
  <si>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</si>
  <si>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</si>
  <si>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</si>
  <si>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</si>
  <si>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</si>
  <si>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</si>
  <si>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</si>
  <si>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</si>
  <si>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</si>
  <si>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</si>
  <si>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</si>
  <si>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</si>
  <si>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</si>
  <si>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</si>
  <si>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</si>
  <si>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</si>
  <si>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</si>
  <si>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</si>
  <si>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</si>
  <si>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</si>
  <si>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</si>
  <si>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</si>
  <si>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</si>
  <si>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</si>
  <si>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</si>
  <si>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</si>
  <si>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</si>
  <si>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</si>
  <si>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</si>
  <si>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</si>
  <si>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</si>
  <si>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</si>
  <si>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</si>
  <si>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</si>
  <si>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</si>
  <si>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</si>
  <si>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</si>
  <si>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</si>
  <si>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</si>
  <si>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</si>
  <si>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</si>
  <si>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</si>
  <si>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</si>
  <si>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</si>
  <si>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</si>
  <si>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</si>
  <si>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</si>
  <si>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</si>
  <si>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</si>
  <si>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</si>
  <si>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</si>
  <si>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</si>
  <si>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</si>
  <si>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</si>
  <si>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</si>
  <si>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</si>
  <si>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</si>
  <si>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</si>
  <si>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</si>
  <si>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</si>
  <si>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</si>
  <si>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</si>
  <si>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</si>
  <si>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</si>
  <si>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</si>
  <si>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</si>
  <si>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</si>
  <si>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</si>
  <si>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</si>
  <si>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</si>
  <si>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</si>
  <si>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</si>
  <si>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</si>
  <si>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</si>
  <si>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</si>
  <si>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</si>
  <si>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</si>
  <si>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</si>
  <si>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</si>
  <si>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</si>
  <si>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</si>
  <si>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</si>
  <si>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</si>
  <si>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</si>
  <si>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</si>
  <si>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</si>
  <si>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</si>
  <si>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</si>
  <si>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</si>
  <si>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</si>
  <si>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</si>
  <si>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</si>
  <si>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</si>
  <si>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</si>
  <si>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</si>
  <si>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</si>
  <si>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</si>
  <si>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</si>
  <si>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</si>
  <si>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</si>
  <si>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</si>
  <si>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</si>
  <si>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</si>
  <si>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</si>
  <si>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</si>
  <si>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</si>
  <si>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</si>
  <si>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</si>
  <si>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</si>
  <si>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</si>
  <si>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3,58*4,27                 "m.č. 1.12 x 1.13b</t>
  </si>
  <si>
    <t>1,68*3,925               "m.č. 5.26</t>
  </si>
  <si>
    <t>3,925*3,52*0,5</t>
  </si>
  <si>
    <t>3,45*1,27</t>
  </si>
  <si>
    <t xml:space="preserve">1,68+5,20            </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</si>
  <si>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</si>
  <si>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</si>
  <si>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</si>
  <si>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</si>
  <si>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</si>
  <si>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</si>
  <si>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</si>
  <si>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</si>
  <si>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</si>
  <si>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</si>
  <si>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</si>
  <si>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</si>
  <si>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</si>
  <si>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</si>
  <si>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</si>
  <si>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</si>
  <si>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</si>
  <si>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</si>
  <si>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</si>
  <si>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</si>
  <si>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</si>
  <si>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</si>
  <si>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</si>
  <si>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</si>
  <si>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</si>
  <si>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-0,80*2,10</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</si>
  <si>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</si>
  <si>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</si>
  <si>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</si>
  <si>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</si>
  <si>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</si>
  <si>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</si>
  <si>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</si>
  <si>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</si>
  <si>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</si>
  <si>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</si>
  <si>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</si>
  <si>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</si>
  <si>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</si>
  <si>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</si>
  <si>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</si>
  <si>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</si>
  <si>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</si>
  <si>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</si>
  <si>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</si>
  <si>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</si>
  <si>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</si>
  <si>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</si>
  <si>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</si>
  <si>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</si>
  <si>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</si>
  <si>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</si>
  <si>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</si>
  <si>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</si>
  <si>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</si>
  <si>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</si>
  <si>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</si>
  <si>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</si>
  <si>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</si>
  <si>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</si>
  <si>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</si>
  <si>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</si>
  <si>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</si>
  <si>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</si>
  <si>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</si>
  <si>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</si>
  <si>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</si>
  <si>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</si>
  <si>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</si>
  <si>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</si>
  <si>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</si>
  <si>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</si>
  <si>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</si>
  <si>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</si>
  <si>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</si>
  <si>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</si>
  <si>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</si>
  <si>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</si>
  <si>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</si>
  <si>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</si>
  <si>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</si>
  <si>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</si>
  <si>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</si>
  <si>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</si>
  <si>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</si>
  <si>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</si>
  <si>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</si>
  <si>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</si>
  <si>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</si>
  <si>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</si>
  <si>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</si>
  <si>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</si>
  <si>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</si>
  <si>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</si>
  <si>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</si>
  <si>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</si>
  <si>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</si>
  <si>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</si>
  <si>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</si>
  <si>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</si>
  <si>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</si>
  <si>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</si>
  <si>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</si>
  <si>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</si>
  <si>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</si>
  <si>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</si>
  <si>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</si>
  <si>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</si>
  <si>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</si>
  <si>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</si>
  <si>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</si>
  <si>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</si>
  <si>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</si>
  <si>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</si>
  <si>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</si>
  <si>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</si>
  <si>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</si>
  <si>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</si>
  <si>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</si>
  <si>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</si>
  <si>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</si>
  <si>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</si>
  <si>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</si>
  <si>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</si>
  <si>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</si>
  <si>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</si>
  <si>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</si>
  <si>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</si>
  <si>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</si>
  <si>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</si>
  <si>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</si>
  <si>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</si>
  <si>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</si>
  <si>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</si>
  <si>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</si>
  <si>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</si>
  <si>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</si>
  <si>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</si>
  <si>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</si>
  <si>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</si>
  <si>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</si>
  <si>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</si>
  <si>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</si>
  <si>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</si>
  <si>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</si>
  <si>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</si>
  <si>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</si>
  <si>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</si>
  <si>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</si>
  <si>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</si>
  <si>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</si>
  <si>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</si>
  <si>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</si>
  <si>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</si>
  <si>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</si>
  <si>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</si>
  <si>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</si>
  <si>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</si>
  <si>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</si>
  <si>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</si>
  <si>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</si>
  <si>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</si>
  <si>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</si>
  <si>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</si>
  <si>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</si>
  <si>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</si>
  <si>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</si>
  <si>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</si>
  <si>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</si>
  <si>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</si>
  <si>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</si>
  <si>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</si>
  <si>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</si>
  <si>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</si>
  <si>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</si>
  <si>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</si>
  <si>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</si>
  <si>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</si>
  <si>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</si>
  <si>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</si>
  <si>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</si>
  <si>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</si>
  <si>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</si>
  <si>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</si>
  <si>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</si>
  <si>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</si>
  <si>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</si>
  <si>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</si>
  <si>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</si>
  <si>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</si>
  <si>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</si>
  <si>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</si>
  <si>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</si>
  <si>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</si>
  <si>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</si>
  <si>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</si>
  <si>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</si>
  <si>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</si>
  <si>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</si>
  <si>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</si>
  <si>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</si>
  <si>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</si>
  <si>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</si>
  <si>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</si>
  <si>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</si>
  <si>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</si>
  <si>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</si>
  <si>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</si>
  <si>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</si>
  <si>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</si>
  <si>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</si>
  <si>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</si>
  <si>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</si>
  <si>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</si>
  <si>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</si>
  <si>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</si>
  <si>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</si>
  <si>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</si>
  <si>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</si>
  <si>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</si>
  <si>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</si>
  <si>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</si>
  <si>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</si>
  <si>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</si>
  <si>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</si>
  <si>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</si>
  <si>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</si>
  <si>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</si>
  <si>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</si>
  <si>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</si>
  <si>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</si>
  <si>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</si>
  <si>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</si>
  <si>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</si>
  <si>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</si>
  <si>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</si>
  <si>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</si>
  <si>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</si>
  <si>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</si>
  <si>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</si>
  <si>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</si>
  <si>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</si>
  <si>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</si>
  <si>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</si>
  <si>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</si>
  <si>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</si>
  <si>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</si>
  <si>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</si>
  <si>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</si>
  <si>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</si>
  <si>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</si>
  <si>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</si>
  <si>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</si>
  <si>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</si>
  <si>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</si>
  <si>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</si>
  <si>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</si>
  <si>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</si>
  <si>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</si>
  <si>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</si>
  <si>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</si>
  <si>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</si>
  <si>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</si>
  <si>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</si>
  <si>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</si>
  <si>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</si>
  <si>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</si>
  <si>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</si>
  <si>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</si>
  <si>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</si>
  <si>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</si>
  <si>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</si>
  <si>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</si>
  <si>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</si>
  <si>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</si>
  <si>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</si>
  <si>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</si>
  <si>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</si>
  <si>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</si>
  <si>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</si>
  <si>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</si>
  <si>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</si>
  <si>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</si>
  <si>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</si>
  <si>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</si>
  <si>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</si>
  <si>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</si>
  <si>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</si>
  <si>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</si>
  <si>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</si>
  <si>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</si>
  <si>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</si>
  <si>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</si>
  <si>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</si>
  <si>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</si>
  <si>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</si>
  <si>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</si>
  <si>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</si>
  <si>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</si>
  <si>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</si>
  <si>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</si>
  <si>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</si>
  <si>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</si>
  <si>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</si>
  <si>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</si>
  <si>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</si>
  <si>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</si>
  <si>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</si>
  <si>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</si>
  <si>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</si>
  <si>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</si>
  <si>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</si>
  <si>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</si>
  <si>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</si>
  <si>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</si>
  <si>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</si>
  <si>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</si>
  <si>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</si>
  <si>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</si>
  <si>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</si>
  <si>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</si>
  <si>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</si>
  <si>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</si>
  <si>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</si>
  <si>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</si>
  <si>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</si>
  <si>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</si>
  <si>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</si>
  <si>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</si>
  <si>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</si>
  <si>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</si>
  <si>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</si>
  <si>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</si>
  <si>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</si>
  <si>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</si>
  <si>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</si>
  <si>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</si>
  <si>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</si>
  <si>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</si>
  <si>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</si>
  <si>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</si>
  <si>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</si>
  <si>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</si>
  <si>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</si>
  <si>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</si>
  <si>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</si>
  <si>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</si>
  <si>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</si>
  <si>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</si>
  <si>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</si>
  <si>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</si>
  <si>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</si>
  <si>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</si>
  <si>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</si>
  <si>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</si>
  <si>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</si>
  <si>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</si>
  <si>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</si>
  <si>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</si>
  <si>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</si>
  <si>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</si>
  <si>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</si>
  <si>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</si>
  <si>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</si>
  <si>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</si>
  <si>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</si>
  <si>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</si>
  <si>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</si>
  <si>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</si>
  <si>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</si>
  <si>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</si>
  <si>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</si>
  <si>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</si>
  <si>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</si>
  <si>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</si>
  <si>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</si>
  <si>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</si>
  <si>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</si>
  <si>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</si>
  <si>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</si>
  <si>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</si>
  <si>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</si>
  <si>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</si>
  <si>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</si>
  <si>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</si>
  <si>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</si>
  <si>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</si>
  <si>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</si>
  <si>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</si>
  <si>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</si>
  <si>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</si>
  <si>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</si>
  <si>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</si>
  <si>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</si>
  <si>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</si>
  <si>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</si>
  <si>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</si>
  <si>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</si>
  <si>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</si>
  <si>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</si>
  <si>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</si>
  <si>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</si>
  <si>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</si>
  <si>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</si>
  <si>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</si>
  <si>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</si>
  <si>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</si>
  <si>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</si>
  <si>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</si>
  <si>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</si>
  <si>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</si>
  <si>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</si>
  <si>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</si>
  <si>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</si>
  <si>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</si>
  <si>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</si>
  <si>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</si>
  <si>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</si>
  <si>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</si>
  <si>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</si>
  <si>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</si>
  <si>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</si>
  <si>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</si>
  <si>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</si>
  <si>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</si>
  <si>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</si>
  <si>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</si>
  <si>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</si>
  <si>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</si>
  <si>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</si>
  <si>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</si>
  <si>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</si>
  <si>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</si>
  <si>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</si>
  <si>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</si>
  <si>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</si>
  <si>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</si>
  <si>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</si>
  <si>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</si>
  <si>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</si>
  <si>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</si>
  <si>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</si>
  <si>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</si>
  <si>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</si>
  <si>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</si>
  <si>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</si>
  <si>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</si>
  <si>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</si>
  <si>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</si>
  <si>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</si>
  <si>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</si>
  <si>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</si>
  <si>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</si>
  <si>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</si>
  <si>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</si>
  <si>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</si>
  <si>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</si>
  <si>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</si>
  <si>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</si>
  <si>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</si>
  <si>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</si>
  <si>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</si>
  <si>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</si>
  <si>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</si>
  <si>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</si>
  <si>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</si>
  <si>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</si>
  <si>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</si>
  <si>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</si>
  <si>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</si>
  <si>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</si>
  <si>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</si>
  <si>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</si>
  <si>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</si>
  <si>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</si>
  <si>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</si>
  <si>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</si>
  <si>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</si>
  <si>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</si>
  <si>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</si>
  <si>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</si>
  <si>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</si>
  <si>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</si>
  <si>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</si>
  <si>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</si>
  <si>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</si>
  <si>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</si>
  <si>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</si>
  <si>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</si>
  <si>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</si>
  <si>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</si>
  <si>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</si>
  <si>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</si>
  <si>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</si>
  <si>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</si>
  <si>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</si>
  <si>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</si>
  <si>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</si>
  <si>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</si>
  <si>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</si>
  <si>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</si>
  <si>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</si>
  <si>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</si>
  <si>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</si>
  <si>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</si>
  <si>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</si>
  <si>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</si>
  <si>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</si>
  <si>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</si>
  <si>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</si>
  <si>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</si>
  <si>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</si>
  <si>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</si>
  <si>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</si>
  <si>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</si>
  <si>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</si>
  <si>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</si>
  <si>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</si>
  <si>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</si>
  <si>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</si>
  <si>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</si>
  <si>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</si>
  <si>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</si>
  <si>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</si>
  <si>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</si>
  <si>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</si>
  <si>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</si>
  <si>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</si>
  <si>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</si>
  <si>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</si>
  <si>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</si>
  <si>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</si>
  <si>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</si>
  <si>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</si>
  <si>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</si>
  <si>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</si>
  <si>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</si>
  <si>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</si>
  <si>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</si>
  <si>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</si>
  <si>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</si>
  <si>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</si>
  <si>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</si>
  <si>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</si>
  <si>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</si>
  <si>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</si>
  <si>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</si>
  <si>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</si>
  <si>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</si>
  <si>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</si>
  <si>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</si>
  <si>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</si>
  <si>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</si>
  <si>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</si>
  <si>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</si>
  <si>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</si>
  <si>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</si>
  <si>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</si>
  <si>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</si>
  <si>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</si>
  <si>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</si>
  <si>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</si>
  <si>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</si>
  <si>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</si>
  <si>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</si>
  <si>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</si>
  <si>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</si>
  <si>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</si>
  <si>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</si>
  <si>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</si>
  <si>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</si>
  <si>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</si>
  <si>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</si>
  <si>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</si>
  <si>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</si>
  <si>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</si>
  <si>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</si>
  <si>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</si>
  <si>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</si>
  <si>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</si>
  <si>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</si>
  <si>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</si>
  <si>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</si>
  <si>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</si>
  <si>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</si>
  <si>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</si>
  <si>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</si>
  <si>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</si>
  <si>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</si>
  <si>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</si>
  <si>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</si>
  <si>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</si>
  <si>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</si>
  <si>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</si>
  <si>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</si>
  <si>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</si>
  <si>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</si>
  <si>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</si>
  <si>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</si>
  <si>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</si>
  <si>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</si>
  <si>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</si>
  <si>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</si>
  <si>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</si>
  <si>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</si>
  <si>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</si>
  <si>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</si>
  <si>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</si>
  <si>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</si>
  <si>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</si>
  <si>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</si>
  <si>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</si>
  <si>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</si>
  <si>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</si>
  <si>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</si>
  <si>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</si>
  <si>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</si>
  <si>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</si>
  <si>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</si>
  <si>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</si>
  <si>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</si>
  <si>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</si>
  <si>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</si>
  <si>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</si>
  <si>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</si>
  <si>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</si>
  <si>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</si>
  <si>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</si>
  <si>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</si>
  <si>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</si>
  <si>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</si>
  <si>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</si>
  <si>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</si>
  <si>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</si>
  <si>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</si>
  <si>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</si>
  <si>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</si>
  <si>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</si>
  <si>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</si>
  <si>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</si>
  <si>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</si>
  <si>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</si>
  <si>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</si>
  <si>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</si>
  <si>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</si>
  <si>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</si>
  <si>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</si>
  <si>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</si>
  <si>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</si>
  <si>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</si>
  <si>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</si>
  <si>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</si>
  <si>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</si>
  <si>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</si>
  <si>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</si>
  <si>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</si>
  <si>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</si>
  <si>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</si>
  <si>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</si>
  <si>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</si>
  <si>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</si>
  <si>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</si>
  <si>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</si>
  <si>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</si>
  <si>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</si>
  <si>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</si>
  <si>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</si>
  <si>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</si>
  <si>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</si>
  <si>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</si>
  <si>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</si>
  <si>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</si>
  <si>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</si>
  <si>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</si>
  <si>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</si>
  <si>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</si>
  <si>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</si>
  <si>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</si>
  <si>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</si>
  <si>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</si>
  <si>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</si>
  <si>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</si>
  <si>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</si>
  <si>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</si>
  <si>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</si>
  <si>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</si>
  <si>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</si>
  <si>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</si>
  <si>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</si>
  <si>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</si>
  <si>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</si>
  <si>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</si>
  <si>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</si>
  <si>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</si>
  <si>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</si>
  <si>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</si>
  <si>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</si>
  <si>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</si>
  <si>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</si>
  <si>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</si>
  <si>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</si>
  <si>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</si>
  <si>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</si>
  <si>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</si>
  <si>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</si>
  <si>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</si>
  <si>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</si>
  <si>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</si>
  <si>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</si>
  <si>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</si>
  <si>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</si>
  <si>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</si>
  <si>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</si>
  <si>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</si>
  <si>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</si>
  <si>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</si>
  <si>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</si>
  <si>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</si>
  <si>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</si>
  <si>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</si>
  <si>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</si>
  <si>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</si>
  <si>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</si>
  <si>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</si>
  <si>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</si>
  <si>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</si>
  <si>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</si>
  <si>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</si>
  <si>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</si>
  <si>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</si>
  <si>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</si>
  <si>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</si>
  <si>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</si>
  <si>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</si>
  <si>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</si>
  <si>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</si>
  <si>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</si>
  <si>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</si>
  <si>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</si>
  <si>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</si>
  <si>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</si>
  <si>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</si>
  <si>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</si>
  <si>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</si>
  <si>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</si>
  <si>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</si>
  <si>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</si>
  <si>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</si>
  <si>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</si>
  <si>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</si>
  <si>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</si>
  <si>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</si>
  <si>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</si>
  <si>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</si>
  <si>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</si>
  <si>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</si>
  <si>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</si>
  <si>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</si>
  <si>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</si>
  <si>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</si>
  <si>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</si>
  <si>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</si>
  <si>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</si>
  <si>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</si>
  <si>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</si>
  <si>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</si>
  <si>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</si>
  <si>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</si>
  <si>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</si>
  <si>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</si>
  <si>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</si>
  <si>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</si>
  <si>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</si>
  <si>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</si>
  <si>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</si>
  <si>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</si>
  <si>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</si>
  <si>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</si>
  <si>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</si>
  <si>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</si>
  <si>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</si>
  <si>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</si>
  <si>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</si>
  <si>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</si>
  <si>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</si>
  <si>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</si>
  <si>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</si>
  <si>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</si>
  <si>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</si>
  <si>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</si>
  <si>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</si>
  <si>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</si>
  <si>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</si>
  <si>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</si>
  <si>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</si>
  <si>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</si>
  <si>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</si>
  <si>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</si>
  <si>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</si>
  <si>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</si>
  <si>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</si>
  <si>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</si>
  <si>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</si>
  <si>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</si>
  <si>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</si>
  <si>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</si>
  <si>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</si>
  <si>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</si>
  <si>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</si>
  <si>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</si>
  <si>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</si>
  <si>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</si>
  <si>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</si>
  <si>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</si>
  <si>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</si>
  <si>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</si>
  <si>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</si>
  <si>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</si>
  <si>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</si>
  <si>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</si>
  <si>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</si>
  <si>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</si>
  <si>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</si>
  <si>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</si>
  <si>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</si>
  <si>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</si>
  <si>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</si>
  <si>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</si>
  <si>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</si>
  <si>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</si>
  <si>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</si>
  <si>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</si>
  <si>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</si>
  <si>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</si>
  <si>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</si>
  <si>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</si>
  <si>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</si>
  <si>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</si>
  <si>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</si>
  <si>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</si>
  <si>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</si>
  <si>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</si>
  <si>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</si>
  <si>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</si>
  <si>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</si>
  <si>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</si>
  <si>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</si>
  <si>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</si>
  <si>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</si>
  <si>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</si>
  <si>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</si>
  <si>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</si>
  <si>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</si>
  <si>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</si>
  <si>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</si>
  <si>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</si>
  <si>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</si>
  <si>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</si>
  <si>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</si>
  <si>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</si>
  <si>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</si>
  <si>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</si>
  <si>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</si>
  <si>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</si>
  <si>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</si>
  <si>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</si>
  <si>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</si>
  <si>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</si>
  <si>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</si>
  <si>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</si>
  <si>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</si>
  <si>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</si>
  <si>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</si>
  <si>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</si>
  <si>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</si>
  <si>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</si>
  <si>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</si>
  <si>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</si>
  <si>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</si>
  <si>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</si>
  <si>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</si>
  <si>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</si>
  <si>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</si>
  <si>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</si>
  <si>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</si>
  <si>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</si>
  <si>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</si>
  <si>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</si>
  <si>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</si>
  <si>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</si>
  <si>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</si>
  <si>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</si>
  <si>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</si>
  <si>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</si>
  <si>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</si>
  <si>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</si>
  <si>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</si>
  <si>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</si>
  <si>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</si>
  <si>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</si>
  <si>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</si>
  <si>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</si>
  <si>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</si>
  <si>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</si>
  <si>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</si>
  <si>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</si>
  <si>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</si>
  <si>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</si>
  <si>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</si>
  <si>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</si>
  <si>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</si>
  <si>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</si>
  <si>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</si>
  <si>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</si>
  <si>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</si>
  <si>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</si>
  <si>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</si>
  <si>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</si>
  <si>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</si>
  <si>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</si>
  <si>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</si>
  <si>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</si>
  <si>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</si>
  <si>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</si>
  <si>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</si>
  <si>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</si>
  <si>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</si>
  <si>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</si>
  <si>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</si>
  <si>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</si>
  <si>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</si>
  <si>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</si>
  <si>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</si>
  <si>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</si>
  <si>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</si>
  <si>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</si>
  <si>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</si>
  <si>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</si>
  <si>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</si>
  <si>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</si>
  <si>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</si>
  <si>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</si>
  <si>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</si>
  <si>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</si>
  <si>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</si>
  <si>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</si>
  <si>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</si>
  <si>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</si>
  <si>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</si>
  <si>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</si>
  <si>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</si>
  <si>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</si>
  <si>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</si>
  <si>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</si>
  <si>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</si>
  <si>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</si>
  <si>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</si>
  <si>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</si>
  <si>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</si>
  <si>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</si>
  <si>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</si>
  <si>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</si>
  <si>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</si>
  <si>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</si>
  <si>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</si>
  <si>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</si>
  <si>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</si>
  <si>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</si>
  <si>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</si>
  <si>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</si>
  <si>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</si>
  <si>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</si>
  <si>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</si>
  <si>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</si>
  <si>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</si>
  <si>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</si>
  <si>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</si>
  <si>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</si>
  <si>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</si>
  <si>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</si>
  <si>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</si>
  <si>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</si>
  <si>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</si>
  <si>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</si>
  <si>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</si>
  <si>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</si>
  <si>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</si>
  <si>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</si>
  <si>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</si>
  <si>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</si>
  <si>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</si>
  <si>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</si>
  <si>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</si>
  <si>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</si>
  <si>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</si>
  <si>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</si>
  <si>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</si>
  <si>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</si>
  <si>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</si>
  <si>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</si>
  <si>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</si>
  <si>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</si>
  <si>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</si>
  <si>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</si>
  <si>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</si>
  <si>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</si>
  <si>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</si>
  <si>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</si>
  <si>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</si>
  <si>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</si>
  <si>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</si>
  <si>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</si>
  <si>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</si>
  <si>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</si>
  <si>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</si>
  <si>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</si>
  <si>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</si>
  <si>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</si>
  <si>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</si>
  <si>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</si>
  <si>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</si>
  <si>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</si>
  <si>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</si>
  <si>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</si>
  <si>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</si>
  <si>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</si>
  <si>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</si>
  <si>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</si>
  <si>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</si>
  <si>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</si>
  <si>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</si>
  <si>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</si>
  <si>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</si>
  <si>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</si>
  <si>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</si>
  <si>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</si>
  <si>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</si>
  <si>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</si>
  <si>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</si>
  <si>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</si>
  <si>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</si>
  <si>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</si>
  <si>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</si>
  <si>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</si>
  <si>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</si>
  <si>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</si>
  <si>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</si>
  <si>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</si>
  <si>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</si>
  <si>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</si>
  <si>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</si>
  <si>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</si>
  <si>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</si>
  <si>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</si>
  <si>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</si>
  <si>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</si>
  <si>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</si>
  <si>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</si>
  <si>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</si>
  <si>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</si>
  <si>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</si>
  <si>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</si>
  <si>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</si>
  <si>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</si>
  <si>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</si>
  <si>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</si>
  <si>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</si>
  <si>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</si>
  <si>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</si>
  <si>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</si>
  <si>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</si>
  <si>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</si>
  <si>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</si>
  <si>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</si>
  <si>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</si>
  <si>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</si>
  <si>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</si>
  <si>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</si>
  <si>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</si>
  <si>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</si>
  <si>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</si>
  <si>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</si>
  <si>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</si>
  <si>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</si>
  <si>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</si>
  <si>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</si>
  <si>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</si>
  <si>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</si>
  <si>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</si>
  <si>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</si>
  <si>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</si>
  <si>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</si>
  <si>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</si>
  <si>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</si>
  <si>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</si>
  <si>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</si>
  <si>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</si>
  <si>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</si>
  <si>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</si>
  <si>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</si>
  <si>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</si>
  <si>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</si>
  <si>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</si>
  <si>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</si>
  <si>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</si>
  <si>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</si>
  <si>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</si>
  <si>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</si>
  <si>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</si>
  <si>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</si>
  <si>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</si>
  <si>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</si>
  <si>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</si>
  <si>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</si>
  <si>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</si>
  <si>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</si>
  <si>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</si>
  <si>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</si>
  <si>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</si>
  <si>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</si>
  <si>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</si>
  <si>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</si>
  <si>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</si>
  <si>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</si>
  <si>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</si>
  <si>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</si>
  <si>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</si>
  <si>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</si>
  <si>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</si>
  <si>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</si>
  <si>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</si>
  <si>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</si>
  <si>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</si>
  <si>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</si>
  <si>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</si>
  <si>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</si>
  <si>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</si>
  <si>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</si>
  <si>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</si>
  <si>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</si>
  <si>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</si>
  <si>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</si>
  <si>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</si>
  <si>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</si>
  <si>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</si>
  <si>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</si>
  <si>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</si>
  <si>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</si>
  <si>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</si>
  <si>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</si>
  <si>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</si>
  <si>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</si>
  <si>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</si>
  <si>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</si>
  <si>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</si>
  <si>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</si>
  <si>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</si>
  <si>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</si>
  <si>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</si>
  <si>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</si>
  <si>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</si>
  <si>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</si>
  <si>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</si>
  <si>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</si>
  <si>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</si>
  <si>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</si>
  <si>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</si>
  <si>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</si>
  <si>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</si>
  <si>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</si>
  <si>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</si>
  <si>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</si>
  <si>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</si>
  <si>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</si>
  <si>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</si>
  <si>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</si>
  <si>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</si>
  <si>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</si>
  <si>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</si>
  <si>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</si>
  <si>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</si>
  <si>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</si>
  <si>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</si>
  <si>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</si>
  <si>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</si>
  <si>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</si>
  <si>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</si>
  <si>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</si>
  <si>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</si>
  <si>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</si>
  <si>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</si>
  <si>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</si>
  <si>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</si>
  <si>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</si>
  <si>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</si>
  <si>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</si>
  <si>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</si>
  <si>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</si>
  <si>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</si>
  <si>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</si>
  <si>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</si>
  <si>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</si>
  <si>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</si>
  <si>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</si>
  <si>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</si>
  <si>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</si>
  <si>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</si>
  <si>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</si>
  <si>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</si>
  <si>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</si>
  <si>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</si>
  <si>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</si>
  <si>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</si>
  <si>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</si>
  <si>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</si>
  <si>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</si>
  <si>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</si>
  <si>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</si>
  <si>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</si>
  <si>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</si>
  <si>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</si>
  <si>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</si>
  <si>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</si>
  <si>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</si>
  <si>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</si>
  <si>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</si>
  <si>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</si>
  <si>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</si>
  <si>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</si>
  <si>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</si>
  <si>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</si>
  <si>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</si>
  <si>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</si>
  <si>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</si>
  <si>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</si>
  <si>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</si>
  <si>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</si>
  <si>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</si>
  <si>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</si>
  <si>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</si>
  <si>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</si>
  <si>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</si>
  <si>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</si>
  <si>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</si>
  <si>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</si>
  <si>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</si>
  <si>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</si>
  <si>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</si>
  <si>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</si>
  <si>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</si>
  <si>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</si>
  <si>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</si>
  <si>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</si>
  <si>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</si>
  <si>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</si>
  <si>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</si>
  <si>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</si>
  <si>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</si>
  <si>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</si>
  <si>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</si>
  <si>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</si>
  <si>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</si>
  <si>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</si>
  <si>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</si>
  <si>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</si>
  <si>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</si>
  <si>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</si>
  <si>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</si>
  <si>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</si>
  <si>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</si>
  <si>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</si>
  <si>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</si>
  <si>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</si>
  <si>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</si>
  <si>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</si>
  <si>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</si>
  <si>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</si>
  <si>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</si>
  <si>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</si>
  <si>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</si>
  <si>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</si>
  <si>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</si>
  <si>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</si>
  <si>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</si>
  <si>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</si>
  <si>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</si>
  <si>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</si>
  <si>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</si>
  <si>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</si>
  <si>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</si>
  <si>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</si>
  <si>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</si>
  <si>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</si>
  <si>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</si>
  <si>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</si>
  <si>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</si>
  <si>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</si>
  <si>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</si>
  <si>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</si>
  <si>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</si>
  <si>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</si>
  <si>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</si>
  <si>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</si>
  <si>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</si>
  <si>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</si>
  <si>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</si>
  <si>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</si>
  <si>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</si>
  <si>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</si>
  <si>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</si>
  <si>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</si>
  <si>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</si>
  <si>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</si>
  <si>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</si>
  <si>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</si>
  <si>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</si>
  <si>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</si>
  <si>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</si>
  <si>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</si>
  <si>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</si>
  <si>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</si>
  <si>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</si>
  <si>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</si>
  <si>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</si>
  <si>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</si>
  <si>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</si>
  <si>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</si>
  <si>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</si>
  <si>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</si>
  <si>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</si>
  <si>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</si>
  <si>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</si>
  <si>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</si>
  <si>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</si>
  <si>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</si>
  <si>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</si>
  <si>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</si>
  <si>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</si>
  <si>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</si>
  <si>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</si>
  <si>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</si>
  <si>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</si>
  <si>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</si>
  <si>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</si>
  <si>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</si>
  <si>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</si>
  <si>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</si>
  <si>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</si>
  <si>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</si>
  <si>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</si>
  <si>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</si>
  <si>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</si>
  <si>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</si>
  <si>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</si>
  <si>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</si>
  <si>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</si>
  <si>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</si>
  <si>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</si>
  <si>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</si>
  <si>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</si>
  <si>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</si>
  <si>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</si>
  <si>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</si>
  <si>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</si>
  <si>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</si>
  <si>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</si>
  <si>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</si>
  <si>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</si>
  <si>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</si>
  <si>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</si>
  <si>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</si>
  <si>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</si>
  <si>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</si>
  <si>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</si>
  <si>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</si>
  <si>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</si>
  <si>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</si>
  <si>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</si>
  <si>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</si>
  <si>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</si>
  <si>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</si>
  <si>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</si>
  <si>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</si>
  <si>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</si>
  <si>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</si>
  <si>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</si>
  <si>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</si>
  <si>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</si>
  <si>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</si>
  <si>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</si>
  <si>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</si>
  <si>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</si>
  <si>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</si>
  <si>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</si>
  <si>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</si>
  <si>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</si>
  <si>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</si>
  <si>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</si>
  <si>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</si>
  <si>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</si>
  <si>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</si>
  <si>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</si>
  <si>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</si>
  <si>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</si>
  <si>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</si>
  <si>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</si>
  <si>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</si>
  <si>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</si>
  <si>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</si>
  <si>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</si>
  <si>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</si>
  <si>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</si>
  <si>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</si>
  <si>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</si>
  <si>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</si>
  <si>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</si>
  <si>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</si>
  <si>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</si>
  <si>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</si>
  <si>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</si>
  <si>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</si>
  <si>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</si>
  <si>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</si>
  <si>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</si>
  <si>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</si>
  <si>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</si>
  <si>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</si>
  <si>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</si>
  <si>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</si>
  <si>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</si>
  <si>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</si>
  <si>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</si>
  <si>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</si>
  <si>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</si>
  <si>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</si>
  <si>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</si>
  <si>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</si>
  <si>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</si>
  <si>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</si>
  <si>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</si>
  <si>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</si>
  <si>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</si>
  <si>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</si>
  <si>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</si>
  <si>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</si>
  <si>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</si>
  <si>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</si>
  <si>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</si>
  <si>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</si>
  <si>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</si>
  <si>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</si>
  <si>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</si>
  <si>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</si>
  <si>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</si>
  <si>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</si>
  <si>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</si>
  <si>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</si>
  <si>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</si>
  <si>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</si>
  <si>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</si>
  <si>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</si>
  <si>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</si>
  <si>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</si>
  <si>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</si>
  <si>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</si>
  <si>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</si>
  <si>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</si>
  <si>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</si>
  <si>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</si>
  <si>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</si>
  <si>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</si>
  <si>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</si>
  <si>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</si>
  <si>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</si>
  <si>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</si>
  <si>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</si>
  <si>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</si>
  <si>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</si>
  <si>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</si>
  <si>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</si>
  <si>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</si>
  <si>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</si>
  <si>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</si>
  <si>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</si>
  <si>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</si>
  <si>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</si>
  <si>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</si>
  <si>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</si>
  <si>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</si>
  <si>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</si>
  <si>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</si>
  <si>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</si>
  <si>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</si>
  <si>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</si>
  <si>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</si>
  <si>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</si>
  <si>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</si>
  <si>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</si>
  <si>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</si>
  <si>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</si>
  <si>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</si>
  <si>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</si>
  <si>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</si>
  <si>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</si>
  <si>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</si>
  <si>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</si>
  <si>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</si>
  <si>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</si>
  <si>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</si>
  <si>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</si>
  <si>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</si>
  <si>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</si>
  <si>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</si>
  <si>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</si>
  <si>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</si>
  <si>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</si>
  <si>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</si>
  <si>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</si>
  <si>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</si>
  <si>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</si>
  <si>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</si>
  <si>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</si>
  <si>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</si>
  <si>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</si>
  <si>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</si>
  <si>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</si>
  <si>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</si>
  <si>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</si>
  <si>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</si>
  <si>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</si>
  <si>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</si>
  <si>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</si>
  <si>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</si>
  <si>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</si>
  <si>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</si>
  <si>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</si>
  <si>
    <t xml:space="preserve">Bourací práce jinde neuvedené (jedná o bourání práce v prostoru stávající rampy a venkovního schodiště ve dvorním traktu v 1.pp – viz. výkres d.1.1.19 půdorys bouraných konstrukcí 1.pp, poznámka 03 a výkres d.1.1.01 půdorys 1.pp pozn. 23,24,26, 27
</t>
  </si>
  <si>
    <t>Vyspravení kamenného parapetu - Stávající parapety (2ks) jsou z leštěných kamenných desek. Kámen bude očištěn od zbytků nátěrů, lepidel, nečistot, drobné defekty doplněny, povrch bude jemně přebroušen a přeleštěn. Spára návaznosti na okolní konstrukce bude proškrábnuta a vyplněna spárovací hmotou v barvě kamene</t>
  </si>
  <si>
    <r>
      <t>Přesun hmot procentní pro kce truhlářské v objektech v přes 12 do 24 m</t>
    </r>
    <r>
      <rPr>
        <sz val="9"/>
        <color rgb="FFFF0000"/>
        <rFont val="Arial CE"/>
        <family val="2"/>
        <charset val="238"/>
      </rPr>
      <t xml:space="preserve"> </t>
    </r>
  </si>
  <si>
    <t>M+D lemovací plech P8 vč. povrchové úpravy základním a finálním nátěrem polyuretanovou dvousložkovou matnou barvou v odstínu tmavě šedé, RAL upřesní architekt</t>
  </si>
  <si>
    <t xml:space="preserve">M+D lemovací plech P8 vč. povrchové úpravy </t>
  </si>
  <si>
    <t>2          "překlad P21.1/V</t>
  </si>
  <si>
    <t>317168022.1</t>
  </si>
  <si>
    <t>3x překlad keramický plochý š 145 mm dl 1250 mm + 2x překlad keramický plochý š 145 mm dl 1250 mm jednostranně osazený na L profilu zdi  vč. L profilu</t>
  </si>
  <si>
    <t>3+2                 "P32.1/Z</t>
  </si>
  <si>
    <t>5                 "P33.1/Z</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</si>
  <si>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51.1.</t>
    </r>
  </si>
  <si>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194.1.</t>
    </r>
  </si>
  <si>
    <t>Požární opláštění CU potrubí (izolační pouzdro, třída reakce na oheň A2L-s1,d0), které je vedeno v prostoru CHUC  - tl. 30 mm, dl. 11 bm</t>
  </si>
  <si>
    <t>Specifikace požárního opláštění CU potrubí (izolační pouzdro, třída reakce na oheň A2L-s1,d0), které je vedeno v prostoru CHUC - tl. 30 mm, dl. 10 bm</t>
  </si>
  <si>
    <t>Vybourání betonové mazaniny
(tl. 200 mm)</t>
  </si>
  <si>
    <t>Vybourání dlažby a podkladního betonu
(tl. 200 mm, vč. montáže a dodávky)</t>
  </si>
  <si>
    <t>Vybourání betonové mazaniny
(tl. 300 mm)</t>
  </si>
  <si>
    <t>DN160 - 24 ks, max 100x100 mm - 36 ks. Dodávka vč montážích prací</t>
  </si>
  <si>
    <t>Vrtání do stěny tl. max 450 mm. Dodávka vč montážích prací</t>
  </si>
  <si>
    <t>Vrtání do stěny tl. 300 mm. Dodávka vč montážích prací</t>
  </si>
  <si>
    <t>Zpětná klapka D315
(pro kruhové potrubí, provedení "motýlková", vyrobena z galvanizované oceli, samotížná s pérkem a izolačním pruhem)</t>
  </si>
  <si>
    <t>D+M zapravení drážek
(zapravení drážek pol. č. 13 - 0,1x0,1x22,5m; pol. č. 14 - 0,15x0,15x1m; pol. č. 27 - 0,1x0,1x35m)</t>
  </si>
  <si>
    <t>D+M zapravení drážek
(zapravení drážek pol. č. 7 -  0,15x0,15x0,7m; pol. č. 8 - 0,10x0,10x9,2m; pol. č. 21 - 0,1x0,1x11,25m)</t>
  </si>
  <si>
    <t>M+D desek z březové překližky kvality BB tl. 24mm pro zdvojené podlahy, včetně dřevěného roštu profilů OBD 60/120 (C24) a 525mm</t>
  </si>
  <si>
    <t>765131801</t>
  </si>
  <si>
    <t>Demontáž vláknocementové krytiny skládané sklonu do 30° do suti</t>
  </si>
  <si>
    <t>2,40*7,08                 "m.č. 0.05a</t>
  </si>
  <si>
    <t>2,78*12,40                "m.č. 0.05b</t>
  </si>
  <si>
    <t>99.1</t>
  </si>
  <si>
    <t>Rozebrání a kladení stávající dlažby drobné kostky, lože z MC tl. 5 cm</t>
  </si>
  <si>
    <t>Demontáž stávajícího recepčního pultu vč. dřevěné prosklené stěny</t>
  </si>
  <si>
    <t>Demontáž stávajícího dřevěného proskleného oddělení recepce vč. recepčního pultu</t>
  </si>
  <si>
    <t>Úprava a doplnění hrany dřevěného obložení, který bude navazovat na nové podum a bude doplně i v místě nové nájezdové rampy.</t>
  </si>
  <si>
    <t>2,0+8,27+4,4 m x 0,3 m = 4,401 m2</t>
  </si>
  <si>
    <t xml:space="preserve">(2,4 x 0,6) / 2 = 0,72 m2 </t>
  </si>
  <si>
    <t>Celkem 5,121 m2</t>
  </si>
  <si>
    <t xml:space="preserve">Bez profilace, tl. 18 mm, lepený na stávající obklady vč. penetrace. Odstín/barevnost bude předmětem vzorkování. </t>
  </si>
  <si>
    <t>F2.III  M+D  Úprava fasády kolem arkýřů  tloušťky izolace 120 mm stěn (plný popis viz pozn. k položce)</t>
  </si>
  <si>
    <t>20          "arkýř 5.NP</t>
  </si>
  <si>
    <t>Poznámka k položce: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
 penetrační nátěr:   mikroporézní penetrační a fixační prostředek na vodní bázi s výbornou penetrační schopností
stěrková hmota:   vyhlazovací stěrková malta bez smrštění s nízkým elastickým modulem pro finální úpravu zateplovacích systémů, barevný odstín tmavě šedá (RAL dle architekta)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
lepící stěrkový tmel: flexibilní polymercementový lepící a stěrkový tmel se zvýšenou elasticitou a přilnavostí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
hydroizolační systémovou stěrkou s vložením armovací síťoviny, na tuto vrstvu bude vytažena hydroizolace střechy S3 ukončená ukončovací lištou nad ní pak omítka s nátěrem viz vrstvy 1 a2.
poznámka:   Zateplovací systém musí být certifikovaný podle ETAG 004 s třídou reakce na oheň minimálně A2-s2,d0 a v soklové části s použitím XPS minimálně B-s2,d0 podle ČSN EN 13 501-1.
ateplovací systém musí splnit požadavky pro kvalitativní třídu A podle TP CZB. Odolnost proti vzniku trhlin. Zateplovací systém musí být v celé ploše mechanicky odolný. Realizace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</si>
</sst>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91"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
      <sz val="9"/>
      <color rgb="FFFF0000"/>
      <name val="Arial CE"/>
      <family val="2"/>
      <charset val="238"/>
    </font>
    <font>
      <i/>
      <sz val="7"/>
      <color rgb="FF969696"/>
      <name val="Arial CE"/>
    </font>
  </fonts>
  <fills count="1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547">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vertical="center"/>
    </xf>
    <xf numFmtId="166" fontId="44"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wrapText="1"/>
    </xf>
    <xf numFmtId="0" fontId="45" fillId="0" borderId="0" xfId="0" applyFont="1" applyAlignment="1">
      <alignment vertical="center"/>
    </xf>
    <xf numFmtId="166" fontId="45" fillId="0" borderId="0" xfId="0" applyNumberFormat="1" applyFont="1" applyAlignment="1">
      <alignment vertical="center"/>
    </xf>
    <xf numFmtId="0" fontId="47" fillId="0" borderId="0" xfId="0" applyFont="1" applyAlignment="1">
      <alignment horizontal="left" vertical="center"/>
    </xf>
    <xf numFmtId="0" fontId="20" fillId="0" borderId="0" xfId="4" applyFont="1" applyBorder="1" applyAlignment="1" applyProtection="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0" fontId="62" fillId="0" borderId="0" xfId="0" applyFont="1" applyAlignment="1">
      <alignment vertical="center"/>
    </xf>
    <xf numFmtId="166" fontId="62" fillId="0" borderId="0" xfId="0" applyNumberFormat="1" applyFont="1" applyAlignment="1">
      <alignment vertical="center"/>
    </xf>
    <xf numFmtId="0" fontId="71" fillId="0" borderId="0" xfId="0" applyFont="1" applyAlignment="1">
      <alignment vertical="center" wrapText="1"/>
    </xf>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Alignment="1">
      <alignment horizontal="center" vertical="center"/>
    </xf>
    <xf numFmtId="0" fontId="4" fillId="6" borderId="0" xfId="0" applyFont="1" applyFill="1" applyAlignment="1">
      <alignment horizontal="right" vertical="center"/>
    </xf>
    <xf numFmtId="0" fontId="4" fillId="6" borderId="0" xfId="0" applyFont="1" applyFill="1"/>
    <xf numFmtId="4" fontId="2" fillId="6" borderId="0" xfId="0" applyNumberFormat="1" applyFont="1" applyFill="1" applyAlignment="1">
      <alignment horizontal="right" vertical="center"/>
    </xf>
    <xf numFmtId="0" fontId="7" fillId="7" borderId="0" xfId="0" applyFont="1" applyFill="1" applyAlignment="1">
      <alignment horizontal="center" vertical="center"/>
    </xf>
    <xf numFmtId="0" fontId="2" fillId="7" borderId="0" xfId="0" applyFont="1" applyFill="1" applyAlignment="1">
      <alignment horizontal="left" vertical="center"/>
    </xf>
    <xf numFmtId="0" fontId="8" fillId="7" borderId="0" xfId="0" applyFont="1" applyFill="1" applyAlignment="1">
      <alignment horizontal="right" vertical="center"/>
    </xf>
    <xf numFmtId="0" fontId="8" fillId="7" borderId="0" xfId="0" applyFont="1" applyFill="1"/>
    <xf numFmtId="0" fontId="32" fillId="0" borderId="5" xfId="0" applyFont="1" applyBorder="1"/>
    <xf numFmtId="0" fontId="71" fillId="0" borderId="0" xfId="0" applyFont="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Alignment="1">
      <alignment horizontal="left" vertical="center"/>
    </xf>
    <xf numFmtId="0" fontId="5" fillId="5" borderId="0" xfId="0" applyFont="1" applyFill="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12" fillId="0" borderId="9"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49" fontId="5" fillId="0" borderId="12" xfId="0" applyNumberFormat="1" applyFont="1" applyBorder="1" applyAlignment="1">
      <alignment horizontal="left" vertical="center" wrapText="1"/>
    </xf>
    <xf numFmtId="0" fontId="43" fillId="0" borderId="5" xfId="0" applyFont="1" applyBorder="1" applyAlignment="1">
      <alignment vertical="center"/>
    </xf>
    <xf numFmtId="0" fontId="44" fillId="0" borderId="5" xfId="0" applyFont="1" applyBorder="1" applyAlignment="1">
      <alignment vertical="center"/>
    </xf>
    <xf numFmtId="0" fontId="32" fillId="0" borderId="5" xfId="0" applyFont="1" applyBorder="1" applyAlignment="1">
      <alignment vertical="center"/>
    </xf>
    <xf numFmtId="0" fontId="32" fillId="0" borderId="5" xfId="0" applyFont="1" applyBorder="1" applyAlignment="1">
      <alignment horizontal="left" vertical="center" wrapText="1"/>
    </xf>
    <xf numFmtId="0" fontId="45" fillId="0" borderId="5" xfId="0" applyFont="1" applyBorder="1" applyAlignment="1">
      <alignment vertical="center"/>
    </xf>
    <xf numFmtId="0" fontId="80" fillId="0" borderId="12" xfId="0" applyFont="1" applyBorder="1" applyAlignment="1">
      <alignment vertical="center"/>
    </xf>
    <xf numFmtId="0" fontId="81" fillId="0" borderId="12" xfId="0" applyFont="1" applyBorder="1" applyAlignment="1">
      <alignment vertical="center"/>
    </xf>
    <xf numFmtId="0" fontId="82" fillId="0" borderId="5" xfId="0" applyFont="1" applyBorder="1" applyAlignment="1">
      <alignment horizontal="left" vertical="center" wrapText="1"/>
    </xf>
    <xf numFmtId="0" fontId="62" fillId="0" borderId="5" xfId="0" applyFont="1" applyBorder="1" applyAlignment="1">
      <alignment vertical="center"/>
    </xf>
    <xf numFmtId="0" fontId="1" fillId="0" borderId="12" xfId="0" applyFont="1" applyBorder="1" applyAlignment="1">
      <alignment vertical="center"/>
    </xf>
    <xf numFmtId="0" fontId="83" fillId="0" borderId="12" xfId="0" applyFont="1" applyBorder="1" applyAlignment="1">
      <alignment vertical="center"/>
    </xf>
    <xf numFmtId="0" fontId="43" fillId="0" borderId="8" xfId="0" applyFont="1" applyBorder="1" applyAlignment="1">
      <alignment vertical="center"/>
    </xf>
    <xf numFmtId="0" fontId="32" fillId="0" borderId="12" xfId="0" applyFont="1" applyBorder="1" applyAlignment="1">
      <alignment horizontal="left" vertical="center" wrapText="1"/>
    </xf>
    <xf numFmtId="0" fontId="44" fillId="0" borderId="8" xfId="0" applyFont="1" applyBorder="1" applyAlignment="1">
      <alignment vertical="center"/>
    </xf>
    <xf numFmtId="0" fontId="52" fillId="0" borderId="0" xfId="0" applyFont="1" applyAlignment="1">
      <alignment horizontal="left" vertical="center" wrapText="1"/>
    </xf>
    <xf numFmtId="0" fontId="44" fillId="0" borderId="10" xfId="0" applyFont="1" applyBorder="1" applyAlignment="1">
      <alignment vertical="center"/>
    </xf>
    <xf numFmtId="166" fontId="44" fillId="0" borderId="10" xfId="0" applyNumberFormat="1" applyFont="1" applyBorder="1" applyAlignment="1">
      <alignment vertical="center"/>
    </xf>
    <xf numFmtId="0" fontId="44" fillId="0" borderId="11" xfId="0" applyFont="1" applyBorder="1" applyAlignment="1">
      <alignment vertical="center"/>
    </xf>
    <xf numFmtId="0" fontId="32" fillId="0" borderId="3" xfId="0" applyFont="1" applyBorder="1" applyAlignment="1">
      <alignment vertical="center"/>
    </xf>
    <xf numFmtId="0" fontId="32" fillId="0" borderId="8" xfId="0" applyFont="1" applyBorder="1" applyAlignment="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lignment horizontal="right" vertical="center"/>
    </xf>
    <xf numFmtId="0" fontId="2" fillId="6" borderId="1" xfId="0" applyFont="1" applyFill="1" applyBorder="1" applyAlignment="1">
      <alignment vertical="top"/>
    </xf>
    <xf numFmtId="4" fontId="2" fillId="6" borderId="3" xfId="0" applyNumberFormat="1" applyFont="1" applyFill="1" applyBorder="1" applyAlignment="1">
      <alignment horizontal="right" vertical="center"/>
    </xf>
    <xf numFmtId="4" fontId="2" fillId="6" borderId="5" xfId="0" applyNumberFormat="1" applyFont="1" applyFill="1" applyBorder="1" applyAlignment="1">
      <alignment horizontal="right" vertical="center"/>
    </xf>
    <xf numFmtId="4" fontId="5" fillId="6" borderId="5" xfId="0" applyNumberFormat="1" applyFont="1" applyFill="1" applyBorder="1" applyAlignment="1">
      <alignment horizontal="right" vertical="center"/>
    </xf>
    <xf numFmtId="4" fontId="5" fillId="6" borderId="8" xfId="0" applyNumberFormat="1" applyFont="1" applyFill="1" applyBorder="1" applyAlignment="1">
      <alignment horizontal="right" vertical="center"/>
    </xf>
    <xf numFmtId="4" fontId="7" fillId="5" borderId="12" xfId="0" applyNumberFormat="1" applyFont="1" applyFill="1" applyBorder="1" applyAlignment="1">
      <alignment horizontal="right" vertical="center" wrapText="1"/>
    </xf>
    <xf numFmtId="4" fontId="8" fillId="0" borderId="12" xfId="0" applyNumberFormat="1" applyFont="1" applyBorder="1" applyAlignment="1">
      <alignment horizontal="right" vertical="center" wrapText="1"/>
    </xf>
    <xf numFmtId="0" fontId="4" fillId="0" borderId="1" xfId="0" applyFont="1" applyBorder="1" applyAlignment="1">
      <alignment vertical="center"/>
    </xf>
    <xf numFmtId="0" fontId="22" fillId="0" borderId="2" xfId="0" applyFont="1" applyBorder="1" applyAlignment="1">
      <alignment horizontal="left" vertical="center"/>
    </xf>
    <xf numFmtId="0" fontId="13" fillId="0" borderId="2" xfId="0" applyFont="1" applyBorder="1" applyAlignment="1">
      <alignment horizontal="left" vertical="center" wrapText="1"/>
    </xf>
    <xf numFmtId="4" fontId="4" fillId="0" borderId="3" xfId="0" applyNumberFormat="1" applyFont="1" applyBorder="1" applyAlignment="1">
      <alignment horizontal="right" vertical="center"/>
    </xf>
    <xf numFmtId="0" fontId="21" fillId="0" borderId="4" xfId="0" applyFont="1" applyBorder="1" applyAlignme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166" fontId="21" fillId="0" borderId="0" xfId="0" applyNumberFormat="1" applyFont="1" applyAlignment="1">
      <alignment vertical="center"/>
    </xf>
    <xf numFmtId="4" fontId="21" fillId="0" borderId="5" xfId="0" applyNumberFormat="1" applyFont="1" applyBorder="1" applyAlignment="1">
      <alignment horizontal="right" vertical="center"/>
    </xf>
    <xf numFmtId="0" fontId="26" fillId="0" borderId="6" xfId="0" applyFont="1" applyBorder="1" applyAlignment="1">
      <alignment vertical="center"/>
    </xf>
    <xf numFmtId="0" fontId="22"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left" vertical="center" wrapText="1"/>
    </xf>
    <xf numFmtId="0" fontId="26" fillId="0" borderId="7" xfId="0" applyFont="1" applyBorder="1" applyAlignment="1">
      <alignment vertical="center"/>
    </xf>
    <xf numFmtId="166" fontId="26" fillId="0" borderId="7" xfId="0" applyNumberFormat="1" applyFont="1" applyBorder="1" applyAlignment="1">
      <alignment vertical="center"/>
    </xf>
    <xf numFmtId="4" fontId="26" fillId="0" borderId="8" xfId="0" applyNumberFormat="1" applyFont="1" applyBorder="1" applyAlignment="1">
      <alignment horizontal="right" vertical="center"/>
    </xf>
    <xf numFmtId="0" fontId="4" fillId="0" borderId="9" xfId="0" applyFont="1" applyBorder="1"/>
    <xf numFmtId="0" fontId="4" fillId="0" borderId="10" xfId="0" applyFont="1" applyBorder="1"/>
    <xf numFmtId="0" fontId="5" fillId="0" borderId="10" xfId="0" applyFont="1" applyBorder="1"/>
    <xf numFmtId="0" fontId="4" fillId="0" borderId="10" xfId="0" applyFont="1" applyBorder="1" applyAlignment="1">
      <alignment wrapText="1"/>
    </xf>
    <xf numFmtId="0" fontId="4" fillId="0" borderId="10" xfId="0" applyFont="1" applyBorder="1" applyAlignment="1">
      <alignment horizontal="right" vertical="center"/>
    </xf>
    <xf numFmtId="4" fontId="4" fillId="0" borderId="11" xfId="0" applyNumberFormat="1" applyFont="1" applyBorder="1" applyAlignment="1">
      <alignment horizontal="right" vertical="center"/>
    </xf>
    <xf numFmtId="0" fontId="8" fillId="0" borderId="14" xfId="0" applyFont="1" applyBorder="1" applyAlignment="1">
      <alignment horizontal="center" vertical="center"/>
    </xf>
    <xf numFmtId="49" fontId="5"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166" fontId="8" fillId="0" borderId="14" xfId="0" applyNumberFormat="1" applyFont="1" applyBorder="1" applyAlignment="1">
      <alignment vertical="center"/>
    </xf>
    <xf numFmtId="4" fontId="8" fillId="0" borderId="14" xfId="0" applyNumberFormat="1" applyFont="1" applyBorder="1" applyAlignment="1">
      <alignment vertical="center"/>
    </xf>
    <xf numFmtId="4" fontId="8" fillId="0" borderId="14" xfId="0" applyNumberFormat="1" applyFont="1" applyBorder="1" applyAlignment="1">
      <alignment horizontal="right" vertical="center" wrapText="1"/>
    </xf>
    <xf numFmtId="0" fontId="4" fillId="0" borderId="1" xfId="0" applyFont="1" applyBorder="1"/>
    <xf numFmtId="0" fontId="4" fillId="0" borderId="2" xfId="0" applyFont="1" applyBorder="1"/>
    <xf numFmtId="0" fontId="5" fillId="0" borderId="2" xfId="0" applyFont="1" applyBorder="1"/>
    <xf numFmtId="0" fontId="4" fillId="0" borderId="2" xfId="0" applyFont="1" applyBorder="1" applyAlignment="1">
      <alignment wrapText="1"/>
    </xf>
    <xf numFmtId="4" fontId="4" fillId="0" borderId="5" xfId="0" applyNumberFormat="1" applyFont="1" applyBorder="1" applyAlignment="1">
      <alignment horizontal="right" vertical="center"/>
    </xf>
    <xf numFmtId="0" fontId="5" fillId="0" borderId="7" xfId="0" applyFont="1" applyBorder="1"/>
    <xf numFmtId="0" fontId="4" fillId="0" borderId="7" xfId="0" applyFont="1" applyBorder="1" applyAlignment="1">
      <alignment horizontal="right" vertical="center"/>
    </xf>
    <xf numFmtId="4" fontId="4" fillId="0" borderId="8" xfId="0" applyNumberFormat="1" applyFont="1" applyBorder="1" applyAlignment="1">
      <alignment horizontal="right" vertical="center"/>
    </xf>
    <xf numFmtId="4" fontId="4" fillId="0" borderId="0" xfId="0" applyNumberFormat="1" applyFont="1" applyAlignment="1">
      <alignment horizontal="right" vertical="center"/>
    </xf>
    <xf numFmtId="4" fontId="7" fillId="5" borderId="12" xfId="0" applyNumberFormat="1" applyFont="1" applyFill="1" applyBorder="1" applyAlignment="1">
      <alignment horizontal="center" vertical="center" wrapText="1"/>
    </xf>
    <xf numFmtId="0" fontId="48" fillId="0" borderId="0" xfId="0" applyFont="1" applyAlignment="1">
      <alignment horizontal="left" vertical="center"/>
    </xf>
    <xf numFmtId="0" fontId="32" fillId="0" borderId="5" xfId="0" applyFont="1" applyBorder="1" applyAlignment="1">
      <alignment horizontal="right" vertical="center"/>
    </xf>
    <xf numFmtId="0" fontId="43" fillId="0" borderId="5" xfId="0" applyFont="1" applyBorder="1" applyAlignment="1">
      <alignment horizontal="right" vertical="center"/>
    </xf>
    <xf numFmtId="0" fontId="44" fillId="0" borderId="5" xfId="0" applyFont="1" applyBorder="1" applyAlignment="1">
      <alignment horizontal="right" vertical="center"/>
    </xf>
    <xf numFmtId="0" fontId="31" fillId="0" borderId="12" xfId="0" applyFont="1" applyBorder="1" applyAlignment="1">
      <alignment horizontal="right" vertical="center" wrapText="1"/>
    </xf>
    <xf numFmtId="0" fontId="8" fillId="0" borderId="12" xfId="0" applyFont="1" applyBorder="1" applyAlignment="1">
      <alignment horizontal="right" vertical="center" wrapText="1"/>
    </xf>
    <xf numFmtId="0" fontId="45" fillId="0" borderId="5" xfId="0" applyFont="1" applyBorder="1" applyAlignment="1">
      <alignment horizontal="right" vertical="center"/>
    </xf>
    <xf numFmtId="49" fontId="8" fillId="0" borderId="14" xfId="0" applyNumberFormat="1" applyFont="1" applyBorder="1" applyAlignment="1">
      <alignment horizontal="left" vertical="center" wrapText="1"/>
    </xf>
    <xf numFmtId="0" fontId="8" fillId="0" borderId="14" xfId="0" applyFont="1" applyBorder="1" applyAlignment="1">
      <alignment horizontal="right" vertical="center" wrapText="1"/>
    </xf>
    <xf numFmtId="0" fontId="62" fillId="0" borderId="5" xfId="0" applyFont="1" applyBorder="1" applyAlignment="1">
      <alignment horizontal="right" vertical="center"/>
    </xf>
    <xf numFmtId="0" fontId="28" fillId="0" borderId="4" xfId="0" applyFont="1" applyBorder="1" applyAlignment="1">
      <alignment vertical="center"/>
    </xf>
    <xf numFmtId="0" fontId="3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xf>
    <xf numFmtId="0" fontId="28" fillId="0" borderId="5" xfId="0" applyFont="1" applyBorder="1" applyAlignment="1">
      <alignment horizontal="right" vertical="center"/>
    </xf>
    <xf numFmtId="0" fontId="21" fillId="0" borderId="5" xfId="0" applyFont="1" applyBorder="1" applyAlignment="1">
      <alignment horizontal="right" vertical="center"/>
    </xf>
    <xf numFmtId="0" fontId="2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xf>
    <xf numFmtId="166" fontId="24" fillId="0" borderId="0" xfId="0" applyNumberFormat="1" applyFont="1" applyAlignment="1">
      <alignment vertical="center"/>
    </xf>
    <xf numFmtId="0" fontId="24" fillId="0" borderId="5" xfId="0" applyFont="1" applyBorder="1" applyAlignment="1">
      <alignment horizontal="right" vertical="center"/>
    </xf>
    <xf numFmtId="0" fontId="26" fillId="0" borderId="4"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xf>
    <xf numFmtId="166" fontId="26" fillId="0" borderId="0" xfId="0" applyNumberFormat="1" applyFont="1" applyAlignment="1">
      <alignment vertical="center"/>
    </xf>
    <xf numFmtId="0" fontId="26" fillId="0" borderId="5" xfId="0" applyFont="1" applyBorder="1" applyAlignment="1">
      <alignment horizontal="right" vertical="center"/>
    </xf>
    <xf numFmtId="0" fontId="45" fillId="0" borderId="6" xfId="0" applyFont="1" applyBorder="1" applyAlignment="1">
      <alignment vertical="center"/>
    </xf>
    <xf numFmtId="0" fontId="45" fillId="0" borderId="7" xfId="0" applyFont="1" applyBorder="1" applyAlignment="1">
      <alignment horizontal="left" vertical="center"/>
    </xf>
    <xf numFmtId="0" fontId="45" fillId="0" borderId="7" xfId="0" applyFont="1" applyBorder="1" applyAlignment="1">
      <alignment horizontal="left" vertical="center" wrapText="1"/>
    </xf>
    <xf numFmtId="0" fontId="45" fillId="0" borderId="7" xfId="0" applyFont="1" applyBorder="1" applyAlignment="1">
      <alignment vertical="center"/>
    </xf>
    <xf numFmtId="166" fontId="45" fillId="0" borderId="7" xfId="0" applyNumberFormat="1" applyFont="1" applyBorder="1" applyAlignment="1">
      <alignment vertical="center"/>
    </xf>
    <xf numFmtId="0" fontId="45" fillId="0" borderId="8" xfId="0" applyFont="1" applyBorder="1" applyAlignment="1">
      <alignment horizontal="right" vertical="center"/>
    </xf>
    <xf numFmtId="0" fontId="85" fillId="0" borderId="12" xfId="0" applyFont="1" applyBorder="1" applyAlignment="1">
      <alignment horizontal="center" vertical="center"/>
    </xf>
    <xf numFmtId="49" fontId="85" fillId="0" borderId="12" xfId="0" applyNumberFormat="1" applyFont="1" applyBorder="1" applyAlignment="1">
      <alignment horizontal="left" vertical="center" wrapText="1"/>
    </xf>
    <xf numFmtId="0" fontId="85" fillId="0" borderId="12" xfId="0" applyFont="1" applyBorder="1" applyAlignment="1">
      <alignment horizontal="left" vertical="center" wrapText="1"/>
    </xf>
    <xf numFmtId="0" fontId="85" fillId="0" borderId="12" xfId="0" applyFont="1" applyBorder="1" applyAlignment="1">
      <alignment horizontal="center" vertical="center" wrapText="1"/>
    </xf>
    <xf numFmtId="166" fontId="85" fillId="0" borderId="12" xfId="0" applyNumberFormat="1" applyFont="1" applyBorder="1" applyAlignment="1">
      <alignment vertical="center"/>
    </xf>
    <xf numFmtId="4" fontId="85" fillId="0" borderId="12" xfId="0" applyNumberFormat="1" applyFont="1" applyBorder="1" applyAlignment="1">
      <alignment vertical="center"/>
    </xf>
    <xf numFmtId="0" fontId="85" fillId="0" borderId="12" xfId="0" applyFont="1" applyBorder="1" applyAlignment="1">
      <alignment horizontal="right" vertical="center" wrapText="1"/>
    </xf>
    <xf numFmtId="0" fontId="28" fillId="0" borderId="5" xfId="0" applyFont="1" applyBorder="1" applyAlignment="1">
      <alignment vertical="center"/>
    </xf>
    <xf numFmtId="0" fontId="21" fillId="0" borderId="5" xfId="0" applyFont="1" applyBorder="1" applyAlignment="1">
      <alignment vertical="center"/>
    </xf>
    <xf numFmtId="0" fontId="24" fillId="0" borderId="5" xfId="0" applyFont="1" applyBorder="1" applyAlignment="1">
      <alignment vertical="center"/>
    </xf>
    <xf numFmtId="0" fontId="26" fillId="0" borderId="5" xfId="0" applyFont="1" applyBorder="1" applyAlignment="1">
      <alignment vertical="center"/>
    </xf>
    <xf numFmtId="0" fontId="8" fillId="0" borderId="22" xfId="0" applyFont="1" applyBorder="1" applyAlignment="1">
      <alignment horizontal="center" vertical="center"/>
    </xf>
    <xf numFmtId="49" fontId="8" fillId="0" borderId="22" xfId="0" applyNumberFormat="1" applyFont="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166" fontId="8" fillId="0" borderId="22" xfId="0" applyNumberFormat="1" applyFont="1" applyBorder="1" applyAlignment="1">
      <alignment vertical="center"/>
    </xf>
    <xf numFmtId="4" fontId="8" fillId="0" borderId="22" xfId="0" applyNumberFormat="1" applyFont="1" applyBorder="1" applyAlignment="1">
      <alignment vertical="center"/>
    </xf>
    <xf numFmtId="0" fontId="8" fillId="0" borderId="22" xfId="0" applyFont="1" applyBorder="1" applyAlignment="1">
      <alignment horizontal="right" vertical="center" wrapText="1"/>
    </xf>
    <xf numFmtId="0" fontId="8" fillId="0" borderId="23" xfId="0" applyFont="1" applyBorder="1" applyAlignment="1">
      <alignment horizontal="center" vertical="center"/>
    </xf>
    <xf numFmtId="49" fontId="8" fillId="0" borderId="23" xfId="0" applyNumberFormat="1" applyFont="1" applyBorder="1" applyAlignment="1">
      <alignment horizontal="left" vertical="center" wrapText="1"/>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166" fontId="8" fillId="0" borderId="23" xfId="0" applyNumberFormat="1" applyFont="1" applyBorder="1" applyAlignment="1">
      <alignment vertical="center"/>
    </xf>
    <xf numFmtId="4" fontId="8" fillId="0" borderId="23" xfId="0" applyNumberFormat="1" applyFont="1" applyBorder="1" applyAlignment="1">
      <alignment vertical="center"/>
    </xf>
    <xf numFmtId="0" fontId="8" fillId="0" borderId="23" xfId="0" applyFont="1" applyBorder="1" applyAlignment="1">
      <alignment horizontal="right" vertical="center" wrapText="1"/>
    </xf>
    <xf numFmtId="0" fontId="45" fillId="0" borderId="8" xfId="0" applyFont="1" applyBorder="1" applyAlignment="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lignment vertical="center"/>
    </xf>
    <xf numFmtId="4" fontId="3" fillId="6" borderId="2" xfId="0" applyNumberFormat="1" applyFont="1" applyFill="1" applyBorder="1"/>
    <xf numFmtId="4" fontId="3" fillId="6" borderId="0" xfId="0" applyNumberFormat="1" applyFont="1" applyFill="1"/>
    <xf numFmtId="4" fontId="5" fillId="6" borderId="0" xfId="0" applyNumberFormat="1" applyFont="1" applyFill="1"/>
    <xf numFmtId="4" fontId="5" fillId="6" borderId="7" xfId="0" applyNumberFormat="1" applyFont="1" applyFill="1" applyBorder="1"/>
    <xf numFmtId="4" fontId="2" fillId="7" borderId="0" xfId="0" applyNumberFormat="1" applyFont="1" applyFill="1" applyAlignment="1">
      <alignment horizontal="right" vertical="center"/>
    </xf>
    <xf numFmtId="0" fontId="47" fillId="0" borderId="0" xfId="0" applyFont="1" applyAlignment="1">
      <alignment horizontal="center" vertical="center"/>
    </xf>
    <xf numFmtId="0" fontId="32" fillId="0" borderId="0" xfId="0" applyFont="1" applyAlignment="1">
      <alignment horizontal="left" vertical="center" wrapText="1"/>
    </xf>
    <xf numFmtId="4" fontId="32" fillId="0" borderId="0" xfId="0" applyNumberFormat="1" applyFont="1" applyAlignment="1">
      <alignment vertical="center"/>
    </xf>
    <xf numFmtId="0" fontId="32" fillId="0" borderId="0" xfId="0" applyFont="1"/>
    <xf numFmtId="0" fontId="47" fillId="0" borderId="7" xfId="0" applyFont="1" applyBorder="1" applyAlignment="1">
      <alignment horizontal="center" vertical="center"/>
    </xf>
    <xf numFmtId="0" fontId="32" fillId="0" borderId="7" xfId="0" applyFont="1" applyBorder="1" applyAlignment="1">
      <alignment horizontal="left" vertical="center" wrapText="1"/>
    </xf>
    <xf numFmtId="4" fontId="32" fillId="0" borderId="7" xfId="0" applyNumberFormat="1" applyFont="1" applyBorder="1" applyAlignment="1">
      <alignment vertical="center"/>
    </xf>
    <xf numFmtId="0" fontId="8" fillId="0" borderId="0" xfId="0" applyFont="1" applyAlignment="1">
      <alignment horizontal="center" vertical="center"/>
    </xf>
    <xf numFmtId="49" fontId="5" fillId="0" borderId="0" xfId="0" applyNumberFormat="1"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vertical="center"/>
    </xf>
    <xf numFmtId="4" fontId="8" fillId="3" borderId="0" xfId="0" applyNumberFormat="1" applyFont="1" applyFill="1" applyAlignment="1">
      <alignment vertical="center"/>
    </xf>
    <xf numFmtId="4" fontId="8" fillId="0" borderId="0" xfId="0" applyNumberFormat="1" applyFont="1" applyAlignment="1">
      <alignment vertical="center"/>
    </xf>
    <xf numFmtId="0" fontId="31" fillId="0" borderId="0" xfId="0" applyFont="1" applyAlignment="1">
      <alignment horizontal="center" vertical="center"/>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66" fontId="31" fillId="0" borderId="0" xfId="0" applyNumberFormat="1" applyFont="1" applyAlignment="1">
      <alignment vertical="center"/>
    </xf>
    <xf numFmtId="4" fontId="31" fillId="3" borderId="0" xfId="0" applyNumberFormat="1" applyFont="1" applyFill="1" applyAlignment="1">
      <alignment vertical="center"/>
    </xf>
    <xf numFmtId="4" fontId="31" fillId="0" borderId="0" xfId="0" applyNumberFormat="1" applyFont="1" applyAlignment="1">
      <alignment vertical="center"/>
    </xf>
    <xf numFmtId="0" fontId="8" fillId="9" borderId="12" xfId="0" applyFont="1" applyFill="1" applyBorder="1" applyAlignment="1">
      <alignment horizontal="center" vertical="center"/>
    </xf>
    <xf numFmtId="0" fontId="2" fillId="2" borderId="1" xfId="0" applyFont="1" applyFill="1" applyBorder="1" applyAlignment="1">
      <alignment vertical="top"/>
    </xf>
    <xf numFmtId="0" fontId="6" fillId="2" borderId="2" xfId="0" applyFont="1" applyFill="1" applyBorder="1" applyAlignment="1">
      <alignment vertical="top"/>
    </xf>
    <xf numFmtId="0" fontId="2" fillId="2" borderId="3" xfId="0" applyFont="1" applyFill="1" applyBorder="1" applyAlignment="1">
      <alignment vertical="top"/>
    </xf>
    <xf numFmtId="0" fontId="6" fillId="2" borderId="0" xfId="0" applyFont="1" applyFill="1" applyAlignment="1">
      <alignment horizontal="left" vertical="top"/>
    </xf>
    <xf numFmtId="0" fontId="2" fillId="2" borderId="5" xfId="0" applyFont="1" applyFill="1" applyBorder="1" applyAlignment="1">
      <alignment horizontal="left" vertical="top"/>
    </xf>
    <xf numFmtId="0" fontId="6"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4" fillId="2" borderId="4" xfId="0" applyFont="1" applyFill="1" applyBorder="1"/>
    <xf numFmtId="0" fontId="2"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xf numFmtId="4" fontId="2" fillId="2" borderId="0" xfId="0" applyNumberFormat="1" applyFont="1" applyFill="1" applyAlignment="1">
      <alignment horizontal="right" vertical="center"/>
    </xf>
    <xf numFmtId="0" fontId="4" fillId="2" borderId="5" xfId="0" applyFont="1" applyFill="1" applyBorder="1"/>
    <xf numFmtId="0" fontId="8" fillId="4" borderId="4" xfId="0" applyFont="1" applyFill="1" applyBorder="1"/>
    <xf numFmtId="0" fontId="7" fillId="4" borderId="0" xfId="0" applyFont="1" applyFill="1" applyAlignment="1">
      <alignment horizontal="center" vertical="center"/>
    </xf>
    <xf numFmtId="0" fontId="8" fillId="4" borderId="0" xfId="0" applyFont="1" applyFill="1" applyAlignment="1">
      <alignment horizontal="right" vertical="center"/>
    </xf>
    <xf numFmtId="0" fontId="8" fillId="4" borderId="0" xfId="0" applyFont="1" applyFill="1"/>
    <xf numFmtId="4" fontId="7" fillId="4" borderId="0" xfId="0" applyNumberFormat="1" applyFont="1" applyFill="1" applyAlignment="1">
      <alignment horizontal="right" vertical="center"/>
    </xf>
    <xf numFmtId="0" fontId="8" fillId="4" borderId="5" xfId="0" applyFont="1" applyFill="1" applyBorder="1"/>
    <xf numFmtId="0" fontId="4" fillId="0" borderId="4" xfId="0" applyFont="1" applyBorder="1" applyAlignment="1">
      <alignment vertical="center"/>
    </xf>
    <xf numFmtId="0" fontId="4" fillId="0" borderId="0" xfId="0" applyFont="1" applyAlignment="1">
      <alignment horizontal="left" vertical="center" wrapText="1"/>
    </xf>
    <xf numFmtId="0" fontId="4" fillId="0" borderId="5" xfId="0" applyFont="1" applyBorder="1" applyAlignment="1">
      <alignment vertical="center"/>
    </xf>
    <xf numFmtId="0" fontId="38" fillId="0" borderId="0" xfId="0" applyFont="1" applyAlignment="1">
      <alignment horizontal="left" vertical="center"/>
    </xf>
    <xf numFmtId="49" fontId="8" fillId="0" borderId="12" xfId="0" applyNumberFormat="1" applyFont="1" applyBorder="1" applyAlignment="1">
      <alignment horizontal="center" vertical="center"/>
    </xf>
    <xf numFmtId="49" fontId="8" fillId="11" borderId="12" xfId="0" applyNumberFormat="1" applyFont="1" applyFill="1" applyBorder="1" applyAlignment="1">
      <alignment horizontal="center" vertical="center"/>
    </xf>
    <xf numFmtId="0" fontId="8" fillId="11" borderId="12" xfId="0" applyFont="1" applyFill="1" applyBorder="1" applyAlignment="1">
      <alignment horizontal="center" vertical="center"/>
    </xf>
    <xf numFmtId="49" fontId="5" fillId="11" borderId="12" xfId="0" applyNumberFormat="1"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2" xfId="0" applyFont="1" applyFill="1" applyBorder="1" applyAlignment="1">
      <alignment horizontal="center" vertical="center" wrapText="1"/>
    </xf>
    <xf numFmtId="166" fontId="8" fillId="11" borderId="12" xfId="0" applyNumberFormat="1" applyFont="1" applyFill="1" applyBorder="1" applyAlignment="1">
      <alignment vertical="center"/>
    </xf>
    <xf numFmtId="4" fontId="8" fillId="11" borderId="12" xfId="0" applyNumberFormat="1" applyFont="1" applyFill="1" applyBorder="1" applyAlignment="1">
      <alignment vertical="center"/>
    </xf>
    <xf numFmtId="0" fontId="31" fillId="11" borderId="12" xfId="0" applyFont="1" applyFill="1" applyBorder="1" applyAlignment="1">
      <alignment horizontal="center" vertical="center"/>
    </xf>
    <xf numFmtId="49" fontId="31" fillId="11" borderId="12" xfId="0" applyNumberFormat="1"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1" borderId="12" xfId="0" applyFont="1" applyFill="1" applyBorder="1" applyAlignment="1">
      <alignment horizontal="center" vertical="center" wrapText="1"/>
    </xf>
    <xf numFmtId="166" fontId="31" fillId="11" borderId="12" xfId="0" applyNumberFormat="1" applyFont="1" applyFill="1" applyBorder="1" applyAlignment="1">
      <alignment vertical="center"/>
    </xf>
    <xf numFmtId="4" fontId="31" fillId="11" borderId="12" xfId="0" applyNumberFormat="1" applyFont="1" applyFill="1" applyBorder="1" applyAlignment="1">
      <alignment vertical="center"/>
    </xf>
    <xf numFmtId="0" fontId="21" fillId="0" borderId="6" xfId="0" applyFont="1" applyBorder="1" applyAlignment="1">
      <alignment vertical="center"/>
    </xf>
    <xf numFmtId="0" fontId="21" fillId="0" borderId="7" xfId="0" applyFont="1" applyBorder="1" applyAlignment="1">
      <alignment horizontal="left" vertical="center"/>
    </xf>
    <xf numFmtId="0" fontId="21" fillId="0" borderId="7" xfId="0" applyFont="1" applyBorder="1" applyAlignment="1">
      <alignment vertical="center"/>
    </xf>
    <xf numFmtId="166" fontId="21" fillId="0" borderId="7" xfId="0" applyNumberFormat="1" applyFont="1" applyBorder="1" applyAlignment="1">
      <alignment vertical="center"/>
    </xf>
    <xf numFmtId="0" fontId="21" fillId="0" borderId="8" xfId="0" applyFont="1" applyBorder="1" applyAlignment="1">
      <alignment vertical="center"/>
    </xf>
    <xf numFmtId="0" fontId="32" fillId="0" borderId="0" xfId="0" applyFont="1" applyAlignment="1">
      <alignment horizontal="left" vertical="center"/>
    </xf>
    <xf numFmtId="166" fontId="32" fillId="0" borderId="0" xfId="0" applyNumberFormat="1" applyFont="1" applyAlignment="1">
      <alignment vertical="center"/>
    </xf>
    <xf numFmtId="49" fontId="44" fillId="0" borderId="0" xfId="0" applyNumberFormat="1" applyFont="1" applyAlignment="1">
      <alignment horizontal="left" vertical="center" wrapText="1"/>
    </xf>
    <xf numFmtId="0" fontId="50" fillId="0" borderId="0" xfId="0" applyFont="1" applyAlignment="1">
      <alignment horizontal="left" vertical="center"/>
    </xf>
    <xf numFmtId="0" fontId="51"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vertical="center"/>
    </xf>
    <xf numFmtId="166" fontId="55" fillId="0" borderId="0" xfId="0" applyNumberFormat="1" applyFont="1" applyAlignme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pplyAlignment="1">
      <alignment vertical="center"/>
    </xf>
    <xf numFmtId="166" fontId="56" fillId="0" borderId="0" xfId="0" applyNumberFormat="1" applyFont="1" applyAlignment="1">
      <alignment vertical="center"/>
    </xf>
    <xf numFmtId="0" fontId="0" fillId="0" borderId="4" xfId="0" applyBorder="1" applyAlignment="1">
      <alignment vertical="center"/>
    </xf>
    <xf numFmtId="0" fontId="57" fillId="0" borderId="0" xfId="0" applyFont="1" applyAlignment="1">
      <alignment horizontal="left" vertical="center"/>
    </xf>
    <xf numFmtId="0" fontId="0" fillId="0" borderId="0" xfId="0" applyAlignment="1">
      <alignment vertical="center"/>
    </xf>
    <xf numFmtId="0" fontId="0" fillId="0" borderId="5" xfId="0" applyBorder="1" applyAlignment="1">
      <alignment vertical="center"/>
    </xf>
    <xf numFmtId="0" fontId="58" fillId="0" borderId="0" xfId="0" applyFont="1" applyAlignment="1">
      <alignment horizontal="left" vertical="center"/>
    </xf>
    <xf numFmtId="0" fontId="51" fillId="0" borderId="4" xfId="0" applyFont="1" applyBorder="1" applyAlignment="1">
      <alignment vertical="center"/>
    </xf>
    <xf numFmtId="0" fontId="51" fillId="0" borderId="5"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9" fillId="0" borderId="4" xfId="0" applyFont="1" applyBorder="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0" xfId="0" applyFont="1" applyAlignment="1">
      <alignment vertical="center"/>
    </xf>
    <xf numFmtId="0" fontId="59" fillId="0" borderId="5" xfId="0" applyFont="1" applyBorder="1" applyAlignment="1">
      <alignment vertical="center"/>
    </xf>
    <xf numFmtId="0" fontId="56" fillId="0" borderId="4" xfId="0" applyFont="1" applyBorder="1" applyAlignment="1">
      <alignment vertical="center"/>
    </xf>
    <xf numFmtId="0" fontId="56" fillId="0" borderId="5" xfId="0" applyFont="1" applyBorder="1" applyAlignment="1">
      <alignment vertical="center"/>
    </xf>
    <xf numFmtId="0" fontId="60" fillId="0" borderId="0" xfId="0" applyFont="1" applyAlignment="1">
      <alignment horizontal="left" vertical="center" wrapText="1"/>
    </xf>
    <xf numFmtId="0" fontId="63" fillId="0" borderId="0" xfId="0" applyFont="1" applyAlignment="1">
      <alignment horizontal="left" vertical="center"/>
    </xf>
    <xf numFmtId="0" fontId="64" fillId="0" borderId="0" xfId="0" applyFont="1" applyAlignment="1">
      <alignment horizontal="left" vertical="center" wrapText="1"/>
    </xf>
    <xf numFmtId="0" fontId="66" fillId="0" borderId="0" xfId="0" applyFont="1" applyAlignment="1">
      <alignment horizontal="left" vertical="center"/>
    </xf>
    <xf numFmtId="0" fontId="68" fillId="0" borderId="4" xfId="0" applyFont="1" applyBorder="1" applyAlignment="1">
      <alignment vertical="center"/>
    </xf>
    <xf numFmtId="0" fontId="68" fillId="0" borderId="0" xfId="0" applyFont="1" applyAlignment="1">
      <alignment horizontal="left" vertical="center"/>
    </xf>
    <xf numFmtId="0" fontId="68" fillId="0" borderId="0" xfId="0" applyFont="1" applyAlignment="1">
      <alignment horizontal="left" vertical="center" wrapText="1"/>
    </xf>
    <xf numFmtId="0" fontId="68" fillId="0" borderId="0" xfId="0" applyFont="1" applyAlignment="1">
      <alignment vertical="center"/>
    </xf>
    <xf numFmtId="0" fontId="68" fillId="0" borderId="5" xfId="0" applyFont="1" applyBorder="1" applyAlignment="1">
      <alignment vertical="center"/>
    </xf>
    <xf numFmtId="0" fontId="69" fillId="0" borderId="4" xfId="0" applyFont="1" applyBorder="1" applyAlignment="1">
      <alignment vertical="center"/>
    </xf>
    <xf numFmtId="0" fontId="69" fillId="0" borderId="0" xfId="0" applyFont="1" applyAlignment="1">
      <alignment horizontal="left" vertical="center"/>
    </xf>
    <xf numFmtId="0" fontId="69" fillId="0" borderId="0" xfId="0" applyFont="1" applyAlignment="1">
      <alignment horizontal="left" vertical="center" wrapText="1"/>
    </xf>
    <xf numFmtId="0" fontId="69" fillId="0" borderId="0" xfId="0" applyFont="1" applyAlignment="1">
      <alignment vertical="center"/>
    </xf>
    <xf numFmtId="166" fontId="69" fillId="0" borderId="0" xfId="0" applyNumberFormat="1" applyFont="1" applyAlignment="1">
      <alignment vertical="center"/>
    </xf>
    <xf numFmtId="0" fontId="69" fillId="0" borderId="5" xfId="0" applyFont="1" applyBorder="1" applyAlignment="1">
      <alignment vertical="center"/>
    </xf>
    <xf numFmtId="0" fontId="70" fillId="0" borderId="4" xfId="0" applyFont="1" applyBorder="1" applyAlignment="1">
      <alignment vertical="center"/>
    </xf>
    <xf numFmtId="0" fontId="70" fillId="0" borderId="0" xfId="0" applyFont="1" applyAlignment="1">
      <alignment horizontal="left" vertical="center"/>
    </xf>
    <xf numFmtId="0" fontId="70" fillId="0" borderId="0" xfId="0" applyFont="1" applyAlignment="1">
      <alignment horizontal="left" vertical="center" wrapText="1"/>
    </xf>
    <xf numFmtId="0" fontId="70" fillId="0" borderId="0" xfId="0" applyFont="1" applyAlignment="1">
      <alignment vertical="center"/>
    </xf>
    <xf numFmtId="166" fontId="70" fillId="0" borderId="0" xfId="0" applyNumberFormat="1" applyFont="1" applyAlignment="1">
      <alignment vertical="center"/>
    </xf>
    <xf numFmtId="0" fontId="70" fillId="0" borderId="5" xfId="0" applyFont="1" applyBorder="1" applyAlignment="1">
      <alignment vertical="center"/>
    </xf>
    <xf numFmtId="0" fontId="69" fillId="0" borderId="6" xfId="0" applyFont="1" applyBorder="1" applyAlignment="1">
      <alignment vertical="center"/>
    </xf>
    <xf numFmtId="0" fontId="57" fillId="0" borderId="7" xfId="0" applyFont="1" applyBorder="1" applyAlignment="1">
      <alignment horizontal="left" vertical="center"/>
    </xf>
    <xf numFmtId="0" fontId="69" fillId="0" borderId="7" xfId="0" applyFont="1" applyBorder="1" applyAlignment="1">
      <alignment horizontal="left" vertical="center"/>
    </xf>
    <xf numFmtId="0" fontId="69" fillId="0" borderId="7" xfId="0" applyFont="1" applyBorder="1" applyAlignment="1">
      <alignment horizontal="left" vertical="center" wrapText="1"/>
    </xf>
    <xf numFmtId="0" fontId="69" fillId="0" borderId="7" xfId="0" applyFont="1" applyBorder="1" applyAlignment="1">
      <alignment vertical="center"/>
    </xf>
    <xf numFmtId="166" fontId="69" fillId="0" borderId="7" xfId="0" applyNumberFormat="1" applyFont="1" applyBorder="1" applyAlignment="1">
      <alignment vertical="center"/>
    </xf>
    <xf numFmtId="0" fontId="69" fillId="0" borderId="8" xfId="0" applyFont="1" applyBorder="1" applyAlignment="1">
      <alignment vertical="center"/>
    </xf>
    <xf numFmtId="0" fontId="2" fillId="0" borderId="10" xfId="0" applyFont="1" applyBorder="1" applyAlignment="1">
      <alignment horizontal="center" vertical="center"/>
    </xf>
    <xf numFmtId="0" fontId="6" fillId="0" borderId="10" xfId="0" applyFont="1" applyBorder="1" applyAlignment="1">
      <alignment horizontal="left" vertical="center"/>
    </xf>
    <xf numFmtId="0" fontId="2" fillId="2" borderId="2" xfId="0" applyFont="1" applyFill="1" applyBorder="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4" fillId="0" borderId="0" xfId="0" applyFont="1" applyAlignment="1">
      <alignment horizontal="center"/>
    </xf>
    <xf numFmtId="49" fontId="2" fillId="0" borderId="9" xfId="0" applyNumberFormat="1" applyFont="1" applyBorder="1" applyAlignment="1">
      <alignment vertical="center"/>
    </xf>
    <xf numFmtId="49" fontId="2" fillId="2" borderId="1" xfId="0" applyNumberFormat="1" applyFont="1" applyFill="1" applyBorder="1" applyAlignment="1">
      <alignment vertical="top"/>
    </xf>
    <xf numFmtId="49" fontId="2" fillId="2" borderId="4" xfId="0" applyNumberFormat="1" applyFont="1" applyFill="1" applyBorder="1" applyAlignment="1">
      <alignment horizontal="left" vertical="top"/>
    </xf>
    <xf numFmtId="49" fontId="2" fillId="2" borderId="4"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7" fillId="5" borderId="12" xfId="0" applyNumberFormat="1" applyFont="1" applyFill="1" applyBorder="1" applyAlignment="1">
      <alignment horizontal="center" vertical="center" wrapText="1"/>
    </xf>
    <xf numFmtId="49" fontId="4" fillId="2" borderId="1" xfId="0" applyNumberFormat="1" applyFont="1" applyFill="1" applyBorder="1"/>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4" fillId="2" borderId="2" xfId="0" applyFont="1" applyFill="1" applyBorder="1" applyAlignment="1">
      <alignment horizontal="right" vertical="center"/>
    </xf>
    <xf numFmtId="0" fontId="4" fillId="2" borderId="2" xfId="0" applyFont="1" applyFill="1" applyBorder="1"/>
    <xf numFmtId="4" fontId="2" fillId="2" borderId="2" xfId="0" applyNumberFormat="1" applyFont="1" applyFill="1" applyBorder="1" applyAlignment="1">
      <alignment horizontal="right" vertical="center"/>
    </xf>
    <xf numFmtId="0" fontId="4" fillId="2" borderId="3" xfId="0" applyFont="1" applyFill="1" applyBorder="1"/>
    <xf numFmtId="49" fontId="8" fillId="4" borderId="4" xfId="0" applyNumberFormat="1" applyFont="1" applyFill="1" applyBorder="1"/>
    <xf numFmtId="0" fontId="5" fillId="0" borderId="12" xfId="0" applyFont="1" applyBorder="1" applyAlignment="1">
      <alignment horizontal="left" vertical="center" wrapText="1"/>
    </xf>
    <xf numFmtId="49" fontId="0" fillId="0" borderId="4" xfId="0" applyNumberFormat="1" applyBorder="1" applyAlignment="1">
      <alignment vertical="center"/>
    </xf>
    <xf numFmtId="49" fontId="68" fillId="0" borderId="4" xfId="0" applyNumberFormat="1" applyFont="1" applyBorder="1" applyAlignment="1">
      <alignment vertical="center"/>
    </xf>
    <xf numFmtId="49" fontId="69" fillId="0" borderId="4" xfId="0" applyNumberFormat="1" applyFont="1" applyBorder="1" applyAlignment="1">
      <alignment vertical="center"/>
    </xf>
    <xf numFmtId="0" fontId="65" fillId="0" borderId="0" xfId="0" applyFont="1" applyAlignment="1">
      <alignment horizontal="left" vertical="center" wrapText="1"/>
    </xf>
    <xf numFmtId="0" fontId="0" fillId="0" borderId="1" xfId="0" applyBorder="1" applyAlignment="1">
      <alignment vertical="center"/>
    </xf>
    <xf numFmtId="0" fontId="66"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70" fillId="0" borderId="6" xfId="0" applyFont="1" applyBorder="1" applyAlignment="1">
      <alignment vertical="center"/>
    </xf>
    <xf numFmtId="0" fontId="63" fillId="0" borderId="7" xfId="0" applyFont="1" applyBorder="1" applyAlignment="1">
      <alignment horizontal="left" vertical="center"/>
    </xf>
    <xf numFmtId="0" fontId="70" fillId="0" borderId="7" xfId="0" applyFont="1" applyBorder="1" applyAlignment="1">
      <alignment horizontal="left" vertical="center"/>
    </xf>
    <xf numFmtId="0" fontId="70" fillId="0" borderId="7" xfId="0" applyFont="1" applyBorder="1" applyAlignment="1">
      <alignment horizontal="left" vertical="center" wrapText="1"/>
    </xf>
    <xf numFmtId="0" fontId="70" fillId="0" borderId="7" xfId="0" applyFont="1" applyBorder="1" applyAlignment="1">
      <alignment vertical="center"/>
    </xf>
    <xf numFmtId="166" fontId="70" fillId="0" borderId="7" xfId="0" applyNumberFormat="1" applyFont="1" applyBorder="1" applyAlignment="1">
      <alignment vertical="center"/>
    </xf>
    <xf numFmtId="0" fontId="70" fillId="0" borderId="8" xfId="0" applyFont="1" applyBorder="1" applyAlignment="1">
      <alignment vertical="center"/>
    </xf>
    <xf numFmtId="49" fontId="8" fillId="4" borderId="1" xfId="0" applyNumberFormat="1" applyFont="1" applyFill="1" applyBorder="1"/>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pplyAlignment="1">
      <alignment horizontal="right" vertical="center"/>
    </xf>
    <xf numFmtId="0" fontId="8" fillId="4" borderId="2" xfId="0" applyFont="1" applyFill="1" applyBorder="1"/>
    <xf numFmtId="4" fontId="7" fillId="4" borderId="2" xfId="0" applyNumberFormat="1" applyFont="1" applyFill="1" applyBorder="1" applyAlignment="1">
      <alignment horizontal="right" vertical="center"/>
    </xf>
    <xf numFmtId="0" fontId="8" fillId="4" borderId="3" xfId="0" applyFont="1" applyFill="1" applyBorder="1"/>
    <xf numFmtId="49" fontId="73" fillId="0" borderId="4" xfId="0" applyNumberFormat="1" applyFont="1" applyBorder="1"/>
    <xf numFmtId="0" fontId="73" fillId="0" borderId="5" xfId="0" applyFont="1" applyBorder="1"/>
    <xf numFmtId="49" fontId="64" fillId="0" borderId="17" xfId="0" applyNumberFormat="1" applyFont="1" applyBorder="1" applyAlignment="1">
      <alignment horizontal="center" vertical="center"/>
    </xf>
    <xf numFmtId="4" fontId="64" fillId="0" borderId="18" xfId="0" applyNumberFormat="1" applyFont="1" applyBorder="1" applyAlignment="1">
      <alignment vertical="center"/>
    </xf>
    <xf numFmtId="0" fontId="64" fillId="0" borderId="19" xfId="0" applyFont="1" applyBorder="1" applyAlignment="1">
      <alignment horizontal="left" vertical="center" wrapText="1"/>
    </xf>
    <xf numFmtId="49" fontId="64" fillId="0" borderId="6" xfId="0" applyNumberFormat="1" applyFont="1" applyBorder="1" applyAlignment="1">
      <alignment horizontal="center" vertical="center"/>
    </xf>
    <xf numFmtId="0" fontId="64" fillId="0" borderId="7" xfId="0" applyFont="1" applyBorder="1" applyAlignment="1">
      <alignment horizontal="center" vertical="center"/>
    </xf>
    <xf numFmtId="49" fontId="64" fillId="0" borderId="7" xfId="0" applyNumberFormat="1" applyFont="1" applyBorder="1" applyAlignment="1">
      <alignment horizontal="left" vertical="center" wrapText="1"/>
    </xf>
    <xf numFmtId="0" fontId="65" fillId="0" borderId="7" xfId="0" applyFont="1" applyBorder="1" applyAlignment="1">
      <alignment horizontal="left" vertical="center" wrapText="1"/>
    </xf>
    <xf numFmtId="0" fontId="64" fillId="0" borderId="7" xfId="0" applyFont="1" applyBorder="1" applyAlignment="1">
      <alignment horizontal="center" vertical="center" wrapText="1"/>
    </xf>
    <xf numFmtId="166" fontId="64" fillId="0" borderId="7" xfId="0" applyNumberFormat="1" applyFont="1" applyBorder="1" applyAlignment="1">
      <alignment vertical="center"/>
    </xf>
    <xf numFmtId="4" fontId="64" fillId="0" borderId="7" xfId="0" applyNumberFormat="1" applyFont="1" applyBorder="1" applyAlignment="1">
      <alignment vertical="center"/>
    </xf>
    <xf numFmtId="0" fontId="64" fillId="0" borderId="8" xfId="0" applyFont="1" applyBorder="1" applyAlignment="1">
      <alignment horizontal="left" vertical="center" wrapText="1"/>
    </xf>
    <xf numFmtId="49" fontId="8" fillId="0" borderId="4" xfId="0" applyNumberFormat="1" applyFont="1" applyBorder="1"/>
    <xf numFmtId="0" fontId="8" fillId="0" borderId="5" xfId="0" applyFont="1" applyBorder="1"/>
    <xf numFmtId="49" fontId="31" fillId="0" borderId="12" xfId="0" applyNumberFormat="1" applyFont="1" applyBorder="1" applyAlignment="1">
      <alignment horizontal="center" vertical="center"/>
    </xf>
    <xf numFmtId="49" fontId="70" fillId="0" borderId="4" xfId="0" applyNumberFormat="1" applyFont="1" applyBorder="1" applyAlignment="1">
      <alignment vertical="center"/>
    </xf>
    <xf numFmtId="49" fontId="31" fillId="11" borderId="12" xfId="0" applyNumberFormat="1" applyFont="1" applyFill="1" applyBorder="1" applyAlignment="1">
      <alignment horizontal="center" vertical="center"/>
    </xf>
    <xf numFmtId="49" fontId="74" fillId="0" borderId="4" xfId="0" applyNumberFormat="1" applyFont="1" applyBorder="1" applyAlignme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0" borderId="0" xfId="0" applyFont="1" applyAlignment="1">
      <alignment vertical="center"/>
    </xf>
    <xf numFmtId="166" fontId="74" fillId="0" borderId="0" xfId="0" applyNumberFormat="1" applyFont="1" applyAlignment="1">
      <alignment vertical="center"/>
    </xf>
    <xf numFmtId="0" fontId="74" fillId="0" borderId="5" xfId="0" applyFont="1" applyBorder="1" applyAlignment="1">
      <alignment vertical="center"/>
    </xf>
    <xf numFmtId="49" fontId="4" fillId="0" borderId="4" xfId="0" applyNumberFormat="1" applyFont="1" applyBorder="1"/>
    <xf numFmtId="49" fontId="69" fillId="0" borderId="6" xfId="0" applyNumberFormat="1" applyFont="1" applyBorder="1" applyAlignment="1">
      <alignment vertical="center"/>
    </xf>
    <xf numFmtId="0" fontId="5" fillId="11" borderId="12" xfId="0" applyFont="1" applyFill="1" applyBorder="1" applyAlignment="1">
      <alignment horizontal="left" vertical="center" wrapText="1"/>
    </xf>
    <xf numFmtId="0" fontId="75" fillId="0" borderId="0" xfId="0" applyFont="1" applyAlignment="1">
      <alignment vertical="center" wrapText="1"/>
    </xf>
    <xf numFmtId="49" fontId="64" fillId="0" borderId="4" xfId="0" applyNumberFormat="1" applyFont="1" applyBorder="1" applyAlignment="1">
      <alignment horizontal="center" vertical="center"/>
    </xf>
    <xf numFmtId="49" fontId="70" fillId="0" borderId="6" xfId="0" applyNumberFormat="1" applyFont="1" applyBorder="1" applyAlignment="1">
      <alignment vertical="center"/>
    </xf>
    <xf numFmtId="49" fontId="76" fillId="0" borderId="17" xfId="0" applyNumberFormat="1" applyFont="1" applyBorder="1" applyAlignment="1">
      <alignment horizontal="center" vertical="center"/>
    </xf>
    <xf numFmtId="49" fontId="8" fillId="4" borderId="9" xfId="0" applyNumberFormat="1" applyFont="1" applyFill="1" applyBorder="1"/>
    <xf numFmtId="0" fontId="7" fillId="4" borderId="10" xfId="0" applyFont="1" applyFill="1" applyBorder="1" applyAlignment="1">
      <alignment horizontal="center" vertical="center"/>
    </xf>
    <xf numFmtId="0" fontId="7" fillId="4" borderId="10" xfId="0" applyFont="1" applyFill="1" applyBorder="1" applyAlignment="1">
      <alignment horizontal="left" vertical="center"/>
    </xf>
    <xf numFmtId="0" fontId="8" fillId="4" borderId="10" xfId="0" applyFont="1" applyFill="1" applyBorder="1" applyAlignment="1">
      <alignment horizontal="right" vertical="center"/>
    </xf>
    <xf numFmtId="0" fontId="8" fillId="4" borderId="10" xfId="0" applyFont="1" applyFill="1" applyBorder="1"/>
    <xf numFmtId="4" fontId="7" fillId="4" borderId="10" xfId="0" applyNumberFormat="1" applyFont="1" applyFill="1" applyBorder="1" applyAlignment="1">
      <alignment horizontal="right" vertical="center"/>
    </xf>
    <xf numFmtId="0" fontId="8" fillId="4" borderId="11" xfId="0" applyFont="1" applyFill="1" applyBorder="1"/>
    <xf numFmtId="49" fontId="4" fillId="0" borderId="0" xfId="0" applyNumberFormat="1" applyFont="1"/>
    <xf numFmtId="0" fontId="32" fillId="0" borderId="1" xfId="0" applyFont="1" applyBorder="1" applyAlignment="1">
      <alignment vertical="center"/>
    </xf>
    <xf numFmtId="0" fontId="47" fillId="0" borderId="2" xfId="0" applyFont="1" applyBorder="1" applyAlignment="1">
      <alignment horizontal="center" vertical="center"/>
    </xf>
    <xf numFmtId="0" fontId="32" fillId="0" borderId="2" xfId="0" applyFont="1" applyBorder="1" applyAlignment="1">
      <alignment vertical="center"/>
    </xf>
    <xf numFmtId="0" fontId="32" fillId="0" borderId="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pplyProtection="1">
      <alignment vertical="center"/>
      <protection locked="0"/>
    </xf>
    <xf numFmtId="0" fontId="50" fillId="0" borderId="0" xfId="0" applyFont="1" applyAlignment="1">
      <alignment horizontal="center" vertical="center"/>
    </xf>
    <xf numFmtId="0" fontId="77" fillId="0" borderId="0" xfId="0" applyFont="1" applyAlignment="1">
      <alignment vertical="center" wrapText="1"/>
    </xf>
    <xf numFmtId="0" fontId="56" fillId="0" borderId="6" xfId="0" applyFont="1" applyBorder="1" applyAlignment="1">
      <alignment vertical="center"/>
    </xf>
    <xf numFmtId="0" fontId="50" fillId="0" borderId="7" xfId="0" applyFont="1" applyBorder="1" applyAlignment="1">
      <alignment horizontal="center" vertical="center"/>
    </xf>
    <xf numFmtId="0" fontId="56" fillId="0" borderId="7" xfId="0" applyFont="1" applyBorder="1" applyAlignment="1">
      <alignment horizontal="left" vertical="center"/>
    </xf>
    <xf numFmtId="0" fontId="56" fillId="0" borderId="7" xfId="0" applyFont="1" applyBorder="1" applyAlignment="1">
      <alignment horizontal="left" vertical="center" wrapText="1"/>
    </xf>
    <xf numFmtId="0" fontId="56" fillId="0" borderId="7" xfId="0" applyFont="1" applyBorder="1" applyAlignment="1">
      <alignment vertical="center"/>
    </xf>
    <xf numFmtId="166" fontId="56" fillId="0" borderId="7" xfId="0" applyNumberFormat="1" applyFont="1" applyBorder="1" applyAlignment="1">
      <alignment vertical="center"/>
    </xf>
    <xf numFmtId="0" fontId="56" fillId="0" borderId="8" xfId="0" applyFont="1" applyBorder="1" applyAlignment="1">
      <alignment vertical="center"/>
    </xf>
    <xf numFmtId="0" fontId="51" fillId="0" borderId="6" xfId="0" applyFont="1" applyBorder="1" applyAlignment="1">
      <alignment vertical="center"/>
    </xf>
    <xf numFmtId="0" fontId="51" fillId="0" borderId="7" xfId="0" applyFont="1" applyBorder="1" applyAlignment="1">
      <alignment vertical="center"/>
    </xf>
    <xf numFmtId="0" fontId="52" fillId="0" borderId="7" xfId="0" applyFont="1" applyBorder="1" applyAlignment="1">
      <alignment horizontal="left" vertical="center" wrapText="1"/>
    </xf>
    <xf numFmtId="0" fontId="51" fillId="0" borderId="8" xfId="0" applyFont="1" applyBorder="1" applyAlignment="1">
      <alignment vertical="center"/>
    </xf>
    <xf numFmtId="0" fontId="4" fillId="4" borderId="4" xfId="0" applyFont="1" applyFill="1" applyBorder="1"/>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horizontal="right" vertical="center"/>
    </xf>
    <xf numFmtId="0" fontId="4" fillId="4" borderId="0" xfId="0" applyFont="1" applyFill="1"/>
    <xf numFmtId="4" fontId="2" fillId="4" borderId="0" xfId="0" applyNumberFormat="1" applyFont="1" applyFill="1" applyAlignment="1">
      <alignment horizontal="right" vertical="center"/>
    </xf>
    <xf numFmtId="0" fontId="4" fillId="4" borderId="5" xfId="0" applyFont="1" applyFill="1" applyBorder="1"/>
    <xf numFmtId="0" fontId="22" fillId="0" borderId="0" xfId="0" applyFont="1" applyAlignment="1">
      <alignment horizontal="center" vertical="center"/>
    </xf>
    <xf numFmtId="0" fontId="13" fillId="0" borderId="0" xfId="0" applyFont="1" applyAlignment="1">
      <alignment horizontal="left" vertical="center" wrapText="1"/>
    </xf>
    <xf numFmtId="0" fontId="79" fillId="17" borderId="21" xfId="0" applyFont="1" applyFill="1" applyBorder="1" applyAlignment="1">
      <alignment horizontal="left" vertical="center"/>
    </xf>
    <xf numFmtId="0" fontId="44" fillId="0" borderId="1" xfId="0" applyFont="1" applyBorder="1" applyAlignment="1">
      <alignment vertical="center"/>
    </xf>
    <xf numFmtId="0" fontId="47"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left" vertical="center" wrapText="1"/>
    </xf>
    <xf numFmtId="0" fontId="44" fillId="0" borderId="2" xfId="0" applyFont="1" applyBorder="1" applyAlignment="1">
      <alignment vertical="center"/>
    </xf>
    <xf numFmtId="166" fontId="44" fillId="0" borderId="2" xfId="0" applyNumberFormat="1" applyFont="1" applyBorder="1" applyAlignment="1">
      <alignment vertical="center"/>
    </xf>
    <xf numFmtId="0" fontId="44" fillId="0" borderId="3" xfId="0" applyFont="1" applyBorder="1" applyAlignment="1">
      <alignment vertical="center"/>
    </xf>
    <xf numFmtId="0" fontId="79" fillId="17" borderId="9" xfId="0" applyFont="1" applyFill="1" applyBorder="1" applyAlignment="1">
      <alignment horizontal="left" vertical="center"/>
    </xf>
    <xf numFmtId="0" fontId="7" fillId="7" borderId="10" xfId="0" applyFont="1" applyFill="1" applyBorder="1" applyAlignment="1">
      <alignment horizontal="center" vertical="center"/>
    </xf>
    <xf numFmtId="0" fontId="2" fillId="7" borderId="10" xfId="0" applyFont="1" applyFill="1" applyBorder="1" applyAlignment="1">
      <alignment horizontal="left" vertical="center"/>
    </xf>
    <xf numFmtId="0" fontId="8" fillId="7" borderId="10" xfId="0" applyFont="1" applyFill="1" applyBorder="1" applyAlignment="1">
      <alignment horizontal="right" vertical="center"/>
    </xf>
    <xf numFmtId="0" fontId="8" fillId="7" borderId="10" xfId="0" applyFont="1" applyFill="1" applyBorder="1"/>
    <xf numFmtId="4" fontId="7" fillId="7" borderId="10" xfId="0" applyNumberFormat="1" applyFont="1" applyFill="1" applyBorder="1" applyAlignment="1">
      <alignment horizontal="right" vertical="center"/>
    </xf>
    <xf numFmtId="4" fontId="8" fillId="7" borderId="11" xfId="0" applyNumberFormat="1" applyFont="1" applyFill="1" applyBorder="1" applyAlignment="1">
      <alignment horizontal="right" vertical="center"/>
    </xf>
    <xf numFmtId="0" fontId="4" fillId="0" borderId="8" xfId="0" applyFont="1" applyBorder="1"/>
    <xf numFmtId="0" fontId="44" fillId="0" borderId="9" xfId="0" applyFont="1" applyBorder="1" applyAlignment="1">
      <alignment vertical="center"/>
    </xf>
    <xf numFmtId="0" fontId="47" fillId="0" borderId="10" xfId="0" applyFont="1" applyBorder="1" applyAlignment="1">
      <alignment horizontal="left" vertical="center"/>
    </xf>
    <xf numFmtId="0" fontId="44" fillId="0" borderId="10" xfId="0" applyFont="1" applyBorder="1" applyAlignment="1">
      <alignment horizontal="left" vertical="center"/>
    </xf>
    <xf numFmtId="0" fontId="44" fillId="0" borderId="10" xfId="0" applyFont="1" applyBorder="1" applyAlignment="1">
      <alignment horizontal="left" vertical="center" wrapText="1"/>
    </xf>
    <xf numFmtId="0" fontId="37" fillId="0" borderId="0" xfId="0" applyFont="1" applyAlignment="1">
      <alignment horizontal="center" vertical="center"/>
    </xf>
    <xf numFmtId="4" fontId="4" fillId="0" borderId="0" xfId="0" applyNumberFormat="1" applyFont="1" applyAlignment="1">
      <alignment vertical="center"/>
    </xf>
    <xf numFmtId="37" fontId="87" fillId="0" borderId="25" xfId="0" applyNumberFormat="1" applyFont="1" applyBorder="1" applyAlignment="1">
      <alignment horizontal="center" vertical="center"/>
    </xf>
    <xf numFmtId="0" fontId="87" fillId="0" borderId="24" xfId="0" applyFont="1" applyBorder="1" applyAlignment="1">
      <alignment horizontal="center" vertical="center" wrapText="1"/>
    </xf>
    <xf numFmtId="49" fontId="88" fillId="0" borderId="24" xfId="0" applyNumberFormat="1" applyFont="1" applyBorder="1" applyAlignment="1">
      <alignment horizontal="center" vertical="center" wrapText="1"/>
    </xf>
    <xf numFmtId="0" fontId="87" fillId="0" borderId="24" xfId="0" applyFont="1" applyBorder="1" applyAlignment="1">
      <alignment horizontal="left" vertical="center" wrapText="1"/>
    </xf>
    <xf numFmtId="3" fontId="87" fillId="0" borderId="24" xfId="0" applyNumberFormat="1" applyFont="1" applyBorder="1" applyAlignment="1">
      <alignment horizontal="center" vertical="center"/>
    </xf>
    <xf numFmtId="4" fontId="87" fillId="0" borderId="24" xfId="0" applyNumberFormat="1" applyFont="1" applyBorder="1" applyAlignment="1">
      <alignment horizontal="center" vertical="center"/>
    </xf>
    <xf numFmtId="0" fontId="4" fillId="0" borderId="6" xfId="0" applyFont="1" applyBorder="1" applyAlignment="1">
      <alignment vertical="center"/>
    </xf>
    <xf numFmtId="0" fontId="37"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vertical="center"/>
    </xf>
    <xf numFmtId="0" fontId="4" fillId="0" borderId="8" xfId="0" applyFont="1" applyBorder="1" applyAlignment="1">
      <alignment vertical="center"/>
    </xf>
    <xf numFmtId="49" fontId="5" fillId="0" borderId="22" xfId="0" applyNumberFormat="1" applyFont="1" applyBorder="1" applyAlignment="1">
      <alignment horizontal="left" vertical="center" wrapText="1"/>
    </xf>
    <xf numFmtId="0" fontId="4" fillId="0" borderId="4" xfId="0" applyFont="1" applyBorder="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right" vertical="center" wrapText="1"/>
    </xf>
    <xf numFmtId="4" fontId="4" fillId="0" borderId="5"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10" xfId="0" applyFont="1" applyBorder="1" applyAlignment="1">
      <alignment horizontal="right" vertical="center"/>
    </xf>
    <xf numFmtId="0" fontId="6" fillId="0" borderId="10" xfId="0" applyFont="1" applyBorder="1" applyAlignment="1">
      <alignment horizontal="right" vertical="center"/>
    </xf>
    <xf numFmtId="0" fontId="2" fillId="0" borderId="11" xfId="0" applyFont="1" applyBorder="1" applyAlignment="1">
      <alignment horizontal="right" vertical="center"/>
    </xf>
    <xf numFmtId="0" fontId="2" fillId="8" borderId="1" xfId="0" applyFont="1" applyFill="1" applyBorder="1" applyAlignment="1">
      <alignment vertical="top"/>
    </xf>
    <xf numFmtId="0" fontId="2" fillId="8" borderId="2" xfId="0" applyFont="1" applyFill="1" applyBorder="1" applyAlignment="1">
      <alignment horizontal="left" vertical="center"/>
    </xf>
    <xf numFmtId="0" fontId="2" fillId="8" borderId="2" xfId="0" applyFont="1" applyFill="1" applyBorder="1" applyAlignment="1">
      <alignment vertical="center"/>
    </xf>
    <xf numFmtId="0" fontId="3" fillId="8" borderId="2" xfId="0" applyFont="1" applyFill="1" applyBorder="1" applyAlignment="1">
      <alignment horizontal="center" vertical="center"/>
    </xf>
    <xf numFmtId="0" fontId="2" fillId="8" borderId="2" xfId="0" applyFont="1" applyFill="1" applyBorder="1" applyAlignment="1">
      <alignment horizontal="right" vertical="center"/>
    </xf>
    <xf numFmtId="0" fontId="6" fillId="8" borderId="2" xfId="0" applyFont="1" applyFill="1" applyBorder="1" applyAlignment="1">
      <alignment horizontal="right" vertical="center"/>
    </xf>
    <xf numFmtId="0" fontId="2" fillId="8" borderId="3" xfId="0" applyFont="1" applyFill="1" applyBorder="1" applyAlignment="1">
      <alignment horizontal="right" vertical="center"/>
    </xf>
    <xf numFmtId="0" fontId="3" fillId="8" borderId="0" xfId="0" applyFont="1" applyFill="1" applyAlignment="1">
      <alignment horizontal="center" vertical="center"/>
    </xf>
    <xf numFmtId="0" fontId="2" fillId="8" borderId="0" xfId="0" applyFont="1" applyFill="1" applyAlignment="1">
      <alignment horizontal="right" vertical="center"/>
    </xf>
    <xf numFmtId="0" fontId="6" fillId="8" borderId="0" xfId="0" applyFont="1" applyFill="1" applyAlignment="1">
      <alignment horizontal="right" vertical="center"/>
    </xf>
    <xf numFmtId="0" fontId="2" fillId="8" borderId="5" xfId="0" applyFont="1" applyFill="1" applyBorder="1" applyAlignment="1">
      <alignment horizontal="right" vertical="center"/>
    </xf>
    <xf numFmtId="164" fontId="3"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8" borderId="7" xfId="0" applyFont="1" applyFill="1" applyBorder="1" applyAlignment="1">
      <alignment horizontal="center" vertical="center"/>
    </xf>
    <xf numFmtId="0" fontId="7" fillId="5" borderId="12" xfId="0" applyFont="1" applyFill="1" applyBorder="1" applyAlignment="1">
      <alignment horizontal="right" vertical="center" wrapText="1"/>
    </xf>
    <xf numFmtId="0" fontId="4" fillId="8" borderId="4" xfId="0" applyFont="1" applyFill="1" applyBorder="1"/>
    <xf numFmtId="0" fontId="2" fillId="8" borderId="0" xfId="0" applyFont="1" applyFill="1" applyAlignment="1">
      <alignment horizontal="center" vertical="center"/>
    </xf>
    <xf numFmtId="0" fontId="4" fillId="8" borderId="0" xfId="0" applyFont="1" applyFill="1" applyAlignment="1">
      <alignment horizontal="right" vertical="center"/>
    </xf>
    <xf numFmtId="0" fontId="4" fillId="8" borderId="0" xfId="0" applyFont="1" applyFill="1"/>
    <xf numFmtId="4" fontId="2" fillId="8" borderId="0" xfId="0" applyNumberFormat="1" applyFont="1" applyFill="1" applyAlignment="1">
      <alignment horizontal="right" vertical="center"/>
    </xf>
    <xf numFmtId="0" fontId="4" fillId="8" borderId="5" xfId="0" applyFont="1" applyFill="1" applyBorder="1"/>
    <xf numFmtId="0" fontId="8" fillId="10" borderId="4" xfId="0" applyFont="1" applyFill="1" applyBorder="1"/>
    <xf numFmtId="0" fontId="7" fillId="10" borderId="0" xfId="0" applyFont="1" applyFill="1" applyAlignment="1">
      <alignment horizontal="center" vertical="center"/>
    </xf>
    <xf numFmtId="0" fontId="7" fillId="10" borderId="0" xfId="0" applyFont="1" applyFill="1" applyAlignment="1">
      <alignment horizontal="left" vertical="center"/>
    </xf>
    <xf numFmtId="0" fontId="8" fillId="10" borderId="0" xfId="0" applyFont="1" applyFill="1" applyAlignment="1">
      <alignment horizontal="right" vertical="center"/>
    </xf>
    <xf numFmtId="0" fontId="8" fillId="10" borderId="0" xfId="0" applyFont="1" applyFill="1"/>
    <xf numFmtId="4" fontId="7" fillId="10" borderId="0" xfId="0" applyNumberFormat="1" applyFont="1" applyFill="1" applyAlignment="1">
      <alignment horizontal="right" vertical="center"/>
    </xf>
    <xf numFmtId="0" fontId="8" fillId="10" borderId="5" xfId="0" applyFont="1" applyFill="1" applyBorder="1"/>
    <xf numFmtId="166" fontId="8" fillId="0" borderId="12" xfId="0" applyNumberFormat="1" applyFont="1" applyBorder="1" applyAlignment="1">
      <alignment horizontal="right" vertical="center"/>
    </xf>
    <xf numFmtId="0" fontId="21" fillId="0" borderId="1" xfId="0" applyFont="1" applyBorder="1" applyAlignment="1">
      <alignment vertical="center"/>
    </xf>
    <xf numFmtId="0" fontId="21" fillId="0" borderId="2" xfId="0" applyFont="1" applyBorder="1" applyAlignment="1">
      <alignment horizontal="left" vertical="center"/>
    </xf>
    <xf numFmtId="0" fontId="4" fillId="0" borderId="2" xfId="0" applyFont="1" applyBorder="1" applyAlignment="1">
      <alignment horizontal="left" vertical="center" wrapText="1"/>
    </xf>
    <xf numFmtId="0" fontId="21" fillId="0" borderId="2" xfId="0" applyFont="1" applyBorder="1" applyAlignment="1">
      <alignment vertical="center"/>
    </xf>
    <xf numFmtId="166" fontId="21" fillId="0" borderId="2" xfId="0" applyNumberFormat="1" applyFont="1" applyBorder="1" applyAlignment="1">
      <alignment vertical="center"/>
    </xf>
    <xf numFmtId="0" fontId="23" fillId="0" borderId="2" xfId="0" applyFont="1" applyBorder="1" applyAlignment="1">
      <alignment vertical="center"/>
    </xf>
    <xf numFmtId="0" fontId="21" fillId="0" borderId="3"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8" fillId="0" borderId="15" xfId="0" applyFont="1" applyBorder="1" applyAlignment="1">
      <alignment vertical="top"/>
    </xf>
    <xf numFmtId="49" fontId="8" fillId="0" borderId="16" xfId="0" applyNumberFormat="1" applyFont="1" applyBorder="1" applyAlignment="1">
      <alignment horizontal="lef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center" vertical="center" shrinkToFit="1"/>
    </xf>
    <xf numFmtId="167"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shrinkToFit="1"/>
    </xf>
    <xf numFmtId="4" fontId="8" fillId="0" borderId="20" xfId="0" applyNumberFormat="1" applyFont="1" applyBorder="1" applyAlignment="1">
      <alignment horizontal="right" vertical="center" shrinkToFit="1"/>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lignment vertical="center" wrapText="1"/>
    </xf>
    <xf numFmtId="0" fontId="13" fillId="0" borderId="0" xfId="0" applyFont="1" applyAlignment="1">
      <alignment horizontal="left" vertical="center"/>
    </xf>
    <xf numFmtId="0" fontId="15" fillId="0" borderId="0" xfId="1" applyFont="1" applyAlignment="1">
      <alignment vertical="top"/>
    </xf>
    <xf numFmtId="0" fontId="16" fillId="0" borderId="0" xfId="1" applyFont="1" applyAlignment="1">
      <alignment vertical="top"/>
    </xf>
    <xf numFmtId="0" fontId="15" fillId="0" borderId="0" xfId="2" applyFont="1" applyAlignment="1">
      <alignment vertical="top"/>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2" fillId="14" borderId="1" xfId="0" applyFont="1" applyFill="1" applyBorder="1" applyAlignment="1">
      <alignment vertical="top"/>
    </xf>
    <xf numFmtId="0" fontId="6" fillId="14" borderId="2" xfId="0" applyFont="1" applyFill="1" applyBorder="1" applyAlignment="1">
      <alignment vertical="top"/>
    </xf>
    <xf numFmtId="0" fontId="2" fillId="14" borderId="3" xfId="0" applyFont="1" applyFill="1" applyBorder="1" applyAlignment="1">
      <alignment vertical="top"/>
    </xf>
    <xf numFmtId="0" fontId="6" fillId="14" borderId="0" xfId="0" applyFont="1" applyFill="1" applyAlignment="1">
      <alignment horizontal="left" vertical="top"/>
    </xf>
    <xf numFmtId="0" fontId="2" fillId="14" borderId="5" xfId="0" applyFont="1" applyFill="1" applyBorder="1" applyAlignment="1">
      <alignment horizontal="left" vertical="top"/>
    </xf>
    <xf numFmtId="0" fontId="6" fillId="14" borderId="0" xfId="0" applyFont="1" applyFill="1" applyAlignment="1">
      <alignment horizontal="left" vertical="center"/>
    </xf>
    <xf numFmtId="0" fontId="2" fillId="14" borderId="5" xfId="0" applyFont="1" applyFill="1" applyBorder="1" applyAlignment="1">
      <alignment horizontal="left" vertical="center"/>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5" fillId="14" borderId="7" xfId="0" applyFont="1" applyFill="1" applyBorder="1" applyAlignment="1">
      <alignment horizontal="right" vertical="center"/>
    </xf>
    <xf numFmtId="0" fontId="5" fillId="14" borderId="7" xfId="0" applyFont="1" applyFill="1" applyBorder="1"/>
    <xf numFmtId="0" fontId="5" fillId="14" borderId="8" xfId="0" applyFont="1" applyFill="1" applyBorder="1" applyAlignment="1">
      <alignment horizontal="left" vertical="center"/>
    </xf>
    <xf numFmtId="0" fontId="4" fillId="14" borderId="4" xfId="0" applyFont="1" applyFill="1" applyBorder="1"/>
    <xf numFmtId="0" fontId="2" fillId="14" borderId="0" xfId="0" applyFont="1" applyFill="1" applyAlignment="1">
      <alignment horizontal="center" vertical="center"/>
    </xf>
    <xf numFmtId="0" fontId="4" fillId="14" borderId="0" xfId="0" applyFont="1" applyFill="1" applyAlignment="1">
      <alignment horizontal="right" vertical="center"/>
    </xf>
    <xf numFmtId="0" fontId="4" fillId="14" borderId="0" xfId="0" applyFont="1" applyFill="1"/>
    <xf numFmtId="4" fontId="2" fillId="14" borderId="0" xfId="0" applyNumberFormat="1" applyFont="1" applyFill="1" applyAlignment="1">
      <alignment horizontal="right" vertical="center"/>
    </xf>
    <xf numFmtId="0" fontId="4" fillId="14" borderId="5" xfId="0" applyFont="1" applyFill="1" applyBorder="1"/>
    <xf numFmtId="0" fontId="8" fillId="15" borderId="4" xfId="0" applyFont="1" applyFill="1" applyBorder="1"/>
    <xf numFmtId="0" fontId="7" fillId="15" borderId="0" xfId="0" applyFont="1" applyFill="1" applyAlignment="1">
      <alignment horizontal="center" vertical="center"/>
    </xf>
    <xf numFmtId="0" fontId="7" fillId="15" borderId="0" xfId="0" applyFont="1" applyFill="1" applyAlignment="1">
      <alignment horizontal="left" vertical="center"/>
    </xf>
    <xf numFmtId="0" fontId="8" fillId="15" borderId="0" xfId="0" applyFont="1" applyFill="1" applyAlignment="1">
      <alignment horizontal="right" vertical="center"/>
    </xf>
    <xf numFmtId="0" fontId="8" fillId="15" borderId="0" xfId="0" applyFont="1" applyFill="1"/>
    <xf numFmtId="4" fontId="7" fillId="15" borderId="0" xfId="0" applyNumberFormat="1" applyFont="1" applyFill="1" applyAlignment="1">
      <alignment horizontal="right" vertical="center"/>
    </xf>
    <xf numFmtId="0" fontId="8" fillId="15" borderId="5" xfId="0" applyFont="1" applyFill="1" applyBorder="1"/>
    <xf numFmtId="0" fontId="18" fillId="0" borderId="0" xfId="0" applyFont="1" applyAlignment="1">
      <alignment horizontal="lef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wrapText="1"/>
    </xf>
    <xf numFmtId="0" fontId="3" fillId="14" borderId="4" xfId="0" applyFont="1" applyFill="1" applyBorder="1"/>
    <xf numFmtId="0" fontId="3" fillId="0" borderId="0" xfId="0" applyFont="1"/>
    <xf numFmtId="0" fontId="32" fillId="0" borderId="12" xfId="0" applyFont="1" applyBorder="1" applyAlignment="1">
      <alignment horizontal="center" vertical="center"/>
    </xf>
    <xf numFmtId="49" fontId="32" fillId="0" borderId="12" xfId="0" applyNumberFormat="1" applyFont="1" applyBorder="1" applyAlignment="1">
      <alignment horizontal="left" vertical="center" wrapText="1"/>
    </xf>
    <xf numFmtId="0" fontId="32" fillId="0" borderId="12" xfId="0" applyFont="1" applyBorder="1" applyAlignment="1">
      <alignment horizontal="center" vertical="center" wrapText="1"/>
    </xf>
    <xf numFmtId="166" fontId="32" fillId="0" borderId="12" xfId="0" applyNumberFormat="1" applyFont="1" applyBorder="1" applyAlignment="1">
      <alignment vertical="center"/>
    </xf>
    <xf numFmtId="4" fontId="5" fillId="0" borderId="12" xfId="0" applyNumberFormat="1" applyFont="1" applyBorder="1" applyAlignment="1">
      <alignment vertical="center"/>
    </xf>
    <xf numFmtId="0" fontId="24" fillId="0" borderId="6" xfId="0" applyFont="1" applyBorder="1" applyAlignment="1">
      <alignment vertical="center"/>
    </xf>
    <xf numFmtId="0" fontId="24"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7" xfId="0" applyFont="1" applyBorder="1" applyAlignment="1">
      <alignment vertical="center"/>
    </xf>
    <xf numFmtId="166" fontId="24" fillId="0" borderId="7" xfId="0" applyNumberFormat="1" applyFont="1" applyBorder="1" applyAlignment="1">
      <alignment vertical="center"/>
    </xf>
    <xf numFmtId="0" fontId="25" fillId="0" borderId="7" xfId="0" applyFont="1" applyBorder="1" applyAlignment="1">
      <alignment vertical="center"/>
    </xf>
    <xf numFmtId="0" fontId="24" fillId="0" borderId="8" xfId="0" applyFont="1" applyBorder="1" applyAlignment="1">
      <alignment vertical="center"/>
    </xf>
    <xf numFmtId="0" fontId="34" fillId="5" borderId="12" xfId="0" applyFont="1" applyFill="1" applyBorder="1" applyAlignment="1">
      <alignment horizontal="center" vertical="center" wrapText="1"/>
    </xf>
    <xf numFmtId="0" fontId="34" fillId="5" borderId="12" xfId="0" applyFont="1" applyFill="1" applyBorder="1" applyAlignment="1">
      <alignment horizontal="left" vertical="center" wrapText="1"/>
    </xf>
    <xf numFmtId="0" fontId="6" fillId="5" borderId="12" xfId="0" applyFont="1" applyFill="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2" xfId="0" applyFont="1" applyBorder="1" applyAlignment="1" applyProtection="1">
      <alignment vertical="center"/>
      <protection locked="0"/>
    </xf>
    <xf numFmtId="0" fontId="2" fillId="12" borderId="1" xfId="0" applyFont="1" applyFill="1" applyBorder="1" applyAlignment="1">
      <alignment vertical="top"/>
    </xf>
    <xf numFmtId="0" fontId="6" fillId="12" borderId="2" xfId="0" applyFont="1" applyFill="1" applyBorder="1" applyAlignment="1">
      <alignment vertical="top"/>
    </xf>
    <xf numFmtId="0" fontId="2" fillId="12" borderId="3" xfId="0" applyFont="1" applyFill="1" applyBorder="1" applyAlignment="1">
      <alignment vertical="top"/>
    </xf>
    <xf numFmtId="0" fontId="2" fillId="12" borderId="0" xfId="0" applyFont="1" applyFill="1" applyAlignment="1">
      <alignment horizontal="left" vertical="center"/>
    </xf>
    <xf numFmtId="164" fontId="3" fillId="12" borderId="0" xfId="0" applyNumberFormat="1" applyFont="1" applyFill="1" applyAlignment="1">
      <alignment horizontal="right" vertical="center"/>
    </xf>
    <xf numFmtId="0" fontId="6" fillId="12" borderId="0" xfId="0" applyFont="1" applyFill="1" applyAlignment="1">
      <alignment horizontal="left" vertical="center"/>
    </xf>
    <xf numFmtId="0" fontId="2" fillId="12" borderId="5" xfId="0" applyFont="1" applyFill="1" applyBorder="1" applyAlignment="1">
      <alignment horizontal="left" vertical="center"/>
    </xf>
    <xf numFmtId="0" fontId="34" fillId="12" borderId="12" xfId="0" applyFont="1" applyFill="1" applyBorder="1" applyAlignment="1">
      <alignment horizontal="center" vertical="center" wrapText="1"/>
    </xf>
    <xf numFmtId="0" fontId="34" fillId="12" borderId="12" xfId="0" applyFont="1" applyFill="1" applyBorder="1" applyAlignment="1">
      <alignment horizontal="left" vertical="center" wrapText="1"/>
    </xf>
    <xf numFmtId="0" fontId="6" fillId="12" borderId="12" xfId="0" applyFont="1" applyFill="1" applyBorder="1" applyAlignment="1">
      <alignment horizontal="center" vertical="center" wrapText="1"/>
    </xf>
    <xf numFmtId="0" fontId="4" fillId="12" borderId="4" xfId="0" applyFont="1" applyFill="1" applyBorder="1"/>
    <xf numFmtId="0" fontId="2" fillId="12" borderId="0" xfId="0" applyFont="1" applyFill="1" applyAlignment="1">
      <alignment horizontal="center" vertical="center"/>
    </xf>
    <xf numFmtId="0" fontId="4" fillId="12" borderId="0" xfId="0" applyFont="1" applyFill="1" applyAlignment="1">
      <alignment horizontal="right" vertical="center"/>
    </xf>
    <xf numFmtId="0" fontId="4" fillId="12" borderId="0" xfId="0" applyFont="1" applyFill="1"/>
    <xf numFmtId="4" fontId="2" fillId="12" borderId="0" xfId="0" applyNumberFormat="1" applyFont="1" applyFill="1" applyAlignment="1">
      <alignment horizontal="right" vertical="center"/>
    </xf>
    <xf numFmtId="0" fontId="4" fillId="12" borderId="5" xfId="0" applyFont="1" applyFill="1" applyBorder="1"/>
    <xf numFmtId="0" fontId="8" fillId="13" borderId="4" xfId="0" applyFont="1" applyFill="1" applyBorder="1"/>
    <xf numFmtId="0" fontId="7" fillId="13" borderId="0" xfId="0" applyFont="1" applyFill="1" applyAlignment="1">
      <alignment horizontal="center" vertical="center"/>
    </xf>
    <xf numFmtId="0" fontId="7" fillId="13" borderId="0" xfId="0" applyFont="1" applyFill="1" applyAlignment="1">
      <alignment horizontal="left" vertical="center"/>
    </xf>
    <xf numFmtId="0" fontId="8" fillId="13" borderId="0" xfId="0" applyFont="1" applyFill="1" applyAlignment="1">
      <alignment horizontal="right" vertical="center"/>
    </xf>
    <xf numFmtId="0" fontId="8" fillId="13" borderId="0" xfId="0" applyFont="1" applyFill="1"/>
    <xf numFmtId="4" fontId="7" fillId="13" borderId="0" xfId="0" applyNumberFormat="1" applyFont="1" applyFill="1" applyAlignment="1">
      <alignment horizontal="right" vertical="center"/>
    </xf>
    <xf numFmtId="0" fontId="8" fillId="13" borderId="5" xfId="0" applyFont="1" applyFill="1" applyBorder="1"/>
    <xf numFmtId="0" fontId="78" fillId="0" borderId="0" xfId="0" applyFont="1" applyAlignment="1">
      <alignment vertical="center" wrapText="1"/>
    </xf>
    <xf numFmtId="0" fontId="32" fillId="0" borderId="2" xfId="0" applyFont="1" applyBorder="1" applyAlignment="1">
      <alignment horizontal="left" vertical="center"/>
    </xf>
    <xf numFmtId="0" fontId="4" fillId="0" borderId="3" xfId="0" applyFont="1" applyBorder="1"/>
    <xf numFmtId="0" fontId="32" fillId="0" borderId="7" xfId="0" applyFont="1" applyBorder="1" applyAlignment="1">
      <alignment horizontal="left" vertical="center"/>
    </xf>
    <xf numFmtId="0" fontId="32" fillId="0" borderId="9"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vertical="center"/>
    </xf>
    <xf numFmtId="0" fontId="32" fillId="0" borderId="10" xfId="0" applyFont="1" applyBorder="1" applyAlignment="1">
      <alignment horizontal="left" vertical="center" wrapText="1"/>
    </xf>
    <xf numFmtId="0" fontId="4" fillId="0" borderId="11" xfId="0" applyFont="1" applyBorder="1"/>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6" fillId="8" borderId="2" xfId="0" applyFont="1" applyFill="1" applyBorder="1" applyAlignment="1">
      <alignment vertical="top"/>
    </xf>
    <xf numFmtId="0" fontId="2" fillId="8" borderId="3" xfId="0" applyFont="1" applyFill="1" applyBorder="1" applyAlignment="1">
      <alignment vertical="top"/>
    </xf>
    <xf numFmtId="0" fontId="6" fillId="8" borderId="0" xfId="0" applyFont="1" applyFill="1" applyAlignment="1">
      <alignment horizontal="left" vertical="top"/>
    </xf>
    <xf numFmtId="0" fontId="2" fillId="8" borderId="5" xfId="0" applyFont="1" applyFill="1" applyBorder="1" applyAlignment="1">
      <alignment horizontal="left" vertical="top"/>
    </xf>
    <xf numFmtId="0" fontId="6" fillId="8" borderId="0" xfId="0" applyFont="1" applyFill="1" applyAlignment="1">
      <alignment horizontal="left" vertical="center"/>
    </xf>
    <xf numFmtId="0" fontId="2" fillId="8" borderId="5" xfId="0" applyFont="1" applyFill="1" applyBorder="1" applyAlignment="1">
      <alignment horizontal="left" vertical="center"/>
    </xf>
    <xf numFmtId="0" fontId="5" fillId="8" borderId="5" xfId="0" applyFont="1" applyFill="1" applyBorder="1" applyAlignment="1">
      <alignment horizontal="left" vertical="center"/>
    </xf>
    <xf numFmtId="0" fontId="5" fillId="8" borderId="8" xfId="0" applyFont="1" applyFill="1" applyBorder="1" applyAlignment="1">
      <alignment horizontal="left" vertical="center"/>
    </xf>
    <xf numFmtId="0" fontId="45" fillId="0" borderId="0" xfId="0" applyFont="1" applyAlignment="1" applyProtection="1">
      <alignment vertical="center"/>
      <protection locked="0"/>
    </xf>
    <xf numFmtId="0" fontId="32"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pplyProtection="1">
      <alignment vertical="center"/>
      <protection locked="0"/>
    </xf>
    <xf numFmtId="0" fontId="0" fillId="0" borderId="0" xfId="0"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pplyProtection="1">
      <alignment vertical="center"/>
      <protection locked="0"/>
    </xf>
    <xf numFmtId="0" fontId="70" fillId="0" borderId="0" xfId="0" applyFont="1" applyAlignment="1" applyProtection="1">
      <alignment vertical="center"/>
      <protection locked="0"/>
    </xf>
    <xf numFmtId="0" fontId="8" fillId="4" borderId="0" xfId="0" applyFont="1" applyFill="1" applyProtection="1">
      <protection locked="0"/>
    </xf>
    <xf numFmtId="0" fontId="4" fillId="2" borderId="0" xfId="0" applyFont="1" applyFill="1" applyProtection="1">
      <protection locked="0"/>
    </xf>
    <xf numFmtId="0" fontId="45" fillId="0" borderId="7" xfId="0" applyFont="1" applyBorder="1" applyAlignment="1" applyProtection="1">
      <alignment vertical="center"/>
      <protection locked="0"/>
    </xf>
    <xf numFmtId="0" fontId="69" fillId="0" borderId="7" xfId="0" applyFont="1" applyBorder="1" applyAlignment="1" applyProtection="1">
      <alignment vertical="center"/>
      <protection locked="0"/>
    </xf>
    <xf numFmtId="0" fontId="8" fillId="18" borderId="12" xfId="0" applyFont="1" applyFill="1" applyBorder="1" applyAlignment="1">
      <alignment horizontal="center" vertical="center"/>
    </xf>
    <xf numFmtId="49" fontId="8" fillId="18" borderId="12" xfId="0" applyNumberFormat="1" applyFont="1" applyFill="1" applyBorder="1" applyAlignment="1">
      <alignment horizontal="left" vertical="center" wrapText="1"/>
    </xf>
    <xf numFmtId="0" fontId="8" fillId="18" borderId="12" xfId="0" applyFont="1" applyFill="1" applyBorder="1" applyAlignment="1">
      <alignment horizontal="left" vertical="center" wrapText="1"/>
    </xf>
    <xf numFmtId="0" fontId="8" fillId="18" borderId="12" xfId="0" applyFont="1" applyFill="1" applyBorder="1" applyAlignment="1">
      <alignment horizontal="center" vertical="center" wrapText="1"/>
    </xf>
    <xf numFmtId="166" fontId="8" fillId="18" borderId="12" xfId="0" applyNumberFormat="1" applyFont="1" applyFill="1" applyBorder="1" applyAlignment="1">
      <alignment vertical="center"/>
    </xf>
    <xf numFmtId="4" fontId="8" fillId="18" borderId="12" xfId="0" applyNumberFormat="1" applyFont="1" applyFill="1" applyBorder="1" applyAlignment="1" applyProtection="1">
      <alignment vertical="center"/>
      <protection locked="0"/>
    </xf>
    <xf numFmtId="4" fontId="8" fillId="18" borderId="12" xfId="0" applyNumberFormat="1" applyFont="1" applyFill="1" applyBorder="1" applyAlignment="1">
      <alignment vertical="center"/>
    </xf>
    <xf numFmtId="0" fontId="8" fillId="18" borderId="0" xfId="0" applyFont="1" applyFill="1"/>
    <xf numFmtId="0" fontId="32" fillId="18" borderId="4" xfId="0" applyFont="1" applyFill="1" applyBorder="1" applyAlignment="1">
      <alignment vertical="center"/>
    </xf>
    <xf numFmtId="0" fontId="47" fillId="18" borderId="0" xfId="0" applyFont="1" applyFill="1" applyAlignment="1">
      <alignment horizontal="left" vertical="center"/>
    </xf>
    <xf numFmtId="0" fontId="32" fillId="18" borderId="0" xfId="0" applyFont="1" applyFill="1" applyAlignment="1">
      <alignment vertical="center"/>
    </xf>
    <xf numFmtId="0" fontId="32" fillId="18" borderId="0" xfId="0" applyFont="1" applyFill="1" applyAlignment="1">
      <alignment horizontal="left" vertical="center" wrapText="1"/>
    </xf>
    <xf numFmtId="0" fontId="32" fillId="18" borderId="5" xfId="0" applyFont="1" applyFill="1" applyBorder="1" applyAlignment="1">
      <alignment vertical="center"/>
    </xf>
    <xf numFmtId="49" fontId="5" fillId="18" borderId="12" xfId="0" applyNumberFormat="1" applyFont="1" applyFill="1" applyBorder="1" applyAlignment="1">
      <alignment horizontal="left" vertical="center" wrapText="1"/>
    </xf>
    <xf numFmtId="0" fontId="8" fillId="18" borderId="0" xfId="0" applyFont="1" applyFill="1" applyAlignment="1">
      <alignment horizontal="left" vertical="center" wrapText="1"/>
    </xf>
    <xf numFmtId="0" fontId="8" fillId="18" borderId="12" xfId="0" applyFont="1" applyFill="1" applyBorder="1"/>
    <xf numFmtId="0" fontId="8" fillId="0" borderId="0" xfId="0" applyFont="1" applyFill="1"/>
    <xf numFmtId="0" fontId="4" fillId="18" borderId="0" xfId="0" applyFont="1" applyFill="1" applyAlignment="1">
      <alignment horizontal="left" vertical="center" wrapText="1"/>
    </xf>
    <xf numFmtId="0" fontId="8" fillId="18" borderId="4" xfId="0" applyFont="1" applyFill="1" applyBorder="1" applyAlignment="1">
      <alignment vertical="center"/>
    </xf>
    <xf numFmtId="0" fontId="8" fillId="18" borderId="0" xfId="0" applyFont="1" applyFill="1" applyBorder="1" applyAlignment="1">
      <alignment vertical="center"/>
    </xf>
    <xf numFmtId="0" fontId="8" fillId="18" borderId="5" xfId="0" applyFont="1" applyFill="1" applyBorder="1" applyAlignment="1">
      <alignment vertical="center"/>
    </xf>
    <xf numFmtId="0" fontId="8" fillId="18" borderId="6" xfId="0" applyFont="1" applyFill="1" applyBorder="1" applyAlignment="1">
      <alignment vertical="center"/>
    </xf>
    <xf numFmtId="0" fontId="8" fillId="18" borderId="7" xfId="0" applyFont="1" applyFill="1" applyBorder="1" applyAlignment="1">
      <alignment vertical="center"/>
    </xf>
    <xf numFmtId="0" fontId="8" fillId="18" borderId="8" xfId="0" applyFont="1" applyFill="1" applyBorder="1" applyAlignment="1">
      <alignment vertical="center"/>
    </xf>
    <xf numFmtId="0" fontId="32" fillId="18" borderId="5" xfId="0" applyFont="1" applyFill="1" applyBorder="1"/>
    <xf numFmtId="0" fontId="44" fillId="18" borderId="4" xfId="0" applyFont="1" applyFill="1" applyBorder="1" applyAlignment="1">
      <alignment vertical="center"/>
    </xf>
    <xf numFmtId="0" fontId="44" fillId="18" borderId="0" xfId="0" applyFont="1" applyFill="1" applyAlignment="1">
      <alignment horizontal="left" vertical="center"/>
    </xf>
    <xf numFmtId="0" fontId="44" fillId="18" borderId="0" xfId="0" applyFont="1" applyFill="1" applyAlignment="1">
      <alignment horizontal="left" vertical="center" wrapText="1"/>
    </xf>
    <xf numFmtId="0" fontId="44" fillId="18" borderId="0" xfId="0" applyFont="1" applyFill="1" applyAlignment="1">
      <alignment vertical="center"/>
    </xf>
    <xf numFmtId="166" fontId="44" fillId="18" borderId="0" xfId="0" applyNumberFormat="1" applyFont="1" applyFill="1" applyAlignment="1">
      <alignment vertical="center"/>
    </xf>
    <xf numFmtId="0" fontId="43" fillId="18" borderId="4" xfId="0" applyFont="1" applyFill="1" applyBorder="1" applyAlignment="1">
      <alignment vertical="center"/>
    </xf>
    <xf numFmtId="0" fontId="43" fillId="18" borderId="0" xfId="0" applyFont="1" applyFill="1" applyAlignment="1">
      <alignment horizontal="left" vertical="center"/>
    </xf>
    <xf numFmtId="0" fontId="43" fillId="18" borderId="0" xfId="0" applyFont="1" applyFill="1" applyAlignment="1">
      <alignment horizontal="left" vertical="center" wrapText="1"/>
    </xf>
    <xf numFmtId="0" fontId="43" fillId="18" borderId="0" xfId="0" applyFont="1" applyFill="1" applyAlignment="1">
      <alignment vertical="center"/>
    </xf>
    <xf numFmtId="0" fontId="45" fillId="18" borderId="4" xfId="0" applyFont="1" applyFill="1" applyBorder="1" applyAlignment="1">
      <alignment vertical="center"/>
    </xf>
    <xf numFmtId="0" fontId="45" fillId="18" borderId="0" xfId="0" applyFont="1" applyFill="1" applyAlignment="1">
      <alignment horizontal="left" vertical="center"/>
    </xf>
    <xf numFmtId="0" fontId="45" fillId="18" borderId="0" xfId="0" applyFont="1" applyFill="1" applyAlignment="1">
      <alignment horizontal="left" vertical="center" wrapText="1"/>
    </xf>
    <xf numFmtId="0" fontId="45" fillId="18" borderId="0" xfId="0" applyFont="1" applyFill="1" applyAlignment="1">
      <alignment vertical="center"/>
    </xf>
    <xf numFmtId="166" fontId="45" fillId="18" borderId="0" xfId="0" applyNumberFormat="1" applyFont="1" applyFill="1" applyAlignment="1">
      <alignment vertical="center"/>
    </xf>
    <xf numFmtId="0" fontId="4" fillId="0" borderId="0" xfId="0" applyFont="1" applyFill="1"/>
    <xf numFmtId="0" fontId="7" fillId="5" borderId="12" xfId="0" applyFont="1" applyFill="1" applyBorder="1" applyAlignment="1">
      <alignment horizontal="center" vertical="center" wrapText="1"/>
    </xf>
    <xf numFmtId="0" fontId="71" fillId="18" borderId="0" xfId="0" applyFont="1" applyFill="1" applyAlignment="1">
      <alignment vertical="center" wrapText="1"/>
    </xf>
    <xf numFmtId="0" fontId="44" fillId="18" borderId="5" xfId="0" applyFont="1" applyFill="1" applyBorder="1" applyAlignment="1">
      <alignment vertical="center"/>
    </xf>
    <xf numFmtId="4" fontId="8" fillId="18" borderId="12" xfId="0" applyNumberFormat="1" applyFont="1" applyFill="1" applyBorder="1" applyAlignment="1">
      <alignment horizontal="right" vertical="center" wrapText="1"/>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47" fillId="0" borderId="0"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7" fillId="18" borderId="0" xfId="0" applyFont="1" applyFill="1" applyBorder="1" applyAlignment="1">
      <alignment horizontal="left" vertical="center"/>
    </xf>
    <xf numFmtId="0" fontId="44" fillId="18" borderId="0" xfId="0" applyFont="1" applyFill="1" applyBorder="1" applyAlignment="1">
      <alignment horizontal="left" vertical="center"/>
    </xf>
    <xf numFmtId="0" fontId="44" fillId="18" borderId="0" xfId="0" applyFont="1" applyFill="1" applyBorder="1" applyAlignment="1">
      <alignment horizontal="left" vertical="center" wrapText="1"/>
    </xf>
    <xf numFmtId="0" fontId="44" fillId="18" borderId="0" xfId="0" applyFont="1" applyFill="1" applyBorder="1" applyAlignment="1">
      <alignment vertical="center"/>
    </xf>
    <xf numFmtId="166" fontId="44" fillId="18" borderId="0" xfId="0" applyNumberFormat="1" applyFont="1" applyFill="1" applyBorder="1" applyAlignment="1">
      <alignment vertical="center"/>
    </xf>
    <xf numFmtId="0" fontId="44" fillId="18" borderId="6" xfId="0" applyFont="1" applyFill="1" applyBorder="1" applyAlignment="1">
      <alignment vertical="center"/>
    </xf>
    <xf numFmtId="0" fontId="47" fillId="18" borderId="7" xfId="0" applyFont="1" applyFill="1" applyBorder="1" applyAlignment="1">
      <alignment horizontal="left" vertical="center"/>
    </xf>
    <xf numFmtId="0" fontId="44" fillId="18" borderId="7" xfId="0" applyFont="1" applyFill="1" applyBorder="1" applyAlignment="1">
      <alignment horizontal="left" vertical="center"/>
    </xf>
    <xf numFmtId="0" fontId="44" fillId="18" borderId="7" xfId="0" applyFont="1" applyFill="1" applyBorder="1" applyAlignment="1">
      <alignment horizontal="left" vertical="center" wrapText="1"/>
    </xf>
    <xf numFmtId="0" fontId="44" fillId="18" borderId="7" xfId="0" applyFont="1" applyFill="1" applyBorder="1" applyAlignment="1">
      <alignment vertical="center"/>
    </xf>
    <xf numFmtId="166" fontId="44" fillId="18" borderId="7" xfId="0" applyNumberFormat="1" applyFont="1" applyFill="1" applyBorder="1" applyAlignment="1">
      <alignment vertical="center"/>
    </xf>
    <xf numFmtId="0" fontId="44" fillId="18" borderId="8" xfId="0" applyFont="1" applyFill="1" applyBorder="1" applyAlignment="1">
      <alignment vertical="center"/>
    </xf>
    <xf numFmtId="166" fontId="8" fillId="18" borderId="12" xfId="0" applyNumberFormat="1" applyFont="1" applyFill="1" applyBorder="1" applyAlignment="1">
      <alignment horizontal="right" vertical="center"/>
    </xf>
    <xf numFmtId="4" fontId="8" fillId="18" borderId="12" xfId="0" applyNumberFormat="1" applyFont="1" applyFill="1" applyBorder="1" applyAlignment="1">
      <alignment horizontal="right" vertical="center"/>
    </xf>
    <xf numFmtId="0" fontId="8" fillId="18" borderId="12" xfId="0" applyFont="1" applyFill="1" applyBorder="1" applyAlignment="1">
      <alignment horizontal="right" vertical="center" wrapText="1"/>
    </xf>
    <xf numFmtId="0" fontId="48" fillId="18" borderId="0" xfId="0" applyFont="1" applyFill="1" applyAlignment="1">
      <alignment horizontal="left" vertical="center"/>
    </xf>
    <xf numFmtId="0" fontId="49" fillId="18" borderId="0" xfId="4" applyFont="1" applyFill="1" applyBorder="1" applyAlignment="1" applyProtection="1">
      <alignment vertical="center" wrapText="1"/>
    </xf>
    <xf numFmtId="0" fontId="32" fillId="18" borderId="0" xfId="0" applyFont="1" applyFill="1" applyAlignment="1" applyProtection="1">
      <alignment vertical="center"/>
      <protection locked="0"/>
    </xf>
    <xf numFmtId="0" fontId="44" fillId="18" borderId="0" xfId="0" applyFont="1" applyFill="1" applyAlignment="1" applyProtection="1">
      <alignment vertical="center"/>
      <protection locked="0"/>
    </xf>
    <xf numFmtId="49" fontId="8" fillId="18" borderId="12" xfId="0" applyNumberFormat="1" applyFont="1" applyFill="1" applyBorder="1" applyAlignment="1">
      <alignment horizontal="center" vertical="center"/>
    </xf>
    <xf numFmtId="0" fontId="0" fillId="18" borderId="4" xfId="0" applyFill="1" applyBorder="1" applyAlignment="1">
      <alignment vertical="center"/>
    </xf>
    <xf numFmtId="0" fontId="57" fillId="18" borderId="0" xfId="0" applyFont="1" applyFill="1" applyAlignment="1">
      <alignment horizontal="left" vertical="center"/>
    </xf>
    <xf numFmtId="0" fontId="0" fillId="18" borderId="0" xfId="0" applyFill="1" applyAlignment="1">
      <alignment vertical="center"/>
    </xf>
    <xf numFmtId="0" fontId="60" fillId="18" borderId="0" xfId="0" applyFont="1" applyFill="1" applyAlignment="1">
      <alignment horizontal="left" vertical="center" wrapText="1"/>
    </xf>
    <xf numFmtId="0" fontId="0" fillId="18" borderId="0" xfId="0" applyFill="1" applyAlignment="1" applyProtection="1">
      <alignment vertical="center"/>
      <protection locked="0"/>
    </xf>
    <xf numFmtId="0" fontId="0" fillId="18" borderId="5" xfId="0" applyFill="1" applyBorder="1" applyAlignment="1">
      <alignment vertical="center"/>
    </xf>
    <xf numFmtId="0" fontId="58" fillId="18" borderId="0" xfId="0" applyFont="1" applyFill="1" applyAlignment="1">
      <alignment horizontal="left" vertical="center"/>
    </xf>
    <xf numFmtId="0" fontId="20" fillId="18" borderId="0" xfId="4" applyFont="1" applyFill="1" applyBorder="1" applyAlignment="1" applyProtection="1">
      <alignment vertical="center" wrapText="1"/>
    </xf>
    <xf numFmtId="0" fontId="85" fillId="18" borderId="12" xfId="0" applyFont="1" applyFill="1" applyBorder="1" applyAlignment="1">
      <alignment horizontal="center" vertical="center"/>
    </xf>
    <xf numFmtId="49" fontId="85" fillId="18" borderId="12" xfId="0" applyNumberFormat="1" applyFont="1" applyFill="1" applyBorder="1" applyAlignment="1">
      <alignment horizontal="left" vertical="center" wrapText="1"/>
    </xf>
    <xf numFmtId="0" fontId="85" fillId="18" borderId="12" xfId="0" applyFont="1" applyFill="1" applyBorder="1" applyAlignment="1">
      <alignment horizontal="left" vertical="center" wrapText="1"/>
    </xf>
    <xf numFmtId="0" fontId="85" fillId="18" borderId="12" xfId="0" applyFont="1" applyFill="1" applyBorder="1" applyAlignment="1">
      <alignment horizontal="center" vertical="center" wrapText="1"/>
    </xf>
    <xf numFmtId="166" fontId="85" fillId="18" borderId="12" xfId="0" applyNumberFormat="1" applyFont="1" applyFill="1" applyBorder="1" applyAlignment="1">
      <alignment vertical="center"/>
    </xf>
    <xf numFmtId="4" fontId="85" fillId="18" borderId="12" xfId="0" applyNumberFormat="1" applyFont="1" applyFill="1" applyBorder="1" applyAlignment="1">
      <alignment vertical="center"/>
    </xf>
    <xf numFmtId="0" fontId="85" fillId="18" borderId="12" xfId="0" applyFont="1" applyFill="1" applyBorder="1" applyAlignment="1">
      <alignment horizontal="right" vertical="center" wrapText="1"/>
    </xf>
    <xf numFmtId="0" fontId="39" fillId="18" borderId="0" xfId="4" applyFont="1" applyFill="1" applyBorder="1" applyAlignment="1" applyProtection="1">
      <alignment vertical="center" wrapText="1"/>
    </xf>
    <xf numFmtId="0" fontId="4" fillId="18" borderId="4" xfId="0" applyFont="1" applyFill="1" applyBorder="1"/>
    <xf numFmtId="0" fontId="2" fillId="18" borderId="0" xfId="0" applyFont="1" applyFill="1" applyAlignment="1">
      <alignment horizontal="center" vertical="center"/>
    </xf>
    <xf numFmtId="0" fontId="2" fillId="18" borderId="0" xfId="0" applyFont="1" applyFill="1" applyAlignment="1">
      <alignment horizontal="left" vertical="center"/>
    </xf>
    <xf numFmtId="0" fontId="4" fillId="18" borderId="0" xfId="0" applyFont="1" applyFill="1" applyAlignment="1">
      <alignment horizontal="right" vertical="center"/>
    </xf>
    <xf numFmtId="0" fontId="4" fillId="18" borderId="0" xfId="0" applyFont="1" applyFill="1"/>
    <xf numFmtId="4" fontId="2" fillId="18" borderId="0" xfId="0" applyNumberFormat="1" applyFont="1" applyFill="1" applyAlignment="1">
      <alignment horizontal="right" vertical="center"/>
    </xf>
    <xf numFmtId="4" fontId="4" fillId="18" borderId="5" xfId="0" applyNumberFormat="1" applyFont="1" applyFill="1" applyBorder="1" applyAlignment="1">
      <alignment horizontal="right" vertical="center"/>
    </xf>
    <xf numFmtId="0" fontId="21" fillId="18" borderId="4" xfId="0" applyFont="1" applyFill="1" applyBorder="1" applyAlignment="1">
      <alignment vertical="center"/>
    </xf>
    <xf numFmtId="0" fontId="22" fillId="18" borderId="0" xfId="0" applyFont="1" applyFill="1" applyAlignment="1">
      <alignment horizontal="left" vertical="center"/>
    </xf>
    <xf numFmtId="0" fontId="21" fillId="18" borderId="0" xfId="0" applyFont="1" applyFill="1" applyAlignment="1">
      <alignment horizontal="left" vertical="center"/>
    </xf>
    <xf numFmtId="0" fontId="21" fillId="18" borderId="0" xfId="0" applyFont="1" applyFill="1" applyAlignment="1">
      <alignment vertical="center"/>
    </xf>
    <xf numFmtId="166" fontId="21" fillId="18" borderId="0" xfId="0" applyNumberFormat="1" applyFont="1" applyFill="1" applyAlignment="1">
      <alignment vertical="center"/>
    </xf>
    <xf numFmtId="0" fontId="23" fillId="18" borderId="0" xfId="0" applyFont="1" applyFill="1" applyAlignment="1">
      <alignment vertical="center"/>
    </xf>
    <xf numFmtId="0" fontId="21" fillId="18" borderId="5" xfId="0" applyFont="1" applyFill="1" applyBorder="1" applyAlignment="1">
      <alignment vertical="center"/>
    </xf>
    <xf numFmtId="0" fontId="47" fillId="18" borderId="0" xfId="0" applyFont="1" applyFill="1" applyAlignment="1">
      <alignment horizontal="center"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6" fillId="0" borderId="10" xfId="0" applyFont="1" applyBorder="1" applyAlignment="1" applyProtection="1">
      <alignment vertical="center"/>
    </xf>
    <xf numFmtId="0" fontId="2" fillId="0" borderId="11" xfId="0" applyFont="1" applyBorder="1" applyAlignment="1" applyProtection="1">
      <alignment vertical="center"/>
    </xf>
    <xf numFmtId="0" fontId="10" fillId="0" borderId="0" xfId="0" applyFont="1" applyAlignment="1" applyProtection="1">
      <alignment vertical="center" wrapText="1"/>
    </xf>
    <xf numFmtId="0" fontId="4" fillId="0" borderId="0" xfId="0" applyFont="1" applyProtection="1"/>
    <xf numFmtId="0" fontId="2" fillId="6" borderId="1" xfId="0" applyFont="1" applyFill="1" applyBorder="1" applyAlignment="1" applyProtection="1">
      <alignment horizontal="left" vertical="top"/>
    </xf>
    <xf numFmtId="0" fontId="2" fillId="6" borderId="2" xfId="0" applyFont="1" applyFill="1" applyBorder="1" applyAlignment="1" applyProtection="1">
      <alignment vertical="top"/>
    </xf>
    <xf numFmtId="0" fontId="3" fillId="6" borderId="2" xfId="0" applyFont="1" applyFill="1" applyBorder="1" applyProtection="1"/>
    <xf numFmtId="0" fontId="6" fillId="6" borderId="2" xfId="0" applyFont="1" applyFill="1" applyBorder="1" applyAlignment="1" applyProtection="1">
      <alignment vertical="top"/>
    </xf>
    <xf numFmtId="0" fontId="2" fillId="6" borderId="3" xfId="0" applyFont="1" applyFill="1" applyBorder="1" applyAlignment="1" applyProtection="1">
      <alignment vertical="top"/>
    </xf>
    <xf numFmtId="0" fontId="8" fillId="0" borderId="0" xfId="0" applyFont="1" applyProtection="1"/>
    <xf numFmtId="0" fontId="2" fillId="6" borderId="4" xfId="0" applyFont="1" applyFill="1" applyBorder="1" applyAlignment="1" applyProtection="1">
      <alignment horizontal="left" vertical="top"/>
    </xf>
    <xf numFmtId="0" fontId="2" fillId="6" borderId="0" xfId="0" applyFont="1" applyFill="1" applyAlignment="1" applyProtection="1">
      <alignment horizontal="left" vertical="top"/>
    </xf>
    <xf numFmtId="0" fontId="3" fillId="6" borderId="0" xfId="0" applyFont="1" applyFill="1" applyProtection="1"/>
    <xf numFmtId="0" fontId="6" fillId="6" borderId="0" xfId="0" applyFont="1" applyFill="1" applyAlignment="1" applyProtection="1">
      <alignment horizontal="left" vertical="top"/>
    </xf>
    <xf numFmtId="0" fontId="2" fillId="6" borderId="5" xfId="0" applyFont="1" applyFill="1" applyBorder="1" applyAlignment="1" applyProtection="1">
      <alignment horizontal="left" vertical="top"/>
    </xf>
    <xf numFmtId="0" fontId="6" fillId="6" borderId="0" xfId="0" applyFont="1" applyFill="1" applyAlignment="1" applyProtection="1">
      <alignment horizontal="left" vertical="center"/>
    </xf>
    <xf numFmtId="0" fontId="2" fillId="6" borderId="5"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5" fillId="6" borderId="0" xfId="0" applyFont="1" applyFill="1" applyAlignment="1" applyProtection="1">
      <alignment horizontal="left" vertical="center"/>
    </xf>
    <xf numFmtId="0" fontId="5" fillId="6" borderId="0" xfId="0" applyFont="1" applyFill="1" applyProtection="1"/>
    <xf numFmtId="0" fontId="5" fillId="6" borderId="5" xfId="0" applyFont="1" applyFill="1" applyBorder="1" applyAlignment="1" applyProtection="1">
      <alignment horizontal="left" vertical="center"/>
    </xf>
    <xf numFmtId="0" fontId="3" fillId="6" borderId="7" xfId="0" applyFont="1" applyFill="1" applyBorder="1" applyProtection="1"/>
    <xf numFmtId="0" fontId="5" fillId="6" borderId="7"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7" fillId="5" borderId="12"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4" fillId="6" borderId="4" xfId="0" applyFont="1" applyFill="1" applyBorder="1" applyProtection="1"/>
    <xf numFmtId="0" fontId="2" fillId="6" borderId="0" xfId="0" applyFont="1" applyFill="1" applyAlignment="1" applyProtection="1">
      <alignment horizontal="center" vertical="center"/>
    </xf>
    <xf numFmtId="0" fontId="2" fillId="6" borderId="0" xfId="0" applyFont="1" applyFill="1" applyAlignment="1" applyProtection="1">
      <alignment horizontal="left" vertical="center"/>
    </xf>
    <xf numFmtId="0" fontId="4" fillId="6" borderId="0" xfId="0" applyFont="1" applyFill="1" applyAlignment="1" applyProtection="1">
      <alignment horizontal="right" vertical="center"/>
    </xf>
    <xf numFmtId="0" fontId="4" fillId="6" borderId="0" xfId="0" applyFont="1" applyFill="1" applyProtection="1"/>
    <xf numFmtId="4" fontId="2" fillId="6" borderId="0" xfId="0" applyNumberFormat="1" applyFont="1" applyFill="1" applyAlignment="1" applyProtection="1">
      <alignment horizontal="right" vertical="center"/>
    </xf>
    <xf numFmtId="4" fontId="4" fillId="6" borderId="5" xfId="0" applyNumberFormat="1" applyFont="1" applyFill="1" applyBorder="1" applyAlignment="1" applyProtection="1">
      <alignment horizontal="right" vertical="center"/>
    </xf>
    <xf numFmtId="0" fontId="79" fillId="17" borderId="4" xfId="0" applyFont="1" applyFill="1" applyBorder="1" applyAlignment="1" applyProtection="1">
      <alignment horizontal="left" vertical="center"/>
    </xf>
    <xf numFmtId="0" fontId="7" fillId="7" borderId="0" xfId="0" applyFont="1" applyFill="1" applyAlignment="1" applyProtection="1">
      <alignment horizontal="center" vertical="center"/>
    </xf>
    <xf numFmtId="0" fontId="2" fillId="7" borderId="0" xfId="0" applyFont="1" applyFill="1" applyAlignment="1" applyProtection="1">
      <alignment horizontal="left" vertical="center"/>
    </xf>
    <xf numFmtId="0" fontId="8" fillId="7" borderId="0" xfId="0" applyFont="1" applyFill="1" applyAlignment="1" applyProtection="1">
      <alignment horizontal="right" vertical="center"/>
    </xf>
    <xf numFmtId="0" fontId="8" fillId="7" borderId="0" xfId="0" applyFont="1" applyFill="1" applyProtection="1"/>
    <xf numFmtId="4" fontId="7" fillId="7" borderId="0" xfId="0" applyNumberFormat="1" applyFont="1" applyFill="1" applyAlignment="1" applyProtection="1">
      <alignment horizontal="right" vertical="center"/>
    </xf>
    <xf numFmtId="4" fontId="8" fillId="7" borderId="5" xfId="0" applyNumberFormat="1" applyFont="1" applyFill="1" applyBorder="1" applyAlignment="1" applyProtection="1">
      <alignment horizontal="right" vertical="center"/>
    </xf>
    <xf numFmtId="0" fontId="52" fillId="0" borderId="12" xfId="0" applyFont="1" applyBorder="1" applyAlignment="1" applyProtection="1">
      <alignment horizontal="center" vertical="center"/>
    </xf>
    <xf numFmtId="49" fontId="52" fillId="0" borderId="12" xfId="0" applyNumberFormat="1"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52" fillId="0" borderId="12" xfId="0" applyFont="1" applyBorder="1" applyAlignment="1" applyProtection="1">
      <alignment horizontal="center" vertical="center" wrapText="1"/>
    </xf>
    <xf numFmtId="166" fontId="52" fillId="0" borderId="12" xfId="0" applyNumberFormat="1" applyFont="1" applyBorder="1" applyAlignment="1" applyProtection="1">
      <alignment vertical="center"/>
    </xf>
    <xf numFmtId="4" fontId="52" fillId="0" borderId="12" xfId="0" applyNumberFormat="1" applyFont="1" applyBorder="1" applyAlignment="1" applyProtection="1">
      <alignment vertical="center"/>
    </xf>
    <xf numFmtId="0" fontId="32" fillId="0" borderId="12" xfId="0" applyFont="1" applyBorder="1" applyAlignment="1" applyProtection="1">
      <alignment vertical="center"/>
    </xf>
    <xf numFmtId="0" fontId="43" fillId="0" borderId="4" xfId="0" applyFont="1" applyBorder="1" applyAlignment="1" applyProtection="1">
      <alignment vertical="center"/>
    </xf>
    <xf numFmtId="0" fontId="47" fillId="0" borderId="0" xfId="0" applyFont="1" applyAlignment="1" applyProtection="1">
      <alignment horizontal="lef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43" fillId="0" borderId="0" xfId="0" applyFont="1" applyAlignment="1" applyProtection="1">
      <alignment vertical="center"/>
    </xf>
    <xf numFmtId="0" fontId="43" fillId="0" borderId="5" xfId="0" applyFont="1" applyBorder="1" applyAlignment="1" applyProtection="1">
      <alignment vertical="center"/>
    </xf>
    <xf numFmtId="0" fontId="44" fillId="0" borderId="4" xfId="0" applyFont="1" applyBorder="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44" fillId="0" borderId="0" xfId="0" applyFont="1" applyAlignment="1" applyProtection="1">
      <alignment vertical="center"/>
    </xf>
    <xf numFmtId="166" fontId="44" fillId="0" borderId="0" xfId="0" applyNumberFormat="1" applyFont="1" applyAlignment="1" applyProtection="1">
      <alignment vertical="center"/>
    </xf>
    <xf numFmtId="0" fontId="44" fillId="0" borderId="12" xfId="0" applyFont="1" applyBorder="1" applyAlignment="1" applyProtection="1">
      <alignment vertical="center"/>
    </xf>
    <xf numFmtId="0" fontId="32" fillId="0" borderId="5" xfId="0" applyFont="1" applyBorder="1" applyAlignment="1" applyProtection="1">
      <alignment vertical="center"/>
    </xf>
    <xf numFmtId="0" fontId="32" fillId="0" borderId="5" xfId="0" applyFont="1" applyBorder="1" applyAlignment="1" applyProtection="1">
      <alignment horizontal="left" vertical="center" wrapText="1"/>
    </xf>
    <xf numFmtId="0" fontId="62" fillId="0" borderId="4" xfId="0" applyFont="1" applyBorder="1" applyAlignment="1" applyProtection="1">
      <alignment vertical="center"/>
    </xf>
    <xf numFmtId="0" fontId="62" fillId="0" borderId="0" xfId="0" applyFont="1" applyAlignment="1" applyProtection="1">
      <alignment horizontal="left" vertical="center"/>
    </xf>
    <xf numFmtId="0" fontId="62" fillId="0" borderId="0" xfId="0" applyFont="1" applyAlignment="1" applyProtection="1">
      <alignment horizontal="left" vertical="center" wrapText="1"/>
    </xf>
    <xf numFmtId="0" fontId="62" fillId="0" borderId="0" xfId="0" applyFont="1" applyAlignment="1" applyProtection="1">
      <alignment vertical="center"/>
    </xf>
    <xf numFmtId="166" fontId="62" fillId="0" borderId="0" xfId="0" applyNumberFormat="1" applyFont="1" applyAlignment="1" applyProtection="1">
      <alignment vertical="center"/>
    </xf>
    <xf numFmtId="0" fontId="44" fillId="0" borderId="5" xfId="0" applyFont="1" applyBorder="1" applyAlignment="1" applyProtection="1">
      <alignment vertical="center"/>
    </xf>
    <xf numFmtId="0" fontId="45" fillId="0" borderId="4" xfId="0" applyFont="1" applyBorder="1" applyAlignment="1" applyProtection="1">
      <alignmen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0" fontId="45" fillId="0" borderId="0" xfId="0" applyFont="1" applyAlignment="1" applyProtection="1">
      <alignment vertical="center"/>
    </xf>
    <xf numFmtId="166" fontId="45" fillId="0" borderId="0" xfId="0" applyNumberFormat="1" applyFont="1" applyAlignment="1" applyProtection="1">
      <alignment vertical="center"/>
    </xf>
    <xf numFmtId="0" fontId="45" fillId="0" borderId="5" xfId="0" applyFont="1" applyBorder="1" applyAlignment="1" applyProtection="1">
      <alignment vertical="center"/>
    </xf>
    <xf numFmtId="0" fontId="32" fillId="0" borderId="12"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43" fillId="0" borderId="12" xfId="0" applyFont="1" applyBorder="1" applyAlignment="1" applyProtection="1">
      <alignment vertical="center"/>
    </xf>
    <xf numFmtId="0" fontId="32" fillId="0" borderId="12" xfId="0" applyFont="1" applyBorder="1" applyProtection="1"/>
    <xf numFmtId="0" fontId="82" fillId="0" borderId="5" xfId="0" applyFont="1" applyBorder="1" applyAlignment="1" applyProtection="1">
      <alignment horizontal="left" vertical="center" wrapText="1"/>
    </xf>
    <xf numFmtId="0" fontId="31" fillId="0" borderId="12" xfId="0" applyFont="1" applyBorder="1" applyAlignment="1" applyProtection="1">
      <alignment horizontal="center" vertical="center"/>
    </xf>
    <xf numFmtId="49" fontId="31" fillId="0" borderId="12" xfId="0" applyNumberFormat="1"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2" xfId="0" applyFont="1" applyBorder="1" applyAlignment="1" applyProtection="1">
      <alignment horizontal="center" vertical="center" wrapText="1"/>
    </xf>
    <xf numFmtId="166" fontId="31" fillId="0" borderId="12" xfId="0" applyNumberFormat="1" applyFont="1" applyBorder="1" applyAlignment="1" applyProtection="1">
      <alignment vertical="center"/>
    </xf>
    <xf numFmtId="4" fontId="31" fillId="0" borderId="12" xfId="0" applyNumberFormat="1" applyFont="1" applyBorder="1" applyAlignment="1" applyProtection="1">
      <alignment vertical="center"/>
    </xf>
    <xf numFmtId="0" fontId="32" fillId="0" borderId="5" xfId="0" applyFont="1" applyBorder="1" applyProtection="1"/>
    <xf numFmtId="0" fontId="32" fillId="0" borderId="4" xfId="0" applyFont="1" applyBorder="1" applyAlignment="1" applyProtection="1">
      <alignment vertical="center"/>
    </xf>
    <xf numFmtId="0" fontId="32" fillId="0" borderId="0" xfId="0" applyFont="1" applyAlignment="1" applyProtection="1">
      <alignment vertical="center"/>
    </xf>
    <xf numFmtId="0" fontId="71" fillId="0" borderId="0" xfId="0" applyFont="1" applyAlignment="1" applyProtection="1">
      <alignment vertical="top" wrapText="1"/>
    </xf>
    <xf numFmtId="0" fontId="71" fillId="0" borderId="0" xfId="0" applyFont="1" applyAlignment="1" applyProtection="1">
      <alignment vertical="center" wrapText="1"/>
    </xf>
    <xf numFmtId="0" fontId="80" fillId="0" borderId="12" xfId="0" applyFont="1" applyBorder="1" applyAlignment="1" applyProtection="1">
      <alignment vertical="center"/>
    </xf>
    <xf numFmtId="0" fontId="62" fillId="0" borderId="5" xfId="0" applyFont="1" applyBorder="1" applyAlignment="1" applyProtection="1">
      <alignment vertical="center"/>
    </xf>
    <xf numFmtId="4" fontId="32" fillId="0" borderId="5" xfId="0" applyNumberFormat="1" applyFont="1" applyBorder="1" applyAlignment="1" applyProtection="1">
      <alignment horizontal="right" vertical="center"/>
    </xf>
    <xf numFmtId="0" fontId="81" fillId="0" borderId="12" xfId="0" applyFont="1" applyBorder="1" applyAlignment="1" applyProtection="1">
      <alignment vertical="center"/>
    </xf>
    <xf numFmtId="0" fontId="62" fillId="0" borderId="12" xfId="0" applyFont="1" applyBorder="1" applyAlignment="1" applyProtection="1">
      <alignment vertical="center"/>
    </xf>
    <xf numFmtId="0" fontId="52" fillId="18" borderId="12" xfId="0" applyFont="1" applyFill="1" applyBorder="1" applyAlignment="1" applyProtection="1">
      <alignment horizontal="center" vertical="center"/>
    </xf>
    <xf numFmtId="49" fontId="52" fillId="18" borderId="12" xfId="0" applyNumberFormat="1" applyFont="1" applyFill="1" applyBorder="1" applyAlignment="1" applyProtection="1">
      <alignment horizontal="left" vertical="center" wrapText="1"/>
    </xf>
    <xf numFmtId="0" fontId="16" fillId="18" borderId="12" xfId="0" applyFont="1" applyFill="1" applyBorder="1" applyAlignment="1" applyProtection="1">
      <alignment horizontal="left" vertical="center" wrapText="1"/>
    </xf>
    <xf numFmtId="0" fontId="52" fillId="18" borderId="12" xfId="0" applyFont="1" applyFill="1" applyBorder="1" applyAlignment="1" applyProtection="1">
      <alignment horizontal="center" vertical="center" wrapText="1"/>
    </xf>
    <xf numFmtId="166" fontId="52" fillId="18" borderId="12" xfId="0" applyNumberFormat="1" applyFont="1" applyFill="1" applyBorder="1" applyAlignment="1" applyProtection="1">
      <alignment vertical="center"/>
    </xf>
    <xf numFmtId="4" fontId="52" fillId="18" borderId="12" xfId="0" applyNumberFormat="1" applyFont="1" applyFill="1" applyBorder="1" applyAlignment="1" applyProtection="1">
      <alignment vertical="center"/>
    </xf>
    <xf numFmtId="0" fontId="32" fillId="18" borderId="12" xfId="0" applyFont="1" applyFill="1" applyBorder="1" applyAlignment="1" applyProtection="1">
      <alignment vertical="center"/>
    </xf>
    <xf numFmtId="0" fontId="4" fillId="0" borderId="0" xfId="0" applyFont="1" applyFill="1" applyProtection="1"/>
    <xf numFmtId="0" fontId="45" fillId="0" borderId="12" xfId="0" applyFont="1" applyBorder="1" applyAlignment="1" applyProtection="1">
      <alignment vertical="center"/>
    </xf>
    <xf numFmtId="4" fontId="8" fillId="0" borderId="12" xfId="0" applyNumberFormat="1" applyFont="1" applyBorder="1" applyAlignment="1" applyProtection="1">
      <alignment horizontal="right" vertical="center"/>
    </xf>
    <xf numFmtId="0" fontId="8" fillId="0" borderId="12" xfId="0" applyFont="1" applyBorder="1" applyAlignment="1" applyProtection="1">
      <alignment vertical="center"/>
    </xf>
    <xf numFmtId="0" fontId="52" fillId="18" borderId="9" xfId="0" applyFont="1" applyFill="1" applyBorder="1" applyAlignment="1" applyProtection="1">
      <alignment vertical="center" wrapText="1"/>
    </xf>
    <xf numFmtId="0" fontId="52" fillId="18" borderId="10" xfId="0" applyFont="1" applyFill="1" applyBorder="1" applyAlignment="1" applyProtection="1">
      <alignment vertical="center" wrapText="1"/>
    </xf>
    <xf numFmtId="0" fontId="52" fillId="18" borderId="11" xfId="0" applyFont="1" applyFill="1" applyBorder="1" applyAlignment="1" applyProtection="1">
      <alignment vertical="center" wrapText="1"/>
    </xf>
    <xf numFmtId="0" fontId="52" fillId="18" borderId="12" xfId="0" applyFont="1" applyFill="1" applyBorder="1" applyAlignment="1" applyProtection="1">
      <alignment horizontal="left" vertical="center" wrapText="1"/>
    </xf>
    <xf numFmtId="0" fontId="44" fillId="18" borderId="4" xfId="0" applyFont="1" applyFill="1" applyBorder="1" applyAlignment="1" applyProtection="1">
      <alignment vertical="center"/>
    </xf>
    <xf numFmtId="0" fontId="47" fillId="18" borderId="0" xfId="0" applyFont="1" applyFill="1" applyAlignment="1" applyProtection="1">
      <alignment horizontal="left" vertical="center"/>
    </xf>
    <xf numFmtId="0" fontId="44" fillId="18" borderId="0" xfId="0" applyFont="1" applyFill="1" applyAlignment="1" applyProtection="1">
      <alignment horizontal="left" vertical="center"/>
    </xf>
    <xf numFmtId="0" fontId="44" fillId="18" borderId="0" xfId="0" applyFont="1" applyFill="1" applyAlignment="1" applyProtection="1">
      <alignment horizontal="left" vertical="center" wrapText="1"/>
    </xf>
    <xf numFmtId="0" fontId="44" fillId="18" borderId="0" xfId="0" applyFont="1" applyFill="1" applyAlignment="1" applyProtection="1">
      <alignment vertical="center"/>
    </xf>
    <xf numFmtId="166" fontId="44" fillId="18" borderId="0" xfId="0" applyNumberFormat="1" applyFont="1" applyFill="1" applyAlignment="1" applyProtection="1">
      <alignment vertical="center"/>
    </xf>
    <xf numFmtId="0" fontId="82" fillId="18" borderId="5" xfId="0" applyFont="1" applyFill="1" applyBorder="1" applyAlignment="1" applyProtection="1">
      <alignment horizontal="left" vertical="center" wrapText="1"/>
    </xf>
    <xf numFmtId="0" fontId="32" fillId="18" borderId="12" xfId="0" applyFont="1" applyFill="1" applyBorder="1" applyAlignment="1" applyProtection="1">
      <alignment horizontal="left" vertical="center" wrapText="1"/>
    </xf>
    <xf numFmtId="0" fontId="8" fillId="0" borderId="0" xfId="0" applyFont="1" applyFill="1" applyProtection="1"/>
    <xf numFmtId="0" fontId="45" fillId="18" borderId="12" xfId="0" applyFont="1" applyFill="1" applyBorder="1" applyAlignment="1" applyProtection="1">
      <alignment vertical="center"/>
    </xf>
    <xf numFmtId="0" fontId="43" fillId="18" borderId="4" xfId="0" applyFont="1" applyFill="1" applyBorder="1" applyAlignment="1" applyProtection="1">
      <alignment vertical="center"/>
    </xf>
    <xf numFmtId="0" fontId="43" fillId="18" borderId="0" xfId="0" applyFont="1" applyFill="1" applyAlignment="1" applyProtection="1">
      <alignment horizontal="left" vertical="center"/>
    </xf>
    <xf numFmtId="0" fontId="43" fillId="18" borderId="0" xfId="0" applyFont="1" applyFill="1" applyAlignment="1" applyProtection="1">
      <alignment horizontal="left" vertical="center" wrapText="1"/>
    </xf>
    <xf numFmtId="0" fontId="43" fillId="18" borderId="0" xfId="0" applyFont="1" applyFill="1" applyAlignment="1" applyProtection="1">
      <alignment vertical="center"/>
    </xf>
    <xf numFmtId="0" fontId="44" fillId="18" borderId="5" xfId="0" applyFont="1" applyFill="1" applyBorder="1" applyAlignment="1" applyProtection="1">
      <alignment vertical="center"/>
    </xf>
    <xf numFmtId="0" fontId="52" fillId="0" borderId="9" xfId="0" applyFont="1" applyBorder="1" applyAlignment="1" applyProtection="1">
      <alignment vertical="center" wrapText="1"/>
    </xf>
    <xf numFmtId="0" fontId="52" fillId="0" borderId="10" xfId="0" applyFont="1" applyBorder="1" applyAlignment="1" applyProtection="1">
      <alignment vertical="center" wrapText="1"/>
    </xf>
    <xf numFmtId="0" fontId="52" fillId="0" borderId="11" xfId="0" applyFont="1" applyBorder="1" applyAlignment="1" applyProtection="1">
      <alignment vertical="center" wrapText="1"/>
    </xf>
    <xf numFmtId="0" fontId="82" fillId="0" borderId="12" xfId="0" applyFont="1" applyBorder="1" applyAlignment="1" applyProtection="1">
      <alignment horizontal="left" vertical="center" wrapText="1"/>
    </xf>
    <xf numFmtId="0" fontId="52" fillId="18" borderId="9" xfId="0" applyFont="1" applyFill="1" applyBorder="1" applyAlignment="1" applyProtection="1">
      <alignment vertical="center"/>
    </xf>
    <xf numFmtId="0" fontId="52" fillId="18" borderId="10" xfId="0" applyFont="1" applyFill="1" applyBorder="1" applyAlignment="1" applyProtection="1">
      <alignment vertical="center"/>
    </xf>
    <xf numFmtId="0" fontId="52" fillId="18" borderId="11" xfId="0" applyFont="1" applyFill="1" applyBorder="1" applyAlignment="1" applyProtection="1">
      <alignment vertical="center"/>
    </xf>
    <xf numFmtId="0" fontId="32" fillId="0" borderId="6" xfId="0" applyFont="1" applyBorder="1" applyAlignment="1" applyProtection="1">
      <alignment vertical="center"/>
    </xf>
    <xf numFmtId="0" fontId="47" fillId="0" borderId="7" xfId="0" applyFont="1" applyBorder="1" applyAlignment="1" applyProtection="1">
      <alignment horizontal="left" vertical="center"/>
    </xf>
    <xf numFmtId="0" fontId="32" fillId="0" borderId="7" xfId="0" applyFont="1" applyBorder="1" applyAlignment="1" applyProtection="1">
      <alignment vertical="center"/>
    </xf>
    <xf numFmtId="0" fontId="71" fillId="0" borderId="7" xfId="0" applyFont="1" applyBorder="1" applyAlignment="1" applyProtection="1">
      <alignment vertical="center" wrapText="1"/>
    </xf>
    <xf numFmtId="0" fontId="44" fillId="0" borderId="8" xfId="0" applyFont="1" applyBorder="1" applyAlignment="1" applyProtection="1">
      <alignment vertical="center"/>
    </xf>
    <xf numFmtId="0" fontId="5" fillId="0" borderId="0" xfId="0" applyFont="1" applyProtection="1"/>
    <xf numFmtId="0" fontId="4" fillId="0" borderId="0" xfId="0" applyFont="1" applyAlignment="1" applyProtection="1">
      <alignment horizontal="right" vertical="center"/>
    </xf>
    <xf numFmtId="0" fontId="4" fillId="18" borderId="1" xfId="0" applyFont="1" applyFill="1" applyBorder="1" applyAlignment="1" applyProtection="1">
      <alignment vertical="center"/>
    </xf>
    <xf numFmtId="0" fontId="37" fillId="18" borderId="2" xfId="0" applyFont="1" applyFill="1" applyBorder="1" applyAlignment="1" applyProtection="1">
      <alignment horizontal="left" vertical="center"/>
    </xf>
    <xf numFmtId="0" fontId="4" fillId="18" borderId="2" xfId="0" applyFont="1" applyFill="1" applyBorder="1" applyAlignment="1" applyProtection="1">
      <alignment vertical="center"/>
    </xf>
    <xf numFmtId="0" fontId="4" fillId="18" borderId="2" xfId="0" applyFont="1" applyFill="1" applyBorder="1" applyAlignment="1" applyProtection="1">
      <alignment horizontal="left" vertical="center" wrapText="1"/>
    </xf>
    <xf numFmtId="0" fontId="47" fillId="18" borderId="0" xfId="0" applyFont="1" applyFill="1" applyBorder="1" applyAlignment="1" applyProtection="1">
      <alignment horizontal="left" vertical="center"/>
    </xf>
    <xf numFmtId="0" fontId="43" fillId="18" borderId="0" xfId="0" applyFont="1" applyFill="1" applyBorder="1" applyAlignment="1" applyProtection="1">
      <alignment horizontal="left" vertical="center"/>
    </xf>
    <xf numFmtId="0" fontId="43" fillId="18" borderId="0" xfId="0" applyFont="1" applyFill="1" applyBorder="1" applyAlignment="1" applyProtection="1">
      <alignment horizontal="left" vertical="center" wrapText="1"/>
    </xf>
    <xf numFmtId="0" fontId="43" fillId="18" borderId="0" xfId="0" applyFont="1" applyFill="1" applyBorder="1" applyAlignment="1" applyProtection="1">
      <alignment vertical="center"/>
    </xf>
    <xf numFmtId="0" fontId="44" fillId="18" borderId="6" xfId="0" applyFont="1" applyFill="1" applyBorder="1" applyAlignment="1" applyProtection="1">
      <alignment vertical="center"/>
    </xf>
    <xf numFmtId="0" fontId="47" fillId="18" borderId="7" xfId="0" applyFont="1" applyFill="1" applyBorder="1" applyAlignment="1" applyProtection="1">
      <alignment horizontal="left" vertical="center"/>
    </xf>
    <xf numFmtId="0" fontId="44" fillId="18" borderId="7" xfId="0" applyFont="1" applyFill="1" applyBorder="1" applyAlignment="1" applyProtection="1">
      <alignment horizontal="left" vertical="center"/>
    </xf>
    <xf numFmtId="0" fontId="44" fillId="18" borderId="7" xfId="0" applyFont="1" applyFill="1" applyBorder="1" applyAlignment="1" applyProtection="1">
      <alignment horizontal="left" vertical="center" wrapText="1"/>
    </xf>
    <xf numFmtId="0" fontId="44" fillId="18" borderId="7" xfId="0" applyFont="1" applyFill="1" applyBorder="1" applyAlignment="1" applyProtection="1">
      <alignment vertical="center"/>
    </xf>
    <xf numFmtId="166" fontId="44" fillId="18" borderId="7" xfId="0" applyNumberFormat="1" applyFont="1" applyFill="1" applyBorder="1" applyAlignment="1" applyProtection="1">
      <alignment vertical="center"/>
    </xf>
    <xf numFmtId="0" fontId="4" fillId="18" borderId="3" xfId="0" applyFont="1" applyFill="1" applyBorder="1" applyAlignment="1" applyProtection="1">
      <alignment vertical="center"/>
    </xf>
    <xf numFmtId="0" fontId="32" fillId="18" borderId="5" xfId="0" applyFont="1" applyFill="1" applyBorder="1" applyProtection="1"/>
    <xf numFmtId="0" fontId="32" fillId="18" borderId="8" xfId="0" applyFont="1" applyFill="1" applyBorder="1" applyProtection="1"/>
    <xf numFmtId="0" fontId="51" fillId="18" borderId="4" xfId="0" applyFont="1" applyFill="1" applyBorder="1" applyAlignment="1">
      <alignment vertical="center"/>
    </xf>
    <xf numFmtId="0" fontId="50" fillId="18" borderId="0" xfId="0" applyFont="1" applyFill="1" applyAlignment="1">
      <alignment horizontal="center" vertical="center"/>
    </xf>
    <xf numFmtId="0" fontId="51" fillId="18" borderId="0" xfId="0" applyFont="1" applyFill="1" applyAlignment="1">
      <alignment vertical="center"/>
    </xf>
    <xf numFmtId="0" fontId="52" fillId="18" borderId="0" xfId="0" applyFont="1" applyFill="1" applyAlignment="1">
      <alignment horizontal="left" vertical="center" wrapText="1"/>
    </xf>
    <xf numFmtId="0" fontId="51" fillId="18" borderId="5" xfId="0" applyFont="1" applyFill="1" applyBorder="1" applyAlignment="1">
      <alignment vertical="center"/>
    </xf>
    <xf numFmtId="0" fontId="77" fillId="18" borderId="0" xfId="0" applyFont="1" applyFill="1" applyAlignment="1">
      <alignment vertical="center" wrapText="1"/>
    </xf>
    <xf numFmtId="0" fontId="8" fillId="18" borderId="15" xfId="0" applyFont="1" applyFill="1" applyBorder="1" applyAlignment="1">
      <alignment vertical="top"/>
    </xf>
    <xf numFmtId="49" fontId="8" fillId="18" borderId="16" xfId="0" applyNumberFormat="1" applyFont="1" applyFill="1" applyBorder="1" applyAlignment="1">
      <alignment horizontal="left" vertical="center"/>
    </xf>
    <xf numFmtId="49" fontId="8" fillId="18" borderId="16" xfId="0" applyNumberFormat="1" applyFont="1" applyFill="1" applyBorder="1" applyAlignment="1">
      <alignment horizontal="left" vertical="center" wrapText="1"/>
    </xf>
    <xf numFmtId="0" fontId="8" fillId="18" borderId="16" xfId="0" applyFont="1" applyFill="1" applyBorder="1" applyAlignment="1">
      <alignment horizontal="center" vertical="center" shrinkToFit="1"/>
    </xf>
    <xf numFmtId="167" fontId="8" fillId="18" borderId="16" xfId="0" applyNumberFormat="1" applyFont="1" applyFill="1" applyBorder="1" applyAlignment="1">
      <alignment horizontal="right" vertical="center" shrinkToFit="1"/>
    </xf>
    <xf numFmtId="4" fontId="8" fillId="18" borderId="16" xfId="0" applyNumberFormat="1" applyFont="1" applyFill="1" applyBorder="1" applyAlignment="1">
      <alignment horizontal="right" vertical="center" shrinkToFit="1"/>
    </xf>
    <xf numFmtId="4" fontId="8" fillId="18" borderId="20" xfId="0" applyNumberFormat="1" applyFont="1" applyFill="1" applyBorder="1" applyAlignment="1">
      <alignment horizontal="right" vertical="center" shrinkToFi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0" fontId="8" fillId="18" borderId="9" xfId="0" applyFont="1" applyFill="1" applyBorder="1" applyAlignment="1">
      <alignment horizontal="left" vertical="center" wrapText="1"/>
    </xf>
    <xf numFmtId="0" fontId="8" fillId="18" borderId="10" xfId="0" applyFont="1" applyFill="1" applyBorder="1" applyAlignment="1">
      <alignment horizontal="left" vertical="center" wrapText="1"/>
    </xf>
    <xf numFmtId="0" fontId="8" fillId="18" borderId="11" xfId="0" applyFont="1" applyFill="1" applyBorder="1" applyAlignment="1">
      <alignment horizontal="left" vertical="center" wrapText="1"/>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18" borderId="1" xfId="0" applyFont="1" applyFill="1" applyBorder="1" applyAlignment="1">
      <alignment horizontal="left" vertical="center"/>
    </xf>
    <xf numFmtId="0" fontId="8" fillId="18" borderId="2" xfId="0" applyFont="1" applyFill="1" applyBorder="1" applyAlignment="1">
      <alignment horizontal="left" vertical="center"/>
    </xf>
    <xf numFmtId="0" fontId="8" fillId="18" borderId="3" xfId="0" applyFont="1" applyFill="1" applyBorder="1" applyAlignment="1">
      <alignment horizontal="left" vertical="center"/>
    </xf>
    <xf numFmtId="0" fontId="8" fillId="18" borderId="9" xfId="0" applyFont="1" applyFill="1" applyBorder="1" applyAlignment="1">
      <alignment horizontal="center" vertical="center"/>
    </xf>
    <xf numFmtId="0" fontId="8" fillId="18" borderId="10" xfId="0" applyFont="1" applyFill="1" applyBorder="1" applyAlignment="1">
      <alignment horizontal="center" vertical="center"/>
    </xf>
    <xf numFmtId="0" fontId="8" fillId="18" borderId="11" xfId="0" applyFont="1" applyFill="1" applyBorder="1" applyAlignment="1">
      <alignment horizontal="center" vertical="center"/>
    </xf>
    <xf numFmtId="4" fontId="8" fillId="18" borderId="9" xfId="0" applyNumberFormat="1" applyFont="1" applyFill="1" applyBorder="1" applyAlignment="1">
      <alignment horizontal="center" vertical="center"/>
    </xf>
    <xf numFmtId="4" fontId="8" fillId="18" borderId="10" xfId="0" applyNumberFormat="1" applyFont="1" applyFill="1" applyBorder="1" applyAlignment="1">
      <alignment horizontal="center" vertical="center"/>
    </xf>
    <xf numFmtId="4" fontId="8" fillId="18" borderId="11" xfId="0" applyNumberFormat="1" applyFont="1" applyFill="1" applyBorder="1" applyAlignment="1">
      <alignment horizontal="center" vertical="center"/>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0" fontId="8" fillId="18" borderId="9" xfId="0" applyFont="1" applyFill="1" applyBorder="1" applyAlignment="1">
      <alignment horizontal="center" vertical="top"/>
    </xf>
    <xf numFmtId="0" fontId="8" fillId="18" borderId="10" xfId="0" applyFont="1" applyFill="1" applyBorder="1" applyAlignment="1">
      <alignment horizontal="center" vertical="top"/>
    </xf>
    <xf numFmtId="0" fontId="8" fillId="18" borderId="11" xfId="0" applyFont="1" applyFill="1" applyBorder="1" applyAlignment="1">
      <alignment horizontal="center" vertical="top"/>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2" borderId="1" xfId="0" applyFont="1" applyFill="1" applyBorder="1" applyAlignment="1" applyProtection="1">
      <alignment vertical="top"/>
    </xf>
    <xf numFmtId="0" fontId="2" fillId="2" borderId="2" xfId="0" applyFont="1" applyFill="1" applyBorder="1" applyAlignment="1" applyProtection="1">
      <alignment vertical="top"/>
    </xf>
    <xf numFmtId="0" fontId="3" fillId="2" borderId="2" xfId="0" applyFont="1" applyFill="1" applyBorder="1" applyAlignment="1" applyProtection="1">
      <alignment horizontal="right" vertical="center"/>
    </xf>
    <xf numFmtId="0" fontId="3" fillId="2" borderId="2" xfId="0" applyFont="1" applyFill="1" applyBorder="1" applyProtection="1"/>
    <xf numFmtId="0" fontId="6" fillId="2" borderId="2" xfId="0" applyFont="1" applyFill="1" applyBorder="1" applyAlignment="1" applyProtection="1">
      <alignment vertical="top"/>
    </xf>
    <xf numFmtId="0" fontId="2" fillId="2" borderId="3" xfId="0" applyFont="1" applyFill="1" applyBorder="1" applyAlignment="1" applyProtection="1">
      <alignment vertical="top"/>
    </xf>
    <xf numFmtId="0" fontId="2" fillId="2" borderId="4" xfId="0" applyFont="1" applyFill="1" applyBorder="1" applyAlignment="1" applyProtection="1">
      <alignment horizontal="left" vertical="top"/>
    </xf>
    <xf numFmtId="0" fontId="2" fillId="2" borderId="0" xfId="0" applyFont="1" applyFill="1" applyAlignment="1" applyProtection="1">
      <alignment horizontal="left" vertical="top"/>
    </xf>
    <xf numFmtId="0" fontId="3" fillId="2" borderId="0" xfId="0" applyFont="1" applyFill="1" applyAlignment="1" applyProtection="1">
      <alignment horizontal="right" vertical="center"/>
    </xf>
    <xf numFmtId="0" fontId="3" fillId="2" borderId="0" xfId="0" applyFont="1" applyFill="1" applyProtection="1"/>
    <xf numFmtId="0" fontId="6" fillId="2" borderId="0" xfId="0" applyFont="1" applyFill="1" applyAlignment="1" applyProtection="1">
      <alignment horizontal="left" vertical="top"/>
    </xf>
    <xf numFmtId="0" fontId="2" fillId="2" borderId="5" xfId="0" applyFont="1" applyFill="1" applyBorder="1" applyAlignment="1" applyProtection="1">
      <alignment horizontal="left" vertical="top"/>
    </xf>
    <xf numFmtId="0" fontId="2" fillId="2" borderId="4" xfId="0" applyFont="1" applyFill="1" applyBorder="1" applyAlignment="1" applyProtection="1">
      <alignment horizontal="left" vertical="center"/>
    </xf>
    <xf numFmtId="0" fontId="2" fillId="2" borderId="0" xfId="0" applyFont="1" applyFill="1" applyAlignment="1" applyProtection="1">
      <alignment horizontal="left" vertical="center"/>
    </xf>
    <xf numFmtId="164" fontId="3" fillId="2" borderId="0" xfId="0" applyNumberFormat="1" applyFont="1" applyFill="1" applyAlignment="1" applyProtection="1">
      <alignment horizontal="right" vertical="center"/>
    </xf>
    <xf numFmtId="0" fontId="6" fillId="2" borderId="0" xfId="0" applyFont="1" applyFill="1" applyAlignment="1" applyProtection="1">
      <alignment horizontal="left" vertical="center"/>
    </xf>
    <xf numFmtId="0" fontId="2" fillId="2" borderId="5"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right" vertical="center"/>
    </xf>
    <xf numFmtId="0" fontId="5" fillId="2" borderId="0" xfId="0" applyFont="1" applyFill="1" applyProtection="1"/>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7" xfId="0" applyFont="1" applyFill="1" applyBorder="1" applyAlignment="1" applyProtection="1">
      <alignment horizontal="right" vertical="center"/>
    </xf>
    <xf numFmtId="0" fontId="5" fillId="2" borderId="7" xfId="0" applyFont="1" applyFill="1" applyBorder="1" applyProtection="1"/>
    <xf numFmtId="0" fontId="5" fillId="2" borderId="8" xfId="0" applyFont="1" applyFill="1" applyBorder="1" applyAlignment="1" applyProtection="1">
      <alignment horizontal="left" vertical="center"/>
    </xf>
    <xf numFmtId="0" fontId="4" fillId="2" borderId="4" xfId="0" applyFont="1" applyFill="1" applyBorder="1" applyProtection="1"/>
    <xf numFmtId="0" fontId="2" fillId="2" borderId="0" xfId="0" applyFont="1" applyFill="1" applyAlignment="1" applyProtection="1">
      <alignment horizontal="center" vertical="center"/>
    </xf>
    <xf numFmtId="0" fontId="4" fillId="2" borderId="0" xfId="0" applyFont="1" applyFill="1" applyAlignment="1" applyProtection="1">
      <alignment horizontal="right" vertical="center"/>
    </xf>
    <xf numFmtId="0" fontId="4" fillId="2" borderId="0" xfId="0" applyFont="1" applyFill="1" applyProtection="1"/>
    <xf numFmtId="4" fontId="2" fillId="2" borderId="0" xfId="0" applyNumberFormat="1" applyFont="1" applyFill="1" applyAlignment="1" applyProtection="1">
      <alignment horizontal="right" vertical="center"/>
    </xf>
    <xf numFmtId="0" fontId="4" fillId="2" borderId="5" xfId="0" applyFont="1" applyFill="1" applyBorder="1" applyProtection="1"/>
    <xf numFmtId="0" fontId="8" fillId="4" borderId="4" xfId="0" applyFont="1" applyFill="1" applyBorder="1" applyProtection="1"/>
    <xf numFmtId="0" fontId="7" fillId="4" borderId="0" xfId="0" applyFont="1" applyFill="1" applyAlignment="1" applyProtection="1">
      <alignment horizontal="center" vertical="center"/>
    </xf>
    <xf numFmtId="0" fontId="7" fillId="4" borderId="0" xfId="0" applyFont="1" applyFill="1" applyAlignment="1" applyProtection="1">
      <alignment horizontal="left" vertical="center"/>
    </xf>
    <xf numFmtId="0" fontId="8" fillId="4" borderId="0" xfId="0" applyFont="1" applyFill="1" applyAlignment="1" applyProtection="1">
      <alignment horizontal="right" vertical="center"/>
    </xf>
    <xf numFmtId="0" fontId="8" fillId="4" borderId="0" xfId="0" applyFont="1" applyFill="1" applyProtection="1"/>
    <xf numFmtId="4" fontId="7" fillId="4" borderId="0" xfId="0" applyNumberFormat="1" applyFont="1" applyFill="1" applyAlignment="1" applyProtection="1">
      <alignment horizontal="right" vertical="center"/>
    </xf>
    <xf numFmtId="0" fontId="8" fillId="4" borderId="5" xfId="0" applyFont="1" applyFill="1" applyBorder="1" applyProtection="1"/>
    <xf numFmtId="0" fontId="8" fillId="0" borderId="12" xfId="0" applyFont="1" applyBorder="1" applyAlignment="1" applyProtection="1">
      <alignment horizontal="center" vertical="center"/>
    </xf>
    <xf numFmtId="49" fontId="5" fillId="0" borderId="12" xfId="0" applyNumberFormat="1" applyFont="1" applyBorder="1" applyAlignment="1" applyProtection="1">
      <alignment horizontal="left" vertical="center" wrapText="1"/>
    </xf>
    <xf numFmtId="0" fontId="8" fillId="0" borderId="12" xfId="0" applyFont="1" applyBorder="1" applyAlignment="1" applyProtection="1">
      <alignment horizontal="center" vertical="center" wrapText="1"/>
    </xf>
    <xf numFmtId="166" fontId="8" fillId="0" borderId="12" xfId="0" applyNumberFormat="1" applyFont="1" applyBorder="1" applyAlignment="1" applyProtection="1">
      <alignment vertical="center"/>
    </xf>
    <xf numFmtId="4" fontId="8" fillId="0" borderId="12" xfId="0" applyNumberFormat="1" applyFont="1" applyBorder="1" applyAlignment="1" applyProtection="1">
      <alignment vertical="center"/>
    </xf>
    <xf numFmtId="0" fontId="4" fillId="0" borderId="4" xfId="0" applyFont="1" applyBorder="1" applyAlignment="1" applyProtection="1">
      <alignment vertical="center"/>
    </xf>
    <xf numFmtId="0" fontId="37"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left" vertical="center" wrapText="1"/>
    </xf>
    <xf numFmtId="0" fontId="4" fillId="0" borderId="5" xfId="0" applyFont="1" applyBorder="1" applyAlignment="1" applyProtection="1">
      <alignment vertical="center"/>
    </xf>
    <xf numFmtId="0" fontId="38" fillId="0" borderId="0" xfId="0" applyFont="1" applyAlignment="1" applyProtection="1">
      <alignment horizontal="left" vertical="center"/>
    </xf>
    <xf numFmtId="0" fontId="28" fillId="0" borderId="4" xfId="0" applyFont="1" applyBorder="1" applyAlignment="1" applyProtection="1">
      <alignment vertical="center"/>
    </xf>
    <xf numFmtId="0" fontId="28" fillId="0" borderId="0" xfId="0" applyFont="1" applyAlignment="1" applyProtection="1">
      <alignment horizontal="left" vertical="center"/>
    </xf>
    <xf numFmtId="0" fontId="28" fillId="0" borderId="0" xfId="0" applyFont="1" applyAlignment="1" applyProtection="1">
      <alignment horizontal="left" vertical="center" wrapText="1"/>
    </xf>
    <xf numFmtId="0" fontId="28" fillId="0" borderId="0" xfId="0" applyFont="1" applyAlignment="1" applyProtection="1">
      <alignment vertical="center"/>
    </xf>
    <xf numFmtId="0" fontId="28" fillId="0" borderId="5" xfId="0" applyFont="1" applyBorder="1" applyAlignment="1" applyProtection="1">
      <alignment vertical="center"/>
    </xf>
    <xf numFmtId="0" fontId="21"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0" xfId="0" applyFont="1" applyAlignment="1" applyProtection="1">
      <alignment vertical="center"/>
    </xf>
    <xf numFmtId="166" fontId="21" fillId="0" borderId="0" xfId="0" applyNumberFormat="1" applyFont="1" applyAlignment="1" applyProtection="1">
      <alignment vertical="center"/>
    </xf>
    <xf numFmtId="0" fontId="21" fillId="0" borderId="5" xfId="0" applyFont="1" applyBorder="1" applyAlignment="1" applyProtection="1">
      <alignment vertical="center"/>
    </xf>
    <xf numFmtId="49" fontId="8" fillId="0" borderId="12" xfId="0" applyNumberFormat="1" applyFont="1" applyBorder="1" applyAlignment="1" applyProtection="1">
      <alignment horizontal="center" vertical="center"/>
    </xf>
    <xf numFmtId="49" fontId="4" fillId="0" borderId="4" xfId="0" applyNumberFormat="1" applyFont="1" applyBorder="1" applyAlignment="1" applyProtection="1">
      <alignment vertical="center"/>
    </xf>
    <xf numFmtId="49" fontId="28" fillId="0" borderId="4" xfId="0" applyNumberFormat="1" applyFont="1" applyBorder="1" applyAlignment="1" applyProtection="1">
      <alignment vertical="center"/>
    </xf>
    <xf numFmtId="49" fontId="21" fillId="0" borderId="4" xfId="0" applyNumberFormat="1" applyFont="1" applyBorder="1" applyAlignment="1" applyProtection="1">
      <alignment vertical="center"/>
    </xf>
    <xf numFmtId="49" fontId="8" fillId="11" borderId="12" xfId="0" applyNumberFormat="1" applyFont="1" applyFill="1" applyBorder="1" applyAlignment="1" applyProtection="1">
      <alignment horizontal="center" vertical="center"/>
    </xf>
    <xf numFmtId="0" fontId="8" fillId="11" borderId="12" xfId="0" applyFont="1" applyFill="1" applyBorder="1" applyAlignment="1" applyProtection="1">
      <alignment horizontal="center" vertical="center"/>
    </xf>
    <xf numFmtId="49" fontId="5" fillId="11" borderId="12" xfId="0" applyNumberFormat="1" applyFont="1" applyFill="1" applyBorder="1" applyAlignment="1" applyProtection="1">
      <alignment horizontal="left" vertical="center" wrapText="1"/>
    </xf>
    <xf numFmtId="0" fontId="8" fillId="11" borderId="12" xfId="0" applyFont="1" applyFill="1" applyBorder="1" applyAlignment="1" applyProtection="1">
      <alignment horizontal="left" vertical="center" wrapText="1"/>
    </xf>
    <xf numFmtId="0" fontId="8" fillId="11" borderId="12" xfId="0" applyFont="1" applyFill="1" applyBorder="1" applyAlignment="1" applyProtection="1">
      <alignment horizontal="center" vertical="center" wrapText="1"/>
    </xf>
    <xf numFmtId="166" fontId="8" fillId="11" borderId="12" xfId="0" applyNumberFormat="1" applyFont="1" applyFill="1" applyBorder="1" applyAlignment="1" applyProtection="1">
      <alignment vertical="center"/>
    </xf>
    <xf numFmtId="4" fontId="8" fillId="11" borderId="12" xfId="0" applyNumberFormat="1" applyFont="1" applyFill="1" applyBorder="1" applyAlignment="1" applyProtection="1">
      <alignment vertical="center"/>
    </xf>
    <xf numFmtId="49" fontId="26" fillId="0" borderId="4" xfId="0" applyNumberFormat="1"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left" vertical="center" wrapText="1"/>
    </xf>
    <xf numFmtId="0" fontId="26" fillId="0" borderId="0" xfId="0" applyFont="1" applyAlignment="1" applyProtection="1">
      <alignment vertical="center"/>
    </xf>
    <xf numFmtId="166" fontId="26" fillId="0" borderId="0" xfId="0" applyNumberFormat="1" applyFont="1" applyAlignment="1" applyProtection="1">
      <alignment vertical="center"/>
    </xf>
    <xf numFmtId="0" fontId="26" fillId="0" borderId="5" xfId="0" applyFont="1" applyBorder="1" applyAlignment="1" applyProtection="1">
      <alignment vertical="center"/>
    </xf>
    <xf numFmtId="0" fontId="26" fillId="0" borderId="4" xfId="0" applyFont="1" applyBorder="1" applyAlignment="1" applyProtection="1">
      <alignment vertical="center"/>
    </xf>
    <xf numFmtId="0" fontId="41" fillId="0" borderId="0" xfId="0" applyFont="1" applyAlignment="1" applyProtection="1">
      <alignment vertical="center" wrapText="1"/>
    </xf>
    <xf numFmtId="0" fontId="2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horizontal="left" vertical="center" wrapText="1"/>
    </xf>
    <xf numFmtId="0" fontId="24" fillId="0" borderId="0" xfId="0" applyFont="1" applyAlignment="1" applyProtection="1">
      <alignment vertical="center"/>
    </xf>
    <xf numFmtId="166" fontId="24" fillId="0" borderId="0" xfId="0" applyNumberFormat="1" applyFont="1" applyAlignment="1" applyProtection="1">
      <alignment vertical="center"/>
    </xf>
    <xf numFmtId="0" fontId="24" fillId="0" borderId="5" xfId="0" applyFont="1" applyBorder="1" applyAlignment="1" applyProtection="1">
      <alignment vertical="center"/>
    </xf>
    <xf numFmtId="166" fontId="5" fillId="0" borderId="12" xfId="0" applyNumberFormat="1" applyFont="1" applyBorder="1" applyAlignment="1" applyProtection="1">
      <alignment vertical="center"/>
    </xf>
    <xf numFmtId="0" fontId="4" fillId="18" borderId="4" xfId="0" applyFont="1" applyFill="1" applyBorder="1" applyAlignment="1" applyProtection="1">
      <alignment vertical="center"/>
    </xf>
    <xf numFmtId="0" fontId="37" fillId="18" borderId="0" xfId="0" applyFont="1" applyFill="1" applyAlignment="1" applyProtection="1">
      <alignment horizontal="left" vertical="center"/>
    </xf>
    <xf numFmtId="0" fontId="4" fillId="18" borderId="0" xfId="0" applyFont="1" applyFill="1" applyAlignment="1" applyProtection="1">
      <alignment vertical="center"/>
    </xf>
    <xf numFmtId="0" fontId="4" fillId="18" borderId="0" xfId="0" applyFont="1" applyFill="1" applyAlignment="1" applyProtection="1">
      <alignment horizontal="left" vertical="center" wrapText="1"/>
    </xf>
    <xf numFmtId="0" fontId="4" fillId="18" borderId="5" xfId="0" applyFont="1" applyFill="1" applyBorder="1" applyAlignment="1" applyProtection="1">
      <alignment vertical="center"/>
    </xf>
    <xf numFmtId="166" fontId="4" fillId="0" borderId="0" xfId="0" applyNumberFormat="1" applyFont="1" applyAlignment="1" applyProtection="1">
      <alignment vertical="center"/>
    </xf>
    <xf numFmtId="0" fontId="8" fillId="18" borderId="12" xfId="0" applyFont="1" applyFill="1" applyBorder="1" applyAlignment="1" applyProtection="1">
      <alignment horizontal="center" vertical="center"/>
    </xf>
    <xf numFmtId="49" fontId="5" fillId="18" borderId="12" xfId="0" applyNumberFormat="1" applyFont="1" applyFill="1" applyBorder="1" applyAlignment="1" applyProtection="1">
      <alignment horizontal="left" vertical="center" wrapText="1"/>
    </xf>
    <xf numFmtId="0" fontId="8" fillId="18" borderId="12" xfId="0" applyFont="1" applyFill="1" applyBorder="1" applyAlignment="1" applyProtection="1">
      <alignment horizontal="left" vertical="center" wrapText="1"/>
    </xf>
    <xf numFmtId="0" fontId="8" fillId="18" borderId="12" xfId="0" applyFont="1" applyFill="1" applyBorder="1" applyAlignment="1" applyProtection="1">
      <alignment horizontal="center" vertical="center" wrapText="1"/>
    </xf>
    <xf numFmtId="166" fontId="8" fillId="18" borderId="12" xfId="0" applyNumberFormat="1" applyFont="1" applyFill="1" applyBorder="1" applyAlignment="1" applyProtection="1">
      <alignment vertical="center"/>
    </xf>
    <xf numFmtId="4" fontId="8" fillId="18" borderId="12" xfId="0" applyNumberFormat="1" applyFont="1" applyFill="1" applyBorder="1" applyAlignment="1" applyProtection="1">
      <alignment vertical="center"/>
    </xf>
    <xf numFmtId="0" fontId="38" fillId="18" borderId="0" xfId="0" applyFont="1" applyFill="1" applyAlignment="1" applyProtection="1">
      <alignment horizontal="left" vertical="center"/>
    </xf>
    <xf numFmtId="0" fontId="31" fillId="11" borderId="12" xfId="0" applyFont="1" applyFill="1" applyBorder="1" applyAlignment="1" applyProtection="1">
      <alignment horizontal="center" vertical="center"/>
    </xf>
    <xf numFmtId="49" fontId="31" fillId="11" borderId="12" xfId="0" applyNumberFormat="1" applyFont="1" applyFill="1" applyBorder="1" applyAlignment="1" applyProtection="1">
      <alignment horizontal="left" vertical="center" wrapText="1"/>
    </xf>
    <xf numFmtId="0" fontId="31" fillId="11" borderId="12" xfId="0" applyFont="1" applyFill="1" applyBorder="1" applyAlignment="1" applyProtection="1">
      <alignment horizontal="left" vertical="center" wrapText="1"/>
    </xf>
    <xf numFmtId="0" fontId="31" fillId="11" borderId="12" xfId="0" applyFont="1" applyFill="1" applyBorder="1" applyAlignment="1" applyProtection="1">
      <alignment horizontal="center" vertical="center" wrapText="1"/>
    </xf>
    <xf numFmtId="166" fontId="31" fillId="11" borderId="12" xfId="0" applyNumberFormat="1" applyFont="1" applyFill="1" applyBorder="1" applyAlignment="1" applyProtection="1">
      <alignment vertical="center"/>
    </xf>
    <xf numFmtId="4" fontId="31" fillId="11" borderId="12" xfId="0" applyNumberFormat="1" applyFont="1" applyFill="1" applyBorder="1" applyAlignment="1" applyProtection="1">
      <alignment vertical="center"/>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28" fillId="18" borderId="4" xfId="0" applyFont="1" applyFill="1" applyBorder="1" applyAlignment="1" applyProtection="1">
      <alignment vertical="center"/>
    </xf>
    <xf numFmtId="0" fontId="28" fillId="18" borderId="0" xfId="0" applyFont="1" applyFill="1" applyAlignment="1" applyProtection="1">
      <alignment horizontal="left" vertical="center"/>
    </xf>
    <xf numFmtId="0" fontId="28" fillId="18" borderId="0" xfId="0" applyFont="1" applyFill="1" applyAlignment="1" applyProtection="1">
      <alignment horizontal="left" vertical="center" wrapText="1"/>
    </xf>
    <xf numFmtId="0" fontId="28" fillId="18" borderId="0" xfId="0" applyFont="1" applyFill="1" applyAlignment="1" applyProtection="1">
      <alignment vertical="center"/>
    </xf>
    <xf numFmtId="0" fontId="28" fillId="18" borderId="5" xfId="0" applyFont="1" applyFill="1" applyBorder="1" applyAlignment="1" applyProtection="1">
      <alignment vertical="center"/>
    </xf>
    <xf numFmtId="0" fontId="21" fillId="18" borderId="4" xfId="0" applyFont="1" applyFill="1" applyBorder="1" applyAlignment="1" applyProtection="1">
      <alignment vertical="center"/>
    </xf>
    <xf numFmtId="0" fontId="21" fillId="18" borderId="0" xfId="0" applyFont="1" applyFill="1" applyAlignment="1" applyProtection="1">
      <alignment horizontal="left" vertical="center"/>
    </xf>
    <xf numFmtId="0" fontId="21" fillId="18" borderId="0" xfId="0" applyFont="1" applyFill="1" applyAlignment="1" applyProtection="1">
      <alignment horizontal="left" vertical="center" wrapText="1"/>
    </xf>
    <xf numFmtId="0" fontId="21" fillId="18" borderId="0" xfId="0" applyFont="1" applyFill="1" applyAlignment="1" applyProtection="1">
      <alignment vertical="center"/>
    </xf>
    <xf numFmtId="166" fontId="21" fillId="18" borderId="0" xfId="0" applyNumberFormat="1" applyFont="1" applyFill="1" applyAlignment="1" applyProtection="1">
      <alignment vertical="center"/>
    </xf>
    <xf numFmtId="0" fontId="21" fillId="18" borderId="5" xfId="0" applyFont="1" applyFill="1" applyBorder="1" applyAlignment="1" applyProtection="1">
      <alignment vertical="center"/>
    </xf>
    <xf numFmtId="0" fontId="8" fillId="18" borderId="4" xfId="0" applyFont="1" applyFill="1" applyBorder="1" applyAlignment="1" applyProtection="1">
      <alignment vertical="center"/>
    </xf>
    <xf numFmtId="0" fontId="8" fillId="18" borderId="0" xfId="0" applyFont="1" applyFill="1" applyBorder="1" applyAlignment="1" applyProtection="1">
      <alignment vertical="center"/>
    </xf>
    <xf numFmtId="0" fontId="8" fillId="18" borderId="5" xfId="0" applyFont="1" applyFill="1" applyBorder="1" applyAlignment="1" applyProtection="1">
      <alignment vertical="center"/>
    </xf>
    <xf numFmtId="0" fontId="8" fillId="18" borderId="6" xfId="0" applyFont="1" applyFill="1" applyBorder="1" applyAlignment="1" applyProtection="1">
      <alignment vertical="center"/>
    </xf>
    <xf numFmtId="0" fontId="8" fillId="18" borderId="7" xfId="0" applyFont="1" applyFill="1" applyBorder="1" applyAlignment="1" applyProtection="1">
      <alignment vertical="center"/>
    </xf>
    <xf numFmtId="0" fontId="8" fillId="18" borderId="8" xfId="0" applyFont="1" applyFill="1" applyBorder="1" applyAlignment="1" applyProtection="1">
      <alignment vertical="center"/>
    </xf>
    <xf numFmtId="0" fontId="41" fillId="0" borderId="0" xfId="0" applyFont="1" applyAlignment="1" applyProtection="1">
      <alignment vertical="top" wrapText="1"/>
    </xf>
    <xf numFmtId="166" fontId="5" fillId="11" borderId="12" xfId="0" applyNumberFormat="1" applyFont="1" applyFill="1" applyBorder="1" applyAlignment="1" applyProtection="1">
      <alignment vertical="center"/>
    </xf>
    <xf numFmtId="0" fontId="32" fillId="18" borderId="4" xfId="0" applyFont="1" applyFill="1" applyBorder="1" applyAlignment="1" applyProtection="1">
      <alignment vertical="center"/>
    </xf>
    <xf numFmtId="0" fontId="32" fillId="18" borderId="0" xfId="0" applyFont="1" applyFill="1" applyAlignment="1" applyProtection="1">
      <alignment vertical="center"/>
    </xf>
    <xf numFmtId="0" fontId="32" fillId="18" borderId="0" xfId="0" applyFont="1" applyFill="1" applyAlignment="1" applyProtection="1">
      <alignment horizontal="left" vertical="center" wrapText="1"/>
    </xf>
    <xf numFmtId="0" fontId="32" fillId="18" borderId="5" xfId="0" applyFont="1" applyFill="1" applyBorder="1" applyAlignment="1" applyProtection="1">
      <alignment vertical="center"/>
    </xf>
    <xf numFmtId="0" fontId="32" fillId="18" borderId="0" xfId="0" applyFont="1" applyFill="1" applyProtection="1"/>
    <xf numFmtId="0" fontId="41" fillId="18" borderId="0" xfId="0" applyFont="1" applyFill="1" applyAlignment="1" applyProtection="1">
      <alignment vertical="top" wrapText="1"/>
    </xf>
    <xf numFmtId="0" fontId="21" fillId="0" borderId="6" xfId="0" applyFont="1" applyBorder="1" applyAlignment="1" applyProtection="1">
      <alignment vertical="center"/>
    </xf>
    <xf numFmtId="0" fontId="37" fillId="0" borderId="7"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0" borderId="7" xfId="0" applyFont="1" applyBorder="1" applyAlignment="1" applyProtection="1">
      <alignment horizontal="left" vertical="center" wrapText="1"/>
    </xf>
    <xf numFmtId="0" fontId="21" fillId="0" borderId="7" xfId="0" applyFont="1" applyBorder="1" applyAlignment="1" applyProtection="1">
      <alignment vertical="center"/>
    </xf>
    <xf numFmtId="166" fontId="21" fillId="0" borderId="7" xfId="0" applyNumberFormat="1" applyFont="1" applyBorder="1" applyAlignment="1" applyProtection="1">
      <alignment vertical="center"/>
    </xf>
    <xf numFmtId="0" fontId="21" fillId="0" borderId="8" xfId="0" applyFont="1" applyBorder="1" applyAlignment="1" applyProtection="1">
      <alignment vertical="center"/>
    </xf>
    <xf numFmtId="0" fontId="8" fillId="18" borderId="9" xfId="0" applyFont="1" applyFill="1" applyBorder="1" applyAlignment="1" applyProtection="1">
      <alignment vertical="center"/>
    </xf>
    <xf numFmtId="0" fontId="8" fillId="18" borderId="10" xfId="0" applyFont="1" applyFill="1" applyBorder="1" applyAlignment="1" applyProtection="1">
      <alignment vertical="center"/>
    </xf>
    <xf numFmtId="0" fontId="8" fillId="18" borderId="11" xfId="0" applyFont="1" applyFill="1" applyBorder="1" applyAlignment="1" applyProtection="1">
      <alignment vertical="center"/>
    </xf>
    <xf numFmtId="0" fontId="8" fillId="18" borderId="1" xfId="0" applyFont="1" applyFill="1" applyBorder="1" applyAlignment="1" applyProtection="1">
      <alignment vertical="center"/>
    </xf>
    <xf numFmtId="0" fontId="8" fillId="18" borderId="2" xfId="0" applyFont="1" applyFill="1" applyBorder="1" applyAlignment="1" applyProtection="1">
      <alignment vertical="center"/>
    </xf>
    <xf numFmtId="0" fontId="8" fillId="18" borderId="3" xfId="0" applyFont="1" applyFill="1" applyBorder="1" applyAlignment="1" applyProtection="1">
      <alignment vertical="center"/>
    </xf>
    <xf numFmtId="0" fontId="8" fillId="18" borderId="9" xfId="0" applyFont="1" applyFill="1" applyBorder="1" applyAlignment="1" applyProtection="1">
      <alignment vertical="center" wrapText="1"/>
    </xf>
    <xf numFmtId="0" fontId="8" fillId="18" borderId="10" xfId="0" applyFont="1" applyFill="1" applyBorder="1" applyAlignment="1" applyProtection="1">
      <alignment vertical="center" wrapText="1"/>
    </xf>
    <xf numFmtId="0" fontId="8" fillId="18" borderId="11" xfId="0" applyFont="1" applyFill="1" applyBorder="1" applyAlignment="1" applyProtection="1">
      <alignment vertical="center" wrapText="1"/>
    </xf>
    <xf numFmtId="0" fontId="26" fillId="18" borderId="4" xfId="0" applyFont="1" applyFill="1" applyBorder="1" applyAlignment="1" applyProtection="1">
      <alignment vertical="center"/>
    </xf>
    <xf numFmtId="0" fontId="90" fillId="18" borderId="0" xfId="0" applyFont="1" applyFill="1" applyAlignment="1">
      <alignment vertical="top" wrapText="1"/>
    </xf>
    <xf numFmtId="0" fontId="68" fillId="18" borderId="0" xfId="0" applyFont="1" applyFill="1" applyAlignment="1">
      <alignment horizontal="left" vertical="center"/>
    </xf>
    <xf numFmtId="0" fontId="68" fillId="18" borderId="0" xfId="0" applyFont="1" applyFill="1" applyAlignment="1">
      <alignment horizontal="left" vertical="center" wrapText="1"/>
    </xf>
    <xf numFmtId="0" fontId="68" fillId="18" borderId="0" xfId="0" applyFont="1" applyFill="1" applyAlignment="1">
      <alignment vertical="center"/>
    </xf>
    <xf numFmtId="0" fontId="69" fillId="18" borderId="0" xfId="0" applyFont="1" applyFill="1" applyAlignment="1">
      <alignment horizontal="left" vertical="center"/>
    </xf>
    <xf numFmtId="0" fontId="69" fillId="18" borderId="0" xfId="0" applyFont="1" applyFill="1" applyAlignment="1">
      <alignment horizontal="left" vertical="center" wrapText="1"/>
    </xf>
    <xf numFmtId="0" fontId="69" fillId="18" borderId="0" xfId="0" applyFont="1" applyFill="1" applyAlignment="1">
      <alignment vertical="center"/>
    </xf>
    <xf numFmtId="166" fontId="69" fillId="18" borderId="0" xfId="0" applyNumberFormat="1" applyFont="1" applyFill="1" applyAlignment="1">
      <alignment vertical="center"/>
    </xf>
    <xf numFmtId="0" fontId="26" fillId="18" borderId="0" xfId="0" applyFont="1" applyFill="1" applyAlignment="1" applyProtection="1">
      <alignment vertical="center"/>
    </xf>
    <xf numFmtId="0" fontId="26" fillId="18" borderId="5" xfId="0" applyFont="1" applyFill="1" applyBorder="1" applyAlignment="1" applyProtection="1">
      <alignment vertical="center"/>
    </xf>
    <xf numFmtId="0" fontId="4" fillId="18" borderId="0" xfId="0" applyFont="1" applyFill="1" applyAlignment="1" applyProtection="1">
      <alignment vertical="center"/>
      <protection locked="0"/>
    </xf>
    <xf numFmtId="0" fontId="28" fillId="18" borderId="0" xfId="0" applyFont="1" applyFill="1" applyAlignment="1" applyProtection="1">
      <alignment vertical="center"/>
      <protection locked="0"/>
    </xf>
    <xf numFmtId="0" fontId="21" fillId="18" borderId="0" xfId="0" applyFont="1" applyFill="1" applyAlignment="1" applyProtection="1">
      <alignment vertical="center"/>
      <protection locked="0"/>
    </xf>
    <xf numFmtId="0" fontId="8" fillId="0" borderId="10" xfId="0" applyFont="1" applyBorder="1" applyAlignment="1" applyProtection="1">
      <alignment vertical="center" wrapText="1"/>
      <protection locked="0"/>
    </xf>
    <xf numFmtId="0" fontId="8" fillId="18" borderId="2" xfId="0" applyFont="1" applyFill="1" applyBorder="1" applyAlignment="1" applyProtection="1">
      <alignment vertical="center"/>
      <protection locked="0"/>
    </xf>
    <xf numFmtId="0" fontId="8" fillId="18" borderId="0" xfId="0" applyFont="1" applyFill="1" applyBorder="1" applyAlignment="1" applyProtection="1">
      <alignment vertical="center"/>
      <protection locked="0"/>
    </xf>
    <xf numFmtId="0" fontId="8" fillId="18" borderId="7" xfId="0" applyFont="1" applyFill="1" applyBorder="1" applyAlignment="1" applyProtection="1">
      <alignment vertical="center"/>
      <protection locked="0"/>
    </xf>
    <xf numFmtId="0" fontId="28" fillId="0" borderId="0" xfId="0" applyFont="1" applyAlignment="1" applyProtection="1">
      <alignment vertical="center"/>
      <protection locked="0"/>
    </xf>
    <xf numFmtId="0" fontId="21"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18" borderId="0" xfId="0" applyFont="1" applyFill="1" applyAlignment="1" applyProtection="1">
      <alignment vertical="center"/>
      <protection locked="0"/>
    </xf>
    <xf numFmtId="0" fontId="24" fillId="0" borderId="0" xfId="0" applyFont="1" applyAlignment="1" applyProtection="1">
      <alignment vertical="center"/>
      <protection locked="0"/>
    </xf>
    <xf numFmtId="0" fontId="8" fillId="18" borderId="10" xfId="0" applyFont="1" applyFill="1" applyBorder="1" applyAlignment="1" applyProtection="1">
      <alignment vertical="center"/>
      <protection locked="0"/>
    </xf>
    <xf numFmtId="0" fontId="21" fillId="0" borderId="7" xfId="0" applyFont="1" applyBorder="1" applyAlignment="1" applyProtection="1">
      <alignment vertical="center"/>
      <protection locked="0"/>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8.png"/><Relationship Id="rId5" Type="http://schemas.openxmlformats.org/officeDocument/2006/relationships/image" Target="../media/image5.png"/><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162751117" TargetMode="External"/><Relationship Id="rId89" Type="http://schemas.openxmlformats.org/officeDocument/2006/relationships/hyperlink" Target="https://podminky.urs.cz/item/CS_URS_2023_02/27431351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871"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77212111"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22511" TargetMode="External"/><Relationship Id="rId95" Type="http://schemas.openxmlformats.org/officeDocument/2006/relationships/hyperlink" Target="https://podminky.urs.cz/item/CS_URS_2023_02/4173511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85331212" TargetMode="External"/><Relationship Id="rId108" Type="http://schemas.openxmlformats.org/officeDocument/2006/relationships/hyperlink" Target="https://podminky.urs.cz/item/CS_URS_2023_02/998017003"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51121" TargetMode="External"/><Relationship Id="rId96" Type="http://schemas.openxmlformats.org/officeDocument/2006/relationships/hyperlink" Target="https://podminky.urs.cz/item/CS_URS_2023_02/417351116"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9"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7151101" TargetMode="External"/><Relationship Id="rId94" Type="http://schemas.openxmlformats.org/officeDocument/2006/relationships/hyperlink" Target="https://podminky.urs.cz/item/CS_URS_2023_02/417321515" TargetMode="External"/><Relationship Id="rId99" Type="http://schemas.openxmlformats.org/officeDocument/2006/relationships/hyperlink" Target="https://podminky.urs.cz/item/CS_URS_2023_02/963051113" TargetMode="External"/><Relationship Id="rId101" Type="http://schemas.openxmlformats.org/officeDocument/2006/relationships/hyperlink" Target="https://podminky.urs.cz/item/CS_URS_2023_02/967031132"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printerSettings" Target="../printerSettings/printerSettings26.bin"/><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61821" TargetMode="External"/><Relationship Id="rId104" Type="http://schemas.openxmlformats.org/officeDocument/2006/relationships/hyperlink" Target="https://podminky.urs.cz/item/CS_URS_2023_02/997013117"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2"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71201231" TargetMode="External"/><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313" TargetMode="External"/><Relationship Id="rId105" Type="http://schemas.openxmlformats.org/officeDocument/2006/relationships/hyperlink" Target="https://podminky.urs.cz/item/CS_URS_2023_02/997013501"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61821" TargetMode="External"/><Relationship Id="rId98" Type="http://schemas.openxmlformats.org/officeDocument/2006/relationships/hyperlink" Target="https://podminky.urs.cz/item/CS_URS_2023_02/96104411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998767103" TargetMode="External"/><Relationship Id="rId88" Type="http://schemas.openxmlformats.org/officeDocument/2006/relationships/hyperlink" Target="https://podminky.urs.cz/item/CS_URS_2023_02/17411110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0.83203125" style="5" customWidth="1"/>
    <col min="4" max="4" width="15.83203125" style="5" customWidth="1"/>
    <col min="5" max="5" width="25.83203125" style="48" customWidth="1"/>
    <col min="6" max="6" width="20.83203125" style="5" customWidth="1"/>
    <col min="7" max="8" width="11" style="5" bestFit="1" customWidth="1"/>
    <col min="9" max="16384" width="8.83203125" style="5"/>
  </cols>
  <sheetData>
    <row r="1" spans="1:6" ht="15.75" x14ac:dyDescent="0.25">
      <c r="A1" s="1" t="s">
        <v>0</v>
      </c>
      <c r="B1" s="2"/>
      <c r="C1" s="2"/>
      <c r="D1" s="2"/>
      <c r="E1" s="69"/>
      <c r="F1" s="4"/>
    </row>
    <row r="2" spans="1:6" ht="15.75" x14ac:dyDescent="0.25">
      <c r="A2" s="260" t="s">
        <v>1</v>
      </c>
      <c r="B2" s="261" t="s">
        <v>2</v>
      </c>
      <c r="C2" s="262"/>
      <c r="D2" s="262"/>
      <c r="E2" s="359"/>
    </row>
    <row r="3" spans="1:6" ht="12.75" x14ac:dyDescent="0.2">
      <c r="A3" s="263" t="s">
        <v>5</v>
      </c>
      <c r="B3" s="360" t="s">
        <v>6</v>
      </c>
      <c r="C3" s="361"/>
      <c r="D3" s="360"/>
      <c r="E3" s="362"/>
    </row>
    <row r="4" spans="1:6" ht="12.75" x14ac:dyDescent="0.2">
      <c r="A4" s="22"/>
      <c r="B4" s="23"/>
      <c r="C4" s="23"/>
      <c r="D4" s="23"/>
      <c r="E4" s="73"/>
    </row>
    <row r="5" spans="1:6" ht="12.75" x14ac:dyDescent="0.2">
      <c r="A5" s="369" t="s">
        <v>11</v>
      </c>
      <c r="B5" s="26" t="s">
        <v>12</v>
      </c>
      <c r="C5" s="23"/>
      <c r="D5" s="26" t="s">
        <v>13</v>
      </c>
      <c r="E5" s="73">
        <v>61989592</v>
      </c>
    </row>
    <row r="6" spans="1:6" ht="12.75" x14ac:dyDescent="0.2">
      <c r="A6" s="22"/>
      <c r="B6" s="26"/>
      <c r="C6" s="23"/>
      <c r="D6" s="26" t="s">
        <v>14</v>
      </c>
      <c r="E6" s="73" t="s">
        <v>15</v>
      </c>
    </row>
    <row r="7" spans="1:6" ht="12.75" x14ac:dyDescent="0.2">
      <c r="A7" s="22"/>
      <c r="B7" s="26"/>
      <c r="C7" s="23"/>
      <c r="D7" s="23"/>
      <c r="E7" s="73"/>
    </row>
    <row r="8" spans="1:6" ht="12.75" x14ac:dyDescent="0.2">
      <c r="A8" s="369" t="s">
        <v>16</v>
      </c>
      <c r="B8" s="380" t="s">
        <v>11783</v>
      </c>
      <c r="C8" s="23"/>
      <c r="D8" s="26" t="s">
        <v>13</v>
      </c>
      <c r="E8" s="381" t="s">
        <v>11783</v>
      </c>
    </row>
    <row r="9" spans="1:6" ht="12.75" x14ac:dyDescent="0.2">
      <c r="A9" s="22"/>
      <c r="B9" s="26"/>
      <c r="C9" s="23"/>
      <c r="D9" s="26" t="s">
        <v>14</v>
      </c>
      <c r="E9" s="381" t="s">
        <v>11783</v>
      </c>
    </row>
    <row r="10" spans="1:6" ht="12.75" x14ac:dyDescent="0.2">
      <c r="A10" s="22"/>
      <c r="B10" s="26"/>
      <c r="C10" s="23"/>
      <c r="D10" s="23"/>
      <c r="E10" s="73"/>
    </row>
    <row r="11" spans="1:6" ht="12.75" x14ac:dyDescent="0.2">
      <c r="A11" s="22"/>
      <c r="B11" s="26"/>
      <c r="C11" s="23"/>
      <c r="D11" s="23"/>
      <c r="E11" s="73"/>
    </row>
    <row r="12" spans="1:6" ht="12.75" x14ac:dyDescent="0.2">
      <c r="A12" s="369" t="s">
        <v>5848</v>
      </c>
      <c r="B12" s="26"/>
      <c r="C12" s="23"/>
      <c r="D12" s="23"/>
      <c r="E12" s="73"/>
    </row>
    <row r="13" spans="1:6" ht="12.75" x14ac:dyDescent="0.2">
      <c r="A13" s="369" t="s">
        <v>17</v>
      </c>
      <c r="B13" s="26" t="s">
        <v>2861</v>
      </c>
      <c r="C13" s="23"/>
      <c r="D13" s="26" t="s">
        <v>13</v>
      </c>
      <c r="E13" s="73">
        <v>26849917</v>
      </c>
    </row>
    <row r="14" spans="1:6" ht="12.75" x14ac:dyDescent="0.2">
      <c r="A14" s="369"/>
      <c r="B14" s="26"/>
      <c r="C14" s="23"/>
      <c r="D14" s="26" t="s">
        <v>14</v>
      </c>
      <c r="E14" s="73" t="s">
        <v>2862</v>
      </c>
    </row>
    <row r="15" spans="1:6" ht="12.75" x14ac:dyDescent="0.2">
      <c r="A15" s="22"/>
      <c r="B15" s="26"/>
      <c r="C15" s="23"/>
      <c r="D15" s="23"/>
      <c r="E15" s="73"/>
    </row>
    <row r="16" spans="1:6" ht="12.75" x14ac:dyDescent="0.2">
      <c r="A16" s="369" t="s">
        <v>324</v>
      </c>
      <c r="B16" s="26"/>
      <c r="C16" s="23"/>
      <c r="D16" s="23"/>
      <c r="E16" s="73"/>
    </row>
    <row r="17" spans="1:5" ht="12.75" x14ac:dyDescent="0.2">
      <c r="A17" s="369" t="s">
        <v>17</v>
      </c>
      <c r="B17" s="26" t="s">
        <v>18</v>
      </c>
      <c r="C17" s="23"/>
      <c r="D17" s="26" t="s">
        <v>13</v>
      </c>
      <c r="E17" s="73">
        <v>17807514</v>
      </c>
    </row>
    <row r="18" spans="1:5" ht="12.75" x14ac:dyDescent="0.2">
      <c r="A18" s="369"/>
      <c r="B18" s="26"/>
      <c r="C18" s="23"/>
      <c r="D18" s="26" t="s">
        <v>14</v>
      </c>
      <c r="E18" s="73" t="s">
        <v>20</v>
      </c>
    </row>
    <row r="19" spans="1:5" ht="12.75" x14ac:dyDescent="0.2">
      <c r="A19" s="22"/>
      <c r="B19" s="26"/>
      <c r="C19" s="23"/>
      <c r="D19" s="23"/>
      <c r="E19" s="73"/>
    </row>
    <row r="20" spans="1:5" ht="12.75" x14ac:dyDescent="0.2">
      <c r="A20" s="369" t="s">
        <v>5849</v>
      </c>
      <c r="B20" s="26"/>
      <c r="C20" s="23"/>
      <c r="D20" s="23"/>
      <c r="E20" s="73"/>
    </row>
    <row r="21" spans="1:5" ht="12.75" x14ac:dyDescent="0.2">
      <c r="A21" s="369" t="s">
        <v>17</v>
      </c>
      <c r="B21" s="26" t="s">
        <v>18</v>
      </c>
      <c r="C21" s="23"/>
      <c r="D21" s="26" t="s">
        <v>13</v>
      </c>
      <c r="E21" s="73">
        <v>17807514</v>
      </c>
    </row>
    <row r="22" spans="1:5" ht="12.75" x14ac:dyDescent="0.2">
      <c r="A22" s="369"/>
      <c r="B22" s="26"/>
      <c r="C22" s="23"/>
      <c r="D22" s="26" t="s">
        <v>14</v>
      </c>
      <c r="E22" s="73" t="s">
        <v>20</v>
      </c>
    </row>
    <row r="23" spans="1:5" ht="12.75" x14ac:dyDescent="0.2">
      <c r="A23" s="22"/>
      <c r="B23" s="26"/>
      <c r="C23" s="23"/>
      <c r="D23" s="23"/>
      <c r="E23" s="73"/>
    </row>
    <row r="24" spans="1:5" ht="12.75" x14ac:dyDescent="0.2">
      <c r="A24" s="369" t="s">
        <v>5850</v>
      </c>
      <c r="B24" s="26"/>
      <c r="C24" s="23"/>
      <c r="D24" s="23"/>
      <c r="E24" s="73"/>
    </row>
    <row r="25" spans="1:5" ht="12.75" x14ac:dyDescent="0.2">
      <c r="A25" s="369" t="s">
        <v>17</v>
      </c>
      <c r="B25" s="26" t="s">
        <v>964</v>
      </c>
      <c r="C25" s="23"/>
      <c r="D25" s="26" t="s">
        <v>13</v>
      </c>
      <c r="E25" s="73">
        <v>60745665</v>
      </c>
    </row>
    <row r="26" spans="1:5" ht="12.75" x14ac:dyDescent="0.2">
      <c r="A26" s="369"/>
      <c r="B26" s="26"/>
      <c r="C26" s="23"/>
      <c r="D26" s="26" t="s">
        <v>14</v>
      </c>
      <c r="E26" s="73" t="s">
        <v>965</v>
      </c>
    </row>
    <row r="27" spans="1:5" ht="12.75" x14ac:dyDescent="0.2">
      <c r="A27" s="22"/>
      <c r="B27" s="26"/>
      <c r="C27" s="23"/>
      <c r="D27" s="23"/>
      <c r="E27" s="73"/>
    </row>
    <row r="28" spans="1:5" ht="12.75" x14ac:dyDescent="0.2">
      <c r="A28" s="369" t="s">
        <v>21</v>
      </c>
      <c r="B28" s="26"/>
      <c r="C28" s="23"/>
      <c r="D28" s="23"/>
      <c r="E28" s="73"/>
    </row>
    <row r="29" spans="1:5" ht="11.45" customHeight="1" x14ac:dyDescent="0.2">
      <c r="A29" s="268"/>
      <c r="B29" s="269"/>
      <c r="C29" s="269"/>
      <c r="D29" s="269"/>
      <c r="E29" s="270"/>
    </row>
    <row r="30" spans="1:5" s="56" customFormat="1" ht="24.95" customHeight="1" x14ac:dyDescent="0.2">
      <c r="A30" s="258" t="s">
        <v>23</v>
      </c>
      <c r="B30" s="259"/>
      <c r="C30" s="259"/>
      <c r="D30" s="1242">
        <f>E43+E49+E54+E59</f>
        <v>0</v>
      </c>
      <c r="E30" s="1243"/>
    </row>
    <row r="31" spans="1:5" ht="12.75" x14ac:dyDescent="0.2">
      <c r="A31" s="1244" t="s">
        <v>24</v>
      </c>
      <c r="B31" s="28"/>
      <c r="C31" s="29" t="s">
        <v>25</v>
      </c>
      <c r="D31" s="29" t="s">
        <v>26</v>
      </c>
      <c r="E31" s="30" t="s">
        <v>27</v>
      </c>
    </row>
    <row r="32" spans="1:5" ht="12.75" x14ac:dyDescent="0.2">
      <c r="A32" s="1245"/>
      <c r="B32" s="26" t="s">
        <v>28</v>
      </c>
      <c r="C32" s="32">
        <v>0.21</v>
      </c>
      <c r="D32" s="33">
        <f>ROUND(D30, 2)</f>
        <v>0</v>
      </c>
      <c r="E32" s="34">
        <f>ROUND(D32, 2)*C32</f>
        <v>0</v>
      </c>
    </row>
    <row r="33" spans="1:28" ht="12.75" x14ac:dyDescent="0.2">
      <c r="A33" s="1246"/>
      <c r="B33" s="36" t="s">
        <v>29</v>
      </c>
      <c r="C33" s="37">
        <v>0.15</v>
      </c>
      <c r="D33" s="38">
        <v>0</v>
      </c>
      <c r="E33" s="34">
        <f>ROUND(D33, 2)*C33</f>
        <v>0</v>
      </c>
    </row>
    <row r="34" spans="1:28" s="56" customFormat="1" ht="24.95" customHeight="1" x14ac:dyDescent="0.2">
      <c r="A34" s="258" t="s">
        <v>30</v>
      </c>
      <c r="B34" s="259"/>
      <c r="C34" s="259"/>
      <c r="D34" s="1242">
        <f>D30+E32+E33</f>
        <v>0</v>
      </c>
      <c r="E34" s="1243"/>
    </row>
    <row r="35" spans="1:28" x14ac:dyDescent="0.2">
      <c r="A35" s="119"/>
      <c r="E35" s="310"/>
    </row>
    <row r="36" spans="1:28" ht="15.75" x14ac:dyDescent="0.25">
      <c r="A36" s="1" t="s">
        <v>31</v>
      </c>
      <c r="B36" s="2"/>
      <c r="C36" s="2"/>
      <c r="D36" s="2"/>
      <c r="E36" s="69"/>
    </row>
    <row r="37" spans="1:28" ht="15.75" x14ac:dyDescent="0.25">
      <c r="A37" s="260" t="s">
        <v>1</v>
      </c>
      <c r="B37" s="261" t="s">
        <v>2</v>
      </c>
      <c r="C37" s="262"/>
      <c r="D37" s="262"/>
      <c r="E37" s="359"/>
    </row>
    <row r="38" spans="1:28" ht="15.75" x14ac:dyDescent="0.25">
      <c r="A38" s="264" t="s">
        <v>3</v>
      </c>
      <c r="B38" s="265" t="s">
        <v>5848</v>
      </c>
      <c r="C38" s="266"/>
      <c r="D38" s="266"/>
      <c r="E38" s="363"/>
    </row>
    <row r="39" spans="1:28" ht="15" x14ac:dyDescent="0.2">
      <c r="A39" s="267" t="s">
        <v>32</v>
      </c>
      <c r="B39" s="1247" t="s">
        <v>33</v>
      </c>
      <c r="C39" s="1248"/>
      <c r="D39" s="1249"/>
      <c r="E39" s="374" t="s">
        <v>34</v>
      </c>
    </row>
    <row r="40" spans="1:28" s="40" customFormat="1" ht="15" customHeight="1" x14ac:dyDescent="0.2">
      <c r="A40" s="257" t="s">
        <v>5895</v>
      </c>
      <c r="B40" s="1239" t="s">
        <v>5886</v>
      </c>
      <c r="C40" s="1240"/>
      <c r="D40" s="1241"/>
      <c r="E40" s="254" cm="1">
        <f t="array" ref="E40:F40">'01_A_Rekap_V'!D19:E19</f>
        <v>0</v>
      </c>
      <c r="F40" s="40">
        <v>0</v>
      </c>
    </row>
    <row r="41" spans="1:28" s="40" customFormat="1" ht="15" customHeight="1" x14ac:dyDescent="0.2">
      <c r="A41" s="257" t="s">
        <v>5896</v>
      </c>
      <c r="B41" s="1239" t="s">
        <v>5887</v>
      </c>
      <c r="C41" s="1240"/>
      <c r="D41" s="1241"/>
      <c r="E41" s="254" cm="1">
        <f t="array" ref="E41:F41">'01_B_Rekap'!D19:E19</f>
        <v>0</v>
      </c>
      <c r="F41" s="40">
        <v>0</v>
      </c>
    </row>
    <row r="42" spans="1:28" s="40" customFormat="1" ht="15" customHeight="1" x14ac:dyDescent="0.2">
      <c r="A42" s="257" t="s">
        <v>5897</v>
      </c>
      <c r="B42" s="1239" t="s">
        <v>5888</v>
      </c>
      <c r="C42" s="1240"/>
      <c r="D42" s="1241"/>
      <c r="E42" s="254" cm="1">
        <f t="array" ref="E42:F42">'01_C_Rekap_Z'!D19:E19</f>
        <v>0</v>
      </c>
      <c r="F42" s="40">
        <v>0</v>
      </c>
    </row>
    <row r="43" spans="1:28" s="56" customFormat="1" ht="15.75" x14ac:dyDescent="0.2">
      <c r="A43" s="272" t="s">
        <v>23</v>
      </c>
      <c r="B43" s="273"/>
      <c r="C43" s="274"/>
      <c r="D43" s="274"/>
      <c r="E43" s="364">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119"/>
      <c r="E44" s="310"/>
    </row>
    <row r="45" spans="1:28" ht="15.75" x14ac:dyDescent="0.25">
      <c r="A45" s="264" t="s">
        <v>3</v>
      </c>
      <c r="B45" s="265" t="s">
        <v>324</v>
      </c>
      <c r="C45" s="266"/>
      <c r="D45" s="266"/>
      <c r="E45" s="363"/>
    </row>
    <row r="46" spans="1:28" ht="15" x14ac:dyDescent="0.2">
      <c r="A46" s="267" t="s">
        <v>32</v>
      </c>
      <c r="B46" s="1247" t="s">
        <v>33</v>
      </c>
      <c r="C46" s="1248"/>
      <c r="D46" s="1249"/>
      <c r="E46" s="374" t="s">
        <v>34</v>
      </c>
    </row>
    <row r="47" spans="1:28" s="40" customFormat="1" ht="15" customHeight="1" x14ac:dyDescent="0.2">
      <c r="A47" s="257" t="s">
        <v>5898</v>
      </c>
      <c r="B47" s="1239" t="s">
        <v>5889</v>
      </c>
      <c r="C47" s="1240"/>
      <c r="D47" s="1241"/>
      <c r="E47" s="254" cm="1">
        <f t="array" ref="E47:F47">'02_A_Rekap'!D19:E19</f>
        <v>0</v>
      </c>
      <c r="F47" s="40">
        <v>0</v>
      </c>
    </row>
    <row r="48" spans="1:28" s="40" customFormat="1" ht="15" customHeight="1" x14ac:dyDescent="0.2">
      <c r="A48" s="257" t="s">
        <v>5899</v>
      </c>
      <c r="B48" s="1239" t="s">
        <v>322</v>
      </c>
      <c r="C48" s="1240"/>
      <c r="D48" s="1241"/>
      <c r="E48" s="254" cm="1">
        <f t="array" ref="E48:F48">'02_B_Rekap'!D19:E19</f>
        <v>0</v>
      </c>
      <c r="F48" s="40">
        <v>0</v>
      </c>
    </row>
    <row r="49" spans="1:28" s="56" customFormat="1" ht="15.75" x14ac:dyDescent="0.2">
      <c r="A49" s="272" t="s">
        <v>23</v>
      </c>
      <c r="B49" s="273"/>
      <c r="C49" s="274"/>
      <c r="D49" s="274"/>
      <c r="E49" s="364">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119"/>
      <c r="E50" s="310"/>
    </row>
    <row r="51" spans="1:28" ht="15.75" x14ac:dyDescent="0.25">
      <c r="A51" s="264" t="s">
        <v>3</v>
      </c>
      <c r="B51" s="265" t="s">
        <v>5849</v>
      </c>
      <c r="C51" s="266"/>
      <c r="D51" s="266"/>
      <c r="E51" s="363"/>
    </row>
    <row r="52" spans="1:28" ht="15" x14ac:dyDescent="0.2">
      <c r="A52" s="267" t="s">
        <v>32</v>
      </c>
      <c r="B52" s="1247" t="s">
        <v>33</v>
      </c>
      <c r="C52" s="1248"/>
      <c r="D52" s="1249"/>
      <c r="E52" s="374" t="s">
        <v>34</v>
      </c>
    </row>
    <row r="53" spans="1:28" s="40" customFormat="1" ht="15" customHeight="1" x14ac:dyDescent="0.2">
      <c r="A53" s="257" t="s">
        <v>838</v>
      </c>
      <c r="B53" s="1239" t="s">
        <v>5849</v>
      </c>
      <c r="C53" s="1240"/>
      <c r="D53" s="1241"/>
      <c r="E53" s="254" cm="1">
        <f t="array" ref="E53:F53">'03_Rekap'!D19:E19</f>
        <v>0</v>
      </c>
      <c r="F53" s="40">
        <v>0</v>
      </c>
    </row>
    <row r="54" spans="1:28" s="56" customFormat="1" ht="15.75" x14ac:dyDescent="0.2">
      <c r="A54" s="272" t="s">
        <v>23</v>
      </c>
      <c r="B54" s="273"/>
      <c r="C54" s="274"/>
      <c r="D54" s="274"/>
      <c r="E54" s="364">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119"/>
      <c r="E55" s="310"/>
    </row>
    <row r="56" spans="1:28" ht="15.75" x14ac:dyDescent="0.25">
      <c r="A56" s="264" t="s">
        <v>3</v>
      </c>
      <c r="B56" s="265" t="s">
        <v>5850</v>
      </c>
      <c r="C56" s="266"/>
      <c r="D56" s="266"/>
      <c r="E56" s="363"/>
    </row>
    <row r="57" spans="1:28" ht="15" x14ac:dyDescent="0.2">
      <c r="A57" s="267" t="s">
        <v>32</v>
      </c>
      <c r="B57" s="1247" t="s">
        <v>33</v>
      </c>
      <c r="C57" s="1248"/>
      <c r="D57" s="1249"/>
      <c r="E57" s="374" t="s">
        <v>34</v>
      </c>
    </row>
    <row r="58" spans="1:28" s="40" customFormat="1" ht="15" customHeight="1" x14ac:dyDescent="0.2">
      <c r="A58" s="257" t="s">
        <v>840</v>
      </c>
      <c r="B58" s="1239" t="s">
        <v>5850</v>
      </c>
      <c r="C58" s="1240"/>
      <c r="D58" s="1241"/>
      <c r="E58" s="254" cm="1">
        <f t="array" ref="E58:F58">'04_Rekap'!D19:E19</f>
        <v>0</v>
      </c>
      <c r="F58" s="40">
        <v>0</v>
      </c>
    </row>
    <row r="59" spans="1:28" s="56" customFormat="1" ht="15.75" x14ac:dyDescent="0.2">
      <c r="A59" s="272" t="s">
        <v>23</v>
      </c>
      <c r="B59" s="273"/>
      <c r="C59" s="274"/>
      <c r="D59" s="274"/>
      <c r="E59" s="364">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90"/>
      <c r="B60" s="291"/>
      <c r="C60" s="291"/>
      <c r="D60" s="291"/>
      <c r="E60" s="365"/>
    </row>
  </sheetData>
  <sheetProtection password="CC31"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B36" sqref="B36:D36"/>
    </sheetView>
  </sheetViews>
  <sheetFormatPr defaultColWidth="8.83203125" defaultRowHeight="11.25" x14ac:dyDescent="0.2"/>
  <cols>
    <col min="1" max="1" width="19.5" style="5" customWidth="1"/>
    <col min="2" max="2" width="70.83203125" style="5" customWidth="1"/>
    <col min="3" max="3" width="13.83203125" style="5" customWidth="1"/>
    <col min="4" max="4" width="24.6640625" style="5" customWidth="1"/>
    <col min="5" max="5" width="25.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5891</v>
      </c>
      <c r="C3" s="85"/>
      <c r="D3" s="86"/>
      <c r="E3" s="87"/>
    </row>
    <row r="4" spans="1:5" ht="12.75" x14ac:dyDescent="0.2">
      <c r="A4" s="88" t="s">
        <v>5</v>
      </c>
      <c r="B4" s="89" t="s">
        <v>6</v>
      </c>
      <c r="C4" s="89"/>
      <c r="D4" s="91"/>
      <c r="E4" s="92"/>
    </row>
    <row r="5" spans="1:5" ht="12.75" x14ac:dyDescent="0.2">
      <c r="A5" s="88" t="s">
        <v>7</v>
      </c>
      <c r="B5" s="89" t="s">
        <v>5890</v>
      </c>
      <c r="C5" s="89"/>
      <c r="D5" s="93"/>
      <c r="E5" s="92"/>
    </row>
    <row r="6" spans="1:5" ht="12.75" x14ac:dyDescent="0.2">
      <c r="A6" s="88" t="s">
        <v>9</v>
      </c>
      <c r="B6" s="89" t="s">
        <v>5892</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2861</v>
      </c>
      <c r="C14" s="26" t="s">
        <v>13</v>
      </c>
      <c r="D14" s="24">
        <v>26849917</v>
      </c>
      <c r="E14" s="25"/>
    </row>
    <row r="15" spans="1:5" ht="12.75" x14ac:dyDescent="0.2">
      <c r="A15" s="369"/>
      <c r="B15" s="26"/>
      <c r="C15" s="26" t="s">
        <v>14</v>
      </c>
      <c r="D15" s="24" t="s">
        <v>2862</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256" t="s">
        <v>966</v>
      </c>
      <c r="B18" s="1257"/>
      <c r="C18" s="1257"/>
      <c r="D18" s="1257"/>
      <c r="E18" s="1258"/>
    </row>
    <row r="19" spans="1:5" s="56" customFormat="1" ht="24.95" customHeight="1" x14ac:dyDescent="0.2">
      <c r="A19" s="372" t="s">
        <v>23</v>
      </c>
      <c r="B19" s="94"/>
      <c r="C19" s="94"/>
      <c r="D19" s="1250">
        <f>E40</f>
        <v>0</v>
      </c>
      <c r="E19" s="1251"/>
    </row>
    <row r="20" spans="1:5" ht="12.75" x14ac:dyDescent="0.2">
      <c r="A20" s="1244" t="s">
        <v>24</v>
      </c>
      <c r="B20" s="28"/>
      <c r="C20" s="29" t="s">
        <v>25</v>
      </c>
      <c r="D20" s="29" t="s">
        <v>26</v>
      </c>
      <c r="E20" s="30" t="s">
        <v>27</v>
      </c>
    </row>
    <row r="21" spans="1:5" ht="12.75" x14ac:dyDescent="0.2">
      <c r="A21" s="1245"/>
      <c r="B21" s="24" t="s">
        <v>28</v>
      </c>
      <c r="C21" s="32">
        <v>0.21</v>
      </c>
      <c r="D21" s="33">
        <f>ROUND(D19, 2)</f>
        <v>0</v>
      </c>
      <c r="E21" s="34">
        <f>ROUND(D21, 2)*C21</f>
        <v>0</v>
      </c>
    </row>
    <row r="22" spans="1:5" ht="12.75" x14ac:dyDescent="0.2">
      <c r="A22" s="1246"/>
      <c r="B22" s="322" t="s">
        <v>29</v>
      </c>
      <c r="C22" s="37">
        <v>0.15</v>
      </c>
      <c r="D22" s="38">
        <v>0</v>
      </c>
      <c r="E22" s="34">
        <f>ROUND(D22, 2)*C22</f>
        <v>0</v>
      </c>
    </row>
    <row r="23" spans="1:5" s="56" customFormat="1" ht="24.95" customHeight="1" x14ac:dyDescent="0.2">
      <c r="A23" s="372" t="s">
        <v>30</v>
      </c>
      <c r="B23" s="94"/>
      <c r="C23" s="94"/>
      <c r="D23" s="1250">
        <f>D19+E21+E22</f>
        <v>0</v>
      </c>
      <c r="E23" s="1251"/>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5891</v>
      </c>
      <c r="C27" s="85"/>
      <c r="D27" s="85"/>
      <c r="E27" s="86"/>
    </row>
    <row r="28" spans="1:5" ht="12.75" x14ac:dyDescent="0.2">
      <c r="A28" s="88" t="s">
        <v>5</v>
      </c>
      <c r="B28" s="89" t="s">
        <v>6</v>
      </c>
      <c r="C28" s="90"/>
      <c r="D28" s="89"/>
      <c r="E28" s="91"/>
    </row>
    <row r="29" spans="1:5" ht="12.75" x14ac:dyDescent="0.2">
      <c r="A29" s="88" t="s">
        <v>7</v>
      </c>
      <c r="B29" s="89" t="s">
        <v>5890</v>
      </c>
      <c r="C29" s="90"/>
      <c r="D29" s="89"/>
      <c r="E29" s="93"/>
    </row>
    <row r="30" spans="1:5" ht="12.75" x14ac:dyDescent="0.2">
      <c r="A30" s="88" t="s">
        <v>9</v>
      </c>
      <c r="B30" s="89" t="s">
        <v>5892</v>
      </c>
      <c r="C30" s="90"/>
      <c r="D30" s="89"/>
      <c r="E30" s="93"/>
    </row>
    <row r="31" spans="1:5" ht="15" x14ac:dyDescent="0.2">
      <c r="A31" s="95" t="s">
        <v>32</v>
      </c>
      <c r="B31" s="1252" t="s">
        <v>33</v>
      </c>
      <c r="C31" s="1253"/>
      <c r="D31" s="1254"/>
      <c r="E31" s="271" t="s">
        <v>34</v>
      </c>
    </row>
    <row r="32" spans="1:5" s="40" customFormat="1" ht="24.95" customHeight="1" x14ac:dyDescent="0.2">
      <c r="A32" s="370" t="s">
        <v>2863</v>
      </c>
      <c r="B32" s="1255" t="s">
        <v>5893</v>
      </c>
      <c r="C32" s="1255"/>
      <c r="D32" s="1255"/>
      <c r="E32" s="321">
        <f>SUM(E33:E38)</f>
        <v>0</v>
      </c>
    </row>
    <row r="33" spans="1:28" s="40" customFormat="1" ht="24.95" customHeight="1" x14ac:dyDescent="0.2">
      <c r="A33" s="371" t="s">
        <v>325</v>
      </c>
      <c r="B33" s="1239" t="s">
        <v>2865</v>
      </c>
      <c r="C33" s="1240"/>
      <c r="D33" s="1241"/>
      <c r="E33" s="254">
        <f t="shared" ref="E33:E38" si="0">SUM(C50:E50)</f>
        <v>0</v>
      </c>
    </row>
    <row r="34" spans="1:28" s="40" customFormat="1" ht="24.95" customHeight="1" x14ac:dyDescent="0.2">
      <c r="A34" s="371" t="s">
        <v>680</v>
      </c>
      <c r="B34" s="1239" t="s">
        <v>2868</v>
      </c>
      <c r="C34" s="1240"/>
      <c r="D34" s="1241"/>
      <c r="E34" s="254">
        <f t="shared" si="0"/>
        <v>0</v>
      </c>
    </row>
    <row r="35" spans="1:28" s="40" customFormat="1" ht="24.95" customHeight="1" x14ac:dyDescent="0.2">
      <c r="A35" s="371" t="s">
        <v>682</v>
      </c>
      <c r="B35" s="1239" t="s">
        <v>5894</v>
      </c>
      <c r="C35" s="1240"/>
      <c r="D35" s="1241"/>
      <c r="E35" s="254">
        <f t="shared" si="0"/>
        <v>0</v>
      </c>
    </row>
    <row r="36" spans="1:28" s="40" customFormat="1" ht="24.95" customHeight="1" x14ac:dyDescent="0.2">
      <c r="A36" s="371" t="s">
        <v>684</v>
      </c>
      <c r="B36" s="1239" t="s">
        <v>2869</v>
      </c>
      <c r="C36" s="1240"/>
      <c r="D36" s="1241"/>
      <c r="E36" s="254">
        <f t="shared" si="0"/>
        <v>0</v>
      </c>
    </row>
    <row r="37" spans="1:28" s="40" customFormat="1" ht="24.95" customHeight="1" x14ac:dyDescent="0.2">
      <c r="A37" s="371" t="s">
        <v>686</v>
      </c>
      <c r="B37" s="1239" t="s">
        <v>2870</v>
      </c>
      <c r="C37" s="1240"/>
      <c r="D37" s="1241"/>
      <c r="E37" s="254">
        <f t="shared" si="0"/>
        <v>0</v>
      </c>
    </row>
    <row r="38" spans="1:28" s="40" customFormat="1" ht="24.95" customHeight="1" x14ac:dyDescent="0.2">
      <c r="A38" s="371" t="s">
        <v>2881</v>
      </c>
      <c r="B38" s="1239" t="s">
        <v>2882</v>
      </c>
      <c r="C38" s="1240"/>
      <c r="D38" s="1241"/>
      <c r="E38" s="254">
        <f t="shared" si="0"/>
        <v>0</v>
      </c>
    </row>
    <row r="39" spans="1:28" s="40" customFormat="1" ht="24.95" customHeight="1" x14ac:dyDescent="0.2">
      <c r="A39" s="370" t="s">
        <v>11774</v>
      </c>
      <c r="B39" s="1255" t="s">
        <v>5846</v>
      </c>
      <c r="C39" s="1255"/>
      <c r="D39" s="1255"/>
      <c r="E39" s="321" cm="1">
        <f t="array" ref="E39:F39">'05_Rekap_VON'!E55:F55</f>
        <v>0</v>
      </c>
      <c r="F39" s="40">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5891</v>
      </c>
      <c r="C44" s="85"/>
      <c r="D44" s="85"/>
      <c r="E44" s="86"/>
    </row>
    <row r="45" spans="1:28" ht="12.75" x14ac:dyDescent="0.2">
      <c r="A45" s="88" t="s">
        <v>5</v>
      </c>
      <c r="B45" s="89" t="s">
        <v>6</v>
      </c>
      <c r="C45" s="90"/>
      <c r="D45" s="89"/>
      <c r="E45" s="91"/>
    </row>
    <row r="46" spans="1:28" ht="12.75" x14ac:dyDescent="0.2">
      <c r="A46" s="88" t="s">
        <v>7</v>
      </c>
      <c r="B46" s="89" t="s">
        <v>5890</v>
      </c>
      <c r="C46" s="90"/>
      <c r="D46" s="89"/>
      <c r="E46" s="93"/>
    </row>
    <row r="47" spans="1:28" ht="12.75" x14ac:dyDescent="0.2">
      <c r="A47" s="88" t="s">
        <v>9</v>
      </c>
      <c r="B47" s="89" t="s">
        <v>5892</v>
      </c>
      <c r="C47" s="90"/>
      <c r="D47" s="89"/>
      <c r="E47" s="93"/>
    </row>
    <row r="48" spans="1:28" ht="46.5" customHeight="1" x14ac:dyDescent="0.2">
      <c r="A48" s="95" t="s">
        <v>32</v>
      </c>
      <c r="B48" s="256" t="s">
        <v>33</v>
      </c>
      <c r="C48" s="324"/>
      <c r="D48" s="345" t="s">
        <v>2885</v>
      </c>
      <c r="E48" s="271" t="s">
        <v>2886</v>
      </c>
    </row>
    <row r="49" spans="1:7" ht="24.95" customHeight="1" x14ac:dyDescent="0.2">
      <c r="A49" s="370" t="s">
        <v>2863</v>
      </c>
      <c r="B49" s="1255" t="s">
        <v>5893</v>
      </c>
      <c r="C49" s="1255"/>
      <c r="D49" s="326">
        <f>SUM(D50:D55)</f>
        <v>0</v>
      </c>
      <c r="E49" s="303">
        <f>SUM(E50:E55)</f>
        <v>0</v>
      </c>
    </row>
    <row r="50" spans="1:7" ht="24.95" customHeight="1" x14ac:dyDescent="0.2">
      <c r="A50" s="371" t="s">
        <v>325</v>
      </c>
      <c r="B50" s="1260" t="s">
        <v>2865</v>
      </c>
      <c r="C50" s="1260"/>
      <c r="D50" s="301">
        <f>'01_A_D.1.1_Rekap_V'!C96</f>
        <v>0</v>
      </c>
      <c r="E50" s="283">
        <f>'01_A_D.1.1_Rekap_V'!E96</f>
        <v>0</v>
      </c>
    </row>
    <row r="51" spans="1:7" ht="24.95" customHeight="1" x14ac:dyDescent="0.2">
      <c r="A51" s="371" t="s">
        <v>680</v>
      </c>
      <c r="B51" s="1260" t="s">
        <v>2868</v>
      </c>
      <c r="C51" s="1260"/>
      <c r="D51" s="301">
        <v>0</v>
      </c>
      <c r="E51" s="283">
        <f>'01_A_D.1.4.1_Rekap_V'!E20</f>
        <v>0</v>
      </c>
    </row>
    <row r="52" spans="1:7" ht="24.95" customHeight="1" x14ac:dyDescent="0.2">
      <c r="A52" s="371" t="s">
        <v>682</v>
      </c>
      <c r="B52" s="1260" t="s">
        <v>5894</v>
      </c>
      <c r="C52" s="1260"/>
      <c r="D52" s="301">
        <f>'01_A_D.1.4.2_Rekap_V'!C74</f>
        <v>0</v>
      </c>
      <c r="E52" s="283">
        <f>'01_A_D.1.4.2_Rekap_V'!E74</f>
        <v>0</v>
      </c>
    </row>
    <row r="53" spans="1:7" ht="24.95" customHeight="1" x14ac:dyDescent="0.2">
      <c r="A53" s="371" t="s">
        <v>684</v>
      </c>
      <c r="B53" s="1260" t="s">
        <v>2869</v>
      </c>
      <c r="C53" s="1260"/>
      <c r="D53" s="301">
        <f>'01_A_D.1.4.3_Rekap_V'!C69</f>
        <v>0</v>
      </c>
      <c r="E53" s="283">
        <f>'01_A_D.1.4.3_Rekap_V'!E69</f>
        <v>0</v>
      </c>
    </row>
    <row r="54" spans="1:7" ht="24.95" customHeight="1" x14ac:dyDescent="0.2">
      <c r="A54" s="371" t="s">
        <v>686</v>
      </c>
      <c r="B54" s="1260" t="s">
        <v>2870</v>
      </c>
      <c r="C54" s="1260"/>
      <c r="D54" s="301">
        <v>0</v>
      </c>
      <c r="E54" s="283">
        <f>'01_A_D.1.4.4_Rekap_V'!E20</f>
        <v>0</v>
      </c>
    </row>
    <row r="55" spans="1:7" ht="24.95" customHeight="1" x14ac:dyDescent="0.2">
      <c r="A55" s="371" t="s">
        <v>2881</v>
      </c>
      <c r="B55" s="1260" t="s">
        <v>2882</v>
      </c>
      <c r="C55" s="1260"/>
      <c r="D55" s="301">
        <v>0</v>
      </c>
      <c r="E55" s="283">
        <f>'01_A_D.1.4.5_Rekap_V'!E20</f>
        <v>0</v>
      </c>
    </row>
    <row r="56" spans="1:7" ht="24.95" customHeight="1" x14ac:dyDescent="0.2">
      <c r="A56" s="370" t="s">
        <v>11775</v>
      </c>
      <c r="B56" s="1255" t="s">
        <v>5846</v>
      </c>
      <c r="C56" s="1255"/>
      <c r="D56" s="326">
        <v>0</v>
      </c>
      <c r="E56" s="303" cm="1">
        <f t="array" ref="E56:F56">'05_Rekap_VON'!E55:F55</f>
        <v>0</v>
      </c>
      <c r="F56" s="5">
        <v>0</v>
      </c>
    </row>
    <row r="57" spans="1:7" ht="24.95" customHeight="1" x14ac:dyDescent="0.2">
      <c r="A57" s="96" t="s">
        <v>23</v>
      </c>
      <c r="B57" s="342"/>
      <c r="C57" s="342"/>
      <c r="D57" s="343">
        <f>D49+D56</f>
        <v>0</v>
      </c>
      <c r="E57" s="302">
        <f>E49+E56</f>
        <v>0</v>
      </c>
      <c r="F57" s="164"/>
      <c r="G57" s="164"/>
    </row>
    <row r="58" spans="1:7" ht="24.95" customHeight="1" x14ac:dyDescent="0.2">
      <c r="A58" s="96" t="s">
        <v>2888</v>
      </c>
      <c r="B58" s="342"/>
      <c r="C58" s="342"/>
      <c r="D58" s="1259">
        <f>SUM(D57:E57)</f>
        <v>0</v>
      </c>
      <c r="E58" s="1259"/>
    </row>
  </sheetData>
  <sheetProtection password="CC31"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21"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83" t="s">
        <v>38</v>
      </c>
      <c r="B4" s="84" t="s">
        <v>2889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E59</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5891</v>
      </c>
      <c r="C27" s="85"/>
      <c r="D27" s="85"/>
      <c r="E27" s="86"/>
      <c r="F27" s="87"/>
    </row>
    <row r="28" spans="1:6" ht="15.75" x14ac:dyDescent="0.25">
      <c r="A28" s="83" t="s">
        <v>38</v>
      </c>
      <c r="B28" s="84" t="s">
        <v>2889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252" t="s">
        <v>33</v>
      </c>
      <c r="C31" s="1253"/>
      <c r="D31" s="1254"/>
      <c r="E31" s="1264" t="s">
        <v>34</v>
      </c>
      <c r="F31" s="1264"/>
    </row>
    <row r="32" spans="1:6" s="40" customFormat="1" ht="24.95" customHeight="1" x14ac:dyDescent="0.2">
      <c r="A32" s="370" t="s">
        <v>330</v>
      </c>
      <c r="B32" s="1270" t="s">
        <v>331</v>
      </c>
      <c r="C32" s="1271"/>
      <c r="D32" s="1272"/>
      <c r="E32" s="1273">
        <f>SUM(E33:F38)</f>
        <v>0</v>
      </c>
      <c r="F32" s="1273"/>
    </row>
    <row r="33" spans="1:6" s="40" customFormat="1" ht="20.100000000000001" customHeight="1" x14ac:dyDescent="0.2">
      <c r="A33" s="373">
        <v>3</v>
      </c>
      <c r="B33" s="1265" t="s">
        <v>43</v>
      </c>
      <c r="C33" s="1266"/>
      <c r="D33" s="1267"/>
      <c r="E33" s="1268">
        <f>SUM(C70:F70)</f>
        <v>0</v>
      </c>
      <c r="F33" s="1269"/>
    </row>
    <row r="34" spans="1:6" s="40" customFormat="1" ht="20.100000000000001" customHeight="1" x14ac:dyDescent="0.2">
      <c r="A34" s="373">
        <v>4</v>
      </c>
      <c r="B34" s="1265" t="s">
        <v>2890</v>
      </c>
      <c r="C34" s="1266"/>
      <c r="D34" s="1267"/>
      <c r="E34" s="1268">
        <f>SUM(C71:F71)</f>
        <v>0</v>
      </c>
      <c r="F34" s="1269"/>
    </row>
    <row r="35" spans="1:6" s="40" customFormat="1" ht="20.100000000000001" customHeight="1" x14ac:dyDescent="0.2">
      <c r="A35" s="373">
        <v>6</v>
      </c>
      <c r="B35" s="1265" t="s">
        <v>969</v>
      </c>
      <c r="C35" s="1266"/>
      <c r="D35" s="1267"/>
      <c r="E35" s="1268">
        <f t="shared" ref="E35:E38" si="0">SUM(C72:F72)</f>
        <v>0</v>
      </c>
      <c r="F35" s="1269"/>
    </row>
    <row r="36" spans="1:6" s="40" customFormat="1" ht="20.100000000000001" customHeight="1" x14ac:dyDescent="0.2">
      <c r="A36" s="373">
        <v>9</v>
      </c>
      <c r="B36" s="1265" t="s">
        <v>970</v>
      </c>
      <c r="C36" s="1266"/>
      <c r="D36" s="1267"/>
      <c r="E36" s="1268">
        <f t="shared" si="0"/>
        <v>0</v>
      </c>
      <c r="F36" s="1269"/>
    </row>
    <row r="37" spans="1:6" s="40" customFormat="1" ht="20.100000000000001" customHeight="1" x14ac:dyDescent="0.2">
      <c r="A37" s="373">
        <v>997</v>
      </c>
      <c r="B37" s="1265" t="s">
        <v>971</v>
      </c>
      <c r="C37" s="1266"/>
      <c r="D37" s="1267"/>
      <c r="E37" s="1268">
        <f t="shared" si="0"/>
        <v>0</v>
      </c>
      <c r="F37" s="1269"/>
    </row>
    <row r="38" spans="1:6" s="40" customFormat="1" ht="20.100000000000001" customHeight="1" x14ac:dyDescent="0.2">
      <c r="A38" s="373">
        <v>998</v>
      </c>
      <c r="B38" s="1265" t="s">
        <v>972</v>
      </c>
      <c r="C38" s="1266"/>
      <c r="D38" s="1267"/>
      <c r="E38" s="1268">
        <f t="shared" si="0"/>
        <v>0</v>
      </c>
      <c r="F38" s="1269"/>
    </row>
    <row r="39" spans="1:6" s="40" customFormat="1" ht="20.100000000000001" customHeight="1" x14ac:dyDescent="0.2">
      <c r="A39" s="370" t="s">
        <v>340</v>
      </c>
      <c r="B39" s="1270" t="s">
        <v>341</v>
      </c>
      <c r="C39" s="1271"/>
      <c r="D39" s="1272"/>
      <c r="E39" s="1273">
        <f>SUM(E40:F58)</f>
        <v>0</v>
      </c>
      <c r="F39" s="1273"/>
    </row>
    <row r="40" spans="1:6" s="40" customFormat="1" ht="20.100000000000001" customHeight="1" x14ac:dyDescent="0.2">
      <c r="A40" s="373">
        <v>711</v>
      </c>
      <c r="B40" s="1265" t="s">
        <v>2892</v>
      </c>
      <c r="C40" s="1266"/>
      <c r="D40" s="1267"/>
      <c r="E40" s="1268">
        <f>SUM(C77:F77)</f>
        <v>0</v>
      </c>
      <c r="F40" s="1269"/>
    </row>
    <row r="41" spans="1:6" s="40" customFormat="1" ht="24.95" customHeight="1" x14ac:dyDescent="0.2">
      <c r="A41" s="373">
        <v>712</v>
      </c>
      <c r="B41" s="1265" t="s">
        <v>2893</v>
      </c>
      <c r="C41" s="1266"/>
      <c r="D41" s="1267"/>
      <c r="E41" s="1268">
        <f t="shared" ref="E41:E58" si="1">SUM(C78:F78)</f>
        <v>0</v>
      </c>
      <c r="F41" s="1269"/>
    </row>
    <row r="42" spans="1:6" s="40" customFormat="1" ht="20.100000000000001" customHeight="1" x14ac:dyDescent="0.2">
      <c r="A42" s="373">
        <v>713</v>
      </c>
      <c r="B42" s="1265" t="s">
        <v>343</v>
      </c>
      <c r="C42" s="1266"/>
      <c r="D42" s="1267"/>
      <c r="E42" s="1268">
        <f>SUM(C79:F79)</f>
        <v>0</v>
      </c>
      <c r="F42" s="1269"/>
    </row>
    <row r="43" spans="1:6" s="40" customFormat="1" ht="20.100000000000001" customHeight="1" x14ac:dyDescent="0.2">
      <c r="A43" s="373">
        <v>762</v>
      </c>
      <c r="B43" s="1265" t="s">
        <v>345</v>
      </c>
      <c r="C43" s="1266"/>
      <c r="D43" s="1267"/>
      <c r="E43" s="1268">
        <f t="shared" si="1"/>
        <v>0</v>
      </c>
      <c r="F43" s="1269"/>
    </row>
    <row r="44" spans="1:6" s="40" customFormat="1" ht="20.100000000000001" customHeight="1" x14ac:dyDescent="0.2">
      <c r="A44" s="373">
        <v>763</v>
      </c>
      <c r="B44" s="1265" t="s">
        <v>974</v>
      </c>
      <c r="C44" s="1266"/>
      <c r="D44" s="1267"/>
      <c r="E44" s="1268">
        <f>SUM(C81:F81)</f>
        <v>0</v>
      </c>
      <c r="F44" s="1269"/>
    </row>
    <row r="45" spans="1:6" s="40" customFormat="1" ht="20.100000000000001" customHeight="1" x14ac:dyDescent="0.2">
      <c r="A45" s="373">
        <v>764</v>
      </c>
      <c r="B45" s="1265" t="s">
        <v>2894</v>
      </c>
      <c r="C45" s="1266"/>
      <c r="D45" s="1267"/>
      <c r="E45" s="1268">
        <f t="shared" si="1"/>
        <v>0</v>
      </c>
      <c r="F45" s="1269"/>
    </row>
    <row r="46" spans="1:6" s="40" customFormat="1" ht="20.100000000000001" customHeight="1" x14ac:dyDescent="0.2">
      <c r="A46" s="373">
        <v>765</v>
      </c>
      <c r="B46" s="1265" t="s">
        <v>2895</v>
      </c>
      <c r="C46" s="1266"/>
      <c r="D46" s="1267"/>
      <c r="E46" s="1268">
        <f t="shared" si="1"/>
        <v>0</v>
      </c>
      <c r="F46" s="1269"/>
    </row>
    <row r="47" spans="1:6" s="40" customFormat="1" ht="20.100000000000001" customHeight="1" x14ac:dyDescent="0.2">
      <c r="A47" s="373">
        <v>766</v>
      </c>
      <c r="B47" s="1265" t="s">
        <v>347</v>
      </c>
      <c r="C47" s="1266"/>
      <c r="D47" s="1267"/>
      <c r="E47" s="1268">
        <f t="shared" si="1"/>
        <v>0</v>
      </c>
      <c r="F47" s="1269"/>
    </row>
    <row r="48" spans="1:6" s="40" customFormat="1" ht="20.100000000000001" customHeight="1" x14ac:dyDescent="0.2">
      <c r="A48" s="373">
        <v>766.76700000000005</v>
      </c>
      <c r="B48" s="1265" t="s">
        <v>5900</v>
      </c>
      <c r="C48" s="1266"/>
      <c r="D48" s="1267"/>
      <c r="E48" s="1268">
        <f>SUM(C85:F85)</f>
        <v>0</v>
      </c>
      <c r="F48" s="1269"/>
    </row>
    <row r="49" spans="1:29" s="40" customFormat="1" ht="20.100000000000001" customHeight="1" x14ac:dyDescent="0.2">
      <c r="A49" s="373">
        <v>767</v>
      </c>
      <c r="B49" s="1265" t="s">
        <v>63</v>
      </c>
      <c r="C49" s="1266"/>
      <c r="D49" s="1267"/>
      <c r="E49" s="1268">
        <f>SUM(C86:F86)</f>
        <v>0</v>
      </c>
      <c r="F49" s="1269"/>
    </row>
    <row r="50" spans="1:29" s="40" customFormat="1" ht="20.100000000000001" customHeight="1" x14ac:dyDescent="0.2">
      <c r="A50" s="373">
        <v>771</v>
      </c>
      <c r="B50" s="1265" t="s">
        <v>2897</v>
      </c>
      <c r="C50" s="1266"/>
      <c r="D50" s="1267"/>
      <c r="E50" s="1268">
        <f t="shared" si="1"/>
        <v>0</v>
      </c>
      <c r="F50" s="1269"/>
    </row>
    <row r="51" spans="1:29" s="40" customFormat="1" ht="20.100000000000001" customHeight="1" x14ac:dyDescent="0.2">
      <c r="A51" s="373">
        <v>772</v>
      </c>
      <c r="B51" s="1265" t="s">
        <v>2898</v>
      </c>
      <c r="C51" s="1266"/>
      <c r="D51" s="1267"/>
      <c r="E51" s="1268">
        <f t="shared" si="1"/>
        <v>0</v>
      </c>
      <c r="F51" s="1269"/>
    </row>
    <row r="52" spans="1:29" s="40" customFormat="1" ht="20.100000000000001" customHeight="1" x14ac:dyDescent="0.2">
      <c r="A52" s="373">
        <v>773</v>
      </c>
      <c r="B52" s="1265" t="s">
        <v>2899</v>
      </c>
      <c r="C52" s="1266"/>
      <c r="D52" s="1267"/>
      <c r="E52" s="1268">
        <f t="shared" si="1"/>
        <v>0</v>
      </c>
      <c r="F52" s="1269"/>
    </row>
    <row r="53" spans="1:29" s="40" customFormat="1" ht="20.100000000000001" customHeight="1" x14ac:dyDescent="0.2">
      <c r="A53" s="373">
        <v>775</v>
      </c>
      <c r="B53" s="1265" t="s">
        <v>5901</v>
      </c>
      <c r="C53" s="1266"/>
      <c r="D53" s="1267"/>
      <c r="E53" s="1268">
        <f t="shared" si="1"/>
        <v>0</v>
      </c>
      <c r="F53" s="1269"/>
    </row>
    <row r="54" spans="1:29" s="40" customFormat="1" ht="20.100000000000001" customHeight="1" x14ac:dyDescent="0.2">
      <c r="A54" s="373">
        <v>776</v>
      </c>
      <c r="B54" s="1265" t="s">
        <v>67</v>
      </c>
      <c r="C54" s="1266"/>
      <c r="D54" s="1267"/>
      <c r="E54" s="1268">
        <f t="shared" si="1"/>
        <v>0</v>
      </c>
      <c r="F54" s="1269"/>
    </row>
    <row r="55" spans="1:29" s="40" customFormat="1" ht="20.100000000000001" customHeight="1" x14ac:dyDescent="0.2">
      <c r="A55" s="373">
        <v>784</v>
      </c>
      <c r="B55" s="1265" t="s">
        <v>976</v>
      </c>
      <c r="C55" s="1266"/>
      <c r="D55" s="1267"/>
      <c r="E55" s="1268">
        <f t="shared" si="1"/>
        <v>0</v>
      </c>
      <c r="F55" s="1269"/>
    </row>
    <row r="56" spans="1:29" s="40" customFormat="1" ht="20.100000000000001" customHeight="1" x14ac:dyDescent="0.2">
      <c r="A56" s="373">
        <v>787</v>
      </c>
      <c r="B56" s="1265" t="s">
        <v>2902</v>
      </c>
      <c r="C56" s="1266"/>
      <c r="D56" s="1267"/>
      <c r="E56" s="1268">
        <f>SUM(C93:F93)</f>
        <v>0</v>
      </c>
      <c r="F56" s="1269"/>
    </row>
    <row r="57" spans="1:29" s="40" customFormat="1" ht="20.100000000000001" customHeight="1" x14ac:dyDescent="0.2">
      <c r="A57" s="373">
        <v>789</v>
      </c>
      <c r="B57" s="1265" t="s">
        <v>4311</v>
      </c>
      <c r="C57" s="1266"/>
      <c r="D57" s="1267"/>
      <c r="E57" s="1268">
        <f t="shared" si="1"/>
        <v>0</v>
      </c>
      <c r="F57" s="1269"/>
    </row>
    <row r="58" spans="1:29" s="40" customFormat="1" ht="20.100000000000001" customHeight="1" x14ac:dyDescent="0.2">
      <c r="A58" s="373">
        <v>799</v>
      </c>
      <c r="B58" s="1265" t="s">
        <v>795</v>
      </c>
      <c r="C58" s="1266"/>
      <c r="D58" s="1267"/>
      <c r="E58" s="1268">
        <f t="shared" si="1"/>
        <v>0</v>
      </c>
      <c r="F58" s="1269"/>
    </row>
    <row r="59" spans="1:29" s="56" customFormat="1" ht="24.95" customHeight="1" x14ac:dyDescent="0.2">
      <c r="A59" s="96" t="s">
        <v>79</v>
      </c>
      <c r="B59" s="97"/>
      <c r="C59" s="98"/>
      <c r="D59" s="98"/>
      <c r="E59" s="1250">
        <f>E32+E39</f>
        <v>0</v>
      </c>
      <c r="F59" s="1251"/>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75" x14ac:dyDescent="0.25">
      <c r="A61" s="1" t="s">
        <v>2906</v>
      </c>
      <c r="B61" s="2"/>
      <c r="C61" s="2"/>
      <c r="D61" s="2"/>
      <c r="E61" s="3"/>
      <c r="F61" s="4"/>
    </row>
    <row r="62" spans="1:29" ht="15.75" x14ac:dyDescent="0.25">
      <c r="A62" s="78" t="s">
        <v>1</v>
      </c>
      <c r="B62" s="79" t="s">
        <v>2</v>
      </c>
      <c r="C62" s="80"/>
      <c r="D62" s="80"/>
      <c r="E62" s="81"/>
      <c r="F62" s="82"/>
    </row>
    <row r="63" spans="1:29" ht="15.75" x14ac:dyDescent="0.25">
      <c r="A63" s="83" t="s">
        <v>3</v>
      </c>
      <c r="B63" s="84" t="s">
        <v>5891</v>
      </c>
      <c r="C63" s="85"/>
      <c r="D63" s="85"/>
      <c r="E63" s="86"/>
      <c r="F63" s="87"/>
    </row>
    <row r="64" spans="1:29" ht="15.75" x14ac:dyDescent="0.25">
      <c r="A64" s="83" t="s">
        <v>5902</v>
      </c>
      <c r="B64" s="84" t="s">
        <v>2889</v>
      </c>
      <c r="C64" s="85"/>
      <c r="D64" s="85"/>
      <c r="E64" s="86"/>
      <c r="F64" s="87"/>
    </row>
    <row r="65" spans="1:6" ht="12.75" x14ac:dyDescent="0.2">
      <c r="A65" s="88" t="s">
        <v>7</v>
      </c>
      <c r="B65" s="89" t="s">
        <v>5890</v>
      </c>
      <c r="C65" s="90"/>
      <c r="D65" s="89"/>
      <c r="E65" s="93"/>
      <c r="F65" s="92"/>
    </row>
    <row r="66" spans="1:6" ht="12.75" x14ac:dyDescent="0.2">
      <c r="A66" s="88" t="s">
        <v>9</v>
      </c>
      <c r="B66" s="89" t="s">
        <v>5892</v>
      </c>
      <c r="C66" s="90"/>
      <c r="D66" s="89"/>
      <c r="E66" s="93"/>
      <c r="F66" s="92"/>
    </row>
    <row r="67" spans="1:6" ht="12.95" customHeight="1" x14ac:dyDescent="0.2">
      <c r="A67" s="1274" t="s">
        <v>32</v>
      </c>
      <c r="B67" s="1274" t="s">
        <v>33</v>
      </c>
      <c r="C67" s="1275" t="s">
        <v>2907</v>
      </c>
      <c r="D67" s="1276"/>
      <c r="E67" s="1277" t="s">
        <v>2908</v>
      </c>
      <c r="F67" s="1278"/>
    </row>
    <row r="68" spans="1:6" ht="14.45" customHeight="1" x14ac:dyDescent="0.2">
      <c r="A68" s="1274"/>
      <c r="B68" s="1274"/>
      <c r="C68" s="1275" t="s">
        <v>34</v>
      </c>
      <c r="D68" s="1276"/>
      <c r="E68" s="1277" t="s">
        <v>34</v>
      </c>
      <c r="F68" s="1278"/>
    </row>
    <row r="69" spans="1:6" ht="15" x14ac:dyDescent="0.2">
      <c r="A69" s="370" t="s">
        <v>330</v>
      </c>
      <c r="B69" s="54" t="s">
        <v>331</v>
      </c>
      <c r="C69" s="1273">
        <f>SUM(C70:D75)</f>
        <v>0</v>
      </c>
      <c r="D69" s="1273"/>
      <c r="E69" s="1273">
        <f>SUM(E70:F75)</f>
        <v>0</v>
      </c>
      <c r="F69" s="1273"/>
    </row>
    <row r="70" spans="1:6" ht="15" x14ac:dyDescent="0.2">
      <c r="A70" s="373">
        <v>3</v>
      </c>
      <c r="B70" s="165" t="s">
        <v>43</v>
      </c>
      <c r="C70" s="1268">
        <f>'01_A_D.1.1_V_ZP'!H9</f>
        <v>0</v>
      </c>
      <c r="D70" s="1269"/>
      <c r="E70" s="1268">
        <f>'01_A_D.1.1_V_NZ'!H9</f>
        <v>0</v>
      </c>
      <c r="F70" s="1269"/>
    </row>
    <row r="71" spans="1:6" ht="15" x14ac:dyDescent="0.2">
      <c r="A71" s="373">
        <v>4</v>
      </c>
      <c r="B71" s="165" t="s">
        <v>2890</v>
      </c>
      <c r="C71" s="1268">
        <f>'01_A_D.1.1_V_ZP'!H211</f>
        <v>0</v>
      </c>
      <c r="D71" s="1269"/>
      <c r="E71" s="1268">
        <f>'01_A_D.1.1_V_NZ'!H59</f>
        <v>0</v>
      </c>
      <c r="F71" s="1269"/>
    </row>
    <row r="72" spans="1:6" ht="15" x14ac:dyDescent="0.2">
      <c r="A72" s="373">
        <v>6</v>
      </c>
      <c r="B72" s="165" t="s">
        <v>969</v>
      </c>
      <c r="C72" s="1268">
        <f>'01_A_D.1.1_V_ZP'!H236</f>
        <v>0</v>
      </c>
      <c r="D72" s="1269"/>
      <c r="E72" s="1268">
        <f>'01_A_D.1.1_V_NZ'!H95</f>
        <v>0</v>
      </c>
      <c r="F72" s="1269"/>
    </row>
    <row r="73" spans="1:6" ht="15" x14ac:dyDescent="0.2">
      <c r="A73" s="373">
        <v>9</v>
      </c>
      <c r="B73" s="165" t="s">
        <v>970</v>
      </c>
      <c r="C73" s="1268">
        <f>'01_A_D.1.1_V_ZP'!H309</f>
        <v>0</v>
      </c>
      <c r="D73" s="1269"/>
      <c r="E73" s="1268">
        <f>'01_A_D.1.1_V_NZ'!H162</f>
        <v>0</v>
      </c>
      <c r="F73" s="1269"/>
    </row>
    <row r="74" spans="1:6" ht="15" x14ac:dyDescent="0.2">
      <c r="A74" s="373">
        <v>997</v>
      </c>
      <c r="B74" s="165" t="s">
        <v>971</v>
      </c>
      <c r="C74" s="1268">
        <f>'01_A_D.1.1_V_ZP'!H738</f>
        <v>0</v>
      </c>
      <c r="D74" s="1269"/>
      <c r="E74" s="1268">
        <f>'01_A_D.1.1_V_NZ'!H391</f>
        <v>0</v>
      </c>
      <c r="F74" s="1269"/>
    </row>
    <row r="75" spans="1:6" ht="15" x14ac:dyDescent="0.2">
      <c r="A75" s="373">
        <v>998</v>
      </c>
      <c r="B75" s="165" t="s">
        <v>972</v>
      </c>
      <c r="C75" s="1268">
        <f>'01_A_D.1.1_V_ZP'!H744</f>
        <v>0</v>
      </c>
      <c r="D75" s="1269"/>
      <c r="E75" s="1268">
        <f>'01_A_D.1.1_V_NZ'!H397</f>
        <v>0</v>
      </c>
      <c r="F75" s="1269"/>
    </row>
    <row r="76" spans="1:6" ht="15" x14ac:dyDescent="0.2">
      <c r="A76" s="370" t="s">
        <v>340</v>
      </c>
      <c r="B76" s="54" t="s">
        <v>341</v>
      </c>
      <c r="C76" s="1279">
        <f>SUM(C77:D95)</f>
        <v>0</v>
      </c>
      <c r="D76" s="1280"/>
      <c r="E76" s="1279">
        <f>SUM(E77:F95)</f>
        <v>0</v>
      </c>
      <c r="F76" s="1280"/>
    </row>
    <row r="77" spans="1:6" ht="15" x14ac:dyDescent="0.2">
      <c r="A77" s="373">
        <v>711</v>
      </c>
      <c r="B77" s="165" t="s">
        <v>2892</v>
      </c>
      <c r="C77" s="1268">
        <f>'01_A_D.1.1_V_ZP'!H747</f>
        <v>0</v>
      </c>
      <c r="D77" s="1269"/>
      <c r="E77" s="1268">
        <f>'01_A_D.1.1_V_NZ'!H400</f>
        <v>0</v>
      </c>
      <c r="F77" s="1269"/>
    </row>
    <row r="78" spans="1:6" ht="15" x14ac:dyDescent="0.2">
      <c r="A78" s="373">
        <v>712</v>
      </c>
      <c r="B78" s="165" t="s">
        <v>2893</v>
      </c>
      <c r="C78" s="1268">
        <f>0</f>
        <v>0</v>
      </c>
      <c r="D78" s="1269"/>
      <c r="E78" s="1268">
        <f>'01_A_D.1.1_V_NZ'!H405</f>
        <v>0</v>
      </c>
      <c r="F78" s="1269"/>
    </row>
    <row r="79" spans="1:6" ht="15" x14ac:dyDescent="0.2">
      <c r="A79" s="373">
        <v>713</v>
      </c>
      <c r="B79" s="165" t="s">
        <v>343</v>
      </c>
      <c r="C79" s="1268">
        <f>'01_A_D.1.1_V_ZP'!H752</f>
        <v>0</v>
      </c>
      <c r="D79" s="1269"/>
      <c r="E79" s="1268">
        <f>'01_A_D.1.1_V_NZ'!H426</f>
        <v>0</v>
      </c>
      <c r="F79" s="1269"/>
    </row>
    <row r="80" spans="1:6" ht="15" x14ac:dyDescent="0.2">
      <c r="A80" s="373">
        <v>762</v>
      </c>
      <c r="B80" s="165" t="s">
        <v>345</v>
      </c>
      <c r="C80" s="1268">
        <f>0</f>
        <v>0</v>
      </c>
      <c r="D80" s="1269"/>
      <c r="E80" s="1268">
        <f>'01_A_D.1.1_V_NZ'!H493</f>
        <v>0</v>
      </c>
      <c r="F80" s="1269"/>
    </row>
    <row r="81" spans="1:6" ht="15" x14ac:dyDescent="0.2">
      <c r="A81" s="373">
        <v>763</v>
      </c>
      <c r="B81" s="165" t="s">
        <v>974</v>
      </c>
      <c r="C81" s="1268">
        <f>'01_A_D.1.1_V_ZP'!H781</f>
        <v>0</v>
      </c>
      <c r="D81" s="1269"/>
      <c r="E81" s="1268">
        <f>'01_A_D.1.1_V_NZ'!H525</f>
        <v>0</v>
      </c>
      <c r="F81" s="1269"/>
    </row>
    <row r="82" spans="1:6" ht="15" x14ac:dyDescent="0.2">
      <c r="A82" s="373">
        <v>764</v>
      </c>
      <c r="B82" s="165" t="s">
        <v>2894</v>
      </c>
      <c r="C82" s="1268">
        <f>0</f>
        <v>0</v>
      </c>
      <c r="D82" s="1269"/>
      <c r="E82" s="1268">
        <f>'01_A_D.1.1_V_NZ'!H741</f>
        <v>0</v>
      </c>
      <c r="F82" s="1269"/>
    </row>
    <row r="83" spans="1:6" ht="15" x14ac:dyDescent="0.2">
      <c r="A83" s="373">
        <v>765</v>
      </c>
      <c r="B83" s="165" t="s">
        <v>2895</v>
      </c>
      <c r="C83" s="1268">
        <f>0</f>
        <v>0</v>
      </c>
      <c r="D83" s="1269"/>
      <c r="E83" s="1268">
        <f>'01_A_D.1.1_V_NZ'!H748</f>
        <v>0</v>
      </c>
      <c r="F83" s="1269"/>
    </row>
    <row r="84" spans="1:6" ht="15" x14ac:dyDescent="0.2">
      <c r="A84" s="373">
        <v>766</v>
      </c>
      <c r="B84" s="165" t="s">
        <v>347</v>
      </c>
      <c r="C84" s="1268">
        <f>'01_A_D.1.1_V_ZP'!H1164</f>
        <v>0</v>
      </c>
      <c r="D84" s="1269"/>
      <c r="E84" s="1268">
        <f>'01_A_D.1.1_V_NZ'!H761</f>
        <v>0</v>
      </c>
      <c r="F84" s="1269"/>
    </row>
    <row r="85" spans="1:6" ht="15" x14ac:dyDescent="0.2">
      <c r="A85" s="373">
        <v>766.76700000000005</v>
      </c>
      <c r="B85" s="165" t="s">
        <v>5900</v>
      </c>
      <c r="C85" s="1268">
        <f>'01_A_D.1.1_V_ZP'!H1178</f>
        <v>0</v>
      </c>
      <c r="D85" s="1269"/>
      <c r="E85" s="1268">
        <f>'01_A_D.1.1_V_NZ'!H763</f>
        <v>0</v>
      </c>
      <c r="F85" s="1269"/>
    </row>
    <row r="86" spans="1:6" ht="15" x14ac:dyDescent="0.2">
      <c r="A86" s="373">
        <v>767</v>
      </c>
      <c r="B86" s="165" t="s">
        <v>63</v>
      </c>
      <c r="C86" s="1268">
        <f>'01_A_D.1.1_V_ZP'!H1283</f>
        <v>0</v>
      </c>
      <c r="D86" s="1269"/>
      <c r="E86" s="1268">
        <f>'01_A_D.1.1_V_NZ'!H779</f>
        <v>0</v>
      </c>
      <c r="F86" s="1269"/>
    </row>
    <row r="87" spans="1:6" ht="15" x14ac:dyDescent="0.2">
      <c r="A87" s="373">
        <v>771</v>
      </c>
      <c r="B87" s="165" t="s">
        <v>2897</v>
      </c>
      <c r="C87" s="1268">
        <f>'01_A_D.1.1_V_ZP'!H1301</f>
        <v>0</v>
      </c>
      <c r="D87" s="1269"/>
      <c r="E87" s="1268">
        <f>'01_A_D.1.1_V_NZ'!H823</f>
        <v>0</v>
      </c>
      <c r="F87" s="1269"/>
    </row>
    <row r="88" spans="1:6" ht="15" x14ac:dyDescent="0.2">
      <c r="A88" s="373">
        <v>772</v>
      </c>
      <c r="B88" s="165" t="s">
        <v>2898</v>
      </c>
      <c r="C88" s="1268">
        <f>'01_A_D.1.1_V_ZP'!H1320</f>
        <v>0</v>
      </c>
      <c r="D88" s="1269"/>
      <c r="E88" s="1268">
        <f>0</f>
        <v>0</v>
      </c>
      <c r="F88" s="1269"/>
    </row>
    <row r="89" spans="1:6" ht="15" x14ac:dyDescent="0.2">
      <c r="A89" s="373">
        <v>773</v>
      </c>
      <c r="B89" s="165" t="s">
        <v>2899</v>
      </c>
      <c r="C89" s="1268">
        <f>'01_A_D.1.1_V_ZP'!H1325</f>
        <v>0</v>
      </c>
      <c r="D89" s="1269"/>
      <c r="E89" s="1268">
        <f>0</f>
        <v>0</v>
      </c>
      <c r="F89" s="1269"/>
    </row>
    <row r="90" spans="1:6" ht="15" x14ac:dyDescent="0.2">
      <c r="A90" s="373">
        <v>775</v>
      </c>
      <c r="B90" s="165" t="s">
        <v>5901</v>
      </c>
      <c r="C90" s="1268">
        <f>0</f>
        <v>0</v>
      </c>
      <c r="D90" s="1269"/>
      <c r="E90" s="1268">
        <f>'01_A_D.1.1_V_NZ'!H834</f>
        <v>0</v>
      </c>
      <c r="F90" s="1269"/>
    </row>
    <row r="91" spans="1:6" ht="15" x14ac:dyDescent="0.2">
      <c r="A91" s="373">
        <v>776</v>
      </c>
      <c r="B91" s="165" t="s">
        <v>67</v>
      </c>
      <c r="C91" s="1268">
        <f>'01_A_D.1.1_V_ZP'!H1338</f>
        <v>0</v>
      </c>
      <c r="D91" s="1269"/>
      <c r="E91" s="1268">
        <f>'01_A_D.1.1_V_NZ'!H838</f>
        <v>0</v>
      </c>
      <c r="F91" s="1269"/>
    </row>
    <row r="92" spans="1:6" ht="15" x14ac:dyDescent="0.2">
      <c r="A92" s="373">
        <v>784</v>
      </c>
      <c r="B92" s="165" t="s">
        <v>976</v>
      </c>
      <c r="C92" s="1268">
        <f>'01_A_D.1.1_V_ZP'!H1501</f>
        <v>0</v>
      </c>
      <c r="D92" s="1269"/>
      <c r="E92" s="1268">
        <f>'01_A_D.1.1_V_NZ'!H958</f>
        <v>0</v>
      </c>
      <c r="F92" s="1269"/>
    </row>
    <row r="93" spans="1:6" ht="15" x14ac:dyDescent="0.2">
      <c r="A93" s="373">
        <v>787</v>
      </c>
      <c r="B93" s="165" t="s">
        <v>2902</v>
      </c>
      <c r="C93" s="1268">
        <f>'01_A_D.1.1_V_ZP'!H1635</f>
        <v>0</v>
      </c>
      <c r="D93" s="1269"/>
      <c r="E93" s="1268">
        <f>'01_A_D.1.1_V_NZ'!H993</f>
        <v>0</v>
      </c>
      <c r="F93" s="1269"/>
    </row>
    <row r="94" spans="1:6" ht="15" x14ac:dyDescent="0.2">
      <c r="A94" s="373">
        <v>789</v>
      </c>
      <c r="B94" s="165" t="s">
        <v>4311</v>
      </c>
      <c r="C94" s="1268">
        <f>0</f>
        <v>0</v>
      </c>
      <c r="D94" s="1269"/>
      <c r="E94" s="1268">
        <f>'01_A_D.1.1_V_NZ'!H1002</f>
        <v>0</v>
      </c>
      <c r="F94" s="1269"/>
    </row>
    <row r="95" spans="1:6" ht="15" x14ac:dyDescent="0.2">
      <c r="A95" s="373">
        <v>799</v>
      </c>
      <c r="B95" s="165" t="s">
        <v>795</v>
      </c>
      <c r="C95" s="1268">
        <f>'01_A_D.1.1_V_ZP'!H1664</f>
        <v>0</v>
      </c>
      <c r="D95" s="1269"/>
      <c r="E95" s="1268">
        <f>'01_A_D.1.1_V_NZ'!H1008</f>
        <v>0</v>
      </c>
      <c r="F95" s="1269"/>
    </row>
    <row r="96" spans="1:6" ht="15.75" x14ac:dyDescent="0.2">
      <c r="A96" s="1281" t="s">
        <v>2909</v>
      </c>
      <c r="B96" s="1282"/>
      <c r="C96" s="1283">
        <f>C69+C76</f>
        <v>0</v>
      </c>
      <c r="D96" s="1284"/>
      <c r="E96" s="1285">
        <f>E69+E76</f>
        <v>0</v>
      </c>
      <c r="F96" s="1251"/>
    </row>
    <row r="97" spans="1:29" ht="15.75" x14ac:dyDescent="0.2">
      <c r="A97" s="1286" t="s">
        <v>79</v>
      </c>
      <c r="B97" s="1286"/>
      <c r="C97" s="1287">
        <f>C96+E96</f>
        <v>0</v>
      </c>
      <c r="D97" s="1287"/>
      <c r="E97" s="1287"/>
      <c r="F97" s="1287"/>
    </row>
    <row r="101" spans="1:29" s="56" customFormat="1" ht="24.95" customHeight="1" x14ac:dyDescent="0.2">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4.95" customHeight="1" x14ac:dyDescent="0.2">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Wf4NvTMLb69ns7Af4j0cDJsQlo9rkadEPeIgmiqzXAyZaqCOUh46J4tDJC2kCZurkrlRxZ3L+it1+NeucWSkew==" saltValue="mx8gkX6BSDlGgveL11dY6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7"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zoomScaleNormal="100" zoomScaleSheetLayoutView="100" workbookViewId="0">
      <selection activeCell="D1" sqref="D1:D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2.66406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row>
    <row r="3" spans="1:27" ht="15.75" x14ac:dyDescent="0.25">
      <c r="A3" s="83" t="s">
        <v>3</v>
      </c>
      <c r="B3" s="84"/>
      <c r="C3" s="84"/>
      <c r="D3" s="84" t="s">
        <v>5891</v>
      </c>
      <c r="E3" s="86"/>
      <c r="F3" s="85"/>
      <c r="G3" s="85"/>
      <c r="H3" s="105"/>
      <c r="I3" s="106"/>
      <c r="J3" s="46"/>
      <c r="K3" s="46"/>
      <c r="L3" s="46"/>
      <c r="M3" s="46"/>
      <c r="N3" s="46"/>
      <c r="O3" s="46"/>
      <c r="P3" s="46"/>
      <c r="Q3" s="46"/>
      <c r="R3" s="46"/>
      <c r="S3" s="46"/>
      <c r="T3" s="46"/>
      <c r="U3" s="46"/>
      <c r="V3" s="46"/>
      <c r="W3" s="46"/>
      <c r="X3" s="46"/>
      <c r="Y3" s="46"/>
      <c r="Z3" s="46"/>
      <c r="AA3" s="46"/>
    </row>
    <row r="4" spans="1:27" ht="15.75" x14ac:dyDescent="0.25">
      <c r="A4" s="83" t="s">
        <v>38</v>
      </c>
      <c r="B4" s="84"/>
      <c r="C4" s="84"/>
      <c r="D4" s="84" t="s">
        <v>5903</v>
      </c>
      <c r="E4" s="86"/>
      <c r="F4" s="85"/>
      <c r="G4" s="85"/>
      <c r="H4" s="107"/>
      <c r="I4" s="108"/>
    </row>
    <row r="5" spans="1:27" ht="12.95" customHeight="1" x14ac:dyDescent="0.25">
      <c r="A5" s="88" t="s">
        <v>7</v>
      </c>
      <c r="B5" s="89"/>
      <c r="C5" s="89"/>
      <c r="D5" s="89" t="s">
        <v>5890</v>
      </c>
      <c r="E5" s="93"/>
      <c r="F5" s="85"/>
      <c r="G5" s="85"/>
      <c r="H5" s="89"/>
      <c r="I5" s="109"/>
    </row>
    <row r="6" spans="1:27" ht="12.95" customHeight="1" x14ac:dyDescent="0.25">
      <c r="A6" s="88" t="s">
        <v>9</v>
      </c>
      <c r="B6" s="89"/>
      <c r="C6" s="89"/>
      <c r="D6" s="89" t="s">
        <v>5892</v>
      </c>
      <c r="E6" s="93"/>
      <c r="F6" s="275"/>
      <c r="G6" s="275"/>
      <c r="H6" s="111"/>
      <c r="I6" s="114"/>
    </row>
    <row r="7" spans="1:27" s="46" customFormat="1" ht="35.25" customHeight="1" x14ac:dyDescent="0.25">
      <c r="A7" s="379" t="s">
        <v>82</v>
      </c>
      <c r="B7" s="379" t="s">
        <v>83</v>
      </c>
      <c r="C7" s="379" t="s">
        <v>32</v>
      </c>
      <c r="D7" s="66" t="s">
        <v>33</v>
      </c>
      <c r="E7" s="379" t="s">
        <v>84</v>
      </c>
      <c r="F7" s="379" t="s">
        <v>85</v>
      </c>
      <c r="G7" s="379" t="s">
        <v>86</v>
      </c>
      <c r="H7" s="379" t="s">
        <v>87</v>
      </c>
      <c r="I7" s="379" t="s">
        <v>88</v>
      </c>
    </row>
    <row r="8" spans="1:27" ht="24.95" customHeight="1" x14ac:dyDescent="0.2">
      <c r="A8" s="115"/>
      <c r="B8" s="347" t="s">
        <v>977</v>
      </c>
      <c r="C8" s="100" t="s">
        <v>330</v>
      </c>
      <c r="D8" s="100" t="s">
        <v>978</v>
      </c>
      <c r="E8" s="348"/>
      <c r="F8" s="349"/>
      <c r="G8" s="349"/>
      <c r="H8" s="350">
        <f>H9+H211+H236+H309+H738+H744</f>
        <v>0</v>
      </c>
      <c r="I8" s="276"/>
    </row>
    <row r="9" spans="1:27" s="46" customFormat="1" ht="24.95" customHeight="1" x14ac:dyDescent="0.25">
      <c r="A9" s="298"/>
      <c r="B9" s="351" t="s">
        <v>977</v>
      </c>
      <c r="C9" s="352" t="s">
        <v>42</v>
      </c>
      <c r="D9" s="352" t="s">
        <v>43</v>
      </c>
      <c r="E9" s="353"/>
      <c r="F9" s="354"/>
      <c r="G9" s="354"/>
      <c r="H9" s="116">
        <f>SUM(H10:H210)</f>
        <v>0</v>
      </c>
      <c r="I9" s="277"/>
    </row>
    <row r="10" spans="1:27" s="46" customFormat="1" ht="24.95" customHeight="1" x14ac:dyDescent="0.25">
      <c r="A10" s="278" t="s">
        <v>73</v>
      </c>
      <c r="B10" s="278" t="s">
        <v>979</v>
      </c>
      <c r="C10" s="382" t="s">
        <v>5904</v>
      </c>
      <c r="D10" s="280" t="s">
        <v>5905</v>
      </c>
      <c r="E10" s="281" t="s">
        <v>142</v>
      </c>
      <c r="F10" s="282">
        <v>0.128</v>
      </c>
      <c r="G10" s="67"/>
      <c r="H10" s="254">
        <f>ROUND(G10*F10,2)</f>
        <v>0</v>
      </c>
      <c r="I10" s="280"/>
    </row>
    <row r="11" spans="1:27" ht="12" x14ac:dyDescent="0.2">
      <c r="A11" s="177"/>
      <c r="B11" s="221" t="s">
        <v>985</v>
      </c>
      <c r="C11" s="210" t="s">
        <v>986</v>
      </c>
      <c r="D11" s="211" t="s">
        <v>2971</v>
      </c>
      <c r="E11" s="212"/>
      <c r="F11" s="210" t="s">
        <v>986</v>
      </c>
      <c r="G11" s="212"/>
      <c r="H11" s="212"/>
      <c r="I11" s="383"/>
    </row>
    <row r="12" spans="1:27" ht="12" x14ac:dyDescent="0.2">
      <c r="A12" s="178"/>
      <c r="B12" s="221" t="s">
        <v>985</v>
      </c>
      <c r="C12" s="213" t="s">
        <v>986</v>
      </c>
      <c r="D12" s="214" t="s">
        <v>5906</v>
      </c>
      <c r="E12" s="215"/>
      <c r="F12" s="216">
        <v>0.128</v>
      </c>
      <c r="G12" s="215"/>
      <c r="H12" s="215"/>
      <c r="I12" s="384"/>
    </row>
    <row r="13" spans="1:27" s="46" customFormat="1" ht="24.95" customHeight="1" x14ac:dyDescent="0.25">
      <c r="A13" s="278" t="s">
        <v>75</v>
      </c>
      <c r="B13" s="278" t="s">
        <v>979</v>
      </c>
      <c r="C13" s="382" t="s">
        <v>2952</v>
      </c>
      <c r="D13" s="280" t="s">
        <v>2953</v>
      </c>
      <c r="E13" s="281" t="s">
        <v>142</v>
      </c>
      <c r="F13" s="282">
        <v>5.1639999999999997</v>
      </c>
      <c r="G13" s="67"/>
      <c r="H13" s="254">
        <f>ROUND(G13*F13,2)</f>
        <v>0</v>
      </c>
      <c r="I13" s="280"/>
    </row>
    <row r="14" spans="1:27" ht="12" x14ac:dyDescent="0.2">
      <c r="A14" s="177"/>
      <c r="B14" s="221" t="s">
        <v>985</v>
      </c>
      <c r="C14" s="210" t="s">
        <v>986</v>
      </c>
      <c r="D14" s="211" t="s">
        <v>3047</v>
      </c>
      <c r="E14" s="212"/>
      <c r="F14" s="210" t="s">
        <v>986</v>
      </c>
      <c r="G14" s="212"/>
      <c r="H14" s="212"/>
      <c r="I14" s="385"/>
    </row>
    <row r="15" spans="1:27" ht="12" x14ac:dyDescent="0.2">
      <c r="A15" s="178"/>
      <c r="B15" s="221" t="s">
        <v>985</v>
      </c>
      <c r="C15" s="213" t="s">
        <v>986</v>
      </c>
      <c r="D15" s="214" t="s">
        <v>5907</v>
      </c>
      <c r="E15" s="215"/>
      <c r="F15" s="216">
        <v>1.9259999999999999</v>
      </c>
      <c r="G15" s="215"/>
      <c r="H15" s="215"/>
      <c r="I15" s="385"/>
    </row>
    <row r="16" spans="1:27" ht="12" x14ac:dyDescent="0.2">
      <c r="A16" s="177"/>
      <c r="B16" s="221" t="s">
        <v>985</v>
      </c>
      <c r="C16" s="210" t="s">
        <v>986</v>
      </c>
      <c r="D16" s="211" t="s">
        <v>3033</v>
      </c>
      <c r="E16" s="212"/>
      <c r="F16" s="210" t="s">
        <v>986</v>
      </c>
      <c r="G16" s="212"/>
      <c r="H16" s="212"/>
      <c r="I16" s="383"/>
    </row>
    <row r="17" spans="1:9" ht="12" x14ac:dyDescent="0.2">
      <c r="A17" s="178"/>
      <c r="B17" s="221" t="s">
        <v>985</v>
      </c>
      <c r="C17" s="213" t="s">
        <v>986</v>
      </c>
      <c r="D17" s="214" t="s">
        <v>5908</v>
      </c>
      <c r="E17" s="215"/>
      <c r="F17" s="216">
        <v>0.78200000000000003</v>
      </c>
      <c r="G17" s="215"/>
      <c r="H17" s="215"/>
      <c r="I17" s="383"/>
    </row>
    <row r="18" spans="1:9" ht="12" x14ac:dyDescent="0.2">
      <c r="A18" s="177"/>
      <c r="B18" s="221" t="s">
        <v>985</v>
      </c>
      <c r="C18" s="210" t="s">
        <v>986</v>
      </c>
      <c r="D18" s="211" t="s">
        <v>3035</v>
      </c>
      <c r="E18" s="212"/>
      <c r="F18" s="210" t="s">
        <v>986</v>
      </c>
      <c r="G18" s="212"/>
      <c r="H18" s="212"/>
      <c r="I18" s="384"/>
    </row>
    <row r="19" spans="1:9" s="46" customFormat="1" ht="15" x14ac:dyDescent="0.25">
      <c r="A19" s="178"/>
      <c r="B19" s="221" t="s">
        <v>985</v>
      </c>
      <c r="C19" s="213" t="s">
        <v>986</v>
      </c>
      <c r="D19" s="214" t="s">
        <v>5909</v>
      </c>
      <c r="E19" s="215"/>
      <c r="F19" s="216">
        <v>1.143</v>
      </c>
      <c r="G19" s="215"/>
      <c r="H19" s="215"/>
      <c r="I19" s="383"/>
    </row>
    <row r="20" spans="1:9" ht="12" x14ac:dyDescent="0.2">
      <c r="A20" s="178"/>
      <c r="B20" s="221" t="s">
        <v>985</v>
      </c>
      <c r="C20" s="213" t="s">
        <v>986</v>
      </c>
      <c r="D20" s="214" t="s">
        <v>5910</v>
      </c>
      <c r="E20" s="215"/>
      <c r="F20" s="216">
        <v>0.70499999999999996</v>
      </c>
      <c r="G20" s="215"/>
      <c r="H20" s="215"/>
      <c r="I20" s="385"/>
    </row>
    <row r="21" spans="1:9" ht="12" x14ac:dyDescent="0.2">
      <c r="A21" s="177"/>
      <c r="B21" s="221" t="s">
        <v>985</v>
      </c>
      <c r="C21" s="210" t="s">
        <v>986</v>
      </c>
      <c r="D21" s="211" t="s">
        <v>2971</v>
      </c>
      <c r="E21" s="212"/>
      <c r="F21" s="210" t="s">
        <v>986</v>
      </c>
      <c r="G21" s="212"/>
      <c r="H21" s="212"/>
      <c r="I21" s="385"/>
    </row>
    <row r="22" spans="1:9" ht="12" x14ac:dyDescent="0.2">
      <c r="A22" s="178"/>
      <c r="B22" s="221" t="s">
        <v>985</v>
      </c>
      <c r="C22" s="213" t="s">
        <v>986</v>
      </c>
      <c r="D22" s="214" t="s">
        <v>5911</v>
      </c>
      <c r="E22" s="215"/>
      <c r="F22" s="216">
        <v>0.97699999999999998</v>
      </c>
      <c r="G22" s="215"/>
      <c r="H22" s="215"/>
      <c r="I22" s="383"/>
    </row>
    <row r="23" spans="1:9" ht="12" x14ac:dyDescent="0.2">
      <c r="A23" s="178"/>
      <c r="B23" s="221" t="s">
        <v>985</v>
      </c>
      <c r="C23" s="213" t="s">
        <v>986</v>
      </c>
      <c r="D23" s="214" t="s">
        <v>5912</v>
      </c>
      <c r="E23" s="215"/>
      <c r="F23" s="216">
        <v>-0.36899999999999999</v>
      </c>
      <c r="G23" s="215"/>
      <c r="H23" s="215"/>
      <c r="I23" s="383"/>
    </row>
    <row r="24" spans="1:9" ht="12" x14ac:dyDescent="0.2">
      <c r="A24" s="179"/>
      <c r="B24" s="221" t="s">
        <v>985</v>
      </c>
      <c r="C24" s="217" t="s">
        <v>986</v>
      </c>
      <c r="D24" s="218" t="s">
        <v>1023</v>
      </c>
      <c r="E24" s="219"/>
      <c r="F24" s="220">
        <v>5.1640000000000006</v>
      </c>
      <c r="G24" s="219"/>
      <c r="H24" s="219"/>
      <c r="I24" s="384"/>
    </row>
    <row r="25" spans="1:9" s="46" customFormat="1" ht="24.95" customHeight="1" x14ac:dyDescent="0.25">
      <c r="A25" s="278" t="s">
        <v>42</v>
      </c>
      <c r="B25" s="278" t="s">
        <v>979</v>
      </c>
      <c r="C25" s="382" t="s">
        <v>5913</v>
      </c>
      <c r="D25" s="280" t="s">
        <v>5914</v>
      </c>
      <c r="E25" s="281" t="s">
        <v>106</v>
      </c>
      <c r="F25" s="282">
        <v>48.746000000000002</v>
      </c>
      <c r="G25" s="67"/>
      <c r="H25" s="254">
        <f>ROUND(G25*F25,2)</f>
        <v>0</v>
      </c>
      <c r="I25" s="280"/>
    </row>
    <row r="26" spans="1:9" ht="12" x14ac:dyDescent="0.2">
      <c r="A26" s="177"/>
      <c r="B26" s="221" t="s">
        <v>985</v>
      </c>
      <c r="C26" s="210" t="s">
        <v>986</v>
      </c>
      <c r="D26" s="211" t="s">
        <v>3047</v>
      </c>
      <c r="E26" s="212"/>
      <c r="F26" s="210" t="s">
        <v>986</v>
      </c>
      <c r="G26" s="212"/>
      <c r="H26" s="212"/>
      <c r="I26" s="385"/>
    </row>
    <row r="27" spans="1:9" ht="12" x14ac:dyDescent="0.2">
      <c r="A27" s="178"/>
      <c r="B27" s="221" t="s">
        <v>985</v>
      </c>
      <c r="C27" s="213" t="s">
        <v>986</v>
      </c>
      <c r="D27" s="214" t="s">
        <v>5915</v>
      </c>
      <c r="E27" s="215"/>
      <c r="F27" s="216">
        <v>3.5680000000000001</v>
      </c>
      <c r="G27" s="215"/>
      <c r="H27" s="215"/>
      <c r="I27" s="385"/>
    </row>
    <row r="28" spans="1:9" ht="12" x14ac:dyDescent="0.2">
      <c r="A28" s="178"/>
      <c r="B28" s="221" t="s">
        <v>985</v>
      </c>
      <c r="C28" s="213" t="s">
        <v>986</v>
      </c>
      <c r="D28" s="214" t="s">
        <v>5916</v>
      </c>
      <c r="E28" s="215"/>
      <c r="F28" s="216">
        <v>2.0190000000000001</v>
      </c>
      <c r="G28" s="215"/>
      <c r="H28" s="215"/>
      <c r="I28" s="383"/>
    </row>
    <row r="29" spans="1:9" ht="12" x14ac:dyDescent="0.2">
      <c r="A29" s="177"/>
      <c r="B29" s="221" t="s">
        <v>985</v>
      </c>
      <c r="C29" s="210" t="s">
        <v>986</v>
      </c>
      <c r="D29" s="211" t="s">
        <v>3033</v>
      </c>
      <c r="E29" s="212"/>
      <c r="F29" s="210" t="s">
        <v>986</v>
      </c>
      <c r="G29" s="212"/>
      <c r="H29" s="212"/>
      <c r="I29" s="383"/>
    </row>
    <row r="30" spans="1:9" ht="12" x14ac:dyDescent="0.2">
      <c r="A30" s="178"/>
      <c r="B30" s="221" t="s">
        <v>985</v>
      </c>
      <c r="C30" s="213" t="s">
        <v>986</v>
      </c>
      <c r="D30" s="214" t="s">
        <v>5917</v>
      </c>
      <c r="E30" s="215"/>
      <c r="F30" s="216">
        <v>3.2879999999999998</v>
      </c>
      <c r="G30" s="215"/>
      <c r="H30" s="215"/>
      <c r="I30" s="384"/>
    </row>
    <row r="31" spans="1:9" s="46" customFormat="1" ht="15" x14ac:dyDescent="0.25">
      <c r="A31" s="178"/>
      <c r="B31" s="221" t="s">
        <v>985</v>
      </c>
      <c r="C31" s="213" t="s">
        <v>986</v>
      </c>
      <c r="D31" s="214" t="s">
        <v>5918</v>
      </c>
      <c r="E31" s="215"/>
      <c r="F31" s="216">
        <v>5.6559999999999997</v>
      </c>
      <c r="G31" s="215"/>
      <c r="H31" s="215"/>
      <c r="I31" s="386"/>
    </row>
    <row r="32" spans="1:9" ht="12" x14ac:dyDescent="0.2">
      <c r="A32" s="178"/>
      <c r="B32" s="221" t="s">
        <v>985</v>
      </c>
      <c r="C32" s="213" t="s">
        <v>986</v>
      </c>
      <c r="D32" s="214" t="s">
        <v>5919</v>
      </c>
      <c r="E32" s="215"/>
      <c r="F32" s="216">
        <v>2.8639999999999999</v>
      </c>
      <c r="G32" s="215"/>
      <c r="H32" s="215"/>
      <c r="I32" s="385"/>
    </row>
    <row r="33" spans="1:9" ht="12" x14ac:dyDescent="0.2">
      <c r="A33" s="177"/>
      <c r="B33" s="221" t="s">
        <v>985</v>
      </c>
      <c r="C33" s="210" t="s">
        <v>986</v>
      </c>
      <c r="D33" s="211" t="s">
        <v>3035</v>
      </c>
      <c r="E33" s="212"/>
      <c r="F33" s="210" t="s">
        <v>986</v>
      </c>
      <c r="G33" s="212"/>
      <c r="H33" s="212"/>
      <c r="I33" s="385"/>
    </row>
    <row r="34" spans="1:9" ht="12" x14ac:dyDescent="0.2">
      <c r="A34" s="178"/>
      <c r="B34" s="221" t="s">
        <v>985</v>
      </c>
      <c r="C34" s="213" t="s">
        <v>986</v>
      </c>
      <c r="D34" s="214" t="s">
        <v>5920</v>
      </c>
      <c r="E34" s="215"/>
      <c r="F34" s="216">
        <v>3.2589999999999999</v>
      </c>
      <c r="G34" s="215"/>
      <c r="H34" s="215"/>
      <c r="I34" s="383"/>
    </row>
    <row r="35" spans="1:9" ht="12" x14ac:dyDescent="0.2">
      <c r="A35" s="178"/>
      <c r="B35" s="221" t="s">
        <v>985</v>
      </c>
      <c r="C35" s="213" t="s">
        <v>986</v>
      </c>
      <c r="D35" s="214" t="s">
        <v>5921</v>
      </c>
      <c r="E35" s="215"/>
      <c r="F35" s="216">
        <v>5.34</v>
      </c>
      <c r="G35" s="215"/>
      <c r="H35" s="215"/>
      <c r="I35" s="384"/>
    </row>
    <row r="36" spans="1:9" s="46" customFormat="1" ht="15" x14ac:dyDescent="0.25">
      <c r="A36" s="178"/>
      <c r="B36" s="221" t="s">
        <v>985</v>
      </c>
      <c r="C36" s="213" t="s">
        <v>986</v>
      </c>
      <c r="D36" s="214" t="s">
        <v>5922</v>
      </c>
      <c r="E36" s="215"/>
      <c r="F36" s="216">
        <v>2.8479999999999999</v>
      </c>
      <c r="G36" s="215"/>
      <c r="H36" s="215"/>
      <c r="I36" s="386"/>
    </row>
    <row r="37" spans="1:9" ht="12" x14ac:dyDescent="0.2">
      <c r="A37" s="177"/>
      <c r="B37" s="221" t="s">
        <v>985</v>
      </c>
      <c r="C37" s="210" t="s">
        <v>986</v>
      </c>
      <c r="D37" s="211" t="s">
        <v>3038</v>
      </c>
      <c r="E37" s="212"/>
      <c r="F37" s="210" t="s">
        <v>986</v>
      </c>
      <c r="G37" s="212"/>
      <c r="H37" s="212"/>
      <c r="I37" s="385"/>
    </row>
    <row r="38" spans="1:9" ht="12" x14ac:dyDescent="0.2">
      <c r="A38" s="178"/>
      <c r="B38" s="221" t="s">
        <v>985</v>
      </c>
      <c r="C38" s="213" t="s">
        <v>986</v>
      </c>
      <c r="D38" s="214" t="s">
        <v>5923</v>
      </c>
      <c r="E38" s="215"/>
      <c r="F38" s="216">
        <v>2.7549999999999999</v>
      </c>
      <c r="G38" s="215"/>
      <c r="H38" s="215"/>
      <c r="I38" s="385"/>
    </row>
    <row r="39" spans="1:9" ht="12" x14ac:dyDescent="0.2">
      <c r="A39" s="178"/>
      <c r="B39" s="221" t="s">
        <v>985</v>
      </c>
      <c r="C39" s="213" t="s">
        <v>986</v>
      </c>
      <c r="D39" s="214" t="s">
        <v>5924</v>
      </c>
      <c r="E39" s="215"/>
      <c r="F39" s="216">
        <v>5.141</v>
      </c>
      <c r="G39" s="215"/>
      <c r="H39" s="215"/>
      <c r="I39" s="383"/>
    </row>
    <row r="40" spans="1:9" ht="12" x14ac:dyDescent="0.2">
      <c r="A40" s="178"/>
      <c r="B40" s="221" t="s">
        <v>985</v>
      </c>
      <c r="C40" s="213" t="s">
        <v>986</v>
      </c>
      <c r="D40" s="214" t="s">
        <v>5925</v>
      </c>
      <c r="E40" s="215"/>
      <c r="F40" s="216">
        <v>2.7850000000000001</v>
      </c>
      <c r="G40" s="215"/>
      <c r="H40" s="215"/>
      <c r="I40" s="384"/>
    </row>
    <row r="41" spans="1:9" ht="12" x14ac:dyDescent="0.2">
      <c r="A41" s="177"/>
      <c r="B41" s="221" t="s">
        <v>985</v>
      </c>
      <c r="C41" s="210" t="s">
        <v>986</v>
      </c>
      <c r="D41" s="211" t="s">
        <v>2956</v>
      </c>
      <c r="E41" s="212"/>
      <c r="F41" s="210" t="s">
        <v>986</v>
      </c>
      <c r="G41" s="212"/>
      <c r="H41" s="212"/>
      <c r="I41" s="384"/>
    </row>
    <row r="42" spans="1:9" ht="12" x14ac:dyDescent="0.2">
      <c r="A42" s="178"/>
      <c r="B42" s="221" t="s">
        <v>985</v>
      </c>
      <c r="C42" s="213" t="s">
        <v>986</v>
      </c>
      <c r="D42" s="214" t="s">
        <v>5926</v>
      </c>
      <c r="E42" s="215"/>
      <c r="F42" s="216">
        <v>2.1640000000000001</v>
      </c>
      <c r="G42" s="215"/>
      <c r="H42" s="215"/>
      <c r="I42" s="387"/>
    </row>
    <row r="43" spans="1:9" s="46" customFormat="1" ht="15" x14ac:dyDescent="0.25">
      <c r="A43" s="178"/>
      <c r="B43" s="221" t="s">
        <v>985</v>
      </c>
      <c r="C43" s="213" t="s">
        <v>986</v>
      </c>
      <c r="D43" s="214" t="s">
        <v>5927</v>
      </c>
      <c r="E43" s="215"/>
      <c r="F43" s="216">
        <v>4.5789999999999997</v>
      </c>
      <c r="G43" s="215"/>
      <c r="H43" s="215"/>
      <c r="I43" s="386"/>
    </row>
    <row r="44" spans="1:9" ht="12" x14ac:dyDescent="0.2">
      <c r="A44" s="178"/>
      <c r="B44" s="221" t="s">
        <v>985</v>
      </c>
      <c r="C44" s="213" t="s">
        <v>986</v>
      </c>
      <c r="D44" s="214" t="s">
        <v>5928</v>
      </c>
      <c r="E44" s="215"/>
      <c r="F44" s="216">
        <v>2.48</v>
      </c>
      <c r="G44" s="215"/>
      <c r="H44" s="215"/>
      <c r="I44" s="385"/>
    </row>
    <row r="45" spans="1:9" ht="12" x14ac:dyDescent="0.2">
      <c r="A45" s="179"/>
      <c r="B45" s="221" t="s">
        <v>985</v>
      </c>
      <c r="C45" s="217" t="s">
        <v>986</v>
      </c>
      <c r="D45" s="218" t="s">
        <v>1023</v>
      </c>
      <c r="E45" s="219"/>
      <c r="F45" s="220">
        <v>48.745999999999995</v>
      </c>
      <c r="G45" s="219"/>
      <c r="H45" s="219"/>
      <c r="I45" s="385"/>
    </row>
    <row r="46" spans="1:9" s="46" customFormat="1" ht="24.95" customHeight="1" x14ac:dyDescent="0.25">
      <c r="A46" s="964" t="s">
        <v>997</v>
      </c>
      <c r="B46" s="964" t="s">
        <v>979</v>
      </c>
      <c r="C46" s="977" t="s">
        <v>5929</v>
      </c>
      <c r="D46" s="966" t="s">
        <v>5930</v>
      </c>
      <c r="E46" s="967" t="s">
        <v>92</v>
      </c>
      <c r="F46" s="968">
        <v>2</v>
      </c>
      <c r="G46" s="67"/>
      <c r="H46" s="970">
        <f>ROUND(G46*F46,2)</f>
        <v>0</v>
      </c>
      <c r="I46" s="966"/>
    </row>
    <row r="47" spans="1:9" ht="12" x14ac:dyDescent="0.2">
      <c r="A47" s="177"/>
      <c r="B47" s="221" t="s">
        <v>985</v>
      </c>
      <c r="C47" s="210" t="s">
        <v>986</v>
      </c>
      <c r="D47" s="211" t="s">
        <v>2971</v>
      </c>
      <c r="E47" s="212"/>
      <c r="F47" s="210" t="s">
        <v>986</v>
      </c>
      <c r="G47" s="212"/>
      <c r="H47" s="212"/>
      <c r="I47" s="384"/>
    </row>
    <row r="48" spans="1:9" ht="12" x14ac:dyDescent="0.2">
      <c r="A48" s="178"/>
      <c r="B48" s="221" t="s">
        <v>985</v>
      </c>
      <c r="C48" s="213" t="s">
        <v>986</v>
      </c>
      <c r="D48" s="214" t="s">
        <v>11792</v>
      </c>
      <c r="E48" s="215"/>
      <c r="F48" s="216">
        <v>2</v>
      </c>
      <c r="G48" s="215"/>
      <c r="H48" s="215"/>
      <c r="I48" s="387"/>
    </row>
    <row r="49" spans="1:9" s="46" customFormat="1" ht="24.95" customHeight="1" x14ac:dyDescent="0.25">
      <c r="A49" s="278" t="s">
        <v>44</v>
      </c>
      <c r="B49" s="278" t="s">
        <v>979</v>
      </c>
      <c r="C49" s="382" t="s">
        <v>5931</v>
      </c>
      <c r="D49" s="280" t="s">
        <v>5932</v>
      </c>
      <c r="E49" s="281" t="s">
        <v>92</v>
      </c>
      <c r="F49" s="282">
        <v>2</v>
      </c>
      <c r="G49" s="67"/>
      <c r="H49" s="254">
        <f>ROUND(G49*F49,2)</f>
        <v>0</v>
      </c>
      <c r="I49" s="280"/>
    </row>
    <row r="50" spans="1:9" s="46" customFormat="1" ht="15" x14ac:dyDescent="0.25">
      <c r="A50" s="177"/>
      <c r="B50" s="221" t="s">
        <v>985</v>
      </c>
      <c r="C50" s="210" t="s">
        <v>986</v>
      </c>
      <c r="D50" s="211" t="s">
        <v>2971</v>
      </c>
      <c r="E50" s="212"/>
      <c r="F50" s="210" t="s">
        <v>986</v>
      </c>
      <c r="G50" s="212"/>
      <c r="H50" s="212"/>
      <c r="I50" s="386"/>
    </row>
    <row r="51" spans="1:9" ht="12" x14ac:dyDescent="0.2">
      <c r="A51" s="178"/>
      <c r="B51" s="221" t="s">
        <v>985</v>
      </c>
      <c r="C51" s="213" t="s">
        <v>986</v>
      </c>
      <c r="D51" s="214" t="s">
        <v>5933</v>
      </c>
      <c r="E51" s="215"/>
      <c r="F51" s="216">
        <v>2</v>
      </c>
      <c r="G51" s="215"/>
      <c r="H51" s="215"/>
      <c r="I51" s="385"/>
    </row>
    <row r="52" spans="1:9" s="46" customFormat="1" ht="24.95" customHeight="1" x14ac:dyDescent="0.25">
      <c r="A52" s="278" t="s">
        <v>336</v>
      </c>
      <c r="B52" s="278" t="s">
        <v>979</v>
      </c>
      <c r="C52" s="382" t="s">
        <v>5934</v>
      </c>
      <c r="D52" s="280" t="s">
        <v>5935</v>
      </c>
      <c r="E52" s="281" t="s">
        <v>92</v>
      </c>
      <c r="F52" s="282">
        <v>1</v>
      </c>
      <c r="G52" s="67"/>
      <c r="H52" s="254">
        <f>ROUND(G52*F52,2)</f>
        <v>0</v>
      </c>
      <c r="I52" s="280"/>
    </row>
    <row r="53" spans="1:9" ht="12" x14ac:dyDescent="0.2">
      <c r="A53" s="177"/>
      <c r="B53" s="221" t="s">
        <v>985</v>
      </c>
      <c r="C53" s="210" t="s">
        <v>986</v>
      </c>
      <c r="D53" s="211" t="s">
        <v>2971</v>
      </c>
      <c r="E53" s="212"/>
      <c r="F53" s="210" t="s">
        <v>986</v>
      </c>
      <c r="G53" s="212"/>
      <c r="H53" s="212"/>
      <c r="I53" s="383"/>
    </row>
    <row r="54" spans="1:9" ht="12" x14ac:dyDescent="0.2">
      <c r="A54" s="178"/>
      <c r="B54" s="221" t="s">
        <v>985</v>
      </c>
      <c r="C54" s="213" t="s">
        <v>986</v>
      </c>
      <c r="D54" s="214" t="s">
        <v>5936</v>
      </c>
      <c r="E54" s="215"/>
      <c r="F54" s="216">
        <v>1</v>
      </c>
      <c r="G54" s="215"/>
      <c r="H54" s="215"/>
      <c r="I54" s="384"/>
    </row>
    <row r="55" spans="1:9" s="46" customFormat="1" ht="24.95" customHeight="1" x14ac:dyDescent="0.25">
      <c r="A55" s="278" t="s">
        <v>1011</v>
      </c>
      <c r="B55" s="278" t="s">
        <v>979</v>
      </c>
      <c r="C55" s="382" t="s">
        <v>5937</v>
      </c>
      <c r="D55" s="280" t="s">
        <v>5938</v>
      </c>
      <c r="E55" s="281" t="s">
        <v>92</v>
      </c>
      <c r="F55" s="282">
        <v>1</v>
      </c>
      <c r="G55" s="67"/>
      <c r="H55" s="254">
        <f>ROUND(G55*F55,2)</f>
        <v>0</v>
      </c>
      <c r="I55" s="280"/>
    </row>
    <row r="56" spans="1:9" ht="12" x14ac:dyDescent="0.2">
      <c r="A56" s="177"/>
      <c r="B56" s="221" t="s">
        <v>985</v>
      </c>
      <c r="C56" s="210" t="s">
        <v>986</v>
      </c>
      <c r="D56" s="211" t="s">
        <v>2971</v>
      </c>
      <c r="E56" s="212"/>
      <c r="F56" s="210" t="s">
        <v>986</v>
      </c>
      <c r="G56" s="212"/>
      <c r="H56" s="212"/>
      <c r="I56" s="385"/>
    </row>
    <row r="57" spans="1:9" ht="12" x14ac:dyDescent="0.2">
      <c r="A57" s="178"/>
      <c r="B57" s="221" t="s">
        <v>985</v>
      </c>
      <c r="C57" s="213" t="s">
        <v>986</v>
      </c>
      <c r="D57" s="214" t="s">
        <v>5936</v>
      </c>
      <c r="E57" s="215"/>
      <c r="F57" s="216">
        <v>1</v>
      </c>
      <c r="G57" s="215"/>
      <c r="H57" s="215"/>
      <c r="I57" s="385"/>
    </row>
    <row r="58" spans="1:9" s="46" customFormat="1" ht="24.95" customHeight="1" x14ac:dyDescent="0.25">
      <c r="A58" s="278" t="s">
        <v>1016</v>
      </c>
      <c r="B58" s="278" t="s">
        <v>979</v>
      </c>
      <c r="C58" s="382" t="s">
        <v>5939</v>
      </c>
      <c r="D58" s="280" t="s">
        <v>5940</v>
      </c>
      <c r="E58" s="281" t="s">
        <v>92</v>
      </c>
      <c r="F58" s="282">
        <v>2</v>
      </c>
      <c r="G58" s="67"/>
      <c r="H58" s="254">
        <f>ROUND(G58*F58,2)</f>
        <v>0</v>
      </c>
      <c r="I58" s="280"/>
    </row>
    <row r="59" spans="1:9" ht="12" x14ac:dyDescent="0.2">
      <c r="A59" s="177"/>
      <c r="B59" s="221" t="s">
        <v>985</v>
      </c>
      <c r="C59" s="210" t="s">
        <v>986</v>
      </c>
      <c r="D59" s="211" t="s">
        <v>2971</v>
      </c>
      <c r="E59" s="212"/>
      <c r="F59" s="210" t="s">
        <v>986</v>
      </c>
      <c r="G59" s="212"/>
      <c r="H59" s="212"/>
      <c r="I59" s="384"/>
    </row>
    <row r="60" spans="1:9" s="46" customFormat="1" ht="15" x14ac:dyDescent="0.25">
      <c r="A60" s="178"/>
      <c r="B60" s="221" t="s">
        <v>985</v>
      </c>
      <c r="C60" s="213" t="s">
        <v>986</v>
      </c>
      <c r="D60" s="214" t="s">
        <v>5941</v>
      </c>
      <c r="E60" s="215"/>
      <c r="F60" s="216">
        <v>2</v>
      </c>
      <c r="G60" s="215"/>
      <c r="H60" s="215"/>
      <c r="I60" s="386"/>
    </row>
    <row r="61" spans="1:9" s="46" customFormat="1" ht="24.95" customHeight="1" x14ac:dyDescent="0.25">
      <c r="A61" s="278" t="s">
        <v>1024</v>
      </c>
      <c r="B61" s="278" t="s">
        <v>979</v>
      </c>
      <c r="C61" s="382" t="s">
        <v>5942</v>
      </c>
      <c r="D61" s="280" t="s">
        <v>5943</v>
      </c>
      <c r="E61" s="281" t="s">
        <v>92</v>
      </c>
      <c r="F61" s="282">
        <v>1</v>
      </c>
      <c r="G61" s="67"/>
      <c r="H61" s="254">
        <f>ROUND(G61*F61,2)</f>
        <v>0</v>
      </c>
      <c r="I61" s="280"/>
    </row>
    <row r="62" spans="1:9" ht="12" x14ac:dyDescent="0.2">
      <c r="A62" s="177"/>
      <c r="B62" s="221" t="s">
        <v>985</v>
      </c>
      <c r="C62" s="210" t="s">
        <v>986</v>
      </c>
      <c r="D62" s="211" t="s">
        <v>3038</v>
      </c>
      <c r="E62" s="212"/>
      <c r="F62" s="210" t="s">
        <v>986</v>
      </c>
      <c r="G62" s="212"/>
      <c r="H62" s="212"/>
      <c r="I62" s="385"/>
    </row>
    <row r="63" spans="1:9" ht="12" x14ac:dyDescent="0.2">
      <c r="A63" s="178"/>
      <c r="B63" s="221" t="s">
        <v>985</v>
      </c>
      <c r="C63" s="213" t="s">
        <v>986</v>
      </c>
      <c r="D63" s="214" t="s">
        <v>5944</v>
      </c>
      <c r="E63" s="215"/>
      <c r="F63" s="216">
        <v>1</v>
      </c>
      <c r="G63" s="215"/>
      <c r="H63" s="215"/>
      <c r="I63" s="383"/>
    </row>
    <row r="64" spans="1:9" ht="24.95" customHeight="1" x14ac:dyDescent="0.2">
      <c r="A64" s="278" t="s">
        <v>852</v>
      </c>
      <c r="B64" s="278" t="s">
        <v>979</v>
      </c>
      <c r="C64" s="279" t="s">
        <v>5945</v>
      </c>
      <c r="D64" s="280" t="s">
        <v>5946</v>
      </c>
      <c r="E64" s="281" t="s">
        <v>92</v>
      </c>
      <c r="F64" s="282">
        <v>4</v>
      </c>
      <c r="G64" s="67"/>
      <c r="H64" s="254">
        <f>ROUND(G64*F64,2)</f>
        <v>0</v>
      </c>
      <c r="I64" s="388"/>
    </row>
    <row r="65" spans="1:9" s="46" customFormat="1" ht="15" x14ac:dyDescent="0.25">
      <c r="A65" s="177"/>
      <c r="B65" s="221" t="s">
        <v>985</v>
      </c>
      <c r="C65" s="210" t="s">
        <v>986</v>
      </c>
      <c r="D65" s="211" t="s">
        <v>3047</v>
      </c>
      <c r="E65" s="212"/>
      <c r="F65" s="210" t="s">
        <v>986</v>
      </c>
      <c r="G65" s="212"/>
      <c r="H65" s="212"/>
      <c r="I65" s="386"/>
    </row>
    <row r="66" spans="1:9" ht="12" x14ac:dyDescent="0.2">
      <c r="A66" s="178"/>
      <c r="B66" s="221" t="s">
        <v>985</v>
      </c>
      <c r="C66" s="213" t="s">
        <v>986</v>
      </c>
      <c r="D66" s="214" t="s">
        <v>5947</v>
      </c>
      <c r="E66" s="215"/>
      <c r="F66" s="216">
        <v>1</v>
      </c>
      <c r="G66" s="215"/>
      <c r="H66" s="215"/>
      <c r="I66" s="385"/>
    </row>
    <row r="67" spans="1:9" ht="12" x14ac:dyDescent="0.2">
      <c r="A67" s="177"/>
      <c r="B67" s="221" t="s">
        <v>985</v>
      </c>
      <c r="C67" s="210" t="s">
        <v>986</v>
      </c>
      <c r="D67" s="211" t="s">
        <v>3035</v>
      </c>
      <c r="E67" s="212"/>
      <c r="F67" s="210" t="s">
        <v>986</v>
      </c>
      <c r="G67" s="212"/>
      <c r="H67" s="212"/>
      <c r="I67" s="385"/>
    </row>
    <row r="68" spans="1:9" ht="12" x14ac:dyDescent="0.2">
      <c r="A68" s="178"/>
      <c r="B68" s="221" t="s">
        <v>985</v>
      </c>
      <c r="C68" s="213" t="s">
        <v>986</v>
      </c>
      <c r="D68" s="214" t="s">
        <v>5947</v>
      </c>
      <c r="E68" s="215"/>
      <c r="F68" s="216">
        <v>1</v>
      </c>
      <c r="G68" s="215"/>
      <c r="H68" s="215"/>
      <c r="I68" s="383"/>
    </row>
    <row r="69" spans="1:9" ht="12" x14ac:dyDescent="0.2">
      <c r="A69" s="177"/>
      <c r="B69" s="221" t="s">
        <v>985</v>
      </c>
      <c r="C69" s="210" t="s">
        <v>986</v>
      </c>
      <c r="D69" s="211" t="s">
        <v>3038</v>
      </c>
      <c r="E69" s="212"/>
      <c r="F69" s="210" t="s">
        <v>986</v>
      </c>
      <c r="G69" s="212"/>
      <c r="H69" s="212"/>
      <c r="I69" s="384"/>
    </row>
    <row r="70" spans="1:9" ht="12" x14ac:dyDescent="0.2">
      <c r="A70" s="178"/>
      <c r="B70" s="221" t="s">
        <v>985</v>
      </c>
      <c r="C70" s="213" t="s">
        <v>986</v>
      </c>
      <c r="D70" s="214" t="s">
        <v>5947</v>
      </c>
      <c r="E70" s="215"/>
      <c r="F70" s="216">
        <v>1</v>
      </c>
      <c r="G70" s="215"/>
      <c r="H70" s="215"/>
      <c r="I70" s="384"/>
    </row>
    <row r="71" spans="1:9" ht="12" x14ac:dyDescent="0.2">
      <c r="A71" s="177"/>
      <c r="B71" s="221" t="s">
        <v>985</v>
      </c>
      <c r="C71" s="210" t="s">
        <v>986</v>
      </c>
      <c r="D71" s="211" t="s">
        <v>2956</v>
      </c>
      <c r="E71" s="212"/>
      <c r="F71" s="210" t="s">
        <v>986</v>
      </c>
      <c r="G71" s="212"/>
      <c r="H71" s="212"/>
      <c r="I71" s="384"/>
    </row>
    <row r="72" spans="1:9" ht="12" x14ac:dyDescent="0.2">
      <c r="A72" s="178"/>
      <c r="B72" s="221" t="s">
        <v>985</v>
      </c>
      <c r="C72" s="213" t="s">
        <v>986</v>
      </c>
      <c r="D72" s="214" t="s">
        <v>5947</v>
      </c>
      <c r="E72" s="215"/>
      <c r="F72" s="216">
        <v>1</v>
      </c>
      <c r="G72" s="215"/>
      <c r="H72" s="215"/>
      <c r="I72" s="387"/>
    </row>
    <row r="73" spans="1:9" s="46" customFormat="1" ht="15" x14ac:dyDescent="0.25">
      <c r="A73" s="179"/>
      <c r="B73" s="221" t="s">
        <v>985</v>
      </c>
      <c r="C73" s="217" t="s">
        <v>986</v>
      </c>
      <c r="D73" s="218" t="s">
        <v>1023</v>
      </c>
      <c r="E73" s="219"/>
      <c r="F73" s="220">
        <v>4</v>
      </c>
      <c r="G73" s="219"/>
      <c r="H73" s="219"/>
      <c r="I73" s="355"/>
    </row>
    <row r="74" spans="1:9" s="46" customFormat="1" ht="24.95" customHeight="1" x14ac:dyDescent="0.25">
      <c r="A74" s="278" t="s">
        <v>854</v>
      </c>
      <c r="B74" s="278" t="s">
        <v>979</v>
      </c>
      <c r="C74" s="279" t="s">
        <v>5948</v>
      </c>
      <c r="D74" s="280" t="s">
        <v>5949</v>
      </c>
      <c r="E74" s="281" t="s">
        <v>92</v>
      </c>
      <c r="F74" s="282">
        <v>3</v>
      </c>
      <c r="G74" s="67"/>
      <c r="H74" s="254">
        <f>ROUND(G74*F74,2)</f>
        <v>0</v>
      </c>
      <c r="I74" s="280"/>
    </row>
    <row r="75" spans="1:9" ht="12" x14ac:dyDescent="0.2">
      <c r="A75" s="177"/>
      <c r="B75" s="221" t="s">
        <v>985</v>
      </c>
      <c r="C75" s="210" t="s">
        <v>986</v>
      </c>
      <c r="D75" s="211" t="s">
        <v>2971</v>
      </c>
      <c r="E75" s="212"/>
      <c r="F75" s="210" t="s">
        <v>986</v>
      </c>
      <c r="G75" s="212"/>
      <c r="H75" s="212"/>
      <c r="I75" s="385"/>
    </row>
    <row r="76" spans="1:9" ht="12" x14ac:dyDescent="0.2">
      <c r="A76" s="178"/>
      <c r="B76" s="221" t="s">
        <v>985</v>
      </c>
      <c r="C76" s="213" t="s">
        <v>986</v>
      </c>
      <c r="D76" s="214" t="s">
        <v>5950</v>
      </c>
      <c r="E76" s="215"/>
      <c r="F76" s="216">
        <v>3</v>
      </c>
      <c r="G76" s="215"/>
      <c r="H76" s="215"/>
      <c r="I76" s="385"/>
    </row>
    <row r="77" spans="1:9" ht="24.95" customHeight="1" x14ac:dyDescent="0.2">
      <c r="A77" s="278" t="s">
        <v>856</v>
      </c>
      <c r="B77" s="278" t="s">
        <v>979</v>
      </c>
      <c r="C77" s="279" t="s">
        <v>5951</v>
      </c>
      <c r="D77" s="280" t="s">
        <v>5952</v>
      </c>
      <c r="E77" s="281" t="s">
        <v>92</v>
      </c>
      <c r="F77" s="282">
        <v>1</v>
      </c>
      <c r="G77" s="67"/>
      <c r="H77" s="254">
        <f>ROUND(G77*F77,2)</f>
        <v>0</v>
      </c>
      <c r="I77" s="389"/>
    </row>
    <row r="78" spans="1:9" ht="12" x14ac:dyDescent="0.2">
      <c r="A78" s="177"/>
      <c r="B78" s="221" t="s">
        <v>985</v>
      </c>
      <c r="C78" s="210" t="s">
        <v>986</v>
      </c>
      <c r="D78" s="211" t="s">
        <v>2956</v>
      </c>
      <c r="E78" s="212"/>
      <c r="F78" s="210" t="s">
        <v>986</v>
      </c>
      <c r="G78" s="212"/>
      <c r="H78" s="212"/>
      <c r="I78" s="384"/>
    </row>
    <row r="79" spans="1:9" ht="12" x14ac:dyDescent="0.2">
      <c r="A79" s="178"/>
      <c r="B79" s="221" t="s">
        <v>985</v>
      </c>
      <c r="C79" s="213" t="s">
        <v>986</v>
      </c>
      <c r="D79" s="214" t="s">
        <v>5953</v>
      </c>
      <c r="E79" s="215"/>
      <c r="F79" s="216">
        <v>1</v>
      </c>
      <c r="G79" s="215"/>
      <c r="H79" s="215"/>
      <c r="I79" s="390"/>
    </row>
    <row r="80" spans="1:9" ht="24.95" customHeight="1" x14ac:dyDescent="0.2">
      <c r="A80" s="278" t="s">
        <v>858</v>
      </c>
      <c r="B80" s="278" t="s">
        <v>979</v>
      </c>
      <c r="C80" s="279" t="s">
        <v>5954</v>
      </c>
      <c r="D80" s="280" t="s">
        <v>5955</v>
      </c>
      <c r="E80" s="281" t="s">
        <v>100</v>
      </c>
      <c r="F80" s="282">
        <v>2.3079999999999998</v>
      </c>
      <c r="G80" s="67"/>
      <c r="H80" s="254">
        <f>ROUND(G80*F80,2)</f>
        <v>0</v>
      </c>
      <c r="I80" s="163"/>
    </row>
    <row r="81" spans="1:9" ht="12" x14ac:dyDescent="0.2">
      <c r="A81" s="177"/>
      <c r="B81" s="221" t="s">
        <v>985</v>
      </c>
      <c r="C81" s="210" t="s">
        <v>986</v>
      </c>
      <c r="D81" s="211" t="s">
        <v>5956</v>
      </c>
      <c r="E81" s="212"/>
      <c r="F81" s="210" t="s">
        <v>986</v>
      </c>
      <c r="G81" s="212"/>
      <c r="H81" s="212"/>
      <c r="I81" s="385"/>
    </row>
    <row r="82" spans="1:9" ht="12" x14ac:dyDescent="0.2">
      <c r="A82" s="178"/>
      <c r="B82" s="221" t="s">
        <v>985</v>
      </c>
      <c r="C82" s="213" t="s">
        <v>986</v>
      </c>
      <c r="D82" s="214" t="s">
        <v>5957</v>
      </c>
      <c r="E82" s="215"/>
      <c r="F82" s="216">
        <v>0.185</v>
      </c>
      <c r="G82" s="215"/>
      <c r="H82" s="215"/>
      <c r="I82" s="383"/>
    </row>
    <row r="83" spans="1:9" ht="12" x14ac:dyDescent="0.2">
      <c r="A83" s="178"/>
      <c r="B83" s="221" t="s">
        <v>985</v>
      </c>
      <c r="C83" s="213" t="s">
        <v>986</v>
      </c>
      <c r="D83" s="214" t="s">
        <v>5958</v>
      </c>
      <c r="E83" s="215"/>
      <c r="F83" s="216">
        <v>4.2999999999999997E-2</v>
      </c>
      <c r="G83" s="215"/>
      <c r="H83" s="215"/>
      <c r="I83" s="384"/>
    </row>
    <row r="84" spans="1:9" s="46" customFormat="1" ht="15" x14ac:dyDescent="0.25">
      <c r="A84" s="178"/>
      <c r="B84" s="221" t="s">
        <v>985</v>
      </c>
      <c r="C84" s="213" t="s">
        <v>986</v>
      </c>
      <c r="D84" s="214" t="s">
        <v>5959</v>
      </c>
      <c r="E84" s="215"/>
      <c r="F84" s="216">
        <v>0.125</v>
      </c>
      <c r="G84" s="215"/>
      <c r="H84" s="215"/>
      <c r="I84" s="355"/>
    </row>
    <row r="85" spans="1:9" s="46" customFormat="1" ht="15" x14ac:dyDescent="0.25">
      <c r="A85" s="178"/>
      <c r="B85" s="221" t="s">
        <v>985</v>
      </c>
      <c r="C85" s="213" t="s">
        <v>986</v>
      </c>
      <c r="D85" s="214" t="s">
        <v>5960</v>
      </c>
      <c r="E85" s="215"/>
      <c r="F85" s="216">
        <v>1.4E-2</v>
      </c>
      <c r="G85" s="215"/>
      <c r="H85" s="215"/>
      <c r="I85" s="386"/>
    </row>
    <row r="86" spans="1:9" ht="12" x14ac:dyDescent="0.2">
      <c r="A86" s="177"/>
      <c r="B86" s="221" t="s">
        <v>985</v>
      </c>
      <c r="C86" s="210" t="s">
        <v>986</v>
      </c>
      <c r="D86" s="211" t="s">
        <v>5961</v>
      </c>
      <c r="E86" s="212"/>
      <c r="F86" s="210" t="s">
        <v>986</v>
      </c>
      <c r="G86" s="212"/>
      <c r="H86" s="212"/>
      <c r="I86" s="385"/>
    </row>
    <row r="87" spans="1:9" ht="12" x14ac:dyDescent="0.2">
      <c r="A87" s="178"/>
      <c r="B87" s="221" t="s">
        <v>985</v>
      </c>
      <c r="C87" s="213" t="s">
        <v>986</v>
      </c>
      <c r="D87" s="214" t="s">
        <v>5962</v>
      </c>
      <c r="E87" s="215"/>
      <c r="F87" s="216">
        <v>0.19600000000000001</v>
      </c>
      <c r="G87" s="215"/>
      <c r="H87" s="215"/>
      <c r="I87" s="383"/>
    </row>
    <row r="88" spans="1:9" ht="12" x14ac:dyDescent="0.2">
      <c r="A88" s="178"/>
      <c r="B88" s="221" t="s">
        <v>985</v>
      </c>
      <c r="C88" s="213" t="s">
        <v>986</v>
      </c>
      <c r="D88" s="214" t="s">
        <v>5963</v>
      </c>
      <c r="E88" s="215"/>
      <c r="F88" s="216">
        <v>2.8000000000000001E-2</v>
      </c>
      <c r="G88" s="215"/>
      <c r="H88" s="215"/>
      <c r="I88" s="384"/>
    </row>
    <row r="89" spans="1:9" s="46" customFormat="1" ht="15" x14ac:dyDescent="0.25">
      <c r="A89" s="178"/>
      <c r="B89" s="221" t="s">
        <v>985</v>
      </c>
      <c r="C89" s="213" t="s">
        <v>986</v>
      </c>
      <c r="D89" s="214" t="s">
        <v>5964</v>
      </c>
      <c r="E89" s="215"/>
      <c r="F89" s="216">
        <v>0.13500000000000001</v>
      </c>
      <c r="G89" s="215"/>
      <c r="H89" s="215"/>
      <c r="I89" s="386"/>
    </row>
    <row r="90" spans="1:9" ht="12" x14ac:dyDescent="0.2">
      <c r="A90" s="178"/>
      <c r="B90" s="221" t="s">
        <v>985</v>
      </c>
      <c r="C90" s="213" t="s">
        <v>986</v>
      </c>
      <c r="D90" s="214" t="s">
        <v>5960</v>
      </c>
      <c r="E90" s="215"/>
      <c r="F90" s="216">
        <v>1.4E-2</v>
      </c>
      <c r="G90" s="215"/>
      <c r="H90" s="215"/>
      <c r="I90" s="385"/>
    </row>
    <row r="91" spans="1:9" ht="12" x14ac:dyDescent="0.2">
      <c r="A91" s="177"/>
      <c r="B91" s="221" t="s">
        <v>985</v>
      </c>
      <c r="C91" s="210" t="s">
        <v>986</v>
      </c>
      <c r="D91" s="211" t="s">
        <v>5965</v>
      </c>
      <c r="E91" s="212"/>
      <c r="F91" s="210" t="s">
        <v>986</v>
      </c>
      <c r="G91" s="212"/>
      <c r="H91" s="212"/>
      <c r="I91" s="385"/>
    </row>
    <row r="92" spans="1:9" ht="12" x14ac:dyDescent="0.2">
      <c r="A92" s="178"/>
      <c r="B92" s="221" t="s">
        <v>985</v>
      </c>
      <c r="C92" s="213" t="s">
        <v>986</v>
      </c>
      <c r="D92" s="214" t="s">
        <v>5966</v>
      </c>
      <c r="E92" s="215"/>
      <c r="F92" s="216">
        <v>0.27500000000000002</v>
      </c>
      <c r="G92" s="215"/>
      <c r="H92" s="215"/>
      <c r="I92" s="383"/>
    </row>
    <row r="93" spans="1:9" ht="12" x14ac:dyDescent="0.2">
      <c r="A93" s="178"/>
      <c r="B93" s="221" t="s">
        <v>985</v>
      </c>
      <c r="C93" s="213" t="s">
        <v>986</v>
      </c>
      <c r="D93" s="214" t="s">
        <v>5967</v>
      </c>
      <c r="E93" s="215"/>
      <c r="F93" s="216">
        <v>4.2999999999999997E-2</v>
      </c>
      <c r="G93" s="215"/>
      <c r="H93" s="215"/>
      <c r="I93" s="384"/>
    </row>
    <row r="94" spans="1:9" s="46" customFormat="1" ht="15" x14ac:dyDescent="0.25">
      <c r="A94" s="178"/>
      <c r="B94" s="221" t="s">
        <v>985</v>
      </c>
      <c r="C94" s="213" t="s">
        <v>986</v>
      </c>
      <c r="D94" s="214" t="s">
        <v>5968</v>
      </c>
      <c r="E94" s="215"/>
      <c r="F94" s="216">
        <v>9.8000000000000004E-2</v>
      </c>
      <c r="G94" s="215"/>
      <c r="H94" s="215"/>
      <c r="I94" s="386"/>
    </row>
    <row r="95" spans="1:9" ht="12" x14ac:dyDescent="0.2">
      <c r="A95" s="178"/>
      <c r="B95" s="221" t="s">
        <v>985</v>
      </c>
      <c r="C95" s="213" t="s">
        <v>986</v>
      </c>
      <c r="D95" s="214" t="s">
        <v>5969</v>
      </c>
      <c r="E95" s="215"/>
      <c r="F95" s="216">
        <v>1.4E-2</v>
      </c>
      <c r="G95" s="215"/>
      <c r="H95" s="215"/>
      <c r="I95" s="385"/>
    </row>
    <row r="96" spans="1:9" ht="12" x14ac:dyDescent="0.2">
      <c r="A96" s="178"/>
      <c r="B96" s="221" t="s">
        <v>985</v>
      </c>
      <c r="C96" s="213" t="s">
        <v>986</v>
      </c>
      <c r="D96" s="214" t="s">
        <v>5970</v>
      </c>
      <c r="E96" s="215"/>
      <c r="F96" s="216">
        <v>9.4E-2</v>
      </c>
      <c r="G96" s="215"/>
      <c r="H96" s="215"/>
      <c r="I96" s="385"/>
    </row>
    <row r="97" spans="1:9" ht="12" x14ac:dyDescent="0.2">
      <c r="A97" s="178"/>
      <c r="B97" s="221" t="s">
        <v>985</v>
      </c>
      <c r="C97" s="213" t="s">
        <v>986</v>
      </c>
      <c r="D97" s="214" t="s">
        <v>5969</v>
      </c>
      <c r="E97" s="215"/>
      <c r="F97" s="216">
        <v>1.4E-2</v>
      </c>
      <c r="G97" s="215"/>
      <c r="H97" s="215"/>
      <c r="I97" s="383"/>
    </row>
    <row r="98" spans="1:9" ht="12" x14ac:dyDescent="0.2">
      <c r="A98" s="177"/>
      <c r="B98" s="221" t="s">
        <v>985</v>
      </c>
      <c r="C98" s="210" t="s">
        <v>986</v>
      </c>
      <c r="D98" s="211" t="s">
        <v>5971</v>
      </c>
      <c r="E98" s="212"/>
      <c r="F98" s="210" t="s">
        <v>986</v>
      </c>
      <c r="G98" s="212"/>
      <c r="H98" s="212"/>
      <c r="I98" s="384"/>
    </row>
    <row r="99" spans="1:9" s="46" customFormat="1" ht="15" x14ac:dyDescent="0.25">
      <c r="A99" s="178"/>
      <c r="B99" s="221" t="s">
        <v>985</v>
      </c>
      <c r="C99" s="213" t="s">
        <v>986</v>
      </c>
      <c r="D99" s="214" t="s">
        <v>5972</v>
      </c>
      <c r="E99" s="215"/>
      <c r="F99" s="216">
        <v>0.13500000000000001</v>
      </c>
      <c r="G99" s="215"/>
      <c r="H99" s="215"/>
      <c r="I99" s="386"/>
    </row>
    <row r="100" spans="1:9" ht="12" x14ac:dyDescent="0.2">
      <c r="A100" s="178"/>
      <c r="B100" s="221" t="s">
        <v>985</v>
      </c>
      <c r="C100" s="213" t="s">
        <v>986</v>
      </c>
      <c r="D100" s="214" t="s">
        <v>5969</v>
      </c>
      <c r="E100" s="215"/>
      <c r="F100" s="216">
        <v>1.4E-2</v>
      </c>
      <c r="G100" s="215"/>
      <c r="H100" s="215"/>
      <c r="I100" s="385"/>
    </row>
    <row r="101" spans="1:9" ht="12" x14ac:dyDescent="0.2">
      <c r="A101" s="177"/>
      <c r="B101" s="221" t="s">
        <v>985</v>
      </c>
      <c r="C101" s="210" t="s">
        <v>986</v>
      </c>
      <c r="D101" s="211" t="s">
        <v>5973</v>
      </c>
      <c r="E101" s="212"/>
      <c r="F101" s="210" t="s">
        <v>986</v>
      </c>
      <c r="G101" s="212"/>
      <c r="H101" s="212"/>
      <c r="I101" s="385"/>
    </row>
    <row r="102" spans="1:9" ht="12" x14ac:dyDescent="0.2">
      <c r="A102" s="178"/>
      <c r="B102" s="221" t="s">
        <v>985</v>
      </c>
      <c r="C102" s="213" t="s">
        <v>986</v>
      </c>
      <c r="D102" s="214" t="s">
        <v>5974</v>
      </c>
      <c r="E102" s="215"/>
      <c r="F102" s="216">
        <v>9.8000000000000004E-2</v>
      </c>
      <c r="G102" s="215"/>
      <c r="H102" s="215"/>
      <c r="I102" s="383"/>
    </row>
    <row r="103" spans="1:9" ht="12" x14ac:dyDescent="0.2">
      <c r="A103" s="178"/>
      <c r="B103" s="221" t="s">
        <v>985</v>
      </c>
      <c r="C103" s="213" t="s">
        <v>986</v>
      </c>
      <c r="D103" s="214" t="s">
        <v>5975</v>
      </c>
      <c r="E103" s="215"/>
      <c r="F103" s="216">
        <v>1.4E-2</v>
      </c>
      <c r="G103" s="215"/>
      <c r="H103" s="215"/>
      <c r="I103" s="384"/>
    </row>
    <row r="104" spans="1:9" s="46" customFormat="1" ht="15" x14ac:dyDescent="0.25">
      <c r="A104" s="177"/>
      <c r="B104" s="221" t="s">
        <v>985</v>
      </c>
      <c r="C104" s="210" t="s">
        <v>986</v>
      </c>
      <c r="D104" s="211" t="s">
        <v>5976</v>
      </c>
      <c r="E104" s="212"/>
      <c r="F104" s="210" t="s">
        <v>986</v>
      </c>
      <c r="G104" s="212"/>
      <c r="H104" s="212"/>
      <c r="I104" s="386"/>
    </row>
    <row r="105" spans="1:9" ht="12" x14ac:dyDescent="0.2">
      <c r="A105" s="178"/>
      <c r="B105" s="221" t="s">
        <v>985</v>
      </c>
      <c r="C105" s="213" t="s">
        <v>986</v>
      </c>
      <c r="D105" s="214" t="s">
        <v>5977</v>
      </c>
      <c r="E105" s="215"/>
      <c r="F105" s="216">
        <v>4.9000000000000002E-2</v>
      </c>
      <c r="G105" s="215"/>
      <c r="H105" s="215"/>
      <c r="I105" s="385"/>
    </row>
    <row r="106" spans="1:9" ht="12" x14ac:dyDescent="0.2">
      <c r="A106" s="178"/>
      <c r="B106" s="221" t="s">
        <v>985</v>
      </c>
      <c r="C106" s="213" t="s">
        <v>986</v>
      </c>
      <c r="D106" s="214" t="s">
        <v>5975</v>
      </c>
      <c r="E106" s="215"/>
      <c r="F106" s="216">
        <v>1.4E-2</v>
      </c>
      <c r="G106" s="215"/>
      <c r="H106" s="215"/>
      <c r="I106" s="383"/>
    </row>
    <row r="107" spans="1:9" ht="12" x14ac:dyDescent="0.2">
      <c r="A107" s="177"/>
      <c r="B107" s="221" t="s">
        <v>985</v>
      </c>
      <c r="C107" s="210" t="s">
        <v>986</v>
      </c>
      <c r="D107" s="211" t="s">
        <v>5978</v>
      </c>
      <c r="E107" s="212"/>
      <c r="F107" s="210" t="s">
        <v>986</v>
      </c>
      <c r="G107" s="212"/>
      <c r="H107" s="212"/>
      <c r="I107" s="383"/>
    </row>
    <row r="108" spans="1:9" ht="12" x14ac:dyDescent="0.2">
      <c r="A108" s="178"/>
      <c r="B108" s="221" t="s">
        <v>985</v>
      </c>
      <c r="C108" s="213" t="s">
        <v>986</v>
      </c>
      <c r="D108" s="214" t="s">
        <v>5972</v>
      </c>
      <c r="E108" s="215"/>
      <c r="F108" s="216">
        <v>0.13500000000000001</v>
      </c>
      <c r="G108" s="215"/>
      <c r="H108" s="215"/>
      <c r="I108" s="384"/>
    </row>
    <row r="109" spans="1:9" s="46" customFormat="1" ht="15" x14ac:dyDescent="0.25">
      <c r="A109" s="178"/>
      <c r="B109" s="221" t="s">
        <v>985</v>
      </c>
      <c r="C109" s="213" t="s">
        <v>986</v>
      </c>
      <c r="D109" s="214" t="s">
        <v>5969</v>
      </c>
      <c r="E109" s="215"/>
      <c r="F109" s="216">
        <v>1.4E-2</v>
      </c>
      <c r="G109" s="215"/>
      <c r="H109" s="215"/>
      <c r="I109" s="355"/>
    </row>
    <row r="110" spans="1:9" s="46" customFormat="1" ht="15" x14ac:dyDescent="0.25">
      <c r="A110" s="177"/>
      <c r="B110" s="221" t="s">
        <v>985</v>
      </c>
      <c r="C110" s="210" t="s">
        <v>986</v>
      </c>
      <c r="D110" s="211" t="s">
        <v>5979</v>
      </c>
      <c r="E110" s="212"/>
      <c r="F110" s="210" t="s">
        <v>986</v>
      </c>
      <c r="G110" s="212"/>
      <c r="H110" s="212"/>
      <c r="I110" s="386"/>
    </row>
    <row r="111" spans="1:9" ht="12" x14ac:dyDescent="0.2">
      <c r="A111" s="178"/>
      <c r="B111" s="221" t="s">
        <v>985</v>
      </c>
      <c r="C111" s="213" t="s">
        <v>986</v>
      </c>
      <c r="D111" s="214" t="s">
        <v>5974</v>
      </c>
      <c r="E111" s="215"/>
      <c r="F111" s="216">
        <v>9.8000000000000004E-2</v>
      </c>
      <c r="G111" s="215"/>
      <c r="H111" s="215"/>
      <c r="I111" s="385"/>
    </row>
    <row r="112" spans="1:9" ht="12" x14ac:dyDescent="0.2">
      <c r="A112" s="178"/>
      <c r="B112" s="221" t="s">
        <v>985</v>
      </c>
      <c r="C112" s="213" t="s">
        <v>986</v>
      </c>
      <c r="D112" s="214" t="s">
        <v>5975</v>
      </c>
      <c r="E112" s="215"/>
      <c r="F112" s="216">
        <v>1.4E-2</v>
      </c>
      <c r="G112" s="215"/>
      <c r="H112" s="215"/>
      <c r="I112" s="385"/>
    </row>
    <row r="113" spans="1:9" ht="12" x14ac:dyDescent="0.2">
      <c r="A113" s="177"/>
      <c r="B113" s="221" t="s">
        <v>985</v>
      </c>
      <c r="C113" s="210" t="s">
        <v>986</v>
      </c>
      <c r="D113" s="211" t="s">
        <v>5980</v>
      </c>
      <c r="E113" s="212"/>
      <c r="F113" s="210" t="s">
        <v>986</v>
      </c>
      <c r="G113" s="212"/>
      <c r="H113" s="212"/>
      <c r="I113" s="383"/>
    </row>
    <row r="114" spans="1:9" ht="12" x14ac:dyDescent="0.2">
      <c r="A114" s="178"/>
      <c r="B114" s="221" t="s">
        <v>985</v>
      </c>
      <c r="C114" s="213" t="s">
        <v>986</v>
      </c>
      <c r="D114" s="214" t="s">
        <v>5972</v>
      </c>
      <c r="E114" s="215"/>
      <c r="F114" s="216">
        <v>0.13500000000000001</v>
      </c>
      <c r="G114" s="215"/>
      <c r="H114" s="215"/>
      <c r="I114" s="384"/>
    </row>
    <row r="115" spans="1:9" s="46" customFormat="1" ht="15" x14ac:dyDescent="0.25">
      <c r="A115" s="178"/>
      <c r="B115" s="221" t="s">
        <v>985</v>
      </c>
      <c r="C115" s="213" t="s">
        <v>986</v>
      </c>
      <c r="D115" s="214" t="s">
        <v>5969</v>
      </c>
      <c r="E115" s="215"/>
      <c r="F115" s="216">
        <v>1.4E-2</v>
      </c>
      <c r="G115" s="215"/>
      <c r="H115" s="215"/>
      <c r="I115" s="386"/>
    </row>
    <row r="116" spans="1:9" ht="12" x14ac:dyDescent="0.2">
      <c r="A116" s="177"/>
      <c r="B116" s="221" t="s">
        <v>985</v>
      </c>
      <c r="C116" s="210" t="s">
        <v>986</v>
      </c>
      <c r="D116" s="211" t="s">
        <v>5981</v>
      </c>
      <c r="E116" s="212"/>
      <c r="F116" s="210" t="s">
        <v>986</v>
      </c>
      <c r="G116" s="212"/>
      <c r="H116" s="212"/>
      <c r="I116" s="385"/>
    </row>
    <row r="117" spans="1:9" ht="12" x14ac:dyDescent="0.2">
      <c r="A117" s="178"/>
      <c r="B117" s="221" t="s">
        <v>985</v>
      </c>
      <c r="C117" s="213" t="s">
        <v>986</v>
      </c>
      <c r="D117" s="214" t="s">
        <v>5982</v>
      </c>
      <c r="E117" s="215"/>
      <c r="F117" s="216">
        <v>5.8999999999999997E-2</v>
      </c>
      <c r="G117" s="215"/>
      <c r="H117" s="215"/>
      <c r="I117" s="385"/>
    </row>
    <row r="118" spans="1:9" ht="12" x14ac:dyDescent="0.2">
      <c r="A118" s="178"/>
      <c r="B118" s="221" t="s">
        <v>985</v>
      </c>
      <c r="C118" s="213" t="s">
        <v>986</v>
      </c>
      <c r="D118" s="214" t="s">
        <v>5975</v>
      </c>
      <c r="E118" s="215"/>
      <c r="F118" s="216">
        <v>1.4E-2</v>
      </c>
      <c r="G118" s="215"/>
      <c r="H118" s="215"/>
      <c r="I118" s="383"/>
    </row>
    <row r="119" spans="1:9" ht="12" x14ac:dyDescent="0.2">
      <c r="A119" s="178"/>
      <c r="B119" s="221" t="s">
        <v>985</v>
      </c>
      <c r="C119" s="213" t="s">
        <v>986</v>
      </c>
      <c r="D119" s="214" t="s">
        <v>5983</v>
      </c>
      <c r="E119" s="215"/>
      <c r="F119" s="216">
        <v>8.5000000000000006E-2</v>
      </c>
      <c r="G119" s="215"/>
      <c r="H119" s="215"/>
      <c r="I119" s="383"/>
    </row>
    <row r="120" spans="1:9" ht="12" x14ac:dyDescent="0.2">
      <c r="A120" s="178"/>
      <c r="B120" s="221" t="s">
        <v>985</v>
      </c>
      <c r="C120" s="213" t="s">
        <v>986</v>
      </c>
      <c r="D120" s="214" t="s">
        <v>5984</v>
      </c>
      <c r="E120" s="215"/>
      <c r="F120" s="216">
        <v>2.8000000000000001E-2</v>
      </c>
      <c r="G120" s="215"/>
      <c r="H120" s="215"/>
      <c r="I120" s="384"/>
    </row>
    <row r="121" spans="1:9" ht="12" x14ac:dyDescent="0.2">
      <c r="A121" s="181"/>
      <c r="B121" s="221" t="s">
        <v>985</v>
      </c>
      <c r="C121" s="223" t="s">
        <v>986</v>
      </c>
      <c r="D121" s="224" t="s">
        <v>988</v>
      </c>
      <c r="E121" s="225"/>
      <c r="F121" s="226">
        <v>2.1980000000000004</v>
      </c>
      <c r="G121" s="225"/>
      <c r="H121" s="225"/>
      <c r="I121" s="383"/>
    </row>
    <row r="122" spans="1:9" ht="12" x14ac:dyDescent="0.2">
      <c r="A122" s="178"/>
      <c r="B122" s="221" t="s">
        <v>985</v>
      </c>
      <c r="C122" s="213" t="s">
        <v>986</v>
      </c>
      <c r="D122" s="214" t="s">
        <v>5985</v>
      </c>
      <c r="E122" s="215"/>
      <c r="F122" s="216">
        <v>0.11</v>
      </c>
      <c r="G122" s="215"/>
      <c r="H122" s="215"/>
      <c r="I122" s="384"/>
    </row>
    <row r="123" spans="1:9" ht="12" x14ac:dyDescent="0.2">
      <c r="A123" s="179"/>
      <c r="B123" s="221" t="s">
        <v>985</v>
      </c>
      <c r="C123" s="217" t="s">
        <v>986</v>
      </c>
      <c r="D123" s="218" t="s">
        <v>1023</v>
      </c>
      <c r="E123" s="219"/>
      <c r="F123" s="220">
        <v>2.3080000000000003</v>
      </c>
      <c r="G123" s="219"/>
      <c r="H123" s="219"/>
      <c r="I123" s="383"/>
    </row>
    <row r="124" spans="1:9" ht="24.95" customHeight="1" x14ac:dyDescent="0.2">
      <c r="A124" s="278" t="s">
        <v>860</v>
      </c>
      <c r="B124" s="278" t="s">
        <v>979</v>
      </c>
      <c r="C124" s="279" t="s">
        <v>5986</v>
      </c>
      <c r="D124" s="280" t="s">
        <v>5987</v>
      </c>
      <c r="E124" s="281" t="s">
        <v>106</v>
      </c>
      <c r="F124" s="282">
        <v>1.1020000000000001</v>
      </c>
      <c r="G124" s="67"/>
      <c r="H124" s="254">
        <f>ROUND(G124*F124,2)</f>
        <v>0</v>
      </c>
      <c r="I124" s="388"/>
    </row>
    <row r="125" spans="1:9" ht="12" x14ac:dyDescent="0.2">
      <c r="A125" s="177"/>
      <c r="B125" s="221" t="s">
        <v>985</v>
      </c>
      <c r="C125" s="210" t="s">
        <v>986</v>
      </c>
      <c r="D125" s="211" t="s">
        <v>2956</v>
      </c>
      <c r="E125" s="212"/>
      <c r="F125" s="210" t="s">
        <v>986</v>
      </c>
      <c r="G125" s="212"/>
      <c r="H125" s="212"/>
      <c r="I125" s="387"/>
    </row>
    <row r="126" spans="1:9" s="46" customFormat="1" ht="15" x14ac:dyDescent="0.25">
      <c r="A126" s="178"/>
      <c r="B126" s="221" t="s">
        <v>985</v>
      </c>
      <c r="C126" s="213" t="s">
        <v>986</v>
      </c>
      <c r="D126" s="214" t="s">
        <v>5988</v>
      </c>
      <c r="E126" s="215"/>
      <c r="F126" s="216">
        <v>3.262</v>
      </c>
      <c r="G126" s="215"/>
      <c r="H126" s="215"/>
      <c r="I126" s="386"/>
    </row>
    <row r="127" spans="1:9" ht="12" x14ac:dyDescent="0.2">
      <c r="A127" s="178"/>
      <c r="B127" s="221" t="s">
        <v>985</v>
      </c>
      <c r="C127" s="213" t="s">
        <v>986</v>
      </c>
      <c r="D127" s="214" t="s">
        <v>5989</v>
      </c>
      <c r="E127" s="215"/>
      <c r="F127" s="216">
        <v>-2.16</v>
      </c>
      <c r="G127" s="215"/>
      <c r="H127" s="215"/>
      <c r="I127" s="385"/>
    </row>
    <row r="128" spans="1:9" ht="12" x14ac:dyDescent="0.2">
      <c r="A128" s="179"/>
      <c r="B128" s="221" t="s">
        <v>985</v>
      </c>
      <c r="C128" s="217" t="s">
        <v>986</v>
      </c>
      <c r="D128" s="218" t="s">
        <v>1023</v>
      </c>
      <c r="E128" s="219"/>
      <c r="F128" s="220">
        <v>1.1019999999999999</v>
      </c>
      <c r="G128" s="219"/>
      <c r="H128" s="219"/>
      <c r="I128" s="385"/>
    </row>
    <row r="129" spans="1:9" ht="24.95" customHeight="1" x14ac:dyDescent="0.2">
      <c r="A129" s="278" t="s">
        <v>862</v>
      </c>
      <c r="B129" s="278" t="s">
        <v>979</v>
      </c>
      <c r="C129" s="279" t="s">
        <v>993</v>
      </c>
      <c r="D129" s="280" t="s">
        <v>5990</v>
      </c>
      <c r="E129" s="281" t="s">
        <v>125</v>
      </c>
      <c r="F129" s="282">
        <v>98.2</v>
      </c>
      <c r="G129" s="67"/>
      <c r="H129" s="254">
        <f>ROUND(G129*F129,2)</f>
        <v>0</v>
      </c>
      <c r="I129" s="389"/>
    </row>
    <row r="130" spans="1:9" ht="12" x14ac:dyDescent="0.2">
      <c r="A130" s="177"/>
      <c r="B130" s="221" t="s">
        <v>985</v>
      </c>
      <c r="C130" s="210" t="s">
        <v>986</v>
      </c>
      <c r="D130" s="211" t="s">
        <v>3047</v>
      </c>
      <c r="E130" s="212"/>
      <c r="F130" s="210" t="s">
        <v>986</v>
      </c>
      <c r="G130" s="212"/>
      <c r="H130" s="212"/>
      <c r="I130" s="383"/>
    </row>
    <row r="131" spans="1:9" ht="12" x14ac:dyDescent="0.2">
      <c r="A131" s="178"/>
      <c r="B131" s="221" t="s">
        <v>985</v>
      </c>
      <c r="C131" s="213" t="s">
        <v>986</v>
      </c>
      <c r="D131" s="214" t="s">
        <v>5991</v>
      </c>
      <c r="E131" s="215"/>
      <c r="F131" s="216">
        <v>12.52</v>
      </c>
      <c r="G131" s="215"/>
      <c r="H131" s="215"/>
      <c r="I131" s="384"/>
    </row>
    <row r="132" spans="1:9" ht="12" x14ac:dyDescent="0.2">
      <c r="A132" s="177"/>
      <c r="B132" s="221" t="s">
        <v>985</v>
      </c>
      <c r="C132" s="210" t="s">
        <v>986</v>
      </c>
      <c r="D132" s="211" t="s">
        <v>3033</v>
      </c>
      <c r="E132" s="212"/>
      <c r="F132" s="210" t="s">
        <v>986</v>
      </c>
      <c r="G132" s="212"/>
      <c r="H132" s="212"/>
      <c r="I132" s="383"/>
    </row>
    <row r="133" spans="1:9" ht="12" x14ac:dyDescent="0.2">
      <c r="A133" s="178"/>
      <c r="B133" s="221" t="s">
        <v>985</v>
      </c>
      <c r="C133" s="213" t="s">
        <v>986</v>
      </c>
      <c r="D133" s="214" t="s">
        <v>5992</v>
      </c>
      <c r="E133" s="215"/>
      <c r="F133" s="216">
        <v>28.64</v>
      </c>
      <c r="G133" s="215"/>
      <c r="H133" s="215"/>
      <c r="I133" s="384"/>
    </row>
    <row r="134" spans="1:9" ht="12" x14ac:dyDescent="0.2">
      <c r="A134" s="177"/>
      <c r="B134" s="221" t="s">
        <v>985</v>
      </c>
      <c r="C134" s="210" t="s">
        <v>986</v>
      </c>
      <c r="D134" s="211" t="s">
        <v>3035</v>
      </c>
      <c r="E134" s="212"/>
      <c r="F134" s="210" t="s">
        <v>986</v>
      </c>
      <c r="G134" s="212"/>
      <c r="H134" s="212"/>
      <c r="I134" s="383"/>
    </row>
    <row r="135" spans="1:9" ht="12" x14ac:dyDescent="0.2">
      <c r="A135" s="178"/>
      <c r="B135" s="221" t="s">
        <v>985</v>
      </c>
      <c r="C135" s="213" t="s">
        <v>986</v>
      </c>
      <c r="D135" s="214" t="s">
        <v>5993</v>
      </c>
      <c r="E135" s="215"/>
      <c r="F135" s="216">
        <v>28.48</v>
      </c>
      <c r="G135" s="215"/>
      <c r="H135" s="215"/>
      <c r="I135" s="384"/>
    </row>
    <row r="136" spans="1:9" ht="12" x14ac:dyDescent="0.2">
      <c r="A136" s="177"/>
      <c r="B136" s="221" t="s">
        <v>985</v>
      </c>
      <c r="C136" s="210" t="s">
        <v>986</v>
      </c>
      <c r="D136" s="211" t="s">
        <v>3038</v>
      </c>
      <c r="E136" s="212"/>
      <c r="F136" s="210" t="s">
        <v>986</v>
      </c>
      <c r="G136" s="212"/>
      <c r="H136" s="212"/>
      <c r="I136" s="387"/>
    </row>
    <row r="137" spans="1:9" s="46" customFormat="1" ht="15" x14ac:dyDescent="0.25">
      <c r="A137" s="178"/>
      <c r="B137" s="221" t="s">
        <v>985</v>
      </c>
      <c r="C137" s="213" t="s">
        <v>986</v>
      </c>
      <c r="D137" s="214" t="s">
        <v>5994</v>
      </c>
      <c r="E137" s="215"/>
      <c r="F137" s="216">
        <v>28.56</v>
      </c>
      <c r="G137" s="215"/>
      <c r="H137" s="215"/>
      <c r="I137" s="386"/>
    </row>
    <row r="138" spans="1:9" ht="12" x14ac:dyDescent="0.2">
      <c r="A138" s="179"/>
      <c r="B138" s="221" t="s">
        <v>985</v>
      </c>
      <c r="C138" s="217" t="s">
        <v>986</v>
      </c>
      <c r="D138" s="218" t="s">
        <v>1023</v>
      </c>
      <c r="E138" s="219"/>
      <c r="F138" s="220">
        <v>98.2</v>
      </c>
      <c r="G138" s="219"/>
      <c r="H138" s="219"/>
      <c r="I138" s="385"/>
    </row>
    <row r="139" spans="1:9" ht="24.95" customHeight="1" x14ac:dyDescent="0.2">
      <c r="A139" s="278" t="s">
        <v>864</v>
      </c>
      <c r="B139" s="278" t="s">
        <v>979</v>
      </c>
      <c r="C139" s="279" t="s">
        <v>5995</v>
      </c>
      <c r="D139" s="280" t="s">
        <v>5996</v>
      </c>
      <c r="E139" s="281" t="s">
        <v>106</v>
      </c>
      <c r="F139" s="282">
        <v>0.64</v>
      </c>
      <c r="G139" s="67"/>
      <c r="H139" s="254">
        <f>ROUND(G139*F139,2)</f>
        <v>0</v>
      </c>
      <c r="I139" s="388"/>
    </row>
    <row r="140" spans="1:9" s="46" customFormat="1" ht="15" x14ac:dyDescent="0.25">
      <c r="A140" s="177"/>
      <c r="B140" s="221" t="s">
        <v>985</v>
      </c>
      <c r="C140" s="210" t="s">
        <v>986</v>
      </c>
      <c r="D140" s="211" t="s">
        <v>2971</v>
      </c>
      <c r="E140" s="212"/>
      <c r="F140" s="210" t="s">
        <v>986</v>
      </c>
      <c r="G140" s="212"/>
      <c r="H140" s="212"/>
      <c r="I140" s="386"/>
    </row>
    <row r="141" spans="1:9" ht="12" x14ac:dyDescent="0.2">
      <c r="A141" s="178"/>
      <c r="B141" s="221" t="s">
        <v>985</v>
      </c>
      <c r="C141" s="213" t="s">
        <v>986</v>
      </c>
      <c r="D141" s="214" t="s">
        <v>5997</v>
      </c>
      <c r="E141" s="215"/>
      <c r="F141" s="216">
        <v>7.36</v>
      </c>
      <c r="G141" s="215"/>
      <c r="H141" s="215"/>
      <c r="I141" s="385"/>
    </row>
    <row r="142" spans="1:9" ht="12" x14ac:dyDescent="0.2">
      <c r="A142" s="178"/>
      <c r="B142" s="221" t="s">
        <v>985</v>
      </c>
      <c r="C142" s="213" t="s">
        <v>986</v>
      </c>
      <c r="D142" s="214" t="s">
        <v>5998</v>
      </c>
      <c r="E142" s="215"/>
      <c r="F142" s="216">
        <v>0.64</v>
      </c>
      <c r="G142" s="215"/>
      <c r="H142" s="215"/>
      <c r="I142" s="385"/>
    </row>
    <row r="143" spans="1:9" ht="24.95" customHeight="1" x14ac:dyDescent="0.2">
      <c r="A143" s="278" t="s">
        <v>866</v>
      </c>
      <c r="B143" s="278" t="s">
        <v>979</v>
      </c>
      <c r="C143" s="279" t="s">
        <v>5999</v>
      </c>
      <c r="D143" s="280" t="s">
        <v>6000</v>
      </c>
      <c r="E143" s="281" t="s">
        <v>106</v>
      </c>
      <c r="F143" s="282">
        <v>47.622999999999998</v>
      </c>
      <c r="G143" s="67"/>
      <c r="H143" s="254">
        <f>ROUND(G143*F143,2)</f>
        <v>0</v>
      </c>
      <c r="I143" s="389"/>
    </row>
    <row r="144" spans="1:9" ht="12" x14ac:dyDescent="0.2">
      <c r="A144" s="177"/>
      <c r="B144" s="221" t="s">
        <v>985</v>
      </c>
      <c r="C144" s="210" t="s">
        <v>986</v>
      </c>
      <c r="D144" s="211" t="s">
        <v>3047</v>
      </c>
      <c r="E144" s="212"/>
      <c r="F144" s="210" t="s">
        <v>986</v>
      </c>
      <c r="G144" s="212"/>
      <c r="H144" s="212"/>
      <c r="I144" s="384"/>
    </row>
    <row r="145" spans="1:9" ht="12" x14ac:dyDescent="0.2">
      <c r="A145" s="178"/>
      <c r="B145" s="221" t="s">
        <v>985</v>
      </c>
      <c r="C145" s="213" t="s">
        <v>986</v>
      </c>
      <c r="D145" s="214" t="s">
        <v>6001</v>
      </c>
      <c r="E145" s="215"/>
      <c r="F145" s="216">
        <v>1.6679999999999999</v>
      </c>
      <c r="G145" s="215"/>
      <c r="H145" s="215"/>
      <c r="I145" s="383"/>
    </row>
    <row r="146" spans="1:9" ht="12" x14ac:dyDescent="0.2">
      <c r="A146" s="178"/>
      <c r="B146" s="221" t="s">
        <v>985</v>
      </c>
      <c r="C146" s="213" t="s">
        <v>986</v>
      </c>
      <c r="D146" s="214" t="s">
        <v>6002</v>
      </c>
      <c r="E146" s="215"/>
      <c r="F146" s="216">
        <v>1.595</v>
      </c>
      <c r="G146" s="215"/>
      <c r="H146" s="215"/>
      <c r="I146" s="383"/>
    </row>
    <row r="147" spans="1:9" ht="12" x14ac:dyDescent="0.2">
      <c r="A147" s="178"/>
      <c r="B147" s="221" t="s">
        <v>985</v>
      </c>
      <c r="C147" s="213" t="s">
        <v>986</v>
      </c>
      <c r="D147" s="214" t="s">
        <v>6003</v>
      </c>
      <c r="E147" s="215"/>
      <c r="F147" s="216">
        <v>1.0249999999999999</v>
      </c>
      <c r="G147" s="215"/>
      <c r="H147" s="215"/>
      <c r="I147" s="384"/>
    </row>
    <row r="148" spans="1:9" ht="12" x14ac:dyDescent="0.2">
      <c r="A148" s="178"/>
      <c r="B148" s="221" t="s">
        <v>985</v>
      </c>
      <c r="C148" s="213" t="s">
        <v>986</v>
      </c>
      <c r="D148" s="214" t="s">
        <v>6004</v>
      </c>
      <c r="E148" s="215"/>
      <c r="F148" s="216">
        <v>0.36899999999999999</v>
      </c>
      <c r="G148" s="215"/>
      <c r="H148" s="215"/>
      <c r="I148" s="383"/>
    </row>
    <row r="149" spans="1:9" ht="12" x14ac:dyDescent="0.2">
      <c r="A149" s="178"/>
      <c r="B149" s="221" t="s">
        <v>985</v>
      </c>
      <c r="C149" s="213" t="s">
        <v>986</v>
      </c>
      <c r="D149" s="214" t="s">
        <v>6005</v>
      </c>
      <c r="E149" s="215"/>
      <c r="F149" s="216">
        <v>2.222</v>
      </c>
      <c r="G149" s="215"/>
      <c r="H149" s="215"/>
      <c r="I149" s="384"/>
    </row>
    <row r="150" spans="1:9" ht="12" x14ac:dyDescent="0.2">
      <c r="A150" s="177"/>
      <c r="B150" s="221" t="s">
        <v>985</v>
      </c>
      <c r="C150" s="210" t="s">
        <v>986</v>
      </c>
      <c r="D150" s="211" t="s">
        <v>3033</v>
      </c>
      <c r="E150" s="212"/>
      <c r="F150" s="210" t="s">
        <v>986</v>
      </c>
      <c r="G150" s="212"/>
      <c r="H150" s="212"/>
      <c r="I150" s="384"/>
    </row>
    <row r="151" spans="1:9" ht="12" x14ac:dyDescent="0.2">
      <c r="A151" s="178"/>
      <c r="B151" s="221" t="s">
        <v>985</v>
      </c>
      <c r="C151" s="213" t="s">
        <v>986</v>
      </c>
      <c r="D151" s="214" t="s">
        <v>6006</v>
      </c>
      <c r="E151" s="215"/>
      <c r="F151" s="216">
        <v>1.4219999999999999</v>
      </c>
      <c r="G151" s="215"/>
      <c r="H151" s="215"/>
      <c r="I151" s="383"/>
    </row>
    <row r="152" spans="1:9" ht="12" x14ac:dyDescent="0.2">
      <c r="A152" s="177"/>
      <c r="B152" s="221" t="s">
        <v>985</v>
      </c>
      <c r="C152" s="210" t="s">
        <v>986</v>
      </c>
      <c r="D152" s="211" t="s">
        <v>3035</v>
      </c>
      <c r="E152" s="212"/>
      <c r="F152" s="210" t="s">
        <v>986</v>
      </c>
      <c r="G152" s="212"/>
      <c r="H152" s="212"/>
      <c r="I152" s="384"/>
    </row>
    <row r="153" spans="1:9" ht="12" x14ac:dyDescent="0.2">
      <c r="A153" s="178"/>
      <c r="B153" s="221" t="s">
        <v>985</v>
      </c>
      <c r="C153" s="213" t="s">
        <v>986</v>
      </c>
      <c r="D153" s="214" t="s">
        <v>6007</v>
      </c>
      <c r="E153" s="215"/>
      <c r="F153" s="216">
        <v>1.4470000000000001</v>
      </c>
      <c r="G153" s="215"/>
      <c r="H153" s="215"/>
      <c r="I153" s="384"/>
    </row>
    <row r="154" spans="1:9" ht="12" x14ac:dyDescent="0.2">
      <c r="A154" s="178"/>
      <c r="B154" s="221" t="s">
        <v>985</v>
      </c>
      <c r="C154" s="213" t="s">
        <v>986</v>
      </c>
      <c r="D154" s="214" t="s">
        <v>6008</v>
      </c>
      <c r="E154" s="215"/>
      <c r="F154" s="216">
        <v>10.048999999999999</v>
      </c>
      <c r="G154" s="215"/>
      <c r="H154" s="215"/>
      <c r="I154" s="383"/>
    </row>
    <row r="155" spans="1:9" ht="12" x14ac:dyDescent="0.2">
      <c r="A155" s="178"/>
      <c r="B155" s="221" t="s">
        <v>985</v>
      </c>
      <c r="C155" s="213" t="s">
        <v>986</v>
      </c>
      <c r="D155" s="214" t="s">
        <v>6009</v>
      </c>
      <c r="E155" s="215"/>
      <c r="F155" s="216">
        <v>4.202</v>
      </c>
      <c r="G155" s="215"/>
      <c r="H155" s="215"/>
      <c r="I155" s="384"/>
    </row>
    <row r="156" spans="1:9" ht="12" x14ac:dyDescent="0.2">
      <c r="A156" s="177"/>
      <c r="B156" s="221" t="s">
        <v>985</v>
      </c>
      <c r="C156" s="210" t="s">
        <v>986</v>
      </c>
      <c r="D156" s="211" t="s">
        <v>3038</v>
      </c>
      <c r="E156" s="212"/>
      <c r="F156" s="210" t="s">
        <v>986</v>
      </c>
      <c r="G156" s="212"/>
      <c r="H156" s="212"/>
      <c r="I156" s="383"/>
    </row>
    <row r="157" spans="1:9" ht="12" x14ac:dyDescent="0.2">
      <c r="A157" s="178"/>
      <c r="B157" s="221" t="s">
        <v>985</v>
      </c>
      <c r="C157" s="213" t="s">
        <v>986</v>
      </c>
      <c r="D157" s="214" t="s">
        <v>6010</v>
      </c>
      <c r="E157" s="215"/>
      <c r="F157" s="216">
        <v>8.5340000000000007</v>
      </c>
      <c r="G157" s="215"/>
      <c r="H157" s="215"/>
      <c r="I157" s="384"/>
    </row>
    <row r="158" spans="1:9" ht="12" x14ac:dyDescent="0.2">
      <c r="A158" s="178"/>
      <c r="B158" s="221" t="s">
        <v>985</v>
      </c>
      <c r="C158" s="213" t="s">
        <v>986</v>
      </c>
      <c r="D158" s="214" t="s">
        <v>6011</v>
      </c>
      <c r="E158" s="215"/>
      <c r="F158" s="216">
        <v>6.9710000000000001</v>
      </c>
      <c r="G158" s="215"/>
      <c r="H158" s="215"/>
      <c r="I158" s="387"/>
    </row>
    <row r="159" spans="1:9" s="46" customFormat="1" ht="15" x14ac:dyDescent="0.25">
      <c r="A159" s="177"/>
      <c r="B159" s="221" t="s">
        <v>985</v>
      </c>
      <c r="C159" s="210" t="s">
        <v>986</v>
      </c>
      <c r="D159" s="211" t="s">
        <v>2956</v>
      </c>
      <c r="E159" s="212"/>
      <c r="F159" s="210" t="s">
        <v>986</v>
      </c>
      <c r="G159" s="212"/>
      <c r="H159" s="212"/>
      <c r="I159" s="386"/>
    </row>
    <row r="160" spans="1:9" ht="12" x14ac:dyDescent="0.2">
      <c r="A160" s="178"/>
      <c r="B160" s="221" t="s">
        <v>985</v>
      </c>
      <c r="C160" s="213" t="s">
        <v>986</v>
      </c>
      <c r="D160" s="214" t="s">
        <v>6012</v>
      </c>
      <c r="E160" s="215"/>
      <c r="F160" s="216">
        <v>1.08</v>
      </c>
      <c r="G160" s="215"/>
      <c r="H160" s="215"/>
      <c r="I160" s="385"/>
    </row>
    <row r="161" spans="1:9" ht="12" x14ac:dyDescent="0.2">
      <c r="A161" s="178"/>
      <c r="B161" s="221" t="s">
        <v>985</v>
      </c>
      <c r="C161" s="213" t="s">
        <v>986</v>
      </c>
      <c r="D161" s="214" t="s">
        <v>6013</v>
      </c>
      <c r="E161" s="215"/>
      <c r="F161" s="216">
        <v>1.4359999999999999</v>
      </c>
      <c r="G161" s="215"/>
      <c r="H161" s="215"/>
      <c r="I161" s="385"/>
    </row>
    <row r="162" spans="1:9" ht="12" x14ac:dyDescent="0.2">
      <c r="A162" s="178"/>
      <c r="B162" s="221" t="s">
        <v>985</v>
      </c>
      <c r="C162" s="213" t="s">
        <v>986</v>
      </c>
      <c r="D162" s="214" t="s">
        <v>6014</v>
      </c>
      <c r="E162" s="215"/>
      <c r="F162" s="216">
        <v>5.6029999999999998</v>
      </c>
      <c r="G162" s="215"/>
      <c r="H162" s="215"/>
      <c r="I162" s="383"/>
    </row>
    <row r="163" spans="1:9" ht="12" x14ac:dyDescent="0.2">
      <c r="A163" s="179"/>
      <c r="B163" s="221" t="s">
        <v>985</v>
      </c>
      <c r="C163" s="217" t="s">
        <v>986</v>
      </c>
      <c r="D163" s="218" t="s">
        <v>1023</v>
      </c>
      <c r="E163" s="219"/>
      <c r="F163" s="220">
        <v>47.623000000000005</v>
      </c>
      <c r="G163" s="219"/>
      <c r="H163" s="219"/>
      <c r="I163" s="383"/>
    </row>
    <row r="164" spans="1:9" ht="24.95" customHeight="1" x14ac:dyDescent="0.2">
      <c r="A164" s="278" t="s">
        <v>868</v>
      </c>
      <c r="B164" s="278" t="s">
        <v>979</v>
      </c>
      <c r="C164" s="279" t="s">
        <v>6015</v>
      </c>
      <c r="D164" s="280" t="s">
        <v>6016</v>
      </c>
      <c r="E164" s="281" t="s">
        <v>106</v>
      </c>
      <c r="F164" s="282">
        <v>12.866</v>
      </c>
      <c r="G164" s="67"/>
      <c r="H164" s="254">
        <f>ROUND(G164*F164,2)</f>
        <v>0</v>
      </c>
      <c r="I164" s="388"/>
    </row>
    <row r="165" spans="1:9" ht="12" x14ac:dyDescent="0.2">
      <c r="A165" s="177"/>
      <c r="B165" s="221" t="s">
        <v>985</v>
      </c>
      <c r="C165" s="210" t="s">
        <v>986</v>
      </c>
      <c r="D165" s="211" t="s">
        <v>3047</v>
      </c>
      <c r="E165" s="212"/>
      <c r="F165" s="210" t="s">
        <v>986</v>
      </c>
      <c r="G165" s="212"/>
      <c r="H165" s="212"/>
      <c r="I165" s="384"/>
    </row>
    <row r="166" spans="1:9" ht="12" x14ac:dyDescent="0.2">
      <c r="A166" s="178"/>
      <c r="B166" s="221" t="s">
        <v>985</v>
      </c>
      <c r="C166" s="213" t="s">
        <v>986</v>
      </c>
      <c r="D166" s="214" t="s">
        <v>6017</v>
      </c>
      <c r="E166" s="215"/>
      <c r="F166" s="216">
        <v>1.6439999999999999</v>
      </c>
      <c r="G166" s="215"/>
      <c r="H166" s="215"/>
      <c r="I166" s="384"/>
    </row>
    <row r="167" spans="1:9" ht="12" x14ac:dyDescent="0.2">
      <c r="A167" s="178"/>
      <c r="B167" s="221" t="s">
        <v>985</v>
      </c>
      <c r="C167" s="213" t="s">
        <v>986</v>
      </c>
      <c r="D167" s="214" t="s">
        <v>6018</v>
      </c>
      <c r="E167" s="215"/>
      <c r="F167" s="216">
        <v>1.6279999999999999</v>
      </c>
      <c r="G167" s="215"/>
      <c r="H167" s="215"/>
      <c r="I167" s="384"/>
    </row>
    <row r="168" spans="1:9" ht="12" x14ac:dyDescent="0.2">
      <c r="A168" s="178"/>
      <c r="B168" s="221" t="s">
        <v>985</v>
      </c>
      <c r="C168" s="213" t="s">
        <v>986</v>
      </c>
      <c r="D168" s="214" t="s">
        <v>6019</v>
      </c>
      <c r="E168" s="215"/>
      <c r="F168" s="216">
        <v>1.0960000000000001</v>
      </c>
      <c r="G168" s="215"/>
      <c r="H168" s="215"/>
      <c r="I168" s="384"/>
    </row>
    <row r="169" spans="1:9" ht="12" x14ac:dyDescent="0.2">
      <c r="A169" s="177"/>
      <c r="B169" s="221" t="s">
        <v>985</v>
      </c>
      <c r="C169" s="210" t="s">
        <v>986</v>
      </c>
      <c r="D169" s="211" t="s">
        <v>3035</v>
      </c>
      <c r="E169" s="212"/>
      <c r="F169" s="210" t="s">
        <v>986</v>
      </c>
      <c r="G169" s="212"/>
      <c r="H169" s="212"/>
      <c r="I169" s="383"/>
    </row>
    <row r="170" spans="1:9" ht="12" x14ac:dyDescent="0.2">
      <c r="A170" s="178"/>
      <c r="B170" s="221" t="s">
        <v>985</v>
      </c>
      <c r="C170" s="213" t="s">
        <v>986</v>
      </c>
      <c r="D170" s="214" t="s">
        <v>6020</v>
      </c>
      <c r="E170" s="215"/>
      <c r="F170" s="216">
        <v>1.4159999999999999</v>
      </c>
      <c r="G170" s="215"/>
      <c r="H170" s="215"/>
      <c r="I170" s="384"/>
    </row>
    <row r="171" spans="1:9" ht="12" x14ac:dyDescent="0.2">
      <c r="A171" s="177"/>
      <c r="B171" s="221" t="s">
        <v>985</v>
      </c>
      <c r="C171" s="210" t="s">
        <v>986</v>
      </c>
      <c r="D171" s="211" t="s">
        <v>3038</v>
      </c>
      <c r="E171" s="212"/>
      <c r="F171" s="210" t="s">
        <v>986</v>
      </c>
      <c r="G171" s="212"/>
      <c r="H171" s="212"/>
      <c r="I171" s="384"/>
    </row>
    <row r="172" spans="1:9" ht="12" x14ac:dyDescent="0.2">
      <c r="A172" s="178"/>
      <c r="B172" s="221" t="s">
        <v>985</v>
      </c>
      <c r="C172" s="213" t="s">
        <v>986</v>
      </c>
      <c r="D172" s="214" t="s">
        <v>6021</v>
      </c>
      <c r="E172" s="215"/>
      <c r="F172" s="216">
        <v>1.3939999999999999</v>
      </c>
      <c r="G172" s="215"/>
      <c r="H172" s="215"/>
      <c r="I172" s="384"/>
    </row>
    <row r="173" spans="1:9" ht="12" x14ac:dyDescent="0.2">
      <c r="A173" s="177"/>
      <c r="B173" s="221" t="s">
        <v>985</v>
      </c>
      <c r="C173" s="210" t="s">
        <v>986</v>
      </c>
      <c r="D173" s="211" t="s">
        <v>2956</v>
      </c>
      <c r="E173" s="212"/>
      <c r="F173" s="210" t="s">
        <v>986</v>
      </c>
      <c r="G173" s="212"/>
      <c r="H173" s="212"/>
      <c r="I173" s="384"/>
    </row>
    <row r="174" spans="1:9" ht="12" x14ac:dyDescent="0.2">
      <c r="A174" s="178"/>
      <c r="B174" s="221" t="s">
        <v>985</v>
      </c>
      <c r="C174" s="213" t="s">
        <v>986</v>
      </c>
      <c r="D174" s="214" t="s">
        <v>6022</v>
      </c>
      <c r="E174" s="215"/>
      <c r="F174" s="216">
        <v>4.2869999999999999</v>
      </c>
      <c r="G174" s="215"/>
      <c r="H174" s="215"/>
      <c r="I174" s="383"/>
    </row>
    <row r="175" spans="1:9" ht="12" x14ac:dyDescent="0.2">
      <c r="A175" s="178"/>
      <c r="B175" s="221" t="s">
        <v>985</v>
      </c>
      <c r="C175" s="213" t="s">
        <v>986</v>
      </c>
      <c r="D175" s="214" t="s">
        <v>6023</v>
      </c>
      <c r="E175" s="215"/>
      <c r="F175" s="216">
        <v>1.401</v>
      </c>
      <c r="G175" s="215"/>
      <c r="H175" s="215"/>
      <c r="I175" s="384"/>
    </row>
    <row r="176" spans="1:9" ht="12" x14ac:dyDescent="0.2">
      <c r="A176" s="179"/>
      <c r="B176" s="221" t="s">
        <v>985</v>
      </c>
      <c r="C176" s="217" t="s">
        <v>986</v>
      </c>
      <c r="D176" s="218" t="s">
        <v>1023</v>
      </c>
      <c r="E176" s="219"/>
      <c r="F176" s="220">
        <v>12.866</v>
      </c>
      <c r="G176" s="219"/>
      <c r="H176" s="219"/>
      <c r="I176" s="384"/>
    </row>
    <row r="177" spans="1:9" ht="24.95" customHeight="1" x14ac:dyDescent="0.2">
      <c r="A177" s="278" t="s">
        <v>870</v>
      </c>
      <c r="B177" s="278" t="s">
        <v>979</v>
      </c>
      <c r="C177" s="279" t="s">
        <v>6024</v>
      </c>
      <c r="D177" s="280" t="s">
        <v>6025</v>
      </c>
      <c r="E177" s="281" t="s">
        <v>106</v>
      </c>
      <c r="F177" s="282">
        <v>8.6379999999999999</v>
      </c>
      <c r="G177" s="67"/>
      <c r="H177" s="254">
        <f>ROUND(G177*F177,2)</f>
        <v>0</v>
      </c>
      <c r="I177" s="388"/>
    </row>
    <row r="178" spans="1:9" ht="12" x14ac:dyDescent="0.2">
      <c r="A178" s="177"/>
      <c r="B178" s="221" t="s">
        <v>985</v>
      </c>
      <c r="C178" s="210" t="s">
        <v>986</v>
      </c>
      <c r="D178" s="211" t="s">
        <v>3047</v>
      </c>
      <c r="E178" s="212"/>
      <c r="F178" s="210" t="s">
        <v>986</v>
      </c>
      <c r="G178" s="212"/>
      <c r="H178" s="212"/>
      <c r="I178" s="384"/>
    </row>
    <row r="179" spans="1:9" ht="12" x14ac:dyDescent="0.2">
      <c r="A179" s="178"/>
      <c r="B179" s="221" t="s">
        <v>985</v>
      </c>
      <c r="C179" s="213" t="s">
        <v>986</v>
      </c>
      <c r="D179" s="214" t="s">
        <v>6026</v>
      </c>
      <c r="E179" s="215"/>
      <c r="F179" s="216">
        <v>0.93899999999999995</v>
      </c>
      <c r="G179" s="215"/>
      <c r="H179" s="215"/>
      <c r="I179" s="384"/>
    </row>
    <row r="180" spans="1:9" ht="12" x14ac:dyDescent="0.2">
      <c r="A180" s="177"/>
      <c r="B180" s="221" t="s">
        <v>985</v>
      </c>
      <c r="C180" s="210" t="s">
        <v>986</v>
      </c>
      <c r="D180" s="211" t="s">
        <v>3033</v>
      </c>
      <c r="E180" s="212"/>
      <c r="F180" s="210" t="s">
        <v>986</v>
      </c>
      <c r="G180" s="212"/>
      <c r="H180" s="212"/>
      <c r="I180" s="383"/>
    </row>
    <row r="181" spans="1:9" ht="12" x14ac:dyDescent="0.2">
      <c r="A181" s="178"/>
      <c r="B181" s="221" t="s">
        <v>985</v>
      </c>
      <c r="C181" s="213" t="s">
        <v>986</v>
      </c>
      <c r="D181" s="214" t="s">
        <v>6027</v>
      </c>
      <c r="E181" s="215"/>
      <c r="F181" s="216">
        <v>8.7349999999999994</v>
      </c>
      <c r="G181" s="215"/>
      <c r="H181" s="215"/>
      <c r="I181" s="384"/>
    </row>
    <row r="182" spans="1:9" ht="12" x14ac:dyDescent="0.2">
      <c r="A182" s="178"/>
      <c r="B182" s="221" t="s">
        <v>985</v>
      </c>
      <c r="C182" s="213" t="s">
        <v>986</v>
      </c>
      <c r="D182" s="214" t="s">
        <v>6028</v>
      </c>
      <c r="E182" s="215"/>
      <c r="F182" s="216">
        <v>-6.548</v>
      </c>
      <c r="G182" s="215"/>
      <c r="H182" s="215"/>
      <c r="I182" s="384"/>
    </row>
    <row r="183" spans="1:9" ht="12" x14ac:dyDescent="0.2">
      <c r="A183" s="177"/>
      <c r="B183" s="221" t="s">
        <v>985</v>
      </c>
      <c r="C183" s="210" t="s">
        <v>986</v>
      </c>
      <c r="D183" s="211" t="s">
        <v>3035</v>
      </c>
      <c r="E183" s="212"/>
      <c r="F183" s="210" t="s">
        <v>986</v>
      </c>
      <c r="G183" s="212"/>
      <c r="H183" s="212"/>
      <c r="I183" s="384"/>
    </row>
    <row r="184" spans="1:9" ht="12" x14ac:dyDescent="0.2">
      <c r="A184" s="178"/>
      <c r="B184" s="221" t="s">
        <v>985</v>
      </c>
      <c r="C184" s="213" t="s">
        <v>986</v>
      </c>
      <c r="D184" s="214" t="s">
        <v>6029</v>
      </c>
      <c r="E184" s="215"/>
      <c r="F184" s="216">
        <v>8.6859999999999999</v>
      </c>
      <c r="G184" s="215"/>
      <c r="H184" s="215"/>
      <c r="I184" s="384"/>
    </row>
    <row r="185" spans="1:9" ht="12" x14ac:dyDescent="0.2">
      <c r="A185" s="178"/>
      <c r="B185" s="221" t="s">
        <v>985</v>
      </c>
      <c r="C185" s="213" t="s">
        <v>986</v>
      </c>
      <c r="D185" s="214" t="s">
        <v>6028</v>
      </c>
      <c r="E185" s="215"/>
      <c r="F185" s="216">
        <v>-6.548</v>
      </c>
      <c r="G185" s="215"/>
      <c r="H185" s="215"/>
      <c r="I185" s="391"/>
    </row>
    <row r="186" spans="1:9" ht="12" x14ac:dyDescent="0.2">
      <c r="A186" s="177"/>
      <c r="B186" s="221" t="s">
        <v>985</v>
      </c>
      <c r="C186" s="210" t="s">
        <v>986</v>
      </c>
      <c r="D186" s="211" t="s">
        <v>3038</v>
      </c>
      <c r="E186" s="212"/>
      <c r="F186" s="210" t="s">
        <v>986</v>
      </c>
      <c r="G186" s="212"/>
      <c r="H186" s="212"/>
      <c r="I186" s="384"/>
    </row>
    <row r="187" spans="1:9" ht="12" x14ac:dyDescent="0.2">
      <c r="A187" s="178"/>
      <c r="B187" s="221" t="s">
        <v>985</v>
      </c>
      <c r="C187" s="213" t="s">
        <v>986</v>
      </c>
      <c r="D187" s="214" t="s">
        <v>6030</v>
      </c>
      <c r="E187" s="215"/>
      <c r="F187" s="216">
        <v>8.7110000000000003</v>
      </c>
      <c r="G187" s="215"/>
      <c r="H187" s="215"/>
      <c r="I187" s="387"/>
    </row>
    <row r="188" spans="1:9" s="46" customFormat="1" ht="15" x14ac:dyDescent="0.25">
      <c r="A188" s="178"/>
      <c r="B188" s="221" t="s">
        <v>985</v>
      </c>
      <c r="C188" s="213" t="s">
        <v>986</v>
      </c>
      <c r="D188" s="214" t="s">
        <v>6028</v>
      </c>
      <c r="E188" s="215"/>
      <c r="F188" s="216">
        <v>-6.548</v>
      </c>
      <c r="G188" s="215"/>
      <c r="H188" s="215"/>
      <c r="I188" s="386"/>
    </row>
    <row r="189" spans="1:9" ht="12" x14ac:dyDescent="0.2">
      <c r="A189" s="177"/>
      <c r="B189" s="221" t="s">
        <v>985</v>
      </c>
      <c r="C189" s="210" t="s">
        <v>986</v>
      </c>
      <c r="D189" s="211" t="s">
        <v>2956</v>
      </c>
      <c r="E189" s="212"/>
      <c r="F189" s="210" t="s">
        <v>986</v>
      </c>
      <c r="G189" s="212"/>
      <c r="H189" s="212"/>
      <c r="I189" s="385"/>
    </row>
    <row r="190" spans="1:9" ht="12" x14ac:dyDescent="0.2">
      <c r="A190" s="178"/>
      <c r="B190" s="221" t="s">
        <v>985</v>
      </c>
      <c r="C190" s="213" t="s">
        <v>986</v>
      </c>
      <c r="D190" s="214" t="s">
        <v>6031</v>
      </c>
      <c r="E190" s="215"/>
      <c r="F190" s="216">
        <v>7.7590000000000003</v>
      </c>
      <c r="G190" s="215"/>
      <c r="H190" s="215"/>
      <c r="I190" s="385"/>
    </row>
    <row r="191" spans="1:9" ht="12" x14ac:dyDescent="0.2">
      <c r="A191" s="178"/>
      <c r="B191" s="221" t="s">
        <v>985</v>
      </c>
      <c r="C191" s="213" t="s">
        <v>986</v>
      </c>
      <c r="D191" s="214" t="s">
        <v>6028</v>
      </c>
      <c r="E191" s="215"/>
      <c r="F191" s="216">
        <v>-6.548</v>
      </c>
      <c r="G191" s="215"/>
      <c r="H191" s="215"/>
      <c r="I191" s="383"/>
    </row>
    <row r="192" spans="1:9" ht="12" x14ac:dyDescent="0.2">
      <c r="A192" s="179"/>
      <c r="B192" s="221" t="s">
        <v>985</v>
      </c>
      <c r="C192" s="217" t="s">
        <v>986</v>
      </c>
      <c r="D192" s="218" t="s">
        <v>1023</v>
      </c>
      <c r="E192" s="219"/>
      <c r="F192" s="220">
        <v>8.6379999999999999</v>
      </c>
      <c r="G192" s="219"/>
      <c r="H192" s="219"/>
      <c r="I192" s="383"/>
    </row>
    <row r="193" spans="1:9" ht="24.95" customHeight="1" x14ac:dyDescent="0.2">
      <c r="A193" s="278" t="s">
        <v>872</v>
      </c>
      <c r="B193" s="278" t="s">
        <v>979</v>
      </c>
      <c r="C193" s="279" t="s">
        <v>6032</v>
      </c>
      <c r="D193" s="280" t="s">
        <v>6033</v>
      </c>
      <c r="E193" s="281" t="s">
        <v>106</v>
      </c>
      <c r="F193" s="282">
        <v>2.6640000000000001</v>
      </c>
      <c r="G193" s="67"/>
      <c r="H193" s="254">
        <f>ROUND(G193*F193,2)</f>
        <v>0</v>
      </c>
      <c r="I193" s="388"/>
    </row>
    <row r="194" spans="1:9" ht="12" x14ac:dyDescent="0.2">
      <c r="A194" s="177"/>
      <c r="B194" s="221" t="s">
        <v>985</v>
      </c>
      <c r="C194" s="210" t="s">
        <v>986</v>
      </c>
      <c r="D194" s="211" t="s">
        <v>3033</v>
      </c>
      <c r="E194" s="212"/>
      <c r="F194" s="210" t="s">
        <v>986</v>
      </c>
      <c r="G194" s="212"/>
      <c r="H194" s="212"/>
      <c r="I194" s="384"/>
    </row>
    <row r="195" spans="1:9" ht="12" x14ac:dyDescent="0.2">
      <c r="A195" s="178"/>
      <c r="B195" s="221" t="s">
        <v>985</v>
      </c>
      <c r="C195" s="213" t="s">
        <v>986</v>
      </c>
      <c r="D195" s="214" t="s">
        <v>6034</v>
      </c>
      <c r="E195" s="215"/>
      <c r="F195" s="216">
        <v>1.343</v>
      </c>
      <c r="G195" s="215"/>
      <c r="H195" s="215"/>
      <c r="I195" s="384"/>
    </row>
    <row r="196" spans="1:9" ht="12" x14ac:dyDescent="0.2">
      <c r="A196" s="177"/>
      <c r="B196" s="221" t="s">
        <v>985</v>
      </c>
      <c r="C196" s="210" t="s">
        <v>986</v>
      </c>
      <c r="D196" s="211" t="s">
        <v>2956</v>
      </c>
      <c r="E196" s="212"/>
      <c r="F196" s="210" t="s">
        <v>986</v>
      </c>
      <c r="G196" s="212"/>
      <c r="H196" s="212"/>
      <c r="I196" s="384"/>
    </row>
    <row r="197" spans="1:9" ht="12" x14ac:dyDescent="0.2">
      <c r="A197" s="178"/>
      <c r="B197" s="221" t="s">
        <v>985</v>
      </c>
      <c r="C197" s="213" t="s">
        <v>986</v>
      </c>
      <c r="D197" s="214" t="s">
        <v>6035</v>
      </c>
      <c r="E197" s="215"/>
      <c r="F197" s="216">
        <v>1.321</v>
      </c>
      <c r="G197" s="215"/>
      <c r="H197" s="215"/>
      <c r="I197" s="384"/>
    </row>
    <row r="198" spans="1:9" ht="12" x14ac:dyDescent="0.2">
      <c r="A198" s="179"/>
      <c r="B198" s="221" t="s">
        <v>985</v>
      </c>
      <c r="C198" s="217" t="s">
        <v>986</v>
      </c>
      <c r="D198" s="218" t="s">
        <v>1023</v>
      </c>
      <c r="E198" s="219"/>
      <c r="F198" s="220">
        <v>2.6639999999999997</v>
      </c>
      <c r="G198" s="219"/>
      <c r="H198" s="219"/>
      <c r="I198" s="383"/>
    </row>
    <row r="199" spans="1:9" ht="24.95" customHeight="1" x14ac:dyDescent="0.2">
      <c r="A199" s="278" t="s">
        <v>874</v>
      </c>
      <c r="B199" s="278" t="s">
        <v>979</v>
      </c>
      <c r="C199" s="279" t="s">
        <v>6036</v>
      </c>
      <c r="D199" s="280" t="s">
        <v>6037</v>
      </c>
      <c r="E199" s="281" t="s">
        <v>106</v>
      </c>
      <c r="F199" s="282">
        <v>5.0449999999999999</v>
      </c>
      <c r="G199" s="67"/>
      <c r="H199" s="254">
        <f>ROUND(G199*F199,2)</f>
        <v>0</v>
      </c>
      <c r="I199" s="388"/>
    </row>
    <row r="200" spans="1:9" ht="12" x14ac:dyDescent="0.2">
      <c r="A200" s="177"/>
      <c r="B200" s="221" t="s">
        <v>985</v>
      </c>
      <c r="C200" s="210" t="s">
        <v>986</v>
      </c>
      <c r="D200" s="211" t="s">
        <v>3033</v>
      </c>
      <c r="E200" s="212"/>
      <c r="F200" s="210" t="s">
        <v>986</v>
      </c>
      <c r="G200" s="212"/>
      <c r="H200" s="212"/>
      <c r="I200" s="384"/>
    </row>
    <row r="201" spans="1:9" ht="12" x14ac:dyDescent="0.2">
      <c r="A201" s="178"/>
      <c r="B201" s="221" t="s">
        <v>985</v>
      </c>
      <c r="C201" s="213" t="s">
        <v>986</v>
      </c>
      <c r="D201" s="214" t="s">
        <v>6038</v>
      </c>
      <c r="E201" s="215"/>
      <c r="F201" s="216">
        <v>0.79700000000000004</v>
      </c>
      <c r="G201" s="215"/>
      <c r="H201" s="215"/>
      <c r="I201" s="384"/>
    </row>
    <row r="202" spans="1:9" ht="12" x14ac:dyDescent="0.2">
      <c r="A202" s="177"/>
      <c r="B202" s="221" t="s">
        <v>985</v>
      </c>
      <c r="C202" s="210" t="s">
        <v>986</v>
      </c>
      <c r="D202" s="211" t="s">
        <v>3035</v>
      </c>
      <c r="E202" s="212"/>
      <c r="F202" s="210" t="s">
        <v>986</v>
      </c>
      <c r="G202" s="212"/>
      <c r="H202" s="212"/>
      <c r="I202" s="384"/>
    </row>
    <row r="203" spans="1:9" ht="12" x14ac:dyDescent="0.2">
      <c r="A203" s="178"/>
      <c r="B203" s="221" t="s">
        <v>985</v>
      </c>
      <c r="C203" s="213" t="s">
        <v>986</v>
      </c>
      <c r="D203" s="214" t="s">
        <v>6039</v>
      </c>
      <c r="E203" s="215"/>
      <c r="F203" s="216">
        <v>1.43</v>
      </c>
      <c r="G203" s="215"/>
      <c r="H203" s="215"/>
      <c r="I203" s="383"/>
    </row>
    <row r="204" spans="1:9" ht="12" x14ac:dyDescent="0.2">
      <c r="A204" s="178"/>
      <c r="B204" s="221" t="s">
        <v>985</v>
      </c>
      <c r="C204" s="213" t="s">
        <v>986</v>
      </c>
      <c r="D204" s="214" t="s">
        <v>6040</v>
      </c>
      <c r="E204" s="215"/>
      <c r="F204" s="216">
        <v>1.4239999999999999</v>
      </c>
      <c r="G204" s="215"/>
      <c r="H204" s="215"/>
      <c r="I204" s="384"/>
    </row>
    <row r="205" spans="1:9" ht="12" x14ac:dyDescent="0.2">
      <c r="A205" s="177"/>
      <c r="B205" s="221" t="s">
        <v>985</v>
      </c>
      <c r="C205" s="210" t="s">
        <v>986</v>
      </c>
      <c r="D205" s="211" t="s">
        <v>3038</v>
      </c>
      <c r="E205" s="212"/>
      <c r="F205" s="210" t="s">
        <v>986</v>
      </c>
      <c r="G205" s="212"/>
      <c r="H205" s="212"/>
      <c r="I205" s="384"/>
    </row>
    <row r="206" spans="1:9" ht="12" x14ac:dyDescent="0.2">
      <c r="A206" s="178"/>
      <c r="B206" s="221" t="s">
        <v>985</v>
      </c>
      <c r="C206" s="213" t="s">
        <v>986</v>
      </c>
      <c r="D206" s="214" t="s">
        <v>6021</v>
      </c>
      <c r="E206" s="215"/>
      <c r="F206" s="216">
        <v>1.3939999999999999</v>
      </c>
      <c r="G206" s="215"/>
      <c r="H206" s="215"/>
      <c r="I206" s="384"/>
    </row>
    <row r="207" spans="1:9" ht="12" x14ac:dyDescent="0.2">
      <c r="A207" s="179"/>
      <c r="B207" s="221" t="s">
        <v>985</v>
      </c>
      <c r="C207" s="217" t="s">
        <v>986</v>
      </c>
      <c r="D207" s="218" t="s">
        <v>1023</v>
      </c>
      <c r="E207" s="219"/>
      <c r="F207" s="220">
        <v>5.0449999999999999</v>
      </c>
      <c r="G207" s="219"/>
      <c r="H207" s="219"/>
      <c r="I207" s="384"/>
    </row>
    <row r="208" spans="1:9" ht="24.95" customHeight="1" x14ac:dyDescent="0.2">
      <c r="A208" s="278" t="s">
        <v>876</v>
      </c>
      <c r="B208" s="278" t="s">
        <v>979</v>
      </c>
      <c r="C208" s="279" t="s">
        <v>6041</v>
      </c>
      <c r="D208" s="280" t="s">
        <v>6042</v>
      </c>
      <c r="E208" s="281" t="s">
        <v>106</v>
      </c>
      <c r="F208" s="282">
        <v>1.5149999999999999</v>
      </c>
      <c r="G208" s="67"/>
      <c r="H208" s="254">
        <f>ROUND(G208*F208,2)</f>
        <v>0</v>
      </c>
      <c r="I208" s="388"/>
    </row>
    <row r="209" spans="1:9" ht="12" x14ac:dyDescent="0.2">
      <c r="A209" s="177"/>
      <c r="B209" s="221" t="s">
        <v>985</v>
      </c>
      <c r="C209" s="210" t="s">
        <v>986</v>
      </c>
      <c r="D209" s="211" t="s">
        <v>3033</v>
      </c>
      <c r="E209" s="212"/>
      <c r="F209" s="210" t="s">
        <v>986</v>
      </c>
      <c r="G209" s="212"/>
      <c r="H209" s="212"/>
      <c r="I209" s="383"/>
    </row>
    <row r="210" spans="1:9" ht="12" x14ac:dyDescent="0.2">
      <c r="A210" s="178"/>
      <c r="B210" s="221" t="s">
        <v>985</v>
      </c>
      <c r="C210" s="213" t="s">
        <v>986</v>
      </c>
      <c r="D210" s="214" t="s">
        <v>6043</v>
      </c>
      <c r="E210" s="215"/>
      <c r="F210" s="216">
        <v>1.5149999999999999</v>
      </c>
      <c r="G210" s="215"/>
      <c r="H210" s="215"/>
      <c r="I210" s="384"/>
    </row>
    <row r="211" spans="1:9" s="46" customFormat="1" ht="24.95" customHeight="1" x14ac:dyDescent="0.25">
      <c r="A211" s="298"/>
      <c r="B211" s="351" t="s">
        <v>977</v>
      </c>
      <c r="C211" s="352" t="s">
        <v>997</v>
      </c>
      <c r="D211" s="352" t="s">
        <v>2890</v>
      </c>
      <c r="E211" s="353"/>
      <c r="F211" s="354"/>
      <c r="G211" s="354"/>
      <c r="H211" s="116">
        <f>SUM(H212:H235)</f>
        <v>0</v>
      </c>
      <c r="I211" s="277"/>
    </row>
    <row r="212" spans="1:9" ht="24.95" customHeight="1" x14ac:dyDescent="0.2">
      <c r="A212" s="278" t="s">
        <v>878</v>
      </c>
      <c r="B212" s="278" t="s">
        <v>979</v>
      </c>
      <c r="C212" s="279" t="s">
        <v>6044</v>
      </c>
      <c r="D212" s="280" t="s">
        <v>6045</v>
      </c>
      <c r="E212" s="281" t="s">
        <v>92</v>
      </c>
      <c r="F212" s="282">
        <v>116</v>
      </c>
      <c r="G212" s="67"/>
      <c r="H212" s="254">
        <f>ROUND(G212*F212,2)</f>
        <v>0</v>
      </c>
      <c r="I212" s="388"/>
    </row>
    <row r="213" spans="1:9" ht="12" x14ac:dyDescent="0.2">
      <c r="A213" s="177"/>
      <c r="B213" s="221" t="s">
        <v>985</v>
      </c>
      <c r="C213" s="210" t="s">
        <v>986</v>
      </c>
      <c r="D213" s="211" t="s">
        <v>5956</v>
      </c>
      <c r="E213" s="212"/>
      <c r="F213" s="210" t="s">
        <v>986</v>
      </c>
      <c r="G213" s="212"/>
      <c r="H213" s="212"/>
      <c r="I213" s="384"/>
    </row>
    <row r="214" spans="1:9" ht="12" x14ac:dyDescent="0.2">
      <c r="A214" s="178"/>
      <c r="B214" s="221" t="s">
        <v>985</v>
      </c>
      <c r="C214" s="213" t="s">
        <v>986</v>
      </c>
      <c r="D214" s="214" t="s">
        <v>6046</v>
      </c>
      <c r="E214" s="215"/>
      <c r="F214" s="216">
        <v>12</v>
      </c>
      <c r="G214" s="215"/>
      <c r="H214" s="215"/>
      <c r="I214" s="387"/>
    </row>
    <row r="215" spans="1:9" s="46" customFormat="1" ht="15" x14ac:dyDescent="0.25">
      <c r="A215" s="178"/>
      <c r="B215" s="221" t="s">
        <v>985</v>
      </c>
      <c r="C215" s="213" t="s">
        <v>986</v>
      </c>
      <c r="D215" s="214" t="s">
        <v>6047</v>
      </c>
      <c r="E215" s="215"/>
      <c r="F215" s="216">
        <v>4</v>
      </c>
      <c r="G215" s="215"/>
      <c r="H215" s="215"/>
      <c r="I215" s="386"/>
    </row>
    <row r="216" spans="1:9" ht="12" x14ac:dyDescent="0.2">
      <c r="A216" s="177"/>
      <c r="B216" s="221" t="s">
        <v>985</v>
      </c>
      <c r="C216" s="210" t="s">
        <v>986</v>
      </c>
      <c r="D216" s="211" t="s">
        <v>5961</v>
      </c>
      <c r="E216" s="212"/>
      <c r="F216" s="210" t="s">
        <v>986</v>
      </c>
      <c r="G216" s="212"/>
      <c r="H216" s="212"/>
      <c r="I216" s="385"/>
    </row>
    <row r="217" spans="1:9" ht="12" x14ac:dyDescent="0.2">
      <c r="A217" s="178"/>
      <c r="B217" s="221" t="s">
        <v>985</v>
      </c>
      <c r="C217" s="213" t="s">
        <v>986</v>
      </c>
      <c r="D217" s="214" t="s">
        <v>6048</v>
      </c>
      <c r="E217" s="215"/>
      <c r="F217" s="216">
        <v>8</v>
      </c>
      <c r="G217" s="215"/>
      <c r="H217" s="215"/>
      <c r="I217" s="385"/>
    </row>
    <row r="218" spans="1:9" ht="12" x14ac:dyDescent="0.2">
      <c r="A218" s="178"/>
      <c r="B218" s="221" t="s">
        <v>985</v>
      </c>
      <c r="C218" s="213" t="s">
        <v>986</v>
      </c>
      <c r="D218" s="214" t="s">
        <v>6047</v>
      </c>
      <c r="E218" s="215"/>
      <c r="F218" s="216">
        <v>4</v>
      </c>
      <c r="G218" s="215"/>
      <c r="H218" s="215"/>
      <c r="I218" s="383"/>
    </row>
    <row r="219" spans="1:9" ht="12" x14ac:dyDescent="0.2">
      <c r="A219" s="177"/>
      <c r="B219" s="221" t="s">
        <v>985</v>
      </c>
      <c r="C219" s="210" t="s">
        <v>986</v>
      </c>
      <c r="D219" s="211" t="s">
        <v>6049</v>
      </c>
      <c r="E219" s="212"/>
      <c r="F219" s="210" t="s">
        <v>986</v>
      </c>
      <c r="G219" s="212"/>
      <c r="H219" s="212"/>
      <c r="I219" s="384"/>
    </row>
    <row r="220" spans="1:9" ht="12" x14ac:dyDescent="0.2">
      <c r="A220" s="178"/>
      <c r="B220" s="221" t="s">
        <v>985</v>
      </c>
      <c r="C220" s="213" t="s">
        <v>986</v>
      </c>
      <c r="D220" s="214" t="s">
        <v>6050</v>
      </c>
      <c r="E220" s="215"/>
      <c r="F220" s="216">
        <v>24</v>
      </c>
      <c r="G220" s="215"/>
      <c r="H220" s="215"/>
      <c r="I220" s="383"/>
    </row>
    <row r="221" spans="1:9" ht="12" x14ac:dyDescent="0.2">
      <c r="A221" s="178"/>
      <c r="B221" s="221" t="s">
        <v>985</v>
      </c>
      <c r="C221" s="213" t="s">
        <v>986</v>
      </c>
      <c r="D221" s="214" t="s">
        <v>6051</v>
      </c>
      <c r="E221" s="215"/>
      <c r="F221" s="216">
        <v>8</v>
      </c>
      <c r="G221" s="215"/>
      <c r="H221" s="215"/>
      <c r="I221" s="383"/>
    </row>
    <row r="222" spans="1:9" ht="12" x14ac:dyDescent="0.2">
      <c r="A222" s="178"/>
      <c r="B222" s="221" t="s">
        <v>985</v>
      </c>
      <c r="C222" s="213" t="s">
        <v>986</v>
      </c>
      <c r="D222" s="214" t="s">
        <v>6051</v>
      </c>
      <c r="E222" s="215"/>
      <c r="F222" s="216">
        <v>8</v>
      </c>
      <c r="G222" s="215"/>
      <c r="H222" s="215"/>
      <c r="I222" s="384"/>
    </row>
    <row r="223" spans="1:9" ht="12" x14ac:dyDescent="0.2">
      <c r="A223" s="178"/>
      <c r="B223" s="221" t="s">
        <v>985</v>
      </c>
      <c r="C223" s="213" t="s">
        <v>986</v>
      </c>
      <c r="D223" s="214" t="s">
        <v>6052</v>
      </c>
      <c r="E223" s="215"/>
      <c r="F223" s="216">
        <v>4</v>
      </c>
      <c r="G223" s="215"/>
      <c r="H223" s="215"/>
      <c r="I223" s="383"/>
    </row>
    <row r="224" spans="1:9" ht="12" x14ac:dyDescent="0.2">
      <c r="A224" s="177"/>
      <c r="B224" s="221" t="s">
        <v>985</v>
      </c>
      <c r="C224" s="210" t="s">
        <v>986</v>
      </c>
      <c r="D224" s="211" t="s">
        <v>6053</v>
      </c>
      <c r="E224" s="212"/>
      <c r="F224" s="210" t="s">
        <v>986</v>
      </c>
      <c r="G224" s="212"/>
      <c r="H224" s="212"/>
      <c r="I224" s="384"/>
    </row>
    <row r="225" spans="1:9" ht="12" x14ac:dyDescent="0.2">
      <c r="A225" s="178"/>
      <c r="B225" s="221" t="s">
        <v>985</v>
      </c>
      <c r="C225" s="213" t="s">
        <v>986</v>
      </c>
      <c r="D225" s="214" t="s">
        <v>6054</v>
      </c>
      <c r="E225" s="215"/>
      <c r="F225" s="216">
        <v>8</v>
      </c>
      <c r="G225" s="215"/>
      <c r="H225" s="215"/>
      <c r="I225" s="384"/>
    </row>
    <row r="226" spans="1:9" ht="12" x14ac:dyDescent="0.2">
      <c r="A226" s="178"/>
      <c r="B226" s="221" t="s">
        <v>985</v>
      </c>
      <c r="C226" s="213" t="s">
        <v>986</v>
      </c>
      <c r="D226" s="214" t="s">
        <v>6055</v>
      </c>
      <c r="E226" s="215"/>
      <c r="F226" s="216">
        <v>4</v>
      </c>
      <c r="G226" s="215"/>
      <c r="H226" s="215"/>
      <c r="I226" s="383"/>
    </row>
    <row r="227" spans="1:9" ht="12" x14ac:dyDescent="0.2">
      <c r="A227" s="178"/>
      <c r="B227" s="221" t="s">
        <v>985</v>
      </c>
      <c r="C227" s="213" t="s">
        <v>986</v>
      </c>
      <c r="D227" s="214" t="s">
        <v>6052</v>
      </c>
      <c r="E227" s="215"/>
      <c r="F227" s="216">
        <v>4</v>
      </c>
      <c r="G227" s="215"/>
      <c r="H227" s="215"/>
      <c r="I227" s="384"/>
    </row>
    <row r="228" spans="1:9" ht="12" x14ac:dyDescent="0.2">
      <c r="A228" s="177"/>
      <c r="B228" s="221" t="s">
        <v>985</v>
      </c>
      <c r="C228" s="210" t="s">
        <v>986</v>
      </c>
      <c r="D228" s="211" t="s">
        <v>6056</v>
      </c>
      <c r="E228" s="212"/>
      <c r="F228" s="210" t="s">
        <v>986</v>
      </c>
      <c r="G228" s="212"/>
      <c r="H228" s="212"/>
      <c r="I228" s="384"/>
    </row>
    <row r="229" spans="1:9" ht="12" x14ac:dyDescent="0.2">
      <c r="A229" s="178"/>
      <c r="B229" s="221" t="s">
        <v>985</v>
      </c>
      <c r="C229" s="213" t="s">
        <v>986</v>
      </c>
      <c r="D229" s="214" t="s">
        <v>6057</v>
      </c>
      <c r="E229" s="215"/>
      <c r="F229" s="216">
        <v>8</v>
      </c>
      <c r="G229" s="215"/>
      <c r="H229" s="215"/>
      <c r="I229" s="383"/>
    </row>
    <row r="230" spans="1:9" ht="12" x14ac:dyDescent="0.2">
      <c r="A230" s="178"/>
      <c r="B230" s="221" t="s">
        <v>985</v>
      </c>
      <c r="C230" s="213" t="s">
        <v>986</v>
      </c>
      <c r="D230" s="214" t="s">
        <v>6052</v>
      </c>
      <c r="E230" s="215"/>
      <c r="F230" s="216">
        <v>4</v>
      </c>
      <c r="G230" s="215"/>
      <c r="H230" s="215"/>
      <c r="I230" s="384"/>
    </row>
    <row r="231" spans="1:9" ht="12" x14ac:dyDescent="0.2">
      <c r="A231" s="177"/>
      <c r="B231" s="221" t="s">
        <v>985</v>
      </c>
      <c r="C231" s="210" t="s">
        <v>986</v>
      </c>
      <c r="D231" s="211" t="s">
        <v>6058</v>
      </c>
      <c r="E231" s="212"/>
      <c r="F231" s="210" t="s">
        <v>986</v>
      </c>
      <c r="G231" s="212"/>
      <c r="H231" s="212"/>
      <c r="I231" s="383"/>
    </row>
    <row r="232" spans="1:9" ht="12" x14ac:dyDescent="0.2">
      <c r="A232" s="178"/>
      <c r="B232" s="221" t="s">
        <v>985</v>
      </c>
      <c r="C232" s="213" t="s">
        <v>986</v>
      </c>
      <c r="D232" s="214" t="s">
        <v>6059</v>
      </c>
      <c r="E232" s="215"/>
      <c r="F232" s="216">
        <v>4</v>
      </c>
      <c r="G232" s="215"/>
      <c r="H232" s="215"/>
      <c r="I232" s="384"/>
    </row>
    <row r="233" spans="1:9" ht="12" x14ac:dyDescent="0.2">
      <c r="A233" s="178"/>
      <c r="B233" s="221" t="s">
        <v>985</v>
      </c>
      <c r="C233" s="213" t="s">
        <v>986</v>
      </c>
      <c r="D233" s="214" t="s">
        <v>6060</v>
      </c>
      <c r="E233" s="215"/>
      <c r="F233" s="216">
        <v>8</v>
      </c>
      <c r="G233" s="215"/>
      <c r="H233" s="215"/>
      <c r="I233" s="387"/>
    </row>
    <row r="234" spans="1:9" s="46" customFormat="1" ht="15" x14ac:dyDescent="0.25">
      <c r="A234" s="178"/>
      <c r="B234" s="221" t="s">
        <v>985</v>
      </c>
      <c r="C234" s="213" t="s">
        <v>986</v>
      </c>
      <c r="D234" s="214" t="s">
        <v>6061</v>
      </c>
      <c r="E234" s="215"/>
      <c r="F234" s="216">
        <v>4</v>
      </c>
      <c r="G234" s="215"/>
      <c r="H234" s="215"/>
      <c r="I234" s="386"/>
    </row>
    <row r="235" spans="1:9" ht="12" x14ac:dyDescent="0.2">
      <c r="A235" s="179"/>
      <c r="B235" s="221" t="s">
        <v>985</v>
      </c>
      <c r="C235" s="217" t="s">
        <v>986</v>
      </c>
      <c r="D235" s="218" t="s">
        <v>1023</v>
      </c>
      <c r="E235" s="219"/>
      <c r="F235" s="220">
        <v>116</v>
      </c>
      <c r="G235" s="219"/>
      <c r="H235" s="219"/>
      <c r="I235" s="385"/>
    </row>
    <row r="236" spans="1:9" s="46" customFormat="1" ht="24.95" customHeight="1" x14ac:dyDescent="0.25">
      <c r="A236" s="298"/>
      <c r="B236" s="351" t="s">
        <v>977</v>
      </c>
      <c r="C236" s="352" t="s">
        <v>336</v>
      </c>
      <c r="D236" s="352" t="s">
        <v>969</v>
      </c>
      <c r="E236" s="353"/>
      <c r="F236" s="354"/>
      <c r="G236" s="354"/>
      <c r="H236" s="116">
        <f>SUM(H237:H308)</f>
        <v>0</v>
      </c>
      <c r="I236" s="277"/>
    </row>
    <row r="237" spans="1:9" ht="24.95" customHeight="1" x14ac:dyDescent="0.2">
      <c r="A237" s="278" t="s">
        <v>880</v>
      </c>
      <c r="B237" s="278" t="s">
        <v>979</v>
      </c>
      <c r="C237" s="279" t="s">
        <v>6062</v>
      </c>
      <c r="D237" s="280" t="s">
        <v>6063</v>
      </c>
      <c r="E237" s="281" t="s">
        <v>106</v>
      </c>
      <c r="F237" s="282">
        <v>1227.252</v>
      </c>
      <c r="G237" s="67"/>
      <c r="H237" s="254">
        <f>ROUND(G237*F237,2)</f>
        <v>0</v>
      </c>
      <c r="I237" s="389"/>
    </row>
    <row r="238" spans="1:9" ht="12" x14ac:dyDescent="0.2">
      <c r="A238" s="177"/>
      <c r="B238" s="221" t="s">
        <v>985</v>
      </c>
      <c r="C238" s="210" t="s">
        <v>986</v>
      </c>
      <c r="D238" s="211" t="s">
        <v>6064</v>
      </c>
      <c r="E238" s="212"/>
      <c r="F238" s="210" t="s">
        <v>986</v>
      </c>
      <c r="G238" s="212"/>
      <c r="H238" s="212"/>
      <c r="I238" s="383"/>
    </row>
    <row r="239" spans="1:9" ht="12" x14ac:dyDescent="0.2">
      <c r="A239" s="178"/>
      <c r="B239" s="221" t="s">
        <v>985</v>
      </c>
      <c r="C239" s="213" t="s">
        <v>986</v>
      </c>
      <c r="D239" s="214" t="s">
        <v>6065</v>
      </c>
      <c r="E239" s="215"/>
      <c r="F239" s="216">
        <v>177.55</v>
      </c>
      <c r="G239" s="215"/>
      <c r="H239" s="215"/>
      <c r="I239" s="384"/>
    </row>
    <row r="240" spans="1:9" ht="12" x14ac:dyDescent="0.2">
      <c r="A240" s="178"/>
      <c r="B240" s="221" t="s">
        <v>985</v>
      </c>
      <c r="C240" s="213" t="s">
        <v>986</v>
      </c>
      <c r="D240" s="214" t="s">
        <v>6066</v>
      </c>
      <c r="E240" s="215"/>
      <c r="F240" s="216">
        <v>22.564</v>
      </c>
      <c r="G240" s="215"/>
      <c r="H240" s="215"/>
      <c r="I240" s="384"/>
    </row>
    <row r="241" spans="1:9" ht="12" x14ac:dyDescent="0.2">
      <c r="A241" s="178"/>
      <c r="B241" s="221" t="s">
        <v>985</v>
      </c>
      <c r="C241" s="213" t="s">
        <v>986</v>
      </c>
      <c r="D241" s="214" t="s">
        <v>6067</v>
      </c>
      <c r="E241" s="215"/>
      <c r="F241" s="216">
        <v>47.106999999999999</v>
      </c>
      <c r="G241" s="215"/>
      <c r="H241" s="215"/>
      <c r="I241" s="387"/>
    </row>
    <row r="242" spans="1:9" s="46" customFormat="1" ht="15" x14ac:dyDescent="0.25">
      <c r="A242" s="178"/>
      <c r="B242" s="221" t="s">
        <v>985</v>
      </c>
      <c r="C242" s="213" t="s">
        <v>986</v>
      </c>
      <c r="D242" s="214" t="s">
        <v>6068</v>
      </c>
      <c r="E242" s="215"/>
      <c r="F242" s="216">
        <v>26.908000000000001</v>
      </c>
      <c r="G242" s="215"/>
      <c r="H242" s="215"/>
      <c r="I242" s="386"/>
    </row>
    <row r="243" spans="1:9" ht="12" x14ac:dyDescent="0.2">
      <c r="A243" s="178"/>
      <c r="B243" s="221" t="s">
        <v>985</v>
      </c>
      <c r="C243" s="213" t="s">
        <v>986</v>
      </c>
      <c r="D243" s="214" t="s">
        <v>6069</v>
      </c>
      <c r="E243" s="215"/>
      <c r="F243" s="216">
        <v>13.943</v>
      </c>
      <c r="G243" s="215"/>
      <c r="H243" s="215"/>
      <c r="I243" s="385"/>
    </row>
    <row r="244" spans="1:9" ht="12" x14ac:dyDescent="0.2">
      <c r="A244" s="178"/>
      <c r="B244" s="221" t="s">
        <v>985</v>
      </c>
      <c r="C244" s="213" t="s">
        <v>986</v>
      </c>
      <c r="D244" s="214" t="s">
        <v>6070</v>
      </c>
      <c r="E244" s="215"/>
      <c r="F244" s="216">
        <v>10.308</v>
      </c>
      <c r="G244" s="215"/>
      <c r="H244" s="215"/>
      <c r="I244" s="385"/>
    </row>
    <row r="245" spans="1:9" ht="12" x14ac:dyDescent="0.2">
      <c r="A245" s="178"/>
      <c r="B245" s="221" t="s">
        <v>985</v>
      </c>
      <c r="C245" s="213" t="s">
        <v>986</v>
      </c>
      <c r="D245" s="214" t="s">
        <v>6071</v>
      </c>
      <c r="E245" s="215"/>
      <c r="F245" s="216">
        <v>7.2709999999999999</v>
      </c>
      <c r="G245" s="215"/>
      <c r="H245" s="215"/>
      <c r="I245" s="383"/>
    </row>
    <row r="246" spans="1:9" ht="12" x14ac:dyDescent="0.2">
      <c r="A246" s="181"/>
      <c r="B246" s="221" t="s">
        <v>985</v>
      </c>
      <c r="C246" s="223" t="s">
        <v>986</v>
      </c>
      <c r="D246" s="224" t="s">
        <v>988</v>
      </c>
      <c r="E246" s="225"/>
      <c r="F246" s="226">
        <v>305.65100000000001</v>
      </c>
      <c r="G246" s="225"/>
      <c r="H246" s="225"/>
      <c r="I246" s="383"/>
    </row>
    <row r="247" spans="1:9" ht="12" x14ac:dyDescent="0.2">
      <c r="A247" s="177"/>
      <c r="B247" s="221" t="s">
        <v>985</v>
      </c>
      <c r="C247" s="210" t="s">
        <v>986</v>
      </c>
      <c r="D247" s="211" t="s">
        <v>6072</v>
      </c>
      <c r="E247" s="212"/>
      <c r="F247" s="210" t="s">
        <v>986</v>
      </c>
      <c r="G247" s="212"/>
      <c r="H247" s="212"/>
      <c r="I247" s="384"/>
    </row>
    <row r="248" spans="1:9" ht="12" x14ac:dyDescent="0.2">
      <c r="A248" s="178"/>
      <c r="B248" s="221" t="s">
        <v>985</v>
      </c>
      <c r="C248" s="213" t="s">
        <v>986</v>
      </c>
      <c r="D248" s="214" t="s">
        <v>6073</v>
      </c>
      <c r="E248" s="215"/>
      <c r="F248" s="216">
        <v>124.56</v>
      </c>
      <c r="G248" s="215"/>
      <c r="H248" s="215"/>
      <c r="I248" s="384"/>
    </row>
    <row r="249" spans="1:9" ht="12" x14ac:dyDescent="0.2">
      <c r="A249" s="178"/>
      <c r="B249" s="221" t="s">
        <v>985</v>
      </c>
      <c r="C249" s="213" t="s">
        <v>986</v>
      </c>
      <c r="D249" s="214" t="s">
        <v>6074</v>
      </c>
      <c r="E249" s="215"/>
      <c r="F249" s="216">
        <v>27.446000000000002</v>
      </c>
      <c r="G249" s="215"/>
      <c r="H249" s="215"/>
      <c r="I249" s="384"/>
    </row>
    <row r="250" spans="1:9" ht="12" x14ac:dyDescent="0.2">
      <c r="A250" s="178"/>
      <c r="B250" s="221" t="s">
        <v>985</v>
      </c>
      <c r="C250" s="213" t="s">
        <v>986</v>
      </c>
      <c r="D250" s="214" t="s">
        <v>6075</v>
      </c>
      <c r="E250" s="215"/>
      <c r="F250" s="216">
        <v>37.195</v>
      </c>
      <c r="G250" s="215"/>
      <c r="H250" s="215"/>
      <c r="I250" s="384"/>
    </row>
    <row r="251" spans="1:9" ht="12" x14ac:dyDescent="0.2">
      <c r="A251" s="181"/>
      <c r="B251" s="221" t="s">
        <v>985</v>
      </c>
      <c r="C251" s="223" t="s">
        <v>986</v>
      </c>
      <c r="D251" s="224" t="s">
        <v>988</v>
      </c>
      <c r="E251" s="225"/>
      <c r="F251" s="226">
        <v>189.20099999999999</v>
      </c>
      <c r="G251" s="225"/>
      <c r="H251" s="225"/>
      <c r="I251" s="384"/>
    </row>
    <row r="252" spans="1:9" ht="12" x14ac:dyDescent="0.2">
      <c r="A252" s="177"/>
      <c r="B252" s="221" t="s">
        <v>985</v>
      </c>
      <c r="C252" s="210" t="s">
        <v>986</v>
      </c>
      <c r="D252" s="211" t="s">
        <v>6076</v>
      </c>
      <c r="E252" s="212"/>
      <c r="F252" s="210" t="s">
        <v>986</v>
      </c>
      <c r="G252" s="212"/>
      <c r="H252" s="212"/>
      <c r="I252" s="383"/>
    </row>
    <row r="253" spans="1:9" ht="12" x14ac:dyDescent="0.2">
      <c r="A253" s="178"/>
      <c r="B253" s="221" t="s">
        <v>985</v>
      </c>
      <c r="C253" s="213" t="s">
        <v>986</v>
      </c>
      <c r="D253" s="214" t="s">
        <v>6077</v>
      </c>
      <c r="E253" s="215"/>
      <c r="F253" s="216">
        <v>178.19</v>
      </c>
      <c r="G253" s="215"/>
      <c r="H253" s="215"/>
      <c r="I253" s="384"/>
    </row>
    <row r="254" spans="1:9" ht="12" x14ac:dyDescent="0.2">
      <c r="A254" s="178"/>
      <c r="B254" s="221" t="s">
        <v>985</v>
      </c>
      <c r="C254" s="213" t="s">
        <v>986</v>
      </c>
      <c r="D254" s="214" t="s">
        <v>6078</v>
      </c>
      <c r="E254" s="215"/>
      <c r="F254" s="216">
        <v>46.704000000000001</v>
      </c>
      <c r="G254" s="215"/>
      <c r="H254" s="215"/>
      <c r="I254" s="384"/>
    </row>
    <row r="255" spans="1:9" ht="12" x14ac:dyDescent="0.2">
      <c r="A255" s="178"/>
      <c r="B255" s="221" t="s">
        <v>985</v>
      </c>
      <c r="C255" s="213" t="s">
        <v>986</v>
      </c>
      <c r="D255" s="214" t="s">
        <v>6079</v>
      </c>
      <c r="E255" s="215"/>
      <c r="F255" s="216">
        <v>8.1649999999999991</v>
      </c>
      <c r="G255" s="215"/>
      <c r="H255" s="215"/>
      <c r="I255" s="384"/>
    </row>
    <row r="256" spans="1:9" ht="12" x14ac:dyDescent="0.2">
      <c r="A256" s="178"/>
      <c r="B256" s="221" t="s">
        <v>985</v>
      </c>
      <c r="C256" s="213" t="s">
        <v>986</v>
      </c>
      <c r="D256" s="214" t="s">
        <v>6080</v>
      </c>
      <c r="E256" s="215"/>
      <c r="F256" s="216">
        <v>30.004999999999999</v>
      </c>
      <c r="G256" s="215"/>
      <c r="H256" s="215"/>
      <c r="I256" s="384"/>
    </row>
    <row r="257" spans="1:9" ht="12" x14ac:dyDescent="0.2">
      <c r="A257" s="181"/>
      <c r="B257" s="221" t="s">
        <v>985</v>
      </c>
      <c r="C257" s="223" t="s">
        <v>986</v>
      </c>
      <c r="D257" s="224" t="s">
        <v>988</v>
      </c>
      <c r="E257" s="225"/>
      <c r="F257" s="226">
        <v>263.06400000000002</v>
      </c>
      <c r="G257" s="225"/>
      <c r="H257" s="225"/>
      <c r="I257" s="383"/>
    </row>
    <row r="258" spans="1:9" ht="12" x14ac:dyDescent="0.2">
      <c r="A258" s="177"/>
      <c r="B258" s="221" t="s">
        <v>985</v>
      </c>
      <c r="C258" s="210" t="s">
        <v>986</v>
      </c>
      <c r="D258" s="211" t="s">
        <v>6081</v>
      </c>
      <c r="E258" s="212"/>
      <c r="F258" s="210" t="s">
        <v>986</v>
      </c>
      <c r="G258" s="212"/>
      <c r="H258" s="212"/>
      <c r="I258" s="384"/>
    </row>
    <row r="259" spans="1:9" ht="12" x14ac:dyDescent="0.2">
      <c r="A259" s="178"/>
      <c r="B259" s="221" t="s">
        <v>985</v>
      </c>
      <c r="C259" s="213" t="s">
        <v>986</v>
      </c>
      <c r="D259" s="214" t="s">
        <v>6082</v>
      </c>
      <c r="E259" s="215"/>
      <c r="F259" s="216">
        <v>167.65</v>
      </c>
      <c r="G259" s="215"/>
      <c r="H259" s="215"/>
      <c r="I259" s="384"/>
    </row>
    <row r="260" spans="1:9" ht="12" x14ac:dyDescent="0.2">
      <c r="A260" s="178"/>
      <c r="B260" s="221" t="s">
        <v>985</v>
      </c>
      <c r="C260" s="213" t="s">
        <v>986</v>
      </c>
      <c r="D260" s="214" t="s">
        <v>6083</v>
      </c>
      <c r="E260" s="215"/>
      <c r="F260" s="216">
        <v>42.405000000000001</v>
      </c>
      <c r="G260" s="215"/>
      <c r="H260" s="215"/>
      <c r="I260" s="384"/>
    </row>
    <row r="261" spans="1:9" ht="12" x14ac:dyDescent="0.2">
      <c r="A261" s="178"/>
      <c r="B261" s="221" t="s">
        <v>985</v>
      </c>
      <c r="C261" s="213" t="s">
        <v>986</v>
      </c>
      <c r="D261" s="214" t="s">
        <v>6084</v>
      </c>
      <c r="E261" s="215"/>
      <c r="F261" s="216">
        <v>8.2940000000000005</v>
      </c>
      <c r="G261" s="215"/>
      <c r="H261" s="215"/>
      <c r="I261" s="384"/>
    </row>
    <row r="262" spans="1:9" ht="12" x14ac:dyDescent="0.2">
      <c r="A262" s="178"/>
      <c r="B262" s="221" t="s">
        <v>985</v>
      </c>
      <c r="C262" s="213" t="s">
        <v>986</v>
      </c>
      <c r="D262" s="214" t="s">
        <v>6085</v>
      </c>
      <c r="E262" s="215"/>
      <c r="F262" s="216">
        <v>29.459</v>
      </c>
      <c r="G262" s="215"/>
      <c r="H262" s="215"/>
      <c r="I262" s="384"/>
    </row>
    <row r="263" spans="1:9" ht="12" x14ac:dyDescent="0.2">
      <c r="A263" s="181"/>
      <c r="B263" s="221" t="s">
        <v>985</v>
      </c>
      <c r="C263" s="223" t="s">
        <v>986</v>
      </c>
      <c r="D263" s="224" t="s">
        <v>988</v>
      </c>
      <c r="E263" s="225"/>
      <c r="F263" s="226">
        <v>247.80800000000002</v>
      </c>
      <c r="G263" s="225"/>
      <c r="H263" s="225"/>
      <c r="I263" s="383"/>
    </row>
    <row r="264" spans="1:9" ht="12" x14ac:dyDescent="0.2">
      <c r="A264" s="177"/>
      <c r="B264" s="221" t="s">
        <v>985</v>
      </c>
      <c r="C264" s="210" t="s">
        <v>986</v>
      </c>
      <c r="D264" s="211" t="s">
        <v>6086</v>
      </c>
      <c r="E264" s="212"/>
      <c r="F264" s="210" t="s">
        <v>986</v>
      </c>
      <c r="G264" s="212"/>
      <c r="H264" s="212"/>
      <c r="I264" s="384"/>
    </row>
    <row r="265" spans="1:9" ht="12" x14ac:dyDescent="0.2">
      <c r="A265" s="178"/>
      <c r="B265" s="221" t="s">
        <v>985</v>
      </c>
      <c r="C265" s="213" t="s">
        <v>986</v>
      </c>
      <c r="D265" s="214" t="s">
        <v>6087</v>
      </c>
      <c r="E265" s="215"/>
      <c r="F265" s="216">
        <v>166.36</v>
      </c>
      <c r="G265" s="215"/>
      <c r="H265" s="215"/>
      <c r="I265" s="384"/>
    </row>
    <row r="266" spans="1:9" ht="12" x14ac:dyDescent="0.2">
      <c r="A266" s="178"/>
      <c r="B266" s="221" t="s">
        <v>985</v>
      </c>
      <c r="C266" s="213" t="s">
        <v>986</v>
      </c>
      <c r="D266" s="214" t="s">
        <v>6088</v>
      </c>
      <c r="E266" s="215"/>
      <c r="F266" s="216">
        <v>29.382000000000001</v>
      </c>
      <c r="G266" s="215"/>
      <c r="H266" s="215"/>
      <c r="I266" s="384"/>
    </row>
    <row r="267" spans="1:9" ht="12" x14ac:dyDescent="0.2">
      <c r="A267" s="178"/>
      <c r="B267" s="221" t="s">
        <v>985</v>
      </c>
      <c r="C267" s="213" t="s">
        <v>986</v>
      </c>
      <c r="D267" s="214" t="s">
        <v>6089</v>
      </c>
      <c r="E267" s="215"/>
      <c r="F267" s="216">
        <v>5.407</v>
      </c>
      <c r="G267" s="215"/>
      <c r="H267" s="215"/>
      <c r="I267" s="384"/>
    </row>
    <row r="268" spans="1:9" ht="12" x14ac:dyDescent="0.2">
      <c r="A268" s="178"/>
      <c r="B268" s="221" t="s">
        <v>985</v>
      </c>
      <c r="C268" s="213" t="s">
        <v>986</v>
      </c>
      <c r="D268" s="214" t="s">
        <v>6090</v>
      </c>
      <c r="E268" s="215"/>
      <c r="F268" s="216">
        <v>20.379000000000001</v>
      </c>
      <c r="G268" s="215"/>
      <c r="H268" s="215"/>
      <c r="I268" s="391"/>
    </row>
    <row r="269" spans="1:9" ht="12" x14ac:dyDescent="0.2">
      <c r="A269" s="181"/>
      <c r="B269" s="221" t="s">
        <v>985</v>
      </c>
      <c r="C269" s="223" t="s">
        <v>986</v>
      </c>
      <c r="D269" s="224" t="s">
        <v>988</v>
      </c>
      <c r="E269" s="225"/>
      <c r="F269" s="226">
        <v>221.52800000000002</v>
      </c>
      <c r="G269" s="225"/>
      <c r="H269" s="225"/>
      <c r="I269" s="383"/>
    </row>
    <row r="270" spans="1:9" ht="12" x14ac:dyDescent="0.2">
      <c r="A270" s="179"/>
      <c r="B270" s="221" t="s">
        <v>985</v>
      </c>
      <c r="C270" s="217" t="s">
        <v>986</v>
      </c>
      <c r="D270" s="218" t="s">
        <v>1023</v>
      </c>
      <c r="E270" s="219"/>
      <c r="F270" s="220">
        <v>1227.2519999999997</v>
      </c>
      <c r="G270" s="219"/>
      <c r="H270" s="219"/>
      <c r="I270" s="383"/>
    </row>
    <row r="271" spans="1:9" ht="24.95" customHeight="1" x14ac:dyDescent="0.2">
      <c r="A271" s="278" t="s">
        <v>882</v>
      </c>
      <c r="B271" s="278" t="s">
        <v>979</v>
      </c>
      <c r="C271" s="279" t="s">
        <v>3019</v>
      </c>
      <c r="D271" s="280" t="s">
        <v>3020</v>
      </c>
      <c r="E271" s="281" t="s">
        <v>106</v>
      </c>
      <c r="F271" s="282">
        <v>94.46</v>
      </c>
      <c r="G271" s="67"/>
      <c r="H271" s="254">
        <f>ROUND(G271*F271,2)</f>
        <v>0</v>
      </c>
      <c r="I271" s="388"/>
    </row>
    <row r="272" spans="1:9" ht="12" x14ac:dyDescent="0.2">
      <c r="A272" s="177"/>
      <c r="B272" s="221" t="s">
        <v>985</v>
      </c>
      <c r="C272" s="210" t="s">
        <v>986</v>
      </c>
      <c r="D272" s="211" t="s">
        <v>6091</v>
      </c>
      <c r="E272" s="212"/>
      <c r="F272" s="210" t="s">
        <v>986</v>
      </c>
      <c r="G272" s="212"/>
      <c r="H272" s="212"/>
      <c r="I272" s="383"/>
    </row>
    <row r="273" spans="1:9" ht="12" x14ac:dyDescent="0.2">
      <c r="A273" s="178"/>
      <c r="B273" s="221" t="s">
        <v>985</v>
      </c>
      <c r="C273" s="213" t="s">
        <v>986</v>
      </c>
      <c r="D273" s="214" t="s">
        <v>6092</v>
      </c>
      <c r="E273" s="215"/>
      <c r="F273" s="216">
        <v>19.14</v>
      </c>
      <c r="G273" s="215"/>
      <c r="H273" s="215"/>
      <c r="I273" s="384"/>
    </row>
    <row r="274" spans="1:9" ht="12" x14ac:dyDescent="0.2">
      <c r="A274" s="178"/>
      <c r="B274" s="221" t="s">
        <v>985</v>
      </c>
      <c r="C274" s="213" t="s">
        <v>986</v>
      </c>
      <c r="D274" s="214" t="s">
        <v>6093</v>
      </c>
      <c r="E274" s="215"/>
      <c r="F274" s="216">
        <v>18.920000000000002</v>
      </c>
      <c r="G274" s="215"/>
      <c r="H274" s="215"/>
      <c r="I274" s="384"/>
    </row>
    <row r="275" spans="1:9" ht="12" x14ac:dyDescent="0.2">
      <c r="A275" s="178"/>
      <c r="B275" s="221" t="s">
        <v>985</v>
      </c>
      <c r="C275" s="213" t="s">
        <v>986</v>
      </c>
      <c r="D275" s="214" t="s">
        <v>6094</v>
      </c>
      <c r="E275" s="215"/>
      <c r="F275" s="216">
        <v>18.8</v>
      </c>
      <c r="G275" s="215"/>
      <c r="H275" s="215"/>
      <c r="I275" s="383"/>
    </row>
    <row r="276" spans="1:9" ht="12" x14ac:dyDescent="0.2">
      <c r="A276" s="178"/>
      <c r="B276" s="221" t="s">
        <v>985</v>
      </c>
      <c r="C276" s="213" t="s">
        <v>986</v>
      </c>
      <c r="D276" s="214" t="s">
        <v>6095</v>
      </c>
      <c r="E276" s="215"/>
      <c r="F276" s="216">
        <v>18.8</v>
      </c>
      <c r="G276" s="215"/>
      <c r="H276" s="215"/>
      <c r="I276" s="384"/>
    </row>
    <row r="277" spans="1:9" ht="12" x14ac:dyDescent="0.2">
      <c r="A277" s="178"/>
      <c r="B277" s="221" t="s">
        <v>985</v>
      </c>
      <c r="C277" s="213" t="s">
        <v>986</v>
      </c>
      <c r="D277" s="214" t="s">
        <v>6096</v>
      </c>
      <c r="E277" s="215"/>
      <c r="F277" s="216">
        <v>18.8</v>
      </c>
      <c r="G277" s="215"/>
      <c r="H277" s="215"/>
      <c r="I277" s="384"/>
    </row>
    <row r="278" spans="1:9" ht="12" x14ac:dyDescent="0.2">
      <c r="A278" s="179"/>
      <c r="B278" s="221" t="s">
        <v>985</v>
      </c>
      <c r="C278" s="217" t="s">
        <v>986</v>
      </c>
      <c r="D278" s="218" t="s">
        <v>1023</v>
      </c>
      <c r="E278" s="219"/>
      <c r="F278" s="220">
        <v>94.46</v>
      </c>
      <c r="G278" s="219"/>
      <c r="H278" s="219"/>
      <c r="I278" s="383"/>
    </row>
    <row r="279" spans="1:9" ht="24.95" customHeight="1" x14ac:dyDescent="0.2">
      <c r="A279" s="278" t="s">
        <v>884</v>
      </c>
      <c r="B279" s="278" t="s">
        <v>979</v>
      </c>
      <c r="C279" s="279" t="s">
        <v>6097</v>
      </c>
      <c r="D279" s="280" t="s">
        <v>6098</v>
      </c>
      <c r="E279" s="281" t="s">
        <v>106</v>
      </c>
      <c r="F279" s="282">
        <v>14</v>
      </c>
      <c r="G279" s="67"/>
      <c r="H279" s="254">
        <f>ROUND(G279*F279,2)</f>
        <v>0</v>
      </c>
      <c r="I279" s="388"/>
    </row>
    <row r="280" spans="1:9" ht="12" x14ac:dyDescent="0.2">
      <c r="A280" s="178"/>
      <c r="B280" s="221" t="s">
        <v>985</v>
      </c>
      <c r="C280" s="213" t="s">
        <v>986</v>
      </c>
      <c r="D280" s="214" t="s">
        <v>6099</v>
      </c>
      <c r="E280" s="215"/>
      <c r="F280" s="216">
        <v>6</v>
      </c>
      <c r="G280" s="215"/>
      <c r="H280" s="215"/>
      <c r="I280" s="391"/>
    </row>
    <row r="281" spans="1:9" ht="12" x14ac:dyDescent="0.2">
      <c r="A281" s="178"/>
      <c r="B281" s="221" t="s">
        <v>985</v>
      </c>
      <c r="C281" s="213" t="s">
        <v>986</v>
      </c>
      <c r="D281" s="214" t="s">
        <v>6100</v>
      </c>
      <c r="E281" s="215"/>
      <c r="F281" s="216">
        <v>8</v>
      </c>
      <c r="G281" s="215"/>
      <c r="H281" s="215"/>
      <c r="I281" s="387"/>
    </row>
    <row r="282" spans="1:9" s="46" customFormat="1" ht="15" x14ac:dyDescent="0.25">
      <c r="A282" s="179"/>
      <c r="B282" s="221" t="s">
        <v>985</v>
      </c>
      <c r="C282" s="217" t="s">
        <v>986</v>
      </c>
      <c r="D282" s="218" t="s">
        <v>1023</v>
      </c>
      <c r="E282" s="219"/>
      <c r="F282" s="220">
        <v>14</v>
      </c>
      <c r="G282" s="219"/>
      <c r="H282" s="219"/>
      <c r="I282" s="386"/>
    </row>
    <row r="283" spans="1:9" ht="24.95" customHeight="1" x14ac:dyDescent="0.2">
      <c r="A283" s="278" t="s">
        <v>886</v>
      </c>
      <c r="B283" s="278" t="s">
        <v>979</v>
      </c>
      <c r="C283" s="279" t="s">
        <v>6101</v>
      </c>
      <c r="D283" s="280" t="s">
        <v>6102</v>
      </c>
      <c r="E283" s="281" t="s">
        <v>106</v>
      </c>
      <c r="F283" s="282">
        <v>33.590000000000003</v>
      </c>
      <c r="G283" s="67"/>
      <c r="H283" s="254">
        <f>ROUND(G283*F283,2)</f>
        <v>0</v>
      </c>
      <c r="I283" s="163"/>
    </row>
    <row r="284" spans="1:9" ht="84" x14ac:dyDescent="0.2">
      <c r="A284" s="175"/>
      <c r="B284" s="221" t="s">
        <v>1079</v>
      </c>
      <c r="C284" s="209"/>
      <c r="D284" s="227" t="s">
        <v>6103</v>
      </c>
      <c r="E284" s="209"/>
      <c r="F284" s="209"/>
      <c r="G284" s="209"/>
      <c r="H284" s="209"/>
      <c r="I284" s="383"/>
    </row>
    <row r="285" spans="1:9" ht="12" x14ac:dyDescent="0.2">
      <c r="A285" s="177"/>
      <c r="B285" s="221" t="s">
        <v>985</v>
      </c>
      <c r="C285" s="210" t="s">
        <v>986</v>
      </c>
      <c r="D285" s="211" t="s">
        <v>6104</v>
      </c>
      <c r="E285" s="212"/>
      <c r="F285" s="210" t="s">
        <v>986</v>
      </c>
      <c r="G285" s="212"/>
      <c r="H285" s="212"/>
      <c r="I285" s="384"/>
    </row>
    <row r="286" spans="1:9" s="46" customFormat="1" ht="15" x14ac:dyDescent="0.25">
      <c r="A286" s="178"/>
      <c r="B286" s="221" t="s">
        <v>985</v>
      </c>
      <c r="C286" s="213" t="s">
        <v>986</v>
      </c>
      <c r="D286" s="214" t="s">
        <v>6105</v>
      </c>
      <c r="E286" s="215"/>
      <c r="F286" s="216">
        <v>5.49</v>
      </c>
      <c r="G286" s="215"/>
      <c r="H286" s="215"/>
      <c r="I286" s="386"/>
    </row>
    <row r="287" spans="1:9" ht="12" x14ac:dyDescent="0.2">
      <c r="A287" s="178"/>
      <c r="B287" s="221" t="s">
        <v>985</v>
      </c>
      <c r="C287" s="213" t="s">
        <v>986</v>
      </c>
      <c r="D287" s="214" t="s">
        <v>6106</v>
      </c>
      <c r="E287" s="215"/>
      <c r="F287" s="216">
        <v>5.49</v>
      </c>
      <c r="G287" s="215"/>
      <c r="H287" s="215"/>
      <c r="I287" s="385"/>
    </row>
    <row r="288" spans="1:9" ht="12" x14ac:dyDescent="0.2">
      <c r="A288" s="178"/>
      <c r="B288" s="221" t="s">
        <v>985</v>
      </c>
      <c r="C288" s="213" t="s">
        <v>986</v>
      </c>
      <c r="D288" s="214" t="s">
        <v>6107</v>
      </c>
      <c r="E288" s="215"/>
      <c r="F288" s="216">
        <v>5.49</v>
      </c>
      <c r="G288" s="215"/>
      <c r="H288" s="215"/>
      <c r="I288" s="383"/>
    </row>
    <row r="289" spans="1:9" ht="12" x14ac:dyDescent="0.2">
      <c r="A289" s="178"/>
      <c r="B289" s="221" t="s">
        <v>985</v>
      </c>
      <c r="C289" s="213" t="s">
        <v>986</v>
      </c>
      <c r="D289" s="214" t="s">
        <v>6108</v>
      </c>
      <c r="E289" s="215"/>
      <c r="F289" s="216">
        <v>5.98</v>
      </c>
      <c r="G289" s="215"/>
      <c r="H289" s="215"/>
      <c r="I289" s="384"/>
    </row>
    <row r="290" spans="1:9" s="46" customFormat="1" ht="15" x14ac:dyDescent="0.25">
      <c r="A290" s="178"/>
      <c r="B290" s="221" t="s">
        <v>985</v>
      </c>
      <c r="C290" s="213" t="s">
        <v>986</v>
      </c>
      <c r="D290" s="214" t="s">
        <v>6109</v>
      </c>
      <c r="E290" s="215"/>
      <c r="F290" s="216">
        <v>7.85</v>
      </c>
      <c r="G290" s="215"/>
      <c r="H290" s="215"/>
      <c r="I290" s="386"/>
    </row>
    <row r="291" spans="1:9" ht="12" x14ac:dyDescent="0.2">
      <c r="A291" s="181"/>
      <c r="B291" s="221" t="s">
        <v>985</v>
      </c>
      <c r="C291" s="223" t="s">
        <v>986</v>
      </c>
      <c r="D291" s="224" t="s">
        <v>988</v>
      </c>
      <c r="E291" s="225"/>
      <c r="F291" s="226">
        <v>30.299999999999997</v>
      </c>
      <c r="G291" s="225"/>
      <c r="H291" s="225"/>
      <c r="I291" s="385"/>
    </row>
    <row r="292" spans="1:9" ht="12" x14ac:dyDescent="0.2">
      <c r="A292" s="177"/>
      <c r="B292" s="221" t="s">
        <v>985</v>
      </c>
      <c r="C292" s="210" t="s">
        <v>986</v>
      </c>
      <c r="D292" s="211" t="s">
        <v>6110</v>
      </c>
      <c r="E292" s="212"/>
      <c r="F292" s="210" t="s">
        <v>986</v>
      </c>
      <c r="G292" s="212"/>
      <c r="H292" s="212"/>
      <c r="I292" s="383"/>
    </row>
    <row r="293" spans="1:9" ht="12" x14ac:dyDescent="0.2">
      <c r="A293" s="178"/>
      <c r="B293" s="221" t="s">
        <v>985</v>
      </c>
      <c r="C293" s="213" t="s">
        <v>986</v>
      </c>
      <c r="D293" s="214" t="s">
        <v>6111</v>
      </c>
      <c r="E293" s="215"/>
      <c r="F293" s="216">
        <v>3.29</v>
      </c>
      <c r="G293" s="215"/>
      <c r="H293" s="215"/>
      <c r="I293" s="383"/>
    </row>
    <row r="294" spans="1:9" ht="12" x14ac:dyDescent="0.2">
      <c r="A294" s="179"/>
      <c r="B294" s="221" t="s">
        <v>985</v>
      </c>
      <c r="C294" s="217" t="s">
        <v>986</v>
      </c>
      <c r="D294" s="218" t="s">
        <v>1023</v>
      </c>
      <c r="E294" s="219"/>
      <c r="F294" s="220">
        <v>33.589999999999996</v>
      </c>
      <c r="G294" s="219"/>
      <c r="H294" s="219"/>
      <c r="I294" s="384"/>
    </row>
    <row r="295" spans="1:9" ht="24.95" customHeight="1" x14ac:dyDescent="0.2">
      <c r="A295" s="278" t="s">
        <v>888</v>
      </c>
      <c r="B295" s="278" t="s">
        <v>979</v>
      </c>
      <c r="C295" s="279" t="s">
        <v>6112</v>
      </c>
      <c r="D295" s="280" t="s">
        <v>6113</v>
      </c>
      <c r="E295" s="281" t="s">
        <v>106</v>
      </c>
      <c r="F295" s="282">
        <v>15.14</v>
      </c>
      <c r="G295" s="67"/>
      <c r="H295" s="254">
        <f>ROUND(G295*F295,2)</f>
        <v>0</v>
      </c>
      <c r="I295" s="388"/>
    </row>
    <row r="296" spans="1:9" ht="60" x14ac:dyDescent="0.2">
      <c r="A296" s="175"/>
      <c r="B296" s="221" t="s">
        <v>1079</v>
      </c>
      <c r="C296" s="209"/>
      <c r="D296" s="227" t="s">
        <v>6114</v>
      </c>
      <c r="E296" s="209"/>
      <c r="F296" s="209"/>
      <c r="G296" s="209"/>
      <c r="H296" s="209"/>
      <c r="I296" s="384"/>
    </row>
    <row r="297" spans="1:9" ht="12" x14ac:dyDescent="0.2">
      <c r="A297" s="177"/>
      <c r="B297" s="221" t="s">
        <v>985</v>
      </c>
      <c r="C297" s="210" t="s">
        <v>986</v>
      </c>
      <c r="D297" s="211" t="s">
        <v>6115</v>
      </c>
      <c r="E297" s="212"/>
      <c r="F297" s="210" t="s">
        <v>986</v>
      </c>
      <c r="G297" s="212"/>
      <c r="H297" s="212"/>
      <c r="I297" s="383"/>
    </row>
    <row r="298" spans="1:9" ht="12" x14ac:dyDescent="0.2">
      <c r="A298" s="178"/>
      <c r="B298" s="221" t="s">
        <v>985</v>
      </c>
      <c r="C298" s="213" t="s">
        <v>986</v>
      </c>
      <c r="D298" s="214" t="s">
        <v>6116</v>
      </c>
      <c r="E298" s="215"/>
      <c r="F298" s="216">
        <v>1.42</v>
      </c>
      <c r="G298" s="215"/>
      <c r="H298" s="215"/>
      <c r="I298" s="384"/>
    </row>
    <row r="299" spans="1:9" ht="12" x14ac:dyDescent="0.2">
      <c r="A299" s="178"/>
      <c r="B299" s="221" t="s">
        <v>985</v>
      </c>
      <c r="C299" s="213" t="s">
        <v>986</v>
      </c>
      <c r="D299" s="214" t="s">
        <v>6117</v>
      </c>
      <c r="E299" s="215"/>
      <c r="F299" s="216">
        <v>3.43</v>
      </c>
      <c r="G299" s="215"/>
      <c r="H299" s="215"/>
      <c r="I299" s="384"/>
    </row>
    <row r="300" spans="1:9" ht="12" x14ac:dyDescent="0.2">
      <c r="A300" s="178"/>
      <c r="B300" s="221" t="s">
        <v>985</v>
      </c>
      <c r="C300" s="213" t="s">
        <v>986</v>
      </c>
      <c r="D300" s="214" t="s">
        <v>6118</v>
      </c>
      <c r="E300" s="215"/>
      <c r="F300" s="216">
        <v>3.43</v>
      </c>
      <c r="G300" s="215"/>
      <c r="H300" s="215"/>
      <c r="I300" s="384"/>
    </row>
    <row r="301" spans="1:9" ht="12" x14ac:dyDescent="0.2">
      <c r="A301" s="178"/>
      <c r="B301" s="221" t="s">
        <v>985</v>
      </c>
      <c r="C301" s="213" t="s">
        <v>986</v>
      </c>
      <c r="D301" s="214" t="s">
        <v>6119</v>
      </c>
      <c r="E301" s="215"/>
      <c r="F301" s="216">
        <v>3.43</v>
      </c>
      <c r="G301" s="215"/>
      <c r="H301" s="215"/>
      <c r="I301" s="384"/>
    </row>
    <row r="302" spans="1:9" ht="12" x14ac:dyDescent="0.2">
      <c r="A302" s="178"/>
      <c r="B302" s="221" t="s">
        <v>985</v>
      </c>
      <c r="C302" s="213" t="s">
        <v>986</v>
      </c>
      <c r="D302" s="214" t="s">
        <v>6120</v>
      </c>
      <c r="E302" s="215"/>
      <c r="F302" s="216">
        <v>3.43</v>
      </c>
      <c r="G302" s="215"/>
      <c r="H302" s="215"/>
      <c r="I302" s="383"/>
    </row>
    <row r="303" spans="1:9" ht="12" x14ac:dyDescent="0.2">
      <c r="A303" s="179"/>
      <c r="B303" s="221" t="s">
        <v>985</v>
      </c>
      <c r="C303" s="217" t="s">
        <v>986</v>
      </c>
      <c r="D303" s="218" t="s">
        <v>1023</v>
      </c>
      <c r="E303" s="219"/>
      <c r="F303" s="220">
        <v>15.139999999999999</v>
      </c>
      <c r="G303" s="219"/>
      <c r="H303" s="219"/>
      <c r="I303" s="384"/>
    </row>
    <row r="304" spans="1:9" ht="24.95" customHeight="1" x14ac:dyDescent="0.2">
      <c r="A304" s="278" t="s">
        <v>890</v>
      </c>
      <c r="B304" s="278" t="s">
        <v>979</v>
      </c>
      <c r="C304" s="279" t="s">
        <v>6121</v>
      </c>
      <c r="D304" s="280" t="s">
        <v>6122</v>
      </c>
      <c r="E304" s="281" t="s">
        <v>125</v>
      </c>
      <c r="F304" s="282">
        <v>48.73</v>
      </c>
      <c r="G304" s="67"/>
      <c r="H304" s="254">
        <f>ROUND(G304*F304,2)</f>
        <v>0</v>
      </c>
      <c r="I304" s="388"/>
    </row>
    <row r="305" spans="1:9" ht="12" x14ac:dyDescent="0.2">
      <c r="A305" s="178"/>
      <c r="B305" s="221" t="s">
        <v>985</v>
      </c>
      <c r="C305" s="213" t="s">
        <v>986</v>
      </c>
      <c r="D305" s="214" t="s">
        <v>6123</v>
      </c>
      <c r="E305" s="215"/>
      <c r="F305" s="216">
        <v>15.14</v>
      </c>
      <c r="G305" s="215"/>
      <c r="H305" s="215"/>
      <c r="I305" s="384"/>
    </row>
    <row r="306" spans="1:9" ht="12" x14ac:dyDescent="0.2">
      <c r="A306" s="178"/>
      <c r="B306" s="221" t="s">
        <v>985</v>
      </c>
      <c r="C306" s="213" t="s">
        <v>986</v>
      </c>
      <c r="D306" s="214" t="s">
        <v>6124</v>
      </c>
      <c r="E306" s="215"/>
      <c r="F306" s="216">
        <v>30.3</v>
      </c>
      <c r="G306" s="215"/>
      <c r="H306" s="215"/>
      <c r="I306" s="383"/>
    </row>
    <row r="307" spans="1:9" ht="12" x14ac:dyDescent="0.2">
      <c r="A307" s="178"/>
      <c r="B307" s="221" t="s">
        <v>985</v>
      </c>
      <c r="C307" s="213" t="s">
        <v>986</v>
      </c>
      <c r="D307" s="214" t="s">
        <v>6125</v>
      </c>
      <c r="E307" s="215"/>
      <c r="F307" s="216">
        <v>3.29</v>
      </c>
      <c r="G307" s="215"/>
      <c r="H307" s="215"/>
      <c r="I307" s="384"/>
    </row>
    <row r="308" spans="1:9" ht="12" x14ac:dyDescent="0.2">
      <c r="A308" s="179"/>
      <c r="B308" s="221" t="s">
        <v>985</v>
      </c>
      <c r="C308" s="217" t="s">
        <v>986</v>
      </c>
      <c r="D308" s="218" t="s">
        <v>1023</v>
      </c>
      <c r="E308" s="219"/>
      <c r="F308" s="220">
        <v>48.73</v>
      </c>
      <c r="G308" s="219"/>
      <c r="H308" s="219"/>
      <c r="I308" s="384"/>
    </row>
    <row r="309" spans="1:9" s="46" customFormat="1" ht="24.95" customHeight="1" x14ac:dyDescent="0.25">
      <c r="A309" s="298"/>
      <c r="B309" s="351" t="s">
        <v>977</v>
      </c>
      <c r="C309" s="352" t="s">
        <v>1024</v>
      </c>
      <c r="D309" s="352" t="s">
        <v>970</v>
      </c>
      <c r="E309" s="353"/>
      <c r="F309" s="354"/>
      <c r="G309" s="354"/>
      <c r="H309" s="116">
        <f>SUM(H310:H737)</f>
        <v>0</v>
      </c>
      <c r="I309" s="277"/>
    </row>
    <row r="310" spans="1:9" ht="24.95" customHeight="1" x14ac:dyDescent="0.2">
      <c r="A310" s="278" t="s">
        <v>891</v>
      </c>
      <c r="B310" s="278" t="s">
        <v>979</v>
      </c>
      <c r="C310" s="279" t="s">
        <v>3243</v>
      </c>
      <c r="D310" s="280" t="s">
        <v>3244</v>
      </c>
      <c r="E310" s="281" t="s">
        <v>106</v>
      </c>
      <c r="F310" s="282">
        <v>902</v>
      </c>
      <c r="G310" s="67"/>
      <c r="H310" s="254">
        <f>ROUND(G310*F310,2)</f>
        <v>0</v>
      </c>
      <c r="I310" s="389"/>
    </row>
    <row r="311" spans="1:9" ht="12" x14ac:dyDescent="0.2">
      <c r="A311" s="178"/>
      <c r="B311" s="221" t="s">
        <v>985</v>
      </c>
      <c r="C311" s="213" t="s">
        <v>986</v>
      </c>
      <c r="D311" s="214" t="s">
        <v>6126</v>
      </c>
      <c r="E311" s="215"/>
      <c r="F311" s="216">
        <v>902</v>
      </c>
      <c r="G311" s="215"/>
      <c r="H311" s="215"/>
      <c r="I311" s="384"/>
    </row>
    <row r="312" spans="1:9" ht="24.95" customHeight="1" x14ac:dyDescent="0.2">
      <c r="A312" s="278" t="s">
        <v>892</v>
      </c>
      <c r="B312" s="278" t="s">
        <v>979</v>
      </c>
      <c r="C312" s="279" t="s">
        <v>1084</v>
      </c>
      <c r="D312" s="280" t="s">
        <v>3252</v>
      </c>
      <c r="E312" s="281" t="s">
        <v>106</v>
      </c>
      <c r="F312" s="282">
        <v>1126.9000000000001</v>
      </c>
      <c r="G312" s="67"/>
      <c r="H312" s="254">
        <f>ROUND(G312*F312,2)</f>
        <v>0</v>
      </c>
      <c r="I312" s="389"/>
    </row>
    <row r="313" spans="1:9" ht="12" x14ac:dyDescent="0.2">
      <c r="A313" s="178"/>
      <c r="B313" s="221" t="s">
        <v>985</v>
      </c>
      <c r="C313" s="213" t="s">
        <v>986</v>
      </c>
      <c r="D313" s="214" t="s">
        <v>6127</v>
      </c>
      <c r="E313" s="215"/>
      <c r="F313" s="216">
        <v>203.24</v>
      </c>
      <c r="G313" s="215"/>
      <c r="H313" s="215"/>
      <c r="I313" s="384"/>
    </row>
    <row r="314" spans="1:9" ht="12" x14ac:dyDescent="0.2">
      <c r="A314" s="178"/>
      <c r="B314" s="221" t="s">
        <v>985</v>
      </c>
      <c r="C314" s="213" t="s">
        <v>986</v>
      </c>
      <c r="D314" s="214" t="s">
        <v>6128</v>
      </c>
      <c r="E314" s="215"/>
      <c r="F314" s="216">
        <v>152.77000000000001</v>
      </c>
      <c r="G314" s="215"/>
      <c r="H314" s="215"/>
      <c r="I314" s="384"/>
    </row>
    <row r="315" spans="1:9" ht="12" x14ac:dyDescent="0.2">
      <c r="A315" s="178"/>
      <c r="B315" s="221" t="s">
        <v>985</v>
      </c>
      <c r="C315" s="213" t="s">
        <v>986</v>
      </c>
      <c r="D315" s="214" t="s">
        <v>6129</v>
      </c>
      <c r="E315" s="215"/>
      <c r="F315" s="216">
        <v>207.54</v>
      </c>
      <c r="G315" s="215"/>
      <c r="H315" s="215"/>
      <c r="I315" s="384"/>
    </row>
    <row r="316" spans="1:9" ht="12" x14ac:dyDescent="0.2">
      <c r="A316" s="178"/>
      <c r="B316" s="221" t="s">
        <v>985</v>
      </c>
      <c r="C316" s="213" t="s">
        <v>986</v>
      </c>
      <c r="D316" s="214" t="s">
        <v>6130</v>
      </c>
      <c r="E316" s="215"/>
      <c r="F316" s="216">
        <v>195.91</v>
      </c>
      <c r="G316" s="215"/>
      <c r="H316" s="215"/>
      <c r="I316" s="384"/>
    </row>
    <row r="317" spans="1:9" ht="12" x14ac:dyDescent="0.2">
      <c r="A317" s="178"/>
      <c r="B317" s="221" t="s">
        <v>985</v>
      </c>
      <c r="C317" s="213" t="s">
        <v>986</v>
      </c>
      <c r="D317" s="214" t="s">
        <v>6131</v>
      </c>
      <c r="E317" s="215"/>
      <c r="F317" s="216">
        <v>194.3</v>
      </c>
      <c r="G317" s="215"/>
      <c r="H317" s="215"/>
      <c r="I317" s="384"/>
    </row>
    <row r="318" spans="1:9" ht="12" x14ac:dyDescent="0.2">
      <c r="A318" s="178"/>
      <c r="B318" s="221" t="s">
        <v>985</v>
      </c>
      <c r="C318" s="213" t="s">
        <v>986</v>
      </c>
      <c r="D318" s="214" t="s">
        <v>6132</v>
      </c>
      <c r="E318" s="215"/>
      <c r="F318" s="216">
        <v>173.14</v>
      </c>
      <c r="G318" s="215"/>
      <c r="H318" s="215"/>
      <c r="I318" s="391"/>
    </row>
    <row r="319" spans="1:9" ht="12" x14ac:dyDescent="0.2">
      <c r="A319" s="179"/>
      <c r="B319" s="221" t="s">
        <v>985</v>
      </c>
      <c r="C319" s="217" t="s">
        <v>986</v>
      </c>
      <c r="D319" s="218" t="s">
        <v>1023</v>
      </c>
      <c r="E319" s="219"/>
      <c r="F319" s="220">
        <v>1126.9000000000001</v>
      </c>
      <c r="G319" s="219"/>
      <c r="H319" s="219"/>
      <c r="I319" s="383"/>
    </row>
    <row r="320" spans="1:9" ht="24.95" customHeight="1" x14ac:dyDescent="0.2">
      <c r="A320" s="278" t="s">
        <v>893</v>
      </c>
      <c r="B320" s="278" t="s">
        <v>979</v>
      </c>
      <c r="C320" s="279" t="s">
        <v>6133</v>
      </c>
      <c r="D320" s="280" t="s">
        <v>6134</v>
      </c>
      <c r="E320" s="281" t="s">
        <v>620</v>
      </c>
      <c r="F320" s="282">
        <v>939.4</v>
      </c>
      <c r="G320" s="67"/>
      <c r="H320" s="254">
        <f>ROUND(G320*F320,2)</f>
        <v>0</v>
      </c>
      <c r="I320" s="389"/>
    </row>
    <row r="321" spans="1:9" ht="60" x14ac:dyDescent="0.2">
      <c r="A321" s="175"/>
      <c r="B321" s="221" t="s">
        <v>1079</v>
      </c>
      <c r="C321" s="209"/>
      <c r="D321" s="227" t="s">
        <v>6135</v>
      </c>
      <c r="E321" s="209"/>
      <c r="F321" s="209"/>
      <c r="G321" s="209"/>
      <c r="H321" s="209"/>
      <c r="I321" s="384"/>
    </row>
    <row r="322" spans="1:9" ht="12" x14ac:dyDescent="0.2">
      <c r="A322" s="177"/>
      <c r="B322" s="221" t="s">
        <v>985</v>
      </c>
      <c r="C322" s="210" t="s">
        <v>986</v>
      </c>
      <c r="D322" s="211" t="s">
        <v>6136</v>
      </c>
      <c r="E322" s="212"/>
      <c r="F322" s="210" t="s">
        <v>986</v>
      </c>
      <c r="G322" s="212"/>
      <c r="H322" s="212"/>
      <c r="I322" s="384"/>
    </row>
    <row r="323" spans="1:9" ht="12" x14ac:dyDescent="0.2">
      <c r="A323" s="178"/>
      <c r="B323" s="221" t="s">
        <v>985</v>
      </c>
      <c r="C323" s="213" t="s">
        <v>986</v>
      </c>
      <c r="D323" s="214" t="s">
        <v>6137</v>
      </c>
      <c r="E323" s="215"/>
      <c r="F323" s="216">
        <v>105</v>
      </c>
      <c r="G323" s="215"/>
      <c r="H323" s="215"/>
      <c r="I323" s="391"/>
    </row>
    <row r="324" spans="1:9" ht="12" x14ac:dyDescent="0.2">
      <c r="A324" s="177"/>
      <c r="B324" s="221" t="s">
        <v>985</v>
      </c>
      <c r="C324" s="210" t="s">
        <v>986</v>
      </c>
      <c r="D324" s="211" t="s">
        <v>6138</v>
      </c>
      <c r="E324" s="212"/>
      <c r="F324" s="210" t="s">
        <v>986</v>
      </c>
      <c r="G324" s="212"/>
      <c r="H324" s="212"/>
      <c r="I324" s="387"/>
    </row>
    <row r="325" spans="1:9" s="46" customFormat="1" ht="15" x14ac:dyDescent="0.25">
      <c r="A325" s="178"/>
      <c r="B325" s="221" t="s">
        <v>985</v>
      </c>
      <c r="C325" s="213" t="s">
        <v>986</v>
      </c>
      <c r="D325" s="214" t="s">
        <v>6139</v>
      </c>
      <c r="E325" s="215"/>
      <c r="F325" s="216">
        <v>110</v>
      </c>
      <c r="G325" s="215"/>
      <c r="H325" s="215"/>
      <c r="I325" s="386"/>
    </row>
    <row r="326" spans="1:9" ht="12" x14ac:dyDescent="0.2">
      <c r="A326" s="178"/>
      <c r="B326" s="221" t="s">
        <v>985</v>
      </c>
      <c r="C326" s="213" t="s">
        <v>986</v>
      </c>
      <c r="D326" s="214" t="s">
        <v>6140</v>
      </c>
      <c r="E326" s="215"/>
      <c r="F326" s="216">
        <v>101</v>
      </c>
      <c r="G326" s="215"/>
      <c r="H326" s="215"/>
      <c r="I326" s="385"/>
    </row>
    <row r="327" spans="1:9" ht="12" x14ac:dyDescent="0.2">
      <c r="A327" s="177"/>
      <c r="B327" s="221" t="s">
        <v>985</v>
      </c>
      <c r="C327" s="210" t="s">
        <v>986</v>
      </c>
      <c r="D327" s="211" t="s">
        <v>3035</v>
      </c>
      <c r="E327" s="212"/>
      <c r="F327" s="210" t="s">
        <v>986</v>
      </c>
      <c r="G327" s="212"/>
      <c r="H327" s="212"/>
      <c r="I327" s="383"/>
    </row>
    <row r="328" spans="1:9" ht="12" x14ac:dyDescent="0.2">
      <c r="A328" s="178"/>
      <c r="B328" s="221" t="s">
        <v>985</v>
      </c>
      <c r="C328" s="213" t="s">
        <v>986</v>
      </c>
      <c r="D328" s="214" t="s">
        <v>6139</v>
      </c>
      <c r="E328" s="215"/>
      <c r="F328" s="216">
        <v>110</v>
      </c>
      <c r="G328" s="215"/>
      <c r="H328" s="215"/>
      <c r="I328" s="384"/>
    </row>
    <row r="329" spans="1:9" s="46" customFormat="1" ht="15" x14ac:dyDescent="0.25">
      <c r="A329" s="178"/>
      <c r="B329" s="221" t="s">
        <v>985</v>
      </c>
      <c r="C329" s="213" t="s">
        <v>986</v>
      </c>
      <c r="D329" s="214" t="s">
        <v>6141</v>
      </c>
      <c r="E329" s="215"/>
      <c r="F329" s="216">
        <v>104</v>
      </c>
      <c r="G329" s="215"/>
      <c r="H329" s="215"/>
      <c r="I329" s="386"/>
    </row>
    <row r="330" spans="1:9" ht="12" x14ac:dyDescent="0.2">
      <c r="A330" s="177"/>
      <c r="B330" s="221" t="s">
        <v>985</v>
      </c>
      <c r="C330" s="210" t="s">
        <v>986</v>
      </c>
      <c r="D330" s="211" t="s">
        <v>3038</v>
      </c>
      <c r="E330" s="212"/>
      <c r="F330" s="210" t="s">
        <v>986</v>
      </c>
      <c r="G330" s="212"/>
      <c r="H330" s="212"/>
      <c r="I330" s="385"/>
    </row>
    <row r="331" spans="1:9" ht="12" x14ac:dyDescent="0.2">
      <c r="A331" s="178"/>
      <c r="B331" s="221" t="s">
        <v>985</v>
      </c>
      <c r="C331" s="213" t="s">
        <v>986</v>
      </c>
      <c r="D331" s="214" t="s">
        <v>6139</v>
      </c>
      <c r="E331" s="215"/>
      <c r="F331" s="216">
        <v>110</v>
      </c>
      <c r="G331" s="215"/>
      <c r="H331" s="215"/>
      <c r="I331" s="383"/>
    </row>
    <row r="332" spans="1:9" ht="12" x14ac:dyDescent="0.2">
      <c r="A332" s="178"/>
      <c r="B332" s="221" t="s">
        <v>985</v>
      </c>
      <c r="C332" s="213" t="s">
        <v>986</v>
      </c>
      <c r="D332" s="214" t="s">
        <v>6142</v>
      </c>
      <c r="E332" s="215"/>
      <c r="F332" s="216">
        <v>104</v>
      </c>
      <c r="G332" s="215"/>
      <c r="H332" s="215"/>
      <c r="I332" s="384"/>
    </row>
    <row r="333" spans="1:9" s="46" customFormat="1" ht="15" x14ac:dyDescent="0.25">
      <c r="A333" s="177"/>
      <c r="B333" s="221" t="s">
        <v>985</v>
      </c>
      <c r="C333" s="210" t="s">
        <v>986</v>
      </c>
      <c r="D333" s="211" t="s">
        <v>2956</v>
      </c>
      <c r="E333" s="212"/>
      <c r="F333" s="210" t="s">
        <v>986</v>
      </c>
      <c r="G333" s="212"/>
      <c r="H333" s="212"/>
      <c r="I333" s="386"/>
    </row>
    <row r="334" spans="1:9" ht="12" x14ac:dyDescent="0.2">
      <c r="A334" s="178"/>
      <c r="B334" s="221" t="s">
        <v>985</v>
      </c>
      <c r="C334" s="213" t="s">
        <v>986</v>
      </c>
      <c r="D334" s="214" t="s">
        <v>6143</v>
      </c>
      <c r="E334" s="215"/>
      <c r="F334" s="216">
        <v>110</v>
      </c>
      <c r="G334" s="215"/>
      <c r="H334" s="215"/>
      <c r="I334" s="385"/>
    </row>
    <row r="335" spans="1:9" ht="12" x14ac:dyDescent="0.2">
      <c r="A335" s="181"/>
      <c r="B335" s="221" t="s">
        <v>985</v>
      </c>
      <c r="C335" s="223" t="s">
        <v>986</v>
      </c>
      <c r="D335" s="224" t="s">
        <v>988</v>
      </c>
      <c r="E335" s="225"/>
      <c r="F335" s="226">
        <v>854</v>
      </c>
      <c r="G335" s="225"/>
      <c r="H335" s="225"/>
      <c r="I335" s="385"/>
    </row>
    <row r="336" spans="1:9" ht="12" x14ac:dyDescent="0.2">
      <c r="A336" s="178"/>
      <c r="B336" s="221" t="s">
        <v>985</v>
      </c>
      <c r="C336" s="213" t="s">
        <v>986</v>
      </c>
      <c r="D336" s="214" t="s">
        <v>6144</v>
      </c>
      <c r="E336" s="215"/>
      <c r="F336" s="216">
        <v>85.4</v>
      </c>
      <c r="G336" s="215"/>
      <c r="H336" s="215"/>
      <c r="I336" s="383"/>
    </row>
    <row r="337" spans="1:9" ht="12" x14ac:dyDescent="0.2">
      <c r="A337" s="179"/>
      <c r="B337" s="221" t="s">
        <v>985</v>
      </c>
      <c r="C337" s="217" t="s">
        <v>986</v>
      </c>
      <c r="D337" s="218" t="s">
        <v>1023</v>
      </c>
      <c r="E337" s="219"/>
      <c r="F337" s="220">
        <v>939.4</v>
      </c>
      <c r="G337" s="219"/>
      <c r="H337" s="219"/>
      <c r="I337" s="384"/>
    </row>
    <row r="338" spans="1:9" ht="24.95" customHeight="1" x14ac:dyDescent="0.2">
      <c r="A338" s="278" t="s">
        <v>894</v>
      </c>
      <c r="B338" s="278" t="s">
        <v>979</v>
      </c>
      <c r="C338" s="279" t="s">
        <v>6145</v>
      </c>
      <c r="D338" s="280" t="s">
        <v>6146</v>
      </c>
      <c r="E338" s="281" t="s">
        <v>620</v>
      </c>
      <c r="F338" s="282">
        <v>1252.9000000000001</v>
      </c>
      <c r="G338" s="67"/>
      <c r="H338" s="254">
        <f>ROUND(G338*F338,2)</f>
        <v>0</v>
      </c>
      <c r="I338" s="389"/>
    </row>
    <row r="339" spans="1:9" ht="24" x14ac:dyDescent="0.2">
      <c r="A339" s="175"/>
      <c r="B339" s="221" t="s">
        <v>1079</v>
      </c>
      <c r="C339" s="209"/>
      <c r="D339" s="227" t="s">
        <v>6147</v>
      </c>
      <c r="E339" s="209"/>
      <c r="F339" s="209"/>
      <c r="G339" s="209"/>
      <c r="H339" s="209"/>
      <c r="I339" s="384"/>
    </row>
    <row r="340" spans="1:9" ht="12" x14ac:dyDescent="0.2">
      <c r="A340" s="177"/>
      <c r="B340" s="221" t="s">
        <v>985</v>
      </c>
      <c r="C340" s="210" t="s">
        <v>986</v>
      </c>
      <c r="D340" s="211" t="s">
        <v>6148</v>
      </c>
      <c r="E340" s="212"/>
      <c r="F340" s="210" t="s">
        <v>986</v>
      </c>
      <c r="G340" s="212"/>
      <c r="H340" s="212"/>
      <c r="I340" s="387"/>
    </row>
    <row r="341" spans="1:9" s="46" customFormat="1" ht="15" x14ac:dyDescent="0.25">
      <c r="A341" s="178"/>
      <c r="B341" s="221" t="s">
        <v>985</v>
      </c>
      <c r="C341" s="213" t="s">
        <v>986</v>
      </c>
      <c r="D341" s="214" t="s">
        <v>6149</v>
      </c>
      <c r="E341" s="215"/>
      <c r="F341" s="216">
        <v>1139</v>
      </c>
      <c r="G341" s="215"/>
      <c r="H341" s="215"/>
      <c r="I341" s="386"/>
    </row>
    <row r="342" spans="1:9" ht="12" x14ac:dyDescent="0.2">
      <c r="A342" s="181"/>
      <c r="B342" s="221" t="s">
        <v>985</v>
      </c>
      <c r="C342" s="223" t="s">
        <v>986</v>
      </c>
      <c r="D342" s="224" t="s">
        <v>988</v>
      </c>
      <c r="E342" s="225"/>
      <c r="F342" s="226">
        <v>1139</v>
      </c>
      <c r="G342" s="225"/>
      <c r="H342" s="225"/>
      <c r="I342" s="385"/>
    </row>
    <row r="343" spans="1:9" ht="12" x14ac:dyDescent="0.2">
      <c r="A343" s="178"/>
      <c r="B343" s="221" t="s">
        <v>985</v>
      </c>
      <c r="C343" s="213" t="s">
        <v>986</v>
      </c>
      <c r="D343" s="214" t="s">
        <v>6150</v>
      </c>
      <c r="E343" s="215"/>
      <c r="F343" s="216">
        <v>113.9</v>
      </c>
      <c r="G343" s="215"/>
      <c r="H343" s="215"/>
      <c r="I343" s="385"/>
    </row>
    <row r="344" spans="1:9" ht="12" x14ac:dyDescent="0.2">
      <c r="A344" s="179"/>
      <c r="B344" s="221" t="s">
        <v>985</v>
      </c>
      <c r="C344" s="217" t="s">
        <v>986</v>
      </c>
      <c r="D344" s="218" t="s">
        <v>1023</v>
      </c>
      <c r="E344" s="219"/>
      <c r="F344" s="220">
        <v>1252.9000000000001</v>
      </c>
      <c r="G344" s="219"/>
      <c r="H344" s="219"/>
      <c r="I344" s="383"/>
    </row>
    <row r="345" spans="1:9" ht="24.95" customHeight="1" x14ac:dyDescent="0.2">
      <c r="A345" s="278" t="s">
        <v>896</v>
      </c>
      <c r="B345" s="278" t="s">
        <v>979</v>
      </c>
      <c r="C345" s="279" t="s">
        <v>3276</v>
      </c>
      <c r="D345" s="280" t="s">
        <v>3277</v>
      </c>
      <c r="E345" s="281" t="s">
        <v>106</v>
      </c>
      <c r="F345" s="282">
        <v>20.39</v>
      </c>
      <c r="G345" s="67"/>
      <c r="H345" s="283">
        <f>ROUND(G345*F345,2)</f>
        <v>0</v>
      </c>
      <c r="I345" s="388"/>
    </row>
    <row r="346" spans="1:9" s="46" customFormat="1" ht="15" x14ac:dyDescent="0.25">
      <c r="A346" s="177"/>
      <c r="B346" s="221" t="s">
        <v>985</v>
      </c>
      <c r="C346" s="210" t="s">
        <v>986</v>
      </c>
      <c r="D346" s="211" t="s">
        <v>3273</v>
      </c>
      <c r="E346" s="212"/>
      <c r="F346" s="210" t="s">
        <v>986</v>
      </c>
      <c r="G346" s="212"/>
      <c r="H346" s="212"/>
      <c r="I346" s="386"/>
    </row>
    <row r="347" spans="1:9" ht="12" x14ac:dyDescent="0.2">
      <c r="A347" s="178"/>
      <c r="B347" s="221" t="s">
        <v>985</v>
      </c>
      <c r="C347" s="213" t="s">
        <v>986</v>
      </c>
      <c r="D347" s="214" t="s">
        <v>6151</v>
      </c>
      <c r="E347" s="215"/>
      <c r="F347" s="216">
        <v>7.0739999999999998</v>
      </c>
      <c r="G347" s="215"/>
      <c r="H347" s="215"/>
      <c r="I347" s="385"/>
    </row>
    <row r="348" spans="1:9" ht="12" x14ac:dyDescent="0.2">
      <c r="A348" s="178"/>
      <c r="B348" s="221" t="s">
        <v>985</v>
      </c>
      <c r="C348" s="213" t="s">
        <v>986</v>
      </c>
      <c r="D348" s="214" t="s">
        <v>3285</v>
      </c>
      <c r="E348" s="215"/>
      <c r="F348" s="216">
        <v>-1.7729999999999999</v>
      </c>
      <c r="G348" s="215"/>
      <c r="H348" s="215"/>
      <c r="I348" s="385"/>
    </row>
    <row r="349" spans="1:9" ht="12" x14ac:dyDescent="0.2">
      <c r="A349" s="177"/>
      <c r="B349" s="221" t="s">
        <v>985</v>
      </c>
      <c r="C349" s="210" t="s">
        <v>986</v>
      </c>
      <c r="D349" s="211" t="s">
        <v>3323</v>
      </c>
      <c r="E349" s="212"/>
      <c r="F349" s="210" t="s">
        <v>986</v>
      </c>
      <c r="G349" s="212"/>
      <c r="H349" s="212"/>
      <c r="I349" s="385"/>
    </row>
    <row r="350" spans="1:9" ht="12" x14ac:dyDescent="0.2">
      <c r="A350" s="178"/>
      <c r="B350" s="221" t="s">
        <v>985</v>
      </c>
      <c r="C350" s="213" t="s">
        <v>986</v>
      </c>
      <c r="D350" s="214" t="s">
        <v>6152</v>
      </c>
      <c r="E350" s="215"/>
      <c r="F350" s="216">
        <v>16.074999999999999</v>
      </c>
      <c r="G350" s="215"/>
      <c r="H350" s="215"/>
      <c r="I350" s="383"/>
    </row>
    <row r="351" spans="1:9" ht="12" x14ac:dyDescent="0.2">
      <c r="A351" s="178"/>
      <c r="B351" s="221" t="s">
        <v>985</v>
      </c>
      <c r="C351" s="213" t="s">
        <v>986</v>
      </c>
      <c r="D351" s="214" t="s">
        <v>6153</v>
      </c>
      <c r="E351" s="215"/>
      <c r="F351" s="216">
        <v>-3.5459999999999998</v>
      </c>
      <c r="G351" s="215"/>
      <c r="H351" s="215"/>
      <c r="I351" s="384"/>
    </row>
    <row r="352" spans="1:9" s="46" customFormat="1" ht="15" x14ac:dyDescent="0.25">
      <c r="A352" s="177"/>
      <c r="B352" s="221" t="s">
        <v>985</v>
      </c>
      <c r="C352" s="210" t="s">
        <v>986</v>
      </c>
      <c r="D352" s="211" t="s">
        <v>3283</v>
      </c>
      <c r="E352" s="212"/>
      <c r="F352" s="210" t="s">
        <v>986</v>
      </c>
      <c r="G352" s="212"/>
      <c r="H352" s="212"/>
      <c r="I352" s="386"/>
    </row>
    <row r="353" spans="1:9" ht="12" x14ac:dyDescent="0.2">
      <c r="A353" s="178"/>
      <c r="B353" s="221" t="s">
        <v>985</v>
      </c>
      <c r="C353" s="213" t="s">
        <v>986</v>
      </c>
      <c r="D353" s="214" t="s">
        <v>6154</v>
      </c>
      <c r="E353" s="215"/>
      <c r="F353" s="216">
        <v>2.56</v>
      </c>
      <c r="G353" s="215"/>
      <c r="H353" s="215"/>
      <c r="I353" s="385"/>
    </row>
    <row r="354" spans="1:9" ht="12" x14ac:dyDescent="0.2">
      <c r="A354" s="179"/>
      <c r="B354" s="221" t="s">
        <v>985</v>
      </c>
      <c r="C354" s="217" t="s">
        <v>986</v>
      </c>
      <c r="D354" s="218" t="s">
        <v>1023</v>
      </c>
      <c r="E354" s="219"/>
      <c r="F354" s="220">
        <v>20.389999999999997</v>
      </c>
      <c r="G354" s="219"/>
      <c r="H354" s="219"/>
      <c r="I354" s="385"/>
    </row>
    <row r="355" spans="1:9" ht="24.95" customHeight="1" x14ac:dyDescent="0.2">
      <c r="A355" s="278" t="s">
        <v>898</v>
      </c>
      <c r="B355" s="278" t="s">
        <v>979</v>
      </c>
      <c r="C355" s="279" t="s">
        <v>4773</v>
      </c>
      <c r="D355" s="280" t="s">
        <v>3291</v>
      </c>
      <c r="E355" s="281" t="s">
        <v>142</v>
      </c>
      <c r="F355" s="282">
        <v>0.77300000000000002</v>
      </c>
      <c r="G355" s="67"/>
      <c r="H355" s="283">
        <f>ROUND(G355*F355,2)</f>
        <v>0</v>
      </c>
      <c r="I355" s="389"/>
    </row>
    <row r="356" spans="1:9" ht="12" x14ac:dyDescent="0.2">
      <c r="A356" s="177"/>
      <c r="B356" s="221" t="s">
        <v>985</v>
      </c>
      <c r="C356" s="210" t="s">
        <v>986</v>
      </c>
      <c r="D356" s="211" t="s">
        <v>3283</v>
      </c>
      <c r="E356" s="212"/>
      <c r="F356" s="210" t="s">
        <v>986</v>
      </c>
      <c r="G356" s="212"/>
      <c r="H356" s="212"/>
      <c r="I356" s="384"/>
    </row>
    <row r="357" spans="1:9" ht="12" x14ac:dyDescent="0.2">
      <c r="A357" s="178"/>
      <c r="B357" s="221" t="s">
        <v>985</v>
      </c>
      <c r="C357" s="213" t="s">
        <v>986</v>
      </c>
      <c r="D357" s="214" t="s">
        <v>6155</v>
      </c>
      <c r="E357" s="215"/>
      <c r="F357" s="216">
        <v>1.3440000000000001</v>
      </c>
      <c r="G357" s="215"/>
      <c r="H357" s="215"/>
      <c r="I357" s="387"/>
    </row>
    <row r="358" spans="1:9" s="46" customFormat="1" ht="15" x14ac:dyDescent="0.25">
      <c r="A358" s="178"/>
      <c r="B358" s="221" t="s">
        <v>985</v>
      </c>
      <c r="C358" s="213" t="s">
        <v>986</v>
      </c>
      <c r="D358" s="214" t="s">
        <v>6156</v>
      </c>
      <c r="E358" s="215"/>
      <c r="F358" s="216">
        <v>-0.57099999999999995</v>
      </c>
      <c r="G358" s="215"/>
      <c r="H358" s="215"/>
      <c r="I358" s="386"/>
    </row>
    <row r="359" spans="1:9" ht="12" x14ac:dyDescent="0.2">
      <c r="A359" s="179"/>
      <c r="B359" s="221" t="s">
        <v>985</v>
      </c>
      <c r="C359" s="217" t="s">
        <v>986</v>
      </c>
      <c r="D359" s="218" t="s">
        <v>1023</v>
      </c>
      <c r="E359" s="219"/>
      <c r="F359" s="220">
        <v>0.77300000000000013</v>
      </c>
      <c r="G359" s="219"/>
      <c r="H359" s="219"/>
      <c r="I359" s="385"/>
    </row>
    <row r="360" spans="1:9" ht="24.95" customHeight="1" x14ac:dyDescent="0.2">
      <c r="A360" s="278" t="s">
        <v>900</v>
      </c>
      <c r="B360" s="278" t="s">
        <v>979</v>
      </c>
      <c r="C360" s="279" t="s">
        <v>6157</v>
      </c>
      <c r="D360" s="280" t="s">
        <v>6158</v>
      </c>
      <c r="E360" s="281" t="s">
        <v>142</v>
      </c>
      <c r="F360" s="282">
        <v>25.26</v>
      </c>
      <c r="G360" s="67"/>
      <c r="H360" s="283">
        <f>ROUND(G360*F360,2)</f>
        <v>0</v>
      </c>
      <c r="I360" s="163"/>
    </row>
    <row r="361" spans="1:9" ht="9" customHeight="1" x14ac:dyDescent="0.2">
      <c r="A361" s="177"/>
      <c r="B361" s="221" t="s">
        <v>985</v>
      </c>
      <c r="C361" s="210" t="s">
        <v>986</v>
      </c>
      <c r="D361" s="211" t="s">
        <v>3273</v>
      </c>
      <c r="E361" s="212"/>
      <c r="F361" s="210" t="s">
        <v>986</v>
      </c>
      <c r="G361" s="212"/>
      <c r="H361" s="212"/>
      <c r="I361" s="383"/>
    </row>
    <row r="362" spans="1:9" ht="9" customHeight="1" x14ac:dyDescent="0.2">
      <c r="A362" s="178"/>
      <c r="B362" s="221" t="s">
        <v>985</v>
      </c>
      <c r="C362" s="213" t="s">
        <v>986</v>
      </c>
      <c r="D362" s="214" t="s">
        <v>6159</v>
      </c>
      <c r="E362" s="215"/>
      <c r="F362" s="216">
        <v>2.8319999999999999</v>
      </c>
      <c r="G362" s="215"/>
      <c r="H362" s="215"/>
      <c r="I362" s="384"/>
    </row>
    <row r="363" spans="1:9" ht="9" customHeight="1" x14ac:dyDescent="0.2">
      <c r="A363" s="178"/>
      <c r="B363" s="221" t="s">
        <v>985</v>
      </c>
      <c r="C363" s="213" t="s">
        <v>986</v>
      </c>
      <c r="D363" s="214" t="s">
        <v>6160</v>
      </c>
      <c r="E363" s="215"/>
      <c r="F363" s="216">
        <v>-1.028</v>
      </c>
      <c r="G363" s="215"/>
      <c r="H363" s="215"/>
      <c r="I363" s="384"/>
    </row>
    <row r="364" spans="1:9" ht="9" customHeight="1" x14ac:dyDescent="0.2">
      <c r="A364" s="178"/>
      <c r="B364" s="221" t="s">
        <v>985</v>
      </c>
      <c r="C364" s="213" t="s">
        <v>986</v>
      </c>
      <c r="D364" s="214" t="s">
        <v>6161</v>
      </c>
      <c r="E364" s="215"/>
      <c r="F364" s="216">
        <v>2.4369999999999998</v>
      </c>
      <c r="G364" s="215"/>
      <c r="H364" s="215"/>
      <c r="I364" s="387"/>
    </row>
    <row r="365" spans="1:9" s="46" customFormat="1" ht="9" customHeight="1" x14ac:dyDescent="0.25">
      <c r="A365" s="178"/>
      <c r="B365" s="221" t="s">
        <v>985</v>
      </c>
      <c r="C365" s="213" t="s">
        <v>986</v>
      </c>
      <c r="D365" s="214" t="s">
        <v>6162</v>
      </c>
      <c r="E365" s="215"/>
      <c r="F365" s="216">
        <v>-0.90400000000000003</v>
      </c>
      <c r="G365" s="215"/>
      <c r="H365" s="215"/>
      <c r="I365" s="386"/>
    </row>
    <row r="366" spans="1:9" ht="9" customHeight="1" x14ac:dyDescent="0.2">
      <c r="A366" s="177"/>
      <c r="B366" s="221" t="s">
        <v>985</v>
      </c>
      <c r="C366" s="210" t="s">
        <v>986</v>
      </c>
      <c r="D366" s="211" t="s">
        <v>3332</v>
      </c>
      <c r="E366" s="212"/>
      <c r="F366" s="210" t="s">
        <v>986</v>
      </c>
      <c r="G366" s="212"/>
      <c r="H366" s="212"/>
      <c r="I366" s="385"/>
    </row>
    <row r="367" spans="1:9" ht="9" customHeight="1" x14ac:dyDescent="0.2">
      <c r="A367" s="178"/>
      <c r="B367" s="221" t="s">
        <v>985</v>
      </c>
      <c r="C367" s="213" t="s">
        <v>986</v>
      </c>
      <c r="D367" s="214" t="s">
        <v>6163</v>
      </c>
      <c r="E367" s="215"/>
      <c r="F367" s="216">
        <v>2.6309999999999998</v>
      </c>
      <c r="G367" s="215"/>
      <c r="H367" s="215"/>
      <c r="I367" s="385"/>
    </row>
    <row r="368" spans="1:9" ht="9" customHeight="1" x14ac:dyDescent="0.2">
      <c r="A368" s="178"/>
      <c r="B368" s="221" t="s">
        <v>985</v>
      </c>
      <c r="C368" s="213" t="s">
        <v>986</v>
      </c>
      <c r="D368" s="214" t="s">
        <v>6164</v>
      </c>
      <c r="E368" s="215"/>
      <c r="F368" s="216">
        <v>-0.81599999999999995</v>
      </c>
      <c r="G368" s="215"/>
      <c r="H368" s="215"/>
      <c r="I368" s="383"/>
    </row>
    <row r="369" spans="1:9" ht="9" customHeight="1" x14ac:dyDescent="0.2">
      <c r="A369" s="178"/>
      <c r="B369" s="221" t="s">
        <v>985</v>
      </c>
      <c r="C369" s="213" t="s">
        <v>986</v>
      </c>
      <c r="D369" s="214" t="s">
        <v>6165</v>
      </c>
      <c r="E369" s="215"/>
      <c r="F369" s="216">
        <v>3.07</v>
      </c>
      <c r="G369" s="215"/>
      <c r="H369" s="215"/>
      <c r="I369" s="384"/>
    </row>
    <row r="370" spans="1:9" ht="9" customHeight="1" x14ac:dyDescent="0.2">
      <c r="A370" s="178"/>
      <c r="B370" s="221" t="s">
        <v>985</v>
      </c>
      <c r="C370" s="213" t="s">
        <v>986</v>
      </c>
      <c r="D370" s="214" t="s">
        <v>6166</v>
      </c>
      <c r="E370" s="215"/>
      <c r="F370" s="216">
        <v>-0.68500000000000005</v>
      </c>
      <c r="G370" s="215"/>
      <c r="H370" s="215"/>
      <c r="I370" s="384"/>
    </row>
    <row r="371" spans="1:9" ht="9" customHeight="1" x14ac:dyDescent="0.2">
      <c r="A371" s="178"/>
      <c r="B371" s="221" t="s">
        <v>985</v>
      </c>
      <c r="C371" s="213" t="s">
        <v>986</v>
      </c>
      <c r="D371" s="214" t="s">
        <v>6167</v>
      </c>
      <c r="E371" s="215"/>
      <c r="F371" s="216">
        <v>2.2839999999999998</v>
      </c>
      <c r="G371" s="215"/>
      <c r="H371" s="215"/>
      <c r="I371" s="387"/>
    </row>
    <row r="372" spans="1:9" s="46" customFormat="1" ht="9" customHeight="1" x14ac:dyDescent="0.25">
      <c r="A372" s="178"/>
      <c r="B372" s="221" t="s">
        <v>985</v>
      </c>
      <c r="C372" s="213" t="s">
        <v>986</v>
      </c>
      <c r="D372" s="214" t="s">
        <v>6168</v>
      </c>
      <c r="E372" s="215"/>
      <c r="F372" s="216">
        <v>-1.1080000000000001</v>
      </c>
      <c r="G372" s="215"/>
      <c r="H372" s="215"/>
      <c r="I372" s="386"/>
    </row>
    <row r="373" spans="1:9" ht="9" customHeight="1" x14ac:dyDescent="0.2">
      <c r="A373" s="178"/>
      <c r="B373" s="221" t="s">
        <v>985</v>
      </c>
      <c r="C373" s="213" t="s">
        <v>986</v>
      </c>
      <c r="D373" s="214" t="s">
        <v>6169</v>
      </c>
      <c r="E373" s="215"/>
      <c r="F373" s="216">
        <v>4.5739999999999998</v>
      </c>
      <c r="G373" s="215"/>
      <c r="H373" s="215"/>
      <c r="I373" s="385"/>
    </row>
    <row r="374" spans="1:9" ht="9" customHeight="1" x14ac:dyDescent="0.2">
      <c r="A374" s="177"/>
      <c r="B374" s="221" t="s">
        <v>985</v>
      </c>
      <c r="C374" s="210" t="s">
        <v>986</v>
      </c>
      <c r="D374" s="211" t="s">
        <v>3323</v>
      </c>
      <c r="E374" s="212"/>
      <c r="F374" s="210" t="s">
        <v>986</v>
      </c>
      <c r="G374" s="212"/>
      <c r="H374" s="212"/>
      <c r="I374" s="385"/>
    </row>
    <row r="375" spans="1:9" ht="9" customHeight="1" x14ac:dyDescent="0.2">
      <c r="A375" s="178"/>
      <c r="B375" s="221" t="s">
        <v>985</v>
      </c>
      <c r="C375" s="213" t="s">
        <v>986</v>
      </c>
      <c r="D375" s="214" t="s">
        <v>6170</v>
      </c>
      <c r="E375" s="215"/>
      <c r="F375" s="216">
        <v>1.698</v>
      </c>
      <c r="G375" s="215"/>
      <c r="H375" s="215"/>
      <c r="I375" s="383"/>
    </row>
    <row r="376" spans="1:9" ht="9" customHeight="1" x14ac:dyDescent="0.2">
      <c r="A376" s="178"/>
      <c r="B376" s="221" t="s">
        <v>985</v>
      </c>
      <c r="C376" s="213" t="s">
        <v>986</v>
      </c>
      <c r="D376" s="214" t="s">
        <v>6171</v>
      </c>
      <c r="E376" s="215"/>
      <c r="F376" s="216">
        <v>-0.33700000000000002</v>
      </c>
      <c r="G376" s="215"/>
      <c r="H376" s="215"/>
      <c r="I376" s="384"/>
    </row>
    <row r="377" spans="1:9" ht="9" customHeight="1" x14ac:dyDescent="0.2">
      <c r="A377" s="178"/>
      <c r="B377" s="221" t="s">
        <v>985</v>
      </c>
      <c r="C377" s="213" t="s">
        <v>986</v>
      </c>
      <c r="D377" s="214" t="s">
        <v>6172</v>
      </c>
      <c r="E377" s="215"/>
      <c r="F377" s="216">
        <v>2.577</v>
      </c>
      <c r="G377" s="215"/>
      <c r="H377" s="215"/>
      <c r="I377" s="384"/>
    </row>
    <row r="378" spans="1:9" ht="9" customHeight="1" x14ac:dyDescent="0.2">
      <c r="A378" s="178"/>
      <c r="B378" s="221" t="s">
        <v>985</v>
      </c>
      <c r="C378" s="213" t="s">
        <v>986</v>
      </c>
      <c r="D378" s="214" t="s">
        <v>6173</v>
      </c>
      <c r="E378" s="215"/>
      <c r="F378" s="216">
        <v>-0.31900000000000001</v>
      </c>
      <c r="G378" s="215"/>
      <c r="H378" s="215"/>
      <c r="I378" s="387"/>
    </row>
    <row r="379" spans="1:9" s="46" customFormat="1" ht="9" customHeight="1" x14ac:dyDescent="0.25">
      <c r="A379" s="178"/>
      <c r="B379" s="221" t="s">
        <v>985</v>
      </c>
      <c r="C379" s="213" t="s">
        <v>986</v>
      </c>
      <c r="D379" s="214" t="s">
        <v>6174</v>
      </c>
      <c r="E379" s="215"/>
      <c r="F379" s="216">
        <v>2.2839999999999998</v>
      </c>
      <c r="G379" s="215"/>
      <c r="H379" s="215"/>
      <c r="I379" s="386"/>
    </row>
    <row r="380" spans="1:9" ht="9" customHeight="1" x14ac:dyDescent="0.2">
      <c r="A380" s="178"/>
      <c r="B380" s="221" t="s">
        <v>985</v>
      </c>
      <c r="C380" s="213" t="s">
        <v>986</v>
      </c>
      <c r="D380" s="214" t="s">
        <v>6175</v>
      </c>
      <c r="E380" s="215"/>
      <c r="F380" s="216">
        <v>-1.123</v>
      </c>
      <c r="G380" s="215"/>
      <c r="H380" s="215"/>
      <c r="I380" s="385"/>
    </row>
    <row r="381" spans="1:9" ht="9" customHeight="1" x14ac:dyDescent="0.2">
      <c r="A381" s="177"/>
      <c r="B381" s="221" t="s">
        <v>985</v>
      </c>
      <c r="C381" s="210" t="s">
        <v>986</v>
      </c>
      <c r="D381" s="211" t="s">
        <v>3325</v>
      </c>
      <c r="E381" s="212"/>
      <c r="F381" s="210" t="s">
        <v>986</v>
      </c>
      <c r="G381" s="212"/>
      <c r="H381" s="212"/>
      <c r="I381" s="385"/>
    </row>
    <row r="382" spans="1:9" ht="9" customHeight="1" x14ac:dyDescent="0.2">
      <c r="A382" s="178"/>
      <c r="B382" s="221" t="s">
        <v>985</v>
      </c>
      <c r="C382" s="213" t="s">
        <v>986</v>
      </c>
      <c r="D382" s="214" t="s">
        <v>6176</v>
      </c>
      <c r="E382" s="215"/>
      <c r="F382" s="216">
        <v>2.9</v>
      </c>
      <c r="G382" s="215"/>
      <c r="H382" s="215"/>
      <c r="I382" s="383"/>
    </row>
    <row r="383" spans="1:9" ht="9" customHeight="1" x14ac:dyDescent="0.2">
      <c r="A383" s="178"/>
      <c r="B383" s="221" t="s">
        <v>985</v>
      </c>
      <c r="C383" s="213" t="s">
        <v>986</v>
      </c>
      <c r="D383" s="214" t="s">
        <v>6177</v>
      </c>
      <c r="E383" s="215"/>
      <c r="F383" s="216">
        <v>-0.29899999999999999</v>
      </c>
      <c r="G383" s="215"/>
      <c r="H383" s="215"/>
      <c r="I383" s="384"/>
    </row>
    <row r="384" spans="1:9" ht="9" customHeight="1" x14ac:dyDescent="0.2">
      <c r="A384" s="178"/>
      <c r="B384" s="221" t="s">
        <v>985</v>
      </c>
      <c r="C384" s="213" t="s">
        <v>986</v>
      </c>
      <c r="D384" s="214" t="s">
        <v>6178</v>
      </c>
      <c r="E384" s="215"/>
      <c r="F384" s="216">
        <v>2.2839999999999998</v>
      </c>
      <c r="G384" s="215"/>
      <c r="H384" s="215"/>
      <c r="I384" s="384"/>
    </row>
    <row r="385" spans="1:9" ht="9" customHeight="1" x14ac:dyDescent="0.2">
      <c r="A385" s="178"/>
      <c r="B385" s="221" t="s">
        <v>985</v>
      </c>
      <c r="C385" s="213" t="s">
        <v>986</v>
      </c>
      <c r="D385" s="214" t="s">
        <v>6168</v>
      </c>
      <c r="E385" s="215"/>
      <c r="F385" s="216">
        <v>-1.1080000000000001</v>
      </c>
      <c r="G385" s="215"/>
      <c r="H385" s="215"/>
      <c r="I385" s="384"/>
    </row>
    <row r="386" spans="1:9" ht="9" customHeight="1" x14ac:dyDescent="0.2">
      <c r="A386" s="177"/>
      <c r="B386" s="221" t="s">
        <v>985</v>
      </c>
      <c r="C386" s="210" t="s">
        <v>986</v>
      </c>
      <c r="D386" s="211" t="s">
        <v>3326</v>
      </c>
      <c r="E386" s="212"/>
      <c r="F386" s="210" t="s">
        <v>986</v>
      </c>
      <c r="G386" s="212"/>
      <c r="H386" s="212"/>
      <c r="I386" s="387"/>
    </row>
    <row r="387" spans="1:9" s="46" customFormat="1" ht="9" customHeight="1" x14ac:dyDescent="0.25">
      <c r="A387" s="178"/>
      <c r="B387" s="221" t="s">
        <v>985</v>
      </c>
      <c r="C387" s="213" t="s">
        <v>986</v>
      </c>
      <c r="D387" s="214" t="s">
        <v>6179</v>
      </c>
      <c r="E387" s="215"/>
      <c r="F387" s="216">
        <v>2.7360000000000002</v>
      </c>
      <c r="G387" s="215"/>
      <c r="H387" s="215"/>
      <c r="I387" s="386"/>
    </row>
    <row r="388" spans="1:9" ht="9" customHeight="1" x14ac:dyDescent="0.2">
      <c r="A388" s="178"/>
      <c r="B388" s="221" t="s">
        <v>985</v>
      </c>
      <c r="C388" s="213" t="s">
        <v>986</v>
      </c>
      <c r="D388" s="214" t="s">
        <v>6180</v>
      </c>
      <c r="E388" s="215"/>
      <c r="F388" s="216">
        <v>-0.496</v>
      </c>
      <c r="G388" s="215"/>
      <c r="H388" s="215"/>
      <c r="I388" s="385"/>
    </row>
    <row r="389" spans="1:9" ht="9" customHeight="1" x14ac:dyDescent="0.2">
      <c r="A389" s="178"/>
      <c r="B389" s="221" t="s">
        <v>985</v>
      </c>
      <c r="C389" s="213" t="s">
        <v>986</v>
      </c>
      <c r="D389" s="214" t="s">
        <v>6178</v>
      </c>
      <c r="E389" s="215"/>
      <c r="F389" s="216">
        <v>2.2839999999999998</v>
      </c>
      <c r="G389" s="215"/>
      <c r="H389" s="215"/>
      <c r="I389" s="385"/>
    </row>
    <row r="390" spans="1:9" ht="9" customHeight="1" x14ac:dyDescent="0.2">
      <c r="A390" s="178"/>
      <c r="B390" s="221" t="s">
        <v>985</v>
      </c>
      <c r="C390" s="213" t="s">
        <v>986</v>
      </c>
      <c r="D390" s="214" t="s">
        <v>6168</v>
      </c>
      <c r="E390" s="215"/>
      <c r="F390" s="216">
        <v>-1.1080000000000001</v>
      </c>
      <c r="G390" s="215"/>
      <c r="H390" s="215"/>
      <c r="I390" s="383"/>
    </row>
    <row r="391" spans="1:9" ht="9" customHeight="1" x14ac:dyDescent="0.2">
      <c r="A391" s="179"/>
      <c r="B391" s="221" t="s">
        <v>985</v>
      </c>
      <c r="C391" s="217" t="s">
        <v>986</v>
      </c>
      <c r="D391" s="218" t="s">
        <v>1023</v>
      </c>
      <c r="E391" s="219"/>
      <c r="F391" s="220">
        <v>25.259999999999994</v>
      </c>
      <c r="G391" s="219"/>
      <c r="H391" s="219"/>
      <c r="I391" s="384"/>
    </row>
    <row r="392" spans="1:9" s="46" customFormat="1" ht="24.95" customHeight="1" x14ac:dyDescent="0.25">
      <c r="A392" s="278" t="s">
        <v>902</v>
      </c>
      <c r="B392" s="278" t="s">
        <v>979</v>
      </c>
      <c r="C392" s="279" t="s">
        <v>4782</v>
      </c>
      <c r="D392" s="280" t="s">
        <v>4783</v>
      </c>
      <c r="E392" s="281" t="s">
        <v>142</v>
      </c>
      <c r="F392" s="282">
        <v>0.152</v>
      </c>
      <c r="G392" s="67"/>
      <c r="H392" s="254">
        <f>ROUND(G392*F392,2)</f>
        <v>0</v>
      </c>
      <c r="I392" s="280"/>
    </row>
    <row r="393" spans="1:9" ht="12" x14ac:dyDescent="0.2">
      <c r="A393" s="177"/>
      <c r="B393" s="221" t="s">
        <v>985</v>
      </c>
      <c r="C393" s="210" t="s">
        <v>986</v>
      </c>
      <c r="D393" s="211" t="s">
        <v>6181</v>
      </c>
      <c r="E393" s="212"/>
      <c r="F393" s="210" t="s">
        <v>986</v>
      </c>
      <c r="G393" s="212"/>
      <c r="H393" s="212"/>
      <c r="I393" s="385"/>
    </row>
    <row r="394" spans="1:9" ht="12" x14ac:dyDescent="0.2">
      <c r="A394" s="178"/>
      <c r="B394" s="221" t="s">
        <v>985</v>
      </c>
      <c r="C394" s="213" t="s">
        <v>986</v>
      </c>
      <c r="D394" s="214" t="s">
        <v>6182</v>
      </c>
      <c r="E394" s="215"/>
      <c r="F394" s="216">
        <v>2.1000000000000001E-2</v>
      </c>
      <c r="G394" s="215"/>
      <c r="H394" s="215"/>
      <c r="I394" s="385"/>
    </row>
    <row r="395" spans="1:9" ht="12" x14ac:dyDescent="0.2">
      <c r="A395" s="177"/>
      <c r="B395" s="221" t="s">
        <v>985</v>
      </c>
      <c r="C395" s="210" t="s">
        <v>986</v>
      </c>
      <c r="D395" s="211" t="s">
        <v>6183</v>
      </c>
      <c r="E395" s="212"/>
      <c r="F395" s="210" t="s">
        <v>986</v>
      </c>
      <c r="G395" s="212"/>
      <c r="H395" s="212"/>
      <c r="I395" s="385"/>
    </row>
    <row r="396" spans="1:9" ht="12" x14ac:dyDescent="0.2">
      <c r="A396" s="178"/>
      <c r="B396" s="221" t="s">
        <v>985</v>
      </c>
      <c r="C396" s="213" t="s">
        <v>986</v>
      </c>
      <c r="D396" s="214" t="s">
        <v>6184</v>
      </c>
      <c r="E396" s="215"/>
      <c r="F396" s="216">
        <v>0.03</v>
      </c>
      <c r="G396" s="215"/>
      <c r="H396" s="215"/>
      <c r="I396" s="383"/>
    </row>
    <row r="397" spans="1:9" ht="12" x14ac:dyDescent="0.2">
      <c r="A397" s="178"/>
      <c r="B397" s="221" t="s">
        <v>985</v>
      </c>
      <c r="C397" s="213" t="s">
        <v>986</v>
      </c>
      <c r="D397" s="214" t="s">
        <v>6185</v>
      </c>
      <c r="E397" s="215"/>
      <c r="F397" s="216">
        <v>5.0000000000000001E-3</v>
      </c>
      <c r="G397" s="215"/>
      <c r="H397" s="215"/>
      <c r="I397" s="384"/>
    </row>
    <row r="398" spans="1:9" ht="12" x14ac:dyDescent="0.2">
      <c r="A398" s="177"/>
      <c r="B398" s="221" t="s">
        <v>985</v>
      </c>
      <c r="C398" s="210" t="s">
        <v>986</v>
      </c>
      <c r="D398" s="211" t="s">
        <v>6186</v>
      </c>
      <c r="E398" s="212"/>
      <c r="F398" s="210" t="s">
        <v>986</v>
      </c>
      <c r="G398" s="212"/>
      <c r="H398" s="212"/>
      <c r="I398" s="384"/>
    </row>
    <row r="399" spans="1:9" ht="12" x14ac:dyDescent="0.2">
      <c r="A399" s="178"/>
      <c r="B399" s="221" t="s">
        <v>985</v>
      </c>
      <c r="C399" s="213" t="s">
        <v>986</v>
      </c>
      <c r="D399" s="214" t="s">
        <v>6187</v>
      </c>
      <c r="E399" s="215"/>
      <c r="F399" s="216">
        <v>0.03</v>
      </c>
      <c r="G399" s="215"/>
      <c r="H399" s="215"/>
      <c r="I399" s="384"/>
    </row>
    <row r="400" spans="1:9" ht="12" x14ac:dyDescent="0.2">
      <c r="A400" s="178"/>
      <c r="B400" s="221" t="s">
        <v>985</v>
      </c>
      <c r="C400" s="213" t="s">
        <v>986</v>
      </c>
      <c r="D400" s="214" t="s">
        <v>6188</v>
      </c>
      <c r="E400" s="215"/>
      <c r="F400" s="216">
        <v>8.0000000000000002E-3</v>
      </c>
      <c r="G400" s="215"/>
      <c r="H400" s="215"/>
      <c r="I400" s="384"/>
    </row>
    <row r="401" spans="1:9" ht="12" x14ac:dyDescent="0.2">
      <c r="A401" s="177"/>
      <c r="B401" s="221" t="s">
        <v>985</v>
      </c>
      <c r="C401" s="210" t="s">
        <v>986</v>
      </c>
      <c r="D401" s="211" t="s">
        <v>6189</v>
      </c>
      <c r="E401" s="212"/>
      <c r="F401" s="210" t="s">
        <v>986</v>
      </c>
      <c r="G401" s="212"/>
      <c r="H401" s="212"/>
      <c r="I401" s="387"/>
    </row>
    <row r="402" spans="1:9" s="46" customFormat="1" ht="15" x14ac:dyDescent="0.25">
      <c r="A402" s="178"/>
      <c r="B402" s="221" t="s">
        <v>985</v>
      </c>
      <c r="C402" s="213" t="s">
        <v>986</v>
      </c>
      <c r="D402" s="214" t="s">
        <v>6190</v>
      </c>
      <c r="E402" s="215"/>
      <c r="F402" s="216">
        <v>0.03</v>
      </c>
      <c r="G402" s="215"/>
      <c r="H402" s="215"/>
      <c r="I402" s="386"/>
    </row>
    <row r="403" spans="1:9" ht="12" x14ac:dyDescent="0.2">
      <c r="A403" s="178"/>
      <c r="B403" s="221" t="s">
        <v>985</v>
      </c>
      <c r="C403" s="213" t="s">
        <v>986</v>
      </c>
      <c r="D403" s="214" t="s">
        <v>6188</v>
      </c>
      <c r="E403" s="215"/>
      <c r="F403" s="216">
        <v>8.0000000000000002E-3</v>
      </c>
      <c r="G403" s="215"/>
      <c r="H403" s="215"/>
      <c r="I403" s="385"/>
    </row>
    <row r="404" spans="1:9" ht="12" x14ac:dyDescent="0.2">
      <c r="A404" s="177"/>
      <c r="B404" s="221" t="s">
        <v>985</v>
      </c>
      <c r="C404" s="210" t="s">
        <v>986</v>
      </c>
      <c r="D404" s="211" t="s">
        <v>6191</v>
      </c>
      <c r="E404" s="212"/>
      <c r="F404" s="210" t="s">
        <v>986</v>
      </c>
      <c r="G404" s="212"/>
      <c r="H404" s="212"/>
      <c r="I404" s="385"/>
    </row>
    <row r="405" spans="1:9" ht="12" x14ac:dyDescent="0.2">
      <c r="A405" s="178"/>
      <c r="B405" s="221" t="s">
        <v>985</v>
      </c>
      <c r="C405" s="213" t="s">
        <v>986</v>
      </c>
      <c r="D405" s="214" t="s">
        <v>6192</v>
      </c>
      <c r="E405" s="215"/>
      <c r="F405" s="216">
        <v>0.02</v>
      </c>
      <c r="G405" s="215"/>
      <c r="H405" s="215"/>
      <c r="I405" s="385"/>
    </row>
    <row r="406" spans="1:9" ht="12" x14ac:dyDescent="0.2">
      <c r="A406" s="179"/>
      <c r="B406" s="221" t="s">
        <v>985</v>
      </c>
      <c r="C406" s="217" t="s">
        <v>986</v>
      </c>
      <c r="D406" s="218" t="s">
        <v>1023</v>
      </c>
      <c r="E406" s="219"/>
      <c r="F406" s="220">
        <v>0.152</v>
      </c>
      <c r="G406" s="219"/>
      <c r="H406" s="219"/>
      <c r="I406" s="383"/>
    </row>
    <row r="407" spans="1:9" ht="24.95" customHeight="1" x14ac:dyDescent="0.2">
      <c r="A407" s="278" t="s">
        <v>904</v>
      </c>
      <c r="B407" s="278" t="s">
        <v>979</v>
      </c>
      <c r="C407" s="279" t="s">
        <v>6193</v>
      </c>
      <c r="D407" s="280" t="s">
        <v>6194</v>
      </c>
      <c r="E407" s="281" t="s">
        <v>106</v>
      </c>
      <c r="F407" s="282">
        <v>53.89</v>
      </c>
      <c r="G407" s="67"/>
      <c r="H407" s="254">
        <f>ROUND(G407*F407,2)</f>
        <v>0</v>
      </c>
      <c r="I407" s="388"/>
    </row>
    <row r="408" spans="1:9" ht="12" x14ac:dyDescent="0.2">
      <c r="A408" s="177"/>
      <c r="B408" s="221" t="s">
        <v>985</v>
      </c>
      <c r="C408" s="210" t="s">
        <v>986</v>
      </c>
      <c r="D408" s="211" t="s">
        <v>6195</v>
      </c>
      <c r="E408" s="212"/>
      <c r="F408" s="210" t="s">
        <v>986</v>
      </c>
      <c r="G408" s="212"/>
      <c r="H408" s="212"/>
      <c r="I408" s="384"/>
    </row>
    <row r="409" spans="1:9" ht="12" x14ac:dyDescent="0.2">
      <c r="A409" s="177"/>
      <c r="B409" s="221" t="s">
        <v>985</v>
      </c>
      <c r="C409" s="210" t="s">
        <v>986</v>
      </c>
      <c r="D409" s="211" t="s">
        <v>6196</v>
      </c>
      <c r="E409" s="212"/>
      <c r="F409" s="210" t="s">
        <v>986</v>
      </c>
      <c r="G409" s="212"/>
      <c r="H409" s="212"/>
      <c r="I409" s="384"/>
    </row>
    <row r="410" spans="1:9" ht="12" x14ac:dyDescent="0.2">
      <c r="A410" s="178"/>
      <c r="B410" s="221" t="s">
        <v>985</v>
      </c>
      <c r="C410" s="213" t="s">
        <v>986</v>
      </c>
      <c r="D410" s="214" t="s">
        <v>6197</v>
      </c>
      <c r="E410" s="215"/>
      <c r="F410" s="216">
        <v>9.34</v>
      </c>
      <c r="G410" s="215"/>
      <c r="H410" s="215"/>
      <c r="I410" s="384"/>
    </row>
    <row r="411" spans="1:9" ht="12" x14ac:dyDescent="0.2">
      <c r="A411" s="178"/>
      <c r="B411" s="221" t="s">
        <v>985</v>
      </c>
      <c r="C411" s="213" t="s">
        <v>986</v>
      </c>
      <c r="D411" s="214" t="s">
        <v>6198</v>
      </c>
      <c r="E411" s="215"/>
      <c r="F411" s="216">
        <v>5.92</v>
      </c>
      <c r="G411" s="215"/>
      <c r="H411" s="215"/>
      <c r="I411" s="384"/>
    </row>
    <row r="412" spans="1:9" ht="12" x14ac:dyDescent="0.2">
      <c r="A412" s="178"/>
      <c r="B412" s="221" t="s">
        <v>985</v>
      </c>
      <c r="C412" s="213" t="s">
        <v>986</v>
      </c>
      <c r="D412" s="214" t="s">
        <v>6199</v>
      </c>
      <c r="E412" s="215"/>
      <c r="F412" s="216">
        <v>15.12</v>
      </c>
      <c r="G412" s="215"/>
      <c r="H412" s="215"/>
      <c r="I412" s="387"/>
    </row>
    <row r="413" spans="1:9" s="46" customFormat="1" ht="15" x14ac:dyDescent="0.25">
      <c r="A413" s="178"/>
      <c r="B413" s="221" t="s">
        <v>985</v>
      </c>
      <c r="C413" s="213" t="s">
        <v>986</v>
      </c>
      <c r="D413" s="214" t="s">
        <v>6200</v>
      </c>
      <c r="E413" s="215"/>
      <c r="F413" s="216">
        <v>11.65</v>
      </c>
      <c r="G413" s="215"/>
      <c r="H413" s="215"/>
      <c r="I413" s="386"/>
    </row>
    <row r="414" spans="1:9" ht="12" x14ac:dyDescent="0.2">
      <c r="A414" s="178"/>
      <c r="B414" s="221" t="s">
        <v>985</v>
      </c>
      <c r="C414" s="213" t="s">
        <v>986</v>
      </c>
      <c r="D414" s="214" t="s">
        <v>6201</v>
      </c>
      <c r="E414" s="215"/>
      <c r="F414" s="216">
        <v>9.14</v>
      </c>
      <c r="G414" s="215"/>
      <c r="H414" s="215"/>
      <c r="I414" s="385"/>
    </row>
    <row r="415" spans="1:9" ht="12" x14ac:dyDescent="0.2">
      <c r="A415" s="178"/>
      <c r="B415" s="221" t="s">
        <v>985</v>
      </c>
      <c r="C415" s="213" t="s">
        <v>986</v>
      </c>
      <c r="D415" s="214" t="s">
        <v>6202</v>
      </c>
      <c r="E415" s="215"/>
      <c r="F415" s="216">
        <v>2.72</v>
      </c>
      <c r="G415" s="215"/>
      <c r="H415" s="215"/>
      <c r="I415" s="383"/>
    </row>
    <row r="416" spans="1:9" ht="12" x14ac:dyDescent="0.2">
      <c r="A416" s="179"/>
      <c r="B416" s="221" t="s">
        <v>985</v>
      </c>
      <c r="C416" s="217" t="s">
        <v>986</v>
      </c>
      <c r="D416" s="218" t="s">
        <v>1023</v>
      </c>
      <c r="E416" s="219"/>
      <c r="F416" s="220">
        <v>53.89</v>
      </c>
      <c r="G416" s="219"/>
      <c r="H416" s="219"/>
      <c r="I416" s="384"/>
    </row>
    <row r="417" spans="1:9" s="46" customFormat="1" ht="24.95" customHeight="1" x14ac:dyDescent="0.25">
      <c r="A417" s="278" t="s">
        <v>906</v>
      </c>
      <c r="B417" s="278" t="s">
        <v>979</v>
      </c>
      <c r="C417" s="279" t="s">
        <v>6203</v>
      </c>
      <c r="D417" s="280" t="s">
        <v>6204</v>
      </c>
      <c r="E417" s="281" t="s">
        <v>106</v>
      </c>
      <c r="F417" s="282">
        <v>4.68</v>
      </c>
      <c r="G417" s="67"/>
      <c r="H417" s="254">
        <f>ROUND(G417*F417,2)</f>
        <v>0</v>
      </c>
      <c r="I417" s="280"/>
    </row>
    <row r="418" spans="1:9" ht="12" x14ac:dyDescent="0.2">
      <c r="A418" s="177"/>
      <c r="B418" s="221" t="s">
        <v>985</v>
      </c>
      <c r="C418" s="210" t="s">
        <v>986</v>
      </c>
      <c r="D418" s="211" t="s">
        <v>6205</v>
      </c>
      <c r="E418" s="212"/>
      <c r="F418" s="210" t="s">
        <v>986</v>
      </c>
      <c r="G418" s="212"/>
      <c r="H418" s="212"/>
      <c r="I418" s="385"/>
    </row>
    <row r="419" spans="1:9" ht="12" x14ac:dyDescent="0.2">
      <c r="A419" s="178"/>
      <c r="B419" s="221" t="s">
        <v>985</v>
      </c>
      <c r="C419" s="213" t="s">
        <v>986</v>
      </c>
      <c r="D419" s="214" t="s">
        <v>6206</v>
      </c>
      <c r="E419" s="215"/>
      <c r="F419" s="216">
        <v>3.29</v>
      </c>
      <c r="G419" s="215"/>
      <c r="H419" s="215"/>
      <c r="I419" s="383"/>
    </row>
    <row r="420" spans="1:9" ht="12" x14ac:dyDescent="0.2">
      <c r="A420" s="177"/>
      <c r="B420" s="221" t="s">
        <v>985</v>
      </c>
      <c r="C420" s="210" t="s">
        <v>986</v>
      </c>
      <c r="D420" s="211" t="s">
        <v>6207</v>
      </c>
      <c r="E420" s="212"/>
      <c r="F420" s="210" t="s">
        <v>986</v>
      </c>
      <c r="G420" s="212"/>
      <c r="H420" s="212"/>
      <c r="I420" s="384"/>
    </row>
    <row r="421" spans="1:9" s="46" customFormat="1" ht="15" x14ac:dyDescent="0.25">
      <c r="A421" s="178"/>
      <c r="B421" s="221" t="s">
        <v>985</v>
      </c>
      <c r="C421" s="213" t="s">
        <v>986</v>
      </c>
      <c r="D421" s="214" t="s">
        <v>6208</v>
      </c>
      <c r="E421" s="215"/>
      <c r="F421" s="216">
        <v>1.39</v>
      </c>
      <c r="G421" s="215"/>
      <c r="H421" s="215"/>
      <c r="I421" s="355"/>
    </row>
    <row r="422" spans="1:9" s="46" customFormat="1" ht="15" x14ac:dyDescent="0.25">
      <c r="A422" s="179"/>
      <c r="B422" s="221" t="s">
        <v>985</v>
      </c>
      <c r="C422" s="217" t="s">
        <v>986</v>
      </c>
      <c r="D422" s="218" t="s">
        <v>1023</v>
      </c>
      <c r="E422" s="219"/>
      <c r="F422" s="220">
        <v>4.68</v>
      </c>
      <c r="G422" s="219"/>
      <c r="H422" s="219"/>
      <c r="I422" s="386"/>
    </row>
    <row r="423" spans="1:9" ht="24.95" customHeight="1" x14ac:dyDescent="0.2">
      <c r="A423" s="278" t="s">
        <v>908</v>
      </c>
      <c r="B423" s="278" t="s">
        <v>979</v>
      </c>
      <c r="C423" s="279" t="s">
        <v>3319</v>
      </c>
      <c r="D423" s="280" t="s">
        <v>3320</v>
      </c>
      <c r="E423" s="281" t="s">
        <v>106</v>
      </c>
      <c r="F423" s="282">
        <v>29.31</v>
      </c>
      <c r="G423" s="67"/>
      <c r="H423" s="254">
        <f>ROUND(G423*F423,2)</f>
        <v>0</v>
      </c>
      <c r="I423" s="163"/>
    </row>
    <row r="424" spans="1:9" ht="12" x14ac:dyDescent="0.2">
      <c r="A424" s="177"/>
      <c r="B424" s="221" t="s">
        <v>985</v>
      </c>
      <c r="C424" s="210" t="s">
        <v>986</v>
      </c>
      <c r="D424" s="211" t="s">
        <v>6209</v>
      </c>
      <c r="E424" s="212"/>
      <c r="F424" s="210" t="s">
        <v>986</v>
      </c>
      <c r="G424" s="212"/>
      <c r="H424" s="212"/>
      <c r="I424" s="385"/>
    </row>
    <row r="425" spans="1:9" ht="12" x14ac:dyDescent="0.2">
      <c r="A425" s="178"/>
      <c r="B425" s="221" t="s">
        <v>985</v>
      </c>
      <c r="C425" s="213" t="s">
        <v>986</v>
      </c>
      <c r="D425" s="214" t="s">
        <v>6210</v>
      </c>
      <c r="E425" s="215"/>
      <c r="F425" s="216">
        <v>5.49</v>
      </c>
      <c r="G425" s="215"/>
      <c r="H425" s="215"/>
      <c r="I425" s="385"/>
    </row>
    <row r="426" spans="1:9" ht="12" x14ac:dyDescent="0.2">
      <c r="A426" s="177"/>
      <c r="B426" s="221" t="s">
        <v>985</v>
      </c>
      <c r="C426" s="210" t="s">
        <v>986</v>
      </c>
      <c r="D426" s="211" t="s">
        <v>6211</v>
      </c>
      <c r="E426" s="212"/>
      <c r="F426" s="210" t="s">
        <v>986</v>
      </c>
      <c r="G426" s="212"/>
      <c r="H426" s="212"/>
      <c r="I426" s="383"/>
    </row>
    <row r="427" spans="1:9" ht="12" x14ac:dyDescent="0.2">
      <c r="A427" s="178"/>
      <c r="B427" s="221" t="s">
        <v>985</v>
      </c>
      <c r="C427" s="213" t="s">
        <v>986</v>
      </c>
      <c r="D427" s="214" t="s">
        <v>6212</v>
      </c>
      <c r="E427" s="215"/>
      <c r="F427" s="216">
        <v>5.69</v>
      </c>
      <c r="G427" s="215"/>
      <c r="H427" s="215"/>
      <c r="I427" s="384"/>
    </row>
    <row r="428" spans="1:9" ht="12" x14ac:dyDescent="0.2">
      <c r="A428" s="177"/>
      <c r="B428" s="221" t="s">
        <v>985</v>
      </c>
      <c r="C428" s="210" t="s">
        <v>986</v>
      </c>
      <c r="D428" s="211" t="s">
        <v>6213</v>
      </c>
      <c r="E428" s="212"/>
      <c r="F428" s="210" t="s">
        <v>986</v>
      </c>
      <c r="G428" s="212"/>
      <c r="H428" s="212"/>
      <c r="I428" s="387"/>
    </row>
    <row r="429" spans="1:9" s="46" customFormat="1" ht="15" x14ac:dyDescent="0.25">
      <c r="A429" s="178"/>
      <c r="B429" s="221" t="s">
        <v>985</v>
      </c>
      <c r="C429" s="213" t="s">
        <v>986</v>
      </c>
      <c r="D429" s="214" t="s">
        <v>6214</v>
      </c>
      <c r="E429" s="215"/>
      <c r="F429" s="216">
        <v>5.81</v>
      </c>
      <c r="G429" s="215"/>
      <c r="H429" s="215"/>
      <c r="I429" s="386"/>
    </row>
    <row r="430" spans="1:9" ht="12" x14ac:dyDescent="0.2">
      <c r="A430" s="177"/>
      <c r="B430" s="221" t="s">
        <v>985</v>
      </c>
      <c r="C430" s="210" t="s">
        <v>986</v>
      </c>
      <c r="D430" s="211" t="s">
        <v>6215</v>
      </c>
      <c r="E430" s="212"/>
      <c r="F430" s="210" t="s">
        <v>986</v>
      </c>
      <c r="G430" s="212"/>
      <c r="H430" s="212"/>
      <c r="I430" s="385"/>
    </row>
    <row r="431" spans="1:9" ht="12" x14ac:dyDescent="0.2">
      <c r="A431" s="178"/>
      <c r="B431" s="221" t="s">
        <v>985</v>
      </c>
      <c r="C431" s="213" t="s">
        <v>986</v>
      </c>
      <c r="D431" s="214" t="s">
        <v>6216</v>
      </c>
      <c r="E431" s="215"/>
      <c r="F431" s="216">
        <v>6.12</v>
      </c>
      <c r="G431" s="215"/>
      <c r="H431" s="215"/>
      <c r="I431" s="385"/>
    </row>
    <row r="432" spans="1:9" ht="12" x14ac:dyDescent="0.2">
      <c r="A432" s="177"/>
      <c r="B432" s="221" t="s">
        <v>985</v>
      </c>
      <c r="C432" s="210" t="s">
        <v>986</v>
      </c>
      <c r="D432" s="211" t="s">
        <v>6207</v>
      </c>
      <c r="E432" s="212"/>
      <c r="F432" s="210" t="s">
        <v>986</v>
      </c>
      <c r="G432" s="212"/>
      <c r="H432" s="212"/>
      <c r="I432" s="385"/>
    </row>
    <row r="433" spans="1:9" ht="12" x14ac:dyDescent="0.2">
      <c r="A433" s="178"/>
      <c r="B433" s="221" t="s">
        <v>985</v>
      </c>
      <c r="C433" s="213" t="s">
        <v>986</v>
      </c>
      <c r="D433" s="214" t="s">
        <v>6217</v>
      </c>
      <c r="E433" s="215"/>
      <c r="F433" s="216">
        <v>6.2</v>
      </c>
      <c r="G433" s="215"/>
      <c r="H433" s="215"/>
      <c r="I433" s="383"/>
    </row>
    <row r="434" spans="1:9" ht="12" x14ac:dyDescent="0.2">
      <c r="A434" s="179"/>
      <c r="B434" s="221" t="s">
        <v>985</v>
      </c>
      <c r="C434" s="217" t="s">
        <v>986</v>
      </c>
      <c r="D434" s="218" t="s">
        <v>1023</v>
      </c>
      <c r="E434" s="219"/>
      <c r="F434" s="220">
        <v>29.31</v>
      </c>
      <c r="G434" s="219"/>
      <c r="H434" s="219"/>
      <c r="I434" s="384"/>
    </row>
    <row r="435" spans="1:9" ht="24.95" customHeight="1" x14ac:dyDescent="0.2">
      <c r="A435" s="278" t="s">
        <v>910</v>
      </c>
      <c r="B435" s="278" t="s">
        <v>979</v>
      </c>
      <c r="C435" s="279" t="s">
        <v>1087</v>
      </c>
      <c r="D435" s="280" t="s">
        <v>1088</v>
      </c>
      <c r="E435" s="281" t="s">
        <v>106</v>
      </c>
      <c r="F435" s="282">
        <v>33.590000000000003</v>
      </c>
      <c r="G435" s="67"/>
      <c r="H435" s="254">
        <f>ROUND(G435*F435,2)</f>
        <v>0</v>
      </c>
      <c r="I435" s="392"/>
    </row>
    <row r="436" spans="1:9" s="46" customFormat="1" ht="15" x14ac:dyDescent="0.25">
      <c r="A436" s="177"/>
      <c r="B436" s="221" t="s">
        <v>985</v>
      </c>
      <c r="C436" s="210" t="s">
        <v>986</v>
      </c>
      <c r="D436" s="211" t="s">
        <v>6104</v>
      </c>
      <c r="E436" s="212"/>
      <c r="F436" s="210" t="s">
        <v>986</v>
      </c>
      <c r="G436" s="212"/>
      <c r="H436" s="212"/>
      <c r="I436" s="386"/>
    </row>
    <row r="437" spans="1:9" ht="12" x14ac:dyDescent="0.2">
      <c r="A437" s="178"/>
      <c r="B437" s="221" t="s">
        <v>985</v>
      </c>
      <c r="C437" s="213" t="s">
        <v>986</v>
      </c>
      <c r="D437" s="214" t="s">
        <v>6105</v>
      </c>
      <c r="E437" s="215"/>
      <c r="F437" s="216">
        <v>5.49</v>
      </c>
      <c r="G437" s="215"/>
      <c r="H437" s="215"/>
      <c r="I437" s="385"/>
    </row>
    <row r="438" spans="1:9" ht="12" x14ac:dyDescent="0.2">
      <c r="A438" s="178"/>
      <c r="B438" s="221" t="s">
        <v>985</v>
      </c>
      <c r="C438" s="213" t="s">
        <v>986</v>
      </c>
      <c r="D438" s="214" t="s">
        <v>6106</v>
      </c>
      <c r="E438" s="215"/>
      <c r="F438" s="216">
        <v>5.49</v>
      </c>
      <c r="G438" s="215"/>
      <c r="H438" s="215"/>
      <c r="I438" s="383"/>
    </row>
    <row r="439" spans="1:9" ht="12" x14ac:dyDescent="0.2">
      <c r="A439" s="178"/>
      <c r="B439" s="221" t="s">
        <v>985</v>
      </c>
      <c r="C439" s="213" t="s">
        <v>986</v>
      </c>
      <c r="D439" s="214" t="s">
        <v>6107</v>
      </c>
      <c r="E439" s="215"/>
      <c r="F439" s="216">
        <v>5.49</v>
      </c>
      <c r="G439" s="215"/>
      <c r="H439" s="215"/>
      <c r="I439" s="384"/>
    </row>
    <row r="440" spans="1:9" s="46" customFormat="1" ht="15" x14ac:dyDescent="0.25">
      <c r="A440" s="178"/>
      <c r="B440" s="221" t="s">
        <v>985</v>
      </c>
      <c r="C440" s="213" t="s">
        <v>986</v>
      </c>
      <c r="D440" s="214" t="s">
        <v>6108</v>
      </c>
      <c r="E440" s="215"/>
      <c r="F440" s="216">
        <v>5.98</v>
      </c>
      <c r="G440" s="215"/>
      <c r="H440" s="215"/>
      <c r="I440" s="386"/>
    </row>
    <row r="441" spans="1:9" ht="12" x14ac:dyDescent="0.2">
      <c r="A441" s="178"/>
      <c r="B441" s="221" t="s">
        <v>985</v>
      </c>
      <c r="C441" s="213" t="s">
        <v>986</v>
      </c>
      <c r="D441" s="214" t="s">
        <v>6109</v>
      </c>
      <c r="E441" s="215"/>
      <c r="F441" s="216">
        <v>7.85</v>
      </c>
      <c r="G441" s="215"/>
      <c r="H441" s="215"/>
      <c r="I441" s="385"/>
    </row>
    <row r="442" spans="1:9" ht="12" x14ac:dyDescent="0.2">
      <c r="A442" s="177"/>
      <c r="B442" s="221" t="s">
        <v>985</v>
      </c>
      <c r="C442" s="210" t="s">
        <v>986</v>
      </c>
      <c r="D442" s="211" t="s">
        <v>6110</v>
      </c>
      <c r="E442" s="212"/>
      <c r="F442" s="210" t="s">
        <v>986</v>
      </c>
      <c r="G442" s="212"/>
      <c r="H442" s="212"/>
      <c r="I442" s="383"/>
    </row>
    <row r="443" spans="1:9" ht="12" x14ac:dyDescent="0.2">
      <c r="A443" s="178"/>
      <c r="B443" s="221" t="s">
        <v>985</v>
      </c>
      <c r="C443" s="213" t="s">
        <v>986</v>
      </c>
      <c r="D443" s="214" t="s">
        <v>6111</v>
      </c>
      <c r="E443" s="215"/>
      <c r="F443" s="216">
        <v>3.29</v>
      </c>
      <c r="G443" s="215"/>
      <c r="H443" s="215"/>
      <c r="I443" s="384"/>
    </row>
    <row r="444" spans="1:9" s="46" customFormat="1" ht="15" x14ac:dyDescent="0.25">
      <c r="A444" s="179"/>
      <c r="B444" s="221" t="s">
        <v>985</v>
      </c>
      <c r="C444" s="217" t="s">
        <v>986</v>
      </c>
      <c r="D444" s="218" t="s">
        <v>1023</v>
      </c>
      <c r="E444" s="219"/>
      <c r="F444" s="220">
        <v>33.589999999999996</v>
      </c>
      <c r="G444" s="219"/>
      <c r="H444" s="219"/>
      <c r="I444" s="386"/>
    </row>
    <row r="445" spans="1:9" ht="24.95" customHeight="1" x14ac:dyDescent="0.2">
      <c r="A445" s="278" t="s">
        <v>912</v>
      </c>
      <c r="B445" s="278" t="s">
        <v>979</v>
      </c>
      <c r="C445" s="279" t="s">
        <v>6218</v>
      </c>
      <c r="D445" s="280" t="s">
        <v>6219</v>
      </c>
      <c r="E445" s="281" t="s">
        <v>142</v>
      </c>
      <c r="F445" s="282">
        <v>7.0000000000000007E-2</v>
      </c>
      <c r="G445" s="67"/>
      <c r="H445" s="254">
        <f>ROUND(G445*F445,2)</f>
        <v>0</v>
      </c>
      <c r="I445" s="163"/>
    </row>
    <row r="446" spans="1:9" ht="12" x14ac:dyDescent="0.2">
      <c r="A446" s="177"/>
      <c r="B446" s="221" t="s">
        <v>985</v>
      </c>
      <c r="C446" s="210" t="s">
        <v>986</v>
      </c>
      <c r="D446" s="211" t="s">
        <v>6207</v>
      </c>
      <c r="E446" s="212"/>
      <c r="F446" s="210" t="s">
        <v>986</v>
      </c>
      <c r="G446" s="212"/>
      <c r="H446" s="212"/>
      <c r="I446" s="385"/>
    </row>
    <row r="447" spans="1:9" ht="12" x14ac:dyDescent="0.2">
      <c r="A447" s="178"/>
      <c r="B447" s="221" t="s">
        <v>985</v>
      </c>
      <c r="C447" s="213" t="s">
        <v>986</v>
      </c>
      <c r="D447" s="214" t="s">
        <v>6220</v>
      </c>
      <c r="E447" s="215"/>
      <c r="F447" s="216">
        <v>7.0000000000000007E-2</v>
      </c>
      <c r="G447" s="215"/>
      <c r="H447" s="215"/>
      <c r="I447" s="384"/>
    </row>
    <row r="448" spans="1:9" ht="24.95" customHeight="1" x14ac:dyDescent="0.2">
      <c r="A448" s="278" t="s">
        <v>913</v>
      </c>
      <c r="B448" s="278" t="s">
        <v>979</v>
      </c>
      <c r="C448" s="279" t="s">
        <v>3355</v>
      </c>
      <c r="D448" s="280" t="s">
        <v>3356</v>
      </c>
      <c r="E448" s="281" t="s">
        <v>142</v>
      </c>
      <c r="F448" s="282">
        <v>1.6319999999999999</v>
      </c>
      <c r="G448" s="67"/>
      <c r="H448" s="254">
        <f>ROUND(G448*F448,2)</f>
        <v>0</v>
      </c>
      <c r="I448" s="388"/>
    </row>
    <row r="449" spans="1:9" ht="12" x14ac:dyDescent="0.2">
      <c r="A449" s="177"/>
      <c r="B449" s="221" t="s">
        <v>985</v>
      </c>
      <c r="C449" s="210" t="s">
        <v>986</v>
      </c>
      <c r="D449" s="211" t="s">
        <v>6205</v>
      </c>
      <c r="E449" s="212"/>
      <c r="F449" s="210" t="s">
        <v>986</v>
      </c>
      <c r="G449" s="212"/>
      <c r="H449" s="212"/>
      <c r="I449" s="384"/>
    </row>
    <row r="450" spans="1:9" ht="12" x14ac:dyDescent="0.2">
      <c r="A450" s="178"/>
      <c r="B450" s="221" t="s">
        <v>985</v>
      </c>
      <c r="C450" s="213" t="s">
        <v>986</v>
      </c>
      <c r="D450" s="214" t="s">
        <v>6221</v>
      </c>
      <c r="E450" s="215"/>
      <c r="F450" s="216">
        <v>0.16500000000000001</v>
      </c>
      <c r="G450" s="215"/>
      <c r="H450" s="215"/>
      <c r="I450" s="387"/>
    </row>
    <row r="451" spans="1:9" s="46" customFormat="1" ht="15" x14ac:dyDescent="0.25">
      <c r="A451" s="177"/>
      <c r="B451" s="221" t="s">
        <v>985</v>
      </c>
      <c r="C451" s="210" t="s">
        <v>986</v>
      </c>
      <c r="D451" s="211" t="s">
        <v>6209</v>
      </c>
      <c r="E451" s="212"/>
      <c r="F451" s="210" t="s">
        <v>986</v>
      </c>
      <c r="G451" s="212"/>
      <c r="H451" s="212"/>
      <c r="I451" s="386"/>
    </row>
    <row r="452" spans="1:9" ht="12" x14ac:dyDescent="0.2">
      <c r="A452" s="178"/>
      <c r="B452" s="221" t="s">
        <v>985</v>
      </c>
      <c r="C452" s="213" t="s">
        <v>986</v>
      </c>
      <c r="D452" s="214" t="s">
        <v>6222</v>
      </c>
      <c r="E452" s="215"/>
      <c r="F452" s="216">
        <v>0.27500000000000002</v>
      </c>
      <c r="G452" s="215"/>
      <c r="H452" s="215"/>
      <c r="I452" s="385"/>
    </row>
    <row r="453" spans="1:9" ht="12" x14ac:dyDescent="0.2">
      <c r="A453" s="177"/>
      <c r="B453" s="221" t="s">
        <v>985</v>
      </c>
      <c r="C453" s="210" t="s">
        <v>986</v>
      </c>
      <c r="D453" s="211" t="s">
        <v>6211</v>
      </c>
      <c r="E453" s="212"/>
      <c r="F453" s="210" t="s">
        <v>986</v>
      </c>
      <c r="G453" s="212"/>
      <c r="H453" s="212"/>
      <c r="I453" s="385"/>
    </row>
    <row r="454" spans="1:9" ht="12" x14ac:dyDescent="0.2">
      <c r="A454" s="178"/>
      <c r="B454" s="221" t="s">
        <v>985</v>
      </c>
      <c r="C454" s="213" t="s">
        <v>986</v>
      </c>
      <c r="D454" s="214" t="s">
        <v>6223</v>
      </c>
      <c r="E454" s="215"/>
      <c r="F454" s="216">
        <v>0.28499999999999998</v>
      </c>
      <c r="G454" s="215"/>
      <c r="H454" s="215"/>
      <c r="I454" s="384"/>
    </row>
    <row r="455" spans="1:9" s="46" customFormat="1" ht="15" x14ac:dyDescent="0.25">
      <c r="A455" s="177"/>
      <c r="B455" s="221" t="s">
        <v>985</v>
      </c>
      <c r="C455" s="210" t="s">
        <v>986</v>
      </c>
      <c r="D455" s="211" t="s">
        <v>6213</v>
      </c>
      <c r="E455" s="212"/>
      <c r="F455" s="210" t="s">
        <v>986</v>
      </c>
      <c r="G455" s="212"/>
      <c r="H455" s="212"/>
      <c r="I455" s="386"/>
    </row>
    <row r="456" spans="1:9" ht="12" x14ac:dyDescent="0.2">
      <c r="A456" s="178"/>
      <c r="B456" s="221" t="s">
        <v>985</v>
      </c>
      <c r="C456" s="213" t="s">
        <v>986</v>
      </c>
      <c r="D456" s="214" t="s">
        <v>6224</v>
      </c>
      <c r="E456" s="215"/>
      <c r="F456" s="216">
        <v>0.29099999999999998</v>
      </c>
      <c r="G456" s="215"/>
      <c r="H456" s="215"/>
      <c r="I456" s="385"/>
    </row>
    <row r="457" spans="1:9" ht="12" x14ac:dyDescent="0.2">
      <c r="A457" s="177"/>
      <c r="B457" s="221" t="s">
        <v>985</v>
      </c>
      <c r="C457" s="210" t="s">
        <v>986</v>
      </c>
      <c r="D457" s="211" t="s">
        <v>6215</v>
      </c>
      <c r="E457" s="212"/>
      <c r="F457" s="210" t="s">
        <v>986</v>
      </c>
      <c r="G457" s="212"/>
      <c r="H457" s="212"/>
      <c r="I457" s="385"/>
    </row>
    <row r="458" spans="1:9" s="46" customFormat="1" ht="15" x14ac:dyDescent="0.25">
      <c r="A458" s="178"/>
      <c r="B458" s="221" t="s">
        <v>985</v>
      </c>
      <c r="C458" s="213" t="s">
        <v>986</v>
      </c>
      <c r="D458" s="214" t="s">
        <v>6225</v>
      </c>
      <c r="E458" s="215"/>
      <c r="F458" s="216">
        <v>0.30599999999999999</v>
      </c>
      <c r="G458" s="215"/>
      <c r="H458" s="215"/>
      <c r="I458" s="386"/>
    </row>
    <row r="459" spans="1:9" ht="12" x14ac:dyDescent="0.2">
      <c r="A459" s="177"/>
      <c r="B459" s="221" t="s">
        <v>985</v>
      </c>
      <c r="C459" s="210" t="s">
        <v>986</v>
      </c>
      <c r="D459" s="211" t="s">
        <v>6207</v>
      </c>
      <c r="E459" s="212"/>
      <c r="F459" s="210" t="s">
        <v>986</v>
      </c>
      <c r="G459" s="212"/>
      <c r="H459" s="212"/>
      <c r="I459" s="385"/>
    </row>
    <row r="460" spans="1:9" ht="12" x14ac:dyDescent="0.2">
      <c r="A460" s="178"/>
      <c r="B460" s="221" t="s">
        <v>985</v>
      </c>
      <c r="C460" s="213" t="s">
        <v>986</v>
      </c>
      <c r="D460" s="214" t="s">
        <v>6226</v>
      </c>
      <c r="E460" s="215"/>
      <c r="F460" s="216">
        <v>0.31</v>
      </c>
      <c r="G460" s="215"/>
      <c r="H460" s="215"/>
      <c r="I460" s="385"/>
    </row>
    <row r="461" spans="1:9" ht="12" x14ac:dyDescent="0.2">
      <c r="A461" s="179"/>
      <c r="B461" s="221" t="s">
        <v>985</v>
      </c>
      <c r="C461" s="217" t="s">
        <v>986</v>
      </c>
      <c r="D461" s="218" t="s">
        <v>1023</v>
      </c>
      <c r="E461" s="219"/>
      <c r="F461" s="220">
        <v>1.6320000000000001</v>
      </c>
      <c r="G461" s="219"/>
      <c r="H461" s="219"/>
      <c r="I461" s="384"/>
    </row>
    <row r="462" spans="1:9" ht="24.95" customHeight="1" x14ac:dyDescent="0.2">
      <c r="A462" s="278" t="s">
        <v>914</v>
      </c>
      <c r="B462" s="278" t="s">
        <v>979</v>
      </c>
      <c r="C462" s="279" t="s">
        <v>4817</v>
      </c>
      <c r="D462" s="280" t="s">
        <v>4818</v>
      </c>
      <c r="E462" s="281" t="s">
        <v>106</v>
      </c>
      <c r="F462" s="282">
        <v>101.20399999999999</v>
      </c>
      <c r="G462" s="67"/>
      <c r="H462" s="254">
        <f>ROUND(G462*F462,2)</f>
        <v>0</v>
      </c>
      <c r="I462" s="388"/>
    </row>
    <row r="463" spans="1:9" ht="12" x14ac:dyDescent="0.2">
      <c r="A463" s="177"/>
      <c r="B463" s="221" t="s">
        <v>985</v>
      </c>
      <c r="C463" s="210" t="s">
        <v>986</v>
      </c>
      <c r="D463" s="211" t="s">
        <v>3273</v>
      </c>
      <c r="E463" s="212"/>
      <c r="F463" s="210" t="s">
        <v>986</v>
      </c>
      <c r="G463" s="212"/>
      <c r="H463" s="212"/>
      <c r="I463" s="384"/>
    </row>
    <row r="464" spans="1:9" ht="12" x14ac:dyDescent="0.2">
      <c r="A464" s="177"/>
      <c r="B464" s="221" t="s">
        <v>985</v>
      </c>
      <c r="C464" s="210" t="s">
        <v>986</v>
      </c>
      <c r="D464" s="211" t="s">
        <v>6227</v>
      </c>
      <c r="E464" s="212"/>
      <c r="F464" s="210" t="s">
        <v>986</v>
      </c>
      <c r="G464" s="212"/>
      <c r="H464" s="212"/>
      <c r="I464" s="387"/>
    </row>
    <row r="465" spans="1:9" s="46" customFormat="1" ht="15" x14ac:dyDescent="0.25">
      <c r="A465" s="178"/>
      <c r="B465" s="221" t="s">
        <v>985</v>
      </c>
      <c r="C465" s="213" t="s">
        <v>986</v>
      </c>
      <c r="D465" s="214" t="s">
        <v>6228</v>
      </c>
      <c r="E465" s="215"/>
      <c r="F465" s="216">
        <v>3.6309999999999998</v>
      </c>
      <c r="G465" s="215"/>
      <c r="H465" s="215"/>
      <c r="I465" s="386"/>
    </row>
    <row r="466" spans="1:9" ht="12" x14ac:dyDescent="0.2">
      <c r="A466" s="178"/>
      <c r="B466" s="221" t="s">
        <v>985</v>
      </c>
      <c r="C466" s="213" t="s">
        <v>986</v>
      </c>
      <c r="D466" s="214" t="s">
        <v>6229</v>
      </c>
      <c r="E466" s="215"/>
      <c r="F466" s="216">
        <v>2.4990000000000001</v>
      </c>
      <c r="G466" s="215"/>
      <c r="H466" s="215"/>
      <c r="I466" s="385"/>
    </row>
    <row r="467" spans="1:9" ht="12" x14ac:dyDescent="0.2">
      <c r="A467" s="177"/>
      <c r="B467" s="221" t="s">
        <v>985</v>
      </c>
      <c r="C467" s="210" t="s">
        <v>986</v>
      </c>
      <c r="D467" s="211" t="s">
        <v>6230</v>
      </c>
      <c r="E467" s="212"/>
      <c r="F467" s="210" t="s">
        <v>986</v>
      </c>
      <c r="G467" s="212"/>
      <c r="H467" s="212"/>
      <c r="I467" s="385"/>
    </row>
    <row r="468" spans="1:9" ht="12" x14ac:dyDescent="0.2">
      <c r="A468" s="178"/>
      <c r="B468" s="221" t="s">
        <v>985</v>
      </c>
      <c r="C468" s="213" t="s">
        <v>986</v>
      </c>
      <c r="D468" s="214" t="s">
        <v>6231</v>
      </c>
      <c r="E468" s="215"/>
      <c r="F468" s="216">
        <v>9.2249999999999996</v>
      </c>
      <c r="G468" s="215"/>
      <c r="H468" s="215"/>
      <c r="I468" s="384"/>
    </row>
    <row r="469" spans="1:9" s="46" customFormat="1" ht="15" x14ac:dyDescent="0.25">
      <c r="A469" s="178"/>
      <c r="B469" s="221" t="s">
        <v>985</v>
      </c>
      <c r="C469" s="213" t="s">
        <v>986</v>
      </c>
      <c r="D469" s="214" t="s">
        <v>6232</v>
      </c>
      <c r="E469" s="215"/>
      <c r="F469" s="216">
        <v>1.645</v>
      </c>
      <c r="G469" s="215"/>
      <c r="H469" s="215"/>
      <c r="I469" s="386"/>
    </row>
    <row r="470" spans="1:9" ht="12" x14ac:dyDescent="0.2">
      <c r="A470" s="178"/>
      <c r="B470" s="221" t="s">
        <v>985</v>
      </c>
      <c r="C470" s="213" t="s">
        <v>986</v>
      </c>
      <c r="D470" s="214" t="s">
        <v>6233</v>
      </c>
      <c r="E470" s="215"/>
      <c r="F470" s="216">
        <v>1.175</v>
      </c>
      <c r="G470" s="215"/>
      <c r="H470" s="215"/>
      <c r="I470" s="385"/>
    </row>
    <row r="471" spans="1:9" ht="12" x14ac:dyDescent="0.2">
      <c r="A471" s="177"/>
      <c r="B471" s="221" t="s">
        <v>985</v>
      </c>
      <c r="C471" s="210" t="s">
        <v>986</v>
      </c>
      <c r="D471" s="211" t="s">
        <v>3332</v>
      </c>
      <c r="E471" s="212"/>
      <c r="F471" s="210" t="s">
        <v>986</v>
      </c>
      <c r="G471" s="212"/>
      <c r="H471" s="212"/>
      <c r="I471" s="385"/>
    </row>
    <row r="472" spans="1:9" s="46" customFormat="1" ht="15" x14ac:dyDescent="0.25">
      <c r="A472" s="177"/>
      <c r="B472" s="221" t="s">
        <v>985</v>
      </c>
      <c r="C472" s="210" t="s">
        <v>986</v>
      </c>
      <c r="D472" s="211" t="s">
        <v>6227</v>
      </c>
      <c r="E472" s="212"/>
      <c r="F472" s="210" t="s">
        <v>986</v>
      </c>
      <c r="G472" s="212"/>
      <c r="H472" s="212"/>
      <c r="I472" s="386"/>
    </row>
    <row r="473" spans="1:9" ht="12" x14ac:dyDescent="0.2">
      <c r="A473" s="178"/>
      <c r="B473" s="221" t="s">
        <v>985</v>
      </c>
      <c r="C473" s="213" t="s">
        <v>986</v>
      </c>
      <c r="D473" s="214" t="s">
        <v>6234</v>
      </c>
      <c r="E473" s="215"/>
      <c r="F473" s="216">
        <v>5.0119999999999996</v>
      </c>
      <c r="G473" s="215"/>
      <c r="H473" s="215"/>
      <c r="I473" s="385"/>
    </row>
    <row r="474" spans="1:9" ht="12" x14ac:dyDescent="0.2">
      <c r="A474" s="178"/>
      <c r="B474" s="221" t="s">
        <v>985</v>
      </c>
      <c r="C474" s="213" t="s">
        <v>986</v>
      </c>
      <c r="D474" s="214" t="s">
        <v>6235</v>
      </c>
      <c r="E474" s="215"/>
      <c r="F474" s="216">
        <v>8.7119999999999997</v>
      </c>
      <c r="G474" s="215"/>
      <c r="H474" s="215"/>
      <c r="I474" s="385"/>
    </row>
    <row r="475" spans="1:9" ht="12" x14ac:dyDescent="0.2">
      <c r="A475" s="178"/>
      <c r="B475" s="221" t="s">
        <v>985</v>
      </c>
      <c r="C475" s="213" t="s">
        <v>986</v>
      </c>
      <c r="D475" s="214" t="s">
        <v>6236</v>
      </c>
      <c r="E475" s="215"/>
      <c r="F475" s="216">
        <v>2.1349999999999998</v>
      </c>
      <c r="G475" s="215"/>
      <c r="H475" s="215"/>
      <c r="I475" s="384"/>
    </row>
    <row r="476" spans="1:9" s="46" customFormat="1" ht="15" x14ac:dyDescent="0.25">
      <c r="A476" s="177"/>
      <c r="B476" s="221" t="s">
        <v>985</v>
      </c>
      <c r="C476" s="210" t="s">
        <v>986</v>
      </c>
      <c r="D476" s="211" t="s">
        <v>6230</v>
      </c>
      <c r="E476" s="212"/>
      <c r="F476" s="210" t="s">
        <v>986</v>
      </c>
      <c r="G476" s="212"/>
      <c r="H476" s="212"/>
      <c r="I476" s="386"/>
    </row>
    <row r="477" spans="1:9" ht="12" x14ac:dyDescent="0.2">
      <c r="A477" s="178"/>
      <c r="B477" s="221" t="s">
        <v>985</v>
      </c>
      <c r="C477" s="213" t="s">
        <v>986</v>
      </c>
      <c r="D477" s="214" t="s">
        <v>6237</v>
      </c>
      <c r="E477" s="215"/>
      <c r="F477" s="216">
        <v>7.56</v>
      </c>
      <c r="G477" s="215"/>
      <c r="H477" s="215"/>
      <c r="I477" s="385"/>
    </row>
    <row r="478" spans="1:9" ht="12" x14ac:dyDescent="0.2">
      <c r="A478" s="177"/>
      <c r="B478" s="221" t="s">
        <v>985</v>
      </c>
      <c r="C478" s="210" t="s">
        <v>986</v>
      </c>
      <c r="D478" s="211" t="s">
        <v>3323</v>
      </c>
      <c r="E478" s="212"/>
      <c r="F478" s="210" t="s">
        <v>986</v>
      </c>
      <c r="G478" s="212"/>
      <c r="H478" s="212"/>
      <c r="I478" s="385"/>
    </row>
    <row r="479" spans="1:9" ht="12" x14ac:dyDescent="0.2">
      <c r="A479" s="177"/>
      <c r="B479" s="221" t="s">
        <v>985</v>
      </c>
      <c r="C479" s="210" t="s">
        <v>986</v>
      </c>
      <c r="D479" s="211" t="s">
        <v>6227</v>
      </c>
      <c r="E479" s="212"/>
      <c r="F479" s="210" t="s">
        <v>986</v>
      </c>
      <c r="G479" s="212"/>
      <c r="H479" s="212"/>
      <c r="I479" s="384"/>
    </row>
    <row r="480" spans="1:9" s="46" customFormat="1" ht="15" x14ac:dyDescent="0.25">
      <c r="A480" s="178"/>
      <c r="B480" s="221" t="s">
        <v>985</v>
      </c>
      <c r="C480" s="213" t="s">
        <v>986</v>
      </c>
      <c r="D480" s="214" t="s">
        <v>6238</v>
      </c>
      <c r="E480" s="215"/>
      <c r="F480" s="216">
        <v>1.3640000000000001</v>
      </c>
      <c r="G480" s="215"/>
      <c r="H480" s="215"/>
      <c r="I480" s="386"/>
    </row>
    <row r="481" spans="1:9" ht="12" x14ac:dyDescent="0.2">
      <c r="A481" s="178"/>
      <c r="B481" s="221" t="s">
        <v>985</v>
      </c>
      <c r="C481" s="213" t="s">
        <v>986</v>
      </c>
      <c r="D481" s="214" t="s">
        <v>6239</v>
      </c>
      <c r="E481" s="215"/>
      <c r="F481" s="216">
        <v>1.2889999999999999</v>
      </c>
      <c r="G481" s="215"/>
      <c r="H481" s="215"/>
      <c r="I481" s="385"/>
    </row>
    <row r="482" spans="1:9" ht="12" x14ac:dyDescent="0.2">
      <c r="A482" s="178"/>
      <c r="B482" s="221" t="s">
        <v>985</v>
      </c>
      <c r="C482" s="213" t="s">
        <v>986</v>
      </c>
      <c r="D482" s="214" t="s">
        <v>6240</v>
      </c>
      <c r="E482" s="215"/>
      <c r="F482" s="216">
        <v>1.0109999999999999</v>
      </c>
      <c r="G482" s="215"/>
      <c r="H482" s="215"/>
      <c r="I482" s="385"/>
    </row>
    <row r="483" spans="1:9" ht="12" x14ac:dyDescent="0.2">
      <c r="A483" s="178"/>
      <c r="B483" s="221" t="s">
        <v>985</v>
      </c>
      <c r="C483" s="213" t="s">
        <v>986</v>
      </c>
      <c r="D483" s="214" t="s">
        <v>6241</v>
      </c>
      <c r="E483" s="215"/>
      <c r="F483" s="216">
        <v>2.1349999999999998</v>
      </c>
      <c r="G483" s="215"/>
      <c r="H483" s="215"/>
      <c r="I483" s="384"/>
    </row>
    <row r="484" spans="1:9" ht="12" x14ac:dyDescent="0.2">
      <c r="A484" s="177"/>
      <c r="B484" s="221" t="s">
        <v>985</v>
      </c>
      <c r="C484" s="210" t="s">
        <v>986</v>
      </c>
      <c r="D484" s="211" t="s">
        <v>6230</v>
      </c>
      <c r="E484" s="212"/>
      <c r="F484" s="210" t="s">
        <v>986</v>
      </c>
      <c r="G484" s="212"/>
      <c r="H484" s="212"/>
      <c r="I484" s="384"/>
    </row>
    <row r="485" spans="1:9" ht="12" x14ac:dyDescent="0.2">
      <c r="A485" s="178"/>
      <c r="B485" s="221" t="s">
        <v>985</v>
      </c>
      <c r="C485" s="213" t="s">
        <v>986</v>
      </c>
      <c r="D485" s="214" t="s">
        <v>6242</v>
      </c>
      <c r="E485" s="215"/>
      <c r="F485" s="216">
        <v>12.6</v>
      </c>
      <c r="G485" s="215"/>
      <c r="H485" s="215"/>
      <c r="I485" s="384"/>
    </row>
    <row r="486" spans="1:9" ht="12" x14ac:dyDescent="0.2">
      <c r="A486" s="177"/>
      <c r="B486" s="221" t="s">
        <v>985</v>
      </c>
      <c r="C486" s="210" t="s">
        <v>986</v>
      </c>
      <c r="D486" s="211" t="s">
        <v>3325</v>
      </c>
      <c r="E486" s="212"/>
      <c r="F486" s="210" t="s">
        <v>986</v>
      </c>
      <c r="G486" s="212"/>
      <c r="H486" s="212"/>
      <c r="I486" s="384"/>
    </row>
    <row r="487" spans="1:9" ht="12" x14ac:dyDescent="0.2">
      <c r="A487" s="177"/>
      <c r="B487" s="221" t="s">
        <v>985</v>
      </c>
      <c r="C487" s="210" t="s">
        <v>986</v>
      </c>
      <c r="D487" s="211" t="s">
        <v>6227</v>
      </c>
      <c r="E487" s="212"/>
      <c r="F487" s="210" t="s">
        <v>986</v>
      </c>
      <c r="G487" s="212"/>
      <c r="H487" s="212"/>
      <c r="I487" s="384"/>
    </row>
    <row r="488" spans="1:9" ht="12" x14ac:dyDescent="0.2">
      <c r="A488" s="178"/>
      <c r="B488" s="221" t="s">
        <v>985</v>
      </c>
      <c r="C488" s="213" t="s">
        <v>986</v>
      </c>
      <c r="D488" s="214" t="s">
        <v>6243</v>
      </c>
      <c r="E488" s="215"/>
      <c r="F488" s="216">
        <v>0.64800000000000002</v>
      </c>
      <c r="G488" s="215"/>
      <c r="H488" s="215"/>
      <c r="I488" s="384"/>
    </row>
    <row r="489" spans="1:9" ht="12" x14ac:dyDescent="0.2">
      <c r="A489" s="178"/>
      <c r="B489" s="221" t="s">
        <v>985</v>
      </c>
      <c r="C489" s="213" t="s">
        <v>986</v>
      </c>
      <c r="D489" s="214" t="s">
        <v>6244</v>
      </c>
      <c r="E489" s="215"/>
      <c r="F489" s="216">
        <v>2.851</v>
      </c>
      <c r="G489" s="215"/>
      <c r="H489" s="215"/>
      <c r="I489" s="384"/>
    </row>
    <row r="490" spans="1:9" ht="12" x14ac:dyDescent="0.2">
      <c r="A490" s="178"/>
      <c r="B490" s="221" t="s">
        <v>985</v>
      </c>
      <c r="C490" s="213" t="s">
        <v>986</v>
      </c>
      <c r="D490" s="214" t="s">
        <v>6245</v>
      </c>
      <c r="E490" s="215"/>
      <c r="F490" s="216">
        <v>2.1349999999999998</v>
      </c>
      <c r="G490" s="215"/>
      <c r="H490" s="215"/>
      <c r="I490" s="387"/>
    </row>
    <row r="491" spans="1:9" s="46" customFormat="1" ht="15" x14ac:dyDescent="0.25">
      <c r="A491" s="177"/>
      <c r="B491" s="221" t="s">
        <v>985</v>
      </c>
      <c r="C491" s="210" t="s">
        <v>986</v>
      </c>
      <c r="D491" s="211" t="s">
        <v>6230</v>
      </c>
      <c r="E491" s="212"/>
      <c r="F491" s="210" t="s">
        <v>986</v>
      </c>
      <c r="G491" s="212"/>
      <c r="H491" s="212"/>
      <c r="I491" s="386"/>
    </row>
    <row r="492" spans="1:9" ht="12" x14ac:dyDescent="0.2">
      <c r="A492" s="178"/>
      <c r="B492" s="221" t="s">
        <v>985</v>
      </c>
      <c r="C492" s="213" t="s">
        <v>986</v>
      </c>
      <c r="D492" s="214" t="s">
        <v>6246</v>
      </c>
      <c r="E492" s="215"/>
      <c r="F492" s="216">
        <v>13.86</v>
      </c>
      <c r="G492" s="215"/>
      <c r="H492" s="215"/>
      <c r="I492" s="385"/>
    </row>
    <row r="493" spans="1:9" ht="12" x14ac:dyDescent="0.2">
      <c r="A493" s="177"/>
      <c r="B493" s="221" t="s">
        <v>985</v>
      </c>
      <c r="C493" s="210" t="s">
        <v>986</v>
      </c>
      <c r="D493" s="211" t="s">
        <v>6247</v>
      </c>
      <c r="E493" s="212"/>
      <c r="F493" s="210" t="s">
        <v>986</v>
      </c>
      <c r="G493" s="212"/>
      <c r="H493" s="212"/>
      <c r="I493" s="385"/>
    </row>
    <row r="494" spans="1:9" ht="12" x14ac:dyDescent="0.2">
      <c r="A494" s="177"/>
      <c r="B494" s="221" t="s">
        <v>985</v>
      </c>
      <c r="C494" s="210" t="s">
        <v>986</v>
      </c>
      <c r="D494" s="211" t="s">
        <v>6227</v>
      </c>
      <c r="E494" s="212"/>
      <c r="F494" s="210" t="s">
        <v>986</v>
      </c>
      <c r="G494" s="212"/>
      <c r="H494" s="212"/>
      <c r="I494" s="384"/>
    </row>
    <row r="495" spans="1:9" ht="12" x14ac:dyDescent="0.2">
      <c r="A495" s="178"/>
      <c r="B495" s="221" t="s">
        <v>985</v>
      </c>
      <c r="C495" s="213" t="s">
        <v>986</v>
      </c>
      <c r="D495" s="214" t="s">
        <v>6248</v>
      </c>
      <c r="E495" s="215"/>
      <c r="F495" s="216">
        <v>2.1349999999999998</v>
      </c>
      <c r="G495" s="215"/>
      <c r="H495" s="215"/>
      <c r="I495" s="384"/>
    </row>
    <row r="496" spans="1:9" ht="12" x14ac:dyDescent="0.2">
      <c r="A496" s="178"/>
      <c r="B496" s="221" t="s">
        <v>985</v>
      </c>
      <c r="C496" s="213" t="s">
        <v>986</v>
      </c>
      <c r="D496" s="214" t="s">
        <v>6249</v>
      </c>
      <c r="E496" s="215"/>
      <c r="F496" s="216">
        <v>2.16</v>
      </c>
      <c r="G496" s="215"/>
      <c r="H496" s="215"/>
      <c r="I496" s="384"/>
    </row>
    <row r="497" spans="1:9" ht="12" x14ac:dyDescent="0.2">
      <c r="A497" s="177"/>
      <c r="B497" s="221" t="s">
        <v>985</v>
      </c>
      <c r="C497" s="210" t="s">
        <v>986</v>
      </c>
      <c r="D497" s="211" t="s">
        <v>6230</v>
      </c>
      <c r="E497" s="212"/>
      <c r="F497" s="210" t="s">
        <v>986</v>
      </c>
      <c r="G497" s="212"/>
      <c r="H497" s="212"/>
      <c r="I497" s="384"/>
    </row>
    <row r="498" spans="1:9" ht="12" x14ac:dyDescent="0.2">
      <c r="A498" s="178"/>
      <c r="B498" s="221" t="s">
        <v>985</v>
      </c>
      <c r="C498" s="213" t="s">
        <v>986</v>
      </c>
      <c r="D498" s="214" t="s">
        <v>6250</v>
      </c>
      <c r="E498" s="215"/>
      <c r="F498" s="216">
        <v>4.7249999999999996</v>
      </c>
      <c r="G498" s="215"/>
      <c r="H498" s="215"/>
      <c r="I498" s="384"/>
    </row>
    <row r="499" spans="1:9" ht="12" x14ac:dyDescent="0.2">
      <c r="A499" s="177"/>
      <c r="B499" s="221" t="s">
        <v>985</v>
      </c>
      <c r="C499" s="210" t="s">
        <v>986</v>
      </c>
      <c r="D499" s="211" t="s">
        <v>6251</v>
      </c>
      <c r="E499" s="212"/>
      <c r="F499" s="210" t="s">
        <v>986</v>
      </c>
      <c r="G499" s="212"/>
      <c r="H499" s="212"/>
      <c r="I499" s="384"/>
    </row>
    <row r="500" spans="1:9" ht="12" x14ac:dyDescent="0.2">
      <c r="A500" s="177"/>
      <c r="B500" s="221" t="s">
        <v>985</v>
      </c>
      <c r="C500" s="210" t="s">
        <v>986</v>
      </c>
      <c r="D500" s="211" t="s">
        <v>6227</v>
      </c>
      <c r="E500" s="212"/>
      <c r="F500" s="210" t="s">
        <v>986</v>
      </c>
      <c r="G500" s="212"/>
      <c r="H500" s="212"/>
      <c r="I500" s="384"/>
    </row>
    <row r="501" spans="1:9" ht="12" x14ac:dyDescent="0.2">
      <c r="A501" s="178"/>
      <c r="B501" s="221" t="s">
        <v>985</v>
      </c>
      <c r="C501" s="213" t="s">
        <v>986</v>
      </c>
      <c r="D501" s="214" t="s">
        <v>6252</v>
      </c>
      <c r="E501" s="215"/>
      <c r="F501" s="216">
        <v>1.6919999999999999</v>
      </c>
      <c r="G501" s="215"/>
      <c r="H501" s="215"/>
      <c r="I501" s="387"/>
    </row>
    <row r="502" spans="1:9" s="46" customFormat="1" ht="15" x14ac:dyDescent="0.25">
      <c r="A502" s="178"/>
      <c r="B502" s="221" t="s">
        <v>985</v>
      </c>
      <c r="C502" s="213" t="s">
        <v>986</v>
      </c>
      <c r="D502" s="214" t="s">
        <v>6253</v>
      </c>
      <c r="E502" s="215"/>
      <c r="F502" s="216">
        <v>2.46</v>
      </c>
      <c r="G502" s="215"/>
      <c r="H502" s="215"/>
      <c r="I502" s="386"/>
    </row>
    <row r="503" spans="1:9" ht="12" x14ac:dyDescent="0.2">
      <c r="A503" s="178"/>
      <c r="B503" s="221" t="s">
        <v>985</v>
      </c>
      <c r="C503" s="213" t="s">
        <v>986</v>
      </c>
      <c r="D503" s="214" t="s">
        <v>6254</v>
      </c>
      <c r="E503" s="215"/>
      <c r="F503" s="216">
        <v>2.56</v>
      </c>
      <c r="G503" s="215"/>
      <c r="H503" s="215"/>
      <c r="I503" s="385"/>
    </row>
    <row r="504" spans="1:9" ht="12" x14ac:dyDescent="0.2">
      <c r="A504" s="177"/>
      <c r="B504" s="221" t="s">
        <v>985</v>
      </c>
      <c r="C504" s="210" t="s">
        <v>986</v>
      </c>
      <c r="D504" s="211" t="s">
        <v>6230</v>
      </c>
      <c r="E504" s="212"/>
      <c r="F504" s="210" t="s">
        <v>986</v>
      </c>
      <c r="G504" s="212"/>
      <c r="H504" s="212"/>
      <c r="I504" s="385"/>
    </row>
    <row r="505" spans="1:9" ht="12" x14ac:dyDescent="0.2">
      <c r="A505" s="178"/>
      <c r="B505" s="221" t="s">
        <v>985</v>
      </c>
      <c r="C505" s="213" t="s">
        <v>986</v>
      </c>
      <c r="D505" s="214" t="s">
        <v>6255</v>
      </c>
      <c r="E505" s="215"/>
      <c r="F505" s="216">
        <v>5.9850000000000003</v>
      </c>
      <c r="G505" s="215"/>
      <c r="H505" s="215"/>
      <c r="I505" s="383"/>
    </row>
    <row r="506" spans="1:9" ht="12" x14ac:dyDescent="0.2">
      <c r="A506" s="179"/>
      <c r="B506" s="221" t="s">
        <v>985</v>
      </c>
      <c r="C506" s="217" t="s">
        <v>986</v>
      </c>
      <c r="D506" s="218" t="s">
        <v>1023</v>
      </c>
      <c r="E506" s="219"/>
      <c r="F506" s="220">
        <v>101.20399999999999</v>
      </c>
      <c r="G506" s="219"/>
      <c r="H506" s="219"/>
      <c r="I506" s="384"/>
    </row>
    <row r="507" spans="1:9" s="46" customFormat="1" ht="24.95" customHeight="1" x14ac:dyDescent="0.25">
      <c r="A507" s="278" t="s">
        <v>915</v>
      </c>
      <c r="B507" s="278" t="s">
        <v>979</v>
      </c>
      <c r="C507" s="279" t="s">
        <v>6256</v>
      </c>
      <c r="D507" s="280" t="s">
        <v>6257</v>
      </c>
      <c r="E507" s="281" t="s">
        <v>106</v>
      </c>
      <c r="F507" s="282">
        <v>9.8710000000000004</v>
      </c>
      <c r="G507" s="67"/>
      <c r="H507" s="254">
        <f>ROUND(G507*F507,2)</f>
        <v>0</v>
      </c>
      <c r="I507" s="280"/>
    </row>
    <row r="508" spans="1:9" ht="12" x14ac:dyDescent="0.2">
      <c r="A508" s="177"/>
      <c r="B508" s="221" t="s">
        <v>985</v>
      </c>
      <c r="C508" s="210" t="s">
        <v>986</v>
      </c>
      <c r="D508" s="211" t="s">
        <v>3332</v>
      </c>
      <c r="E508" s="212"/>
      <c r="F508" s="210" t="s">
        <v>986</v>
      </c>
      <c r="G508" s="212"/>
      <c r="H508" s="212"/>
      <c r="I508" s="385"/>
    </row>
    <row r="509" spans="1:9" ht="12" x14ac:dyDescent="0.2">
      <c r="A509" s="178"/>
      <c r="B509" s="221" t="s">
        <v>985</v>
      </c>
      <c r="C509" s="213" t="s">
        <v>986</v>
      </c>
      <c r="D509" s="214" t="s">
        <v>6258</v>
      </c>
      <c r="E509" s="215"/>
      <c r="F509" s="216">
        <v>2.8079999999999998</v>
      </c>
      <c r="G509" s="215"/>
      <c r="H509" s="215"/>
      <c r="I509" s="385"/>
    </row>
    <row r="510" spans="1:9" ht="12" x14ac:dyDescent="0.2">
      <c r="A510" s="177"/>
      <c r="B510" s="221" t="s">
        <v>985</v>
      </c>
      <c r="C510" s="210" t="s">
        <v>986</v>
      </c>
      <c r="D510" s="211" t="s">
        <v>3323</v>
      </c>
      <c r="E510" s="212"/>
      <c r="F510" s="210" t="s">
        <v>986</v>
      </c>
      <c r="G510" s="212"/>
      <c r="H510" s="212"/>
      <c r="I510" s="383"/>
    </row>
    <row r="511" spans="1:9" ht="12" x14ac:dyDescent="0.2">
      <c r="A511" s="178"/>
      <c r="B511" s="221" t="s">
        <v>985</v>
      </c>
      <c r="C511" s="213" t="s">
        <v>986</v>
      </c>
      <c r="D511" s="214" t="s">
        <v>6259</v>
      </c>
      <c r="E511" s="215"/>
      <c r="F511" s="216">
        <v>1.4039999999999999</v>
      </c>
      <c r="G511" s="215"/>
      <c r="H511" s="215"/>
      <c r="I511" s="384"/>
    </row>
    <row r="512" spans="1:9" ht="12" x14ac:dyDescent="0.2">
      <c r="A512" s="178"/>
      <c r="B512" s="221" t="s">
        <v>985</v>
      </c>
      <c r="C512" s="213" t="s">
        <v>986</v>
      </c>
      <c r="D512" s="214" t="s">
        <v>6260</v>
      </c>
      <c r="E512" s="215"/>
      <c r="F512" s="216">
        <v>2.8079999999999998</v>
      </c>
      <c r="G512" s="215"/>
      <c r="H512" s="215"/>
      <c r="I512" s="384"/>
    </row>
    <row r="513" spans="1:9" ht="12" x14ac:dyDescent="0.2">
      <c r="A513" s="178"/>
      <c r="B513" s="221" t="s">
        <v>985</v>
      </c>
      <c r="C513" s="213" t="s">
        <v>986</v>
      </c>
      <c r="D513" s="214" t="s">
        <v>6261</v>
      </c>
      <c r="E513" s="215"/>
      <c r="F513" s="216">
        <v>2.851</v>
      </c>
      <c r="G513" s="215"/>
      <c r="H513" s="215"/>
      <c r="I513" s="383"/>
    </row>
    <row r="514" spans="1:9" ht="12" x14ac:dyDescent="0.2">
      <c r="A514" s="179"/>
      <c r="B514" s="221" t="s">
        <v>985</v>
      </c>
      <c r="C514" s="217" t="s">
        <v>986</v>
      </c>
      <c r="D514" s="218" t="s">
        <v>1023</v>
      </c>
      <c r="E514" s="219"/>
      <c r="F514" s="220">
        <v>9.8709999999999987</v>
      </c>
      <c r="G514" s="219"/>
      <c r="H514" s="219"/>
      <c r="I514" s="384"/>
    </row>
    <row r="515" spans="1:9" ht="24.95" customHeight="1" x14ac:dyDescent="0.2">
      <c r="A515" s="278" t="s">
        <v>1166</v>
      </c>
      <c r="B515" s="278" t="s">
        <v>979</v>
      </c>
      <c r="C515" s="279" t="s">
        <v>6262</v>
      </c>
      <c r="D515" s="280" t="s">
        <v>6263</v>
      </c>
      <c r="E515" s="281" t="s">
        <v>106</v>
      </c>
      <c r="F515" s="282">
        <v>82.093999999999994</v>
      </c>
      <c r="G515" s="67"/>
      <c r="H515" s="254">
        <f>ROUND(G515*F515,2)</f>
        <v>0</v>
      </c>
      <c r="I515" s="388"/>
    </row>
    <row r="516" spans="1:9" ht="9" customHeight="1" x14ac:dyDescent="0.2">
      <c r="A516" s="177"/>
      <c r="B516" s="221" t="s">
        <v>985</v>
      </c>
      <c r="C516" s="210" t="s">
        <v>986</v>
      </c>
      <c r="D516" s="211" t="s">
        <v>3273</v>
      </c>
      <c r="E516" s="212"/>
      <c r="F516" s="210" t="s">
        <v>986</v>
      </c>
      <c r="G516" s="212"/>
      <c r="H516" s="212"/>
      <c r="I516" s="387"/>
    </row>
    <row r="517" spans="1:9" s="46" customFormat="1" ht="9" customHeight="1" x14ac:dyDescent="0.25">
      <c r="A517" s="178"/>
      <c r="B517" s="221" t="s">
        <v>985</v>
      </c>
      <c r="C517" s="213" t="s">
        <v>986</v>
      </c>
      <c r="D517" s="214" t="s">
        <v>6264</v>
      </c>
      <c r="E517" s="215"/>
      <c r="F517" s="216">
        <v>7.1989999999999998</v>
      </c>
      <c r="G517" s="215"/>
      <c r="H517" s="215"/>
      <c r="I517" s="386"/>
    </row>
    <row r="518" spans="1:9" ht="9" customHeight="1" x14ac:dyDescent="0.2">
      <c r="A518" s="177"/>
      <c r="B518" s="221" t="s">
        <v>985</v>
      </c>
      <c r="C518" s="210" t="s">
        <v>986</v>
      </c>
      <c r="D518" s="211" t="s">
        <v>3332</v>
      </c>
      <c r="E518" s="212"/>
      <c r="F518" s="210" t="s">
        <v>986</v>
      </c>
      <c r="G518" s="212"/>
      <c r="H518" s="212"/>
      <c r="I518" s="385"/>
    </row>
    <row r="519" spans="1:9" ht="9" customHeight="1" x14ac:dyDescent="0.2">
      <c r="A519" s="178"/>
      <c r="B519" s="221" t="s">
        <v>985</v>
      </c>
      <c r="C519" s="213" t="s">
        <v>986</v>
      </c>
      <c r="D519" s="214" t="s">
        <v>6265</v>
      </c>
      <c r="E519" s="215"/>
      <c r="F519" s="216">
        <v>17.47</v>
      </c>
      <c r="G519" s="215"/>
      <c r="H519" s="215"/>
      <c r="I519" s="385"/>
    </row>
    <row r="520" spans="1:9" ht="9" customHeight="1" x14ac:dyDescent="0.2">
      <c r="A520" s="177"/>
      <c r="B520" s="221" t="s">
        <v>985</v>
      </c>
      <c r="C520" s="210" t="s">
        <v>986</v>
      </c>
      <c r="D520" s="211" t="s">
        <v>3323</v>
      </c>
      <c r="E520" s="212"/>
      <c r="F520" s="210" t="s">
        <v>986</v>
      </c>
      <c r="G520" s="212"/>
      <c r="H520" s="212"/>
      <c r="I520" s="383"/>
    </row>
    <row r="521" spans="1:9" ht="9" customHeight="1" x14ac:dyDescent="0.2">
      <c r="A521" s="178"/>
      <c r="B521" s="221" t="s">
        <v>985</v>
      </c>
      <c r="C521" s="213" t="s">
        <v>986</v>
      </c>
      <c r="D521" s="214" t="s">
        <v>6266</v>
      </c>
      <c r="E521" s="215"/>
      <c r="F521" s="216">
        <v>9.1140000000000008</v>
      </c>
      <c r="G521" s="215"/>
      <c r="H521" s="215"/>
      <c r="I521" s="384"/>
    </row>
    <row r="522" spans="1:9" ht="9" customHeight="1" x14ac:dyDescent="0.2">
      <c r="A522" s="178"/>
      <c r="B522" s="221" t="s">
        <v>985</v>
      </c>
      <c r="C522" s="213" t="s">
        <v>986</v>
      </c>
      <c r="D522" s="214" t="s">
        <v>6267</v>
      </c>
      <c r="E522" s="215"/>
      <c r="F522" s="216">
        <v>8.1980000000000004</v>
      </c>
      <c r="G522" s="215"/>
      <c r="H522" s="215"/>
      <c r="I522" s="383"/>
    </row>
    <row r="523" spans="1:9" ht="9" customHeight="1" x14ac:dyDescent="0.2">
      <c r="A523" s="178"/>
      <c r="B523" s="221" t="s">
        <v>985</v>
      </c>
      <c r="C523" s="213" t="s">
        <v>986</v>
      </c>
      <c r="D523" s="214" t="s">
        <v>6268</v>
      </c>
      <c r="E523" s="215"/>
      <c r="F523" s="216">
        <v>8.6859999999999999</v>
      </c>
      <c r="G523" s="215"/>
      <c r="H523" s="215"/>
      <c r="I523" s="384"/>
    </row>
    <row r="524" spans="1:9" ht="9" customHeight="1" x14ac:dyDescent="0.2">
      <c r="A524" s="177"/>
      <c r="B524" s="221" t="s">
        <v>985</v>
      </c>
      <c r="C524" s="210" t="s">
        <v>986</v>
      </c>
      <c r="D524" s="211" t="s">
        <v>3325</v>
      </c>
      <c r="E524" s="212"/>
      <c r="F524" s="210" t="s">
        <v>986</v>
      </c>
      <c r="G524" s="212"/>
      <c r="H524" s="212"/>
      <c r="I524" s="387"/>
    </row>
    <row r="525" spans="1:9" s="46" customFormat="1" ht="9" customHeight="1" x14ac:dyDescent="0.25">
      <c r="A525" s="178"/>
      <c r="B525" s="221" t="s">
        <v>985</v>
      </c>
      <c r="C525" s="213" t="s">
        <v>986</v>
      </c>
      <c r="D525" s="214" t="s">
        <v>6269</v>
      </c>
      <c r="E525" s="215"/>
      <c r="F525" s="216">
        <v>16.396999999999998</v>
      </c>
      <c r="G525" s="215"/>
      <c r="H525" s="215"/>
      <c r="I525" s="386"/>
    </row>
    <row r="526" spans="1:9" ht="9" customHeight="1" x14ac:dyDescent="0.2">
      <c r="A526" s="177"/>
      <c r="B526" s="221" t="s">
        <v>985</v>
      </c>
      <c r="C526" s="210" t="s">
        <v>986</v>
      </c>
      <c r="D526" s="211" t="s">
        <v>3326</v>
      </c>
      <c r="E526" s="212"/>
      <c r="F526" s="210" t="s">
        <v>986</v>
      </c>
      <c r="G526" s="212"/>
      <c r="H526" s="212"/>
      <c r="I526" s="385"/>
    </row>
    <row r="527" spans="1:9" ht="9" customHeight="1" x14ac:dyDescent="0.2">
      <c r="A527" s="178"/>
      <c r="B527" s="221" t="s">
        <v>985</v>
      </c>
      <c r="C527" s="213" t="s">
        <v>986</v>
      </c>
      <c r="D527" s="214" t="s">
        <v>6270</v>
      </c>
      <c r="E527" s="215"/>
      <c r="F527" s="216">
        <v>7.2220000000000004</v>
      </c>
      <c r="G527" s="215"/>
      <c r="H527" s="215"/>
      <c r="I527" s="385"/>
    </row>
    <row r="528" spans="1:9" ht="9" customHeight="1" x14ac:dyDescent="0.2">
      <c r="A528" s="178"/>
      <c r="B528" s="221" t="s">
        <v>985</v>
      </c>
      <c r="C528" s="213" t="s">
        <v>986</v>
      </c>
      <c r="D528" s="214" t="s">
        <v>6271</v>
      </c>
      <c r="E528" s="215"/>
      <c r="F528" s="216">
        <v>7.8079999999999998</v>
      </c>
      <c r="G528" s="215"/>
      <c r="H528" s="215"/>
      <c r="I528" s="385"/>
    </row>
    <row r="529" spans="1:9" ht="9" customHeight="1" x14ac:dyDescent="0.2">
      <c r="A529" s="179"/>
      <c r="B529" s="221" t="s">
        <v>985</v>
      </c>
      <c r="C529" s="217" t="s">
        <v>986</v>
      </c>
      <c r="D529" s="218" t="s">
        <v>1023</v>
      </c>
      <c r="E529" s="219"/>
      <c r="F529" s="220">
        <v>82.093999999999994</v>
      </c>
      <c r="G529" s="219"/>
      <c r="H529" s="219"/>
      <c r="I529" s="383"/>
    </row>
    <row r="530" spans="1:9" ht="24.95" customHeight="1" x14ac:dyDescent="0.2">
      <c r="A530" s="278" t="s">
        <v>1171</v>
      </c>
      <c r="B530" s="278" t="s">
        <v>979</v>
      </c>
      <c r="C530" s="279" t="s">
        <v>1094</v>
      </c>
      <c r="D530" s="280" t="s">
        <v>3387</v>
      </c>
      <c r="E530" s="281" t="s">
        <v>106</v>
      </c>
      <c r="F530" s="282">
        <v>195.565</v>
      </c>
      <c r="G530" s="67"/>
      <c r="H530" s="254">
        <f>ROUND(G530*F530,2)</f>
        <v>0</v>
      </c>
      <c r="I530" s="388"/>
    </row>
    <row r="531" spans="1:9" s="46" customFormat="1" ht="9" customHeight="1" x14ac:dyDescent="0.25">
      <c r="A531" s="177"/>
      <c r="B531" s="221" t="s">
        <v>985</v>
      </c>
      <c r="C531" s="210" t="s">
        <v>986</v>
      </c>
      <c r="D531" s="211" t="s">
        <v>3273</v>
      </c>
      <c r="E531" s="212"/>
      <c r="F531" s="210" t="s">
        <v>986</v>
      </c>
      <c r="G531" s="212"/>
      <c r="H531" s="212"/>
      <c r="I531" s="386"/>
    </row>
    <row r="532" spans="1:9" ht="9" customHeight="1" x14ac:dyDescent="0.2">
      <c r="A532" s="178"/>
      <c r="B532" s="221" t="s">
        <v>985</v>
      </c>
      <c r="C532" s="213" t="s">
        <v>986</v>
      </c>
      <c r="D532" s="214" t="s">
        <v>6272</v>
      </c>
      <c r="E532" s="215"/>
      <c r="F532" s="216">
        <v>7.88</v>
      </c>
      <c r="G532" s="215"/>
      <c r="H532" s="215"/>
      <c r="I532" s="385"/>
    </row>
    <row r="533" spans="1:9" ht="9" customHeight="1" x14ac:dyDescent="0.2">
      <c r="A533" s="178"/>
      <c r="B533" s="221" t="s">
        <v>985</v>
      </c>
      <c r="C533" s="213" t="s">
        <v>986</v>
      </c>
      <c r="D533" s="214" t="s">
        <v>6273</v>
      </c>
      <c r="E533" s="215"/>
      <c r="F533" s="216">
        <v>17.73</v>
      </c>
      <c r="G533" s="215"/>
      <c r="H533" s="215"/>
      <c r="I533" s="385"/>
    </row>
    <row r="534" spans="1:9" ht="9" customHeight="1" x14ac:dyDescent="0.2">
      <c r="A534" s="178"/>
      <c r="B534" s="221" t="s">
        <v>985</v>
      </c>
      <c r="C534" s="213" t="s">
        <v>986</v>
      </c>
      <c r="D534" s="214" t="s">
        <v>6274</v>
      </c>
      <c r="E534" s="215"/>
      <c r="F534" s="216">
        <v>1.845</v>
      </c>
      <c r="G534" s="215"/>
      <c r="H534" s="215"/>
      <c r="I534" s="383"/>
    </row>
    <row r="535" spans="1:9" ht="9" customHeight="1" x14ac:dyDescent="0.2">
      <c r="A535" s="178"/>
      <c r="B535" s="221" t="s">
        <v>985</v>
      </c>
      <c r="C535" s="213" t="s">
        <v>986</v>
      </c>
      <c r="D535" s="214" t="s">
        <v>6275</v>
      </c>
      <c r="E535" s="215"/>
      <c r="F535" s="216">
        <v>1.97</v>
      </c>
      <c r="G535" s="215"/>
      <c r="H535" s="215"/>
      <c r="I535" s="383"/>
    </row>
    <row r="536" spans="1:9" ht="9" customHeight="1" x14ac:dyDescent="0.2">
      <c r="A536" s="178"/>
      <c r="B536" s="221" t="s">
        <v>985</v>
      </c>
      <c r="C536" s="213" t="s">
        <v>986</v>
      </c>
      <c r="D536" s="214" t="s">
        <v>6276</v>
      </c>
      <c r="E536" s="215"/>
      <c r="F536" s="216">
        <v>2.08</v>
      </c>
      <c r="G536" s="215"/>
      <c r="H536" s="215"/>
      <c r="I536" s="384"/>
    </row>
    <row r="537" spans="1:9" s="46" customFormat="1" ht="9" customHeight="1" x14ac:dyDescent="0.25">
      <c r="A537" s="177"/>
      <c r="B537" s="221" t="s">
        <v>985</v>
      </c>
      <c r="C537" s="210" t="s">
        <v>986</v>
      </c>
      <c r="D537" s="211" t="s">
        <v>3332</v>
      </c>
      <c r="E537" s="212"/>
      <c r="F537" s="210" t="s">
        <v>986</v>
      </c>
      <c r="G537" s="212"/>
      <c r="H537" s="212"/>
      <c r="I537" s="386"/>
    </row>
    <row r="538" spans="1:9" ht="9" customHeight="1" x14ac:dyDescent="0.2">
      <c r="A538" s="178"/>
      <c r="B538" s="221" t="s">
        <v>985</v>
      </c>
      <c r="C538" s="213" t="s">
        <v>986</v>
      </c>
      <c r="D538" s="214" t="s">
        <v>6277</v>
      </c>
      <c r="E538" s="215"/>
      <c r="F538" s="216">
        <v>3.1520000000000001</v>
      </c>
      <c r="G538" s="215"/>
      <c r="H538" s="215"/>
      <c r="I538" s="385"/>
    </row>
    <row r="539" spans="1:9" ht="9" customHeight="1" x14ac:dyDescent="0.2">
      <c r="A539" s="178"/>
      <c r="B539" s="221" t="s">
        <v>985</v>
      </c>
      <c r="C539" s="213" t="s">
        <v>986</v>
      </c>
      <c r="D539" s="214" t="s">
        <v>6278</v>
      </c>
      <c r="E539" s="215"/>
      <c r="F539" s="216">
        <v>8.8650000000000002</v>
      </c>
      <c r="G539" s="215"/>
      <c r="H539" s="215"/>
      <c r="I539" s="383"/>
    </row>
    <row r="540" spans="1:9" ht="9" customHeight="1" x14ac:dyDescent="0.2">
      <c r="A540" s="178"/>
      <c r="B540" s="221" t="s">
        <v>985</v>
      </c>
      <c r="C540" s="213" t="s">
        <v>986</v>
      </c>
      <c r="D540" s="214" t="s">
        <v>6279</v>
      </c>
      <c r="E540" s="215"/>
      <c r="F540" s="216">
        <v>9.2249999999999996</v>
      </c>
      <c r="G540" s="215"/>
      <c r="H540" s="215"/>
      <c r="I540" s="383"/>
    </row>
    <row r="541" spans="1:9" ht="9" customHeight="1" x14ac:dyDescent="0.2">
      <c r="A541" s="177"/>
      <c r="B541" s="221" t="s">
        <v>985</v>
      </c>
      <c r="C541" s="210" t="s">
        <v>986</v>
      </c>
      <c r="D541" s="211" t="s">
        <v>3323</v>
      </c>
      <c r="E541" s="212"/>
      <c r="F541" s="210" t="s">
        <v>986</v>
      </c>
      <c r="G541" s="212"/>
      <c r="H541" s="212"/>
      <c r="I541" s="384"/>
    </row>
    <row r="542" spans="1:9" ht="9" customHeight="1" x14ac:dyDescent="0.2">
      <c r="A542" s="178"/>
      <c r="B542" s="221" t="s">
        <v>985</v>
      </c>
      <c r="C542" s="213" t="s">
        <v>986</v>
      </c>
      <c r="D542" s="214" t="s">
        <v>6280</v>
      </c>
      <c r="E542" s="215"/>
      <c r="F542" s="216">
        <v>4.7279999999999998</v>
      </c>
      <c r="G542" s="215"/>
      <c r="H542" s="215"/>
      <c r="I542" s="384"/>
    </row>
    <row r="543" spans="1:9" ht="9" customHeight="1" x14ac:dyDescent="0.2">
      <c r="A543" s="178"/>
      <c r="B543" s="221" t="s">
        <v>985</v>
      </c>
      <c r="C543" s="213" t="s">
        <v>986</v>
      </c>
      <c r="D543" s="214" t="s">
        <v>6281</v>
      </c>
      <c r="E543" s="215"/>
      <c r="F543" s="216">
        <v>37.232999999999997</v>
      </c>
      <c r="G543" s="215"/>
      <c r="H543" s="215"/>
      <c r="I543" s="387"/>
    </row>
    <row r="544" spans="1:9" s="46" customFormat="1" ht="9" customHeight="1" x14ac:dyDescent="0.25">
      <c r="A544" s="178"/>
      <c r="B544" s="221" t="s">
        <v>985</v>
      </c>
      <c r="C544" s="213" t="s">
        <v>986</v>
      </c>
      <c r="D544" s="214" t="s">
        <v>6279</v>
      </c>
      <c r="E544" s="215"/>
      <c r="F544" s="216">
        <v>9.2249999999999996</v>
      </c>
      <c r="G544" s="215"/>
      <c r="H544" s="215"/>
      <c r="I544" s="386"/>
    </row>
    <row r="545" spans="1:9" ht="9" customHeight="1" x14ac:dyDescent="0.2">
      <c r="A545" s="177"/>
      <c r="B545" s="221" t="s">
        <v>985</v>
      </c>
      <c r="C545" s="210" t="s">
        <v>986</v>
      </c>
      <c r="D545" s="211" t="s">
        <v>3325</v>
      </c>
      <c r="E545" s="212"/>
      <c r="F545" s="210" t="s">
        <v>986</v>
      </c>
      <c r="G545" s="212"/>
      <c r="H545" s="212"/>
      <c r="I545" s="385"/>
    </row>
    <row r="546" spans="1:9" ht="9" customHeight="1" x14ac:dyDescent="0.2">
      <c r="A546" s="178"/>
      <c r="B546" s="221" t="s">
        <v>985</v>
      </c>
      <c r="C546" s="213" t="s">
        <v>986</v>
      </c>
      <c r="D546" s="214" t="s">
        <v>6282</v>
      </c>
      <c r="E546" s="215"/>
      <c r="F546" s="216">
        <v>1.1819999999999999</v>
      </c>
      <c r="G546" s="215"/>
      <c r="H546" s="215"/>
      <c r="I546" s="383"/>
    </row>
    <row r="547" spans="1:9" ht="9" customHeight="1" x14ac:dyDescent="0.2">
      <c r="A547" s="178"/>
      <c r="B547" s="221" t="s">
        <v>985</v>
      </c>
      <c r="C547" s="213" t="s">
        <v>986</v>
      </c>
      <c r="D547" s="214" t="s">
        <v>6283</v>
      </c>
      <c r="E547" s="215"/>
      <c r="F547" s="216">
        <v>9.4559999999999995</v>
      </c>
      <c r="G547" s="215"/>
      <c r="H547" s="215"/>
      <c r="I547" s="383"/>
    </row>
    <row r="548" spans="1:9" ht="9" customHeight="1" x14ac:dyDescent="0.2">
      <c r="A548" s="178"/>
      <c r="B548" s="221" t="s">
        <v>985</v>
      </c>
      <c r="C548" s="213" t="s">
        <v>986</v>
      </c>
      <c r="D548" s="214" t="s">
        <v>6284</v>
      </c>
      <c r="E548" s="215"/>
      <c r="F548" s="216">
        <v>7.0919999999999996</v>
      </c>
      <c r="G548" s="215"/>
      <c r="H548" s="215"/>
      <c r="I548" s="384"/>
    </row>
    <row r="549" spans="1:9" ht="9" customHeight="1" x14ac:dyDescent="0.2">
      <c r="A549" s="178"/>
      <c r="B549" s="221" t="s">
        <v>985</v>
      </c>
      <c r="C549" s="213" t="s">
        <v>986</v>
      </c>
      <c r="D549" s="214" t="s">
        <v>6285</v>
      </c>
      <c r="E549" s="215"/>
      <c r="F549" s="216">
        <v>22.14</v>
      </c>
      <c r="G549" s="215"/>
      <c r="H549" s="215"/>
      <c r="I549" s="387"/>
    </row>
    <row r="550" spans="1:9" s="46" customFormat="1" ht="9" customHeight="1" x14ac:dyDescent="0.25">
      <c r="A550" s="177"/>
      <c r="B550" s="221" t="s">
        <v>985</v>
      </c>
      <c r="C550" s="210" t="s">
        <v>986</v>
      </c>
      <c r="D550" s="211" t="s">
        <v>3326</v>
      </c>
      <c r="E550" s="212"/>
      <c r="F550" s="210" t="s">
        <v>986</v>
      </c>
      <c r="G550" s="212"/>
      <c r="H550" s="212"/>
      <c r="I550" s="386"/>
    </row>
    <row r="551" spans="1:9" ht="9" customHeight="1" x14ac:dyDescent="0.2">
      <c r="A551" s="178"/>
      <c r="B551" s="221" t="s">
        <v>985</v>
      </c>
      <c r="C551" s="213" t="s">
        <v>986</v>
      </c>
      <c r="D551" s="214" t="s">
        <v>6286</v>
      </c>
      <c r="E551" s="215"/>
      <c r="F551" s="216">
        <v>1.5760000000000001</v>
      </c>
      <c r="G551" s="215"/>
      <c r="H551" s="215"/>
      <c r="I551" s="385"/>
    </row>
    <row r="552" spans="1:9" ht="9" customHeight="1" x14ac:dyDescent="0.2">
      <c r="A552" s="178"/>
      <c r="B552" s="221" t="s">
        <v>985</v>
      </c>
      <c r="C552" s="213" t="s">
        <v>986</v>
      </c>
      <c r="D552" s="214" t="s">
        <v>6287</v>
      </c>
      <c r="E552" s="215"/>
      <c r="F552" s="216">
        <v>3.5459999999999998</v>
      </c>
      <c r="G552" s="215"/>
      <c r="H552" s="215"/>
      <c r="I552" s="383"/>
    </row>
    <row r="553" spans="1:9" ht="9" customHeight="1" x14ac:dyDescent="0.2">
      <c r="A553" s="178"/>
      <c r="B553" s="221" t="s">
        <v>985</v>
      </c>
      <c r="C553" s="213" t="s">
        <v>986</v>
      </c>
      <c r="D553" s="214" t="s">
        <v>6288</v>
      </c>
      <c r="E553" s="215"/>
      <c r="F553" s="216">
        <v>23.984999999999999</v>
      </c>
      <c r="G553" s="215"/>
      <c r="H553" s="215"/>
      <c r="I553" s="384"/>
    </row>
    <row r="554" spans="1:9" s="46" customFormat="1" ht="9" customHeight="1" x14ac:dyDescent="0.25">
      <c r="A554" s="177"/>
      <c r="B554" s="221" t="s">
        <v>985</v>
      </c>
      <c r="C554" s="210" t="s">
        <v>986</v>
      </c>
      <c r="D554" s="211" t="s">
        <v>3283</v>
      </c>
      <c r="E554" s="212"/>
      <c r="F554" s="210" t="s">
        <v>986</v>
      </c>
      <c r="G554" s="212"/>
      <c r="H554" s="212"/>
      <c r="I554" s="386"/>
    </row>
    <row r="555" spans="1:9" ht="9" customHeight="1" x14ac:dyDescent="0.2">
      <c r="A555" s="178"/>
      <c r="B555" s="221" t="s">
        <v>985</v>
      </c>
      <c r="C555" s="213" t="s">
        <v>986</v>
      </c>
      <c r="D555" s="214" t="s">
        <v>6289</v>
      </c>
      <c r="E555" s="215"/>
      <c r="F555" s="216">
        <v>5.91</v>
      </c>
      <c r="G555" s="215"/>
      <c r="H555" s="215"/>
      <c r="I555" s="385"/>
    </row>
    <row r="556" spans="1:9" ht="9" customHeight="1" x14ac:dyDescent="0.2">
      <c r="A556" s="178"/>
      <c r="B556" s="221" t="s">
        <v>985</v>
      </c>
      <c r="C556" s="213" t="s">
        <v>986</v>
      </c>
      <c r="D556" s="214" t="s">
        <v>6272</v>
      </c>
      <c r="E556" s="215"/>
      <c r="F556" s="216">
        <v>7.88</v>
      </c>
      <c r="G556" s="215"/>
      <c r="H556" s="215"/>
      <c r="I556" s="385"/>
    </row>
    <row r="557" spans="1:9" ht="9" customHeight="1" x14ac:dyDescent="0.2">
      <c r="A557" s="178"/>
      <c r="B557" s="221" t="s">
        <v>985</v>
      </c>
      <c r="C557" s="213" t="s">
        <v>986</v>
      </c>
      <c r="D557" s="214" t="s">
        <v>6278</v>
      </c>
      <c r="E557" s="215"/>
      <c r="F557" s="216">
        <v>8.8650000000000002</v>
      </c>
      <c r="G557" s="215"/>
      <c r="H557" s="215"/>
      <c r="I557" s="383"/>
    </row>
    <row r="558" spans="1:9" ht="9" customHeight="1" x14ac:dyDescent="0.2">
      <c r="A558" s="179"/>
      <c r="B558" s="221" t="s">
        <v>985</v>
      </c>
      <c r="C558" s="217" t="s">
        <v>986</v>
      </c>
      <c r="D558" s="218" t="s">
        <v>1023</v>
      </c>
      <c r="E558" s="219"/>
      <c r="F558" s="220">
        <v>195.56499999999997</v>
      </c>
      <c r="G558" s="219"/>
      <c r="H558" s="219"/>
      <c r="I558" s="384"/>
    </row>
    <row r="559" spans="1:9" s="46" customFormat="1" ht="24.95" customHeight="1" x14ac:dyDescent="0.25">
      <c r="A559" s="278" t="s">
        <v>1175</v>
      </c>
      <c r="B559" s="278" t="s">
        <v>979</v>
      </c>
      <c r="C559" s="279" t="s">
        <v>6290</v>
      </c>
      <c r="D559" s="280" t="s">
        <v>6291</v>
      </c>
      <c r="E559" s="281" t="s">
        <v>106</v>
      </c>
      <c r="F559" s="282">
        <v>59.386000000000003</v>
      </c>
      <c r="G559" s="67"/>
      <c r="H559" s="254">
        <f>ROUND(G559*F559,2)</f>
        <v>0</v>
      </c>
      <c r="I559" s="280"/>
    </row>
    <row r="560" spans="1:9" ht="12" x14ac:dyDescent="0.2">
      <c r="A560" s="177"/>
      <c r="B560" s="221" t="s">
        <v>985</v>
      </c>
      <c r="C560" s="210" t="s">
        <v>986</v>
      </c>
      <c r="D560" s="211" t="s">
        <v>3273</v>
      </c>
      <c r="E560" s="212"/>
      <c r="F560" s="210" t="s">
        <v>986</v>
      </c>
      <c r="G560" s="212"/>
      <c r="H560" s="212"/>
      <c r="I560" s="385"/>
    </row>
    <row r="561" spans="1:9" ht="12" x14ac:dyDescent="0.2">
      <c r="A561" s="178"/>
      <c r="B561" s="221" t="s">
        <v>985</v>
      </c>
      <c r="C561" s="213" t="s">
        <v>986</v>
      </c>
      <c r="D561" s="214" t="s">
        <v>6292</v>
      </c>
      <c r="E561" s="215"/>
      <c r="F561" s="216">
        <v>14.775</v>
      </c>
      <c r="G561" s="215"/>
      <c r="H561" s="215"/>
      <c r="I561" s="385"/>
    </row>
    <row r="562" spans="1:9" ht="12" x14ac:dyDescent="0.2">
      <c r="A562" s="177"/>
      <c r="B562" s="221" t="s">
        <v>985</v>
      </c>
      <c r="C562" s="210" t="s">
        <v>986</v>
      </c>
      <c r="D562" s="211" t="s">
        <v>3332</v>
      </c>
      <c r="E562" s="212"/>
      <c r="F562" s="210" t="s">
        <v>986</v>
      </c>
      <c r="G562" s="212"/>
      <c r="H562" s="212"/>
      <c r="I562" s="383"/>
    </row>
    <row r="563" spans="1:9" ht="12" x14ac:dyDescent="0.2">
      <c r="A563" s="178"/>
      <c r="B563" s="221" t="s">
        <v>985</v>
      </c>
      <c r="C563" s="213" t="s">
        <v>986</v>
      </c>
      <c r="D563" s="214" t="s">
        <v>6293</v>
      </c>
      <c r="E563" s="215"/>
      <c r="F563" s="216">
        <v>3.1669999999999998</v>
      </c>
      <c r="G563" s="215"/>
      <c r="H563" s="215"/>
      <c r="I563" s="384"/>
    </row>
    <row r="564" spans="1:9" ht="12" x14ac:dyDescent="0.2">
      <c r="A564" s="177"/>
      <c r="B564" s="221" t="s">
        <v>985</v>
      </c>
      <c r="C564" s="210" t="s">
        <v>986</v>
      </c>
      <c r="D564" s="211" t="s">
        <v>3323</v>
      </c>
      <c r="E564" s="212"/>
      <c r="F564" s="210" t="s">
        <v>986</v>
      </c>
      <c r="G564" s="212"/>
      <c r="H564" s="212"/>
      <c r="I564" s="383"/>
    </row>
    <row r="565" spans="1:9" ht="12" x14ac:dyDescent="0.2">
      <c r="A565" s="178"/>
      <c r="B565" s="221" t="s">
        <v>985</v>
      </c>
      <c r="C565" s="213" t="s">
        <v>986</v>
      </c>
      <c r="D565" s="214" t="s">
        <v>6294</v>
      </c>
      <c r="E565" s="215"/>
      <c r="F565" s="216">
        <v>3.2069999999999999</v>
      </c>
      <c r="G565" s="215"/>
      <c r="H565" s="215"/>
      <c r="I565" s="384"/>
    </row>
    <row r="566" spans="1:9" ht="12" x14ac:dyDescent="0.2">
      <c r="A566" s="177"/>
      <c r="B566" s="221" t="s">
        <v>985</v>
      </c>
      <c r="C566" s="210" t="s">
        <v>986</v>
      </c>
      <c r="D566" s="211" t="s">
        <v>3325</v>
      </c>
      <c r="E566" s="212"/>
      <c r="F566" s="210" t="s">
        <v>986</v>
      </c>
      <c r="G566" s="212"/>
      <c r="H566" s="212"/>
      <c r="I566" s="383"/>
    </row>
    <row r="567" spans="1:9" ht="12" x14ac:dyDescent="0.2">
      <c r="A567" s="178"/>
      <c r="B567" s="221" t="s">
        <v>985</v>
      </c>
      <c r="C567" s="213" t="s">
        <v>986</v>
      </c>
      <c r="D567" s="214" t="s">
        <v>6295</v>
      </c>
      <c r="E567" s="215"/>
      <c r="F567" s="216">
        <v>2.9550000000000001</v>
      </c>
      <c r="G567" s="215"/>
      <c r="H567" s="215"/>
      <c r="I567" s="384"/>
    </row>
    <row r="568" spans="1:9" ht="12" x14ac:dyDescent="0.2">
      <c r="A568" s="178"/>
      <c r="B568" s="221" t="s">
        <v>985</v>
      </c>
      <c r="C568" s="213" t="s">
        <v>986</v>
      </c>
      <c r="D568" s="214" t="s">
        <v>6293</v>
      </c>
      <c r="E568" s="215"/>
      <c r="F568" s="216">
        <v>3.1669999999999998</v>
      </c>
      <c r="G568" s="215"/>
      <c r="H568" s="215"/>
      <c r="I568" s="383"/>
    </row>
    <row r="569" spans="1:9" ht="12" x14ac:dyDescent="0.2">
      <c r="A569" s="177"/>
      <c r="B569" s="221" t="s">
        <v>985</v>
      </c>
      <c r="C569" s="210" t="s">
        <v>986</v>
      </c>
      <c r="D569" s="211" t="s">
        <v>3326</v>
      </c>
      <c r="E569" s="212"/>
      <c r="F569" s="210" t="s">
        <v>986</v>
      </c>
      <c r="G569" s="212"/>
      <c r="H569" s="212"/>
      <c r="I569" s="384"/>
    </row>
    <row r="570" spans="1:9" ht="12" x14ac:dyDescent="0.2">
      <c r="A570" s="178"/>
      <c r="B570" s="221" t="s">
        <v>985</v>
      </c>
      <c r="C570" s="213" t="s">
        <v>986</v>
      </c>
      <c r="D570" s="214" t="s">
        <v>6293</v>
      </c>
      <c r="E570" s="215"/>
      <c r="F570" s="216">
        <v>3.1669999999999998</v>
      </c>
      <c r="G570" s="215"/>
      <c r="H570" s="215"/>
      <c r="I570" s="387"/>
    </row>
    <row r="571" spans="1:9" s="46" customFormat="1" ht="15" x14ac:dyDescent="0.25">
      <c r="A571" s="178"/>
      <c r="B571" s="221" t="s">
        <v>985</v>
      </c>
      <c r="C571" s="213" t="s">
        <v>986</v>
      </c>
      <c r="D571" s="214" t="s">
        <v>6296</v>
      </c>
      <c r="E571" s="215"/>
      <c r="F571" s="216">
        <v>3.2389999999999999</v>
      </c>
      <c r="G571" s="215"/>
      <c r="H571" s="215"/>
      <c r="I571" s="386"/>
    </row>
    <row r="572" spans="1:9" ht="12" x14ac:dyDescent="0.2">
      <c r="A572" s="177"/>
      <c r="B572" s="221" t="s">
        <v>985</v>
      </c>
      <c r="C572" s="210" t="s">
        <v>986</v>
      </c>
      <c r="D572" s="211" t="s">
        <v>3283</v>
      </c>
      <c r="E572" s="212"/>
      <c r="F572" s="210" t="s">
        <v>986</v>
      </c>
      <c r="G572" s="212"/>
      <c r="H572" s="212"/>
      <c r="I572" s="385"/>
    </row>
    <row r="573" spans="1:9" ht="12" x14ac:dyDescent="0.2">
      <c r="A573" s="178"/>
      <c r="B573" s="221" t="s">
        <v>985</v>
      </c>
      <c r="C573" s="213" t="s">
        <v>986</v>
      </c>
      <c r="D573" s="214" t="s">
        <v>6297</v>
      </c>
      <c r="E573" s="215"/>
      <c r="F573" s="216">
        <v>25.709</v>
      </c>
      <c r="G573" s="215"/>
      <c r="H573" s="215"/>
      <c r="I573" s="385"/>
    </row>
    <row r="574" spans="1:9" ht="12" x14ac:dyDescent="0.2">
      <c r="A574" s="179"/>
      <c r="B574" s="221" t="s">
        <v>985</v>
      </c>
      <c r="C574" s="217" t="s">
        <v>986</v>
      </c>
      <c r="D574" s="218" t="s">
        <v>1023</v>
      </c>
      <c r="E574" s="219"/>
      <c r="F574" s="220">
        <v>59.385999999999996</v>
      </c>
      <c r="G574" s="219"/>
      <c r="H574" s="219"/>
      <c r="I574" s="383"/>
    </row>
    <row r="575" spans="1:9" ht="24.95" customHeight="1" x14ac:dyDescent="0.2">
      <c r="A575" s="278" t="s">
        <v>1180</v>
      </c>
      <c r="B575" s="278" t="s">
        <v>979</v>
      </c>
      <c r="C575" s="279" t="s">
        <v>6298</v>
      </c>
      <c r="D575" s="280" t="s">
        <v>6299</v>
      </c>
      <c r="E575" s="281" t="s">
        <v>92</v>
      </c>
      <c r="F575" s="282">
        <v>3</v>
      </c>
      <c r="G575" s="67"/>
      <c r="H575" s="254">
        <f>ROUND(G575*F575,2)</f>
        <v>0</v>
      </c>
      <c r="I575" s="388"/>
    </row>
    <row r="576" spans="1:9" ht="12" x14ac:dyDescent="0.2">
      <c r="A576" s="177"/>
      <c r="B576" s="221" t="s">
        <v>985</v>
      </c>
      <c r="C576" s="210" t="s">
        <v>986</v>
      </c>
      <c r="D576" s="211" t="s">
        <v>6300</v>
      </c>
      <c r="E576" s="212"/>
      <c r="F576" s="210" t="s">
        <v>986</v>
      </c>
      <c r="G576" s="212"/>
      <c r="H576" s="212"/>
      <c r="I576" s="384"/>
    </row>
    <row r="577" spans="1:9" ht="12" x14ac:dyDescent="0.2">
      <c r="A577" s="178"/>
      <c r="B577" s="221" t="s">
        <v>985</v>
      </c>
      <c r="C577" s="213" t="s">
        <v>986</v>
      </c>
      <c r="D577" s="214" t="s">
        <v>6301</v>
      </c>
      <c r="E577" s="215"/>
      <c r="F577" s="216">
        <v>1</v>
      </c>
      <c r="G577" s="215"/>
      <c r="H577" s="215"/>
      <c r="I577" s="383"/>
    </row>
    <row r="578" spans="1:9" ht="12" x14ac:dyDescent="0.2">
      <c r="A578" s="178"/>
      <c r="B578" s="221" t="s">
        <v>985</v>
      </c>
      <c r="C578" s="213" t="s">
        <v>986</v>
      </c>
      <c r="D578" s="214" t="s">
        <v>6302</v>
      </c>
      <c r="E578" s="215"/>
      <c r="F578" s="216">
        <v>1</v>
      </c>
      <c r="G578" s="215"/>
      <c r="H578" s="215"/>
      <c r="I578" s="384"/>
    </row>
    <row r="579" spans="1:9" ht="12" x14ac:dyDescent="0.2">
      <c r="A579" s="177"/>
      <c r="B579" s="221" t="s">
        <v>985</v>
      </c>
      <c r="C579" s="210" t="s">
        <v>986</v>
      </c>
      <c r="D579" s="211" t="s">
        <v>6303</v>
      </c>
      <c r="E579" s="212"/>
      <c r="F579" s="210" t="s">
        <v>986</v>
      </c>
      <c r="G579" s="212"/>
      <c r="H579" s="212"/>
      <c r="I579" s="384"/>
    </row>
    <row r="580" spans="1:9" ht="12" x14ac:dyDescent="0.2">
      <c r="A580" s="178"/>
      <c r="B580" s="221" t="s">
        <v>985</v>
      </c>
      <c r="C580" s="213" t="s">
        <v>986</v>
      </c>
      <c r="D580" s="214" t="s">
        <v>6304</v>
      </c>
      <c r="E580" s="215"/>
      <c r="F580" s="216">
        <v>1</v>
      </c>
      <c r="G580" s="215"/>
      <c r="H580" s="215"/>
      <c r="I580" s="383"/>
    </row>
    <row r="581" spans="1:9" ht="12" x14ac:dyDescent="0.2">
      <c r="A581" s="179"/>
      <c r="B581" s="221" t="s">
        <v>985</v>
      </c>
      <c r="C581" s="217" t="s">
        <v>986</v>
      </c>
      <c r="D581" s="218" t="s">
        <v>1023</v>
      </c>
      <c r="E581" s="219"/>
      <c r="F581" s="220">
        <v>3</v>
      </c>
      <c r="G581" s="219"/>
      <c r="H581" s="219"/>
      <c r="I581" s="384"/>
    </row>
    <row r="582" spans="1:9" ht="24.95" customHeight="1" x14ac:dyDescent="0.2">
      <c r="A582" s="278" t="s">
        <v>1184</v>
      </c>
      <c r="B582" s="278" t="s">
        <v>979</v>
      </c>
      <c r="C582" s="279" t="s">
        <v>6305</v>
      </c>
      <c r="D582" s="280" t="s">
        <v>6306</v>
      </c>
      <c r="E582" s="281" t="s">
        <v>142</v>
      </c>
      <c r="F582" s="282">
        <v>0.81399999999999995</v>
      </c>
      <c r="G582" s="67"/>
      <c r="H582" s="254">
        <f>ROUND(G582*F582,2)</f>
        <v>0</v>
      </c>
      <c r="I582" s="389"/>
    </row>
    <row r="583" spans="1:9" ht="12" x14ac:dyDescent="0.2">
      <c r="A583" s="177"/>
      <c r="B583" s="221" t="s">
        <v>985</v>
      </c>
      <c r="C583" s="210" t="s">
        <v>986</v>
      </c>
      <c r="D583" s="211" t="s">
        <v>6307</v>
      </c>
      <c r="E583" s="212"/>
      <c r="F583" s="210" t="s">
        <v>986</v>
      </c>
      <c r="G583" s="212"/>
      <c r="H583" s="212"/>
      <c r="I583" s="384"/>
    </row>
    <row r="584" spans="1:9" ht="12" x14ac:dyDescent="0.2">
      <c r="A584" s="178"/>
      <c r="B584" s="221" t="s">
        <v>985</v>
      </c>
      <c r="C584" s="213" t="s">
        <v>986</v>
      </c>
      <c r="D584" s="214" t="s">
        <v>6308</v>
      </c>
      <c r="E584" s="215"/>
      <c r="F584" s="216">
        <v>1.169</v>
      </c>
      <c r="G584" s="215"/>
      <c r="H584" s="215"/>
      <c r="I584" s="383"/>
    </row>
    <row r="585" spans="1:9" ht="12" x14ac:dyDescent="0.2">
      <c r="A585" s="178"/>
      <c r="B585" s="221" t="s">
        <v>985</v>
      </c>
      <c r="C585" s="213" t="s">
        <v>986</v>
      </c>
      <c r="D585" s="214" t="s">
        <v>6309</v>
      </c>
      <c r="E585" s="215"/>
      <c r="F585" s="216">
        <v>-0.35499999999999998</v>
      </c>
      <c r="G585" s="215"/>
      <c r="H585" s="215"/>
      <c r="I585" s="384"/>
    </row>
    <row r="586" spans="1:9" ht="12" x14ac:dyDescent="0.2">
      <c r="A586" s="179"/>
      <c r="B586" s="221" t="s">
        <v>985</v>
      </c>
      <c r="C586" s="217" t="s">
        <v>986</v>
      </c>
      <c r="D586" s="218" t="s">
        <v>1023</v>
      </c>
      <c r="E586" s="219"/>
      <c r="F586" s="220">
        <v>0.81400000000000006</v>
      </c>
      <c r="G586" s="219"/>
      <c r="H586" s="219"/>
      <c r="I586" s="383"/>
    </row>
    <row r="587" spans="1:9" ht="24.95" customHeight="1" x14ac:dyDescent="0.2">
      <c r="A587" s="278" t="s">
        <v>1188</v>
      </c>
      <c r="B587" s="278" t="s">
        <v>979</v>
      </c>
      <c r="C587" s="279" t="s">
        <v>6310</v>
      </c>
      <c r="D587" s="280" t="s">
        <v>6311</v>
      </c>
      <c r="E587" s="281" t="s">
        <v>142</v>
      </c>
      <c r="F587" s="282">
        <v>0.83099999999999996</v>
      </c>
      <c r="G587" s="67"/>
      <c r="H587" s="254">
        <f>ROUND(G587*F587,2)</f>
        <v>0</v>
      </c>
      <c r="I587" s="388"/>
    </row>
    <row r="588" spans="1:9" ht="12" x14ac:dyDescent="0.2">
      <c r="A588" s="177"/>
      <c r="B588" s="221" t="s">
        <v>985</v>
      </c>
      <c r="C588" s="210" t="s">
        <v>986</v>
      </c>
      <c r="D588" s="211" t="s">
        <v>5956</v>
      </c>
      <c r="E588" s="212"/>
      <c r="F588" s="210" t="s">
        <v>986</v>
      </c>
      <c r="G588" s="212"/>
      <c r="H588" s="212"/>
      <c r="I588" s="387"/>
    </row>
    <row r="589" spans="1:9" s="46" customFormat="1" ht="15" x14ac:dyDescent="0.25">
      <c r="A589" s="178"/>
      <c r="B589" s="221" t="s">
        <v>985</v>
      </c>
      <c r="C589" s="213" t="s">
        <v>986</v>
      </c>
      <c r="D589" s="214" t="s">
        <v>6312</v>
      </c>
      <c r="E589" s="215"/>
      <c r="F589" s="216">
        <v>1.2749999999999999</v>
      </c>
      <c r="G589" s="215"/>
      <c r="H589" s="215"/>
      <c r="I589" s="386"/>
    </row>
    <row r="590" spans="1:9" ht="12" x14ac:dyDescent="0.2">
      <c r="A590" s="178"/>
      <c r="B590" s="221" t="s">
        <v>985</v>
      </c>
      <c r="C590" s="213" t="s">
        <v>986</v>
      </c>
      <c r="D590" s="214" t="s">
        <v>6313</v>
      </c>
      <c r="E590" s="215"/>
      <c r="F590" s="216">
        <v>-1.0049999999999999</v>
      </c>
      <c r="G590" s="215"/>
      <c r="H590" s="215"/>
      <c r="I590" s="385"/>
    </row>
    <row r="591" spans="1:9" ht="12" x14ac:dyDescent="0.2">
      <c r="A591" s="178"/>
      <c r="B591" s="221" t="s">
        <v>985</v>
      </c>
      <c r="C591" s="213" t="s">
        <v>986</v>
      </c>
      <c r="D591" s="214" t="s">
        <v>6314</v>
      </c>
      <c r="E591" s="215"/>
      <c r="F591" s="216">
        <v>0.75</v>
      </c>
      <c r="G591" s="215"/>
      <c r="H591" s="215"/>
      <c r="I591" s="383"/>
    </row>
    <row r="592" spans="1:9" ht="12" x14ac:dyDescent="0.2">
      <c r="A592" s="178"/>
      <c r="B592" s="221" t="s">
        <v>985</v>
      </c>
      <c r="C592" s="213" t="s">
        <v>986</v>
      </c>
      <c r="D592" s="214" t="s">
        <v>6315</v>
      </c>
      <c r="E592" s="215"/>
      <c r="F592" s="216">
        <v>-0.59099999999999997</v>
      </c>
      <c r="G592" s="215"/>
      <c r="H592" s="215"/>
      <c r="I592" s="384"/>
    </row>
    <row r="593" spans="1:9" s="46" customFormat="1" ht="15" x14ac:dyDescent="0.25">
      <c r="A593" s="177"/>
      <c r="B593" s="221" t="s">
        <v>985</v>
      </c>
      <c r="C593" s="210" t="s">
        <v>986</v>
      </c>
      <c r="D593" s="211" t="s">
        <v>6300</v>
      </c>
      <c r="E593" s="212"/>
      <c r="F593" s="210" t="s">
        <v>986</v>
      </c>
      <c r="G593" s="212"/>
      <c r="H593" s="212"/>
      <c r="I593" s="386"/>
    </row>
    <row r="594" spans="1:9" ht="12" x14ac:dyDescent="0.2">
      <c r="A594" s="178"/>
      <c r="B594" s="221" t="s">
        <v>985</v>
      </c>
      <c r="C594" s="213" t="s">
        <v>986</v>
      </c>
      <c r="D594" s="214" t="s">
        <v>6316</v>
      </c>
      <c r="E594" s="215"/>
      <c r="F594" s="216">
        <v>1.0209999999999999</v>
      </c>
      <c r="G594" s="215"/>
      <c r="H594" s="215"/>
      <c r="I594" s="385"/>
    </row>
    <row r="595" spans="1:9" ht="12" x14ac:dyDescent="0.2">
      <c r="A595" s="178"/>
      <c r="B595" s="221" t="s">
        <v>985</v>
      </c>
      <c r="C595" s="213" t="s">
        <v>986</v>
      </c>
      <c r="D595" s="214" t="s">
        <v>6317</v>
      </c>
      <c r="E595" s="215"/>
      <c r="F595" s="216">
        <v>-0.83</v>
      </c>
      <c r="G595" s="215"/>
      <c r="H595" s="215"/>
      <c r="I595" s="385"/>
    </row>
    <row r="596" spans="1:9" ht="12" x14ac:dyDescent="0.2">
      <c r="A596" s="177"/>
      <c r="B596" s="221" t="s">
        <v>985</v>
      </c>
      <c r="C596" s="210" t="s">
        <v>986</v>
      </c>
      <c r="D596" s="211" t="s">
        <v>6303</v>
      </c>
      <c r="E596" s="212"/>
      <c r="F596" s="210" t="s">
        <v>986</v>
      </c>
      <c r="G596" s="212"/>
      <c r="H596" s="212"/>
      <c r="I596" s="385"/>
    </row>
    <row r="597" spans="1:9" ht="12" x14ac:dyDescent="0.2">
      <c r="A597" s="178"/>
      <c r="B597" s="221" t="s">
        <v>985</v>
      </c>
      <c r="C597" s="213" t="s">
        <v>986</v>
      </c>
      <c r="D597" s="214" t="s">
        <v>6318</v>
      </c>
      <c r="E597" s="215"/>
      <c r="F597" s="216">
        <v>1.1339999999999999</v>
      </c>
      <c r="G597" s="215"/>
      <c r="H597" s="215"/>
      <c r="I597" s="383"/>
    </row>
    <row r="598" spans="1:9" ht="12" x14ac:dyDescent="0.2">
      <c r="A598" s="178"/>
      <c r="B598" s="221" t="s">
        <v>985</v>
      </c>
      <c r="C598" s="213" t="s">
        <v>986</v>
      </c>
      <c r="D598" s="214" t="s">
        <v>6319</v>
      </c>
      <c r="E598" s="215"/>
      <c r="F598" s="216">
        <v>-0.92300000000000004</v>
      </c>
      <c r="G598" s="215"/>
      <c r="H598" s="215"/>
      <c r="I598" s="384"/>
    </row>
    <row r="599" spans="1:9" ht="12" x14ac:dyDescent="0.2">
      <c r="A599" s="179"/>
      <c r="B599" s="221" t="s">
        <v>985</v>
      </c>
      <c r="C599" s="217" t="s">
        <v>986</v>
      </c>
      <c r="D599" s="218" t="s">
        <v>1023</v>
      </c>
      <c r="E599" s="219"/>
      <c r="F599" s="220">
        <v>0.83099999999999996</v>
      </c>
      <c r="G599" s="219"/>
      <c r="H599" s="219"/>
      <c r="I599" s="384"/>
    </row>
    <row r="600" spans="1:9" ht="24.95" customHeight="1" x14ac:dyDescent="0.2">
      <c r="A600" s="278" t="s">
        <v>1192</v>
      </c>
      <c r="B600" s="278" t="s">
        <v>979</v>
      </c>
      <c r="C600" s="279" t="s">
        <v>4824</v>
      </c>
      <c r="D600" s="280" t="s">
        <v>4825</v>
      </c>
      <c r="E600" s="281" t="s">
        <v>142</v>
      </c>
      <c r="F600" s="282">
        <v>1.083</v>
      </c>
      <c r="G600" s="67"/>
      <c r="H600" s="254">
        <f>ROUND(G600*F600,2)</f>
        <v>0</v>
      </c>
      <c r="I600" s="388"/>
    </row>
    <row r="601" spans="1:9" ht="12" x14ac:dyDescent="0.2">
      <c r="A601" s="177"/>
      <c r="B601" s="221" t="s">
        <v>985</v>
      </c>
      <c r="C601" s="210" t="s">
        <v>986</v>
      </c>
      <c r="D601" s="211" t="s">
        <v>6320</v>
      </c>
      <c r="E601" s="212"/>
      <c r="F601" s="210" t="s">
        <v>986</v>
      </c>
      <c r="G601" s="212"/>
      <c r="H601" s="212"/>
      <c r="I601" s="387"/>
    </row>
    <row r="602" spans="1:9" s="46" customFormat="1" ht="15" x14ac:dyDescent="0.25">
      <c r="A602" s="178"/>
      <c r="B602" s="221" t="s">
        <v>985</v>
      </c>
      <c r="C602" s="213" t="s">
        <v>986</v>
      </c>
      <c r="D602" s="214" t="s">
        <v>6321</v>
      </c>
      <c r="E602" s="215"/>
      <c r="F602" s="216">
        <v>0.53300000000000003</v>
      </c>
      <c r="G602" s="215"/>
      <c r="H602" s="215"/>
      <c r="I602" s="386"/>
    </row>
    <row r="603" spans="1:9" ht="12" x14ac:dyDescent="0.2">
      <c r="A603" s="177"/>
      <c r="B603" s="221" t="s">
        <v>985</v>
      </c>
      <c r="C603" s="210" t="s">
        <v>986</v>
      </c>
      <c r="D603" s="211" t="s">
        <v>6300</v>
      </c>
      <c r="E603" s="212"/>
      <c r="F603" s="210" t="s">
        <v>986</v>
      </c>
      <c r="G603" s="212"/>
      <c r="H603" s="212"/>
      <c r="I603" s="385"/>
    </row>
    <row r="604" spans="1:9" ht="12" x14ac:dyDescent="0.2">
      <c r="A604" s="178"/>
      <c r="B604" s="221" t="s">
        <v>985</v>
      </c>
      <c r="C604" s="213" t="s">
        <v>986</v>
      </c>
      <c r="D604" s="214" t="s">
        <v>6322</v>
      </c>
      <c r="E604" s="215"/>
      <c r="F604" s="216">
        <v>1.4970000000000001</v>
      </c>
      <c r="G604" s="215"/>
      <c r="H604" s="215"/>
      <c r="I604" s="385"/>
    </row>
    <row r="605" spans="1:9" ht="12" x14ac:dyDescent="0.2">
      <c r="A605" s="178"/>
      <c r="B605" s="221" t="s">
        <v>985</v>
      </c>
      <c r="C605" s="213" t="s">
        <v>986</v>
      </c>
      <c r="D605" s="214" t="s">
        <v>6323</v>
      </c>
      <c r="E605" s="215"/>
      <c r="F605" s="216">
        <v>-0.94699999999999995</v>
      </c>
      <c r="G605" s="215"/>
      <c r="H605" s="215"/>
      <c r="I605" s="385"/>
    </row>
    <row r="606" spans="1:9" ht="12" x14ac:dyDescent="0.2">
      <c r="A606" s="179"/>
      <c r="B606" s="221" t="s">
        <v>985</v>
      </c>
      <c r="C606" s="217" t="s">
        <v>986</v>
      </c>
      <c r="D606" s="218" t="s">
        <v>1023</v>
      </c>
      <c r="E606" s="219"/>
      <c r="F606" s="220">
        <v>1.0830000000000002</v>
      </c>
      <c r="G606" s="219"/>
      <c r="H606" s="219"/>
      <c r="I606" s="383"/>
    </row>
    <row r="607" spans="1:9" ht="24.95" customHeight="1" x14ac:dyDescent="0.2">
      <c r="A607" s="278" t="s">
        <v>1197</v>
      </c>
      <c r="B607" s="278" t="s">
        <v>979</v>
      </c>
      <c r="C607" s="279" t="s">
        <v>6324</v>
      </c>
      <c r="D607" s="280" t="s">
        <v>6325</v>
      </c>
      <c r="E607" s="281" t="s">
        <v>106</v>
      </c>
      <c r="F607" s="282">
        <v>2.2679999999999998</v>
      </c>
      <c r="G607" s="67"/>
      <c r="H607" s="254">
        <f>ROUND(G607*F607,2)</f>
        <v>0</v>
      </c>
      <c r="I607" s="388"/>
    </row>
    <row r="608" spans="1:9" ht="12" x14ac:dyDescent="0.2">
      <c r="A608" s="177"/>
      <c r="B608" s="221" t="s">
        <v>985</v>
      </c>
      <c r="C608" s="210" t="s">
        <v>986</v>
      </c>
      <c r="D608" s="211" t="s">
        <v>6300</v>
      </c>
      <c r="E608" s="212"/>
      <c r="F608" s="210" t="s">
        <v>986</v>
      </c>
      <c r="G608" s="212"/>
      <c r="H608" s="212"/>
      <c r="I608" s="384"/>
    </row>
    <row r="609" spans="1:9" ht="12" x14ac:dyDescent="0.2">
      <c r="A609" s="178"/>
      <c r="B609" s="221" t="s">
        <v>985</v>
      </c>
      <c r="C609" s="213" t="s">
        <v>986</v>
      </c>
      <c r="D609" s="214" t="s">
        <v>6326</v>
      </c>
      <c r="E609" s="215"/>
      <c r="F609" s="216">
        <v>2.2679999999999998</v>
      </c>
      <c r="G609" s="215"/>
      <c r="H609" s="215"/>
      <c r="I609" s="384"/>
    </row>
    <row r="610" spans="1:9" ht="24.95" customHeight="1" x14ac:dyDescent="0.2">
      <c r="A610" s="278" t="s">
        <v>1203</v>
      </c>
      <c r="B610" s="278" t="s">
        <v>979</v>
      </c>
      <c r="C610" s="279" t="s">
        <v>6327</v>
      </c>
      <c r="D610" s="280" t="s">
        <v>6328</v>
      </c>
      <c r="E610" s="281" t="s">
        <v>142</v>
      </c>
      <c r="F610" s="282">
        <v>0.995</v>
      </c>
      <c r="G610" s="67"/>
      <c r="H610" s="254">
        <f>ROUND(G610*F610,2)</f>
        <v>0</v>
      </c>
      <c r="I610" s="388"/>
    </row>
    <row r="611" spans="1:9" ht="12" x14ac:dyDescent="0.2">
      <c r="A611" s="177"/>
      <c r="B611" s="221" t="s">
        <v>985</v>
      </c>
      <c r="C611" s="210" t="s">
        <v>986</v>
      </c>
      <c r="D611" s="211" t="s">
        <v>6307</v>
      </c>
      <c r="E611" s="212"/>
      <c r="F611" s="210" t="s">
        <v>986</v>
      </c>
      <c r="G611" s="212"/>
      <c r="H611" s="212"/>
      <c r="I611" s="384"/>
    </row>
    <row r="612" spans="1:9" ht="12" x14ac:dyDescent="0.2">
      <c r="A612" s="178"/>
      <c r="B612" s="221" t="s">
        <v>985</v>
      </c>
      <c r="C612" s="213" t="s">
        <v>986</v>
      </c>
      <c r="D612" s="214" t="s">
        <v>6329</v>
      </c>
      <c r="E612" s="215"/>
      <c r="F612" s="216">
        <v>1.252</v>
      </c>
      <c r="G612" s="215"/>
      <c r="H612" s="215"/>
      <c r="I612" s="387"/>
    </row>
    <row r="613" spans="1:9" s="46" customFormat="1" ht="15" x14ac:dyDescent="0.25">
      <c r="A613" s="178"/>
      <c r="B613" s="221" t="s">
        <v>985</v>
      </c>
      <c r="C613" s="213" t="s">
        <v>986</v>
      </c>
      <c r="D613" s="214" t="s">
        <v>6330</v>
      </c>
      <c r="E613" s="215"/>
      <c r="F613" s="216">
        <v>-0.85699999999999998</v>
      </c>
      <c r="G613" s="215"/>
      <c r="H613" s="215"/>
      <c r="I613" s="386"/>
    </row>
    <row r="614" spans="1:9" ht="12" x14ac:dyDescent="0.2">
      <c r="A614" s="178"/>
      <c r="B614" s="221" t="s">
        <v>985</v>
      </c>
      <c r="C614" s="213" t="s">
        <v>986</v>
      </c>
      <c r="D614" s="214" t="s">
        <v>6331</v>
      </c>
      <c r="E614" s="215"/>
      <c r="F614" s="216">
        <v>1.171</v>
      </c>
      <c r="G614" s="215"/>
      <c r="H614" s="215"/>
      <c r="I614" s="385"/>
    </row>
    <row r="615" spans="1:9" ht="12" x14ac:dyDescent="0.2">
      <c r="A615" s="178"/>
      <c r="B615" s="221" t="s">
        <v>985</v>
      </c>
      <c r="C615" s="213" t="s">
        <v>986</v>
      </c>
      <c r="D615" s="214" t="s">
        <v>6156</v>
      </c>
      <c r="E615" s="215"/>
      <c r="F615" s="216">
        <v>-0.57099999999999995</v>
      </c>
      <c r="G615" s="215"/>
      <c r="H615" s="215"/>
      <c r="I615" s="385"/>
    </row>
    <row r="616" spans="1:9" ht="12" x14ac:dyDescent="0.2">
      <c r="A616" s="179"/>
      <c r="B616" s="221" t="s">
        <v>985</v>
      </c>
      <c r="C616" s="217" t="s">
        <v>986</v>
      </c>
      <c r="D616" s="218" t="s">
        <v>1023</v>
      </c>
      <c r="E616" s="219"/>
      <c r="F616" s="220">
        <v>0.99500000000000011</v>
      </c>
      <c r="G616" s="219"/>
      <c r="H616" s="219"/>
      <c r="I616" s="383"/>
    </row>
    <row r="617" spans="1:9" ht="24.95" customHeight="1" x14ac:dyDescent="0.2">
      <c r="A617" s="278" t="s">
        <v>1207</v>
      </c>
      <c r="B617" s="278" t="s">
        <v>979</v>
      </c>
      <c r="C617" s="279" t="s">
        <v>6327</v>
      </c>
      <c r="D617" s="280" t="s">
        <v>6328</v>
      </c>
      <c r="E617" s="281" t="s">
        <v>142</v>
      </c>
      <c r="F617" s="282">
        <v>0.6</v>
      </c>
      <c r="G617" s="67"/>
      <c r="H617" s="254">
        <f>ROUND(G617*F617,2)</f>
        <v>0</v>
      </c>
      <c r="I617" s="388"/>
    </row>
    <row r="618" spans="1:9" s="46" customFormat="1" ht="15" x14ac:dyDescent="0.25">
      <c r="A618" s="177"/>
      <c r="B618" s="221" t="s">
        <v>985</v>
      </c>
      <c r="C618" s="210" t="s">
        <v>986</v>
      </c>
      <c r="D618" s="211" t="s">
        <v>6307</v>
      </c>
      <c r="E618" s="212"/>
      <c r="F618" s="210" t="s">
        <v>986</v>
      </c>
      <c r="G618" s="212"/>
      <c r="H618" s="212"/>
      <c r="I618" s="386"/>
    </row>
    <row r="619" spans="1:9" ht="12" x14ac:dyDescent="0.2">
      <c r="A619" s="178"/>
      <c r="B619" s="221" t="s">
        <v>985</v>
      </c>
      <c r="C619" s="213" t="s">
        <v>986</v>
      </c>
      <c r="D619" s="214" t="s">
        <v>6332</v>
      </c>
      <c r="E619" s="215"/>
      <c r="F619" s="216">
        <v>1.171</v>
      </c>
      <c r="G619" s="215"/>
      <c r="H619" s="215"/>
      <c r="I619" s="385"/>
    </row>
    <row r="620" spans="1:9" ht="12" x14ac:dyDescent="0.2">
      <c r="A620" s="178"/>
      <c r="B620" s="221" t="s">
        <v>985</v>
      </c>
      <c r="C620" s="213" t="s">
        <v>986</v>
      </c>
      <c r="D620" s="214" t="s">
        <v>6156</v>
      </c>
      <c r="E620" s="215"/>
      <c r="F620" s="216">
        <v>-0.57099999999999995</v>
      </c>
      <c r="G620" s="215"/>
      <c r="H620" s="215"/>
      <c r="I620" s="385"/>
    </row>
    <row r="621" spans="1:9" ht="12" x14ac:dyDescent="0.2">
      <c r="A621" s="179"/>
      <c r="B621" s="221" t="s">
        <v>985</v>
      </c>
      <c r="C621" s="217" t="s">
        <v>986</v>
      </c>
      <c r="D621" s="218" t="s">
        <v>1023</v>
      </c>
      <c r="E621" s="219"/>
      <c r="F621" s="220">
        <v>0.60000000000000009</v>
      </c>
      <c r="G621" s="219"/>
      <c r="H621" s="219"/>
      <c r="I621" s="383"/>
    </row>
    <row r="622" spans="1:9" ht="24.95" customHeight="1" x14ac:dyDescent="0.2">
      <c r="A622" s="278" t="s">
        <v>1212</v>
      </c>
      <c r="B622" s="278" t="s">
        <v>979</v>
      </c>
      <c r="C622" s="279" t="s">
        <v>6333</v>
      </c>
      <c r="D622" s="280" t="s">
        <v>6334</v>
      </c>
      <c r="E622" s="281" t="s">
        <v>125</v>
      </c>
      <c r="F622" s="282">
        <v>26.4</v>
      </c>
      <c r="G622" s="67"/>
      <c r="H622" s="254">
        <f>ROUND(G622*F622,2)</f>
        <v>0</v>
      </c>
      <c r="I622" s="388"/>
    </row>
    <row r="623" spans="1:9" ht="12" x14ac:dyDescent="0.2">
      <c r="A623" s="177"/>
      <c r="B623" s="221" t="s">
        <v>985</v>
      </c>
      <c r="C623" s="210" t="s">
        <v>986</v>
      </c>
      <c r="D623" s="211" t="s">
        <v>6335</v>
      </c>
      <c r="E623" s="212"/>
      <c r="F623" s="210" t="s">
        <v>986</v>
      </c>
      <c r="G623" s="212"/>
      <c r="H623" s="212"/>
      <c r="I623" s="383"/>
    </row>
    <row r="624" spans="1:9" ht="12" x14ac:dyDescent="0.2">
      <c r="A624" s="178"/>
      <c r="B624" s="221" t="s">
        <v>985</v>
      </c>
      <c r="C624" s="213" t="s">
        <v>986</v>
      </c>
      <c r="D624" s="214" t="s">
        <v>6336</v>
      </c>
      <c r="E624" s="215"/>
      <c r="F624" s="216">
        <v>26.4</v>
      </c>
      <c r="G624" s="215"/>
      <c r="H624" s="215"/>
      <c r="I624" s="384"/>
    </row>
    <row r="625" spans="1:9" ht="24.95" customHeight="1" x14ac:dyDescent="0.2">
      <c r="A625" s="278" t="s">
        <v>1216</v>
      </c>
      <c r="B625" s="278" t="s">
        <v>979</v>
      </c>
      <c r="C625" s="279" t="s">
        <v>4847</v>
      </c>
      <c r="D625" s="280" t="s">
        <v>4848</v>
      </c>
      <c r="E625" s="281" t="s">
        <v>125</v>
      </c>
      <c r="F625" s="282">
        <v>22.5</v>
      </c>
      <c r="G625" s="67"/>
      <c r="H625" s="254">
        <f>ROUND(G625*F625,2)</f>
        <v>0</v>
      </c>
      <c r="I625" s="389"/>
    </row>
    <row r="626" spans="1:9" ht="12" x14ac:dyDescent="0.2">
      <c r="A626" s="177"/>
      <c r="B626" s="221" t="s">
        <v>985</v>
      </c>
      <c r="C626" s="210" t="s">
        <v>986</v>
      </c>
      <c r="D626" s="211" t="s">
        <v>6337</v>
      </c>
      <c r="E626" s="212"/>
      <c r="F626" s="210" t="s">
        <v>986</v>
      </c>
      <c r="G626" s="212"/>
      <c r="H626" s="212"/>
      <c r="I626" s="384"/>
    </row>
    <row r="627" spans="1:9" ht="12" x14ac:dyDescent="0.2">
      <c r="A627" s="178"/>
      <c r="B627" s="221" t="s">
        <v>985</v>
      </c>
      <c r="C627" s="213" t="s">
        <v>986</v>
      </c>
      <c r="D627" s="214" t="s">
        <v>6338</v>
      </c>
      <c r="E627" s="215"/>
      <c r="F627" s="216">
        <v>1.5</v>
      </c>
      <c r="G627" s="215"/>
      <c r="H627" s="215"/>
      <c r="I627" s="383"/>
    </row>
    <row r="628" spans="1:9" ht="12" x14ac:dyDescent="0.2">
      <c r="A628" s="177"/>
      <c r="B628" s="221" t="s">
        <v>985</v>
      </c>
      <c r="C628" s="210" t="s">
        <v>986</v>
      </c>
      <c r="D628" s="211" t="s">
        <v>3035</v>
      </c>
      <c r="E628" s="212"/>
      <c r="F628" s="210" t="s">
        <v>986</v>
      </c>
      <c r="G628" s="212"/>
      <c r="H628" s="212"/>
      <c r="I628" s="384"/>
    </row>
    <row r="629" spans="1:9" ht="12" x14ac:dyDescent="0.2">
      <c r="A629" s="178"/>
      <c r="B629" s="221" t="s">
        <v>985</v>
      </c>
      <c r="C629" s="213" t="s">
        <v>986</v>
      </c>
      <c r="D629" s="214" t="s">
        <v>6338</v>
      </c>
      <c r="E629" s="215"/>
      <c r="F629" s="216">
        <v>1.5</v>
      </c>
      <c r="G629" s="215"/>
      <c r="H629" s="215"/>
      <c r="I629" s="387"/>
    </row>
    <row r="630" spans="1:9" s="46" customFormat="1" ht="15" x14ac:dyDescent="0.25">
      <c r="A630" s="177"/>
      <c r="B630" s="221" t="s">
        <v>985</v>
      </c>
      <c r="C630" s="210" t="s">
        <v>986</v>
      </c>
      <c r="D630" s="211" t="s">
        <v>3038</v>
      </c>
      <c r="E630" s="212"/>
      <c r="F630" s="210" t="s">
        <v>986</v>
      </c>
      <c r="G630" s="212"/>
      <c r="H630" s="212"/>
      <c r="I630" s="386"/>
    </row>
    <row r="631" spans="1:9" ht="12" x14ac:dyDescent="0.2">
      <c r="A631" s="178"/>
      <c r="B631" s="221" t="s">
        <v>985</v>
      </c>
      <c r="C631" s="213" t="s">
        <v>986</v>
      </c>
      <c r="D631" s="214" t="s">
        <v>6339</v>
      </c>
      <c r="E631" s="215"/>
      <c r="F631" s="216">
        <v>1.25</v>
      </c>
      <c r="G631" s="215"/>
      <c r="H631" s="215"/>
      <c r="I631" s="385"/>
    </row>
    <row r="632" spans="1:9" ht="12" x14ac:dyDescent="0.2">
      <c r="A632" s="178"/>
      <c r="B632" s="221" t="s">
        <v>985</v>
      </c>
      <c r="C632" s="213" t="s">
        <v>986</v>
      </c>
      <c r="D632" s="214" t="s">
        <v>6340</v>
      </c>
      <c r="E632" s="215"/>
      <c r="F632" s="216">
        <v>1.5</v>
      </c>
      <c r="G632" s="215"/>
      <c r="H632" s="215"/>
      <c r="I632" s="385"/>
    </row>
    <row r="633" spans="1:9" ht="12" x14ac:dyDescent="0.2">
      <c r="A633" s="177"/>
      <c r="B633" s="221" t="s">
        <v>985</v>
      </c>
      <c r="C633" s="210" t="s">
        <v>986</v>
      </c>
      <c r="D633" s="211" t="s">
        <v>2956</v>
      </c>
      <c r="E633" s="212"/>
      <c r="F633" s="210" t="s">
        <v>986</v>
      </c>
      <c r="G633" s="212"/>
      <c r="H633" s="212"/>
      <c r="I633" s="383"/>
    </row>
    <row r="634" spans="1:9" ht="12" x14ac:dyDescent="0.2">
      <c r="A634" s="178"/>
      <c r="B634" s="221" t="s">
        <v>985</v>
      </c>
      <c r="C634" s="213" t="s">
        <v>986</v>
      </c>
      <c r="D634" s="214" t="s">
        <v>6340</v>
      </c>
      <c r="E634" s="215"/>
      <c r="F634" s="216">
        <v>1.5</v>
      </c>
      <c r="G634" s="215"/>
      <c r="H634" s="215"/>
      <c r="I634" s="384"/>
    </row>
    <row r="635" spans="1:9" ht="12" x14ac:dyDescent="0.2">
      <c r="A635" s="177"/>
      <c r="B635" s="221" t="s">
        <v>985</v>
      </c>
      <c r="C635" s="210" t="s">
        <v>986</v>
      </c>
      <c r="D635" s="211" t="s">
        <v>2971</v>
      </c>
      <c r="E635" s="212"/>
      <c r="F635" s="210" t="s">
        <v>986</v>
      </c>
      <c r="G635" s="212"/>
      <c r="H635" s="212"/>
      <c r="I635" s="383"/>
    </row>
    <row r="636" spans="1:9" ht="12" x14ac:dyDescent="0.2">
      <c r="A636" s="178"/>
      <c r="B636" s="221" t="s">
        <v>985</v>
      </c>
      <c r="C636" s="213" t="s">
        <v>986</v>
      </c>
      <c r="D636" s="214" t="s">
        <v>6341</v>
      </c>
      <c r="E636" s="215"/>
      <c r="F636" s="216">
        <v>1</v>
      </c>
      <c r="G636" s="215"/>
      <c r="H636" s="215"/>
      <c r="I636" s="384"/>
    </row>
    <row r="637" spans="1:9" ht="12" x14ac:dyDescent="0.2">
      <c r="A637" s="178"/>
      <c r="B637" s="221" t="s">
        <v>985</v>
      </c>
      <c r="C637" s="213" t="s">
        <v>986</v>
      </c>
      <c r="D637" s="214" t="s">
        <v>6342</v>
      </c>
      <c r="E637" s="215"/>
      <c r="F637" s="216">
        <v>2.5</v>
      </c>
      <c r="G637" s="215"/>
      <c r="H637" s="215"/>
      <c r="I637" s="384"/>
    </row>
    <row r="638" spans="1:9" ht="12" x14ac:dyDescent="0.2">
      <c r="A638" s="178"/>
      <c r="B638" s="221" t="s">
        <v>985</v>
      </c>
      <c r="C638" s="213" t="s">
        <v>986</v>
      </c>
      <c r="D638" s="214" t="s">
        <v>6343</v>
      </c>
      <c r="E638" s="215"/>
      <c r="F638" s="216">
        <v>3</v>
      </c>
      <c r="G638" s="215"/>
      <c r="H638" s="215"/>
      <c r="I638" s="383"/>
    </row>
    <row r="639" spans="1:9" ht="12" x14ac:dyDescent="0.2">
      <c r="A639" s="178"/>
      <c r="B639" s="221" t="s">
        <v>985</v>
      </c>
      <c r="C639" s="213" t="s">
        <v>986</v>
      </c>
      <c r="D639" s="214" t="s">
        <v>6344</v>
      </c>
      <c r="E639" s="215"/>
      <c r="F639" s="216">
        <v>8.75</v>
      </c>
      <c r="G639" s="215"/>
      <c r="H639" s="215"/>
      <c r="I639" s="384"/>
    </row>
    <row r="640" spans="1:9" ht="12" x14ac:dyDescent="0.2">
      <c r="A640" s="179"/>
      <c r="B640" s="221" t="s">
        <v>985</v>
      </c>
      <c r="C640" s="217" t="s">
        <v>986</v>
      </c>
      <c r="D640" s="218" t="s">
        <v>1023</v>
      </c>
      <c r="E640" s="219"/>
      <c r="F640" s="220">
        <v>22.5</v>
      </c>
      <c r="G640" s="219"/>
      <c r="H640" s="219"/>
      <c r="I640" s="383"/>
    </row>
    <row r="641" spans="1:9" ht="24.95" customHeight="1" x14ac:dyDescent="0.2">
      <c r="A641" s="278" t="s">
        <v>1220</v>
      </c>
      <c r="B641" s="278" t="s">
        <v>979</v>
      </c>
      <c r="C641" s="279" t="s">
        <v>6345</v>
      </c>
      <c r="D641" s="280" t="s">
        <v>6346</v>
      </c>
      <c r="E641" s="281" t="s">
        <v>125</v>
      </c>
      <c r="F641" s="282">
        <v>98.79</v>
      </c>
      <c r="G641" s="67"/>
      <c r="H641" s="254">
        <f>ROUND(G641*F641,2)</f>
        <v>0</v>
      </c>
      <c r="I641" s="388"/>
    </row>
    <row r="642" spans="1:9" ht="12" x14ac:dyDescent="0.2">
      <c r="A642" s="177"/>
      <c r="B642" s="221" t="s">
        <v>985</v>
      </c>
      <c r="C642" s="210" t="s">
        <v>986</v>
      </c>
      <c r="D642" s="211" t="s">
        <v>3273</v>
      </c>
      <c r="E642" s="212"/>
      <c r="F642" s="210" t="s">
        <v>986</v>
      </c>
      <c r="G642" s="212"/>
      <c r="H642" s="212"/>
      <c r="I642" s="383"/>
    </row>
    <row r="643" spans="1:9" ht="12" x14ac:dyDescent="0.2">
      <c r="A643" s="177"/>
      <c r="B643" s="221" t="s">
        <v>985</v>
      </c>
      <c r="C643" s="210" t="s">
        <v>986</v>
      </c>
      <c r="D643" s="211" t="s">
        <v>5956</v>
      </c>
      <c r="E643" s="212"/>
      <c r="F643" s="210" t="s">
        <v>986</v>
      </c>
      <c r="G643" s="212"/>
      <c r="H643" s="212"/>
      <c r="I643" s="384"/>
    </row>
    <row r="644" spans="1:9" ht="12" x14ac:dyDescent="0.2">
      <c r="A644" s="178"/>
      <c r="B644" s="221" t="s">
        <v>985</v>
      </c>
      <c r="C644" s="213" t="s">
        <v>986</v>
      </c>
      <c r="D644" s="214" t="s">
        <v>6347</v>
      </c>
      <c r="E644" s="215"/>
      <c r="F644" s="216">
        <v>11.7</v>
      </c>
      <c r="G644" s="215"/>
      <c r="H644" s="215"/>
      <c r="I644" s="383"/>
    </row>
    <row r="645" spans="1:9" ht="12" x14ac:dyDescent="0.2">
      <c r="A645" s="178"/>
      <c r="B645" s="221" t="s">
        <v>985</v>
      </c>
      <c r="C645" s="213" t="s">
        <v>986</v>
      </c>
      <c r="D645" s="214" t="s">
        <v>6348</v>
      </c>
      <c r="E645" s="215"/>
      <c r="F645" s="216">
        <v>4.78</v>
      </c>
      <c r="G645" s="215"/>
      <c r="H645" s="215"/>
      <c r="I645" s="384"/>
    </row>
    <row r="646" spans="1:9" ht="12" x14ac:dyDescent="0.2">
      <c r="A646" s="177"/>
      <c r="B646" s="221" t="s">
        <v>985</v>
      </c>
      <c r="C646" s="210" t="s">
        <v>986</v>
      </c>
      <c r="D646" s="211" t="s">
        <v>3332</v>
      </c>
      <c r="E646" s="212"/>
      <c r="F646" s="210" t="s">
        <v>986</v>
      </c>
      <c r="G646" s="212"/>
      <c r="H646" s="212"/>
      <c r="I646" s="387"/>
    </row>
    <row r="647" spans="1:9" s="46" customFormat="1" ht="15" x14ac:dyDescent="0.25">
      <c r="A647" s="177"/>
      <c r="B647" s="221" t="s">
        <v>985</v>
      </c>
      <c r="C647" s="210" t="s">
        <v>986</v>
      </c>
      <c r="D647" s="211" t="s">
        <v>5961</v>
      </c>
      <c r="E647" s="212"/>
      <c r="F647" s="210" t="s">
        <v>986</v>
      </c>
      <c r="G647" s="212"/>
      <c r="H647" s="212"/>
      <c r="I647" s="386"/>
    </row>
    <row r="648" spans="1:9" ht="12" x14ac:dyDescent="0.2">
      <c r="A648" s="178"/>
      <c r="B648" s="221" t="s">
        <v>985</v>
      </c>
      <c r="C648" s="213" t="s">
        <v>986</v>
      </c>
      <c r="D648" s="214" t="s">
        <v>6349</v>
      </c>
      <c r="E648" s="215"/>
      <c r="F648" s="216">
        <v>6.2</v>
      </c>
      <c r="G648" s="215"/>
      <c r="H648" s="215"/>
      <c r="I648" s="385"/>
    </row>
    <row r="649" spans="1:9" ht="12" x14ac:dyDescent="0.2">
      <c r="A649" s="178"/>
      <c r="B649" s="221" t="s">
        <v>985</v>
      </c>
      <c r="C649" s="213" t="s">
        <v>986</v>
      </c>
      <c r="D649" s="214" t="s">
        <v>6350</v>
      </c>
      <c r="E649" s="215"/>
      <c r="F649" s="216">
        <v>5.16</v>
      </c>
      <c r="G649" s="215"/>
      <c r="H649" s="215"/>
      <c r="I649" s="385"/>
    </row>
    <row r="650" spans="1:9" ht="12" x14ac:dyDescent="0.2">
      <c r="A650" s="177"/>
      <c r="B650" s="221" t="s">
        <v>985</v>
      </c>
      <c r="C650" s="210" t="s">
        <v>986</v>
      </c>
      <c r="D650" s="211" t="s">
        <v>6351</v>
      </c>
      <c r="E650" s="212"/>
      <c r="F650" s="210" t="s">
        <v>986</v>
      </c>
      <c r="G650" s="212"/>
      <c r="H650" s="212"/>
      <c r="I650" s="383"/>
    </row>
    <row r="651" spans="1:9" ht="12" x14ac:dyDescent="0.2">
      <c r="A651" s="178"/>
      <c r="B651" s="221" t="s">
        <v>985</v>
      </c>
      <c r="C651" s="213" t="s">
        <v>986</v>
      </c>
      <c r="D651" s="214" t="s">
        <v>6352</v>
      </c>
      <c r="E651" s="215"/>
      <c r="F651" s="216">
        <v>17.399999999999999</v>
      </c>
      <c r="G651" s="215"/>
      <c r="H651" s="215"/>
      <c r="I651" s="384"/>
    </row>
    <row r="652" spans="1:9" ht="12" x14ac:dyDescent="0.2">
      <c r="A652" s="178"/>
      <c r="B652" s="221" t="s">
        <v>985</v>
      </c>
      <c r="C652" s="213" t="s">
        <v>986</v>
      </c>
      <c r="D652" s="214" t="s">
        <v>6353</v>
      </c>
      <c r="E652" s="215"/>
      <c r="F652" s="216">
        <v>6.2</v>
      </c>
      <c r="G652" s="215"/>
      <c r="H652" s="215"/>
      <c r="I652" s="384"/>
    </row>
    <row r="653" spans="1:9" ht="12" x14ac:dyDescent="0.2">
      <c r="A653" s="178"/>
      <c r="B653" s="221" t="s">
        <v>985</v>
      </c>
      <c r="C653" s="213" t="s">
        <v>986</v>
      </c>
      <c r="D653" s="214" t="s">
        <v>6354</v>
      </c>
      <c r="E653" s="215"/>
      <c r="F653" s="216">
        <v>5.96</v>
      </c>
      <c r="G653" s="215"/>
      <c r="H653" s="215"/>
      <c r="I653" s="387"/>
    </row>
    <row r="654" spans="1:9" s="46" customFormat="1" ht="15" x14ac:dyDescent="0.25">
      <c r="A654" s="178"/>
      <c r="B654" s="221" t="s">
        <v>985</v>
      </c>
      <c r="C654" s="213" t="s">
        <v>986</v>
      </c>
      <c r="D654" s="214" t="s">
        <v>6355</v>
      </c>
      <c r="E654" s="215"/>
      <c r="F654" s="216">
        <v>5.16</v>
      </c>
      <c r="G654" s="215"/>
      <c r="H654" s="215"/>
      <c r="I654" s="386"/>
    </row>
    <row r="655" spans="1:9" ht="12" x14ac:dyDescent="0.2">
      <c r="A655" s="177"/>
      <c r="B655" s="221" t="s">
        <v>985</v>
      </c>
      <c r="C655" s="210" t="s">
        <v>986</v>
      </c>
      <c r="D655" s="211" t="s">
        <v>6356</v>
      </c>
      <c r="E655" s="212"/>
      <c r="F655" s="210" t="s">
        <v>986</v>
      </c>
      <c r="G655" s="212"/>
      <c r="H655" s="212"/>
      <c r="I655" s="385"/>
    </row>
    <row r="656" spans="1:9" ht="12" x14ac:dyDescent="0.2">
      <c r="A656" s="178"/>
      <c r="B656" s="221" t="s">
        <v>985</v>
      </c>
      <c r="C656" s="213" t="s">
        <v>986</v>
      </c>
      <c r="D656" s="214" t="s">
        <v>6357</v>
      </c>
      <c r="E656" s="215"/>
      <c r="F656" s="216">
        <v>6.2</v>
      </c>
      <c r="G656" s="215"/>
      <c r="H656" s="215"/>
      <c r="I656" s="385"/>
    </row>
    <row r="657" spans="1:9" ht="12" x14ac:dyDescent="0.2">
      <c r="A657" s="178"/>
      <c r="B657" s="221" t="s">
        <v>985</v>
      </c>
      <c r="C657" s="213" t="s">
        <v>986</v>
      </c>
      <c r="D657" s="214" t="s">
        <v>6358</v>
      </c>
      <c r="E657" s="215"/>
      <c r="F657" s="216">
        <v>3.1</v>
      </c>
      <c r="G657" s="215"/>
      <c r="H657" s="215"/>
      <c r="I657" s="383"/>
    </row>
    <row r="658" spans="1:9" ht="12" x14ac:dyDescent="0.2">
      <c r="A658" s="178"/>
      <c r="B658" s="221" t="s">
        <v>985</v>
      </c>
      <c r="C658" s="213" t="s">
        <v>986</v>
      </c>
      <c r="D658" s="214" t="s">
        <v>6359</v>
      </c>
      <c r="E658" s="215"/>
      <c r="F658" s="216">
        <v>5.16</v>
      </c>
      <c r="G658" s="215"/>
      <c r="H658" s="215"/>
      <c r="I658" s="384"/>
    </row>
    <row r="659" spans="1:9" ht="12" x14ac:dyDescent="0.2">
      <c r="A659" s="177"/>
      <c r="B659" s="221" t="s">
        <v>985</v>
      </c>
      <c r="C659" s="210" t="s">
        <v>986</v>
      </c>
      <c r="D659" s="211" t="s">
        <v>6360</v>
      </c>
      <c r="E659" s="212"/>
      <c r="F659" s="210" t="s">
        <v>986</v>
      </c>
      <c r="G659" s="212"/>
      <c r="H659" s="212"/>
      <c r="I659" s="384"/>
    </row>
    <row r="660" spans="1:9" ht="12" x14ac:dyDescent="0.2">
      <c r="A660" s="178"/>
      <c r="B660" s="221" t="s">
        <v>985</v>
      </c>
      <c r="C660" s="213" t="s">
        <v>986</v>
      </c>
      <c r="D660" s="214" t="s">
        <v>6357</v>
      </c>
      <c r="E660" s="215"/>
      <c r="F660" s="216">
        <v>6.2</v>
      </c>
      <c r="G660" s="215"/>
      <c r="H660" s="215"/>
      <c r="I660" s="387"/>
    </row>
    <row r="661" spans="1:9" s="46" customFormat="1" ht="15" x14ac:dyDescent="0.25">
      <c r="A661" s="178"/>
      <c r="B661" s="221" t="s">
        <v>985</v>
      </c>
      <c r="C661" s="213" t="s">
        <v>986</v>
      </c>
      <c r="D661" s="214" t="s">
        <v>6359</v>
      </c>
      <c r="E661" s="215"/>
      <c r="F661" s="216">
        <v>5.16</v>
      </c>
      <c r="G661" s="215"/>
      <c r="H661" s="215"/>
      <c r="I661" s="386"/>
    </row>
    <row r="662" spans="1:9" ht="12" x14ac:dyDescent="0.2">
      <c r="A662" s="178"/>
      <c r="B662" s="221" t="s">
        <v>985</v>
      </c>
      <c r="C662" s="213" t="s">
        <v>986</v>
      </c>
      <c r="D662" s="214" t="s">
        <v>6361</v>
      </c>
      <c r="E662" s="215"/>
      <c r="F662" s="216">
        <v>1.25</v>
      </c>
      <c r="G662" s="215"/>
      <c r="H662" s="215"/>
      <c r="I662" s="385"/>
    </row>
    <row r="663" spans="1:9" ht="12" x14ac:dyDescent="0.2">
      <c r="A663" s="177"/>
      <c r="B663" s="221" t="s">
        <v>985</v>
      </c>
      <c r="C663" s="210" t="s">
        <v>986</v>
      </c>
      <c r="D663" s="211" t="s">
        <v>6362</v>
      </c>
      <c r="E663" s="212"/>
      <c r="F663" s="210" t="s">
        <v>986</v>
      </c>
      <c r="G663" s="212"/>
      <c r="H663" s="212"/>
      <c r="I663" s="385"/>
    </row>
    <row r="664" spans="1:9" ht="12" x14ac:dyDescent="0.2">
      <c r="A664" s="178"/>
      <c r="B664" s="221" t="s">
        <v>985</v>
      </c>
      <c r="C664" s="213" t="s">
        <v>986</v>
      </c>
      <c r="D664" s="214" t="s">
        <v>6363</v>
      </c>
      <c r="E664" s="215"/>
      <c r="F664" s="216">
        <v>3.76</v>
      </c>
      <c r="G664" s="215"/>
      <c r="H664" s="215"/>
      <c r="I664" s="383"/>
    </row>
    <row r="665" spans="1:9" ht="12" x14ac:dyDescent="0.2">
      <c r="A665" s="178"/>
      <c r="B665" s="221" t="s">
        <v>985</v>
      </c>
      <c r="C665" s="213" t="s">
        <v>986</v>
      </c>
      <c r="D665" s="214" t="s">
        <v>6364</v>
      </c>
      <c r="E665" s="215"/>
      <c r="F665" s="216">
        <v>5.4</v>
      </c>
      <c r="G665" s="215"/>
      <c r="H665" s="215"/>
      <c r="I665" s="384"/>
    </row>
    <row r="666" spans="1:9" ht="12" x14ac:dyDescent="0.2">
      <c r="A666" s="179"/>
      <c r="B666" s="221" t="s">
        <v>985</v>
      </c>
      <c r="C666" s="217" t="s">
        <v>986</v>
      </c>
      <c r="D666" s="218" t="s">
        <v>1023</v>
      </c>
      <c r="E666" s="219"/>
      <c r="F666" s="220">
        <v>98.79</v>
      </c>
      <c r="G666" s="219"/>
      <c r="H666" s="219"/>
      <c r="I666" s="387"/>
    </row>
    <row r="667" spans="1:9" s="46" customFormat="1" ht="24.95" customHeight="1" x14ac:dyDescent="0.25">
      <c r="A667" s="278" t="s">
        <v>1224</v>
      </c>
      <c r="B667" s="278" t="s">
        <v>979</v>
      </c>
      <c r="C667" s="279" t="s">
        <v>6365</v>
      </c>
      <c r="D667" s="280" t="s">
        <v>6366</v>
      </c>
      <c r="E667" s="281" t="s">
        <v>125</v>
      </c>
      <c r="F667" s="282">
        <v>0.8</v>
      </c>
      <c r="G667" s="67"/>
      <c r="H667" s="254">
        <f>ROUND(G667*F667,2)</f>
        <v>0</v>
      </c>
      <c r="I667" s="280"/>
    </row>
    <row r="668" spans="1:9" ht="12" x14ac:dyDescent="0.2">
      <c r="A668" s="177"/>
      <c r="B668" s="221" t="s">
        <v>985</v>
      </c>
      <c r="C668" s="210" t="s">
        <v>986</v>
      </c>
      <c r="D668" s="211" t="s">
        <v>6367</v>
      </c>
      <c r="E668" s="212"/>
      <c r="F668" s="210" t="s">
        <v>986</v>
      </c>
      <c r="G668" s="212"/>
      <c r="H668" s="212"/>
      <c r="I668" s="385"/>
    </row>
    <row r="669" spans="1:9" ht="12" x14ac:dyDescent="0.2">
      <c r="A669" s="177"/>
      <c r="B669" s="221" t="s">
        <v>985</v>
      </c>
      <c r="C669" s="210" t="s">
        <v>986</v>
      </c>
      <c r="D669" s="211" t="s">
        <v>6368</v>
      </c>
      <c r="E669" s="212"/>
      <c r="F669" s="210" t="s">
        <v>986</v>
      </c>
      <c r="G669" s="212"/>
      <c r="H669" s="212"/>
      <c r="I669" s="385"/>
    </row>
    <row r="670" spans="1:9" ht="12" x14ac:dyDescent="0.2">
      <c r="A670" s="177"/>
      <c r="B670" s="221" t="s">
        <v>985</v>
      </c>
      <c r="C670" s="210" t="s">
        <v>986</v>
      </c>
      <c r="D670" s="211" t="s">
        <v>6369</v>
      </c>
      <c r="E670" s="212"/>
      <c r="F670" s="210" t="s">
        <v>986</v>
      </c>
      <c r="G670" s="212"/>
      <c r="H670" s="212"/>
      <c r="I670" s="383"/>
    </row>
    <row r="671" spans="1:9" ht="12" x14ac:dyDescent="0.2">
      <c r="A671" s="178"/>
      <c r="B671" s="221" t="s">
        <v>985</v>
      </c>
      <c r="C671" s="213" t="s">
        <v>986</v>
      </c>
      <c r="D671" s="214" t="s">
        <v>6370</v>
      </c>
      <c r="E671" s="215"/>
      <c r="F671" s="216">
        <v>0.8</v>
      </c>
      <c r="G671" s="215"/>
      <c r="H671" s="215"/>
      <c r="I671" s="384"/>
    </row>
    <row r="672" spans="1:9" ht="24.95" customHeight="1" x14ac:dyDescent="0.2">
      <c r="A672" s="278" t="s">
        <v>1228</v>
      </c>
      <c r="B672" s="278" t="s">
        <v>979</v>
      </c>
      <c r="C672" s="279" t="s">
        <v>6371</v>
      </c>
      <c r="D672" s="280" t="s">
        <v>6372</v>
      </c>
      <c r="E672" s="281" t="s">
        <v>125</v>
      </c>
      <c r="F672" s="282">
        <v>7.4</v>
      </c>
      <c r="G672" s="67"/>
      <c r="H672" s="254">
        <f>ROUND(G672*F672,2)</f>
        <v>0</v>
      </c>
      <c r="I672" s="389"/>
    </row>
    <row r="673" spans="1:9" ht="12" x14ac:dyDescent="0.2">
      <c r="A673" s="177"/>
      <c r="B673" s="221" t="s">
        <v>985</v>
      </c>
      <c r="C673" s="210" t="s">
        <v>986</v>
      </c>
      <c r="D673" s="211" t="s">
        <v>6367</v>
      </c>
      <c r="E673" s="212"/>
      <c r="F673" s="210" t="s">
        <v>986</v>
      </c>
      <c r="G673" s="212"/>
      <c r="H673" s="212"/>
      <c r="I673" s="384"/>
    </row>
    <row r="674" spans="1:9" ht="12" x14ac:dyDescent="0.2">
      <c r="A674" s="177"/>
      <c r="B674" s="221" t="s">
        <v>985</v>
      </c>
      <c r="C674" s="210" t="s">
        <v>986</v>
      </c>
      <c r="D674" s="211" t="s">
        <v>6369</v>
      </c>
      <c r="E674" s="212"/>
      <c r="F674" s="210" t="s">
        <v>986</v>
      </c>
      <c r="G674" s="212"/>
      <c r="H674" s="212"/>
      <c r="I674" s="387"/>
    </row>
    <row r="675" spans="1:9" s="46" customFormat="1" ht="15" x14ac:dyDescent="0.25">
      <c r="A675" s="178"/>
      <c r="B675" s="221" t="s">
        <v>985</v>
      </c>
      <c r="C675" s="213" t="s">
        <v>986</v>
      </c>
      <c r="D675" s="214" t="s">
        <v>6373</v>
      </c>
      <c r="E675" s="215"/>
      <c r="F675" s="216">
        <v>7.4</v>
      </c>
      <c r="G675" s="215"/>
      <c r="H675" s="215"/>
      <c r="I675" s="386"/>
    </row>
    <row r="676" spans="1:9" ht="24.95" customHeight="1" x14ac:dyDescent="0.2">
      <c r="A676" s="278" t="s">
        <v>46</v>
      </c>
      <c r="B676" s="278" t="s">
        <v>979</v>
      </c>
      <c r="C676" s="279" t="s">
        <v>6371</v>
      </c>
      <c r="D676" s="280" t="s">
        <v>6372</v>
      </c>
      <c r="E676" s="281" t="s">
        <v>125</v>
      </c>
      <c r="F676" s="282">
        <v>33.880000000000003</v>
      </c>
      <c r="G676" s="67"/>
      <c r="H676" s="254">
        <f>ROUND(G676*F676,2)</f>
        <v>0</v>
      </c>
      <c r="I676" s="163"/>
    </row>
    <row r="677" spans="1:9" ht="12" x14ac:dyDescent="0.2">
      <c r="A677" s="177"/>
      <c r="B677" s="221" t="s">
        <v>985</v>
      </c>
      <c r="C677" s="210" t="s">
        <v>986</v>
      </c>
      <c r="D677" s="211" t="s">
        <v>6374</v>
      </c>
      <c r="E677" s="212"/>
      <c r="F677" s="210" t="s">
        <v>986</v>
      </c>
      <c r="G677" s="212"/>
      <c r="H677" s="212"/>
      <c r="I677" s="385"/>
    </row>
    <row r="678" spans="1:9" ht="12" x14ac:dyDescent="0.2">
      <c r="A678" s="177"/>
      <c r="B678" s="221" t="s">
        <v>985</v>
      </c>
      <c r="C678" s="210" t="s">
        <v>986</v>
      </c>
      <c r="D678" s="211" t="s">
        <v>6375</v>
      </c>
      <c r="E678" s="212"/>
      <c r="F678" s="210" t="s">
        <v>986</v>
      </c>
      <c r="G678" s="212"/>
      <c r="H678" s="212"/>
      <c r="I678" s="383"/>
    </row>
    <row r="679" spans="1:9" ht="12" x14ac:dyDescent="0.2">
      <c r="A679" s="178"/>
      <c r="B679" s="221" t="s">
        <v>985</v>
      </c>
      <c r="C679" s="213" t="s">
        <v>986</v>
      </c>
      <c r="D679" s="214" t="s">
        <v>6376</v>
      </c>
      <c r="E679" s="215"/>
      <c r="F679" s="216">
        <v>4.5999999999999996</v>
      </c>
      <c r="G679" s="215"/>
      <c r="H679" s="215"/>
      <c r="I679" s="384"/>
    </row>
    <row r="680" spans="1:9" s="46" customFormat="1" ht="15" x14ac:dyDescent="0.25">
      <c r="A680" s="177"/>
      <c r="B680" s="221" t="s">
        <v>985</v>
      </c>
      <c r="C680" s="210" t="s">
        <v>986</v>
      </c>
      <c r="D680" s="211" t="s">
        <v>6369</v>
      </c>
      <c r="E680" s="212"/>
      <c r="F680" s="210" t="s">
        <v>986</v>
      </c>
      <c r="G680" s="212"/>
      <c r="H680" s="212"/>
      <c r="I680" s="386"/>
    </row>
    <row r="681" spans="1:9" ht="12" x14ac:dyDescent="0.2">
      <c r="A681" s="178"/>
      <c r="B681" s="221" t="s">
        <v>985</v>
      </c>
      <c r="C681" s="213" t="s">
        <v>986</v>
      </c>
      <c r="D681" s="214" t="s">
        <v>6377</v>
      </c>
      <c r="E681" s="215"/>
      <c r="F681" s="216">
        <v>4.88</v>
      </c>
      <c r="G681" s="215"/>
      <c r="H681" s="215"/>
      <c r="I681" s="385"/>
    </row>
    <row r="682" spans="1:9" ht="12" x14ac:dyDescent="0.2">
      <c r="A682" s="178"/>
      <c r="B682" s="221" t="s">
        <v>985</v>
      </c>
      <c r="C682" s="213" t="s">
        <v>986</v>
      </c>
      <c r="D682" s="214" t="s">
        <v>6378</v>
      </c>
      <c r="E682" s="215"/>
      <c r="F682" s="216">
        <v>4.88</v>
      </c>
      <c r="G682" s="215"/>
      <c r="H682" s="215"/>
      <c r="I682" s="385"/>
    </row>
    <row r="683" spans="1:9" ht="12" x14ac:dyDescent="0.2">
      <c r="A683" s="177"/>
      <c r="B683" s="221" t="s">
        <v>985</v>
      </c>
      <c r="C683" s="210" t="s">
        <v>986</v>
      </c>
      <c r="D683" s="211" t="s">
        <v>6379</v>
      </c>
      <c r="E683" s="212"/>
      <c r="F683" s="210" t="s">
        <v>986</v>
      </c>
      <c r="G683" s="212"/>
      <c r="H683" s="212"/>
      <c r="I683" s="383"/>
    </row>
    <row r="684" spans="1:9" ht="12" x14ac:dyDescent="0.2">
      <c r="A684" s="178"/>
      <c r="B684" s="221" t="s">
        <v>985</v>
      </c>
      <c r="C684" s="213" t="s">
        <v>986</v>
      </c>
      <c r="D684" s="214" t="s">
        <v>6380</v>
      </c>
      <c r="E684" s="215"/>
      <c r="F684" s="216">
        <v>7.32</v>
      </c>
      <c r="G684" s="215"/>
      <c r="H684" s="215"/>
      <c r="I684" s="384"/>
    </row>
    <row r="685" spans="1:9" ht="12" x14ac:dyDescent="0.2">
      <c r="A685" s="177"/>
      <c r="B685" s="221" t="s">
        <v>985</v>
      </c>
      <c r="C685" s="210" t="s">
        <v>986</v>
      </c>
      <c r="D685" s="211" t="s">
        <v>6381</v>
      </c>
      <c r="E685" s="212"/>
      <c r="F685" s="210" t="s">
        <v>986</v>
      </c>
      <c r="G685" s="212"/>
      <c r="H685" s="212"/>
      <c r="I685" s="383"/>
    </row>
    <row r="686" spans="1:9" ht="12" x14ac:dyDescent="0.2">
      <c r="A686" s="178"/>
      <c r="B686" s="221" t="s">
        <v>985</v>
      </c>
      <c r="C686" s="213" t="s">
        <v>986</v>
      </c>
      <c r="D686" s="214" t="s">
        <v>6380</v>
      </c>
      <c r="E686" s="215"/>
      <c r="F686" s="216">
        <v>7.32</v>
      </c>
      <c r="G686" s="215"/>
      <c r="H686" s="215"/>
      <c r="I686" s="384"/>
    </row>
    <row r="687" spans="1:9" ht="12" x14ac:dyDescent="0.2">
      <c r="A687" s="177"/>
      <c r="B687" s="221" t="s">
        <v>985</v>
      </c>
      <c r="C687" s="210" t="s">
        <v>986</v>
      </c>
      <c r="D687" s="211" t="s">
        <v>6382</v>
      </c>
      <c r="E687" s="212"/>
      <c r="F687" s="210" t="s">
        <v>986</v>
      </c>
      <c r="G687" s="212"/>
      <c r="H687" s="212"/>
      <c r="I687" s="391"/>
    </row>
    <row r="688" spans="1:9" ht="12" x14ac:dyDescent="0.2">
      <c r="A688" s="178"/>
      <c r="B688" s="221" t="s">
        <v>985</v>
      </c>
      <c r="C688" s="213" t="s">
        <v>986</v>
      </c>
      <c r="D688" s="214" t="s">
        <v>6383</v>
      </c>
      <c r="E688" s="215"/>
      <c r="F688" s="216">
        <v>4.88</v>
      </c>
      <c r="G688" s="215"/>
      <c r="H688" s="215"/>
      <c r="I688" s="383"/>
    </row>
    <row r="689" spans="1:9" ht="12" x14ac:dyDescent="0.2">
      <c r="A689" s="179"/>
      <c r="B689" s="221" t="s">
        <v>985</v>
      </c>
      <c r="C689" s="217" t="s">
        <v>986</v>
      </c>
      <c r="D689" s="218" t="s">
        <v>1023</v>
      </c>
      <c r="E689" s="219"/>
      <c r="F689" s="220">
        <v>33.880000000000003</v>
      </c>
      <c r="G689" s="219"/>
      <c r="H689" s="219"/>
      <c r="I689" s="383"/>
    </row>
    <row r="690" spans="1:9" ht="24.95" customHeight="1" x14ac:dyDescent="0.2">
      <c r="A690" s="278" t="s">
        <v>48</v>
      </c>
      <c r="B690" s="278" t="s">
        <v>979</v>
      </c>
      <c r="C690" s="279" t="s">
        <v>6384</v>
      </c>
      <c r="D690" s="280" t="s">
        <v>6385</v>
      </c>
      <c r="E690" s="281" t="s">
        <v>125</v>
      </c>
      <c r="F690" s="282">
        <v>1.34</v>
      </c>
      <c r="G690" s="67"/>
      <c r="H690" s="254">
        <f>ROUND(G690*F690,2)</f>
        <v>0</v>
      </c>
      <c r="I690" s="388"/>
    </row>
    <row r="691" spans="1:9" ht="12" x14ac:dyDescent="0.2">
      <c r="A691" s="177"/>
      <c r="B691" s="221" t="s">
        <v>985</v>
      </c>
      <c r="C691" s="210" t="s">
        <v>986</v>
      </c>
      <c r="D691" s="211" t="s">
        <v>6138</v>
      </c>
      <c r="E691" s="212"/>
      <c r="F691" s="210" t="s">
        <v>986</v>
      </c>
      <c r="G691" s="212"/>
      <c r="H691" s="212"/>
      <c r="I691" s="383"/>
    </row>
    <row r="692" spans="1:9" ht="12" x14ac:dyDescent="0.2">
      <c r="A692" s="178"/>
      <c r="B692" s="221" t="s">
        <v>985</v>
      </c>
      <c r="C692" s="213" t="s">
        <v>986</v>
      </c>
      <c r="D692" s="214" t="s">
        <v>6386</v>
      </c>
      <c r="E692" s="215"/>
      <c r="F692" s="216">
        <v>0.67</v>
      </c>
      <c r="G692" s="215"/>
      <c r="H692" s="215"/>
      <c r="I692" s="384"/>
    </row>
    <row r="693" spans="1:9" ht="12" x14ac:dyDescent="0.2">
      <c r="A693" s="177"/>
      <c r="B693" s="221" t="s">
        <v>985</v>
      </c>
      <c r="C693" s="210" t="s">
        <v>986</v>
      </c>
      <c r="D693" s="211" t="s">
        <v>6387</v>
      </c>
      <c r="E693" s="212"/>
      <c r="F693" s="210" t="s">
        <v>986</v>
      </c>
      <c r="G693" s="212"/>
      <c r="H693" s="212"/>
      <c r="I693" s="384"/>
    </row>
    <row r="694" spans="1:9" ht="12" x14ac:dyDescent="0.2">
      <c r="A694" s="178"/>
      <c r="B694" s="221" t="s">
        <v>985</v>
      </c>
      <c r="C694" s="213" t="s">
        <v>986</v>
      </c>
      <c r="D694" s="214" t="s">
        <v>6386</v>
      </c>
      <c r="E694" s="215"/>
      <c r="F694" s="216">
        <v>0.67</v>
      </c>
      <c r="G694" s="215"/>
      <c r="H694" s="215"/>
      <c r="I694" s="383"/>
    </row>
    <row r="695" spans="1:9" ht="12" x14ac:dyDescent="0.2">
      <c r="A695" s="179"/>
      <c r="B695" s="221" t="s">
        <v>985</v>
      </c>
      <c r="C695" s="217" t="s">
        <v>986</v>
      </c>
      <c r="D695" s="218" t="s">
        <v>1023</v>
      </c>
      <c r="E695" s="219"/>
      <c r="F695" s="220">
        <v>1.34</v>
      </c>
      <c r="G695" s="219"/>
      <c r="H695" s="219"/>
      <c r="I695" s="384"/>
    </row>
    <row r="696" spans="1:9" ht="24.95" customHeight="1" x14ac:dyDescent="0.2">
      <c r="A696" s="278" t="s">
        <v>50</v>
      </c>
      <c r="B696" s="278" t="s">
        <v>979</v>
      </c>
      <c r="C696" s="279" t="s">
        <v>6388</v>
      </c>
      <c r="D696" s="280" t="s">
        <v>6389</v>
      </c>
      <c r="E696" s="281" t="s">
        <v>125</v>
      </c>
      <c r="F696" s="282">
        <v>15.394</v>
      </c>
      <c r="G696" s="67"/>
      <c r="H696" s="254">
        <f>ROUND(G696*F696,2)</f>
        <v>0</v>
      </c>
      <c r="I696" s="388"/>
    </row>
    <row r="697" spans="1:9" ht="12" x14ac:dyDescent="0.2">
      <c r="A697" s="177"/>
      <c r="B697" s="221" t="s">
        <v>985</v>
      </c>
      <c r="C697" s="210" t="s">
        <v>986</v>
      </c>
      <c r="D697" s="211" t="s">
        <v>6390</v>
      </c>
      <c r="E697" s="212"/>
      <c r="F697" s="210" t="s">
        <v>986</v>
      </c>
      <c r="G697" s="212"/>
      <c r="H697" s="212"/>
      <c r="I697" s="383"/>
    </row>
    <row r="698" spans="1:9" ht="12" x14ac:dyDescent="0.2">
      <c r="A698" s="177"/>
      <c r="B698" s="221" t="s">
        <v>985</v>
      </c>
      <c r="C698" s="210" t="s">
        <v>986</v>
      </c>
      <c r="D698" s="211" t="s">
        <v>3273</v>
      </c>
      <c r="E698" s="212"/>
      <c r="F698" s="210" t="s">
        <v>986</v>
      </c>
      <c r="G698" s="212"/>
      <c r="H698" s="212"/>
      <c r="I698" s="384"/>
    </row>
    <row r="699" spans="1:9" ht="12" x14ac:dyDescent="0.2">
      <c r="A699" s="178"/>
      <c r="B699" s="221" t="s">
        <v>985</v>
      </c>
      <c r="C699" s="213" t="s">
        <v>986</v>
      </c>
      <c r="D699" s="214" t="s">
        <v>6391</v>
      </c>
      <c r="E699" s="215"/>
      <c r="F699" s="216">
        <v>2.39</v>
      </c>
      <c r="G699" s="215"/>
      <c r="H699" s="215"/>
      <c r="I699" s="383"/>
    </row>
    <row r="700" spans="1:9" ht="12" x14ac:dyDescent="0.2">
      <c r="A700" s="177"/>
      <c r="B700" s="221" t="s">
        <v>985</v>
      </c>
      <c r="C700" s="210" t="s">
        <v>986</v>
      </c>
      <c r="D700" s="211" t="s">
        <v>3332</v>
      </c>
      <c r="E700" s="212"/>
      <c r="F700" s="210" t="s">
        <v>986</v>
      </c>
      <c r="G700" s="212"/>
      <c r="H700" s="212"/>
      <c r="I700" s="384"/>
    </row>
    <row r="701" spans="1:9" ht="12" x14ac:dyDescent="0.2">
      <c r="A701" s="178"/>
      <c r="B701" s="221" t="s">
        <v>985</v>
      </c>
      <c r="C701" s="213" t="s">
        <v>986</v>
      </c>
      <c r="D701" s="214" t="s">
        <v>6392</v>
      </c>
      <c r="E701" s="215"/>
      <c r="F701" s="216">
        <v>2.5640000000000001</v>
      </c>
      <c r="G701" s="215"/>
      <c r="H701" s="215"/>
      <c r="I701" s="391"/>
    </row>
    <row r="702" spans="1:9" ht="12" x14ac:dyDescent="0.2">
      <c r="A702" s="178"/>
      <c r="B702" s="221" t="s">
        <v>985</v>
      </c>
      <c r="C702" s="213" t="s">
        <v>986</v>
      </c>
      <c r="D702" s="214" t="s">
        <v>6393</v>
      </c>
      <c r="E702" s="215"/>
      <c r="F702" s="216">
        <v>0.9</v>
      </c>
      <c r="G702" s="215"/>
      <c r="H702" s="215"/>
      <c r="I702" s="387"/>
    </row>
    <row r="703" spans="1:9" s="46" customFormat="1" ht="15" x14ac:dyDescent="0.25">
      <c r="A703" s="177"/>
      <c r="B703" s="221" t="s">
        <v>985</v>
      </c>
      <c r="C703" s="210" t="s">
        <v>986</v>
      </c>
      <c r="D703" s="211" t="s">
        <v>3323</v>
      </c>
      <c r="E703" s="212"/>
      <c r="F703" s="210" t="s">
        <v>986</v>
      </c>
      <c r="G703" s="212"/>
      <c r="H703" s="212"/>
      <c r="I703" s="386"/>
    </row>
    <row r="704" spans="1:9" ht="12" x14ac:dyDescent="0.2">
      <c r="A704" s="178"/>
      <c r="B704" s="221" t="s">
        <v>985</v>
      </c>
      <c r="C704" s="213" t="s">
        <v>986</v>
      </c>
      <c r="D704" s="214" t="s">
        <v>6394</v>
      </c>
      <c r="E704" s="215"/>
      <c r="F704" s="216">
        <v>2.57</v>
      </c>
      <c r="G704" s="215"/>
      <c r="H704" s="215"/>
      <c r="I704" s="385"/>
    </row>
    <row r="705" spans="1:9" ht="12" x14ac:dyDescent="0.2">
      <c r="A705" s="178"/>
      <c r="B705" s="221" t="s">
        <v>985</v>
      </c>
      <c r="C705" s="213" t="s">
        <v>986</v>
      </c>
      <c r="D705" s="214" t="s">
        <v>6395</v>
      </c>
      <c r="E705" s="215"/>
      <c r="F705" s="216">
        <v>1.3</v>
      </c>
      <c r="G705" s="215"/>
      <c r="H705" s="215"/>
      <c r="I705" s="383"/>
    </row>
    <row r="706" spans="1:9" ht="12" x14ac:dyDescent="0.2">
      <c r="A706" s="177"/>
      <c r="B706" s="221" t="s">
        <v>985</v>
      </c>
      <c r="C706" s="210" t="s">
        <v>986</v>
      </c>
      <c r="D706" s="211" t="s">
        <v>3325</v>
      </c>
      <c r="E706" s="212"/>
      <c r="F706" s="210" t="s">
        <v>986</v>
      </c>
      <c r="G706" s="212"/>
      <c r="H706" s="212"/>
      <c r="I706" s="383"/>
    </row>
    <row r="707" spans="1:9" ht="12" x14ac:dyDescent="0.2">
      <c r="A707" s="178"/>
      <c r="B707" s="221" t="s">
        <v>985</v>
      </c>
      <c r="C707" s="213" t="s">
        <v>986</v>
      </c>
      <c r="D707" s="214" t="s">
        <v>6394</v>
      </c>
      <c r="E707" s="215"/>
      <c r="F707" s="216">
        <v>2.57</v>
      </c>
      <c r="G707" s="215"/>
      <c r="H707" s="215"/>
      <c r="I707" s="384"/>
    </row>
    <row r="708" spans="1:9" ht="12" x14ac:dyDescent="0.2">
      <c r="A708" s="178"/>
      <c r="B708" s="221" t="s">
        <v>985</v>
      </c>
      <c r="C708" s="213" t="s">
        <v>986</v>
      </c>
      <c r="D708" s="214" t="s">
        <v>6395</v>
      </c>
      <c r="E708" s="215"/>
      <c r="F708" s="216">
        <v>1.3</v>
      </c>
      <c r="G708" s="215"/>
      <c r="H708" s="215"/>
      <c r="I708" s="384"/>
    </row>
    <row r="709" spans="1:9" ht="12" x14ac:dyDescent="0.2">
      <c r="A709" s="177"/>
      <c r="B709" s="221" t="s">
        <v>985</v>
      </c>
      <c r="C709" s="210" t="s">
        <v>986</v>
      </c>
      <c r="D709" s="211" t="s">
        <v>3326</v>
      </c>
      <c r="E709" s="212"/>
      <c r="F709" s="210" t="s">
        <v>986</v>
      </c>
      <c r="G709" s="212"/>
      <c r="H709" s="212"/>
      <c r="I709" s="384"/>
    </row>
    <row r="710" spans="1:9" ht="12" x14ac:dyDescent="0.2">
      <c r="A710" s="178"/>
      <c r="B710" s="221" t="s">
        <v>985</v>
      </c>
      <c r="C710" s="213" t="s">
        <v>986</v>
      </c>
      <c r="D710" s="214" t="s">
        <v>6396</v>
      </c>
      <c r="E710" s="215"/>
      <c r="F710" s="216">
        <v>1.8</v>
      </c>
      <c r="G710" s="215"/>
      <c r="H710" s="215"/>
      <c r="I710" s="383"/>
    </row>
    <row r="711" spans="1:9" ht="12" x14ac:dyDescent="0.2">
      <c r="A711" s="179"/>
      <c r="B711" s="221" t="s">
        <v>985</v>
      </c>
      <c r="C711" s="217" t="s">
        <v>986</v>
      </c>
      <c r="D711" s="218" t="s">
        <v>1023</v>
      </c>
      <c r="E711" s="219"/>
      <c r="F711" s="220">
        <v>15.394000000000004</v>
      </c>
      <c r="G711" s="219"/>
      <c r="H711" s="219"/>
      <c r="I711" s="384"/>
    </row>
    <row r="712" spans="1:9" ht="24.95" customHeight="1" x14ac:dyDescent="0.2">
      <c r="A712" s="278" t="s">
        <v>1243</v>
      </c>
      <c r="B712" s="278" t="s">
        <v>979</v>
      </c>
      <c r="C712" s="279" t="s">
        <v>6397</v>
      </c>
      <c r="D712" s="280" t="s">
        <v>6398</v>
      </c>
      <c r="E712" s="281" t="s">
        <v>125</v>
      </c>
      <c r="F712" s="282">
        <v>100</v>
      </c>
      <c r="G712" s="67"/>
      <c r="H712" s="254">
        <f>ROUND(G712*F712,2)</f>
        <v>0</v>
      </c>
      <c r="I712" s="388"/>
    </row>
    <row r="713" spans="1:9" ht="12" x14ac:dyDescent="0.2">
      <c r="A713" s="177"/>
      <c r="B713" s="221" t="s">
        <v>985</v>
      </c>
      <c r="C713" s="210" t="s">
        <v>986</v>
      </c>
      <c r="D713" s="211" t="s">
        <v>6195</v>
      </c>
      <c r="E713" s="212"/>
      <c r="F713" s="210" t="s">
        <v>986</v>
      </c>
      <c r="G713" s="212"/>
      <c r="H713" s="212"/>
      <c r="I713" s="384"/>
    </row>
    <row r="714" spans="1:9" ht="12" x14ac:dyDescent="0.2">
      <c r="A714" s="177"/>
      <c r="B714" s="221" t="s">
        <v>985</v>
      </c>
      <c r="C714" s="210" t="s">
        <v>986</v>
      </c>
      <c r="D714" s="211" t="s">
        <v>6196</v>
      </c>
      <c r="E714" s="212"/>
      <c r="F714" s="210" t="s">
        <v>986</v>
      </c>
      <c r="G714" s="212"/>
      <c r="H714" s="212"/>
      <c r="I714" s="384"/>
    </row>
    <row r="715" spans="1:9" ht="12" x14ac:dyDescent="0.2">
      <c r="A715" s="178"/>
      <c r="B715" s="221" t="s">
        <v>985</v>
      </c>
      <c r="C715" s="213" t="s">
        <v>986</v>
      </c>
      <c r="D715" s="214" t="s">
        <v>6399</v>
      </c>
      <c r="E715" s="215"/>
      <c r="F715" s="216">
        <v>12</v>
      </c>
      <c r="G715" s="215"/>
      <c r="H715" s="215"/>
      <c r="I715" s="383"/>
    </row>
    <row r="716" spans="1:9" ht="12" x14ac:dyDescent="0.2">
      <c r="A716" s="178"/>
      <c r="B716" s="221" t="s">
        <v>985</v>
      </c>
      <c r="C716" s="213" t="s">
        <v>986</v>
      </c>
      <c r="D716" s="214" t="s">
        <v>6400</v>
      </c>
      <c r="E716" s="215"/>
      <c r="F716" s="216">
        <v>11</v>
      </c>
      <c r="G716" s="215"/>
      <c r="H716" s="215"/>
      <c r="I716" s="384"/>
    </row>
    <row r="717" spans="1:9" ht="12" x14ac:dyDescent="0.2">
      <c r="A717" s="178"/>
      <c r="B717" s="221" t="s">
        <v>985</v>
      </c>
      <c r="C717" s="213" t="s">
        <v>986</v>
      </c>
      <c r="D717" s="214" t="s">
        <v>6401</v>
      </c>
      <c r="E717" s="215"/>
      <c r="F717" s="216">
        <v>24</v>
      </c>
      <c r="G717" s="215"/>
      <c r="H717" s="215"/>
      <c r="I717" s="384"/>
    </row>
    <row r="718" spans="1:9" ht="12" x14ac:dyDescent="0.2">
      <c r="A718" s="178"/>
      <c r="B718" s="221" t="s">
        <v>985</v>
      </c>
      <c r="C718" s="213" t="s">
        <v>986</v>
      </c>
      <c r="D718" s="214" t="s">
        <v>6402</v>
      </c>
      <c r="E718" s="215"/>
      <c r="F718" s="216">
        <v>21</v>
      </c>
      <c r="G718" s="215"/>
      <c r="H718" s="215"/>
      <c r="I718" s="384"/>
    </row>
    <row r="719" spans="1:9" ht="12" x14ac:dyDescent="0.2">
      <c r="A719" s="178"/>
      <c r="B719" s="221" t="s">
        <v>985</v>
      </c>
      <c r="C719" s="213" t="s">
        <v>986</v>
      </c>
      <c r="D719" s="214" t="s">
        <v>6403</v>
      </c>
      <c r="E719" s="215"/>
      <c r="F719" s="216">
        <v>14</v>
      </c>
      <c r="G719" s="215"/>
      <c r="H719" s="215"/>
      <c r="I719" s="383"/>
    </row>
    <row r="720" spans="1:9" ht="12" x14ac:dyDescent="0.2">
      <c r="A720" s="178"/>
      <c r="B720" s="221" t="s">
        <v>985</v>
      </c>
      <c r="C720" s="213" t="s">
        <v>986</v>
      </c>
      <c r="D720" s="214" t="s">
        <v>6404</v>
      </c>
      <c r="E720" s="215"/>
      <c r="F720" s="216">
        <v>18</v>
      </c>
      <c r="G720" s="215"/>
      <c r="H720" s="215"/>
      <c r="I720" s="384"/>
    </row>
    <row r="721" spans="1:9" ht="12" x14ac:dyDescent="0.2">
      <c r="A721" s="179"/>
      <c r="B721" s="221" t="s">
        <v>985</v>
      </c>
      <c r="C721" s="217" t="s">
        <v>986</v>
      </c>
      <c r="D721" s="218" t="s">
        <v>1023</v>
      </c>
      <c r="E721" s="219"/>
      <c r="F721" s="220">
        <v>100</v>
      </c>
      <c r="G721" s="219"/>
      <c r="H721" s="219"/>
      <c r="I721" s="384"/>
    </row>
    <row r="722" spans="1:9" ht="24.95" customHeight="1" x14ac:dyDescent="0.2">
      <c r="A722" s="278" t="s">
        <v>1248</v>
      </c>
      <c r="B722" s="278" t="s">
        <v>979</v>
      </c>
      <c r="C722" s="279" t="s">
        <v>6405</v>
      </c>
      <c r="D722" s="280" t="s">
        <v>6406</v>
      </c>
      <c r="E722" s="281" t="s">
        <v>106</v>
      </c>
      <c r="F722" s="282">
        <v>17.606999999999999</v>
      </c>
      <c r="G722" s="67"/>
      <c r="H722" s="254">
        <f>ROUND(G722*F722,2)</f>
        <v>0</v>
      </c>
      <c r="I722" s="388"/>
    </row>
    <row r="723" spans="1:9" ht="12" x14ac:dyDescent="0.2">
      <c r="A723" s="177"/>
      <c r="B723" s="221" t="s">
        <v>985</v>
      </c>
      <c r="C723" s="210" t="s">
        <v>986</v>
      </c>
      <c r="D723" s="211" t="s">
        <v>6407</v>
      </c>
      <c r="E723" s="212"/>
      <c r="F723" s="210" t="s">
        <v>986</v>
      </c>
      <c r="G723" s="212"/>
      <c r="H723" s="212"/>
      <c r="I723" s="383"/>
    </row>
    <row r="724" spans="1:9" ht="12" x14ac:dyDescent="0.2">
      <c r="A724" s="178"/>
      <c r="B724" s="221" t="s">
        <v>985</v>
      </c>
      <c r="C724" s="213" t="s">
        <v>986</v>
      </c>
      <c r="D724" s="214" t="s">
        <v>6408</v>
      </c>
      <c r="E724" s="215"/>
      <c r="F724" s="216">
        <v>6.4969999999999999</v>
      </c>
      <c r="G724" s="215"/>
      <c r="H724" s="215"/>
      <c r="I724" s="384"/>
    </row>
    <row r="725" spans="1:9" ht="12" x14ac:dyDescent="0.2">
      <c r="A725" s="178"/>
      <c r="B725" s="221" t="s">
        <v>985</v>
      </c>
      <c r="C725" s="213" t="s">
        <v>986</v>
      </c>
      <c r="D725" s="214" t="s">
        <v>6409</v>
      </c>
      <c r="E725" s="215"/>
      <c r="F725" s="216">
        <v>1.4259999999999999</v>
      </c>
      <c r="G725" s="215"/>
      <c r="H725" s="215"/>
      <c r="I725" s="383"/>
    </row>
    <row r="726" spans="1:9" ht="12" x14ac:dyDescent="0.2">
      <c r="A726" s="178"/>
      <c r="B726" s="221" t="s">
        <v>985</v>
      </c>
      <c r="C726" s="213" t="s">
        <v>986</v>
      </c>
      <c r="D726" s="214" t="s">
        <v>6410</v>
      </c>
      <c r="E726" s="215"/>
      <c r="F726" s="216">
        <v>2.2240000000000002</v>
      </c>
      <c r="G726" s="215"/>
      <c r="H726" s="215"/>
      <c r="I726" s="384"/>
    </row>
    <row r="727" spans="1:9" ht="12" x14ac:dyDescent="0.2">
      <c r="A727" s="177"/>
      <c r="B727" s="221" t="s">
        <v>985</v>
      </c>
      <c r="C727" s="210" t="s">
        <v>986</v>
      </c>
      <c r="D727" s="211" t="s">
        <v>6411</v>
      </c>
      <c r="E727" s="212"/>
      <c r="F727" s="210" t="s">
        <v>986</v>
      </c>
      <c r="G727" s="212"/>
      <c r="H727" s="212"/>
      <c r="I727" s="384"/>
    </row>
    <row r="728" spans="1:9" ht="12" x14ac:dyDescent="0.2">
      <c r="A728" s="178"/>
      <c r="B728" s="221" t="s">
        <v>985</v>
      </c>
      <c r="C728" s="213" t="s">
        <v>986</v>
      </c>
      <c r="D728" s="214" t="s">
        <v>6412</v>
      </c>
      <c r="E728" s="215"/>
      <c r="F728" s="216">
        <v>3.6059999999999999</v>
      </c>
      <c r="G728" s="215"/>
      <c r="H728" s="215"/>
      <c r="I728" s="384"/>
    </row>
    <row r="729" spans="1:9" ht="12" x14ac:dyDescent="0.2">
      <c r="A729" s="178"/>
      <c r="B729" s="221" t="s">
        <v>985</v>
      </c>
      <c r="C729" s="213" t="s">
        <v>986</v>
      </c>
      <c r="D729" s="214" t="s">
        <v>6409</v>
      </c>
      <c r="E729" s="215"/>
      <c r="F729" s="216">
        <v>1.4259999999999999</v>
      </c>
      <c r="G729" s="215"/>
      <c r="H729" s="215"/>
      <c r="I729" s="384"/>
    </row>
    <row r="730" spans="1:9" ht="12" x14ac:dyDescent="0.2">
      <c r="A730" s="178"/>
      <c r="B730" s="221" t="s">
        <v>985</v>
      </c>
      <c r="C730" s="213" t="s">
        <v>986</v>
      </c>
      <c r="D730" s="214" t="s">
        <v>6413</v>
      </c>
      <c r="E730" s="215"/>
      <c r="F730" s="216">
        <v>2.4279999999999999</v>
      </c>
      <c r="G730" s="215"/>
      <c r="H730" s="215"/>
      <c r="I730" s="384"/>
    </row>
    <row r="731" spans="1:9" ht="12" x14ac:dyDescent="0.2">
      <c r="A731" s="179"/>
      <c r="B731" s="221" t="s">
        <v>985</v>
      </c>
      <c r="C731" s="217" t="s">
        <v>986</v>
      </c>
      <c r="D731" s="218" t="s">
        <v>1023</v>
      </c>
      <c r="E731" s="219"/>
      <c r="F731" s="220">
        <v>17.606999999999999</v>
      </c>
      <c r="G731" s="219"/>
      <c r="H731" s="219"/>
      <c r="I731" s="387"/>
    </row>
    <row r="732" spans="1:9" s="46" customFormat="1" ht="24.95" customHeight="1" x14ac:dyDescent="0.25">
      <c r="A732" s="278" t="s">
        <v>1253</v>
      </c>
      <c r="B732" s="278" t="s">
        <v>979</v>
      </c>
      <c r="C732" s="279" t="s">
        <v>6414</v>
      </c>
      <c r="D732" s="280" t="s">
        <v>6415</v>
      </c>
      <c r="E732" s="281" t="s">
        <v>106</v>
      </c>
      <c r="F732" s="282">
        <v>10.147</v>
      </c>
      <c r="G732" s="67"/>
      <c r="H732" s="254">
        <f>ROUND(G732*F732,2)</f>
        <v>0</v>
      </c>
      <c r="I732" s="280"/>
    </row>
    <row r="733" spans="1:9" ht="12" x14ac:dyDescent="0.2">
      <c r="A733" s="177"/>
      <c r="B733" s="221" t="s">
        <v>985</v>
      </c>
      <c r="C733" s="210" t="s">
        <v>986</v>
      </c>
      <c r="D733" s="211" t="s">
        <v>6407</v>
      </c>
      <c r="E733" s="212"/>
      <c r="F733" s="210" t="s">
        <v>986</v>
      </c>
      <c r="G733" s="212"/>
      <c r="H733" s="212"/>
      <c r="I733" s="385"/>
    </row>
    <row r="734" spans="1:9" ht="12" x14ac:dyDescent="0.2">
      <c r="A734" s="178"/>
      <c r="B734" s="221" t="s">
        <v>985</v>
      </c>
      <c r="C734" s="213" t="s">
        <v>986</v>
      </c>
      <c r="D734" s="214" t="s">
        <v>6408</v>
      </c>
      <c r="E734" s="215"/>
      <c r="F734" s="216">
        <v>6.4969999999999999</v>
      </c>
      <c r="G734" s="215"/>
      <c r="H734" s="215"/>
      <c r="I734" s="385"/>
    </row>
    <row r="735" spans="1:9" ht="12" x14ac:dyDescent="0.2">
      <c r="A735" s="178"/>
      <c r="B735" s="221" t="s">
        <v>985</v>
      </c>
      <c r="C735" s="213" t="s">
        <v>986</v>
      </c>
      <c r="D735" s="214" t="s">
        <v>6409</v>
      </c>
      <c r="E735" s="215"/>
      <c r="F735" s="216">
        <v>1.4259999999999999</v>
      </c>
      <c r="G735" s="215"/>
      <c r="H735" s="215"/>
      <c r="I735" s="383"/>
    </row>
    <row r="736" spans="1:9" ht="12" x14ac:dyDescent="0.2">
      <c r="A736" s="178"/>
      <c r="B736" s="221" t="s">
        <v>985</v>
      </c>
      <c r="C736" s="213" t="s">
        <v>986</v>
      </c>
      <c r="D736" s="214" t="s">
        <v>6410</v>
      </c>
      <c r="E736" s="215"/>
      <c r="F736" s="216">
        <v>2.2240000000000002</v>
      </c>
      <c r="G736" s="215"/>
      <c r="H736" s="215"/>
      <c r="I736" s="384"/>
    </row>
    <row r="737" spans="1:9" ht="12" x14ac:dyDescent="0.2">
      <c r="A737" s="179"/>
      <c r="B737" s="221" t="s">
        <v>985</v>
      </c>
      <c r="C737" s="217" t="s">
        <v>986</v>
      </c>
      <c r="D737" s="218" t="s">
        <v>1023</v>
      </c>
      <c r="E737" s="219"/>
      <c r="F737" s="220">
        <v>10.147</v>
      </c>
      <c r="G737" s="219"/>
      <c r="H737" s="219"/>
      <c r="I737" s="384"/>
    </row>
    <row r="738" spans="1:9" s="46" customFormat="1" ht="24.95" customHeight="1" x14ac:dyDescent="0.25">
      <c r="A738" s="298"/>
      <c r="B738" s="351" t="s">
        <v>977</v>
      </c>
      <c r="C738" s="352" t="s">
        <v>1117</v>
      </c>
      <c r="D738" s="352" t="s">
        <v>971</v>
      </c>
      <c r="E738" s="353"/>
      <c r="F738" s="354"/>
      <c r="G738" s="354"/>
      <c r="H738" s="116">
        <f>SUM(H739:H743)</f>
        <v>0</v>
      </c>
      <c r="I738" s="277"/>
    </row>
    <row r="739" spans="1:9" s="46" customFormat="1" ht="24.95" customHeight="1" x14ac:dyDescent="0.25">
      <c r="A739" s="278" t="s">
        <v>1258</v>
      </c>
      <c r="B739" s="278" t="s">
        <v>979</v>
      </c>
      <c r="C739" s="279" t="s">
        <v>3414</v>
      </c>
      <c r="D739" s="280" t="s">
        <v>3415</v>
      </c>
      <c r="E739" s="281" t="s">
        <v>100</v>
      </c>
      <c r="F739" s="282">
        <v>118.791</v>
      </c>
      <c r="G739" s="67"/>
      <c r="H739" s="254">
        <f>ROUND(G739*F739,2)</f>
        <v>0</v>
      </c>
      <c r="I739" s="284"/>
    </row>
    <row r="740" spans="1:9" s="46" customFormat="1" ht="24.95" customHeight="1" x14ac:dyDescent="0.25">
      <c r="A740" s="278" t="s">
        <v>1263</v>
      </c>
      <c r="B740" s="278" t="s">
        <v>979</v>
      </c>
      <c r="C740" s="279" t="s">
        <v>1124</v>
      </c>
      <c r="D740" s="280" t="s">
        <v>3421</v>
      </c>
      <c r="E740" s="281" t="s">
        <v>100</v>
      </c>
      <c r="F740" s="282">
        <v>118.791</v>
      </c>
      <c r="G740" s="67"/>
      <c r="H740" s="254">
        <f>ROUND(G740*F740,2)</f>
        <v>0</v>
      </c>
      <c r="I740" s="280"/>
    </row>
    <row r="741" spans="1:9" ht="24.95" customHeight="1" x14ac:dyDescent="0.2">
      <c r="A741" s="278" t="s">
        <v>1267</v>
      </c>
      <c r="B741" s="278" t="s">
        <v>979</v>
      </c>
      <c r="C741" s="279" t="s">
        <v>1127</v>
      </c>
      <c r="D741" s="280" t="s">
        <v>3426</v>
      </c>
      <c r="E741" s="281" t="s">
        <v>100</v>
      </c>
      <c r="F741" s="282">
        <v>1069.1189999999999</v>
      </c>
      <c r="G741" s="67"/>
      <c r="H741" s="254">
        <f>ROUND(G741*F741,2)</f>
        <v>0</v>
      </c>
      <c r="I741" s="163"/>
    </row>
    <row r="742" spans="1:9" ht="12" x14ac:dyDescent="0.2">
      <c r="A742" s="178"/>
      <c r="B742" s="221" t="s">
        <v>985</v>
      </c>
      <c r="C742" s="215"/>
      <c r="D742" s="214" t="s">
        <v>6416</v>
      </c>
      <c r="E742" s="215"/>
      <c r="F742" s="216">
        <v>1069.1189999999999</v>
      </c>
      <c r="G742" s="215"/>
      <c r="H742" s="215"/>
      <c r="I742" s="385"/>
    </row>
    <row r="743" spans="1:9" s="46" customFormat="1" ht="24.95" customHeight="1" x14ac:dyDescent="0.25">
      <c r="A743" s="278" t="s">
        <v>1272</v>
      </c>
      <c r="B743" s="278" t="s">
        <v>979</v>
      </c>
      <c r="C743" s="279" t="s">
        <v>1132</v>
      </c>
      <c r="D743" s="280" t="s">
        <v>3432</v>
      </c>
      <c r="E743" s="281" t="s">
        <v>100</v>
      </c>
      <c r="F743" s="282">
        <v>118.791</v>
      </c>
      <c r="G743" s="67"/>
      <c r="H743" s="254">
        <f>ROUND(G743*F743,2)</f>
        <v>0</v>
      </c>
      <c r="I743" s="280"/>
    </row>
    <row r="744" spans="1:9" s="46" customFormat="1" ht="24.95" customHeight="1" x14ac:dyDescent="0.25">
      <c r="A744" s="298"/>
      <c r="B744" s="351" t="s">
        <v>977</v>
      </c>
      <c r="C744" s="352" t="s">
        <v>1135</v>
      </c>
      <c r="D744" s="352" t="s">
        <v>972</v>
      </c>
      <c r="E744" s="353"/>
      <c r="F744" s="354"/>
      <c r="G744" s="354"/>
      <c r="H744" s="116">
        <f>SUM(H745:H745)</f>
        <v>0</v>
      </c>
      <c r="I744" s="277"/>
    </row>
    <row r="745" spans="1:9" ht="24.95" customHeight="1" x14ac:dyDescent="0.2">
      <c r="A745" s="278" t="s">
        <v>1277</v>
      </c>
      <c r="B745" s="278" t="s">
        <v>979</v>
      </c>
      <c r="C745" s="279" t="s">
        <v>3435</v>
      </c>
      <c r="D745" s="280" t="s">
        <v>3436</v>
      </c>
      <c r="E745" s="281" t="s">
        <v>100</v>
      </c>
      <c r="F745" s="282">
        <v>46.118000000000002</v>
      </c>
      <c r="G745" s="67"/>
      <c r="H745" s="254">
        <f>ROUND(G745*F745,2)</f>
        <v>0</v>
      </c>
      <c r="I745" s="163"/>
    </row>
    <row r="746" spans="1:9" ht="24.95" customHeight="1" x14ac:dyDescent="0.2">
      <c r="A746" s="115"/>
      <c r="B746" s="347" t="s">
        <v>977</v>
      </c>
      <c r="C746" s="100" t="s">
        <v>340</v>
      </c>
      <c r="D746" s="100" t="s">
        <v>1139</v>
      </c>
      <c r="E746" s="348"/>
      <c r="F746" s="349"/>
      <c r="G746" s="349"/>
      <c r="H746" s="350">
        <f>H747+H752+H781+H1164+H1178+H1283+H1301+H1320+H1325+H1338+H1501+H1635+H1664</f>
        <v>0</v>
      </c>
      <c r="I746" s="276"/>
    </row>
    <row r="747" spans="1:9" s="46" customFormat="1" ht="24.95" customHeight="1" x14ac:dyDescent="0.25">
      <c r="A747" s="298"/>
      <c r="B747" s="351" t="s">
        <v>977</v>
      </c>
      <c r="C747" s="352" t="s">
        <v>1551</v>
      </c>
      <c r="D747" s="352" t="s">
        <v>2892</v>
      </c>
      <c r="E747" s="353"/>
      <c r="F747" s="354"/>
      <c r="G747" s="354"/>
      <c r="H747" s="116">
        <f>SUM(H748:H751)</f>
        <v>0</v>
      </c>
      <c r="I747" s="277"/>
    </row>
    <row r="748" spans="1:9" ht="24.95" customHeight="1" x14ac:dyDescent="0.2">
      <c r="A748" s="278" t="s">
        <v>2719</v>
      </c>
      <c r="B748" s="278" t="s">
        <v>979</v>
      </c>
      <c r="C748" s="279" t="s">
        <v>6417</v>
      </c>
      <c r="D748" s="280" t="s">
        <v>3461</v>
      </c>
      <c r="E748" s="281" t="s">
        <v>106</v>
      </c>
      <c r="F748" s="282">
        <v>3.29</v>
      </c>
      <c r="G748" s="67"/>
      <c r="H748" s="254">
        <f>ROUND(G748*F748,2)</f>
        <v>0</v>
      </c>
      <c r="I748" s="163"/>
    </row>
    <row r="749" spans="1:9" s="46" customFormat="1" ht="48" x14ac:dyDescent="0.25">
      <c r="A749" s="175"/>
      <c r="B749" s="221" t="s">
        <v>1079</v>
      </c>
      <c r="C749" s="209"/>
      <c r="D749" s="227" t="s">
        <v>6418</v>
      </c>
      <c r="E749" s="209"/>
      <c r="F749" s="209"/>
      <c r="G749" s="209"/>
      <c r="H749" s="209"/>
      <c r="I749" s="386"/>
    </row>
    <row r="750" spans="1:9" ht="12" x14ac:dyDescent="0.2">
      <c r="A750" s="177"/>
      <c r="B750" s="221" t="s">
        <v>985</v>
      </c>
      <c r="C750" s="210" t="s">
        <v>986</v>
      </c>
      <c r="D750" s="211" t="s">
        <v>6110</v>
      </c>
      <c r="E750" s="212"/>
      <c r="F750" s="210" t="s">
        <v>986</v>
      </c>
      <c r="G750" s="212"/>
      <c r="H750" s="212"/>
      <c r="I750" s="385"/>
    </row>
    <row r="751" spans="1:9" ht="12" x14ac:dyDescent="0.2">
      <c r="A751" s="178"/>
      <c r="B751" s="221" t="s">
        <v>985</v>
      </c>
      <c r="C751" s="213" t="s">
        <v>986</v>
      </c>
      <c r="D751" s="214" t="s">
        <v>6111</v>
      </c>
      <c r="E751" s="215"/>
      <c r="F751" s="216">
        <v>3.29</v>
      </c>
      <c r="G751" s="215"/>
      <c r="H751" s="215"/>
      <c r="I751" s="385"/>
    </row>
    <row r="752" spans="1:9" s="46" customFormat="1" ht="24.95" customHeight="1" x14ac:dyDescent="0.25">
      <c r="A752" s="298"/>
      <c r="B752" s="351" t="s">
        <v>977</v>
      </c>
      <c r="C752" s="352" t="s">
        <v>342</v>
      </c>
      <c r="D752" s="352" t="s">
        <v>343</v>
      </c>
      <c r="E752" s="353"/>
      <c r="F752" s="354"/>
      <c r="G752" s="354"/>
      <c r="H752" s="116">
        <f>SUM(H753:H780)</f>
        <v>0</v>
      </c>
      <c r="I752" s="277"/>
    </row>
    <row r="753" spans="1:9" ht="24.95" customHeight="1" x14ac:dyDescent="0.2">
      <c r="A753" s="278" t="s">
        <v>2721</v>
      </c>
      <c r="B753" s="278" t="s">
        <v>979</v>
      </c>
      <c r="C753" s="279" t="s">
        <v>3513</v>
      </c>
      <c r="D753" s="280" t="s">
        <v>3514</v>
      </c>
      <c r="E753" s="281" t="s">
        <v>106</v>
      </c>
      <c r="F753" s="282">
        <v>33.590000000000003</v>
      </c>
      <c r="G753" s="67"/>
      <c r="H753" s="254">
        <f>ROUND(G753*F753,2)</f>
        <v>0</v>
      </c>
      <c r="I753" s="163"/>
    </row>
    <row r="754" spans="1:9" ht="12" x14ac:dyDescent="0.2">
      <c r="A754" s="177"/>
      <c r="B754" s="221" t="s">
        <v>985</v>
      </c>
      <c r="C754" s="210" t="s">
        <v>986</v>
      </c>
      <c r="D754" s="211" t="s">
        <v>6104</v>
      </c>
      <c r="E754" s="212"/>
      <c r="F754" s="210" t="s">
        <v>986</v>
      </c>
      <c r="G754" s="212"/>
      <c r="H754" s="212"/>
      <c r="I754" s="385"/>
    </row>
    <row r="755" spans="1:9" ht="12" x14ac:dyDescent="0.2">
      <c r="A755" s="178"/>
      <c r="B755" s="221" t="s">
        <v>985</v>
      </c>
      <c r="C755" s="213" t="s">
        <v>986</v>
      </c>
      <c r="D755" s="214" t="s">
        <v>6105</v>
      </c>
      <c r="E755" s="215"/>
      <c r="F755" s="216">
        <v>5.49</v>
      </c>
      <c r="G755" s="215"/>
      <c r="H755" s="215"/>
      <c r="I755" s="384"/>
    </row>
    <row r="756" spans="1:9" s="46" customFormat="1" ht="15" x14ac:dyDescent="0.25">
      <c r="A756" s="178"/>
      <c r="B756" s="221" t="s">
        <v>985</v>
      </c>
      <c r="C756" s="213" t="s">
        <v>986</v>
      </c>
      <c r="D756" s="214" t="s">
        <v>6106</v>
      </c>
      <c r="E756" s="215"/>
      <c r="F756" s="216">
        <v>5.49</v>
      </c>
      <c r="G756" s="215"/>
      <c r="H756" s="215"/>
      <c r="I756" s="386"/>
    </row>
    <row r="757" spans="1:9" ht="12" x14ac:dyDescent="0.2">
      <c r="A757" s="178"/>
      <c r="B757" s="221" t="s">
        <v>985</v>
      </c>
      <c r="C757" s="213" t="s">
        <v>986</v>
      </c>
      <c r="D757" s="214" t="s">
        <v>6107</v>
      </c>
      <c r="E757" s="215"/>
      <c r="F757" s="216">
        <v>5.49</v>
      </c>
      <c r="G757" s="215"/>
      <c r="H757" s="215"/>
      <c r="I757" s="385"/>
    </row>
    <row r="758" spans="1:9" ht="12" x14ac:dyDescent="0.2">
      <c r="A758" s="178"/>
      <c r="B758" s="221" t="s">
        <v>985</v>
      </c>
      <c r="C758" s="213" t="s">
        <v>986</v>
      </c>
      <c r="D758" s="214" t="s">
        <v>6108</v>
      </c>
      <c r="E758" s="215"/>
      <c r="F758" s="216">
        <v>5.98</v>
      </c>
      <c r="G758" s="215"/>
      <c r="H758" s="215"/>
      <c r="I758" s="385"/>
    </row>
    <row r="759" spans="1:9" ht="12" x14ac:dyDescent="0.2">
      <c r="A759" s="178"/>
      <c r="B759" s="221" t="s">
        <v>985</v>
      </c>
      <c r="C759" s="213" t="s">
        <v>986</v>
      </c>
      <c r="D759" s="214" t="s">
        <v>6109</v>
      </c>
      <c r="E759" s="215"/>
      <c r="F759" s="216">
        <v>7.85</v>
      </c>
      <c r="G759" s="215"/>
      <c r="H759" s="215"/>
      <c r="I759" s="384"/>
    </row>
    <row r="760" spans="1:9" s="46" customFormat="1" ht="15" x14ac:dyDescent="0.25">
      <c r="A760" s="181"/>
      <c r="B760" s="221" t="s">
        <v>985</v>
      </c>
      <c r="C760" s="223" t="s">
        <v>986</v>
      </c>
      <c r="D760" s="224" t="s">
        <v>988</v>
      </c>
      <c r="E760" s="225"/>
      <c r="F760" s="226">
        <v>30.299999999999997</v>
      </c>
      <c r="G760" s="225"/>
      <c r="H760" s="225"/>
      <c r="I760" s="386"/>
    </row>
    <row r="761" spans="1:9" ht="12" x14ac:dyDescent="0.2">
      <c r="A761" s="177"/>
      <c r="B761" s="221" t="s">
        <v>985</v>
      </c>
      <c r="C761" s="210" t="s">
        <v>986</v>
      </c>
      <c r="D761" s="211" t="s">
        <v>6110</v>
      </c>
      <c r="E761" s="212"/>
      <c r="F761" s="210" t="s">
        <v>986</v>
      </c>
      <c r="G761" s="212"/>
      <c r="H761" s="212"/>
      <c r="I761" s="385"/>
    </row>
    <row r="762" spans="1:9" ht="12" x14ac:dyDescent="0.2">
      <c r="A762" s="178"/>
      <c r="B762" s="221" t="s">
        <v>985</v>
      </c>
      <c r="C762" s="213" t="s">
        <v>986</v>
      </c>
      <c r="D762" s="214" t="s">
        <v>6111</v>
      </c>
      <c r="E762" s="215"/>
      <c r="F762" s="216">
        <v>3.29</v>
      </c>
      <c r="G762" s="215"/>
      <c r="H762" s="215"/>
      <c r="I762" s="385"/>
    </row>
    <row r="763" spans="1:9" s="46" customFormat="1" ht="15" x14ac:dyDescent="0.25">
      <c r="A763" s="179"/>
      <c r="B763" s="221" t="s">
        <v>985</v>
      </c>
      <c r="C763" s="217" t="s">
        <v>986</v>
      </c>
      <c r="D763" s="218" t="s">
        <v>1023</v>
      </c>
      <c r="E763" s="219"/>
      <c r="F763" s="220">
        <v>33.589999999999996</v>
      </c>
      <c r="G763" s="219"/>
      <c r="H763" s="219"/>
      <c r="I763" s="355"/>
    </row>
    <row r="764" spans="1:9" ht="24.95" customHeight="1" x14ac:dyDescent="0.2">
      <c r="A764" s="167" t="s">
        <v>2722</v>
      </c>
      <c r="B764" s="167" t="s">
        <v>1145</v>
      </c>
      <c r="C764" s="168" t="s">
        <v>3524</v>
      </c>
      <c r="D764" s="169" t="s">
        <v>3525</v>
      </c>
      <c r="E764" s="170" t="s">
        <v>106</v>
      </c>
      <c r="F764" s="171">
        <v>35.270000000000003</v>
      </c>
      <c r="G764" s="117"/>
      <c r="H764" s="172">
        <f>ROUND(G764*F764,2)</f>
        <v>0</v>
      </c>
      <c r="I764" s="169"/>
    </row>
    <row r="765" spans="1:9" s="46" customFormat="1" ht="15" x14ac:dyDescent="0.25">
      <c r="A765" s="178"/>
      <c r="B765" s="221" t="s">
        <v>985</v>
      </c>
      <c r="C765" s="213" t="s">
        <v>986</v>
      </c>
      <c r="D765" s="214" t="s">
        <v>6419</v>
      </c>
      <c r="E765" s="215"/>
      <c r="F765" s="216">
        <v>30.3</v>
      </c>
      <c r="G765" s="215"/>
      <c r="H765" s="215"/>
      <c r="I765" s="385"/>
    </row>
    <row r="766" spans="1:9" s="46" customFormat="1" ht="15" x14ac:dyDescent="0.25">
      <c r="A766" s="178"/>
      <c r="B766" s="221" t="s">
        <v>985</v>
      </c>
      <c r="C766" s="213" t="s">
        <v>986</v>
      </c>
      <c r="D766" s="214" t="s">
        <v>6420</v>
      </c>
      <c r="E766" s="215"/>
      <c r="F766" s="216">
        <v>3.29</v>
      </c>
      <c r="G766" s="215"/>
      <c r="H766" s="215"/>
      <c r="I766" s="385"/>
    </row>
    <row r="767" spans="1:9" s="46" customFormat="1" ht="15" x14ac:dyDescent="0.25">
      <c r="A767" s="181"/>
      <c r="B767" s="221" t="s">
        <v>985</v>
      </c>
      <c r="C767" s="223" t="s">
        <v>986</v>
      </c>
      <c r="D767" s="224" t="s">
        <v>988</v>
      </c>
      <c r="E767" s="225"/>
      <c r="F767" s="226">
        <v>33.590000000000003</v>
      </c>
      <c r="G767" s="225"/>
      <c r="H767" s="225"/>
      <c r="I767" s="386"/>
    </row>
    <row r="768" spans="1:9" ht="12" x14ac:dyDescent="0.2">
      <c r="A768" s="178"/>
      <c r="B768" s="221" t="s">
        <v>985</v>
      </c>
      <c r="C768" s="213" t="s">
        <v>986</v>
      </c>
      <c r="D768" s="214" t="s">
        <v>6421</v>
      </c>
      <c r="E768" s="215"/>
      <c r="F768" s="216">
        <v>1.68</v>
      </c>
      <c r="G768" s="215"/>
      <c r="H768" s="215"/>
      <c r="I768" s="385"/>
    </row>
    <row r="769" spans="1:9" ht="12" x14ac:dyDescent="0.2">
      <c r="A769" s="179"/>
      <c r="B769" s="221" t="s">
        <v>985</v>
      </c>
      <c r="C769" s="217" t="s">
        <v>986</v>
      </c>
      <c r="D769" s="218" t="s">
        <v>1023</v>
      </c>
      <c r="E769" s="219"/>
      <c r="F769" s="220">
        <v>35.270000000000003</v>
      </c>
      <c r="G769" s="219"/>
      <c r="H769" s="219"/>
      <c r="I769" s="385"/>
    </row>
    <row r="770" spans="1:9" ht="24.95" customHeight="1" x14ac:dyDescent="0.25">
      <c r="A770" s="278" t="s">
        <v>2723</v>
      </c>
      <c r="B770" s="278" t="s">
        <v>979</v>
      </c>
      <c r="C770" s="279" t="s">
        <v>6422</v>
      </c>
      <c r="D770" s="280" t="s">
        <v>6423</v>
      </c>
      <c r="E770" s="281" t="s">
        <v>106</v>
      </c>
      <c r="F770" s="282">
        <v>33.590000000000003</v>
      </c>
      <c r="G770" s="67"/>
      <c r="H770" s="254">
        <f>ROUND(G770*F770,2)</f>
        <v>0</v>
      </c>
      <c r="I770" s="284"/>
    </row>
    <row r="771" spans="1:9" s="46" customFormat="1" ht="15" x14ac:dyDescent="0.25">
      <c r="A771" s="178"/>
      <c r="B771" s="221" t="s">
        <v>985</v>
      </c>
      <c r="C771" s="213" t="s">
        <v>986</v>
      </c>
      <c r="D771" s="214" t="s">
        <v>6419</v>
      </c>
      <c r="E771" s="215"/>
      <c r="F771" s="216">
        <v>30.3</v>
      </c>
      <c r="G771" s="215"/>
      <c r="H771" s="215"/>
      <c r="I771" s="355"/>
    </row>
    <row r="772" spans="1:9" s="46" customFormat="1" ht="15" x14ac:dyDescent="0.25">
      <c r="A772" s="178"/>
      <c r="B772" s="221" t="s">
        <v>985</v>
      </c>
      <c r="C772" s="213" t="s">
        <v>986</v>
      </c>
      <c r="D772" s="214" t="s">
        <v>6420</v>
      </c>
      <c r="E772" s="215"/>
      <c r="F772" s="216">
        <v>3.29</v>
      </c>
      <c r="G772" s="215"/>
      <c r="H772" s="215"/>
      <c r="I772" s="386"/>
    </row>
    <row r="773" spans="1:9" ht="12" x14ac:dyDescent="0.2">
      <c r="A773" s="179"/>
      <c r="B773" s="221" t="s">
        <v>985</v>
      </c>
      <c r="C773" s="217" t="s">
        <v>986</v>
      </c>
      <c r="D773" s="218" t="s">
        <v>1023</v>
      </c>
      <c r="E773" s="219"/>
      <c r="F773" s="220">
        <v>33.590000000000003</v>
      </c>
      <c r="G773" s="219"/>
      <c r="H773" s="219"/>
      <c r="I773" s="385"/>
    </row>
    <row r="774" spans="1:9" ht="24.95" customHeight="1" x14ac:dyDescent="0.2">
      <c r="A774" s="167" t="s">
        <v>2725</v>
      </c>
      <c r="B774" s="167" t="s">
        <v>1145</v>
      </c>
      <c r="C774" s="168" t="s">
        <v>6424</v>
      </c>
      <c r="D774" s="169" t="s">
        <v>6425</v>
      </c>
      <c r="E774" s="170" t="s">
        <v>106</v>
      </c>
      <c r="F774" s="171">
        <v>39.098999999999997</v>
      </c>
      <c r="G774" s="117"/>
      <c r="H774" s="172">
        <f>ROUND(G774*F774,2)</f>
        <v>0</v>
      </c>
      <c r="I774" s="169"/>
    </row>
    <row r="775" spans="1:9" ht="12" x14ac:dyDescent="0.2">
      <c r="A775" s="178"/>
      <c r="B775" s="221" t="s">
        <v>985</v>
      </c>
      <c r="C775" s="213" t="s">
        <v>986</v>
      </c>
      <c r="D775" s="214" t="s">
        <v>6419</v>
      </c>
      <c r="E775" s="215"/>
      <c r="F775" s="216">
        <v>30.3</v>
      </c>
      <c r="G775" s="215"/>
      <c r="H775" s="215"/>
      <c r="I775" s="383"/>
    </row>
    <row r="776" spans="1:9" ht="12" x14ac:dyDescent="0.2">
      <c r="A776" s="178"/>
      <c r="B776" s="221" t="s">
        <v>985</v>
      </c>
      <c r="C776" s="213" t="s">
        <v>986</v>
      </c>
      <c r="D776" s="214" t="s">
        <v>6420</v>
      </c>
      <c r="E776" s="215"/>
      <c r="F776" s="216">
        <v>3.29</v>
      </c>
      <c r="G776" s="215"/>
      <c r="H776" s="215"/>
      <c r="I776" s="384"/>
    </row>
    <row r="777" spans="1:9" ht="12" x14ac:dyDescent="0.2">
      <c r="A777" s="181"/>
      <c r="B777" s="221" t="s">
        <v>985</v>
      </c>
      <c r="C777" s="223" t="s">
        <v>986</v>
      </c>
      <c r="D777" s="224" t="s">
        <v>988</v>
      </c>
      <c r="E777" s="225"/>
      <c r="F777" s="226">
        <v>33.590000000000003</v>
      </c>
      <c r="G777" s="225"/>
      <c r="H777" s="225"/>
      <c r="I777" s="390"/>
    </row>
    <row r="778" spans="1:9" ht="12" x14ac:dyDescent="0.2">
      <c r="A778" s="178"/>
      <c r="B778" s="221" t="s">
        <v>985</v>
      </c>
      <c r="C778" s="213" t="s">
        <v>986</v>
      </c>
      <c r="D778" s="214" t="s">
        <v>6426</v>
      </c>
      <c r="E778" s="215"/>
      <c r="F778" s="216">
        <v>5.5090000000000003</v>
      </c>
      <c r="G778" s="215"/>
      <c r="H778" s="215"/>
      <c r="I778" s="385"/>
    </row>
    <row r="779" spans="1:9" ht="12" x14ac:dyDescent="0.2">
      <c r="A779" s="179"/>
      <c r="B779" s="221" t="s">
        <v>985</v>
      </c>
      <c r="C779" s="217" t="s">
        <v>986</v>
      </c>
      <c r="D779" s="218" t="s">
        <v>1023</v>
      </c>
      <c r="E779" s="219"/>
      <c r="F779" s="220">
        <v>39.099000000000004</v>
      </c>
      <c r="G779" s="219"/>
      <c r="H779" s="219"/>
      <c r="I779" s="383"/>
    </row>
    <row r="780" spans="1:9" ht="24.95" customHeight="1" x14ac:dyDescent="0.2">
      <c r="A780" s="278" t="s">
        <v>2727</v>
      </c>
      <c r="B780" s="278" t="s">
        <v>979</v>
      </c>
      <c r="C780" s="279" t="s">
        <v>3577</v>
      </c>
      <c r="D780" s="280" t="s">
        <v>3578</v>
      </c>
      <c r="E780" s="281" t="s">
        <v>100</v>
      </c>
      <c r="F780" s="282">
        <v>0.11899999999999999</v>
      </c>
      <c r="G780" s="67"/>
      <c r="H780" s="254">
        <f>ROUND(G780*F780,2)</f>
        <v>0</v>
      </c>
      <c r="I780" s="388"/>
    </row>
    <row r="781" spans="1:9" s="46" customFormat="1" ht="24.95" customHeight="1" x14ac:dyDescent="0.25">
      <c r="A781" s="298"/>
      <c r="B781" s="351" t="s">
        <v>977</v>
      </c>
      <c r="C781" s="352" t="s">
        <v>1155</v>
      </c>
      <c r="D781" s="352" t="s">
        <v>974</v>
      </c>
      <c r="E781" s="353"/>
      <c r="F781" s="354"/>
      <c r="G781" s="354"/>
      <c r="H781" s="116">
        <f>SUM(H782:H1163)</f>
        <v>0</v>
      </c>
      <c r="I781" s="277"/>
    </row>
    <row r="782" spans="1:9" ht="24.95" customHeight="1" x14ac:dyDescent="0.2">
      <c r="A782" s="278" t="s">
        <v>2729</v>
      </c>
      <c r="B782" s="278" t="s">
        <v>979</v>
      </c>
      <c r="C782" s="279" t="s">
        <v>6427</v>
      </c>
      <c r="D782" s="280" t="s">
        <v>6428</v>
      </c>
      <c r="E782" s="281" t="s">
        <v>106</v>
      </c>
      <c r="F782" s="282">
        <v>9.7159999999999993</v>
      </c>
      <c r="G782" s="67"/>
      <c r="H782" s="254">
        <f>ROUND(G782*F782,2)</f>
        <v>0</v>
      </c>
      <c r="I782" s="163"/>
    </row>
    <row r="783" spans="1:9" ht="12" x14ac:dyDescent="0.2">
      <c r="A783" s="177"/>
      <c r="B783" s="221" t="s">
        <v>985</v>
      </c>
      <c r="C783" s="210" t="s">
        <v>986</v>
      </c>
      <c r="D783" s="211" t="s">
        <v>3033</v>
      </c>
      <c r="E783" s="212"/>
      <c r="F783" s="210" t="s">
        <v>986</v>
      </c>
      <c r="G783" s="212"/>
      <c r="H783" s="212"/>
      <c r="I783" s="385"/>
    </row>
    <row r="784" spans="1:9" ht="12" x14ac:dyDescent="0.2">
      <c r="A784" s="178"/>
      <c r="B784" s="221" t="s">
        <v>985</v>
      </c>
      <c r="C784" s="213" t="s">
        <v>986</v>
      </c>
      <c r="D784" s="214" t="s">
        <v>6429</v>
      </c>
      <c r="E784" s="215"/>
      <c r="F784" s="216">
        <v>2.5059999999999998</v>
      </c>
      <c r="G784" s="215"/>
      <c r="H784" s="215"/>
      <c r="I784" s="383"/>
    </row>
    <row r="785" spans="1:9" ht="12" x14ac:dyDescent="0.2">
      <c r="A785" s="177"/>
      <c r="B785" s="221" t="s">
        <v>985</v>
      </c>
      <c r="C785" s="210" t="s">
        <v>986</v>
      </c>
      <c r="D785" s="211" t="s">
        <v>3035</v>
      </c>
      <c r="E785" s="212"/>
      <c r="F785" s="210" t="s">
        <v>986</v>
      </c>
      <c r="G785" s="212"/>
      <c r="H785" s="212"/>
      <c r="I785" s="384"/>
    </row>
    <row r="786" spans="1:9" s="46" customFormat="1" ht="15" x14ac:dyDescent="0.25">
      <c r="A786" s="178"/>
      <c r="B786" s="221" t="s">
        <v>985</v>
      </c>
      <c r="C786" s="213" t="s">
        <v>986</v>
      </c>
      <c r="D786" s="214" t="s">
        <v>6430</v>
      </c>
      <c r="E786" s="215"/>
      <c r="F786" s="216">
        <v>2.492</v>
      </c>
      <c r="G786" s="215"/>
      <c r="H786" s="215"/>
      <c r="I786" s="386"/>
    </row>
    <row r="787" spans="1:9" ht="12" x14ac:dyDescent="0.2">
      <c r="A787" s="177"/>
      <c r="B787" s="221" t="s">
        <v>985</v>
      </c>
      <c r="C787" s="210" t="s">
        <v>986</v>
      </c>
      <c r="D787" s="211" t="s">
        <v>3038</v>
      </c>
      <c r="E787" s="212"/>
      <c r="F787" s="210" t="s">
        <v>986</v>
      </c>
      <c r="G787" s="212"/>
      <c r="H787" s="212"/>
      <c r="I787" s="385"/>
    </row>
    <row r="788" spans="1:9" ht="12" x14ac:dyDescent="0.2">
      <c r="A788" s="178"/>
      <c r="B788" s="221" t="s">
        <v>985</v>
      </c>
      <c r="C788" s="213" t="s">
        <v>986</v>
      </c>
      <c r="D788" s="214" t="s">
        <v>6431</v>
      </c>
      <c r="E788" s="215"/>
      <c r="F788" s="216">
        <v>2.492</v>
      </c>
      <c r="G788" s="215"/>
      <c r="H788" s="215"/>
      <c r="I788" s="383"/>
    </row>
    <row r="789" spans="1:9" ht="12" x14ac:dyDescent="0.2">
      <c r="A789" s="177"/>
      <c r="B789" s="221" t="s">
        <v>985</v>
      </c>
      <c r="C789" s="210" t="s">
        <v>986</v>
      </c>
      <c r="D789" s="211" t="s">
        <v>2956</v>
      </c>
      <c r="E789" s="212"/>
      <c r="F789" s="210" t="s">
        <v>986</v>
      </c>
      <c r="G789" s="212"/>
      <c r="H789" s="212"/>
      <c r="I789" s="384"/>
    </row>
    <row r="790" spans="1:9" s="46" customFormat="1" ht="15" x14ac:dyDescent="0.25">
      <c r="A790" s="178"/>
      <c r="B790" s="221" t="s">
        <v>985</v>
      </c>
      <c r="C790" s="213" t="s">
        <v>986</v>
      </c>
      <c r="D790" s="214" t="s">
        <v>6432</v>
      </c>
      <c r="E790" s="215"/>
      <c r="F790" s="216">
        <v>2.226</v>
      </c>
      <c r="G790" s="215"/>
      <c r="H790" s="215"/>
      <c r="I790" s="386"/>
    </row>
    <row r="791" spans="1:9" ht="12" x14ac:dyDescent="0.2">
      <c r="A791" s="179"/>
      <c r="B791" s="221" t="s">
        <v>985</v>
      </c>
      <c r="C791" s="217" t="s">
        <v>986</v>
      </c>
      <c r="D791" s="218" t="s">
        <v>1023</v>
      </c>
      <c r="E791" s="219"/>
      <c r="F791" s="220">
        <v>9.7159999999999993</v>
      </c>
      <c r="G791" s="219"/>
      <c r="H791" s="219"/>
      <c r="I791" s="385"/>
    </row>
    <row r="792" spans="1:9" ht="24.95" customHeight="1" x14ac:dyDescent="0.2">
      <c r="A792" s="278" t="s">
        <v>2731</v>
      </c>
      <c r="B792" s="278" t="s">
        <v>979</v>
      </c>
      <c r="C792" s="279" t="s">
        <v>6433</v>
      </c>
      <c r="D792" s="280" t="s">
        <v>6434</v>
      </c>
      <c r="E792" s="281" t="s">
        <v>106</v>
      </c>
      <c r="F792" s="282">
        <v>1.2529999999999999</v>
      </c>
      <c r="G792" s="67"/>
      <c r="H792" s="254">
        <f>ROUND(G792*F792,2)</f>
        <v>0</v>
      </c>
      <c r="I792" s="389"/>
    </row>
    <row r="793" spans="1:9" ht="12" x14ac:dyDescent="0.2">
      <c r="A793" s="177"/>
      <c r="B793" s="221" t="s">
        <v>985</v>
      </c>
      <c r="C793" s="210" t="s">
        <v>986</v>
      </c>
      <c r="D793" s="211" t="s">
        <v>3033</v>
      </c>
      <c r="E793" s="212"/>
      <c r="F793" s="210" t="s">
        <v>986</v>
      </c>
      <c r="G793" s="212"/>
      <c r="H793" s="212"/>
      <c r="I793" s="384"/>
    </row>
    <row r="794" spans="1:9" s="46" customFormat="1" ht="15" x14ac:dyDescent="0.25">
      <c r="A794" s="178"/>
      <c r="B794" s="221" t="s">
        <v>985</v>
      </c>
      <c r="C794" s="213" t="s">
        <v>986</v>
      </c>
      <c r="D794" s="214" t="s">
        <v>6435</v>
      </c>
      <c r="E794" s="215"/>
      <c r="F794" s="216">
        <v>1.2529999999999999</v>
      </c>
      <c r="G794" s="215"/>
      <c r="H794" s="215"/>
      <c r="I794" s="386"/>
    </row>
    <row r="795" spans="1:9" ht="24.95" customHeight="1" x14ac:dyDescent="0.2">
      <c r="A795" s="278" t="s">
        <v>2733</v>
      </c>
      <c r="B795" s="278" t="s">
        <v>979</v>
      </c>
      <c r="C795" s="279" t="s">
        <v>6436</v>
      </c>
      <c r="D795" s="280" t="s">
        <v>6437</v>
      </c>
      <c r="E795" s="281" t="s">
        <v>125</v>
      </c>
      <c r="F795" s="282">
        <v>31.34</v>
      </c>
      <c r="G795" s="67"/>
      <c r="H795" s="254">
        <f>ROUND(G795*F795,2)</f>
        <v>0</v>
      </c>
      <c r="I795" s="163"/>
    </row>
    <row r="796" spans="1:9" ht="12" x14ac:dyDescent="0.2">
      <c r="A796" s="177"/>
      <c r="B796" s="221" t="s">
        <v>985</v>
      </c>
      <c r="C796" s="210" t="s">
        <v>986</v>
      </c>
      <c r="D796" s="211" t="s">
        <v>6438</v>
      </c>
      <c r="E796" s="212"/>
      <c r="F796" s="210" t="s">
        <v>986</v>
      </c>
      <c r="G796" s="212"/>
      <c r="H796" s="212"/>
      <c r="I796" s="385"/>
    </row>
    <row r="797" spans="1:9" ht="12" x14ac:dyDescent="0.2">
      <c r="A797" s="177"/>
      <c r="B797" s="221" t="s">
        <v>985</v>
      </c>
      <c r="C797" s="210" t="s">
        <v>986</v>
      </c>
      <c r="D797" s="211" t="s">
        <v>3033</v>
      </c>
      <c r="E797" s="212"/>
      <c r="F797" s="210" t="s">
        <v>986</v>
      </c>
      <c r="G797" s="212"/>
      <c r="H797" s="212"/>
      <c r="I797" s="383"/>
    </row>
    <row r="798" spans="1:9" ht="12" x14ac:dyDescent="0.2">
      <c r="A798" s="178"/>
      <c r="B798" s="221" t="s">
        <v>985</v>
      </c>
      <c r="C798" s="213" t="s">
        <v>986</v>
      </c>
      <c r="D798" s="214" t="s">
        <v>6439</v>
      </c>
      <c r="E798" s="215"/>
      <c r="F798" s="216">
        <v>10.74</v>
      </c>
      <c r="G798" s="215"/>
      <c r="H798" s="215"/>
      <c r="I798" s="384"/>
    </row>
    <row r="799" spans="1:9" s="46" customFormat="1" ht="15" x14ac:dyDescent="0.25">
      <c r="A799" s="177"/>
      <c r="B799" s="221" t="s">
        <v>985</v>
      </c>
      <c r="C799" s="210" t="s">
        <v>986</v>
      </c>
      <c r="D799" s="211" t="s">
        <v>3035</v>
      </c>
      <c r="E799" s="212"/>
      <c r="F799" s="210" t="s">
        <v>986</v>
      </c>
      <c r="G799" s="212"/>
      <c r="H799" s="212"/>
      <c r="I799" s="386"/>
    </row>
    <row r="800" spans="1:9" ht="12" x14ac:dyDescent="0.2">
      <c r="A800" s="178"/>
      <c r="B800" s="221" t="s">
        <v>985</v>
      </c>
      <c r="C800" s="213" t="s">
        <v>986</v>
      </c>
      <c r="D800" s="214" t="s">
        <v>6440</v>
      </c>
      <c r="E800" s="215"/>
      <c r="F800" s="216">
        <v>7.12</v>
      </c>
      <c r="G800" s="215"/>
      <c r="H800" s="215"/>
      <c r="I800" s="385"/>
    </row>
    <row r="801" spans="1:9" ht="12" x14ac:dyDescent="0.2">
      <c r="A801" s="177"/>
      <c r="B801" s="221" t="s">
        <v>985</v>
      </c>
      <c r="C801" s="210" t="s">
        <v>986</v>
      </c>
      <c r="D801" s="211" t="s">
        <v>3038</v>
      </c>
      <c r="E801" s="212"/>
      <c r="F801" s="210" t="s">
        <v>986</v>
      </c>
      <c r="G801" s="212"/>
      <c r="H801" s="212"/>
      <c r="I801" s="385"/>
    </row>
    <row r="802" spans="1:9" ht="12" x14ac:dyDescent="0.2">
      <c r="A802" s="178"/>
      <c r="B802" s="221" t="s">
        <v>985</v>
      </c>
      <c r="C802" s="213" t="s">
        <v>986</v>
      </c>
      <c r="D802" s="214" t="s">
        <v>6440</v>
      </c>
      <c r="E802" s="215"/>
      <c r="F802" s="216">
        <v>7.12</v>
      </c>
      <c r="G802" s="215"/>
      <c r="H802" s="215"/>
      <c r="I802" s="383"/>
    </row>
    <row r="803" spans="1:9" ht="12" x14ac:dyDescent="0.2">
      <c r="A803" s="177"/>
      <c r="B803" s="221" t="s">
        <v>985</v>
      </c>
      <c r="C803" s="210" t="s">
        <v>986</v>
      </c>
      <c r="D803" s="211" t="s">
        <v>2956</v>
      </c>
      <c r="E803" s="212"/>
      <c r="F803" s="210" t="s">
        <v>986</v>
      </c>
      <c r="G803" s="212"/>
      <c r="H803" s="212"/>
      <c r="I803" s="384"/>
    </row>
    <row r="804" spans="1:9" ht="12" x14ac:dyDescent="0.2">
      <c r="A804" s="178"/>
      <c r="B804" s="221" t="s">
        <v>985</v>
      </c>
      <c r="C804" s="213" t="s">
        <v>986</v>
      </c>
      <c r="D804" s="214" t="s">
        <v>6441</v>
      </c>
      <c r="E804" s="215"/>
      <c r="F804" s="216">
        <v>6.36</v>
      </c>
      <c r="G804" s="215"/>
      <c r="H804" s="215"/>
      <c r="I804" s="384"/>
    </row>
    <row r="805" spans="1:9" ht="12" x14ac:dyDescent="0.2">
      <c r="A805" s="179"/>
      <c r="B805" s="221" t="s">
        <v>985</v>
      </c>
      <c r="C805" s="217" t="s">
        <v>986</v>
      </c>
      <c r="D805" s="218" t="s">
        <v>1023</v>
      </c>
      <c r="E805" s="219"/>
      <c r="F805" s="220">
        <v>31.34</v>
      </c>
      <c r="G805" s="219"/>
      <c r="H805" s="219"/>
      <c r="I805" s="387"/>
    </row>
    <row r="806" spans="1:9" ht="24.95" customHeight="1" x14ac:dyDescent="0.2">
      <c r="A806" s="278" t="s">
        <v>2734</v>
      </c>
      <c r="B806" s="278" t="s">
        <v>979</v>
      </c>
      <c r="C806" s="279" t="s">
        <v>3644</v>
      </c>
      <c r="D806" s="280" t="s">
        <v>3645</v>
      </c>
      <c r="E806" s="281" t="s">
        <v>106</v>
      </c>
      <c r="F806" s="282">
        <v>10.968999999999999</v>
      </c>
      <c r="G806" s="67"/>
      <c r="H806" s="254">
        <f>ROUND(G806*F806,2)</f>
        <v>0</v>
      </c>
      <c r="I806" s="169"/>
    </row>
    <row r="807" spans="1:9" ht="12" x14ac:dyDescent="0.2">
      <c r="A807" s="178"/>
      <c r="B807" s="221" t="s">
        <v>985</v>
      </c>
      <c r="C807" s="213" t="s">
        <v>986</v>
      </c>
      <c r="D807" s="214" t="s">
        <v>6442</v>
      </c>
      <c r="E807" s="215"/>
      <c r="F807" s="216">
        <v>10.968999999999999</v>
      </c>
      <c r="G807" s="215"/>
      <c r="H807" s="215"/>
      <c r="I807" s="385"/>
    </row>
    <row r="808" spans="1:9" ht="24.95" customHeight="1" x14ac:dyDescent="0.2">
      <c r="A808" s="278" t="s">
        <v>2735</v>
      </c>
      <c r="B808" s="278" t="s">
        <v>979</v>
      </c>
      <c r="C808" s="279" t="s">
        <v>6443</v>
      </c>
      <c r="D808" s="280" t="s">
        <v>6444</v>
      </c>
      <c r="E808" s="281" t="s">
        <v>106</v>
      </c>
      <c r="F808" s="282">
        <v>10.968999999999999</v>
      </c>
      <c r="G808" s="67"/>
      <c r="H808" s="254">
        <f>ROUND(G808*F808,2)</f>
        <v>0</v>
      </c>
      <c r="I808" s="389"/>
    </row>
    <row r="809" spans="1:9" ht="12" x14ac:dyDescent="0.2">
      <c r="A809" s="177"/>
      <c r="B809" s="221" t="s">
        <v>985</v>
      </c>
      <c r="C809" s="210" t="s">
        <v>986</v>
      </c>
      <c r="D809" s="211" t="s">
        <v>3033</v>
      </c>
      <c r="E809" s="212"/>
      <c r="F809" s="210" t="s">
        <v>986</v>
      </c>
      <c r="G809" s="212"/>
      <c r="H809" s="212"/>
      <c r="I809" s="384"/>
    </row>
    <row r="810" spans="1:9" ht="12" x14ac:dyDescent="0.2">
      <c r="A810" s="178"/>
      <c r="B810" s="221" t="s">
        <v>985</v>
      </c>
      <c r="C810" s="213" t="s">
        <v>986</v>
      </c>
      <c r="D810" s="214" t="s">
        <v>6429</v>
      </c>
      <c r="E810" s="215"/>
      <c r="F810" s="216">
        <v>2.5059999999999998</v>
      </c>
      <c r="G810" s="215"/>
      <c r="H810" s="215"/>
      <c r="I810" s="384"/>
    </row>
    <row r="811" spans="1:9" ht="12" x14ac:dyDescent="0.2">
      <c r="A811" s="178"/>
      <c r="B811" s="221" t="s">
        <v>985</v>
      </c>
      <c r="C811" s="213" t="s">
        <v>986</v>
      </c>
      <c r="D811" s="214" t="s">
        <v>6445</v>
      </c>
      <c r="E811" s="215"/>
      <c r="F811" s="216">
        <v>1.2529999999999999</v>
      </c>
      <c r="G811" s="215"/>
      <c r="H811" s="215"/>
      <c r="I811" s="387"/>
    </row>
    <row r="812" spans="1:9" ht="12" x14ac:dyDescent="0.2">
      <c r="A812" s="177"/>
      <c r="B812" s="221" t="s">
        <v>985</v>
      </c>
      <c r="C812" s="210" t="s">
        <v>986</v>
      </c>
      <c r="D812" s="211" t="s">
        <v>3035</v>
      </c>
      <c r="E812" s="212"/>
      <c r="F812" s="210" t="s">
        <v>986</v>
      </c>
      <c r="G812" s="212"/>
      <c r="H812" s="212"/>
      <c r="I812" s="390"/>
    </row>
    <row r="813" spans="1:9" ht="12" x14ac:dyDescent="0.2">
      <c r="A813" s="178"/>
      <c r="B813" s="221" t="s">
        <v>985</v>
      </c>
      <c r="C813" s="213" t="s">
        <v>986</v>
      </c>
      <c r="D813" s="214" t="s">
        <v>6430</v>
      </c>
      <c r="E813" s="215"/>
      <c r="F813" s="216">
        <v>2.492</v>
      </c>
      <c r="G813" s="215"/>
      <c r="H813" s="215"/>
      <c r="I813" s="385"/>
    </row>
    <row r="814" spans="1:9" ht="12" x14ac:dyDescent="0.2">
      <c r="A814" s="177"/>
      <c r="B814" s="221" t="s">
        <v>985</v>
      </c>
      <c r="C814" s="210" t="s">
        <v>986</v>
      </c>
      <c r="D814" s="211" t="s">
        <v>3038</v>
      </c>
      <c r="E814" s="212"/>
      <c r="F814" s="210" t="s">
        <v>986</v>
      </c>
      <c r="G814" s="212"/>
      <c r="H814" s="212"/>
      <c r="I814" s="383"/>
    </row>
    <row r="815" spans="1:9" ht="12" x14ac:dyDescent="0.2">
      <c r="A815" s="178"/>
      <c r="B815" s="221" t="s">
        <v>985</v>
      </c>
      <c r="C815" s="213" t="s">
        <v>986</v>
      </c>
      <c r="D815" s="214" t="s">
        <v>6431</v>
      </c>
      <c r="E815" s="215"/>
      <c r="F815" s="216">
        <v>2.492</v>
      </c>
      <c r="G815" s="215"/>
      <c r="H815" s="215"/>
      <c r="I815" s="384"/>
    </row>
    <row r="816" spans="1:9" ht="12" x14ac:dyDescent="0.2">
      <c r="A816" s="177"/>
      <c r="B816" s="221" t="s">
        <v>985</v>
      </c>
      <c r="C816" s="210" t="s">
        <v>986</v>
      </c>
      <c r="D816" s="211" t="s">
        <v>2956</v>
      </c>
      <c r="E816" s="212"/>
      <c r="F816" s="210" t="s">
        <v>986</v>
      </c>
      <c r="G816" s="212"/>
      <c r="H816" s="212"/>
      <c r="I816" s="384"/>
    </row>
    <row r="817" spans="1:9" ht="12" x14ac:dyDescent="0.2">
      <c r="A817" s="178"/>
      <c r="B817" s="221" t="s">
        <v>985</v>
      </c>
      <c r="C817" s="213" t="s">
        <v>986</v>
      </c>
      <c r="D817" s="214" t="s">
        <v>6432</v>
      </c>
      <c r="E817" s="215"/>
      <c r="F817" s="216">
        <v>2.226</v>
      </c>
      <c r="G817" s="215"/>
      <c r="H817" s="215"/>
      <c r="I817" s="387"/>
    </row>
    <row r="818" spans="1:9" s="46" customFormat="1" ht="15" x14ac:dyDescent="0.25">
      <c r="A818" s="179"/>
      <c r="B818" s="221" t="s">
        <v>985</v>
      </c>
      <c r="C818" s="217" t="s">
        <v>986</v>
      </c>
      <c r="D818" s="218" t="s">
        <v>1023</v>
      </c>
      <c r="E818" s="219"/>
      <c r="F818" s="220">
        <v>10.968999999999998</v>
      </c>
      <c r="G818" s="219"/>
      <c r="H818" s="219"/>
      <c r="I818" s="386"/>
    </row>
    <row r="819" spans="1:9" ht="24.95" customHeight="1" x14ac:dyDescent="0.2">
      <c r="A819" s="278" t="s">
        <v>2737</v>
      </c>
      <c r="B819" s="278" t="s">
        <v>979</v>
      </c>
      <c r="C819" s="279" t="s">
        <v>6446</v>
      </c>
      <c r="D819" s="280" t="s">
        <v>6447</v>
      </c>
      <c r="E819" s="281" t="s">
        <v>106</v>
      </c>
      <c r="F819" s="282">
        <v>10.968999999999999</v>
      </c>
      <c r="G819" s="67"/>
      <c r="H819" s="254">
        <f>ROUND(G819*F819,2)</f>
        <v>0</v>
      </c>
      <c r="I819" s="163"/>
    </row>
    <row r="820" spans="1:9" ht="12" x14ac:dyDescent="0.2">
      <c r="A820" s="178"/>
      <c r="B820" s="221" t="s">
        <v>985</v>
      </c>
      <c r="C820" s="213" t="s">
        <v>986</v>
      </c>
      <c r="D820" s="214" t="s">
        <v>6442</v>
      </c>
      <c r="E820" s="215"/>
      <c r="F820" s="216">
        <v>10.968999999999999</v>
      </c>
      <c r="G820" s="215"/>
      <c r="H820" s="215"/>
      <c r="I820" s="385"/>
    </row>
    <row r="821" spans="1:9" s="46" customFormat="1" ht="24.95" customHeight="1" x14ac:dyDescent="0.25">
      <c r="A821" s="278" t="s">
        <v>2739</v>
      </c>
      <c r="B821" s="278" t="s">
        <v>979</v>
      </c>
      <c r="C821" s="279" t="s">
        <v>6448</v>
      </c>
      <c r="D821" s="280" t="s">
        <v>6449</v>
      </c>
      <c r="E821" s="281" t="s">
        <v>106</v>
      </c>
      <c r="F821" s="282">
        <v>19.5</v>
      </c>
      <c r="G821" s="67"/>
      <c r="H821" s="254">
        <f>ROUND(G821*F821,2)</f>
        <v>0</v>
      </c>
      <c r="I821" s="280"/>
    </row>
    <row r="822" spans="1:9" ht="12" x14ac:dyDescent="0.2">
      <c r="A822" s="177"/>
      <c r="B822" s="221" t="s">
        <v>985</v>
      </c>
      <c r="C822" s="210" t="s">
        <v>986</v>
      </c>
      <c r="D822" s="211" t="s">
        <v>3273</v>
      </c>
      <c r="E822" s="212"/>
      <c r="F822" s="210" t="s">
        <v>986</v>
      </c>
      <c r="G822" s="212"/>
      <c r="H822" s="212"/>
      <c r="I822" s="385"/>
    </row>
    <row r="823" spans="1:9" ht="12" x14ac:dyDescent="0.2">
      <c r="A823" s="178"/>
      <c r="B823" s="221" t="s">
        <v>985</v>
      </c>
      <c r="C823" s="213" t="s">
        <v>986</v>
      </c>
      <c r="D823" s="214" t="s">
        <v>6450</v>
      </c>
      <c r="E823" s="215"/>
      <c r="F823" s="216">
        <v>16.276</v>
      </c>
      <c r="G823" s="215"/>
      <c r="H823" s="215"/>
      <c r="I823" s="385"/>
    </row>
    <row r="824" spans="1:9" s="46" customFormat="1" ht="15" x14ac:dyDescent="0.25">
      <c r="A824" s="178"/>
      <c r="B824" s="221" t="s">
        <v>985</v>
      </c>
      <c r="C824" s="213" t="s">
        <v>986</v>
      </c>
      <c r="D824" s="214" t="s">
        <v>6451</v>
      </c>
      <c r="E824" s="215"/>
      <c r="F824" s="216">
        <v>-1.5760000000000001</v>
      </c>
      <c r="G824" s="215"/>
      <c r="H824" s="215"/>
      <c r="I824" s="355"/>
    </row>
    <row r="825" spans="1:9" s="46" customFormat="1" ht="15" x14ac:dyDescent="0.25">
      <c r="A825" s="177"/>
      <c r="B825" s="221" t="s">
        <v>985</v>
      </c>
      <c r="C825" s="210" t="s">
        <v>986</v>
      </c>
      <c r="D825" s="211" t="s">
        <v>3283</v>
      </c>
      <c r="E825" s="212"/>
      <c r="F825" s="210" t="s">
        <v>986</v>
      </c>
      <c r="G825" s="212"/>
      <c r="H825" s="212"/>
      <c r="I825" s="386"/>
    </row>
    <row r="826" spans="1:9" ht="12" x14ac:dyDescent="0.2">
      <c r="A826" s="178"/>
      <c r="B826" s="221" t="s">
        <v>985</v>
      </c>
      <c r="C826" s="213" t="s">
        <v>986</v>
      </c>
      <c r="D826" s="214" t="s">
        <v>6452</v>
      </c>
      <c r="E826" s="215"/>
      <c r="F826" s="216">
        <v>4.8</v>
      </c>
      <c r="G826" s="215"/>
      <c r="H826" s="215"/>
      <c r="I826" s="385"/>
    </row>
    <row r="827" spans="1:9" ht="12" x14ac:dyDescent="0.2">
      <c r="A827" s="179"/>
      <c r="B827" s="221" t="s">
        <v>985</v>
      </c>
      <c r="C827" s="217" t="s">
        <v>986</v>
      </c>
      <c r="D827" s="218" t="s">
        <v>1023</v>
      </c>
      <c r="E827" s="219"/>
      <c r="F827" s="220">
        <v>19.5</v>
      </c>
      <c r="G827" s="219"/>
      <c r="H827" s="219"/>
      <c r="I827" s="385"/>
    </row>
    <row r="828" spans="1:9" ht="24.95" customHeight="1" x14ac:dyDescent="0.2">
      <c r="A828" s="278" t="s">
        <v>2740</v>
      </c>
      <c r="B828" s="278" t="s">
        <v>979</v>
      </c>
      <c r="C828" s="279" t="s">
        <v>6453</v>
      </c>
      <c r="D828" s="280" t="s">
        <v>6454</v>
      </c>
      <c r="E828" s="281" t="s">
        <v>106</v>
      </c>
      <c r="F828" s="282">
        <v>948.14599999999996</v>
      </c>
      <c r="G828" s="67"/>
      <c r="H828" s="254">
        <f>ROUND(G828*F828,2)</f>
        <v>0</v>
      </c>
      <c r="I828" s="389"/>
    </row>
    <row r="829" spans="1:9" ht="9" customHeight="1" x14ac:dyDescent="0.2">
      <c r="A829" s="177"/>
      <c r="B829" s="221" t="s">
        <v>985</v>
      </c>
      <c r="C829" s="210" t="s">
        <v>986</v>
      </c>
      <c r="D829" s="211" t="s">
        <v>6455</v>
      </c>
      <c r="E829" s="212"/>
      <c r="F829" s="210" t="s">
        <v>986</v>
      </c>
      <c r="G829" s="212"/>
      <c r="H829" s="212"/>
      <c r="I829" s="384"/>
    </row>
    <row r="830" spans="1:9" ht="9" customHeight="1" x14ac:dyDescent="0.2">
      <c r="A830" s="178"/>
      <c r="B830" s="221" t="s">
        <v>985</v>
      </c>
      <c r="C830" s="213" t="s">
        <v>986</v>
      </c>
      <c r="D830" s="214" t="s">
        <v>6456</v>
      </c>
      <c r="E830" s="215"/>
      <c r="F830" s="216">
        <v>45.744</v>
      </c>
      <c r="G830" s="215"/>
      <c r="H830" s="215"/>
      <c r="I830" s="383"/>
    </row>
    <row r="831" spans="1:9" ht="9" customHeight="1" x14ac:dyDescent="0.2">
      <c r="A831" s="178"/>
      <c r="B831" s="221" t="s">
        <v>985</v>
      </c>
      <c r="C831" s="213" t="s">
        <v>986</v>
      </c>
      <c r="D831" s="214" t="s">
        <v>6457</v>
      </c>
      <c r="E831" s="215"/>
      <c r="F831" s="216">
        <v>-7.2</v>
      </c>
      <c r="G831" s="215"/>
      <c r="H831" s="215"/>
      <c r="I831" s="384"/>
    </row>
    <row r="832" spans="1:9" ht="9" customHeight="1" x14ac:dyDescent="0.2">
      <c r="A832" s="178"/>
      <c r="B832" s="221" t="s">
        <v>985</v>
      </c>
      <c r="C832" s="213" t="s">
        <v>986</v>
      </c>
      <c r="D832" s="214" t="s">
        <v>6458</v>
      </c>
      <c r="E832" s="215"/>
      <c r="F832" s="216">
        <v>-4.4400000000000004</v>
      </c>
      <c r="G832" s="215"/>
      <c r="H832" s="215"/>
      <c r="I832" s="387"/>
    </row>
    <row r="833" spans="1:9" ht="9" customHeight="1" x14ac:dyDescent="0.2">
      <c r="A833" s="178"/>
      <c r="B833" s="221" t="s">
        <v>985</v>
      </c>
      <c r="C833" s="213" t="s">
        <v>986</v>
      </c>
      <c r="D833" s="214" t="s">
        <v>6459</v>
      </c>
      <c r="E833" s="215"/>
      <c r="F833" s="216">
        <v>10.177</v>
      </c>
      <c r="G833" s="215"/>
      <c r="H833" s="215"/>
      <c r="I833" s="390"/>
    </row>
    <row r="834" spans="1:9" ht="9" customHeight="1" x14ac:dyDescent="0.2">
      <c r="A834" s="178"/>
      <c r="B834" s="221" t="s">
        <v>985</v>
      </c>
      <c r="C834" s="213" t="s">
        <v>986</v>
      </c>
      <c r="D834" s="214" t="s">
        <v>6460</v>
      </c>
      <c r="E834" s="215"/>
      <c r="F834" s="216">
        <v>18.876999999999999</v>
      </c>
      <c r="G834" s="215"/>
      <c r="H834" s="215"/>
      <c r="I834" s="385"/>
    </row>
    <row r="835" spans="1:9" ht="9" customHeight="1" x14ac:dyDescent="0.2">
      <c r="A835" s="178"/>
      <c r="B835" s="221" t="s">
        <v>985</v>
      </c>
      <c r="C835" s="213" t="s">
        <v>986</v>
      </c>
      <c r="D835" s="214" t="s">
        <v>6461</v>
      </c>
      <c r="E835" s="215"/>
      <c r="F835" s="216">
        <v>14.007</v>
      </c>
      <c r="G835" s="215"/>
      <c r="H835" s="215"/>
      <c r="I835" s="383"/>
    </row>
    <row r="836" spans="1:9" ht="9" customHeight="1" x14ac:dyDescent="0.2">
      <c r="A836" s="178"/>
      <c r="B836" s="221" t="s">
        <v>985</v>
      </c>
      <c r="C836" s="213" t="s">
        <v>986</v>
      </c>
      <c r="D836" s="214" t="s">
        <v>6462</v>
      </c>
      <c r="E836" s="215"/>
      <c r="F836" s="216">
        <v>60.612000000000002</v>
      </c>
      <c r="G836" s="215"/>
      <c r="H836" s="215"/>
      <c r="I836" s="384"/>
    </row>
    <row r="837" spans="1:9" ht="9" customHeight="1" x14ac:dyDescent="0.2">
      <c r="A837" s="178"/>
      <c r="B837" s="221" t="s">
        <v>985</v>
      </c>
      <c r="C837" s="213" t="s">
        <v>986</v>
      </c>
      <c r="D837" s="214" t="s">
        <v>6463</v>
      </c>
      <c r="E837" s="215"/>
      <c r="F837" s="216">
        <v>-3.6</v>
      </c>
      <c r="G837" s="215"/>
      <c r="H837" s="215"/>
      <c r="I837" s="384"/>
    </row>
    <row r="838" spans="1:9" ht="9" customHeight="1" x14ac:dyDescent="0.2">
      <c r="A838" s="178"/>
      <c r="B838" s="221" t="s">
        <v>985</v>
      </c>
      <c r="C838" s="213" t="s">
        <v>986</v>
      </c>
      <c r="D838" s="214" t="s">
        <v>6464</v>
      </c>
      <c r="E838" s="215"/>
      <c r="F838" s="216">
        <v>-5.1790000000000003</v>
      </c>
      <c r="G838" s="215"/>
      <c r="H838" s="215"/>
      <c r="I838" s="387"/>
    </row>
    <row r="839" spans="1:9" ht="9" customHeight="1" x14ac:dyDescent="0.2">
      <c r="A839" s="178"/>
      <c r="B839" s="221" t="s">
        <v>985</v>
      </c>
      <c r="C839" s="213" t="s">
        <v>986</v>
      </c>
      <c r="D839" s="214" t="s">
        <v>6465</v>
      </c>
      <c r="E839" s="215"/>
      <c r="F839" s="216">
        <v>45.84</v>
      </c>
      <c r="G839" s="215"/>
      <c r="H839" s="215"/>
      <c r="I839" s="384"/>
    </row>
    <row r="840" spans="1:9" ht="9" customHeight="1" x14ac:dyDescent="0.2">
      <c r="A840" s="178"/>
      <c r="B840" s="221" t="s">
        <v>985</v>
      </c>
      <c r="C840" s="213" t="s">
        <v>986</v>
      </c>
      <c r="D840" s="214" t="s">
        <v>6466</v>
      </c>
      <c r="E840" s="215"/>
      <c r="F840" s="216">
        <v>-10.8</v>
      </c>
      <c r="G840" s="215"/>
      <c r="H840" s="215"/>
      <c r="I840" s="390"/>
    </row>
    <row r="841" spans="1:9" ht="9" customHeight="1" x14ac:dyDescent="0.2">
      <c r="A841" s="178"/>
      <c r="B841" s="221" t="s">
        <v>985</v>
      </c>
      <c r="C841" s="213" t="s">
        <v>986</v>
      </c>
      <c r="D841" s="214" t="s">
        <v>6467</v>
      </c>
      <c r="E841" s="215"/>
      <c r="F841" s="216">
        <v>10.656000000000001</v>
      </c>
      <c r="G841" s="215"/>
      <c r="H841" s="215"/>
      <c r="I841" s="385"/>
    </row>
    <row r="842" spans="1:9" ht="9" customHeight="1" x14ac:dyDescent="0.2">
      <c r="A842" s="178"/>
      <c r="B842" s="221" t="s">
        <v>985</v>
      </c>
      <c r="C842" s="213" t="s">
        <v>986</v>
      </c>
      <c r="D842" s="214" t="s">
        <v>6463</v>
      </c>
      <c r="E842" s="215"/>
      <c r="F842" s="216">
        <v>-3.6</v>
      </c>
      <c r="G842" s="215"/>
      <c r="H842" s="215"/>
      <c r="I842" s="383"/>
    </row>
    <row r="843" spans="1:9" ht="9" customHeight="1" x14ac:dyDescent="0.2">
      <c r="A843" s="178"/>
      <c r="B843" s="221" t="s">
        <v>985</v>
      </c>
      <c r="C843" s="213" t="s">
        <v>986</v>
      </c>
      <c r="D843" s="214" t="s">
        <v>6468</v>
      </c>
      <c r="E843" s="215"/>
      <c r="F843" s="216">
        <v>-3.12</v>
      </c>
      <c r="G843" s="215"/>
      <c r="H843" s="215"/>
      <c r="I843" s="384"/>
    </row>
    <row r="844" spans="1:9" ht="9" customHeight="1" x14ac:dyDescent="0.2">
      <c r="A844" s="178"/>
      <c r="B844" s="221" t="s">
        <v>985</v>
      </c>
      <c r="C844" s="213" t="s">
        <v>986</v>
      </c>
      <c r="D844" s="214" t="s">
        <v>6469</v>
      </c>
      <c r="E844" s="215"/>
      <c r="F844" s="216">
        <v>6.5039999999999996</v>
      </c>
      <c r="G844" s="215"/>
      <c r="H844" s="215"/>
      <c r="I844" s="384"/>
    </row>
    <row r="845" spans="1:9" ht="9" customHeight="1" x14ac:dyDescent="0.2">
      <c r="A845" s="178"/>
      <c r="B845" s="221" t="s">
        <v>985</v>
      </c>
      <c r="C845" s="213" t="s">
        <v>986</v>
      </c>
      <c r="D845" s="214" t="s">
        <v>6468</v>
      </c>
      <c r="E845" s="215"/>
      <c r="F845" s="216">
        <v>-3.12</v>
      </c>
      <c r="G845" s="215"/>
      <c r="H845" s="215"/>
      <c r="I845" s="387"/>
    </row>
    <row r="846" spans="1:9" s="46" customFormat="1" ht="9" customHeight="1" x14ac:dyDescent="0.25">
      <c r="A846" s="178"/>
      <c r="B846" s="221" t="s">
        <v>985</v>
      </c>
      <c r="C846" s="213" t="s">
        <v>986</v>
      </c>
      <c r="D846" s="214" t="s">
        <v>6470</v>
      </c>
      <c r="E846" s="215"/>
      <c r="F846" s="216">
        <v>4.5119999999999996</v>
      </c>
      <c r="G846" s="215"/>
      <c r="H846" s="215"/>
      <c r="I846" s="386"/>
    </row>
    <row r="847" spans="1:9" ht="9" customHeight="1" x14ac:dyDescent="0.2">
      <c r="A847" s="181"/>
      <c r="B847" s="221" t="s">
        <v>985</v>
      </c>
      <c r="C847" s="223" t="s">
        <v>986</v>
      </c>
      <c r="D847" s="224" t="s">
        <v>988</v>
      </c>
      <c r="E847" s="225"/>
      <c r="F847" s="226">
        <v>175.87</v>
      </c>
      <c r="G847" s="225"/>
      <c r="H847" s="225"/>
      <c r="I847" s="385"/>
    </row>
    <row r="848" spans="1:9" ht="9" customHeight="1" x14ac:dyDescent="0.2">
      <c r="A848" s="177"/>
      <c r="B848" s="221" t="s">
        <v>985</v>
      </c>
      <c r="C848" s="210" t="s">
        <v>986</v>
      </c>
      <c r="D848" s="211" t="s">
        <v>2979</v>
      </c>
      <c r="E848" s="212"/>
      <c r="F848" s="210" t="s">
        <v>986</v>
      </c>
      <c r="G848" s="212"/>
      <c r="H848" s="212"/>
      <c r="I848" s="385"/>
    </row>
    <row r="849" spans="1:9" ht="9" customHeight="1" x14ac:dyDescent="0.2">
      <c r="A849" s="178"/>
      <c r="B849" s="221" t="s">
        <v>985</v>
      </c>
      <c r="C849" s="213" t="s">
        <v>986</v>
      </c>
      <c r="D849" s="214" t="s">
        <v>6471</v>
      </c>
      <c r="E849" s="215"/>
      <c r="F849" s="216">
        <v>63.48</v>
      </c>
      <c r="G849" s="215"/>
      <c r="H849" s="215"/>
      <c r="I849" s="383"/>
    </row>
    <row r="850" spans="1:9" ht="9" customHeight="1" x14ac:dyDescent="0.2">
      <c r="A850" s="178"/>
      <c r="B850" s="221" t="s">
        <v>985</v>
      </c>
      <c r="C850" s="213" t="s">
        <v>986</v>
      </c>
      <c r="D850" s="214" t="s">
        <v>6472</v>
      </c>
      <c r="E850" s="215"/>
      <c r="F850" s="216">
        <v>-6.12</v>
      </c>
      <c r="G850" s="215"/>
      <c r="H850" s="215"/>
      <c r="I850" s="384"/>
    </row>
    <row r="851" spans="1:9" ht="9" customHeight="1" x14ac:dyDescent="0.2">
      <c r="A851" s="178"/>
      <c r="B851" s="221" t="s">
        <v>985</v>
      </c>
      <c r="C851" s="213" t="s">
        <v>986</v>
      </c>
      <c r="D851" s="214" t="s">
        <v>6473</v>
      </c>
      <c r="E851" s="215"/>
      <c r="F851" s="216">
        <v>-8.6829999999999998</v>
      </c>
      <c r="G851" s="215"/>
      <c r="H851" s="215"/>
      <c r="I851" s="384"/>
    </row>
    <row r="852" spans="1:9" ht="9" customHeight="1" x14ac:dyDescent="0.2">
      <c r="A852" s="178"/>
      <c r="B852" s="221" t="s">
        <v>985</v>
      </c>
      <c r="C852" s="213" t="s">
        <v>986</v>
      </c>
      <c r="D852" s="214" t="s">
        <v>6474</v>
      </c>
      <c r="E852" s="215"/>
      <c r="F852" s="216">
        <v>17.760000000000002</v>
      </c>
      <c r="G852" s="215"/>
      <c r="H852" s="215"/>
      <c r="I852" s="391"/>
    </row>
    <row r="853" spans="1:9" ht="9" customHeight="1" x14ac:dyDescent="0.2">
      <c r="A853" s="178"/>
      <c r="B853" s="221" t="s">
        <v>985</v>
      </c>
      <c r="C853" s="213" t="s">
        <v>986</v>
      </c>
      <c r="D853" s="214" t="s">
        <v>6475</v>
      </c>
      <c r="E853" s="215"/>
      <c r="F853" s="216">
        <v>11.025</v>
      </c>
      <c r="G853" s="215"/>
      <c r="H853" s="215"/>
      <c r="I853" s="384"/>
    </row>
    <row r="854" spans="1:9" ht="9" customHeight="1" x14ac:dyDescent="0.2">
      <c r="A854" s="178"/>
      <c r="B854" s="221" t="s">
        <v>985</v>
      </c>
      <c r="C854" s="213" t="s">
        <v>986</v>
      </c>
      <c r="D854" s="214" t="s">
        <v>6476</v>
      </c>
      <c r="E854" s="215"/>
      <c r="F854" s="216">
        <v>2.0979999999999999</v>
      </c>
      <c r="G854" s="215"/>
      <c r="H854" s="215"/>
      <c r="I854" s="387"/>
    </row>
    <row r="855" spans="1:9" s="46" customFormat="1" ht="9" customHeight="1" x14ac:dyDescent="0.25">
      <c r="A855" s="178"/>
      <c r="B855" s="221" t="s">
        <v>985</v>
      </c>
      <c r="C855" s="213" t="s">
        <v>986</v>
      </c>
      <c r="D855" s="214" t="s">
        <v>6477</v>
      </c>
      <c r="E855" s="215"/>
      <c r="F855" s="216">
        <v>-1.214</v>
      </c>
      <c r="G855" s="215"/>
      <c r="H855" s="215"/>
      <c r="I855" s="386"/>
    </row>
    <row r="856" spans="1:9" ht="9" customHeight="1" x14ac:dyDescent="0.2">
      <c r="A856" s="178"/>
      <c r="B856" s="221" t="s">
        <v>985</v>
      </c>
      <c r="C856" s="213" t="s">
        <v>986</v>
      </c>
      <c r="D856" s="214" t="s">
        <v>6478</v>
      </c>
      <c r="E856" s="215"/>
      <c r="F856" s="216">
        <v>27.936</v>
      </c>
      <c r="G856" s="215"/>
      <c r="H856" s="215"/>
      <c r="I856" s="385"/>
    </row>
    <row r="857" spans="1:9" ht="9" customHeight="1" x14ac:dyDescent="0.2">
      <c r="A857" s="178"/>
      <c r="B857" s="221" t="s">
        <v>985</v>
      </c>
      <c r="C857" s="213" t="s">
        <v>986</v>
      </c>
      <c r="D857" s="214" t="s">
        <v>6479</v>
      </c>
      <c r="E857" s="215"/>
      <c r="F857" s="216">
        <v>28.285</v>
      </c>
      <c r="G857" s="215"/>
      <c r="H857" s="215"/>
      <c r="I857" s="385"/>
    </row>
    <row r="858" spans="1:9" s="46" customFormat="1" ht="9" customHeight="1" x14ac:dyDescent="0.25">
      <c r="A858" s="178"/>
      <c r="B858" s="221" t="s">
        <v>985</v>
      </c>
      <c r="C858" s="213" t="s">
        <v>986</v>
      </c>
      <c r="D858" s="214" t="s">
        <v>6480</v>
      </c>
      <c r="E858" s="215"/>
      <c r="F858" s="216">
        <v>-10.41</v>
      </c>
      <c r="G858" s="215"/>
      <c r="H858" s="215"/>
      <c r="I858" s="355"/>
    </row>
    <row r="859" spans="1:9" s="46" customFormat="1" ht="9" customHeight="1" x14ac:dyDescent="0.25">
      <c r="A859" s="178"/>
      <c r="B859" s="221" t="s">
        <v>985</v>
      </c>
      <c r="C859" s="213" t="s">
        <v>986</v>
      </c>
      <c r="D859" s="214" t="s">
        <v>6481</v>
      </c>
      <c r="E859" s="215"/>
      <c r="F859" s="216">
        <v>-2.1419999999999999</v>
      </c>
      <c r="G859" s="215"/>
      <c r="H859" s="215"/>
      <c r="I859" s="386"/>
    </row>
    <row r="860" spans="1:9" ht="9" customHeight="1" x14ac:dyDescent="0.2">
      <c r="A860" s="178"/>
      <c r="B860" s="221" t="s">
        <v>985</v>
      </c>
      <c r="C860" s="213" t="s">
        <v>986</v>
      </c>
      <c r="D860" s="214" t="s">
        <v>6482</v>
      </c>
      <c r="E860" s="215"/>
      <c r="F860" s="216">
        <v>6.21</v>
      </c>
      <c r="G860" s="215"/>
      <c r="H860" s="215"/>
      <c r="I860" s="385"/>
    </row>
    <row r="861" spans="1:9" ht="9" customHeight="1" x14ac:dyDescent="0.2">
      <c r="A861" s="181"/>
      <c r="B861" s="221" t="s">
        <v>985</v>
      </c>
      <c r="C861" s="223" t="s">
        <v>986</v>
      </c>
      <c r="D861" s="224" t="s">
        <v>988</v>
      </c>
      <c r="E861" s="225"/>
      <c r="F861" s="226">
        <v>128.22500000000002</v>
      </c>
      <c r="G861" s="225"/>
      <c r="H861" s="225"/>
      <c r="I861" s="385"/>
    </row>
    <row r="862" spans="1:9" ht="9" customHeight="1" x14ac:dyDescent="0.2">
      <c r="A862" s="177"/>
      <c r="B862" s="221" t="s">
        <v>985</v>
      </c>
      <c r="C862" s="210" t="s">
        <v>986</v>
      </c>
      <c r="D862" s="211" t="s">
        <v>6483</v>
      </c>
      <c r="E862" s="212"/>
      <c r="F862" s="210" t="s">
        <v>986</v>
      </c>
      <c r="G862" s="212"/>
      <c r="H862" s="212"/>
      <c r="I862" s="384"/>
    </row>
    <row r="863" spans="1:9" s="46" customFormat="1" ht="9" customHeight="1" x14ac:dyDescent="0.25">
      <c r="A863" s="178"/>
      <c r="B863" s="221" t="s">
        <v>985</v>
      </c>
      <c r="C863" s="213" t="s">
        <v>986</v>
      </c>
      <c r="D863" s="214" t="s">
        <v>6484</v>
      </c>
      <c r="E863" s="215"/>
      <c r="F863" s="216">
        <v>49.2</v>
      </c>
      <c r="G863" s="215"/>
      <c r="H863" s="215"/>
      <c r="I863" s="386"/>
    </row>
    <row r="864" spans="1:9" ht="9" customHeight="1" x14ac:dyDescent="0.2">
      <c r="A864" s="178"/>
      <c r="B864" s="221" t="s">
        <v>985</v>
      </c>
      <c r="C864" s="213" t="s">
        <v>986</v>
      </c>
      <c r="D864" s="214" t="s">
        <v>6485</v>
      </c>
      <c r="E864" s="215"/>
      <c r="F864" s="216">
        <v>72.674999999999997</v>
      </c>
      <c r="G864" s="215"/>
      <c r="H864" s="215"/>
      <c r="I864" s="385"/>
    </row>
    <row r="865" spans="1:9" ht="9" customHeight="1" x14ac:dyDescent="0.2">
      <c r="A865" s="178"/>
      <c r="B865" s="221" t="s">
        <v>985</v>
      </c>
      <c r="C865" s="213" t="s">
        <v>986</v>
      </c>
      <c r="D865" s="214" t="s">
        <v>6486</v>
      </c>
      <c r="E865" s="215"/>
      <c r="F865" s="216">
        <v>-2.9780000000000002</v>
      </c>
      <c r="G865" s="215"/>
      <c r="H865" s="215"/>
      <c r="I865" s="385"/>
    </row>
    <row r="866" spans="1:9" ht="9" customHeight="1" x14ac:dyDescent="0.2">
      <c r="A866" s="178"/>
      <c r="B866" s="221" t="s">
        <v>985</v>
      </c>
      <c r="C866" s="213" t="s">
        <v>986</v>
      </c>
      <c r="D866" s="214" t="s">
        <v>6487</v>
      </c>
      <c r="E866" s="215"/>
      <c r="F866" s="216">
        <v>-10.26</v>
      </c>
      <c r="G866" s="215"/>
      <c r="H866" s="215"/>
      <c r="I866" s="383"/>
    </row>
    <row r="867" spans="1:9" ht="9" customHeight="1" x14ac:dyDescent="0.2">
      <c r="A867" s="178"/>
      <c r="B867" s="221" t="s">
        <v>985</v>
      </c>
      <c r="C867" s="213" t="s">
        <v>986</v>
      </c>
      <c r="D867" s="214" t="s">
        <v>6472</v>
      </c>
      <c r="E867" s="215"/>
      <c r="F867" s="216">
        <v>-6.12</v>
      </c>
      <c r="G867" s="215"/>
      <c r="H867" s="215"/>
      <c r="I867" s="384"/>
    </row>
    <row r="868" spans="1:9" ht="9" customHeight="1" x14ac:dyDescent="0.2">
      <c r="A868" s="178"/>
      <c r="B868" s="221" t="s">
        <v>985</v>
      </c>
      <c r="C868" s="213" t="s">
        <v>986</v>
      </c>
      <c r="D868" s="214" t="s">
        <v>6488</v>
      </c>
      <c r="E868" s="215"/>
      <c r="F868" s="216">
        <v>-8.8040000000000003</v>
      </c>
      <c r="G868" s="215"/>
      <c r="H868" s="215"/>
      <c r="I868" s="384"/>
    </row>
    <row r="869" spans="1:9" ht="9" customHeight="1" x14ac:dyDescent="0.2">
      <c r="A869" s="178"/>
      <c r="B869" s="221" t="s">
        <v>985</v>
      </c>
      <c r="C869" s="213" t="s">
        <v>986</v>
      </c>
      <c r="D869" s="214" t="s">
        <v>6489</v>
      </c>
      <c r="E869" s="215"/>
      <c r="F869" s="216">
        <v>24</v>
      </c>
      <c r="G869" s="215"/>
      <c r="H869" s="215"/>
      <c r="I869" s="384"/>
    </row>
    <row r="870" spans="1:9" ht="9" customHeight="1" x14ac:dyDescent="0.2">
      <c r="A870" s="178"/>
      <c r="B870" s="221" t="s">
        <v>985</v>
      </c>
      <c r="C870" s="213" t="s">
        <v>986</v>
      </c>
      <c r="D870" s="214" t="s">
        <v>6490</v>
      </c>
      <c r="E870" s="215"/>
      <c r="F870" s="216">
        <v>4.4249999999999998</v>
      </c>
      <c r="G870" s="215"/>
      <c r="H870" s="215"/>
      <c r="I870" s="387"/>
    </row>
    <row r="871" spans="1:9" s="46" customFormat="1" ht="9" customHeight="1" x14ac:dyDescent="0.25">
      <c r="A871" s="178"/>
      <c r="B871" s="221" t="s">
        <v>985</v>
      </c>
      <c r="C871" s="213" t="s">
        <v>986</v>
      </c>
      <c r="D871" s="214" t="s">
        <v>6491</v>
      </c>
      <c r="E871" s="215"/>
      <c r="F871" s="216">
        <v>27.940999999999999</v>
      </c>
      <c r="G871" s="215"/>
      <c r="H871" s="215"/>
      <c r="I871" s="386"/>
    </row>
    <row r="872" spans="1:9" ht="9" customHeight="1" x14ac:dyDescent="0.2">
      <c r="A872" s="178"/>
      <c r="B872" s="221" t="s">
        <v>985</v>
      </c>
      <c r="C872" s="213" t="s">
        <v>986</v>
      </c>
      <c r="D872" s="214" t="s">
        <v>6492</v>
      </c>
      <c r="E872" s="215"/>
      <c r="F872" s="216">
        <v>28.018999999999998</v>
      </c>
      <c r="G872" s="215"/>
      <c r="H872" s="215"/>
      <c r="I872" s="385"/>
    </row>
    <row r="873" spans="1:9" ht="9" customHeight="1" x14ac:dyDescent="0.2">
      <c r="A873" s="178"/>
      <c r="B873" s="221" t="s">
        <v>985</v>
      </c>
      <c r="C873" s="213" t="s">
        <v>986</v>
      </c>
      <c r="D873" s="214" t="s">
        <v>6493</v>
      </c>
      <c r="E873" s="215"/>
      <c r="F873" s="216">
        <v>-10.44</v>
      </c>
      <c r="G873" s="215"/>
      <c r="H873" s="215"/>
      <c r="I873" s="385"/>
    </row>
    <row r="874" spans="1:9" ht="9" customHeight="1" x14ac:dyDescent="0.2">
      <c r="A874" s="178"/>
      <c r="B874" s="221" t="s">
        <v>985</v>
      </c>
      <c r="C874" s="213" t="s">
        <v>986</v>
      </c>
      <c r="D874" s="214" t="s">
        <v>6481</v>
      </c>
      <c r="E874" s="215"/>
      <c r="F874" s="216">
        <v>-2.1419999999999999</v>
      </c>
      <c r="G874" s="215"/>
      <c r="H874" s="215"/>
      <c r="I874" s="383"/>
    </row>
    <row r="875" spans="1:9" ht="9" customHeight="1" x14ac:dyDescent="0.2">
      <c r="A875" s="178"/>
      <c r="B875" s="221" t="s">
        <v>985</v>
      </c>
      <c r="C875" s="213" t="s">
        <v>986</v>
      </c>
      <c r="D875" s="214" t="s">
        <v>6494</v>
      </c>
      <c r="E875" s="215"/>
      <c r="F875" s="216">
        <v>6.21</v>
      </c>
      <c r="G875" s="215"/>
      <c r="H875" s="215"/>
      <c r="I875" s="384"/>
    </row>
    <row r="876" spans="1:9" ht="9" customHeight="1" x14ac:dyDescent="0.2">
      <c r="A876" s="181"/>
      <c r="B876" s="221" t="s">
        <v>985</v>
      </c>
      <c r="C876" s="223" t="s">
        <v>986</v>
      </c>
      <c r="D876" s="224" t="s">
        <v>988</v>
      </c>
      <c r="E876" s="225"/>
      <c r="F876" s="226">
        <v>171.726</v>
      </c>
      <c r="G876" s="225"/>
      <c r="H876" s="225"/>
      <c r="I876" s="384"/>
    </row>
    <row r="877" spans="1:9" ht="9" customHeight="1" x14ac:dyDescent="0.2">
      <c r="A877" s="177"/>
      <c r="B877" s="221" t="s">
        <v>985</v>
      </c>
      <c r="C877" s="210" t="s">
        <v>986</v>
      </c>
      <c r="D877" s="211" t="s">
        <v>6495</v>
      </c>
      <c r="E877" s="212"/>
      <c r="F877" s="210" t="s">
        <v>986</v>
      </c>
      <c r="G877" s="212"/>
      <c r="H877" s="212"/>
      <c r="I877" s="384"/>
    </row>
    <row r="878" spans="1:9" ht="9" customHeight="1" x14ac:dyDescent="0.2">
      <c r="A878" s="178"/>
      <c r="B878" s="221" t="s">
        <v>985</v>
      </c>
      <c r="C878" s="213" t="s">
        <v>986</v>
      </c>
      <c r="D878" s="214" t="s">
        <v>6496</v>
      </c>
      <c r="E878" s="215"/>
      <c r="F878" s="216">
        <v>97.965000000000003</v>
      </c>
      <c r="G878" s="215"/>
      <c r="H878" s="215"/>
      <c r="I878" s="384"/>
    </row>
    <row r="879" spans="1:9" ht="9" customHeight="1" x14ac:dyDescent="0.2">
      <c r="A879" s="178"/>
      <c r="B879" s="221" t="s">
        <v>985</v>
      </c>
      <c r="C879" s="213" t="s">
        <v>986</v>
      </c>
      <c r="D879" s="214" t="s">
        <v>6497</v>
      </c>
      <c r="E879" s="215"/>
      <c r="F879" s="216">
        <v>-2.7</v>
      </c>
      <c r="G879" s="215"/>
      <c r="H879" s="215"/>
      <c r="I879" s="384"/>
    </row>
    <row r="880" spans="1:9" ht="9" customHeight="1" x14ac:dyDescent="0.2">
      <c r="A880" s="178"/>
      <c r="B880" s="221" t="s">
        <v>985</v>
      </c>
      <c r="C880" s="213" t="s">
        <v>986</v>
      </c>
      <c r="D880" s="214" t="s">
        <v>6498</v>
      </c>
      <c r="E880" s="215"/>
      <c r="F880" s="216">
        <v>-2.9649999999999999</v>
      </c>
      <c r="G880" s="215"/>
      <c r="H880" s="215"/>
      <c r="I880" s="387"/>
    </row>
    <row r="881" spans="1:9" ht="9" customHeight="1" x14ac:dyDescent="0.2">
      <c r="A881" s="178"/>
      <c r="B881" s="221" t="s">
        <v>985</v>
      </c>
      <c r="C881" s="213" t="s">
        <v>986</v>
      </c>
      <c r="D881" s="214" t="s">
        <v>6487</v>
      </c>
      <c r="E881" s="215"/>
      <c r="F881" s="216">
        <v>-10.26</v>
      </c>
      <c r="G881" s="215"/>
      <c r="H881" s="215"/>
      <c r="I881" s="390"/>
    </row>
    <row r="882" spans="1:9" ht="9" customHeight="1" x14ac:dyDescent="0.2">
      <c r="A882" s="178"/>
      <c r="B882" s="221" t="s">
        <v>985</v>
      </c>
      <c r="C882" s="213" t="s">
        <v>986</v>
      </c>
      <c r="D882" s="214" t="s">
        <v>6499</v>
      </c>
      <c r="E882" s="215"/>
      <c r="F882" s="216">
        <v>-6.27</v>
      </c>
      <c r="G882" s="215"/>
      <c r="H882" s="215"/>
      <c r="I882" s="385"/>
    </row>
    <row r="883" spans="1:9" ht="9" customHeight="1" x14ac:dyDescent="0.2">
      <c r="A883" s="178"/>
      <c r="B883" s="221" t="s">
        <v>985</v>
      </c>
      <c r="C883" s="213" t="s">
        <v>986</v>
      </c>
      <c r="D883" s="214" t="s">
        <v>6500</v>
      </c>
      <c r="E883" s="215"/>
      <c r="F883" s="216">
        <v>-8.7639999999999993</v>
      </c>
      <c r="G883" s="215"/>
      <c r="H883" s="215"/>
      <c r="I883" s="385"/>
    </row>
    <row r="884" spans="1:9" ht="9" customHeight="1" x14ac:dyDescent="0.2">
      <c r="A884" s="178"/>
      <c r="B884" s="221" t="s">
        <v>985</v>
      </c>
      <c r="C884" s="213" t="s">
        <v>986</v>
      </c>
      <c r="D884" s="214" t="s">
        <v>6501</v>
      </c>
      <c r="E884" s="215"/>
      <c r="F884" s="216">
        <v>19.094999999999999</v>
      </c>
      <c r="G884" s="215"/>
      <c r="H884" s="215"/>
      <c r="I884" s="383"/>
    </row>
    <row r="885" spans="1:9" ht="9" customHeight="1" x14ac:dyDescent="0.2">
      <c r="A885" s="178"/>
      <c r="B885" s="221" t="s">
        <v>985</v>
      </c>
      <c r="C885" s="213" t="s">
        <v>986</v>
      </c>
      <c r="D885" s="214" t="s">
        <v>6502</v>
      </c>
      <c r="E885" s="215"/>
      <c r="F885" s="216">
        <v>6.24</v>
      </c>
      <c r="G885" s="215"/>
      <c r="H885" s="215"/>
      <c r="I885" s="384"/>
    </row>
    <row r="886" spans="1:9" ht="9" customHeight="1" x14ac:dyDescent="0.2">
      <c r="A886" s="178"/>
      <c r="B886" s="221" t="s">
        <v>985</v>
      </c>
      <c r="C886" s="213" t="s">
        <v>986</v>
      </c>
      <c r="D886" s="214" t="s">
        <v>6503</v>
      </c>
      <c r="E886" s="215"/>
      <c r="F886" s="216">
        <v>27.940999999999999</v>
      </c>
      <c r="G886" s="215"/>
      <c r="H886" s="215"/>
      <c r="I886" s="384"/>
    </row>
    <row r="887" spans="1:9" ht="9" customHeight="1" x14ac:dyDescent="0.2">
      <c r="A887" s="178"/>
      <c r="B887" s="221" t="s">
        <v>985</v>
      </c>
      <c r="C887" s="213" t="s">
        <v>986</v>
      </c>
      <c r="D887" s="214" t="s">
        <v>6504</v>
      </c>
      <c r="E887" s="215"/>
      <c r="F887" s="216">
        <v>27.824999999999999</v>
      </c>
      <c r="G887" s="215"/>
      <c r="H887" s="215"/>
      <c r="I887" s="391"/>
    </row>
    <row r="888" spans="1:9" ht="9" customHeight="1" x14ac:dyDescent="0.2">
      <c r="A888" s="178"/>
      <c r="B888" s="221" t="s">
        <v>985</v>
      </c>
      <c r="C888" s="213" t="s">
        <v>986</v>
      </c>
      <c r="D888" s="214" t="s">
        <v>6480</v>
      </c>
      <c r="E888" s="215"/>
      <c r="F888" s="216">
        <v>-10.41</v>
      </c>
      <c r="G888" s="215"/>
      <c r="H888" s="215"/>
      <c r="I888" s="384"/>
    </row>
    <row r="889" spans="1:9" ht="9" customHeight="1" x14ac:dyDescent="0.2">
      <c r="A889" s="178"/>
      <c r="B889" s="221" t="s">
        <v>985</v>
      </c>
      <c r="C889" s="213" t="s">
        <v>986</v>
      </c>
      <c r="D889" s="214" t="s">
        <v>6505</v>
      </c>
      <c r="E889" s="215"/>
      <c r="F889" s="216">
        <v>-5.2629999999999999</v>
      </c>
      <c r="G889" s="215"/>
      <c r="H889" s="215"/>
      <c r="I889" s="387"/>
    </row>
    <row r="890" spans="1:9" ht="9" customHeight="1" x14ac:dyDescent="0.2">
      <c r="A890" s="178"/>
      <c r="B890" s="221" t="s">
        <v>985</v>
      </c>
      <c r="C890" s="213" t="s">
        <v>986</v>
      </c>
      <c r="D890" s="214" t="s">
        <v>6506</v>
      </c>
      <c r="E890" s="215"/>
      <c r="F890" s="216">
        <v>6.21</v>
      </c>
      <c r="G890" s="215"/>
      <c r="H890" s="215"/>
      <c r="I890" s="390"/>
    </row>
    <row r="891" spans="1:9" ht="9" customHeight="1" x14ac:dyDescent="0.2">
      <c r="A891" s="181"/>
      <c r="B891" s="221" t="s">
        <v>985</v>
      </c>
      <c r="C891" s="223" t="s">
        <v>986</v>
      </c>
      <c r="D891" s="224" t="s">
        <v>988</v>
      </c>
      <c r="E891" s="225"/>
      <c r="F891" s="226">
        <v>138.64400000000001</v>
      </c>
      <c r="G891" s="225"/>
      <c r="H891" s="225"/>
      <c r="I891" s="385"/>
    </row>
    <row r="892" spans="1:9" ht="9" customHeight="1" x14ac:dyDescent="0.2">
      <c r="A892" s="177"/>
      <c r="B892" s="221" t="s">
        <v>985</v>
      </c>
      <c r="C892" s="210" t="s">
        <v>986</v>
      </c>
      <c r="D892" s="211" t="s">
        <v>6507</v>
      </c>
      <c r="E892" s="212"/>
      <c r="F892" s="210" t="s">
        <v>986</v>
      </c>
      <c r="G892" s="212"/>
      <c r="H892" s="212"/>
      <c r="I892" s="383"/>
    </row>
    <row r="893" spans="1:9" ht="9" customHeight="1" x14ac:dyDescent="0.2">
      <c r="A893" s="178"/>
      <c r="B893" s="221" t="s">
        <v>985</v>
      </c>
      <c r="C893" s="213" t="s">
        <v>986</v>
      </c>
      <c r="D893" s="214" t="s">
        <v>6508</v>
      </c>
      <c r="E893" s="215"/>
      <c r="F893" s="216">
        <v>95.816000000000003</v>
      </c>
      <c r="G893" s="215"/>
      <c r="H893" s="215"/>
      <c r="I893" s="384"/>
    </row>
    <row r="894" spans="1:9" ht="9" customHeight="1" x14ac:dyDescent="0.2">
      <c r="A894" s="178"/>
      <c r="B894" s="221" t="s">
        <v>985</v>
      </c>
      <c r="C894" s="213" t="s">
        <v>986</v>
      </c>
      <c r="D894" s="214" t="s">
        <v>6509</v>
      </c>
      <c r="E894" s="215"/>
      <c r="F894" s="216">
        <v>-3.7240000000000002</v>
      </c>
      <c r="G894" s="215"/>
      <c r="H894" s="215"/>
      <c r="I894" s="391"/>
    </row>
    <row r="895" spans="1:9" ht="9" customHeight="1" x14ac:dyDescent="0.2">
      <c r="A895" s="178"/>
      <c r="B895" s="221" t="s">
        <v>985</v>
      </c>
      <c r="C895" s="213" t="s">
        <v>986</v>
      </c>
      <c r="D895" s="214" t="s">
        <v>6510</v>
      </c>
      <c r="E895" s="215"/>
      <c r="F895" s="216">
        <v>-2.5539999999999998</v>
      </c>
      <c r="G895" s="215"/>
      <c r="H895" s="215"/>
      <c r="I895" s="384"/>
    </row>
    <row r="896" spans="1:9" ht="9" customHeight="1" x14ac:dyDescent="0.2">
      <c r="A896" s="178"/>
      <c r="B896" s="221" t="s">
        <v>985</v>
      </c>
      <c r="C896" s="213" t="s">
        <v>986</v>
      </c>
      <c r="D896" s="214" t="s">
        <v>6511</v>
      </c>
      <c r="E896" s="215"/>
      <c r="F896" s="216">
        <v>-9.5760000000000005</v>
      </c>
      <c r="G896" s="215"/>
      <c r="H896" s="215"/>
      <c r="I896" s="387"/>
    </row>
    <row r="897" spans="1:9" ht="9" customHeight="1" x14ac:dyDescent="0.2">
      <c r="A897" s="178"/>
      <c r="B897" s="221" t="s">
        <v>985</v>
      </c>
      <c r="C897" s="213" t="s">
        <v>986</v>
      </c>
      <c r="D897" s="214" t="s">
        <v>6512</v>
      </c>
      <c r="E897" s="215"/>
      <c r="F897" s="216">
        <v>-5.7119999999999997</v>
      </c>
      <c r="G897" s="215"/>
      <c r="H897" s="215"/>
      <c r="I897" s="390"/>
    </row>
    <row r="898" spans="1:9" ht="9" customHeight="1" x14ac:dyDescent="0.2">
      <c r="A898" s="178"/>
      <c r="B898" s="221" t="s">
        <v>985</v>
      </c>
      <c r="C898" s="213" t="s">
        <v>986</v>
      </c>
      <c r="D898" s="214" t="s">
        <v>6513</v>
      </c>
      <c r="E898" s="215"/>
      <c r="F898" s="216">
        <v>-7.891</v>
      </c>
      <c r="G898" s="215"/>
      <c r="H898" s="215"/>
      <c r="I898" s="385"/>
    </row>
    <row r="899" spans="1:9" ht="9" customHeight="1" x14ac:dyDescent="0.2">
      <c r="A899" s="178"/>
      <c r="B899" s="221" t="s">
        <v>985</v>
      </c>
      <c r="C899" s="213" t="s">
        <v>986</v>
      </c>
      <c r="D899" s="214" t="s">
        <v>6514</v>
      </c>
      <c r="E899" s="215"/>
      <c r="F899" s="216">
        <v>23.786000000000001</v>
      </c>
      <c r="G899" s="215"/>
      <c r="H899" s="215"/>
      <c r="I899" s="383"/>
    </row>
    <row r="900" spans="1:9" ht="9" customHeight="1" x14ac:dyDescent="0.2">
      <c r="A900" s="178"/>
      <c r="B900" s="221" t="s">
        <v>985</v>
      </c>
      <c r="C900" s="213" t="s">
        <v>986</v>
      </c>
      <c r="D900" s="214" t="s">
        <v>6515</v>
      </c>
      <c r="E900" s="215"/>
      <c r="F900" s="216">
        <v>25.2</v>
      </c>
      <c r="G900" s="215"/>
      <c r="H900" s="215"/>
      <c r="I900" s="384"/>
    </row>
    <row r="901" spans="1:9" ht="9" customHeight="1" x14ac:dyDescent="0.2">
      <c r="A901" s="178"/>
      <c r="B901" s="221" t="s">
        <v>985</v>
      </c>
      <c r="C901" s="213" t="s">
        <v>986</v>
      </c>
      <c r="D901" s="214" t="s">
        <v>6516</v>
      </c>
      <c r="E901" s="215"/>
      <c r="F901" s="216">
        <v>25.164999999999999</v>
      </c>
      <c r="G901" s="215"/>
      <c r="H901" s="215"/>
      <c r="I901" s="384"/>
    </row>
    <row r="902" spans="1:9" ht="9" customHeight="1" x14ac:dyDescent="0.2">
      <c r="A902" s="178"/>
      <c r="B902" s="221" t="s">
        <v>985</v>
      </c>
      <c r="C902" s="213" t="s">
        <v>986</v>
      </c>
      <c r="D902" s="214" t="s">
        <v>6517</v>
      </c>
      <c r="E902" s="215"/>
      <c r="F902" s="216">
        <v>-9.7159999999999993</v>
      </c>
      <c r="G902" s="215"/>
      <c r="H902" s="215"/>
      <c r="I902" s="391"/>
    </row>
    <row r="903" spans="1:9" ht="9" customHeight="1" x14ac:dyDescent="0.2">
      <c r="A903" s="178"/>
      <c r="B903" s="221" t="s">
        <v>985</v>
      </c>
      <c r="C903" s="213" t="s">
        <v>986</v>
      </c>
      <c r="D903" s="214" t="s">
        <v>6518</v>
      </c>
      <c r="E903" s="215"/>
      <c r="F903" s="216">
        <v>-1.8360000000000001</v>
      </c>
      <c r="G903" s="215"/>
      <c r="H903" s="215"/>
      <c r="I903" s="390"/>
    </row>
    <row r="904" spans="1:9" ht="9" customHeight="1" x14ac:dyDescent="0.2">
      <c r="A904" s="178"/>
      <c r="B904" s="221" t="s">
        <v>985</v>
      </c>
      <c r="C904" s="213" t="s">
        <v>986</v>
      </c>
      <c r="D904" s="214" t="s">
        <v>6519</v>
      </c>
      <c r="E904" s="215"/>
      <c r="F904" s="216">
        <v>3.4159999999999999</v>
      </c>
      <c r="G904" s="215"/>
      <c r="H904" s="215"/>
      <c r="I904" s="385"/>
    </row>
    <row r="905" spans="1:9" ht="9" customHeight="1" x14ac:dyDescent="0.2">
      <c r="A905" s="178"/>
      <c r="B905" s="221" t="s">
        <v>985</v>
      </c>
      <c r="C905" s="213" t="s">
        <v>986</v>
      </c>
      <c r="D905" s="214" t="s">
        <v>6520</v>
      </c>
      <c r="E905" s="215"/>
      <c r="F905" s="216">
        <v>5.7960000000000003</v>
      </c>
      <c r="G905" s="215"/>
      <c r="H905" s="215"/>
      <c r="I905" s="385"/>
    </row>
    <row r="906" spans="1:9" ht="9" customHeight="1" x14ac:dyDescent="0.2">
      <c r="A906" s="181"/>
      <c r="B906" s="221" t="s">
        <v>985</v>
      </c>
      <c r="C906" s="223" t="s">
        <v>986</v>
      </c>
      <c r="D906" s="224" t="s">
        <v>988</v>
      </c>
      <c r="E906" s="225"/>
      <c r="F906" s="226">
        <v>138.16999999999996</v>
      </c>
      <c r="G906" s="225"/>
      <c r="H906" s="225"/>
      <c r="I906" s="383"/>
    </row>
    <row r="907" spans="1:9" ht="9" customHeight="1" x14ac:dyDescent="0.2">
      <c r="A907" s="177"/>
      <c r="B907" s="221" t="s">
        <v>985</v>
      </c>
      <c r="C907" s="210" t="s">
        <v>986</v>
      </c>
      <c r="D907" s="211" t="s">
        <v>6521</v>
      </c>
      <c r="E907" s="212"/>
      <c r="F907" s="210" t="s">
        <v>986</v>
      </c>
      <c r="G907" s="212"/>
      <c r="H907" s="212"/>
      <c r="I907" s="384"/>
    </row>
    <row r="908" spans="1:9" ht="9" customHeight="1" x14ac:dyDescent="0.2">
      <c r="A908" s="178"/>
      <c r="B908" s="221" t="s">
        <v>985</v>
      </c>
      <c r="C908" s="213" t="s">
        <v>986</v>
      </c>
      <c r="D908" s="214" t="s">
        <v>6522</v>
      </c>
      <c r="E908" s="215"/>
      <c r="F908" s="216">
        <v>35.856000000000002</v>
      </c>
      <c r="G908" s="215"/>
      <c r="H908" s="215"/>
      <c r="I908" s="384"/>
    </row>
    <row r="909" spans="1:9" ht="9" customHeight="1" x14ac:dyDescent="0.2">
      <c r="A909" s="178"/>
      <c r="B909" s="221" t="s">
        <v>985</v>
      </c>
      <c r="C909" s="213" t="s">
        <v>986</v>
      </c>
      <c r="D909" s="214" t="s">
        <v>6523</v>
      </c>
      <c r="E909" s="215"/>
      <c r="F909" s="216">
        <v>-8.1199999999999992</v>
      </c>
      <c r="G909" s="215"/>
      <c r="H909" s="215"/>
      <c r="I909" s="387"/>
    </row>
    <row r="910" spans="1:9" ht="9" customHeight="1" x14ac:dyDescent="0.2">
      <c r="A910" s="178"/>
      <c r="B910" s="221" t="s">
        <v>985</v>
      </c>
      <c r="C910" s="213" t="s">
        <v>986</v>
      </c>
      <c r="D910" s="214" t="s">
        <v>6524</v>
      </c>
      <c r="E910" s="215"/>
      <c r="F910" s="216">
        <v>101.52</v>
      </c>
      <c r="G910" s="215"/>
      <c r="H910" s="215"/>
      <c r="I910" s="390"/>
    </row>
    <row r="911" spans="1:9" ht="9" customHeight="1" x14ac:dyDescent="0.2">
      <c r="A911" s="178"/>
      <c r="B911" s="221" t="s">
        <v>985</v>
      </c>
      <c r="C911" s="213" t="s">
        <v>986</v>
      </c>
      <c r="D911" s="214" t="s">
        <v>6525</v>
      </c>
      <c r="E911" s="215"/>
      <c r="F911" s="216">
        <v>-12.18</v>
      </c>
      <c r="G911" s="215"/>
      <c r="H911" s="215"/>
      <c r="I911" s="385"/>
    </row>
    <row r="912" spans="1:9" ht="9" customHeight="1" x14ac:dyDescent="0.2">
      <c r="A912" s="178"/>
      <c r="B912" s="221" t="s">
        <v>985</v>
      </c>
      <c r="C912" s="213" t="s">
        <v>986</v>
      </c>
      <c r="D912" s="214" t="s">
        <v>6526</v>
      </c>
      <c r="E912" s="215"/>
      <c r="F912" s="216">
        <v>9.9830000000000005</v>
      </c>
      <c r="G912" s="215"/>
      <c r="H912" s="215"/>
      <c r="I912" s="385"/>
    </row>
    <row r="913" spans="1:9" ht="9" customHeight="1" x14ac:dyDescent="0.2">
      <c r="A913" s="178"/>
      <c r="B913" s="221" t="s">
        <v>985</v>
      </c>
      <c r="C913" s="213" t="s">
        <v>986</v>
      </c>
      <c r="D913" s="214" t="s">
        <v>6527</v>
      </c>
      <c r="E913" s="215"/>
      <c r="F913" s="216">
        <v>7.5739999999999998</v>
      </c>
      <c r="G913" s="215"/>
      <c r="H913" s="215"/>
      <c r="I913" s="383"/>
    </row>
    <row r="914" spans="1:9" ht="9" customHeight="1" x14ac:dyDescent="0.2">
      <c r="A914" s="178"/>
      <c r="B914" s="221" t="s">
        <v>985</v>
      </c>
      <c r="C914" s="213" t="s">
        <v>986</v>
      </c>
      <c r="D914" s="214" t="s">
        <v>6528</v>
      </c>
      <c r="E914" s="215"/>
      <c r="F914" s="216">
        <v>3.2290000000000001</v>
      </c>
      <c r="G914" s="215"/>
      <c r="H914" s="215"/>
      <c r="I914" s="384"/>
    </row>
    <row r="915" spans="1:9" ht="9" customHeight="1" x14ac:dyDescent="0.2">
      <c r="A915" s="178"/>
      <c r="B915" s="221" t="s">
        <v>985</v>
      </c>
      <c r="C915" s="213" t="s">
        <v>986</v>
      </c>
      <c r="D915" s="214" t="s">
        <v>6529</v>
      </c>
      <c r="E915" s="215"/>
      <c r="F915" s="216">
        <v>2.415</v>
      </c>
      <c r="G915" s="215"/>
      <c r="H915" s="215"/>
      <c r="I915" s="384"/>
    </row>
    <row r="916" spans="1:9" ht="9" customHeight="1" x14ac:dyDescent="0.2">
      <c r="A916" s="178"/>
      <c r="B916" s="221" t="s">
        <v>985</v>
      </c>
      <c r="C916" s="213" t="s">
        <v>986</v>
      </c>
      <c r="D916" s="214" t="s">
        <v>6530</v>
      </c>
      <c r="E916" s="215"/>
      <c r="F916" s="216">
        <v>0.69</v>
      </c>
      <c r="G916" s="215"/>
      <c r="H916" s="215"/>
      <c r="I916" s="387"/>
    </row>
    <row r="917" spans="1:9" ht="9" customHeight="1" x14ac:dyDescent="0.2">
      <c r="A917" s="178"/>
      <c r="B917" s="221" t="s">
        <v>985</v>
      </c>
      <c r="C917" s="213" t="s">
        <v>986</v>
      </c>
      <c r="D917" s="214" t="s">
        <v>6531</v>
      </c>
      <c r="E917" s="215"/>
      <c r="F917" s="216">
        <v>25.34</v>
      </c>
      <c r="G917" s="215"/>
      <c r="H917" s="215"/>
      <c r="I917" s="390"/>
    </row>
    <row r="918" spans="1:9" ht="9" customHeight="1" x14ac:dyDescent="0.2">
      <c r="A918" s="178"/>
      <c r="B918" s="221" t="s">
        <v>985</v>
      </c>
      <c r="C918" s="213" t="s">
        <v>986</v>
      </c>
      <c r="D918" s="214" t="s">
        <v>6532</v>
      </c>
      <c r="E918" s="215"/>
      <c r="F918" s="216">
        <v>-3.1520000000000001</v>
      </c>
      <c r="G918" s="215"/>
      <c r="H918" s="215"/>
      <c r="I918" s="385"/>
    </row>
    <row r="919" spans="1:9" ht="9" customHeight="1" x14ac:dyDescent="0.2">
      <c r="A919" s="178"/>
      <c r="B919" s="221" t="s">
        <v>985</v>
      </c>
      <c r="C919" s="213" t="s">
        <v>986</v>
      </c>
      <c r="D919" s="214" t="s">
        <v>6533</v>
      </c>
      <c r="E919" s="215"/>
      <c r="F919" s="216">
        <v>3.0760000000000001</v>
      </c>
      <c r="G919" s="215"/>
      <c r="H919" s="215"/>
      <c r="I919" s="383"/>
    </row>
    <row r="920" spans="1:9" ht="9" customHeight="1" x14ac:dyDescent="0.2">
      <c r="A920" s="178"/>
      <c r="B920" s="221" t="s">
        <v>985</v>
      </c>
      <c r="C920" s="213" t="s">
        <v>986</v>
      </c>
      <c r="D920" s="214" t="s">
        <v>6534</v>
      </c>
      <c r="E920" s="215"/>
      <c r="F920" s="216">
        <v>10.442</v>
      </c>
      <c r="G920" s="215"/>
      <c r="H920" s="215"/>
      <c r="I920" s="384"/>
    </row>
    <row r="921" spans="1:9" ht="9" customHeight="1" x14ac:dyDescent="0.2">
      <c r="A921" s="178"/>
      <c r="B921" s="221" t="s">
        <v>985</v>
      </c>
      <c r="C921" s="213" t="s">
        <v>986</v>
      </c>
      <c r="D921" s="214" t="s">
        <v>6535</v>
      </c>
      <c r="E921" s="215"/>
      <c r="F921" s="216">
        <v>15.73</v>
      </c>
      <c r="G921" s="215"/>
      <c r="H921" s="215"/>
      <c r="I921" s="384"/>
    </row>
    <row r="922" spans="1:9" ht="9" customHeight="1" x14ac:dyDescent="0.2">
      <c r="A922" s="178"/>
      <c r="B922" s="221" t="s">
        <v>985</v>
      </c>
      <c r="C922" s="213" t="s">
        <v>986</v>
      </c>
      <c r="D922" s="214" t="s">
        <v>6536</v>
      </c>
      <c r="E922" s="215"/>
      <c r="F922" s="216">
        <v>2.6040000000000001</v>
      </c>
      <c r="G922" s="215"/>
      <c r="H922" s="215"/>
      <c r="I922" s="391"/>
    </row>
    <row r="923" spans="1:9" ht="9" customHeight="1" x14ac:dyDescent="0.2">
      <c r="A923" s="178"/>
      <c r="B923" s="221" t="s">
        <v>985</v>
      </c>
      <c r="C923" s="213" t="s">
        <v>986</v>
      </c>
      <c r="D923" s="214" t="s">
        <v>6537</v>
      </c>
      <c r="E923" s="215"/>
      <c r="F923" s="216">
        <v>-4.4800000000000004</v>
      </c>
      <c r="G923" s="215"/>
      <c r="H923" s="215"/>
      <c r="I923" s="384"/>
    </row>
    <row r="924" spans="1:9" ht="9" customHeight="1" x14ac:dyDescent="0.2">
      <c r="A924" s="178"/>
      <c r="B924" s="221" t="s">
        <v>985</v>
      </c>
      <c r="C924" s="213" t="s">
        <v>986</v>
      </c>
      <c r="D924" s="214" t="s">
        <v>6538</v>
      </c>
      <c r="E924" s="215"/>
      <c r="F924" s="216">
        <v>4.984</v>
      </c>
      <c r="G924" s="215"/>
      <c r="H924" s="215"/>
      <c r="I924" s="387"/>
    </row>
    <row r="925" spans="1:9" s="46" customFormat="1" ht="9" customHeight="1" x14ac:dyDescent="0.25">
      <c r="A925" s="181"/>
      <c r="B925" s="221" t="s">
        <v>985</v>
      </c>
      <c r="C925" s="223" t="s">
        <v>986</v>
      </c>
      <c r="D925" s="224" t="s">
        <v>988</v>
      </c>
      <c r="E925" s="225"/>
      <c r="F925" s="226">
        <v>195.51100000000005</v>
      </c>
      <c r="G925" s="225"/>
      <c r="H925" s="225"/>
      <c r="I925" s="386"/>
    </row>
    <row r="926" spans="1:9" ht="9" customHeight="1" x14ac:dyDescent="0.2">
      <c r="A926" s="179"/>
      <c r="B926" s="221" t="s">
        <v>985</v>
      </c>
      <c r="C926" s="217" t="s">
        <v>986</v>
      </c>
      <c r="D926" s="218" t="s">
        <v>1023</v>
      </c>
      <c r="E926" s="219"/>
      <c r="F926" s="220">
        <v>948.1460000000003</v>
      </c>
      <c r="G926" s="219"/>
      <c r="H926" s="219"/>
      <c r="I926" s="385"/>
    </row>
    <row r="927" spans="1:9" ht="24.95" customHeight="1" x14ac:dyDescent="0.2">
      <c r="A927" s="278" t="s">
        <v>2742</v>
      </c>
      <c r="B927" s="278" t="s">
        <v>979</v>
      </c>
      <c r="C927" s="279" t="s">
        <v>6539</v>
      </c>
      <c r="D927" s="280" t="s">
        <v>6540</v>
      </c>
      <c r="E927" s="281" t="s">
        <v>106</v>
      </c>
      <c r="F927" s="282">
        <v>621.93399999999997</v>
      </c>
      <c r="G927" s="67"/>
      <c r="H927" s="254">
        <f>ROUND(G927*F927,2)</f>
        <v>0</v>
      </c>
      <c r="I927" s="163"/>
    </row>
    <row r="928" spans="1:9" ht="12" x14ac:dyDescent="0.2">
      <c r="A928" s="177"/>
      <c r="B928" s="221" t="s">
        <v>985</v>
      </c>
      <c r="C928" s="210" t="s">
        <v>986</v>
      </c>
      <c r="D928" s="211" t="s">
        <v>6541</v>
      </c>
      <c r="E928" s="212"/>
      <c r="F928" s="210" t="s">
        <v>986</v>
      </c>
      <c r="G928" s="212"/>
      <c r="H928" s="212"/>
      <c r="I928" s="383"/>
    </row>
    <row r="929" spans="1:9" ht="12" x14ac:dyDescent="0.2">
      <c r="A929" s="178"/>
      <c r="B929" s="221" t="s">
        <v>985</v>
      </c>
      <c r="C929" s="213" t="s">
        <v>986</v>
      </c>
      <c r="D929" s="214" t="s">
        <v>6542</v>
      </c>
      <c r="E929" s="215"/>
      <c r="F929" s="216">
        <v>27.923999999999999</v>
      </c>
      <c r="G929" s="215"/>
      <c r="H929" s="215"/>
      <c r="I929" s="384"/>
    </row>
    <row r="930" spans="1:9" ht="12" x14ac:dyDescent="0.2">
      <c r="A930" s="178"/>
      <c r="B930" s="221" t="s">
        <v>985</v>
      </c>
      <c r="C930" s="213" t="s">
        <v>986</v>
      </c>
      <c r="D930" s="214" t="s">
        <v>6543</v>
      </c>
      <c r="E930" s="215"/>
      <c r="F930" s="216">
        <v>63.61</v>
      </c>
      <c r="G930" s="215"/>
      <c r="H930" s="215"/>
      <c r="I930" s="384"/>
    </row>
    <row r="931" spans="1:9" ht="12" x14ac:dyDescent="0.2">
      <c r="A931" s="177"/>
      <c r="B931" s="221" t="s">
        <v>985</v>
      </c>
      <c r="C931" s="210" t="s">
        <v>986</v>
      </c>
      <c r="D931" s="211" t="s">
        <v>6544</v>
      </c>
      <c r="E931" s="212"/>
      <c r="F931" s="210" t="s">
        <v>986</v>
      </c>
      <c r="G931" s="212"/>
      <c r="H931" s="212"/>
      <c r="I931" s="387"/>
    </row>
    <row r="932" spans="1:9" ht="12" x14ac:dyDescent="0.2">
      <c r="A932" s="178"/>
      <c r="B932" s="221" t="s">
        <v>985</v>
      </c>
      <c r="C932" s="213" t="s">
        <v>986</v>
      </c>
      <c r="D932" s="214" t="s">
        <v>6545</v>
      </c>
      <c r="E932" s="215"/>
      <c r="F932" s="216">
        <v>40.335000000000001</v>
      </c>
      <c r="G932" s="215"/>
      <c r="H932" s="215"/>
      <c r="I932" s="390"/>
    </row>
    <row r="933" spans="1:9" ht="12" x14ac:dyDescent="0.2">
      <c r="A933" s="178"/>
      <c r="B933" s="221" t="s">
        <v>985</v>
      </c>
      <c r="C933" s="213" t="s">
        <v>986</v>
      </c>
      <c r="D933" s="214" t="s">
        <v>6546</v>
      </c>
      <c r="E933" s="215"/>
      <c r="F933" s="216">
        <v>48.137999999999998</v>
      </c>
      <c r="G933" s="215"/>
      <c r="H933" s="215"/>
      <c r="I933" s="385"/>
    </row>
    <row r="934" spans="1:9" ht="12" x14ac:dyDescent="0.2">
      <c r="A934" s="178"/>
      <c r="B934" s="221" t="s">
        <v>985</v>
      </c>
      <c r="C934" s="213" t="s">
        <v>986</v>
      </c>
      <c r="D934" s="214" t="s">
        <v>6547</v>
      </c>
      <c r="E934" s="215"/>
      <c r="F934" s="216">
        <v>14.712</v>
      </c>
      <c r="G934" s="215"/>
      <c r="H934" s="215"/>
      <c r="I934" s="385"/>
    </row>
    <row r="935" spans="1:9" ht="12" x14ac:dyDescent="0.2">
      <c r="A935" s="177"/>
      <c r="B935" s="221" t="s">
        <v>985</v>
      </c>
      <c r="C935" s="210" t="s">
        <v>986</v>
      </c>
      <c r="D935" s="211" t="s">
        <v>6548</v>
      </c>
      <c r="E935" s="212"/>
      <c r="F935" s="210" t="s">
        <v>986</v>
      </c>
      <c r="G935" s="212"/>
      <c r="H935" s="212"/>
      <c r="I935" s="383"/>
    </row>
    <row r="936" spans="1:9" ht="12" x14ac:dyDescent="0.2">
      <c r="A936" s="178"/>
      <c r="B936" s="221" t="s">
        <v>985</v>
      </c>
      <c r="C936" s="213" t="s">
        <v>986</v>
      </c>
      <c r="D936" s="214" t="s">
        <v>6549</v>
      </c>
      <c r="E936" s="215"/>
      <c r="F936" s="216">
        <v>29.25</v>
      </c>
      <c r="G936" s="215"/>
      <c r="H936" s="215"/>
      <c r="I936" s="384"/>
    </row>
    <row r="937" spans="1:9" ht="12" x14ac:dyDescent="0.2">
      <c r="A937" s="178"/>
      <c r="B937" s="221" t="s">
        <v>985</v>
      </c>
      <c r="C937" s="213" t="s">
        <v>986</v>
      </c>
      <c r="D937" s="214" t="s">
        <v>6550</v>
      </c>
      <c r="E937" s="215"/>
      <c r="F937" s="216">
        <v>52.094999999999999</v>
      </c>
      <c r="G937" s="215"/>
      <c r="H937" s="215"/>
      <c r="I937" s="384"/>
    </row>
    <row r="938" spans="1:9" ht="12" x14ac:dyDescent="0.2">
      <c r="A938" s="178"/>
      <c r="B938" s="221" t="s">
        <v>985</v>
      </c>
      <c r="C938" s="213" t="s">
        <v>986</v>
      </c>
      <c r="D938" s="214" t="s">
        <v>6551</v>
      </c>
      <c r="E938" s="215"/>
      <c r="F938" s="216">
        <v>42.677999999999997</v>
      </c>
      <c r="G938" s="215"/>
      <c r="H938" s="215"/>
      <c r="I938" s="387"/>
    </row>
    <row r="939" spans="1:9" ht="12" x14ac:dyDescent="0.2">
      <c r="A939" s="178"/>
      <c r="B939" s="221" t="s">
        <v>985</v>
      </c>
      <c r="C939" s="213" t="s">
        <v>986</v>
      </c>
      <c r="D939" s="214" t="s">
        <v>6552</v>
      </c>
      <c r="E939" s="215"/>
      <c r="F939" s="216">
        <v>18.611999999999998</v>
      </c>
      <c r="G939" s="215"/>
      <c r="H939" s="215"/>
      <c r="I939" s="390"/>
    </row>
    <row r="940" spans="1:9" ht="12" x14ac:dyDescent="0.2">
      <c r="A940" s="177"/>
      <c r="B940" s="221" t="s">
        <v>985</v>
      </c>
      <c r="C940" s="210" t="s">
        <v>986</v>
      </c>
      <c r="D940" s="211" t="s">
        <v>6553</v>
      </c>
      <c r="E940" s="212"/>
      <c r="F940" s="210" t="s">
        <v>986</v>
      </c>
      <c r="G940" s="212"/>
      <c r="H940" s="212"/>
      <c r="I940" s="385"/>
    </row>
    <row r="941" spans="1:9" ht="12" x14ac:dyDescent="0.2">
      <c r="A941" s="178"/>
      <c r="B941" s="221" t="s">
        <v>985</v>
      </c>
      <c r="C941" s="213" t="s">
        <v>986</v>
      </c>
      <c r="D941" s="214" t="s">
        <v>6554</v>
      </c>
      <c r="E941" s="215"/>
      <c r="F941" s="216">
        <v>34.305</v>
      </c>
      <c r="G941" s="215"/>
      <c r="H941" s="215"/>
      <c r="I941" s="385"/>
    </row>
    <row r="942" spans="1:9" ht="12" x14ac:dyDescent="0.2">
      <c r="A942" s="178"/>
      <c r="B942" s="221" t="s">
        <v>985</v>
      </c>
      <c r="C942" s="213" t="s">
        <v>986</v>
      </c>
      <c r="D942" s="214" t="s">
        <v>6555</v>
      </c>
      <c r="E942" s="215"/>
      <c r="F942" s="216">
        <v>36.734999999999999</v>
      </c>
      <c r="G942" s="215"/>
      <c r="H942" s="215"/>
      <c r="I942" s="383"/>
    </row>
    <row r="943" spans="1:9" ht="12" x14ac:dyDescent="0.2">
      <c r="A943" s="178"/>
      <c r="B943" s="221" t="s">
        <v>985</v>
      </c>
      <c r="C943" s="213" t="s">
        <v>986</v>
      </c>
      <c r="D943" s="214" t="s">
        <v>6556</v>
      </c>
      <c r="E943" s="215"/>
      <c r="F943" s="216">
        <v>15</v>
      </c>
      <c r="G943" s="215"/>
      <c r="H943" s="215"/>
      <c r="I943" s="384"/>
    </row>
    <row r="944" spans="1:9" ht="12" x14ac:dyDescent="0.2">
      <c r="A944" s="178"/>
      <c r="B944" s="221" t="s">
        <v>985</v>
      </c>
      <c r="C944" s="213" t="s">
        <v>986</v>
      </c>
      <c r="D944" s="214" t="s">
        <v>6557</v>
      </c>
      <c r="E944" s="215"/>
      <c r="F944" s="216">
        <v>32.718000000000004</v>
      </c>
      <c r="G944" s="215"/>
      <c r="H944" s="215"/>
      <c r="I944" s="384"/>
    </row>
    <row r="945" spans="1:9" ht="12" x14ac:dyDescent="0.2">
      <c r="A945" s="178"/>
      <c r="B945" s="221" t="s">
        <v>985</v>
      </c>
      <c r="C945" s="213" t="s">
        <v>986</v>
      </c>
      <c r="D945" s="214" t="s">
        <v>6558</v>
      </c>
      <c r="E945" s="215"/>
      <c r="F945" s="216">
        <v>28.23</v>
      </c>
      <c r="G945" s="215"/>
      <c r="H945" s="215"/>
      <c r="I945" s="387"/>
    </row>
    <row r="946" spans="1:9" s="46" customFormat="1" ht="15" x14ac:dyDescent="0.25">
      <c r="A946" s="177"/>
      <c r="B946" s="221" t="s">
        <v>985</v>
      </c>
      <c r="C946" s="210" t="s">
        <v>986</v>
      </c>
      <c r="D946" s="211" t="s">
        <v>6559</v>
      </c>
      <c r="E946" s="212"/>
      <c r="F946" s="210" t="s">
        <v>986</v>
      </c>
      <c r="G946" s="212"/>
      <c r="H946" s="212"/>
      <c r="I946" s="386"/>
    </row>
    <row r="947" spans="1:9" ht="12" x14ac:dyDescent="0.2">
      <c r="A947" s="178"/>
      <c r="B947" s="221" t="s">
        <v>985</v>
      </c>
      <c r="C947" s="213" t="s">
        <v>986</v>
      </c>
      <c r="D947" s="214" t="s">
        <v>6560</v>
      </c>
      <c r="E947" s="215"/>
      <c r="F947" s="216">
        <v>30.911999999999999</v>
      </c>
      <c r="G947" s="215"/>
      <c r="H947" s="215"/>
      <c r="I947" s="385"/>
    </row>
    <row r="948" spans="1:9" ht="12" x14ac:dyDescent="0.2">
      <c r="A948" s="178"/>
      <c r="B948" s="221" t="s">
        <v>985</v>
      </c>
      <c r="C948" s="213" t="s">
        <v>986</v>
      </c>
      <c r="D948" s="214" t="s">
        <v>6561</v>
      </c>
      <c r="E948" s="215"/>
      <c r="F948" s="216">
        <v>50.176000000000002</v>
      </c>
      <c r="G948" s="215"/>
      <c r="H948" s="215"/>
      <c r="I948" s="385"/>
    </row>
    <row r="949" spans="1:9" ht="12" x14ac:dyDescent="0.2">
      <c r="A949" s="178"/>
      <c r="B949" s="221" t="s">
        <v>985</v>
      </c>
      <c r="C949" s="213" t="s">
        <v>986</v>
      </c>
      <c r="D949" s="214" t="s">
        <v>6562</v>
      </c>
      <c r="E949" s="215"/>
      <c r="F949" s="216">
        <v>18.788</v>
      </c>
      <c r="G949" s="215"/>
      <c r="H949" s="215"/>
      <c r="I949" s="383"/>
    </row>
    <row r="950" spans="1:9" ht="12" x14ac:dyDescent="0.2">
      <c r="A950" s="178"/>
      <c r="B950" s="221" t="s">
        <v>985</v>
      </c>
      <c r="C950" s="213" t="s">
        <v>986</v>
      </c>
      <c r="D950" s="214" t="s">
        <v>6563</v>
      </c>
      <c r="E950" s="215"/>
      <c r="F950" s="216">
        <v>37.716000000000001</v>
      </c>
      <c r="G950" s="215"/>
      <c r="H950" s="215"/>
      <c r="I950" s="384"/>
    </row>
    <row r="951" spans="1:9" ht="12" x14ac:dyDescent="0.2">
      <c r="A951" s="179"/>
      <c r="B951" s="221" t="s">
        <v>985</v>
      </c>
      <c r="C951" s="217" t="s">
        <v>986</v>
      </c>
      <c r="D951" s="218" t="s">
        <v>1023</v>
      </c>
      <c r="E951" s="219"/>
      <c r="F951" s="220">
        <v>621.93400000000008</v>
      </c>
      <c r="G951" s="219"/>
      <c r="H951" s="219"/>
      <c r="I951" s="390"/>
    </row>
    <row r="952" spans="1:9" ht="24.95" customHeight="1" x14ac:dyDescent="0.2">
      <c r="A952" s="278" t="s">
        <v>2743</v>
      </c>
      <c r="B952" s="278" t="s">
        <v>979</v>
      </c>
      <c r="C952" s="279" t="s">
        <v>3707</v>
      </c>
      <c r="D952" s="280" t="s">
        <v>3708</v>
      </c>
      <c r="E952" s="281" t="s">
        <v>106</v>
      </c>
      <c r="F952" s="282">
        <v>2497.4059999999999</v>
      </c>
      <c r="G952" s="67"/>
      <c r="H952" s="254">
        <f>ROUND(G952*F952,2)</f>
        <v>0</v>
      </c>
      <c r="I952" s="163"/>
    </row>
    <row r="953" spans="1:9" ht="12" x14ac:dyDescent="0.2">
      <c r="A953" s="178"/>
      <c r="B953" s="221" t="s">
        <v>985</v>
      </c>
      <c r="C953" s="213" t="s">
        <v>986</v>
      </c>
      <c r="D953" s="214" t="s">
        <v>6564</v>
      </c>
      <c r="E953" s="215"/>
      <c r="F953" s="216">
        <v>2497.4059999999999</v>
      </c>
      <c r="G953" s="215"/>
      <c r="H953" s="215"/>
      <c r="I953" s="385"/>
    </row>
    <row r="954" spans="1:9" ht="24.95" customHeight="1" x14ac:dyDescent="0.2">
      <c r="A954" s="278" t="s">
        <v>2745</v>
      </c>
      <c r="B954" s="278" t="s">
        <v>979</v>
      </c>
      <c r="C954" s="279" t="s">
        <v>6565</v>
      </c>
      <c r="D954" s="280" t="s">
        <v>6566</v>
      </c>
      <c r="E954" s="281" t="s">
        <v>106</v>
      </c>
      <c r="F954" s="282">
        <v>2497.4059999999999</v>
      </c>
      <c r="G954" s="67"/>
      <c r="H954" s="254">
        <f>ROUND(G954*F954,2)</f>
        <v>0</v>
      </c>
      <c r="I954" s="389"/>
    </row>
    <row r="955" spans="1:9" ht="24.95" customHeight="1" x14ac:dyDescent="0.2">
      <c r="A955" s="278" t="s">
        <v>2746</v>
      </c>
      <c r="B955" s="278" t="s">
        <v>979</v>
      </c>
      <c r="C955" s="279" t="s">
        <v>6567</v>
      </c>
      <c r="D955" s="280" t="s">
        <v>6568</v>
      </c>
      <c r="E955" s="281" t="s">
        <v>106</v>
      </c>
      <c r="F955" s="282">
        <v>8.75</v>
      </c>
      <c r="G955" s="67"/>
      <c r="H955" s="254">
        <f>ROUND(G955*F955,2)</f>
        <v>0</v>
      </c>
      <c r="I955" s="388"/>
    </row>
    <row r="956" spans="1:9" ht="12" x14ac:dyDescent="0.2">
      <c r="A956" s="178"/>
      <c r="B956" s="221" t="s">
        <v>985</v>
      </c>
      <c r="C956" s="213" t="s">
        <v>986</v>
      </c>
      <c r="D956" s="214" t="s">
        <v>6569</v>
      </c>
      <c r="E956" s="215"/>
      <c r="F956" s="216">
        <v>3.75</v>
      </c>
      <c r="G956" s="215"/>
      <c r="H956" s="215"/>
      <c r="I956" s="384"/>
    </row>
    <row r="957" spans="1:9" ht="12" x14ac:dyDescent="0.2">
      <c r="A957" s="178"/>
      <c r="B957" s="221" t="s">
        <v>985</v>
      </c>
      <c r="C957" s="213" t="s">
        <v>986</v>
      </c>
      <c r="D957" s="214" t="s">
        <v>6570</v>
      </c>
      <c r="E957" s="215"/>
      <c r="F957" s="216">
        <v>5</v>
      </c>
      <c r="G957" s="215"/>
      <c r="H957" s="215"/>
      <c r="I957" s="387"/>
    </row>
    <row r="958" spans="1:9" s="46" customFormat="1" ht="15" x14ac:dyDescent="0.25">
      <c r="A958" s="179"/>
      <c r="B958" s="221" t="s">
        <v>985</v>
      </c>
      <c r="C958" s="217" t="s">
        <v>986</v>
      </c>
      <c r="D958" s="218" t="s">
        <v>1023</v>
      </c>
      <c r="E958" s="219"/>
      <c r="F958" s="220">
        <v>8.75</v>
      </c>
      <c r="G958" s="219"/>
      <c r="H958" s="219"/>
      <c r="I958" s="386"/>
    </row>
    <row r="959" spans="1:9" ht="24.95" customHeight="1" x14ac:dyDescent="0.2">
      <c r="A959" s="278" t="s">
        <v>2748</v>
      </c>
      <c r="B959" s="278" t="s">
        <v>979</v>
      </c>
      <c r="C959" s="279" t="s">
        <v>6571</v>
      </c>
      <c r="D959" s="280" t="s">
        <v>6572</v>
      </c>
      <c r="E959" s="281" t="s">
        <v>106</v>
      </c>
      <c r="F959" s="282">
        <v>360.63600000000002</v>
      </c>
      <c r="G959" s="67"/>
      <c r="H959" s="254">
        <f>ROUND(G959*F959,2)</f>
        <v>0</v>
      </c>
      <c r="I959" s="163"/>
    </row>
    <row r="960" spans="1:9" ht="9.6" customHeight="1" x14ac:dyDescent="0.2">
      <c r="A960" s="177"/>
      <c r="B960" s="221" t="s">
        <v>985</v>
      </c>
      <c r="C960" s="210" t="s">
        <v>986</v>
      </c>
      <c r="D960" s="211" t="s">
        <v>6573</v>
      </c>
      <c r="E960" s="212"/>
      <c r="F960" s="210" t="s">
        <v>986</v>
      </c>
      <c r="G960" s="212"/>
      <c r="H960" s="212"/>
      <c r="I960" s="385"/>
    </row>
    <row r="961" spans="1:9" ht="9.6" customHeight="1" x14ac:dyDescent="0.2">
      <c r="A961" s="178"/>
      <c r="B961" s="221" t="s">
        <v>985</v>
      </c>
      <c r="C961" s="213" t="s">
        <v>986</v>
      </c>
      <c r="D961" s="214" t="s">
        <v>6574</v>
      </c>
      <c r="E961" s="215"/>
      <c r="F961" s="216">
        <v>12.372999999999999</v>
      </c>
      <c r="G961" s="215"/>
      <c r="H961" s="215"/>
      <c r="I961" s="383"/>
    </row>
    <row r="962" spans="1:9" ht="9.6" customHeight="1" x14ac:dyDescent="0.2">
      <c r="A962" s="178"/>
      <c r="B962" s="221" t="s">
        <v>985</v>
      </c>
      <c r="C962" s="213" t="s">
        <v>986</v>
      </c>
      <c r="D962" s="214" t="s">
        <v>6575</v>
      </c>
      <c r="E962" s="215"/>
      <c r="F962" s="216">
        <v>4.1639999999999997</v>
      </c>
      <c r="G962" s="215"/>
      <c r="H962" s="215"/>
      <c r="I962" s="384"/>
    </row>
    <row r="963" spans="1:9" ht="9.6" customHeight="1" x14ac:dyDescent="0.2">
      <c r="A963" s="178"/>
      <c r="B963" s="221" t="s">
        <v>985</v>
      </c>
      <c r="C963" s="213" t="s">
        <v>986</v>
      </c>
      <c r="D963" s="214" t="s">
        <v>6576</v>
      </c>
      <c r="E963" s="215"/>
      <c r="F963" s="216">
        <v>4.1280000000000001</v>
      </c>
      <c r="G963" s="215"/>
      <c r="H963" s="215"/>
      <c r="I963" s="384"/>
    </row>
    <row r="964" spans="1:9" ht="9.6" customHeight="1" x14ac:dyDescent="0.2">
      <c r="A964" s="178"/>
      <c r="B964" s="221" t="s">
        <v>985</v>
      </c>
      <c r="C964" s="213" t="s">
        <v>986</v>
      </c>
      <c r="D964" s="214" t="s">
        <v>6577</v>
      </c>
      <c r="E964" s="215"/>
      <c r="F964" s="216">
        <v>34.895000000000003</v>
      </c>
      <c r="G964" s="215"/>
      <c r="H964" s="215"/>
      <c r="I964" s="387"/>
    </row>
    <row r="965" spans="1:9" ht="9.6" customHeight="1" x14ac:dyDescent="0.2">
      <c r="A965" s="178"/>
      <c r="B965" s="221" t="s">
        <v>985</v>
      </c>
      <c r="C965" s="213" t="s">
        <v>986</v>
      </c>
      <c r="D965" s="214" t="s">
        <v>6578</v>
      </c>
      <c r="E965" s="215"/>
      <c r="F965" s="216">
        <v>0.85</v>
      </c>
      <c r="G965" s="215"/>
      <c r="H965" s="215"/>
      <c r="I965" s="390"/>
    </row>
    <row r="966" spans="1:9" ht="9.6" customHeight="1" x14ac:dyDescent="0.2">
      <c r="A966" s="178"/>
      <c r="B966" s="221" t="s">
        <v>985</v>
      </c>
      <c r="C966" s="213" t="s">
        <v>986</v>
      </c>
      <c r="D966" s="214" t="s">
        <v>6579</v>
      </c>
      <c r="E966" s="215"/>
      <c r="F966" s="216">
        <v>4.0199999999999996</v>
      </c>
      <c r="G966" s="215"/>
      <c r="H966" s="215"/>
      <c r="I966" s="385"/>
    </row>
    <row r="967" spans="1:9" ht="9.6" customHeight="1" x14ac:dyDescent="0.2">
      <c r="A967" s="178"/>
      <c r="B967" s="221" t="s">
        <v>985</v>
      </c>
      <c r="C967" s="213" t="s">
        <v>986</v>
      </c>
      <c r="D967" s="214" t="s">
        <v>6580</v>
      </c>
      <c r="E967" s="215"/>
      <c r="F967" s="216">
        <v>4.1500000000000004</v>
      </c>
      <c r="G967" s="215"/>
      <c r="H967" s="215"/>
      <c r="I967" s="383"/>
    </row>
    <row r="968" spans="1:9" ht="9.6" customHeight="1" x14ac:dyDescent="0.2">
      <c r="A968" s="178"/>
      <c r="B968" s="221" t="s">
        <v>985</v>
      </c>
      <c r="C968" s="213" t="s">
        <v>986</v>
      </c>
      <c r="D968" s="214" t="s">
        <v>6581</v>
      </c>
      <c r="E968" s="215"/>
      <c r="F968" s="216">
        <v>5.18</v>
      </c>
      <c r="G968" s="215"/>
      <c r="H968" s="215"/>
      <c r="I968" s="384"/>
    </row>
    <row r="969" spans="1:9" ht="9.6" customHeight="1" x14ac:dyDescent="0.2">
      <c r="A969" s="178"/>
      <c r="B969" s="221" t="s">
        <v>985</v>
      </c>
      <c r="C969" s="213" t="s">
        <v>986</v>
      </c>
      <c r="D969" s="214" t="s">
        <v>6582</v>
      </c>
      <c r="E969" s="215"/>
      <c r="F969" s="216">
        <v>3.4380000000000002</v>
      </c>
      <c r="G969" s="215"/>
      <c r="H969" s="215"/>
      <c r="I969" s="384"/>
    </row>
    <row r="970" spans="1:9" ht="9.6" customHeight="1" x14ac:dyDescent="0.2">
      <c r="A970" s="178"/>
      <c r="B970" s="221" t="s">
        <v>985</v>
      </c>
      <c r="C970" s="213" t="s">
        <v>986</v>
      </c>
      <c r="D970" s="214" t="s">
        <v>6583</v>
      </c>
      <c r="E970" s="215"/>
      <c r="F970" s="216">
        <v>1.028</v>
      </c>
      <c r="G970" s="215"/>
      <c r="H970" s="215"/>
      <c r="I970" s="391"/>
    </row>
    <row r="971" spans="1:9" ht="9.6" customHeight="1" x14ac:dyDescent="0.2">
      <c r="A971" s="178"/>
      <c r="B971" s="221" t="s">
        <v>985</v>
      </c>
      <c r="C971" s="213" t="s">
        <v>986</v>
      </c>
      <c r="D971" s="214" t="s">
        <v>6584</v>
      </c>
      <c r="E971" s="215"/>
      <c r="F971" s="216">
        <v>1.052</v>
      </c>
      <c r="G971" s="215"/>
      <c r="H971" s="215"/>
      <c r="I971" s="384"/>
    </row>
    <row r="972" spans="1:9" ht="9.6" customHeight="1" x14ac:dyDescent="0.2">
      <c r="A972" s="178"/>
      <c r="B972" s="221" t="s">
        <v>985</v>
      </c>
      <c r="C972" s="213" t="s">
        <v>986</v>
      </c>
      <c r="D972" s="214" t="s">
        <v>6585</v>
      </c>
      <c r="E972" s="215"/>
      <c r="F972" s="216">
        <v>2.5499999999999998</v>
      </c>
      <c r="G972" s="215"/>
      <c r="H972" s="215"/>
      <c r="I972" s="387"/>
    </row>
    <row r="973" spans="1:9" s="46" customFormat="1" ht="9.6" customHeight="1" x14ac:dyDescent="0.25">
      <c r="A973" s="178"/>
      <c r="B973" s="221" t="s">
        <v>985</v>
      </c>
      <c r="C973" s="213" t="s">
        <v>986</v>
      </c>
      <c r="D973" s="214" t="s">
        <v>6586</v>
      </c>
      <c r="E973" s="215"/>
      <c r="F973" s="216">
        <v>0.93700000000000006</v>
      </c>
      <c r="G973" s="215"/>
      <c r="H973" s="215"/>
      <c r="I973" s="386"/>
    </row>
    <row r="974" spans="1:9" ht="9.6" customHeight="1" x14ac:dyDescent="0.2">
      <c r="A974" s="178"/>
      <c r="B974" s="221" t="s">
        <v>985</v>
      </c>
      <c r="C974" s="213" t="s">
        <v>986</v>
      </c>
      <c r="D974" s="214" t="s">
        <v>6587</v>
      </c>
      <c r="E974" s="215"/>
      <c r="F974" s="216">
        <v>2.484</v>
      </c>
      <c r="G974" s="215"/>
      <c r="H974" s="215"/>
      <c r="I974" s="385"/>
    </row>
    <row r="975" spans="1:9" ht="9.6" customHeight="1" x14ac:dyDescent="0.2">
      <c r="A975" s="178"/>
      <c r="B975" s="221" t="s">
        <v>985</v>
      </c>
      <c r="C975" s="213" t="s">
        <v>986</v>
      </c>
      <c r="D975" s="214" t="s">
        <v>6588</v>
      </c>
      <c r="E975" s="215"/>
      <c r="F975" s="216">
        <v>3.84</v>
      </c>
      <c r="G975" s="215"/>
      <c r="H975" s="215"/>
      <c r="I975" s="385"/>
    </row>
    <row r="976" spans="1:9" s="46" customFormat="1" ht="9.6" customHeight="1" x14ac:dyDescent="0.25">
      <c r="A976" s="178"/>
      <c r="B976" s="221" t="s">
        <v>985</v>
      </c>
      <c r="C976" s="213" t="s">
        <v>986</v>
      </c>
      <c r="D976" s="214" t="s">
        <v>6589</v>
      </c>
      <c r="E976" s="215"/>
      <c r="F976" s="216">
        <v>4.1280000000000001</v>
      </c>
      <c r="G976" s="215"/>
      <c r="H976" s="215"/>
      <c r="I976" s="386"/>
    </row>
    <row r="977" spans="1:9" ht="9.6" customHeight="1" x14ac:dyDescent="0.2">
      <c r="A977" s="178"/>
      <c r="B977" s="221" t="s">
        <v>985</v>
      </c>
      <c r="C977" s="213" t="s">
        <v>986</v>
      </c>
      <c r="D977" s="214" t="s">
        <v>6590</v>
      </c>
      <c r="E977" s="215"/>
      <c r="F977" s="216">
        <v>4.0960000000000001</v>
      </c>
      <c r="G977" s="215"/>
      <c r="H977" s="215"/>
      <c r="I977" s="385"/>
    </row>
    <row r="978" spans="1:9" ht="9.6" customHeight="1" x14ac:dyDescent="0.2">
      <c r="A978" s="178"/>
      <c r="B978" s="221" t="s">
        <v>985</v>
      </c>
      <c r="C978" s="213" t="s">
        <v>986</v>
      </c>
      <c r="D978" s="214" t="s">
        <v>6591</v>
      </c>
      <c r="E978" s="215"/>
      <c r="F978" s="216">
        <v>0.91800000000000004</v>
      </c>
      <c r="G978" s="215"/>
      <c r="H978" s="215"/>
      <c r="I978" s="385"/>
    </row>
    <row r="979" spans="1:9" s="46" customFormat="1" ht="9.6" customHeight="1" x14ac:dyDescent="0.25">
      <c r="A979" s="181"/>
      <c r="B979" s="221" t="s">
        <v>985</v>
      </c>
      <c r="C979" s="223" t="s">
        <v>986</v>
      </c>
      <c r="D979" s="224" t="s">
        <v>988</v>
      </c>
      <c r="E979" s="225"/>
      <c r="F979" s="226">
        <v>94.231000000000037</v>
      </c>
      <c r="G979" s="225"/>
      <c r="H979" s="225"/>
      <c r="I979" s="355"/>
    </row>
    <row r="980" spans="1:9" s="46" customFormat="1" ht="9.6" customHeight="1" x14ac:dyDescent="0.25">
      <c r="A980" s="177"/>
      <c r="B980" s="221" t="s">
        <v>985</v>
      </c>
      <c r="C980" s="210" t="s">
        <v>986</v>
      </c>
      <c r="D980" s="211" t="s">
        <v>6592</v>
      </c>
      <c r="E980" s="212"/>
      <c r="F980" s="210" t="s">
        <v>986</v>
      </c>
      <c r="G980" s="212"/>
      <c r="H980" s="212"/>
      <c r="I980" s="386"/>
    </row>
    <row r="981" spans="1:9" ht="9.6" customHeight="1" x14ac:dyDescent="0.2">
      <c r="A981" s="178"/>
      <c r="B981" s="221" t="s">
        <v>985</v>
      </c>
      <c r="C981" s="213" t="s">
        <v>986</v>
      </c>
      <c r="D981" s="214" t="s">
        <v>6593</v>
      </c>
      <c r="E981" s="215"/>
      <c r="F981" s="216">
        <v>1.361</v>
      </c>
      <c r="G981" s="215"/>
      <c r="H981" s="215"/>
      <c r="I981" s="385"/>
    </row>
    <row r="982" spans="1:9" ht="9.6" customHeight="1" x14ac:dyDescent="0.2">
      <c r="A982" s="178"/>
      <c r="B982" s="221" t="s">
        <v>985</v>
      </c>
      <c r="C982" s="213" t="s">
        <v>986</v>
      </c>
      <c r="D982" s="214" t="s">
        <v>6594</v>
      </c>
      <c r="E982" s="215"/>
      <c r="F982" s="216">
        <v>3.26</v>
      </c>
      <c r="G982" s="215"/>
      <c r="H982" s="215"/>
      <c r="I982" s="385"/>
    </row>
    <row r="983" spans="1:9" ht="9.6" customHeight="1" x14ac:dyDescent="0.2">
      <c r="A983" s="178"/>
      <c r="B983" s="221" t="s">
        <v>985</v>
      </c>
      <c r="C983" s="213" t="s">
        <v>986</v>
      </c>
      <c r="D983" s="214" t="s">
        <v>6595</v>
      </c>
      <c r="E983" s="215"/>
      <c r="F983" s="216">
        <v>1.9730000000000001</v>
      </c>
      <c r="G983" s="215"/>
      <c r="H983" s="215"/>
      <c r="I983" s="384"/>
    </row>
    <row r="984" spans="1:9" s="46" customFormat="1" ht="9.6" customHeight="1" x14ac:dyDescent="0.25">
      <c r="A984" s="178"/>
      <c r="B984" s="221" t="s">
        <v>985</v>
      </c>
      <c r="C984" s="213" t="s">
        <v>986</v>
      </c>
      <c r="D984" s="214" t="s">
        <v>6596</v>
      </c>
      <c r="E984" s="215"/>
      <c r="F984" s="216">
        <v>3.5649999999999999</v>
      </c>
      <c r="G984" s="215"/>
      <c r="H984" s="215"/>
      <c r="I984" s="386"/>
    </row>
    <row r="985" spans="1:9" ht="9.6" customHeight="1" x14ac:dyDescent="0.2">
      <c r="A985" s="178"/>
      <c r="B985" s="221" t="s">
        <v>985</v>
      </c>
      <c r="C985" s="213" t="s">
        <v>986</v>
      </c>
      <c r="D985" s="214" t="s">
        <v>6597</v>
      </c>
      <c r="E985" s="215"/>
      <c r="F985" s="216">
        <v>3.5350000000000001</v>
      </c>
      <c r="G985" s="215"/>
      <c r="H985" s="215"/>
      <c r="I985" s="385"/>
    </row>
    <row r="986" spans="1:9" ht="9.6" customHeight="1" x14ac:dyDescent="0.2">
      <c r="A986" s="178"/>
      <c r="B986" s="221" t="s">
        <v>985</v>
      </c>
      <c r="C986" s="213" t="s">
        <v>986</v>
      </c>
      <c r="D986" s="214" t="s">
        <v>6598</v>
      </c>
      <c r="E986" s="215"/>
      <c r="F986" s="216">
        <v>2.3199999999999998</v>
      </c>
      <c r="G986" s="215"/>
      <c r="H986" s="215"/>
      <c r="I986" s="385"/>
    </row>
    <row r="987" spans="1:9" ht="9.6" customHeight="1" x14ac:dyDescent="0.2">
      <c r="A987" s="178"/>
      <c r="B987" s="221" t="s">
        <v>985</v>
      </c>
      <c r="C987" s="213" t="s">
        <v>986</v>
      </c>
      <c r="D987" s="214" t="s">
        <v>6599</v>
      </c>
      <c r="E987" s="215"/>
      <c r="F987" s="216">
        <v>3.528</v>
      </c>
      <c r="G987" s="215"/>
      <c r="H987" s="215"/>
      <c r="I987" s="383"/>
    </row>
    <row r="988" spans="1:9" ht="9.6" customHeight="1" x14ac:dyDescent="0.2">
      <c r="A988" s="178"/>
      <c r="B988" s="221" t="s">
        <v>985</v>
      </c>
      <c r="C988" s="213" t="s">
        <v>986</v>
      </c>
      <c r="D988" s="214" t="s">
        <v>6600</v>
      </c>
      <c r="E988" s="215"/>
      <c r="F988" s="216">
        <v>1.98</v>
      </c>
      <c r="G988" s="215"/>
      <c r="H988" s="215"/>
      <c r="I988" s="384"/>
    </row>
    <row r="989" spans="1:9" ht="9.6" customHeight="1" x14ac:dyDescent="0.2">
      <c r="A989" s="178"/>
      <c r="B989" s="221" t="s">
        <v>985</v>
      </c>
      <c r="C989" s="213" t="s">
        <v>986</v>
      </c>
      <c r="D989" s="214" t="s">
        <v>6601</v>
      </c>
      <c r="E989" s="215"/>
      <c r="F989" s="216">
        <v>3.5910000000000002</v>
      </c>
      <c r="G989" s="215"/>
      <c r="H989" s="215"/>
      <c r="I989" s="390"/>
    </row>
    <row r="990" spans="1:9" ht="9.6" customHeight="1" x14ac:dyDescent="0.2">
      <c r="A990" s="178"/>
      <c r="B990" s="221" t="s">
        <v>985</v>
      </c>
      <c r="C990" s="213" t="s">
        <v>986</v>
      </c>
      <c r="D990" s="214" t="s">
        <v>6602</v>
      </c>
      <c r="E990" s="215"/>
      <c r="F990" s="216">
        <v>7.867</v>
      </c>
      <c r="G990" s="215"/>
      <c r="H990" s="215"/>
      <c r="I990" s="385"/>
    </row>
    <row r="991" spans="1:9" ht="9.6" customHeight="1" x14ac:dyDescent="0.2">
      <c r="A991" s="178"/>
      <c r="B991" s="221" t="s">
        <v>985</v>
      </c>
      <c r="C991" s="213" t="s">
        <v>986</v>
      </c>
      <c r="D991" s="214" t="s">
        <v>6603</v>
      </c>
      <c r="E991" s="215"/>
      <c r="F991" s="216">
        <v>3.6040000000000001</v>
      </c>
      <c r="G991" s="215"/>
      <c r="H991" s="215"/>
      <c r="I991" s="383"/>
    </row>
    <row r="992" spans="1:9" ht="9.6" customHeight="1" x14ac:dyDescent="0.2">
      <c r="A992" s="178"/>
      <c r="B992" s="221" t="s">
        <v>985</v>
      </c>
      <c r="C992" s="213" t="s">
        <v>986</v>
      </c>
      <c r="D992" s="214" t="s">
        <v>6604</v>
      </c>
      <c r="E992" s="215"/>
      <c r="F992" s="216">
        <v>2.7759999999999998</v>
      </c>
      <c r="G992" s="215"/>
      <c r="H992" s="215"/>
      <c r="I992" s="384"/>
    </row>
    <row r="993" spans="1:9" ht="9.6" customHeight="1" x14ac:dyDescent="0.2">
      <c r="A993" s="178"/>
      <c r="B993" s="221" t="s">
        <v>985</v>
      </c>
      <c r="C993" s="213" t="s">
        <v>986</v>
      </c>
      <c r="D993" s="214" t="s">
        <v>6605</v>
      </c>
      <c r="E993" s="215"/>
      <c r="F993" s="216">
        <v>3.5150000000000001</v>
      </c>
      <c r="G993" s="215"/>
      <c r="H993" s="215"/>
      <c r="I993" s="384"/>
    </row>
    <row r="994" spans="1:9" ht="9.6" customHeight="1" x14ac:dyDescent="0.2">
      <c r="A994" s="181"/>
      <c r="B994" s="221" t="s">
        <v>985</v>
      </c>
      <c r="C994" s="223" t="s">
        <v>986</v>
      </c>
      <c r="D994" s="224" t="s">
        <v>988</v>
      </c>
      <c r="E994" s="225"/>
      <c r="F994" s="226">
        <v>42.875</v>
      </c>
      <c r="G994" s="225"/>
      <c r="H994" s="225"/>
      <c r="I994" s="387"/>
    </row>
    <row r="995" spans="1:9" s="46" customFormat="1" ht="9.6" customHeight="1" x14ac:dyDescent="0.25">
      <c r="A995" s="177"/>
      <c r="B995" s="221" t="s">
        <v>985</v>
      </c>
      <c r="C995" s="210" t="s">
        <v>986</v>
      </c>
      <c r="D995" s="211" t="s">
        <v>6606</v>
      </c>
      <c r="E995" s="212"/>
      <c r="F995" s="210" t="s">
        <v>986</v>
      </c>
      <c r="G995" s="212"/>
      <c r="H995" s="212"/>
      <c r="I995" s="386"/>
    </row>
    <row r="996" spans="1:9" ht="9.6" customHeight="1" x14ac:dyDescent="0.2">
      <c r="A996" s="178"/>
      <c r="B996" s="221" t="s">
        <v>985</v>
      </c>
      <c r="C996" s="213" t="s">
        <v>986</v>
      </c>
      <c r="D996" s="214" t="s">
        <v>6607</v>
      </c>
      <c r="E996" s="215"/>
      <c r="F996" s="216">
        <v>3.577</v>
      </c>
      <c r="G996" s="215"/>
      <c r="H996" s="215"/>
      <c r="I996" s="385"/>
    </row>
    <row r="997" spans="1:9" ht="9.6" customHeight="1" x14ac:dyDescent="0.2">
      <c r="A997" s="178"/>
      <c r="B997" s="221" t="s">
        <v>985</v>
      </c>
      <c r="C997" s="213" t="s">
        <v>986</v>
      </c>
      <c r="D997" s="214" t="s">
        <v>6608</v>
      </c>
      <c r="E997" s="215"/>
      <c r="F997" s="216">
        <v>2.8450000000000002</v>
      </c>
      <c r="G997" s="215"/>
      <c r="H997" s="215"/>
      <c r="I997" s="385"/>
    </row>
    <row r="998" spans="1:9" ht="9.6" customHeight="1" x14ac:dyDescent="0.2">
      <c r="A998" s="178"/>
      <c r="B998" s="221" t="s">
        <v>985</v>
      </c>
      <c r="C998" s="213" t="s">
        <v>986</v>
      </c>
      <c r="D998" s="214" t="s">
        <v>6609</v>
      </c>
      <c r="E998" s="215"/>
      <c r="F998" s="216">
        <v>3.5609999999999999</v>
      </c>
      <c r="G998" s="215"/>
      <c r="H998" s="215"/>
      <c r="I998" s="383"/>
    </row>
    <row r="999" spans="1:9" ht="9.6" customHeight="1" x14ac:dyDescent="0.2">
      <c r="A999" s="178"/>
      <c r="B999" s="221" t="s">
        <v>985</v>
      </c>
      <c r="C999" s="213" t="s">
        <v>986</v>
      </c>
      <c r="D999" s="214" t="s">
        <v>6610</v>
      </c>
      <c r="E999" s="215"/>
      <c r="F999" s="216">
        <v>7.0759999999999996</v>
      </c>
      <c r="G999" s="215"/>
      <c r="H999" s="215"/>
      <c r="I999" s="384"/>
    </row>
    <row r="1000" spans="1:9" ht="9.6" customHeight="1" x14ac:dyDescent="0.2">
      <c r="A1000" s="178"/>
      <c r="B1000" s="221" t="s">
        <v>985</v>
      </c>
      <c r="C1000" s="213" t="s">
        <v>986</v>
      </c>
      <c r="D1000" s="214" t="s">
        <v>6611</v>
      </c>
      <c r="E1000" s="215"/>
      <c r="F1000" s="216">
        <v>10.643000000000001</v>
      </c>
      <c r="G1000" s="215"/>
      <c r="H1000" s="215"/>
      <c r="I1000" s="390"/>
    </row>
    <row r="1001" spans="1:9" ht="9.6" customHeight="1" x14ac:dyDescent="0.2">
      <c r="A1001" s="178"/>
      <c r="B1001" s="221" t="s">
        <v>985</v>
      </c>
      <c r="C1001" s="213" t="s">
        <v>986</v>
      </c>
      <c r="D1001" s="214" t="s">
        <v>6612</v>
      </c>
      <c r="E1001" s="215"/>
      <c r="F1001" s="216">
        <v>0.77900000000000003</v>
      </c>
      <c r="G1001" s="215"/>
      <c r="H1001" s="215"/>
      <c r="I1001" s="385"/>
    </row>
    <row r="1002" spans="1:9" ht="9.6" customHeight="1" x14ac:dyDescent="0.2">
      <c r="A1002" s="178"/>
      <c r="B1002" s="221" t="s">
        <v>985</v>
      </c>
      <c r="C1002" s="213" t="s">
        <v>986</v>
      </c>
      <c r="D1002" s="214" t="s">
        <v>6613</v>
      </c>
      <c r="E1002" s="215"/>
      <c r="F1002" s="216">
        <v>7.0890000000000004</v>
      </c>
      <c r="G1002" s="215"/>
      <c r="H1002" s="215"/>
      <c r="I1002" s="383"/>
    </row>
    <row r="1003" spans="1:9" ht="9.6" customHeight="1" x14ac:dyDescent="0.2">
      <c r="A1003" s="178"/>
      <c r="B1003" s="221" t="s">
        <v>985</v>
      </c>
      <c r="C1003" s="213" t="s">
        <v>986</v>
      </c>
      <c r="D1003" s="214" t="s">
        <v>6598</v>
      </c>
      <c r="E1003" s="215"/>
      <c r="F1003" s="216">
        <v>2.3199999999999998</v>
      </c>
      <c r="G1003" s="215"/>
      <c r="H1003" s="215"/>
      <c r="I1003" s="384"/>
    </row>
    <row r="1004" spans="1:9" ht="9.6" customHeight="1" x14ac:dyDescent="0.2">
      <c r="A1004" s="178"/>
      <c r="B1004" s="221" t="s">
        <v>985</v>
      </c>
      <c r="C1004" s="213" t="s">
        <v>986</v>
      </c>
      <c r="D1004" s="214" t="s">
        <v>6614</v>
      </c>
      <c r="E1004" s="215"/>
      <c r="F1004" s="216">
        <v>5.6760000000000002</v>
      </c>
      <c r="G1004" s="215"/>
      <c r="H1004" s="215"/>
      <c r="I1004" s="384"/>
    </row>
    <row r="1005" spans="1:9" ht="9.6" customHeight="1" x14ac:dyDescent="0.2">
      <c r="A1005" s="178"/>
      <c r="B1005" s="221" t="s">
        <v>985</v>
      </c>
      <c r="C1005" s="213" t="s">
        <v>986</v>
      </c>
      <c r="D1005" s="214" t="s">
        <v>6615</v>
      </c>
      <c r="E1005" s="215"/>
      <c r="F1005" s="216">
        <v>3.5009999999999999</v>
      </c>
      <c r="G1005" s="215"/>
      <c r="H1005" s="215"/>
      <c r="I1005" s="387"/>
    </row>
    <row r="1006" spans="1:9" s="46" customFormat="1" ht="9.6" customHeight="1" x14ac:dyDescent="0.25">
      <c r="A1006" s="178"/>
      <c r="B1006" s="221" t="s">
        <v>985</v>
      </c>
      <c r="C1006" s="213" t="s">
        <v>986</v>
      </c>
      <c r="D1006" s="214" t="s">
        <v>6616</v>
      </c>
      <c r="E1006" s="215"/>
      <c r="F1006" s="216">
        <v>4.3029999999999999</v>
      </c>
      <c r="G1006" s="215"/>
      <c r="H1006" s="215"/>
      <c r="I1006" s="386"/>
    </row>
    <row r="1007" spans="1:9" ht="9.6" customHeight="1" x14ac:dyDescent="0.2">
      <c r="A1007" s="178"/>
      <c r="B1007" s="221" t="s">
        <v>985</v>
      </c>
      <c r="C1007" s="213" t="s">
        <v>986</v>
      </c>
      <c r="D1007" s="214" t="s">
        <v>6617</v>
      </c>
      <c r="E1007" s="215"/>
      <c r="F1007" s="216">
        <v>2.851</v>
      </c>
      <c r="G1007" s="215"/>
      <c r="H1007" s="215"/>
      <c r="I1007" s="385"/>
    </row>
    <row r="1008" spans="1:9" ht="9.6" customHeight="1" x14ac:dyDescent="0.2">
      <c r="A1008" s="178"/>
      <c r="B1008" s="221" t="s">
        <v>985</v>
      </c>
      <c r="C1008" s="213" t="s">
        <v>986</v>
      </c>
      <c r="D1008" s="214" t="s">
        <v>6618</v>
      </c>
      <c r="E1008" s="215"/>
      <c r="F1008" s="216">
        <v>3.5510000000000002</v>
      </c>
      <c r="G1008" s="215"/>
      <c r="H1008" s="215"/>
      <c r="I1008" s="385"/>
    </row>
    <row r="1009" spans="1:9" ht="9.6" customHeight="1" x14ac:dyDescent="0.2">
      <c r="A1009" s="178"/>
      <c r="B1009" s="221" t="s">
        <v>985</v>
      </c>
      <c r="C1009" s="213" t="s">
        <v>986</v>
      </c>
      <c r="D1009" s="214" t="s">
        <v>6619</v>
      </c>
      <c r="E1009" s="215"/>
      <c r="F1009" s="216">
        <v>10.384</v>
      </c>
      <c r="G1009" s="215"/>
      <c r="H1009" s="215"/>
      <c r="I1009" s="384"/>
    </row>
    <row r="1010" spans="1:9" s="46" customFormat="1" ht="9.6" customHeight="1" x14ac:dyDescent="0.25">
      <c r="A1010" s="178"/>
      <c r="B1010" s="221" t="s">
        <v>985</v>
      </c>
      <c r="C1010" s="213" t="s">
        <v>986</v>
      </c>
      <c r="D1010" s="214" t="s">
        <v>6617</v>
      </c>
      <c r="E1010" s="215"/>
      <c r="F1010" s="216">
        <v>2.851</v>
      </c>
      <c r="G1010" s="215"/>
      <c r="H1010" s="215"/>
      <c r="I1010" s="386"/>
    </row>
    <row r="1011" spans="1:9" ht="9.6" customHeight="1" x14ac:dyDescent="0.2">
      <c r="A1011" s="178"/>
      <c r="B1011" s="221" t="s">
        <v>985</v>
      </c>
      <c r="C1011" s="213" t="s">
        <v>986</v>
      </c>
      <c r="D1011" s="214" t="s">
        <v>6620</v>
      </c>
      <c r="E1011" s="215"/>
      <c r="F1011" s="216">
        <v>6.9909999999999997</v>
      </c>
      <c r="G1011" s="215"/>
      <c r="H1011" s="215"/>
      <c r="I1011" s="385"/>
    </row>
    <row r="1012" spans="1:9" ht="9.6" customHeight="1" x14ac:dyDescent="0.2">
      <c r="A1012" s="178"/>
      <c r="B1012" s="221" t="s">
        <v>985</v>
      </c>
      <c r="C1012" s="213" t="s">
        <v>986</v>
      </c>
      <c r="D1012" s="214" t="s">
        <v>6621</v>
      </c>
      <c r="E1012" s="215"/>
      <c r="F1012" s="216">
        <v>3.4489999999999998</v>
      </c>
      <c r="G1012" s="215"/>
      <c r="H1012" s="215"/>
      <c r="I1012" s="385"/>
    </row>
    <row r="1013" spans="1:9" ht="9.6" customHeight="1" x14ac:dyDescent="0.2">
      <c r="A1013" s="178"/>
      <c r="B1013" s="221" t="s">
        <v>985</v>
      </c>
      <c r="C1013" s="213" t="s">
        <v>986</v>
      </c>
      <c r="D1013" s="214" t="s">
        <v>6597</v>
      </c>
      <c r="E1013" s="215"/>
      <c r="F1013" s="216">
        <v>3.5350000000000001</v>
      </c>
      <c r="G1013" s="215"/>
      <c r="H1013" s="215"/>
      <c r="I1013" s="383"/>
    </row>
    <row r="1014" spans="1:9" ht="9.6" customHeight="1" x14ac:dyDescent="0.2">
      <c r="A1014" s="178"/>
      <c r="B1014" s="221" t="s">
        <v>985</v>
      </c>
      <c r="C1014" s="213" t="s">
        <v>986</v>
      </c>
      <c r="D1014" s="214" t="s">
        <v>6622</v>
      </c>
      <c r="E1014" s="215"/>
      <c r="F1014" s="216">
        <v>3.5110000000000001</v>
      </c>
      <c r="G1014" s="215"/>
      <c r="H1014" s="215"/>
      <c r="I1014" s="384"/>
    </row>
    <row r="1015" spans="1:9" s="46" customFormat="1" ht="9.6" customHeight="1" x14ac:dyDescent="0.25">
      <c r="A1015" s="181"/>
      <c r="B1015" s="221" t="s">
        <v>985</v>
      </c>
      <c r="C1015" s="223" t="s">
        <v>986</v>
      </c>
      <c r="D1015" s="224" t="s">
        <v>988</v>
      </c>
      <c r="E1015" s="225"/>
      <c r="F1015" s="226">
        <v>88.492999999999995</v>
      </c>
      <c r="G1015" s="225"/>
      <c r="H1015" s="225"/>
      <c r="I1015" s="386"/>
    </row>
    <row r="1016" spans="1:9" ht="9.6" customHeight="1" x14ac:dyDescent="0.2">
      <c r="A1016" s="177"/>
      <c r="B1016" s="221" t="s">
        <v>985</v>
      </c>
      <c r="C1016" s="210" t="s">
        <v>986</v>
      </c>
      <c r="D1016" s="211" t="s">
        <v>6623</v>
      </c>
      <c r="E1016" s="212"/>
      <c r="F1016" s="210" t="s">
        <v>986</v>
      </c>
      <c r="G1016" s="212"/>
      <c r="H1016" s="212"/>
      <c r="I1016" s="385"/>
    </row>
    <row r="1017" spans="1:9" ht="12" x14ac:dyDescent="0.2">
      <c r="A1017" s="178"/>
      <c r="B1017" s="221" t="s">
        <v>985</v>
      </c>
      <c r="C1017" s="213" t="s">
        <v>986</v>
      </c>
      <c r="D1017" s="214" t="s">
        <v>6624</v>
      </c>
      <c r="E1017" s="215"/>
      <c r="F1017" s="216">
        <v>1.35</v>
      </c>
      <c r="G1017" s="215"/>
      <c r="H1017" s="215"/>
      <c r="I1017" s="385"/>
    </row>
    <row r="1018" spans="1:9" ht="12" x14ac:dyDescent="0.2">
      <c r="A1018" s="178"/>
      <c r="B1018" s="221" t="s">
        <v>985</v>
      </c>
      <c r="C1018" s="213" t="s">
        <v>986</v>
      </c>
      <c r="D1018" s="214" t="s">
        <v>6625</v>
      </c>
      <c r="E1018" s="215"/>
      <c r="F1018" s="216">
        <v>3.5779999999999998</v>
      </c>
      <c r="G1018" s="215"/>
      <c r="H1018" s="215"/>
      <c r="I1018" s="383"/>
    </row>
    <row r="1019" spans="1:9" ht="12" x14ac:dyDescent="0.2">
      <c r="A1019" s="178"/>
      <c r="B1019" s="221" t="s">
        <v>985</v>
      </c>
      <c r="C1019" s="213" t="s">
        <v>986</v>
      </c>
      <c r="D1019" s="214" t="s">
        <v>6626</v>
      </c>
      <c r="E1019" s="215"/>
      <c r="F1019" s="216">
        <v>3.5249999999999999</v>
      </c>
      <c r="G1019" s="215"/>
      <c r="H1019" s="215"/>
      <c r="I1019" s="384"/>
    </row>
    <row r="1020" spans="1:9" s="46" customFormat="1" ht="15" x14ac:dyDescent="0.25">
      <c r="A1020" s="178"/>
      <c r="B1020" s="221" t="s">
        <v>985</v>
      </c>
      <c r="C1020" s="213" t="s">
        <v>986</v>
      </c>
      <c r="D1020" s="214" t="s">
        <v>6627</v>
      </c>
      <c r="E1020" s="215"/>
      <c r="F1020" s="216">
        <v>14.138</v>
      </c>
      <c r="G1020" s="215"/>
      <c r="H1020" s="215"/>
      <c r="I1020" s="386"/>
    </row>
    <row r="1021" spans="1:9" ht="12" x14ac:dyDescent="0.2">
      <c r="A1021" s="178"/>
      <c r="B1021" s="221" t="s">
        <v>985</v>
      </c>
      <c r="C1021" s="213" t="s">
        <v>986</v>
      </c>
      <c r="D1021" s="214" t="s">
        <v>6628</v>
      </c>
      <c r="E1021" s="215"/>
      <c r="F1021" s="216">
        <v>0.996</v>
      </c>
      <c r="G1021" s="215"/>
      <c r="H1021" s="215"/>
      <c r="I1021" s="385"/>
    </row>
    <row r="1022" spans="1:9" ht="12" x14ac:dyDescent="0.2">
      <c r="A1022" s="178"/>
      <c r="B1022" s="221" t="s">
        <v>985</v>
      </c>
      <c r="C1022" s="213" t="s">
        <v>986</v>
      </c>
      <c r="D1022" s="214" t="s">
        <v>6625</v>
      </c>
      <c r="E1022" s="215"/>
      <c r="F1022" s="216">
        <v>3.5779999999999998</v>
      </c>
      <c r="G1022" s="215"/>
      <c r="H1022" s="215"/>
      <c r="I1022" s="385"/>
    </row>
    <row r="1023" spans="1:9" s="46" customFormat="1" ht="15" x14ac:dyDescent="0.25">
      <c r="A1023" s="178"/>
      <c r="B1023" s="221" t="s">
        <v>985</v>
      </c>
      <c r="C1023" s="213" t="s">
        <v>986</v>
      </c>
      <c r="D1023" s="214" t="s">
        <v>6629</v>
      </c>
      <c r="E1023" s="215"/>
      <c r="F1023" s="216">
        <v>1.728</v>
      </c>
      <c r="G1023" s="215"/>
      <c r="H1023" s="215"/>
      <c r="I1023" s="355"/>
    </row>
    <row r="1024" spans="1:9" s="46" customFormat="1" ht="15" x14ac:dyDescent="0.25">
      <c r="A1024" s="178"/>
      <c r="B1024" s="221" t="s">
        <v>985</v>
      </c>
      <c r="C1024" s="213" t="s">
        <v>986</v>
      </c>
      <c r="D1024" s="214" t="s">
        <v>6597</v>
      </c>
      <c r="E1024" s="215"/>
      <c r="F1024" s="216">
        <v>3.5350000000000001</v>
      </c>
      <c r="G1024" s="215"/>
      <c r="H1024" s="215"/>
      <c r="I1024" s="386"/>
    </row>
    <row r="1025" spans="1:9" ht="12" x14ac:dyDescent="0.2">
      <c r="A1025" s="178"/>
      <c r="B1025" s="221" t="s">
        <v>985</v>
      </c>
      <c r="C1025" s="213" t="s">
        <v>986</v>
      </c>
      <c r="D1025" s="214" t="s">
        <v>6630</v>
      </c>
      <c r="E1025" s="215"/>
      <c r="F1025" s="216">
        <v>1.8</v>
      </c>
      <c r="G1025" s="215"/>
      <c r="H1025" s="215"/>
      <c r="I1025" s="385"/>
    </row>
    <row r="1026" spans="1:9" ht="12" x14ac:dyDescent="0.2">
      <c r="A1026" s="178"/>
      <c r="B1026" s="221" t="s">
        <v>985</v>
      </c>
      <c r="C1026" s="213" t="s">
        <v>986</v>
      </c>
      <c r="D1026" s="214" t="s">
        <v>6631</v>
      </c>
      <c r="E1026" s="215"/>
      <c r="F1026" s="216">
        <v>3.3980000000000001</v>
      </c>
      <c r="G1026" s="215"/>
      <c r="H1026" s="215"/>
      <c r="I1026" s="385"/>
    </row>
    <row r="1027" spans="1:9" ht="12" x14ac:dyDescent="0.2">
      <c r="A1027" s="178"/>
      <c r="B1027" s="221" t="s">
        <v>985</v>
      </c>
      <c r="C1027" s="213" t="s">
        <v>986</v>
      </c>
      <c r="D1027" s="214" t="s">
        <v>6632</v>
      </c>
      <c r="E1027" s="215"/>
      <c r="F1027" s="216">
        <v>3.4710000000000001</v>
      </c>
      <c r="G1027" s="215"/>
      <c r="H1027" s="215"/>
      <c r="I1027" s="384"/>
    </row>
    <row r="1028" spans="1:9" ht="12" x14ac:dyDescent="0.2">
      <c r="A1028" s="178"/>
      <c r="B1028" s="221" t="s">
        <v>985</v>
      </c>
      <c r="C1028" s="213" t="s">
        <v>986</v>
      </c>
      <c r="D1028" s="214" t="s">
        <v>6633</v>
      </c>
      <c r="E1028" s="215"/>
      <c r="F1028" s="216">
        <v>1.3819999999999999</v>
      </c>
      <c r="G1028" s="215"/>
      <c r="H1028" s="215"/>
      <c r="I1028" s="384"/>
    </row>
    <row r="1029" spans="1:9" ht="12" x14ac:dyDescent="0.2">
      <c r="A1029" s="178"/>
      <c r="B1029" s="221" t="s">
        <v>985</v>
      </c>
      <c r="C1029" s="213" t="s">
        <v>986</v>
      </c>
      <c r="D1029" s="214" t="s">
        <v>6617</v>
      </c>
      <c r="E1029" s="215"/>
      <c r="F1029" s="216">
        <v>2.851</v>
      </c>
      <c r="G1029" s="215"/>
      <c r="H1029" s="215"/>
      <c r="I1029" s="387"/>
    </row>
    <row r="1030" spans="1:9" s="46" customFormat="1" ht="15" x14ac:dyDescent="0.25">
      <c r="A1030" s="178"/>
      <c r="B1030" s="221" t="s">
        <v>985</v>
      </c>
      <c r="C1030" s="213" t="s">
        <v>986</v>
      </c>
      <c r="D1030" s="214" t="s">
        <v>6611</v>
      </c>
      <c r="E1030" s="215"/>
      <c r="F1030" s="216">
        <v>10.643000000000001</v>
      </c>
      <c r="G1030" s="215"/>
      <c r="H1030" s="215"/>
      <c r="I1030" s="386"/>
    </row>
    <row r="1031" spans="1:9" ht="12" x14ac:dyDescent="0.2">
      <c r="A1031" s="178"/>
      <c r="B1031" s="221" t="s">
        <v>985</v>
      </c>
      <c r="C1031" s="213" t="s">
        <v>986</v>
      </c>
      <c r="D1031" s="214" t="s">
        <v>6634</v>
      </c>
      <c r="E1031" s="215"/>
      <c r="F1031" s="216">
        <v>3.5510000000000002</v>
      </c>
      <c r="G1031" s="215"/>
      <c r="H1031" s="215"/>
      <c r="I1031" s="385"/>
    </row>
    <row r="1032" spans="1:9" ht="12" x14ac:dyDescent="0.2">
      <c r="A1032" s="178"/>
      <c r="B1032" s="221" t="s">
        <v>985</v>
      </c>
      <c r="C1032" s="213" t="s">
        <v>986</v>
      </c>
      <c r="D1032" s="214" t="s">
        <v>6635</v>
      </c>
      <c r="E1032" s="215"/>
      <c r="F1032" s="216">
        <v>3.4689999999999999</v>
      </c>
      <c r="G1032" s="215"/>
      <c r="H1032" s="215"/>
      <c r="I1032" s="385"/>
    </row>
    <row r="1033" spans="1:9" ht="12" x14ac:dyDescent="0.2">
      <c r="A1033" s="178"/>
      <c r="B1033" s="221" t="s">
        <v>985</v>
      </c>
      <c r="C1033" s="213" t="s">
        <v>986</v>
      </c>
      <c r="D1033" s="214" t="s">
        <v>6636</v>
      </c>
      <c r="E1033" s="215"/>
      <c r="F1033" s="216">
        <v>3.476</v>
      </c>
      <c r="G1033" s="215"/>
      <c r="H1033" s="215"/>
      <c r="I1033" s="383"/>
    </row>
    <row r="1034" spans="1:9" ht="12" x14ac:dyDescent="0.2">
      <c r="A1034" s="178"/>
      <c r="B1034" s="221" t="s">
        <v>985</v>
      </c>
      <c r="C1034" s="213" t="s">
        <v>986</v>
      </c>
      <c r="D1034" s="214" t="s">
        <v>6637</v>
      </c>
      <c r="E1034" s="215"/>
      <c r="F1034" s="216">
        <v>3.456</v>
      </c>
      <c r="G1034" s="215"/>
      <c r="H1034" s="215"/>
      <c r="I1034" s="384"/>
    </row>
    <row r="1035" spans="1:9" ht="12" x14ac:dyDescent="0.2">
      <c r="A1035" s="178"/>
      <c r="B1035" s="221" t="s">
        <v>985</v>
      </c>
      <c r="C1035" s="213" t="s">
        <v>986</v>
      </c>
      <c r="D1035" s="214" t="s">
        <v>6635</v>
      </c>
      <c r="E1035" s="215"/>
      <c r="F1035" s="216">
        <v>3.4689999999999999</v>
      </c>
      <c r="G1035" s="215"/>
      <c r="H1035" s="215"/>
      <c r="I1035" s="384"/>
    </row>
    <row r="1036" spans="1:9" ht="12" x14ac:dyDescent="0.2">
      <c r="A1036" s="181"/>
      <c r="B1036" s="221" t="s">
        <v>985</v>
      </c>
      <c r="C1036" s="223" t="s">
        <v>986</v>
      </c>
      <c r="D1036" s="224" t="s">
        <v>988</v>
      </c>
      <c r="E1036" s="225"/>
      <c r="F1036" s="226">
        <v>73.393999999999991</v>
      </c>
      <c r="G1036" s="225"/>
      <c r="H1036" s="225"/>
      <c r="I1036" s="387"/>
    </row>
    <row r="1037" spans="1:9" s="46" customFormat="1" ht="15" x14ac:dyDescent="0.25">
      <c r="A1037" s="177"/>
      <c r="B1037" s="221" t="s">
        <v>985</v>
      </c>
      <c r="C1037" s="210" t="s">
        <v>986</v>
      </c>
      <c r="D1037" s="211" t="s">
        <v>6638</v>
      </c>
      <c r="E1037" s="212"/>
      <c r="F1037" s="210" t="s">
        <v>986</v>
      </c>
      <c r="G1037" s="212"/>
      <c r="H1037" s="212"/>
      <c r="I1037" s="386"/>
    </row>
    <row r="1038" spans="1:9" ht="12" x14ac:dyDescent="0.2">
      <c r="A1038" s="178"/>
      <c r="B1038" s="221" t="s">
        <v>985</v>
      </c>
      <c r="C1038" s="213" t="s">
        <v>986</v>
      </c>
      <c r="D1038" s="214" t="s">
        <v>6639</v>
      </c>
      <c r="E1038" s="215"/>
      <c r="F1038" s="216">
        <v>0.85099999999999998</v>
      </c>
      <c r="G1038" s="215"/>
      <c r="H1038" s="215"/>
      <c r="I1038" s="385"/>
    </row>
    <row r="1039" spans="1:9" ht="12" x14ac:dyDescent="0.2">
      <c r="A1039" s="178"/>
      <c r="B1039" s="221" t="s">
        <v>985</v>
      </c>
      <c r="C1039" s="213" t="s">
        <v>986</v>
      </c>
      <c r="D1039" s="214" t="s">
        <v>6640</v>
      </c>
      <c r="E1039" s="215"/>
      <c r="F1039" s="216">
        <v>10.384</v>
      </c>
      <c r="G1039" s="215"/>
      <c r="H1039" s="215"/>
      <c r="I1039" s="385"/>
    </row>
    <row r="1040" spans="1:9" ht="12" x14ac:dyDescent="0.2">
      <c r="A1040" s="178"/>
      <c r="B1040" s="221" t="s">
        <v>985</v>
      </c>
      <c r="C1040" s="213" t="s">
        <v>986</v>
      </c>
      <c r="D1040" s="214" t="s">
        <v>6249</v>
      </c>
      <c r="E1040" s="215"/>
      <c r="F1040" s="216">
        <v>2.16</v>
      </c>
      <c r="G1040" s="215"/>
      <c r="H1040" s="215"/>
      <c r="I1040" s="384"/>
    </row>
    <row r="1041" spans="1:9" ht="12" x14ac:dyDescent="0.2">
      <c r="A1041" s="178"/>
      <c r="B1041" s="221" t="s">
        <v>985</v>
      </c>
      <c r="C1041" s="213" t="s">
        <v>986</v>
      </c>
      <c r="D1041" s="214" t="s">
        <v>6609</v>
      </c>
      <c r="E1041" s="215"/>
      <c r="F1041" s="216">
        <v>3.5609999999999999</v>
      </c>
      <c r="G1041" s="215"/>
      <c r="H1041" s="215"/>
      <c r="I1041" s="384"/>
    </row>
    <row r="1042" spans="1:9" ht="12" x14ac:dyDescent="0.2">
      <c r="A1042" s="178"/>
      <c r="B1042" s="221" t="s">
        <v>985</v>
      </c>
      <c r="C1042" s="213" t="s">
        <v>986</v>
      </c>
      <c r="D1042" s="214" t="s">
        <v>6630</v>
      </c>
      <c r="E1042" s="215"/>
      <c r="F1042" s="216">
        <v>1.8</v>
      </c>
      <c r="G1042" s="215"/>
      <c r="H1042" s="215"/>
      <c r="I1042" s="384"/>
    </row>
    <row r="1043" spans="1:9" ht="12" x14ac:dyDescent="0.2">
      <c r="A1043" s="178"/>
      <c r="B1043" s="221" t="s">
        <v>985</v>
      </c>
      <c r="C1043" s="213" t="s">
        <v>986</v>
      </c>
      <c r="D1043" s="214" t="s">
        <v>6641</v>
      </c>
      <c r="E1043" s="215"/>
      <c r="F1043" s="216">
        <v>3.2709999999999999</v>
      </c>
      <c r="G1043" s="215"/>
      <c r="H1043" s="215"/>
      <c r="I1043" s="387"/>
    </row>
    <row r="1044" spans="1:9" s="46" customFormat="1" ht="15" x14ac:dyDescent="0.25">
      <c r="A1044" s="178"/>
      <c r="B1044" s="221" t="s">
        <v>985</v>
      </c>
      <c r="C1044" s="213" t="s">
        <v>986</v>
      </c>
      <c r="D1044" s="214" t="s">
        <v>6642</v>
      </c>
      <c r="E1044" s="215"/>
      <c r="F1044" s="216">
        <v>3.4159999999999999</v>
      </c>
      <c r="G1044" s="215"/>
      <c r="H1044" s="215"/>
      <c r="I1044" s="386"/>
    </row>
    <row r="1045" spans="1:9" ht="12" x14ac:dyDescent="0.2">
      <c r="A1045" s="178"/>
      <c r="B1045" s="221" t="s">
        <v>985</v>
      </c>
      <c r="C1045" s="213" t="s">
        <v>986</v>
      </c>
      <c r="D1045" s="214" t="s">
        <v>6643</v>
      </c>
      <c r="E1045" s="215"/>
      <c r="F1045" s="216">
        <v>10.077</v>
      </c>
      <c r="G1045" s="215"/>
      <c r="H1045" s="215"/>
      <c r="I1045" s="385"/>
    </row>
    <row r="1046" spans="1:9" ht="12" x14ac:dyDescent="0.2">
      <c r="A1046" s="178"/>
      <c r="B1046" s="221" t="s">
        <v>985</v>
      </c>
      <c r="C1046" s="213" t="s">
        <v>986</v>
      </c>
      <c r="D1046" s="214" t="s">
        <v>6635</v>
      </c>
      <c r="E1046" s="215"/>
      <c r="F1046" s="216">
        <v>3.4689999999999999</v>
      </c>
      <c r="G1046" s="215"/>
      <c r="H1046" s="215"/>
      <c r="I1046" s="385"/>
    </row>
    <row r="1047" spans="1:9" ht="12" x14ac:dyDescent="0.2">
      <c r="A1047" s="178"/>
      <c r="B1047" s="221" t="s">
        <v>985</v>
      </c>
      <c r="C1047" s="213" t="s">
        <v>986</v>
      </c>
      <c r="D1047" s="214" t="s">
        <v>6644</v>
      </c>
      <c r="E1047" s="215"/>
      <c r="F1047" s="216">
        <v>3.492</v>
      </c>
      <c r="G1047" s="215"/>
      <c r="H1047" s="215"/>
      <c r="I1047" s="383"/>
    </row>
    <row r="1048" spans="1:9" ht="12" x14ac:dyDescent="0.2">
      <c r="A1048" s="178"/>
      <c r="B1048" s="221" t="s">
        <v>985</v>
      </c>
      <c r="C1048" s="213" t="s">
        <v>986</v>
      </c>
      <c r="D1048" s="214" t="s">
        <v>6645</v>
      </c>
      <c r="E1048" s="215"/>
      <c r="F1048" s="216">
        <v>10.484</v>
      </c>
      <c r="G1048" s="215"/>
      <c r="H1048" s="215"/>
      <c r="I1048" s="384"/>
    </row>
    <row r="1049" spans="1:9" s="46" customFormat="1" ht="15" x14ac:dyDescent="0.25">
      <c r="A1049" s="181"/>
      <c r="B1049" s="221" t="s">
        <v>985</v>
      </c>
      <c r="C1049" s="223" t="s">
        <v>986</v>
      </c>
      <c r="D1049" s="224" t="s">
        <v>988</v>
      </c>
      <c r="E1049" s="225"/>
      <c r="F1049" s="226">
        <v>52.965000000000003</v>
      </c>
      <c r="G1049" s="225"/>
      <c r="H1049" s="225"/>
      <c r="I1049" s="386"/>
    </row>
    <row r="1050" spans="1:9" ht="12" x14ac:dyDescent="0.2">
      <c r="A1050" s="177"/>
      <c r="B1050" s="221" t="s">
        <v>985</v>
      </c>
      <c r="C1050" s="210" t="s">
        <v>986</v>
      </c>
      <c r="D1050" s="211" t="s">
        <v>6646</v>
      </c>
      <c r="E1050" s="212"/>
      <c r="F1050" s="210" t="s">
        <v>986</v>
      </c>
      <c r="G1050" s="212"/>
      <c r="H1050" s="212"/>
      <c r="I1050" s="385"/>
    </row>
    <row r="1051" spans="1:9" ht="12" x14ac:dyDescent="0.2">
      <c r="A1051" s="178"/>
      <c r="B1051" s="221" t="s">
        <v>985</v>
      </c>
      <c r="C1051" s="213" t="s">
        <v>986</v>
      </c>
      <c r="D1051" s="214" t="s">
        <v>6647</v>
      </c>
      <c r="E1051" s="215"/>
      <c r="F1051" s="216">
        <v>3.5310000000000001</v>
      </c>
      <c r="G1051" s="215"/>
      <c r="H1051" s="215"/>
      <c r="I1051" s="385"/>
    </row>
    <row r="1052" spans="1:9" ht="12" x14ac:dyDescent="0.2">
      <c r="A1052" s="178"/>
      <c r="B1052" s="221" t="s">
        <v>985</v>
      </c>
      <c r="C1052" s="213" t="s">
        <v>986</v>
      </c>
      <c r="D1052" s="214" t="s">
        <v>6648</v>
      </c>
      <c r="E1052" s="215"/>
      <c r="F1052" s="216">
        <v>1.331</v>
      </c>
      <c r="G1052" s="215"/>
      <c r="H1052" s="215"/>
      <c r="I1052" s="383"/>
    </row>
    <row r="1053" spans="1:9" ht="12" x14ac:dyDescent="0.2">
      <c r="A1053" s="178"/>
      <c r="B1053" s="221" t="s">
        <v>985</v>
      </c>
      <c r="C1053" s="213" t="s">
        <v>986</v>
      </c>
      <c r="D1053" s="214" t="s">
        <v>6649</v>
      </c>
      <c r="E1053" s="215"/>
      <c r="F1053" s="216">
        <v>0.83299999999999996</v>
      </c>
      <c r="G1053" s="215"/>
      <c r="H1053" s="215"/>
      <c r="I1053" s="383"/>
    </row>
    <row r="1054" spans="1:9" ht="12" x14ac:dyDescent="0.2">
      <c r="A1054" s="178"/>
      <c r="B1054" s="221" t="s">
        <v>985</v>
      </c>
      <c r="C1054" s="213" t="s">
        <v>986</v>
      </c>
      <c r="D1054" s="214" t="s">
        <v>6650</v>
      </c>
      <c r="E1054" s="215"/>
      <c r="F1054" s="216">
        <v>1.1339999999999999</v>
      </c>
      <c r="G1054" s="215"/>
      <c r="H1054" s="215"/>
      <c r="I1054" s="384"/>
    </row>
    <row r="1055" spans="1:9" s="46" customFormat="1" ht="15" x14ac:dyDescent="0.25">
      <c r="A1055" s="178"/>
      <c r="B1055" s="221" t="s">
        <v>985</v>
      </c>
      <c r="C1055" s="213" t="s">
        <v>986</v>
      </c>
      <c r="D1055" s="214" t="s">
        <v>6651</v>
      </c>
      <c r="E1055" s="215"/>
      <c r="F1055" s="216">
        <v>0.61099999999999999</v>
      </c>
      <c r="G1055" s="215"/>
      <c r="H1055" s="215"/>
      <c r="I1055" s="386"/>
    </row>
    <row r="1056" spans="1:9" ht="12" x14ac:dyDescent="0.2">
      <c r="A1056" s="178"/>
      <c r="B1056" s="221" t="s">
        <v>985</v>
      </c>
      <c r="C1056" s="213" t="s">
        <v>986</v>
      </c>
      <c r="D1056" s="214" t="s">
        <v>6652</v>
      </c>
      <c r="E1056" s="215"/>
      <c r="F1056" s="216">
        <v>0.63800000000000001</v>
      </c>
      <c r="G1056" s="215"/>
      <c r="H1056" s="215"/>
      <c r="I1056" s="385"/>
    </row>
    <row r="1057" spans="1:9" ht="12" x14ac:dyDescent="0.2">
      <c r="A1057" s="178"/>
      <c r="B1057" s="221" t="s">
        <v>985</v>
      </c>
      <c r="C1057" s="213" t="s">
        <v>986</v>
      </c>
      <c r="D1057" s="214" t="s">
        <v>6653</v>
      </c>
      <c r="E1057" s="215"/>
      <c r="F1057" s="216">
        <v>0.6</v>
      </c>
      <c r="G1057" s="215"/>
      <c r="H1057" s="215"/>
      <c r="I1057" s="385"/>
    </row>
    <row r="1058" spans="1:9" ht="12" x14ac:dyDescent="0.2">
      <c r="A1058" s="181"/>
      <c r="B1058" s="221" t="s">
        <v>985</v>
      </c>
      <c r="C1058" s="223" t="s">
        <v>986</v>
      </c>
      <c r="D1058" s="224" t="s">
        <v>988</v>
      </c>
      <c r="E1058" s="225"/>
      <c r="F1058" s="226">
        <v>8.6780000000000008</v>
      </c>
      <c r="G1058" s="225"/>
      <c r="H1058" s="225"/>
      <c r="I1058" s="383"/>
    </row>
    <row r="1059" spans="1:9" ht="12" x14ac:dyDescent="0.2">
      <c r="A1059" s="179"/>
      <c r="B1059" s="221" t="s">
        <v>985</v>
      </c>
      <c r="C1059" s="217" t="s">
        <v>986</v>
      </c>
      <c r="D1059" s="218" t="s">
        <v>1023</v>
      </c>
      <c r="E1059" s="219"/>
      <c r="F1059" s="220">
        <v>360.63600000000019</v>
      </c>
      <c r="G1059" s="219"/>
      <c r="H1059" s="219"/>
      <c r="I1059" s="384"/>
    </row>
    <row r="1060" spans="1:9" ht="24.95" customHeight="1" x14ac:dyDescent="0.2">
      <c r="A1060" s="278" t="s">
        <v>77</v>
      </c>
      <c r="B1060" s="278" t="s">
        <v>979</v>
      </c>
      <c r="C1060" s="279" t="s">
        <v>6654</v>
      </c>
      <c r="D1060" s="280" t="s">
        <v>6655</v>
      </c>
      <c r="E1060" s="281" t="s">
        <v>106</v>
      </c>
      <c r="F1060" s="282">
        <v>19.864999999999998</v>
      </c>
      <c r="G1060" s="67"/>
      <c r="H1060" s="254">
        <f>ROUND(G1060*F1060,2)</f>
        <v>0</v>
      </c>
      <c r="I1060" s="388"/>
    </row>
    <row r="1061" spans="1:9" ht="12" x14ac:dyDescent="0.2">
      <c r="A1061" s="177"/>
      <c r="B1061" s="221" t="s">
        <v>985</v>
      </c>
      <c r="C1061" s="210" t="s">
        <v>986</v>
      </c>
      <c r="D1061" s="211" t="s">
        <v>6656</v>
      </c>
      <c r="E1061" s="212"/>
      <c r="F1061" s="210" t="s">
        <v>986</v>
      </c>
      <c r="G1061" s="212"/>
      <c r="H1061" s="212"/>
      <c r="I1061" s="387"/>
    </row>
    <row r="1062" spans="1:9" s="46" customFormat="1" ht="15" x14ac:dyDescent="0.25">
      <c r="A1062" s="178"/>
      <c r="B1062" s="221" t="s">
        <v>985</v>
      </c>
      <c r="C1062" s="213" t="s">
        <v>986</v>
      </c>
      <c r="D1062" s="214" t="s">
        <v>6657</v>
      </c>
      <c r="E1062" s="215"/>
      <c r="F1062" s="216">
        <v>8.91</v>
      </c>
      <c r="G1062" s="215"/>
      <c r="H1062" s="215"/>
      <c r="I1062" s="386"/>
    </row>
    <row r="1063" spans="1:9" ht="12" x14ac:dyDescent="0.2">
      <c r="A1063" s="178"/>
      <c r="B1063" s="221" t="s">
        <v>985</v>
      </c>
      <c r="C1063" s="213" t="s">
        <v>986</v>
      </c>
      <c r="D1063" s="214" t="s">
        <v>6658</v>
      </c>
      <c r="E1063" s="215"/>
      <c r="F1063" s="216">
        <v>2.5249999999999999</v>
      </c>
      <c r="G1063" s="215"/>
      <c r="H1063" s="215"/>
      <c r="I1063" s="385"/>
    </row>
    <row r="1064" spans="1:9" ht="12" x14ac:dyDescent="0.2">
      <c r="A1064" s="178"/>
      <c r="B1064" s="221" t="s">
        <v>985</v>
      </c>
      <c r="C1064" s="213" t="s">
        <v>986</v>
      </c>
      <c r="D1064" s="214" t="s">
        <v>6659</v>
      </c>
      <c r="E1064" s="215"/>
      <c r="F1064" s="216">
        <v>1.1859999999999999</v>
      </c>
      <c r="G1064" s="215"/>
      <c r="H1064" s="215"/>
      <c r="I1064" s="385"/>
    </row>
    <row r="1065" spans="1:9" ht="12" x14ac:dyDescent="0.2">
      <c r="A1065" s="178"/>
      <c r="B1065" s="221" t="s">
        <v>985</v>
      </c>
      <c r="C1065" s="213" t="s">
        <v>986</v>
      </c>
      <c r="D1065" s="214" t="s">
        <v>6660</v>
      </c>
      <c r="E1065" s="215"/>
      <c r="F1065" s="216">
        <v>7.7389999999999999</v>
      </c>
      <c r="G1065" s="215"/>
      <c r="H1065" s="215"/>
      <c r="I1065" s="383"/>
    </row>
    <row r="1066" spans="1:9" ht="12" x14ac:dyDescent="0.2">
      <c r="A1066" s="178"/>
      <c r="B1066" s="221" t="s">
        <v>985</v>
      </c>
      <c r="C1066" s="213" t="s">
        <v>986</v>
      </c>
      <c r="D1066" s="214" t="s">
        <v>6661</v>
      </c>
      <c r="E1066" s="215"/>
      <c r="F1066" s="216">
        <v>-3.4649999999999999</v>
      </c>
      <c r="G1066" s="215"/>
      <c r="H1066" s="215"/>
      <c r="I1066" s="383"/>
    </row>
    <row r="1067" spans="1:9" ht="12" x14ac:dyDescent="0.2">
      <c r="A1067" s="178"/>
      <c r="B1067" s="221" t="s">
        <v>985</v>
      </c>
      <c r="C1067" s="213" t="s">
        <v>986</v>
      </c>
      <c r="D1067" s="214" t="s">
        <v>6662</v>
      </c>
      <c r="E1067" s="215"/>
      <c r="F1067" s="216">
        <v>2.97</v>
      </c>
      <c r="G1067" s="215"/>
      <c r="H1067" s="215"/>
      <c r="I1067" s="384"/>
    </row>
    <row r="1068" spans="1:9" ht="12" x14ac:dyDescent="0.2">
      <c r="A1068" s="179"/>
      <c r="B1068" s="221" t="s">
        <v>985</v>
      </c>
      <c r="C1068" s="217" t="s">
        <v>986</v>
      </c>
      <c r="D1068" s="218" t="s">
        <v>1023</v>
      </c>
      <c r="E1068" s="219"/>
      <c r="F1068" s="220">
        <v>19.864999999999998</v>
      </c>
      <c r="G1068" s="219"/>
      <c r="H1068" s="219"/>
      <c r="I1068" s="384"/>
    </row>
    <row r="1069" spans="1:9" ht="24.95" customHeight="1" x14ac:dyDescent="0.2">
      <c r="A1069" s="278" t="s">
        <v>2749</v>
      </c>
      <c r="B1069" s="278" t="s">
        <v>979</v>
      </c>
      <c r="C1069" s="279" t="s">
        <v>6663</v>
      </c>
      <c r="D1069" s="280" t="s">
        <v>6664</v>
      </c>
      <c r="E1069" s="281" t="s">
        <v>106</v>
      </c>
      <c r="F1069" s="282">
        <v>538.07500000000005</v>
      </c>
      <c r="G1069" s="67"/>
      <c r="H1069" s="254">
        <f>ROUND(G1069*F1069,2)</f>
        <v>0</v>
      </c>
      <c r="I1069" s="388"/>
    </row>
    <row r="1070" spans="1:9" ht="12" x14ac:dyDescent="0.2">
      <c r="A1070" s="177"/>
      <c r="B1070" s="221" t="s">
        <v>985</v>
      </c>
      <c r="C1070" s="210" t="s">
        <v>986</v>
      </c>
      <c r="D1070" s="211" t="s">
        <v>6665</v>
      </c>
      <c r="E1070" s="212"/>
      <c r="F1070" s="210" t="s">
        <v>986</v>
      </c>
      <c r="G1070" s="212"/>
      <c r="H1070" s="212"/>
      <c r="I1070" s="387"/>
    </row>
    <row r="1071" spans="1:9" s="46" customFormat="1" ht="15" x14ac:dyDescent="0.25">
      <c r="A1071" s="178"/>
      <c r="B1071" s="221" t="s">
        <v>985</v>
      </c>
      <c r="C1071" s="213" t="s">
        <v>986</v>
      </c>
      <c r="D1071" s="214" t="s">
        <v>6666</v>
      </c>
      <c r="E1071" s="215"/>
      <c r="F1071" s="216">
        <v>27.611999999999998</v>
      </c>
      <c r="G1071" s="215"/>
      <c r="H1071" s="215"/>
      <c r="I1071" s="386"/>
    </row>
    <row r="1072" spans="1:9" ht="12" x14ac:dyDescent="0.2">
      <c r="A1072" s="178"/>
      <c r="B1072" s="221" t="s">
        <v>985</v>
      </c>
      <c r="C1072" s="213" t="s">
        <v>986</v>
      </c>
      <c r="D1072" s="214" t="s">
        <v>6667</v>
      </c>
      <c r="E1072" s="215"/>
      <c r="F1072" s="216">
        <v>-4.32</v>
      </c>
      <c r="G1072" s="215"/>
      <c r="H1072" s="215"/>
      <c r="I1072" s="385"/>
    </row>
    <row r="1073" spans="1:9" ht="12" x14ac:dyDescent="0.2">
      <c r="A1073" s="178"/>
      <c r="B1073" s="221" t="s">
        <v>985</v>
      </c>
      <c r="C1073" s="213" t="s">
        <v>986</v>
      </c>
      <c r="D1073" s="214" t="s">
        <v>6668</v>
      </c>
      <c r="E1073" s="215"/>
      <c r="F1073" s="216">
        <v>-1.92</v>
      </c>
      <c r="G1073" s="215"/>
      <c r="H1073" s="215"/>
      <c r="I1073" s="383"/>
    </row>
    <row r="1074" spans="1:9" ht="12" x14ac:dyDescent="0.2">
      <c r="A1074" s="178"/>
      <c r="B1074" s="221" t="s">
        <v>985</v>
      </c>
      <c r="C1074" s="213" t="s">
        <v>986</v>
      </c>
      <c r="D1074" s="214" t="s">
        <v>6669</v>
      </c>
      <c r="E1074" s="215"/>
      <c r="F1074" s="216">
        <v>-2.4</v>
      </c>
      <c r="G1074" s="215"/>
      <c r="H1074" s="215"/>
      <c r="I1074" s="383"/>
    </row>
    <row r="1075" spans="1:9" ht="12" x14ac:dyDescent="0.2">
      <c r="A1075" s="178"/>
      <c r="B1075" s="221" t="s">
        <v>985</v>
      </c>
      <c r="C1075" s="213" t="s">
        <v>986</v>
      </c>
      <c r="D1075" s="214" t="s">
        <v>6670</v>
      </c>
      <c r="E1075" s="215"/>
      <c r="F1075" s="216">
        <v>22.896000000000001</v>
      </c>
      <c r="G1075" s="215"/>
      <c r="H1075" s="215"/>
      <c r="I1075" s="384"/>
    </row>
    <row r="1076" spans="1:9" ht="12" x14ac:dyDescent="0.2">
      <c r="A1076" s="178"/>
      <c r="B1076" s="221" t="s">
        <v>985</v>
      </c>
      <c r="C1076" s="213" t="s">
        <v>986</v>
      </c>
      <c r="D1076" s="214" t="s">
        <v>6667</v>
      </c>
      <c r="E1076" s="215"/>
      <c r="F1076" s="216">
        <v>-4.32</v>
      </c>
      <c r="G1076" s="215"/>
      <c r="H1076" s="215"/>
      <c r="I1076" s="384"/>
    </row>
    <row r="1077" spans="1:9" ht="12" x14ac:dyDescent="0.2">
      <c r="A1077" s="178"/>
      <c r="B1077" s="221" t="s">
        <v>985</v>
      </c>
      <c r="C1077" s="213" t="s">
        <v>986</v>
      </c>
      <c r="D1077" s="214" t="s">
        <v>6671</v>
      </c>
      <c r="E1077" s="215"/>
      <c r="F1077" s="216">
        <v>17.16</v>
      </c>
      <c r="G1077" s="215"/>
      <c r="H1077" s="215"/>
      <c r="I1077" s="384"/>
    </row>
    <row r="1078" spans="1:9" ht="12" x14ac:dyDescent="0.2">
      <c r="A1078" s="178"/>
      <c r="B1078" s="221" t="s">
        <v>985</v>
      </c>
      <c r="C1078" s="213" t="s">
        <v>986</v>
      </c>
      <c r="D1078" s="214" t="s">
        <v>6667</v>
      </c>
      <c r="E1078" s="215"/>
      <c r="F1078" s="216">
        <v>-4.32</v>
      </c>
      <c r="G1078" s="215"/>
      <c r="H1078" s="215"/>
      <c r="I1078" s="387"/>
    </row>
    <row r="1079" spans="1:9" ht="12" x14ac:dyDescent="0.2">
      <c r="A1079" s="178"/>
      <c r="B1079" s="221" t="s">
        <v>985</v>
      </c>
      <c r="C1079" s="213" t="s">
        <v>986</v>
      </c>
      <c r="D1079" s="214" t="s">
        <v>6468</v>
      </c>
      <c r="E1079" s="215"/>
      <c r="F1079" s="216">
        <v>-3.12</v>
      </c>
      <c r="G1079" s="215"/>
      <c r="H1079" s="215"/>
      <c r="I1079" s="384"/>
    </row>
    <row r="1080" spans="1:9" s="46" customFormat="1" ht="15" x14ac:dyDescent="0.25">
      <c r="A1080" s="178"/>
      <c r="B1080" s="221" t="s">
        <v>985</v>
      </c>
      <c r="C1080" s="213" t="s">
        <v>986</v>
      </c>
      <c r="D1080" s="214" t="s">
        <v>6672</v>
      </c>
      <c r="E1080" s="215"/>
      <c r="F1080" s="216">
        <v>73.308000000000007</v>
      </c>
      <c r="G1080" s="215"/>
      <c r="H1080" s="215"/>
      <c r="I1080" s="386"/>
    </row>
    <row r="1081" spans="1:9" ht="12" x14ac:dyDescent="0.2">
      <c r="A1081" s="178"/>
      <c r="B1081" s="221" t="s">
        <v>985</v>
      </c>
      <c r="C1081" s="213" t="s">
        <v>986</v>
      </c>
      <c r="D1081" s="214" t="s">
        <v>6673</v>
      </c>
      <c r="E1081" s="215"/>
      <c r="F1081" s="216">
        <v>-7.2</v>
      </c>
      <c r="G1081" s="215"/>
      <c r="H1081" s="215"/>
      <c r="I1081" s="385"/>
    </row>
    <row r="1082" spans="1:9" ht="12" x14ac:dyDescent="0.2">
      <c r="A1082" s="178"/>
      <c r="B1082" s="221" t="s">
        <v>985</v>
      </c>
      <c r="C1082" s="213" t="s">
        <v>986</v>
      </c>
      <c r="D1082" s="214" t="s">
        <v>6674</v>
      </c>
      <c r="E1082" s="215"/>
      <c r="F1082" s="216">
        <v>-11.135999999999999</v>
      </c>
      <c r="G1082" s="215"/>
      <c r="H1082" s="215"/>
      <c r="I1082" s="385"/>
    </row>
    <row r="1083" spans="1:9" ht="12" x14ac:dyDescent="0.2">
      <c r="A1083" s="181"/>
      <c r="B1083" s="221" t="s">
        <v>985</v>
      </c>
      <c r="C1083" s="223" t="s">
        <v>986</v>
      </c>
      <c r="D1083" s="224" t="s">
        <v>988</v>
      </c>
      <c r="E1083" s="225"/>
      <c r="F1083" s="226">
        <v>102.24000000000001</v>
      </c>
      <c r="G1083" s="225"/>
      <c r="H1083" s="225"/>
      <c r="I1083" s="383"/>
    </row>
    <row r="1084" spans="1:9" ht="12" x14ac:dyDescent="0.2">
      <c r="A1084" s="177"/>
      <c r="B1084" s="221" t="s">
        <v>985</v>
      </c>
      <c r="C1084" s="210" t="s">
        <v>986</v>
      </c>
      <c r="D1084" s="211" t="s">
        <v>6675</v>
      </c>
      <c r="E1084" s="212"/>
      <c r="F1084" s="210" t="s">
        <v>986</v>
      </c>
      <c r="G1084" s="212"/>
      <c r="H1084" s="212"/>
      <c r="I1084" s="384"/>
    </row>
    <row r="1085" spans="1:9" ht="12" x14ac:dyDescent="0.2">
      <c r="A1085" s="178"/>
      <c r="B1085" s="221" t="s">
        <v>985</v>
      </c>
      <c r="C1085" s="213" t="s">
        <v>986</v>
      </c>
      <c r="D1085" s="214" t="s">
        <v>6676</v>
      </c>
      <c r="E1085" s="215"/>
      <c r="F1085" s="216">
        <v>34.47</v>
      </c>
      <c r="G1085" s="215"/>
      <c r="H1085" s="215"/>
      <c r="I1085" s="384"/>
    </row>
    <row r="1086" spans="1:9" ht="12" x14ac:dyDescent="0.2">
      <c r="A1086" s="178"/>
      <c r="B1086" s="221" t="s">
        <v>985</v>
      </c>
      <c r="C1086" s="213" t="s">
        <v>986</v>
      </c>
      <c r="D1086" s="214" t="s">
        <v>6677</v>
      </c>
      <c r="E1086" s="215"/>
      <c r="F1086" s="216">
        <v>-7.2</v>
      </c>
      <c r="G1086" s="215"/>
      <c r="H1086" s="215"/>
      <c r="I1086" s="387"/>
    </row>
    <row r="1087" spans="1:9" s="46" customFormat="1" ht="15" x14ac:dyDescent="0.25">
      <c r="A1087" s="178"/>
      <c r="B1087" s="221" t="s">
        <v>985</v>
      </c>
      <c r="C1087" s="213" t="s">
        <v>986</v>
      </c>
      <c r="D1087" s="214" t="s">
        <v>6678</v>
      </c>
      <c r="E1087" s="215"/>
      <c r="F1087" s="216">
        <v>-6.2249999999999996</v>
      </c>
      <c r="G1087" s="215"/>
      <c r="H1087" s="215"/>
      <c r="I1087" s="386"/>
    </row>
    <row r="1088" spans="1:9" ht="12" x14ac:dyDescent="0.2">
      <c r="A1088" s="178"/>
      <c r="B1088" s="221" t="s">
        <v>985</v>
      </c>
      <c r="C1088" s="213" t="s">
        <v>986</v>
      </c>
      <c r="D1088" s="214" t="s">
        <v>6679</v>
      </c>
      <c r="E1088" s="215"/>
      <c r="F1088" s="216">
        <v>73.125</v>
      </c>
      <c r="G1088" s="215"/>
      <c r="H1088" s="215"/>
      <c r="I1088" s="385"/>
    </row>
    <row r="1089" spans="1:9" ht="12" x14ac:dyDescent="0.2">
      <c r="A1089" s="178"/>
      <c r="B1089" s="221" t="s">
        <v>985</v>
      </c>
      <c r="C1089" s="213" t="s">
        <v>986</v>
      </c>
      <c r="D1089" s="214" t="s">
        <v>6680</v>
      </c>
      <c r="E1089" s="215"/>
      <c r="F1089" s="216">
        <v>-1.94</v>
      </c>
      <c r="G1089" s="215"/>
      <c r="H1089" s="215"/>
      <c r="I1089" s="383"/>
    </row>
    <row r="1090" spans="1:9" ht="12" x14ac:dyDescent="0.2">
      <c r="A1090" s="178"/>
      <c r="B1090" s="221" t="s">
        <v>985</v>
      </c>
      <c r="C1090" s="213" t="s">
        <v>986</v>
      </c>
      <c r="D1090" s="214" t="s">
        <v>6681</v>
      </c>
      <c r="E1090" s="215"/>
      <c r="F1090" s="216">
        <v>-14.16</v>
      </c>
      <c r="G1090" s="215"/>
      <c r="H1090" s="215"/>
      <c r="I1090" s="383"/>
    </row>
    <row r="1091" spans="1:9" ht="12" x14ac:dyDescent="0.2">
      <c r="A1091" s="178"/>
      <c r="B1091" s="221" t="s">
        <v>985</v>
      </c>
      <c r="C1091" s="213" t="s">
        <v>986</v>
      </c>
      <c r="D1091" s="214" t="s">
        <v>6682</v>
      </c>
      <c r="E1091" s="215"/>
      <c r="F1091" s="216">
        <v>-12</v>
      </c>
      <c r="G1091" s="215"/>
      <c r="H1091" s="215"/>
      <c r="I1091" s="384"/>
    </row>
    <row r="1092" spans="1:9" ht="12" x14ac:dyDescent="0.2">
      <c r="A1092" s="181"/>
      <c r="B1092" s="221" t="s">
        <v>985</v>
      </c>
      <c r="C1092" s="223" t="s">
        <v>986</v>
      </c>
      <c r="D1092" s="224" t="s">
        <v>988</v>
      </c>
      <c r="E1092" s="225"/>
      <c r="F1092" s="226">
        <v>66.070000000000007</v>
      </c>
      <c r="G1092" s="225"/>
      <c r="H1092" s="225"/>
      <c r="I1092" s="384"/>
    </row>
    <row r="1093" spans="1:9" ht="12" x14ac:dyDescent="0.2">
      <c r="A1093" s="177"/>
      <c r="B1093" s="221" t="s">
        <v>985</v>
      </c>
      <c r="C1093" s="210" t="s">
        <v>986</v>
      </c>
      <c r="D1093" s="211" t="s">
        <v>6683</v>
      </c>
      <c r="E1093" s="212"/>
      <c r="F1093" s="210" t="s">
        <v>986</v>
      </c>
      <c r="G1093" s="212"/>
      <c r="H1093" s="212"/>
      <c r="I1093" s="384"/>
    </row>
    <row r="1094" spans="1:9" ht="12" x14ac:dyDescent="0.2">
      <c r="A1094" s="178"/>
      <c r="B1094" s="221" t="s">
        <v>985</v>
      </c>
      <c r="C1094" s="213" t="s">
        <v>986</v>
      </c>
      <c r="D1094" s="214" t="s">
        <v>6684</v>
      </c>
      <c r="E1094" s="215"/>
      <c r="F1094" s="216">
        <v>31.725000000000001</v>
      </c>
      <c r="G1094" s="215"/>
      <c r="H1094" s="215"/>
      <c r="I1094" s="384"/>
    </row>
    <row r="1095" spans="1:9" ht="12" x14ac:dyDescent="0.2">
      <c r="A1095" s="178"/>
      <c r="B1095" s="221" t="s">
        <v>985</v>
      </c>
      <c r="C1095" s="213" t="s">
        <v>986</v>
      </c>
      <c r="D1095" s="214" t="s">
        <v>6685</v>
      </c>
      <c r="E1095" s="215"/>
      <c r="F1095" s="216">
        <v>-8.1</v>
      </c>
      <c r="G1095" s="215"/>
      <c r="H1095" s="215"/>
      <c r="I1095" s="384"/>
    </row>
    <row r="1096" spans="1:9" ht="12" x14ac:dyDescent="0.2">
      <c r="A1096" s="178"/>
      <c r="B1096" s="221" t="s">
        <v>985</v>
      </c>
      <c r="C1096" s="213" t="s">
        <v>986</v>
      </c>
      <c r="D1096" s="214" t="s">
        <v>6686</v>
      </c>
      <c r="E1096" s="215"/>
      <c r="F1096" s="216">
        <v>16.515000000000001</v>
      </c>
      <c r="G1096" s="215"/>
      <c r="H1096" s="215"/>
      <c r="I1096" s="384"/>
    </row>
    <row r="1097" spans="1:9" ht="12" x14ac:dyDescent="0.2">
      <c r="A1097" s="178"/>
      <c r="B1097" s="221" t="s">
        <v>985</v>
      </c>
      <c r="C1097" s="213" t="s">
        <v>986</v>
      </c>
      <c r="D1097" s="214" t="s">
        <v>6687</v>
      </c>
      <c r="E1097" s="215"/>
      <c r="F1097" s="216">
        <v>-4.8</v>
      </c>
      <c r="G1097" s="215"/>
      <c r="H1097" s="215"/>
      <c r="I1097" s="387"/>
    </row>
    <row r="1098" spans="1:9" s="46" customFormat="1" ht="15" x14ac:dyDescent="0.25">
      <c r="A1098" s="178"/>
      <c r="B1098" s="221" t="s">
        <v>985</v>
      </c>
      <c r="C1098" s="213" t="s">
        <v>986</v>
      </c>
      <c r="D1098" s="214" t="s">
        <v>6688</v>
      </c>
      <c r="E1098" s="215"/>
      <c r="F1098" s="216">
        <v>73.125</v>
      </c>
      <c r="G1098" s="215"/>
      <c r="H1098" s="215"/>
      <c r="I1098" s="386"/>
    </row>
    <row r="1099" spans="1:9" ht="12" x14ac:dyDescent="0.2">
      <c r="A1099" s="178"/>
      <c r="B1099" s="221" t="s">
        <v>985</v>
      </c>
      <c r="C1099" s="213" t="s">
        <v>986</v>
      </c>
      <c r="D1099" s="214" t="s">
        <v>6689</v>
      </c>
      <c r="E1099" s="215"/>
      <c r="F1099" s="216">
        <v>-14.4</v>
      </c>
      <c r="G1099" s="215"/>
      <c r="H1099" s="215"/>
      <c r="I1099" s="385"/>
    </row>
    <row r="1100" spans="1:9" ht="12" x14ac:dyDescent="0.2">
      <c r="A1100" s="178"/>
      <c r="B1100" s="221" t="s">
        <v>985</v>
      </c>
      <c r="C1100" s="213" t="s">
        <v>986</v>
      </c>
      <c r="D1100" s="214" t="s">
        <v>6681</v>
      </c>
      <c r="E1100" s="215"/>
      <c r="F1100" s="216">
        <v>-14.16</v>
      </c>
      <c r="G1100" s="215"/>
      <c r="H1100" s="215"/>
      <c r="I1100" s="383"/>
    </row>
    <row r="1101" spans="1:9" ht="12" x14ac:dyDescent="0.2">
      <c r="A1101" s="178"/>
      <c r="B1101" s="221" t="s">
        <v>985</v>
      </c>
      <c r="C1101" s="213" t="s">
        <v>986</v>
      </c>
      <c r="D1101" s="214" t="s">
        <v>6497</v>
      </c>
      <c r="E1101" s="215"/>
      <c r="F1101" s="216">
        <v>-2.7</v>
      </c>
      <c r="G1101" s="215"/>
      <c r="H1101" s="215"/>
      <c r="I1101" s="384"/>
    </row>
    <row r="1102" spans="1:9" s="46" customFormat="1" ht="15" x14ac:dyDescent="0.25">
      <c r="A1102" s="181"/>
      <c r="B1102" s="221" t="s">
        <v>985</v>
      </c>
      <c r="C1102" s="223" t="s">
        <v>986</v>
      </c>
      <c r="D1102" s="224" t="s">
        <v>988</v>
      </c>
      <c r="E1102" s="225"/>
      <c r="F1102" s="226">
        <v>77.204999999999998</v>
      </c>
      <c r="G1102" s="225"/>
      <c r="H1102" s="225"/>
      <c r="I1102" s="386"/>
    </row>
    <row r="1103" spans="1:9" ht="12" x14ac:dyDescent="0.2">
      <c r="A1103" s="177"/>
      <c r="B1103" s="221" t="s">
        <v>985</v>
      </c>
      <c r="C1103" s="210" t="s">
        <v>986</v>
      </c>
      <c r="D1103" s="211" t="s">
        <v>6690</v>
      </c>
      <c r="E1103" s="212"/>
      <c r="F1103" s="210" t="s">
        <v>986</v>
      </c>
      <c r="G1103" s="212"/>
      <c r="H1103" s="212"/>
      <c r="I1103" s="385"/>
    </row>
    <row r="1104" spans="1:9" ht="12" x14ac:dyDescent="0.2">
      <c r="A1104" s="178"/>
      <c r="B1104" s="221" t="s">
        <v>985</v>
      </c>
      <c r="C1104" s="213" t="s">
        <v>986</v>
      </c>
      <c r="D1104" s="214" t="s">
        <v>6691</v>
      </c>
      <c r="E1104" s="215"/>
      <c r="F1104" s="216">
        <v>6.75</v>
      </c>
      <c r="G1104" s="215"/>
      <c r="H1104" s="215"/>
      <c r="I1104" s="385"/>
    </row>
    <row r="1105" spans="1:9" ht="12" x14ac:dyDescent="0.2">
      <c r="A1105" s="178"/>
      <c r="B1105" s="221" t="s">
        <v>985</v>
      </c>
      <c r="C1105" s="213" t="s">
        <v>986</v>
      </c>
      <c r="D1105" s="214" t="s">
        <v>6497</v>
      </c>
      <c r="E1105" s="215"/>
      <c r="F1105" s="216">
        <v>-2.7</v>
      </c>
      <c r="G1105" s="215"/>
      <c r="H1105" s="215"/>
      <c r="I1105" s="384"/>
    </row>
    <row r="1106" spans="1:9" s="46" customFormat="1" ht="15" x14ac:dyDescent="0.25">
      <c r="A1106" s="178"/>
      <c r="B1106" s="221" t="s">
        <v>985</v>
      </c>
      <c r="C1106" s="213" t="s">
        <v>986</v>
      </c>
      <c r="D1106" s="214" t="s">
        <v>6692</v>
      </c>
      <c r="E1106" s="215"/>
      <c r="F1106" s="216">
        <v>24.135000000000002</v>
      </c>
      <c r="G1106" s="215"/>
      <c r="H1106" s="215"/>
      <c r="I1106" s="386"/>
    </row>
    <row r="1107" spans="1:9" ht="12" x14ac:dyDescent="0.2">
      <c r="A1107" s="178"/>
      <c r="B1107" s="221" t="s">
        <v>985</v>
      </c>
      <c r="C1107" s="213" t="s">
        <v>986</v>
      </c>
      <c r="D1107" s="214" t="s">
        <v>6497</v>
      </c>
      <c r="E1107" s="215"/>
      <c r="F1107" s="216">
        <v>-2.7</v>
      </c>
      <c r="G1107" s="215"/>
      <c r="H1107" s="215"/>
      <c r="I1107" s="385"/>
    </row>
    <row r="1108" spans="1:9" ht="12" x14ac:dyDescent="0.2">
      <c r="A1108" s="178"/>
      <c r="B1108" s="221" t="s">
        <v>985</v>
      </c>
      <c r="C1108" s="213" t="s">
        <v>986</v>
      </c>
      <c r="D1108" s="214" t="s">
        <v>6693</v>
      </c>
      <c r="E1108" s="215"/>
      <c r="F1108" s="216">
        <v>-4.3499999999999996</v>
      </c>
      <c r="G1108" s="215"/>
      <c r="H1108" s="215"/>
      <c r="I1108" s="385"/>
    </row>
    <row r="1109" spans="1:9" ht="12" x14ac:dyDescent="0.2">
      <c r="A1109" s="178"/>
      <c r="B1109" s="221" t="s">
        <v>985</v>
      </c>
      <c r="C1109" s="213" t="s">
        <v>986</v>
      </c>
      <c r="D1109" s="214" t="s">
        <v>6694</v>
      </c>
      <c r="E1109" s="215"/>
      <c r="F1109" s="216">
        <v>73.125</v>
      </c>
      <c r="G1109" s="215"/>
      <c r="H1109" s="215"/>
      <c r="I1109" s="384"/>
    </row>
    <row r="1110" spans="1:9" s="46" customFormat="1" ht="15" x14ac:dyDescent="0.25">
      <c r="A1110" s="178"/>
      <c r="B1110" s="221" t="s">
        <v>985</v>
      </c>
      <c r="C1110" s="213" t="s">
        <v>986</v>
      </c>
      <c r="D1110" s="214" t="s">
        <v>6687</v>
      </c>
      <c r="E1110" s="215"/>
      <c r="F1110" s="216">
        <v>-4.8</v>
      </c>
      <c r="G1110" s="215"/>
      <c r="H1110" s="215"/>
      <c r="I1110" s="386"/>
    </row>
    <row r="1111" spans="1:9" ht="12" x14ac:dyDescent="0.2">
      <c r="A1111" s="178"/>
      <c r="B1111" s="221" t="s">
        <v>985</v>
      </c>
      <c r="C1111" s="213" t="s">
        <v>986</v>
      </c>
      <c r="D1111" s="214" t="s">
        <v>6695</v>
      </c>
      <c r="E1111" s="215"/>
      <c r="F1111" s="216">
        <v>-13.5</v>
      </c>
      <c r="G1111" s="215"/>
      <c r="H1111" s="215"/>
      <c r="I1111" s="385"/>
    </row>
    <row r="1112" spans="1:9" ht="12" x14ac:dyDescent="0.2">
      <c r="A1112" s="181"/>
      <c r="B1112" s="221" t="s">
        <v>985</v>
      </c>
      <c r="C1112" s="223" t="s">
        <v>986</v>
      </c>
      <c r="D1112" s="224" t="s">
        <v>988</v>
      </c>
      <c r="E1112" s="225"/>
      <c r="F1112" s="226">
        <v>75.960000000000008</v>
      </c>
      <c r="G1112" s="225"/>
      <c r="H1112" s="225"/>
      <c r="I1112" s="385"/>
    </row>
    <row r="1113" spans="1:9" ht="12" x14ac:dyDescent="0.2">
      <c r="A1113" s="177"/>
      <c r="B1113" s="221" t="s">
        <v>985</v>
      </c>
      <c r="C1113" s="210" t="s">
        <v>986</v>
      </c>
      <c r="D1113" s="211" t="s">
        <v>6696</v>
      </c>
      <c r="E1113" s="212"/>
      <c r="F1113" s="210" t="s">
        <v>986</v>
      </c>
      <c r="G1113" s="212"/>
      <c r="H1113" s="212"/>
      <c r="I1113" s="384"/>
    </row>
    <row r="1114" spans="1:9" s="46" customFormat="1" ht="15" x14ac:dyDescent="0.25">
      <c r="A1114" s="178"/>
      <c r="B1114" s="221" t="s">
        <v>985</v>
      </c>
      <c r="C1114" s="213" t="s">
        <v>986</v>
      </c>
      <c r="D1114" s="214" t="s">
        <v>6697</v>
      </c>
      <c r="E1114" s="215"/>
      <c r="F1114" s="216">
        <v>26.207999999999998</v>
      </c>
      <c r="G1114" s="215"/>
      <c r="H1114" s="215"/>
      <c r="I1114" s="386"/>
    </row>
    <row r="1115" spans="1:9" ht="12" x14ac:dyDescent="0.2">
      <c r="A1115" s="178"/>
      <c r="B1115" s="221" t="s">
        <v>985</v>
      </c>
      <c r="C1115" s="213" t="s">
        <v>986</v>
      </c>
      <c r="D1115" s="214" t="s">
        <v>6698</v>
      </c>
      <c r="E1115" s="215"/>
      <c r="F1115" s="216">
        <v>-5.04</v>
      </c>
      <c r="G1115" s="215"/>
      <c r="H1115" s="215"/>
      <c r="I1115" s="385"/>
    </row>
    <row r="1116" spans="1:9" ht="12" x14ac:dyDescent="0.2">
      <c r="A1116" s="178"/>
      <c r="B1116" s="221" t="s">
        <v>985</v>
      </c>
      <c r="C1116" s="213" t="s">
        <v>986</v>
      </c>
      <c r="D1116" s="214" t="s">
        <v>6699</v>
      </c>
      <c r="E1116" s="215"/>
      <c r="F1116" s="216">
        <v>-2.2400000000000002</v>
      </c>
      <c r="G1116" s="215"/>
      <c r="H1116" s="215"/>
      <c r="I1116" s="385"/>
    </row>
    <row r="1117" spans="1:9" ht="12" x14ac:dyDescent="0.2">
      <c r="A1117" s="178"/>
      <c r="B1117" s="221" t="s">
        <v>985</v>
      </c>
      <c r="C1117" s="213" t="s">
        <v>986</v>
      </c>
      <c r="D1117" s="214" t="s">
        <v>6700</v>
      </c>
      <c r="E1117" s="215"/>
      <c r="F1117" s="216">
        <v>6.23</v>
      </c>
      <c r="G1117" s="215"/>
      <c r="H1117" s="215"/>
      <c r="I1117" s="384"/>
    </row>
    <row r="1118" spans="1:9" ht="12" x14ac:dyDescent="0.2">
      <c r="A1118" s="178"/>
      <c r="B1118" s="221" t="s">
        <v>985</v>
      </c>
      <c r="C1118" s="213" t="s">
        <v>986</v>
      </c>
      <c r="D1118" s="214" t="s">
        <v>6701</v>
      </c>
      <c r="E1118" s="215"/>
      <c r="F1118" s="216">
        <v>-2.52</v>
      </c>
      <c r="G1118" s="215"/>
      <c r="H1118" s="215"/>
      <c r="I1118" s="384"/>
    </row>
    <row r="1119" spans="1:9" ht="12" x14ac:dyDescent="0.2">
      <c r="A1119" s="178"/>
      <c r="B1119" s="221" t="s">
        <v>985</v>
      </c>
      <c r="C1119" s="213" t="s">
        <v>986</v>
      </c>
      <c r="D1119" s="214" t="s">
        <v>6702</v>
      </c>
      <c r="E1119" s="215"/>
      <c r="F1119" s="216">
        <v>68.25</v>
      </c>
      <c r="G1119" s="215"/>
      <c r="H1119" s="215"/>
      <c r="I1119" s="387"/>
    </row>
    <row r="1120" spans="1:9" s="46" customFormat="1" ht="15" x14ac:dyDescent="0.25">
      <c r="A1120" s="178"/>
      <c r="B1120" s="221" t="s">
        <v>985</v>
      </c>
      <c r="C1120" s="213" t="s">
        <v>986</v>
      </c>
      <c r="D1120" s="214" t="s">
        <v>6699</v>
      </c>
      <c r="E1120" s="215"/>
      <c r="F1120" s="216">
        <v>-2.2400000000000002</v>
      </c>
      <c r="G1120" s="215"/>
      <c r="H1120" s="215"/>
      <c r="I1120" s="386"/>
    </row>
    <row r="1121" spans="1:9" ht="12" x14ac:dyDescent="0.2">
      <c r="A1121" s="178"/>
      <c r="B1121" s="221" t="s">
        <v>985</v>
      </c>
      <c r="C1121" s="213" t="s">
        <v>986</v>
      </c>
      <c r="D1121" s="214" t="s">
        <v>6703</v>
      </c>
      <c r="E1121" s="215"/>
      <c r="F1121" s="216">
        <v>-7.56</v>
      </c>
      <c r="G1121" s="215"/>
      <c r="H1121" s="215"/>
      <c r="I1121" s="385"/>
    </row>
    <row r="1122" spans="1:9" ht="12" x14ac:dyDescent="0.2">
      <c r="A1122" s="178"/>
      <c r="B1122" s="221" t="s">
        <v>985</v>
      </c>
      <c r="C1122" s="213" t="s">
        <v>986</v>
      </c>
      <c r="D1122" s="214" t="s">
        <v>6704</v>
      </c>
      <c r="E1122" s="215"/>
      <c r="F1122" s="216">
        <v>-13.272</v>
      </c>
      <c r="G1122" s="215"/>
      <c r="H1122" s="215"/>
      <c r="I1122" s="385"/>
    </row>
    <row r="1123" spans="1:9" ht="12" x14ac:dyDescent="0.2">
      <c r="A1123" s="181"/>
      <c r="B1123" s="221" t="s">
        <v>985</v>
      </c>
      <c r="C1123" s="223" t="s">
        <v>986</v>
      </c>
      <c r="D1123" s="224" t="s">
        <v>988</v>
      </c>
      <c r="E1123" s="225"/>
      <c r="F1123" s="226">
        <v>67.816000000000003</v>
      </c>
      <c r="G1123" s="225"/>
      <c r="H1123" s="225"/>
      <c r="I1123" s="384"/>
    </row>
    <row r="1124" spans="1:9" s="46" customFormat="1" ht="15" x14ac:dyDescent="0.25">
      <c r="A1124" s="177"/>
      <c r="B1124" s="221" t="s">
        <v>985</v>
      </c>
      <c r="C1124" s="210" t="s">
        <v>986</v>
      </c>
      <c r="D1124" s="211" t="s">
        <v>6705</v>
      </c>
      <c r="E1124" s="212"/>
      <c r="F1124" s="210" t="s">
        <v>986</v>
      </c>
      <c r="G1124" s="212"/>
      <c r="H1124" s="212"/>
      <c r="I1124" s="386"/>
    </row>
    <row r="1125" spans="1:9" ht="12" x14ac:dyDescent="0.2">
      <c r="A1125" s="178"/>
      <c r="B1125" s="221" t="s">
        <v>985</v>
      </c>
      <c r="C1125" s="213" t="s">
        <v>986</v>
      </c>
      <c r="D1125" s="214" t="s">
        <v>6706</v>
      </c>
      <c r="E1125" s="215"/>
      <c r="F1125" s="216">
        <v>16.8</v>
      </c>
      <c r="G1125" s="215"/>
      <c r="H1125" s="215"/>
      <c r="I1125" s="385"/>
    </row>
    <row r="1126" spans="1:9" ht="12" x14ac:dyDescent="0.2">
      <c r="A1126" s="178"/>
      <c r="B1126" s="221" t="s">
        <v>985</v>
      </c>
      <c r="C1126" s="213" t="s">
        <v>986</v>
      </c>
      <c r="D1126" s="214" t="s">
        <v>6707</v>
      </c>
      <c r="E1126" s="215"/>
      <c r="F1126" s="216">
        <v>-2.56</v>
      </c>
      <c r="G1126" s="215"/>
      <c r="H1126" s="215"/>
      <c r="I1126" s="385"/>
    </row>
    <row r="1127" spans="1:9" ht="12" x14ac:dyDescent="0.2">
      <c r="A1127" s="178"/>
      <c r="B1127" s="221" t="s">
        <v>985</v>
      </c>
      <c r="C1127" s="213" t="s">
        <v>986</v>
      </c>
      <c r="D1127" s="214" t="s">
        <v>6708</v>
      </c>
      <c r="E1127" s="215"/>
      <c r="F1127" s="216">
        <v>6.32</v>
      </c>
      <c r="G1127" s="215"/>
      <c r="H1127" s="215"/>
      <c r="I1127" s="384"/>
    </row>
    <row r="1128" spans="1:9" s="46" customFormat="1" ht="15" x14ac:dyDescent="0.25">
      <c r="A1128" s="178"/>
      <c r="B1128" s="221" t="s">
        <v>985</v>
      </c>
      <c r="C1128" s="213" t="s">
        <v>986</v>
      </c>
      <c r="D1128" s="214" t="s">
        <v>6709</v>
      </c>
      <c r="E1128" s="215"/>
      <c r="F1128" s="216">
        <v>-2.9729999999999999</v>
      </c>
      <c r="G1128" s="215"/>
      <c r="H1128" s="215"/>
      <c r="I1128" s="386"/>
    </row>
    <row r="1129" spans="1:9" ht="12" x14ac:dyDescent="0.2">
      <c r="A1129" s="178"/>
      <c r="B1129" s="221" t="s">
        <v>985</v>
      </c>
      <c r="C1129" s="213" t="s">
        <v>986</v>
      </c>
      <c r="D1129" s="214" t="s">
        <v>6710</v>
      </c>
      <c r="E1129" s="215"/>
      <c r="F1129" s="216">
        <v>166.61699999999999</v>
      </c>
      <c r="G1129" s="215"/>
      <c r="H1129" s="215"/>
      <c r="I1129" s="385"/>
    </row>
    <row r="1130" spans="1:9" ht="12" x14ac:dyDescent="0.2">
      <c r="A1130" s="178"/>
      <c r="B1130" s="221" t="s">
        <v>985</v>
      </c>
      <c r="C1130" s="213" t="s">
        <v>986</v>
      </c>
      <c r="D1130" s="214" t="s">
        <v>6537</v>
      </c>
      <c r="E1130" s="215"/>
      <c r="F1130" s="216">
        <v>-4.4800000000000004</v>
      </c>
      <c r="G1130" s="215"/>
      <c r="H1130" s="215"/>
      <c r="I1130" s="385"/>
    </row>
    <row r="1131" spans="1:9" ht="12" x14ac:dyDescent="0.2">
      <c r="A1131" s="178"/>
      <c r="B1131" s="221" t="s">
        <v>985</v>
      </c>
      <c r="C1131" s="213" t="s">
        <v>986</v>
      </c>
      <c r="D1131" s="214" t="s">
        <v>6711</v>
      </c>
      <c r="E1131" s="215"/>
      <c r="F1131" s="216">
        <v>-1.68</v>
      </c>
      <c r="G1131" s="215"/>
      <c r="H1131" s="215"/>
      <c r="I1131" s="384"/>
    </row>
    <row r="1132" spans="1:9" s="46" customFormat="1" ht="15" x14ac:dyDescent="0.25">
      <c r="A1132" s="178"/>
      <c r="B1132" s="221" t="s">
        <v>985</v>
      </c>
      <c r="C1132" s="213" t="s">
        <v>986</v>
      </c>
      <c r="D1132" s="214" t="s">
        <v>6712</v>
      </c>
      <c r="E1132" s="215"/>
      <c r="F1132" s="216">
        <v>-12.6</v>
      </c>
      <c r="G1132" s="215"/>
      <c r="H1132" s="215"/>
      <c r="I1132" s="386"/>
    </row>
    <row r="1133" spans="1:9" ht="12" x14ac:dyDescent="0.2">
      <c r="A1133" s="178"/>
      <c r="B1133" s="221" t="s">
        <v>985</v>
      </c>
      <c r="C1133" s="213" t="s">
        <v>986</v>
      </c>
      <c r="D1133" s="214" t="s">
        <v>6713</v>
      </c>
      <c r="E1133" s="215"/>
      <c r="F1133" s="216">
        <v>-3.92</v>
      </c>
      <c r="G1133" s="215"/>
      <c r="H1133" s="215"/>
      <c r="I1133" s="385"/>
    </row>
    <row r="1134" spans="1:9" ht="12" x14ac:dyDescent="0.2">
      <c r="A1134" s="178"/>
      <c r="B1134" s="221" t="s">
        <v>985</v>
      </c>
      <c r="C1134" s="213" t="s">
        <v>986</v>
      </c>
      <c r="D1134" s="214" t="s">
        <v>6714</v>
      </c>
      <c r="E1134" s="215"/>
      <c r="F1134" s="216">
        <v>-8.9600000000000009</v>
      </c>
      <c r="G1134" s="215"/>
      <c r="H1134" s="215"/>
      <c r="I1134" s="385"/>
    </row>
    <row r="1135" spans="1:9" ht="12" x14ac:dyDescent="0.2">
      <c r="A1135" s="178"/>
      <c r="B1135" s="221" t="s">
        <v>985</v>
      </c>
      <c r="C1135" s="213" t="s">
        <v>986</v>
      </c>
      <c r="D1135" s="214" t="s">
        <v>6715</v>
      </c>
      <c r="E1135" s="215"/>
      <c r="F1135" s="216">
        <v>-3.78</v>
      </c>
      <c r="G1135" s="215"/>
      <c r="H1135" s="215"/>
      <c r="I1135" s="384"/>
    </row>
    <row r="1136" spans="1:9" s="46" customFormat="1" ht="15" x14ac:dyDescent="0.25">
      <c r="A1136" s="181"/>
      <c r="B1136" s="221" t="s">
        <v>985</v>
      </c>
      <c r="C1136" s="223" t="s">
        <v>986</v>
      </c>
      <c r="D1136" s="224" t="s">
        <v>988</v>
      </c>
      <c r="E1136" s="225"/>
      <c r="F1136" s="226">
        <v>148.78400000000002</v>
      </c>
      <c r="G1136" s="225"/>
      <c r="H1136" s="225"/>
      <c r="I1136" s="386"/>
    </row>
    <row r="1137" spans="1:9" ht="12" x14ac:dyDescent="0.2">
      <c r="A1137" s="179"/>
      <c r="B1137" s="221" t="s">
        <v>985</v>
      </c>
      <c r="C1137" s="217" t="s">
        <v>986</v>
      </c>
      <c r="D1137" s="218" t="s">
        <v>1023</v>
      </c>
      <c r="E1137" s="219"/>
      <c r="F1137" s="220">
        <v>538.07500000000016</v>
      </c>
      <c r="G1137" s="219"/>
      <c r="H1137" s="219"/>
      <c r="I1137" s="385"/>
    </row>
    <row r="1138" spans="1:9" ht="24.95" customHeight="1" x14ac:dyDescent="0.2">
      <c r="A1138" s="278" t="s">
        <v>2750</v>
      </c>
      <c r="B1138" s="278" t="s">
        <v>979</v>
      </c>
      <c r="C1138" s="279" t="s">
        <v>3722</v>
      </c>
      <c r="D1138" s="280" t="s">
        <v>3723</v>
      </c>
      <c r="E1138" s="281" t="s">
        <v>106</v>
      </c>
      <c r="F1138" s="282">
        <v>38</v>
      </c>
      <c r="G1138" s="67"/>
      <c r="H1138" s="254">
        <f>ROUND(G1138*F1138,2)</f>
        <v>0</v>
      </c>
      <c r="I1138" s="389"/>
    </row>
    <row r="1139" spans="1:9" ht="12" x14ac:dyDescent="0.2">
      <c r="A1139" s="177"/>
      <c r="B1139" s="221" t="s">
        <v>985</v>
      </c>
      <c r="C1139" s="210" t="s">
        <v>986</v>
      </c>
      <c r="D1139" s="211" t="s">
        <v>3273</v>
      </c>
      <c r="E1139" s="212"/>
      <c r="F1139" s="210" t="s">
        <v>986</v>
      </c>
      <c r="G1139" s="212"/>
      <c r="H1139" s="212"/>
      <c r="I1139" s="384"/>
    </row>
    <row r="1140" spans="1:9" s="46" customFormat="1" ht="15" x14ac:dyDescent="0.25">
      <c r="A1140" s="178"/>
      <c r="B1140" s="221" t="s">
        <v>985</v>
      </c>
      <c r="C1140" s="213" t="s">
        <v>986</v>
      </c>
      <c r="D1140" s="214" t="s">
        <v>6716</v>
      </c>
      <c r="E1140" s="215"/>
      <c r="F1140" s="216">
        <v>38</v>
      </c>
      <c r="G1140" s="215"/>
      <c r="H1140" s="215"/>
      <c r="I1140" s="386"/>
    </row>
    <row r="1141" spans="1:9" ht="24.95" customHeight="1" x14ac:dyDescent="0.2">
      <c r="A1141" s="278" t="s">
        <v>52</v>
      </c>
      <c r="B1141" s="278" t="s">
        <v>979</v>
      </c>
      <c r="C1141" s="279" t="s">
        <v>6717</v>
      </c>
      <c r="D1141" s="280" t="s">
        <v>6718</v>
      </c>
      <c r="E1141" s="281" t="s">
        <v>106</v>
      </c>
      <c r="F1141" s="282">
        <v>117.2</v>
      </c>
      <c r="G1141" s="67"/>
      <c r="H1141" s="254">
        <f>ROUND(G1141*F1141,2)</f>
        <v>0</v>
      </c>
      <c r="I1141" s="163"/>
    </row>
    <row r="1142" spans="1:9" ht="24" x14ac:dyDescent="0.2">
      <c r="A1142" s="175"/>
      <c r="B1142" s="221" t="s">
        <v>1079</v>
      </c>
      <c r="C1142" s="209"/>
      <c r="D1142" s="227" t="s">
        <v>6719</v>
      </c>
      <c r="E1142" s="209"/>
      <c r="F1142" s="209"/>
      <c r="G1142" s="209"/>
      <c r="H1142" s="209"/>
      <c r="I1142" s="385"/>
    </row>
    <row r="1143" spans="1:9" ht="12" x14ac:dyDescent="0.2">
      <c r="A1143" s="178"/>
      <c r="B1143" s="221" t="s">
        <v>985</v>
      </c>
      <c r="C1143" s="213" t="s">
        <v>986</v>
      </c>
      <c r="D1143" s="214" t="s">
        <v>6720</v>
      </c>
      <c r="E1143" s="215"/>
      <c r="F1143" s="216">
        <v>117.2</v>
      </c>
      <c r="G1143" s="215"/>
      <c r="H1143" s="215"/>
      <c r="I1143" s="383"/>
    </row>
    <row r="1144" spans="1:9" ht="24.95" customHeight="1" x14ac:dyDescent="0.2">
      <c r="A1144" s="278" t="s">
        <v>54</v>
      </c>
      <c r="B1144" s="278" t="s">
        <v>979</v>
      </c>
      <c r="C1144" s="279" t="s">
        <v>3749</v>
      </c>
      <c r="D1144" s="280" t="s">
        <v>3750</v>
      </c>
      <c r="E1144" s="281" t="s">
        <v>106</v>
      </c>
      <c r="F1144" s="282">
        <v>57.9</v>
      </c>
      <c r="G1144" s="67"/>
      <c r="H1144" s="254">
        <f>ROUND(G1144*F1144,2)</f>
        <v>0</v>
      </c>
      <c r="I1144" s="388"/>
    </row>
    <row r="1145" spans="1:9" s="46" customFormat="1" ht="15" x14ac:dyDescent="0.25">
      <c r="A1145" s="177"/>
      <c r="B1145" s="221" t="s">
        <v>985</v>
      </c>
      <c r="C1145" s="210" t="s">
        <v>986</v>
      </c>
      <c r="D1145" s="211" t="s">
        <v>3751</v>
      </c>
      <c r="E1145" s="212"/>
      <c r="F1145" s="210" t="s">
        <v>986</v>
      </c>
      <c r="G1145" s="212"/>
      <c r="H1145" s="212"/>
      <c r="I1145" s="386"/>
    </row>
    <row r="1146" spans="1:9" ht="12" x14ac:dyDescent="0.2">
      <c r="A1146" s="178"/>
      <c r="B1146" s="221" t="s">
        <v>985</v>
      </c>
      <c r="C1146" s="213" t="s">
        <v>986</v>
      </c>
      <c r="D1146" s="214" t="s">
        <v>6721</v>
      </c>
      <c r="E1146" s="215"/>
      <c r="F1146" s="216">
        <v>57.9</v>
      </c>
      <c r="G1146" s="215"/>
      <c r="H1146" s="215"/>
      <c r="I1146" s="385"/>
    </row>
    <row r="1147" spans="1:9" ht="24.95" customHeight="1" x14ac:dyDescent="0.2">
      <c r="A1147" s="278" t="s">
        <v>56</v>
      </c>
      <c r="B1147" s="278" t="s">
        <v>979</v>
      </c>
      <c r="C1147" s="279" t="s">
        <v>6722</v>
      </c>
      <c r="D1147" s="280" t="s">
        <v>6723</v>
      </c>
      <c r="E1147" s="281" t="s">
        <v>721</v>
      </c>
      <c r="F1147" s="282">
        <v>1</v>
      </c>
      <c r="G1147" s="67"/>
      <c r="H1147" s="254">
        <f>ROUND(G1147*F1147,2)</f>
        <v>0</v>
      </c>
      <c r="I1147" s="163"/>
    </row>
    <row r="1148" spans="1:9" s="46" customFormat="1" ht="24.95" customHeight="1" x14ac:dyDescent="0.25">
      <c r="A1148" s="278" t="s">
        <v>3537</v>
      </c>
      <c r="B1148" s="278" t="s">
        <v>979</v>
      </c>
      <c r="C1148" s="279" t="s">
        <v>6724</v>
      </c>
      <c r="D1148" s="280" t="s">
        <v>6725</v>
      </c>
      <c r="E1148" s="281" t="s">
        <v>721</v>
      </c>
      <c r="F1148" s="282">
        <v>1</v>
      </c>
      <c r="G1148" s="67"/>
      <c r="H1148" s="254">
        <f>ROUND(G1148*F1148,2)</f>
        <v>0</v>
      </c>
      <c r="I1148" s="284"/>
    </row>
    <row r="1149" spans="1:9" s="46" customFormat="1" ht="24.95" customHeight="1" x14ac:dyDescent="0.25">
      <c r="A1149" s="278" t="s">
        <v>3541</v>
      </c>
      <c r="B1149" s="278" t="s">
        <v>979</v>
      </c>
      <c r="C1149" s="279" t="s">
        <v>6726</v>
      </c>
      <c r="D1149" s="280" t="s">
        <v>6727</v>
      </c>
      <c r="E1149" s="281" t="s">
        <v>721</v>
      </c>
      <c r="F1149" s="282">
        <v>1</v>
      </c>
      <c r="G1149" s="67"/>
      <c r="H1149" s="254">
        <f>ROUND(G1149*F1149,2)</f>
        <v>0</v>
      </c>
      <c r="I1149" s="280"/>
    </row>
    <row r="1150" spans="1:9" ht="24.95" customHeight="1" x14ac:dyDescent="0.2">
      <c r="A1150" s="278" t="s">
        <v>58</v>
      </c>
      <c r="B1150" s="278" t="s">
        <v>979</v>
      </c>
      <c r="C1150" s="279" t="s">
        <v>3754</v>
      </c>
      <c r="D1150" s="280" t="s">
        <v>3755</v>
      </c>
      <c r="E1150" s="281" t="s">
        <v>92</v>
      </c>
      <c r="F1150" s="282">
        <v>1</v>
      </c>
      <c r="G1150" s="67"/>
      <c r="H1150" s="254">
        <f>ROUND(G1150*F1150,2)</f>
        <v>0</v>
      </c>
      <c r="I1150" s="163"/>
    </row>
    <row r="1151" spans="1:9" ht="12" x14ac:dyDescent="0.2">
      <c r="A1151" s="177"/>
      <c r="B1151" s="221" t="s">
        <v>985</v>
      </c>
      <c r="C1151" s="210" t="s">
        <v>986</v>
      </c>
      <c r="D1151" s="211" t="s">
        <v>3273</v>
      </c>
      <c r="E1151" s="212"/>
      <c r="F1151" s="210" t="s">
        <v>986</v>
      </c>
      <c r="G1151" s="212"/>
      <c r="H1151" s="212"/>
      <c r="I1151" s="385"/>
    </row>
    <row r="1152" spans="1:9" s="46" customFormat="1" ht="15" x14ac:dyDescent="0.25">
      <c r="A1152" s="178"/>
      <c r="B1152" s="221" t="s">
        <v>985</v>
      </c>
      <c r="C1152" s="213" t="s">
        <v>986</v>
      </c>
      <c r="D1152" s="214" t="s">
        <v>6728</v>
      </c>
      <c r="E1152" s="215"/>
      <c r="F1152" s="216">
        <v>1</v>
      </c>
      <c r="G1152" s="215"/>
      <c r="H1152" s="215"/>
      <c r="I1152" s="386"/>
    </row>
    <row r="1153" spans="1:9" ht="24.95" customHeight="1" x14ac:dyDescent="0.2">
      <c r="A1153" s="278" t="s">
        <v>3553</v>
      </c>
      <c r="B1153" s="278" t="s">
        <v>979</v>
      </c>
      <c r="C1153" s="279" t="s">
        <v>6729</v>
      </c>
      <c r="D1153" s="280" t="s">
        <v>6730</v>
      </c>
      <c r="E1153" s="281" t="s">
        <v>106</v>
      </c>
      <c r="F1153" s="282">
        <v>53.89</v>
      </c>
      <c r="G1153" s="67"/>
      <c r="H1153" s="254">
        <f>ROUND(G1153*F1153,2)</f>
        <v>0</v>
      </c>
      <c r="I1153" s="163"/>
    </row>
    <row r="1154" spans="1:9" ht="144" x14ac:dyDescent="0.2">
      <c r="A1154" s="175"/>
      <c r="B1154" s="221" t="s">
        <v>1079</v>
      </c>
      <c r="C1154" s="209"/>
      <c r="D1154" s="227" t="s">
        <v>6731</v>
      </c>
      <c r="E1154" s="209"/>
      <c r="F1154" s="209"/>
      <c r="G1154" s="209"/>
      <c r="H1154" s="209"/>
      <c r="I1154" s="385"/>
    </row>
    <row r="1155" spans="1:9" s="46" customFormat="1" ht="15" x14ac:dyDescent="0.25">
      <c r="A1155" s="177"/>
      <c r="B1155" s="221" t="s">
        <v>985</v>
      </c>
      <c r="C1155" s="210" t="s">
        <v>986</v>
      </c>
      <c r="D1155" s="211" t="s">
        <v>6732</v>
      </c>
      <c r="E1155" s="212"/>
      <c r="F1155" s="210" t="s">
        <v>986</v>
      </c>
      <c r="G1155" s="212"/>
      <c r="H1155" s="212"/>
      <c r="I1155" s="386"/>
    </row>
    <row r="1156" spans="1:9" ht="12" x14ac:dyDescent="0.2">
      <c r="A1156" s="178"/>
      <c r="B1156" s="221" t="s">
        <v>985</v>
      </c>
      <c r="C1156" s="213" t="s">
        <v>986</v>
      </c>
      <c r="D1156" s="214" t="s">
        <v>6733</v>
      </c>
      <c r="E1156" s="215"/>
      <c r="F1156" s="216">
        <v>9.34</v>
      </c>
      <c r="G1156" s="215"/>
      <c r="H1156" s="215"/>
      <c r="I1156" s="385"/>
    </row>
    <row r="1157" spans="1:9" ht="12" x14ac:dyDescent="0.2">
      <c r="A1157" s="178"/>
      <c r="B1157" s="221" t="s">
        <v>985</v>
      </c>
      <c r="C1157" s="213" t="s">
        <v>986</v>
      </c>
      <c r="D1157" s="214" t="s">
        <v>6734</v>
      </c>
      <c r="E1157" s="215"/>
      <c r="F1157" s="216">
        <v>5.92</v>
      </c>
      <c r="G1157" s="215"/>
      <c r="H1157" s="215"/>
      <c r="I1157" s="385"/>
    </row>
    <row r="1158" spans="1:9" s="46" customFormat="1" ht="15" x14ac:dyDescent="0.25">
      <c r="A1158" s="178"/>
      <c r="B1158" s="221" t="s">
        <v>985</v>
      </c>
      <c r="C1158" s="213" t="s">
        <v>986</v>
      </c>
      <c r="D1158" s="214" t="s">
        <v>6735</v>
      </c>
      <c r="E1158" s="215"/>
      <c r="F1158" s="216">
        <v>15.12</v>
      </c>
      <c r="G1158" s="215"/>
      <c r="H1158" s="215"/>
      <c r="I1158" s="386"/>
    </row>
    <row r="1159" spans="1:9" ht="12" x14ac:dyDescent="0.2">
      <c r="A1159" s="178"/>
      <c r="B1159" s="221" t="s">
        <v>985</v>
      </c>
      <c r="C1159" s="213" t="s">
        <v>986</v>
      </c>
      <c r="D1159" s="214" t="s">
        <v>6736</v>
      </c>
      <c r="E1159" s="215"/>
      <c r="F1159" s="216">
        <v>11.65</v>
      </c>
      <c r="G1159" s="215"/>
      <c r="H1159" s="215"/>
      <c r="I1159" s="385"/>
    </row>
    <row r="1160" spans="1:9" ht="12" x14ac:dyDescent="0.2">
      <c r="A1160" s="178"/>
      <c r="B1160" s="221" t="s">
        <v>985</v>
      </c>
      <c r="C1160" s="213" t="s">
        <v>986</v>
      </c>
      <c r="D1160" s="214" t="s">
        <v>6737</v>
      </c>
      <c r="E1160" s="215"/>
      <c r="F1160" s="216">
        <v>9.14</v>
      </c>
      <c r="G1160" s="215"/>
      <c r="H1160" s="215"/>
      <c r="I1160" s="385"/>
    </row>
    <row r="1161" spans="1:9" s="46" customFormat="1" ht="15" x14ac:dyDescent="0.25">
      <c r="A1161" s="178"/>
      <c r="B1161" s="221" t="s">
        <v>985</v>
      </c>
      <c r="C1161" s="213" t="s">
        <v>986</v>
      </c>
      <c r="D1161" s="214" t="s">
        <v>6738</v>
      </c>
      <c r="E1161" s="215"/>
      <c r="F1161" s="216">
        <v>2.72</v>
      </c>
      <c r="G1161" s="215"/>
      <c r="H1161" s="215"/>
      <c r="I1161" s="386"/>
    </row>
    <row r="1162" spans="1:9" ht="12" x14ac:dyDescent="0.2">
      <c r="A1162" s="179"/>
      <c r="B1162" s="221" t="s">
        <v>985</v>
      </c>
      <c r="C1162" s="217" t="s">
        <v>986</v>
      </c>
      <c r="D1162" s="218" t="s">
        <v>1023</v>
      </c>
      <c r="E1162" s="219"/>
      <c r="F1162" s="220">
        <v>53.89</v>
      </c>
      <c r="G1162" s="219"/>
      <c r="H1162" s="219"/>
      <c r="I1162" s="385"/>
    </row>
    <row r="1163" spans="1:9" ht="24.95" customHeight="1" x14ac:dyDescent="0.2">
      <c r="A1163" s="278" t="s">
        <v>1321</v>
      </c>
      <c r="B1163" s="278" t="s">
        <v>979</v>
      </c>
      <c r="C1163" s="279" t="s">
        <v>3759</v>
      </c>
      <c r="D1163" s="280" t="s">
        <v>3760</v>
      </c>
      <c r="E1163" s="281" t="s">
        <v>100</v>
      </c>
      <c r="F1163" s="282">
        <v>43.088000000000001</v>
      </c>
      <c r="G1163" s="67"/>
      <c r="H1163" s="254">
        <f>ROUND(G1163*F1163,2)</f>
        <v>0</v>
      </c>
      <c r="I1163" s="163"/>
    </row>
    <row r="1164" spans="1:9" s="46" customFormat="1" ht="24.95" customHeight="1" x14ac:dyDescent="0.25">
      <c r="A1164" s="298"/>
      <c r="B1164" s="351" t="s">
        <v>977</v>
      </c>
      <c r="C1164" s="352" t="s">
        <v>346</v>
      </c>
      <c r="D1164" s="352" t="s">
        <v>347</v>
      </c>
      <c r="E1164" s="353"/>
      <c r="F1164" s="354"/>
      <c r="G1164" s="354"/>
      <c r="H1164" s="116">
        <f>SUM(H1165:H1177)</f>
        <v>0</v>
      </c>
      <c r="I1164" s="277"/>
    </row>
    <row r="1165" spans="1:9" ht="24.95" customHeight="1" x14ac:dyDescent="0.2">
      <c r="A1165" s="278" t="s">
        <v>3561</v>
      </c>
      <c r="B1165" s="278" t="s">
        <v>979</v>
      </c>
      <c r="C1165" s="279" t="s">
        <v>3853</v>
      </c>
      <c r="D1165" s="280" t="s">
        <v>6739</v>
      </c>
      <c r="E1165" s="281" t="s">
        <v>106</v>
      </c>
      <c r="F1165" s="282">
        <v>23.491</v>
      </c>
      <c r="G1165" s="67"/>
      <c r="H1165" s="254">
        <f>ROUND(G1165*F1165,2)</f>
        <v>0</v>
      </c>
      <c r="I1165" s="163"/>
    </row>
    <row r="1166" spans="1:9" ht="12" x14ac:dyDescent="0.2">
      <c r="A1166" s="177"/>
      <c r="B1166" s="221" t="s">
        <v>985</v>
      </c>
      <c r="C1166" s="210" t="s">
        <v>986</v>
      </c>
      <c r="D1166" s="211" t="s">
        <v>6740</v>
      </c>
      <c r="E1166" s="212"/>
      <c r="F1166" s="210" t="s">
        <v>986</v>
      </c>
      <c r="G1166" s="212"/>
      <c r="H1166" s="212"/>
      <c r="I1166" s="385"/>
    </row>
    <row r="1167" spans="1:9" s="46" customFormat="1" ht="15" x14ac:dyDescent="0.25">
      <c r="A1167" s="178"/>
      <c r="B1167" s="221" t="s">
        <v>985</v>
      </c>
      <c r="C1167" s="213" t="s">
        <v>986</v>
      </c>
      <c r="D1167" s="214" t="s">
        <v>6741</v>
      </c>
      <c r="E1167" s="215"/>
      <c r="F1167" s="216">
        <v>5.4210000000000003</v>
      </c>
      <c r="G1167" s="215"/>
      <c r="H1167" s="215"/>
      <c r="I1167" s="386"/>
    </row>
    <row r="1168" spans="1:9" ht="12" x14ac:dyDescent="0.2">
      <c r="A1168" s="178"/>
      <c r="B1168" s="221" t="s">
        <v>985</v>
      </c>
      <c r="C1168" s="213" t="s">
        <v>986</v>
      </c>
      <c r="D1168" s="214" t="s">
        <v>6742</v>
      </c>
      <c r="E1168" s="215"/>
      <c r="F1168" s="216">
        <v>2.7639999999999998</v>
      </c>
      <c r="G1168" s="215"/>
      <c r="H1168" s="215"/>
      <c r="I1168" s="385"/>
    </row>
    <row r="1169" spans="1:9" ht="12" x14ac:dyDescent="0.2">
      <c r="A1169" s="178"/>
      <c r="B1169" s="221" t="s">
        <v>985</v>
      </c>
      <c r="C1169" s="213" t="s">
        <v>986</v>
      </c>
      <c r="D1169" s="214" t="s">
        <v>6743</v>
      </c>
      <c r="E1169" s="215"/>
      <c r="F1169" s="216">
        <v>2.173</v>
      </c>
      <c r="G1169" s="215"/>
      <c r="H1169" s="215"/>
      <c r="I1169" s="385"/>
    </row>
    <row r="1170" spans="1:9" s="46" customFormat="1" ht="15" x14ac:dyDescent="0.25">
      <c r="A1170" s="177"/>
      <c r="B1170" s="221" t="s">
        <v>985</v>
      </c>
      <c r="C1170" s="210" t="s">
        <v>986</v>
      </c>
      <c r="D1170" s="211" t="s">
        <v>6744</v>
      </c>
      <c r="E1170" s="212"/>
      <c r="F1170" s="210" t="s">
        <v>986</v>
      </c>
      <c r="G1170" s="212"/>
      <c r="H1170" s="212"/>
      <c r="I1170" s="386"/>
    </row>
    <row r="1171" spans="1:9" ht="12" x14ac:dyDescent="0.2">
      <c r="A1171" s="178"/>
      <c r="B1171" s="221" t="s">
        <v>985</v>
      </c>
      <c r="C1171" s="213" t="s">
        <v>986</v>
      </c>
      <c r="D1171" s="214" t="s">
        <v>6745</v>
      </c>
      <c r="E1171" s="215"/>
      <c r="F1171" s="216">
        <v>1.9950000000000001</v>
      </c>
      <c r="G1171" s="215"/>
      <c r="H1171" s="215"/>
      <c r="I1171" s="385"/>
    </row>
    <row r="1172" spans="1:9" ht="12" x14ac:dyDescent="0.2">
      <c r="A1172" s="177"/>
      <c r="B1172" s="221" t="s">
        <v>985</v>
      </c>
      <c r="C1172" s="210" t="s">
        <v>986</v>
      </c>
      <c r="D1172" s="211" t="s">
        <v>6746</v>
      </c>
      <c r="E1172" s="212"/>
      <c r="F1172" s="210" t="s">
        <v>986</v>
      </c>
      <c r="G1172" s="212"/>
      <c r="H1172" s="212"/>
      <c r="I1172" s="385"/>
    </row>
    <row r="1173" spans="1:9" s="46" customFormat="1" ht="15" x14ac:dyDescent="0.25">
      <c r="A1173" s="178"/>
      <c r="B1173" s="221" t="s">
        <v>985</v>
      </c>
      <c r="C1173" s="213" t="s">
        <v>986</v>
      </c>
      <c r="D1173" s="214" t="s">
        <v>6747</v>
      </c>
      <c r="E1173" s="215"/>
      <c r="F1173" s="216">
        <v>5.569</v>
      </c>
      <c r="G1173" s="215"/>
      <c r="H1173" s="215"/>
      <c r="I1173" s="386"/>
    </row>
    <row r="1174" spans="1:9" ht="12" x14ac:dyDescent="0.2">
      <c r="A1174" s="177"/>
      <c r="B1174" s="221" t="s">
        <v>985</v>
      </c>
      <c r="C1174" s="210" t="s">
        <v>986</v>
      </c>
      <c r="D1174" s="211" t="s">
        <v>6748</v>
      </c>
      <c r="E1174" s="212"/>
      <c r="F1174" s="210" t="s">
        <v>986</v>
      </c>
      <c r="G1174" s="212"/>
      <c r="H1174" s="212"/>
      <c r="I1174" s="385"/>
    </row>
    <row r="1175" spans="1:9" ht="12" x14ac:dyDescent="0.2">
      <c r="A1175" s="178"/>
      <c r="B1175" s="221" t="s">
        <v>985</v>
      </c>
      <c r="C1175" s="213" t="s">
        <v>986</v>
      </c>
      <c r="D1175" s="214" t="s">
        <v>6747</v>
      </c>
      <c r="E1175" s="215"/>
      <c r="F1175" s="216">
        <v>5.569</v>
      </c>
      <c r="G1175" s="215"/>
      <c r="H1175" s="215"/>
      <c r="I1175" s="385"/>
    </row>
    <row r="1176" spans="1:9" s="46" customFormat="1" ht="15" x14ac:dyDescent="0.25">
      <c r="A1176" s="179"/>
      <c r="B1176" s="221" t="s">
        <v>985</v>
      </c>
      <c r="C1176" s="217" t="s">
        <v>986</v>
      </c>
      <c r="D1176" s="218" t="s">
        <v>1023</v>
      </c>
      <c r="E1176" s="219"/>
      <c r="F1176" s="220">
        <v>23.491</v>
      </c>
      <c r="G1176" s="219"/>
      <c r="H1176" s="219"/>
      <c r="I1176" s="386"/>
    </row>
    <row r="1177" spans="1:9" ht="24.95" customHeight="1" x14ac:dyDescent="0.2">
      <c r="A1177" s="278" t="s">
        <v>3565</v>
      </c>
      <c r="B1177" s="278" t="s">
        <v>979</v>
      </c>
      <c r="C1177" s="279" t="s">
        <v>6749</v>
      </c>
      <c r="D1177" s="280" t="s">
        <v>6750</v>
      </c>
      <c r="E1177" s="281" t="s">
        <v>1169</v>
      </c>
      <c r="F1177" s="282">
        <v>24.196000000000002</v>
      </c>
      <c r="G1177" s="67"/>
      <c r="H1177" s="254">
        <f>ROUND(G1177*F1177,2)</f>
        <v>0</v>
      </c>
      <c r="I1177" s="163"/>
    </row>
    <row r="1178" spans="1:9" s="46" customFormat="1" ht="24.95" customHeight="1" x14ac:dyDescent="0.25">
      <c r="A1178" s="298"/>
      <c r="B1178" s="351" t="s">
        <v>977</v>
      </c>
      <c r="C1178" s="352" t="s">
        <v>6751</v>
      </c>
      <c r="D1178" s="352" t="s">
        <v>5900</v>
      </c>
      <c r="E1178" s="353"/>
      <c r="F1178" s="354"/>
      <c r="G1178" s="354"/>
      <c r="H1178" s="116">
        <f>SUM(H1179:H1282)</f>
        <v>0</v>
      </c>
      <c r="I1178" s="277"/>
    </row>
    <row r="1179" spans="1:9" s="980" customFormat="1" ht="24.95" customHeight="1" x14ac:dyDescent="0.25">
      <c r="A1179" s="964" t="s">
        <v>3570</v>
      </c>
      <c r="B1179" s="964" t="s">
        <v>979</v>
      </c>
      <c r="C1179" s="965" t="s">
        <v>6752</v>
      </c>
      <c r="D1179" s="1288" t="s">
        <v>3803</v>
      </c>
      <c r="E1179" s="1289"/>
      <c r="F1179" s="1289"/>
      <c r="G1179" s="1289"/>
      <c r="H1179" s="1289"/>
      <c r="I1179" s="1290"/>
    </row>
    <row r="1180" spans="1:9" ht="144" x14ac:dyDescent="0.2">
      <c r="A1180" s="175"/>
      <c r="B1180" s="221" t="s">
        <v>1079</v>
      </c>
      <c r="C1180" s="209"/>
      <c r="D1180" s="227" t="s">
        <v>6753</v>
      </c>
      <c r="E1180" s="209"/>
      <c r="F1180" s="209"/>
      <c r="G1180" s="209"/>
      <c r="H1180" s="209"/>
      <c r="I1180" s="385"/>
    </row>
    <row r="1181" spans="1:9" ht="24.95" customHeight="1" x14ac:dyDescent="0.2">
      <c r="A1181" s="278" t="s">
        <v>5071</v>
      </c>
      <c r="B1181" s="278" t="s">
        <v>979</v>
      </c>
      <c r="C1181" s="279" t="s">
        <v>6754</v>
      </c>
      <c r="D1181" s="280" t="s">
        <v>6755</v>
      </c>
      <c r="E1181" s="281" t="s">
        <v>92</v>
      </c>
      <c r="F1181" s="282">
        <v>31</v>
      </c>
      <c r="G1181" s="67"/>
      <c r="H1181" s="254">
        <f>ROUND(G1181*F1181,2)</f>
        <v>0</v>
      </c>
      <c r="I1181" s="163"/>
    </row>
    <row r="1182" spans="1:9" s="46" customFormat="1" ht="409.5" x14ac:dyDescent="0.25">
      <c r="A1182" s="175"/>
      <c r="B1182" s="221" t="s">
        <v>1079</v>
      </c>
      <c r="C1182" s="209"/>
      <c r="D1182" s="356" t="s">
        <v>6756</v>
      </c>
      <c r="E1182" s="209"/>
      <c r="F1182" s="209"/>
      <c r="G1182" s="209"/>
      <c r="H1182" s="209"/>
      <c r="I1182" s="355"/>
    </row>
    <row r="1183" spans="1:9" s="46" customFormat="1" ht="15" x14ac:dyDescent="0.25">
      <c r="A1183" s="178"/>
      <c r="B1183" s="221" t="s">
        <v>985</v>
      </c>
      <c r="C1183" s="213" t="s">
        <v>986</v>
      </c>
      <c r="D1183" s="214" t="s">
        <v>6757</v>
      </c>
      <c r="E1183" s="215"/>
      <c r="F1183" s="216">
        <v>31</v>
      </c>
      <c r="G1183" s="215"/>
      <c r="H1183" s="215"/>
      <c r="I1183" s="386"/>
    </row>
    <row r="1184" spans="1:9" ht="24.95" customHeight="1" x14ac:dyDescent="0.2">
      <c r="A1184" s="278" t="s">
        <v>3583</v>
      </c>
      <c r="B1184" s="278" t="s">
        <v>979</v>
      </c>
      <c r="C1184" s="279" t="s">
        <v>6758</v>
      </c>
      <c r="D1184" s="280" t="s">
        <v>6755</v>
      </c>
      <c r="E1184" s="281" t="s">
        <v>92</v>
      </c>
      <c r="F1184" s="282">
        <v>14</v>
      </c>
      <c r="G1184" s="67"/>
      <c r="H1184" s="254">
        <f>ROUND(G1184*F1184,2)</f>
        <v>0</v>
      </c>
      <c r="I1184" s="163"/>
    </row>
    <row r="1185" spans="1:9" ht="409.5" x14ac:dyDescent="0.2">
      <c r="A1185" s="175"/>
      <c r="B1185" s="221" t="s">
        <v>1079</v>
      </c>
      <c r="C1185" s="209"/>
      <c r="D1185" s="356" t="s">
        <v>6759</v>
      </c>
      <c r="E1185" s="209"/>
      <c r="F1185" s="209"/>
      <c r="G1185" s="209"/>
      <c r="H1185" s="209"/>
      <c r="I1185" s="385"/>
    </row>
    <row r="1186" spans="1:9" ht="12" x14ac:dyDescent="0.2">
      <c r="A1186" s="178"/>
      <c r="B1186" s="221" t="s">
        <v>985</v>
      </c>
      <c r="C1186" s="213" t="s">
        <v>986</v>
      </c>
      <c r="D1186" s="214" t="s">
        <v>6760</v>
      </c>
      <c r="E1186" s="215"/>
      <c r="F1186" s="216">
        <v>14</v>
      </c>
      <c r="G1186" s="215"/>
      <c r="H1186" s="215"/>
      <c r="I1186" s="383"/>
    </row>
    <row r="1187" spans="1:9" ht="24.95" customHeight="1" x14ac:dyDescent="0.2">
      <c r="A1187" s="278" t="s">
        <v>3589</v>
      </c>
      <c r="B1187" s="278" t="s">
        <v>979</v>
      </c>
      <c r="C1187" s="279" t="s">
        <v>6761</v>
      </c>
      <c r="D1187" s="280" t="s">
        <v>6755</v>
      </c>
      <c r="E1187" s="281" t="s">
        <v>92</v>
      </c>
      <c r="F1187" s="282">
        <v>8</v>
      </c>
      <c r="G1187" s="67"/>
      <c r="H1187" s="254">
        <f>ROUND(G1187*F1187,2)</f>
        <v>0</v>
      </c>
      <c r="I1187" s="388"/>
    </row>
    <row r="1188" spans="1:9" ht="409.5" x14ac:dyDescent="0.2">
      <c r="A1188" s="175"/>
      <c r="B1188" s="221" t="s">
        <v>1079</v>
      </c>
      <c r="C1188" s="209"/>
      <c r="D1188" s="356" t="s">
        <v>6759</v>
      </c>
      <c r="E1188" s="209"/>
      <c r="F1188" s="209"/>
      <c r="G1188" s="209"/>
      <c r="H1188" s="209"/>
      <c r="I1188" s="390"/>
    </row>
    <row r="1189" spans="1:9" ht="12" x14ac:dyDescent="0.2">
      <c r="A1189" s="178"/>
      <c r="B1189" s="221" t="s">
        <v>985</v>
      </c>
      <c r="C1189" s="213" t="s">
        <v>986</v>
      </c>
      <c r="D1189" s="214" t="s">
        <v>6762</v>
      </c>
      <c r="E1189" s="215"/>
      <c r="F1189" s="216">
        <v>8</v>
      </c>
      <c r="G1189" s="215"/>
      <c r="H1189" s="215"/>
      <c r="I1189" s="385"/>
    </row>
    <row r="1190" spans="1:9" ht="24.95" customHeight="1" x14ac:dyDescent="0.2">
      <c r="A1190" s="278" t="s">
        <v>3596</v>
      </c>
      <c r="B1190" s="278" t="s">
        <v>979</v>
      </c>
      <c r="C1190" s="279" t="s">
        <v>6763</v>
      </c>
      <c r="D1190" s="280" t="s">
        <v>6764</v>
      </c>
      <c r="E1190" s="281" t="s">
        <v>92</v>
      </c>
      <c r="F1190" s="282">
        <v>1</v>
      </c>
      <c r="G1190" s="67"/>
      <c r="H1190" s="254">
        <f>ROUND(G1190*F1190,2)</f>
        <v>0</v>
      </c>
      <c r="I1190" s="389"/>
    </row>
    <row r="1191" spans="1:9" ht="409.5" x14ac:dyDescent="0.2">
      <c r="A1191" s="175"/>
      <c r="B1191" s="221" t="s">
        <v>1079</v>
      </c>
      <c r="C1191" s="209"/>
      <c r="D1191" s="356" t="s">
        <v>6765</v>
      </c>
      <c r="E1191" s="209"/>
      <c r="F1191" s="209"/>
      <c r="G1191" s="209"/>
      <c r="H1191" s="209"/>
      <c r="I1191" s="384"/>
    </row>
    <row r="1192" spans="1:9" s="46" customFormat="1" ht="15" x14ac:dyDescent="0.25">
      <c r="A1192" s="178"/>
      <c r="B1192" s="221" t="s">
        <v>985</v>
      </c>
      <c r="C1192" s="213" t="s">
        <v>986</v>
      </c>
      <c r="D1192" s="214" t="s">
        <v>6766</v>
      </c>
      <c r="E1192" s="215"/>
      <c r="F1192" s="216">
        <v>1</v>
      </c>
      <c r="G1192" s="215"/>
      <c r="H1192" s="215"/>
      <c r="I1192" s="386"/>
    </row>
    <row r="1193" spans="1:9" ht="24.95" customHeight="1" x14ac:dyDescent="0.2">
      <c r="A1193" s="278" t="s">
        <v>3601</v>
      </c>
      <c r="B1193" s="278" t="s">
        <v>979</v>
      </c>
      <c r="C1193" s="279" t="s">
        <v>6767</v>
      </c>
      <c r="D1193" s="280" t="s">
        <v>6755</v>
      </c>
      <c r="E1193" s="281" t="s">
        <v>92</v>
      </c>
      <c r="F1193" s="282">
        <v>8</v>
      </c>
      <c r="G1193" s="67"/>
      <c r="H1193" s="254">
        <f>ROUND(G1193*F1193,2)</f>
        <v>0</v>
      </c>
      <c r="I1193" s="163"/>
    </row>
    <row r="1194" spans="1:9" ht="409.5" x14ac:dyDescent="0.2">
      <c r="A1194" s="175"/>
      <c r="B1194" s="221" t="s">
        <v>1079</v>
      </c>
      <c r="C1194" s="209"/>
      <c r="D1194" s="356" t="s">
        <v>6768</v>
      </c>
      <c r="E1194" s="209"/>
      <c r="F1194" s="209"/>
      <c r="G1194" s="209"/>
      <c r="H1194" s="209"/>
      <c r="I1194" s="385"/>
    </row>
    <row r="1195" spans="1:9" ht="12" x14ac:dyDescent="0.2">
      <c r="A1195" s="178"/>
      <c r="B1195" s="221" t="s">
        <v>985</v>
      </c>
      <c r="C1195" s="213" t="s">
        <v>986</v>
      </c>
      <c r="D1195" s="214" t="s">
        <v>6769</v>
      </c>
      <c r="E1195" s="215"/>
      <c r="F1195" s="216">
        <v>8</v>
      </c>
      <c r="G1195" s="215"/>
      <c r="H1195" s="215"/>
      <c r="I1195" s="383"/>
    </row>
    <row r="1196" spans="1:9" ht="24.95" customHeight="1" x14ac:dyDescent="0.2">
      <c r="A1196" s="278" t="s">
        <v>3606</v>
      </c>
      <c r="B1196" s="278" t="s">
        <v>979</v>
      </c>
      <c r="C1196" s="279" t="s">
        <v>6770</v>
      </c>
      <c r="D1196" s="280" t="s">
        <v>6755</v>
      </c>
      <c r="E1196" s="281" t="s">
        <v>92</v>
      </c>
      <c r="F1196" s="282">
        <v>3</v>
      </c>
      <c r="G1196" s="67"/>
      <c r="H1196" s="254">
        <f>ROUND(G1196*F1196,2)</f>
        <v>0</v>
      </c>
      <c r="I1196" s="388"/>
    </row>
    <row r="1197" spans="1:9" s="46" customFormat="1" ht="409.5" x14ac:dyDescent="0.25">
      <c r="A1197" s="175"/>
      <c r="B1197" s="221" t="s">
        <v>1079</v>
      </c>
      <c r="C1197" s="209"/>
      <c r="D1197" s="356" t="s">
        <v>6771</v>
      </c>
      <c r="E1197" s="209"/>
      <c r="F1197" s="209"/>
      <c r="G1197" s="209"/>
      <c r="H1197" s="209"/>
      <c r="I1197" s="386"/>
    </row>
    <row r="1198" spans="1:9" ht="12" x14ac:dyDescent="0.2">
      <c r="A1198" s="178"/>
      <c r="B1198" s="221" t="s">
        <v>985</v>
      </c>
      <c r="C1198" s="213" t="s">
        <v>986</v>
      </c>
      <c r="D1198" s="214" t="s">
        <v>6772</v>
      </c>
      <c r="E1198" s="215"/>
      <c r="F1198" s="216">
        <v>3</v>
      </c>
      <c r="G1198" s="215"/>
      <c r="H1198" s="215"/>
      <c r="I1198" s="385"/>
    </row>
    <row r="1199" spans="1:9" ht="24.95" customHeight="1" x14ac:dyDescent="0.2">
      <c r="A1199" s="278" t="s">
        <v>3611</v>
      </c>
      <c r="B1199" s="278" t="s">
        <v>979</v>
      </c>
      <c r="C1199" s="279" t="s">
        <v>6773</v>
      </c>
      <c r="D1199" s="280" t="s">
        <v>6755</v>
      </c>
      <c r="E1199" s="281" t="s">
        <v>92</v>
      </c>
      <c r="F1199" s="282">
        <v>7</v>
      </c>
      <c r="G1199" s="67"/>
      <c r="H1199" s="254">
        <f>ROUND(G1199*F1199,2)</f>
        <v>0</v>
      </c>
      <c r="I1199" s="163"/>
    </row>
    <row r="1200" spans="1:9" s="46" customFormat="1" ht="409.5" x14ac:dyDescent="0.25">
      <c r="A1200" s="175"/>
      <c r="B1200" s="221" t="s">
        <v>1079</v>
      </c>
      <c r="C1200" s="209"/>
      <c r="D1200" s="356" t="s">
        <v>6774</v>
      </c>
      <c r="E1200" s="209"/>
      <c r="F1200" s="209"/>
      <c r="G1200" s="209"/>
      <c r="H1200" s="209"/>
      <c r="I1200" s="355"/>
    </row>
    <row r="1201" spans="1:9" s="46" customFormat="1" ht="15" x14ac:dyDescent="0.25">
      <c r="A1201" s="178"/>
      <c r="B1201" s="221" t="s">
        <v>985</v>
      </c>
      <c r="C1201" s="213" t="s">
        <v>986</v>
      </c>
      <c r="D1201" s="214" t="s">
        <v>6775</v>
      </c>
      <c r="E1201" s="215"/>
      <c r="F1201" s="216">
        <v>7</v>
      </c>
      <c r="G1201" s="215"/>
      <c r="H1201" s="215"/>
      <c r="I1201" s="386"/>
    </row>
    <row r="1202" spans="1:9" ht="24.95" customHeight="1" x14ac:dyDescent="0.2">
      <c r="A1202" s="278" t="s">
        <v>3617</v>
      </c>
      <c r="B1202" s="278" t="s">
        <v>979</v>
      </c>
      <c r="C1202" s="279" t="s">
        <v>6776</v>
      </c>
      <c r="D1202" s="280" t="s">
        <v>6777</v>
      </c>
      <c r="E1202" s="281" t="s">
        <v>92</v>
      </c>
      <c r="F1202" s="282">
        <v>4</v>
      </c>
      <c r="G1202" s="67"/>
      <c r="H1202" s="254">
        <f>ROUND(G1202*F1202,2)</f>
        <v>0</v>
      </c>
      <c r="I1202" s="163"/>
    </row>
    <row r="1203" spans="1:9" ht="409.5" x14ac:dyDescent="0.2">
      <c r="A1203" s="175"/>
      <c r="B1203" s="221" t="s">
        <v>1079</v>
      </c>
      <c r="C1203" s="209"/>
      <c r="D1203" s="356" t="s">
        <v>6778</v>
      </c>
      <c r="E1203" s="209"/>
      <c r="F1203" s="209"/>
      <c r="G1203" s="209"/>
      <c r="H1203" s="209"/>
      <c r="I1203" s="385"/>
    </row>
    <row r="1204" spans="1:9" s="46" customFormat="1" ht="15" x14ac:dyDescent="0.25">
      <c r="A1204" s="178"/>
      <c r="B1204" s="221" t="s">
        <v>985</v>
      </c>
      <c r="C1204" s="213" t="s">
        <v>986</v>
      </c>
      <c r="D1204" s="214" t="s">
        <v>6779</v>
      </c>
      <c r="E1204" s="215"/>
      <c r="F1204" s="216">
        <v>4</v>
      </c>
      <c r="G1204" s="215"/>
      <c r="H1204" s="215"/>
      <c r="I1204" s="386"/>
    </row>
    <row r="1205" spans="1:9" ht="24.95" customHeight="1" x14ac:dyDescent="0.2">
      <c r="A1205" s="278" t="s">
        <v>3621</v>
      </c>
      <c r="B1205" s="278" t="s">
        <v>979</v>
      </c>
      <c r="C1205" s="279" t="s">
        <v>6780</v>
      </c>
      <c r="D1205" s="280" t="s">
        <v>6781</v>
      </c>
      <c r="E1205" s="281" t="s">
        <v>92</v>
      </c>
      <c r="F1205" s="282">
        <v>1</v>
      </c>
      <c r="G1205" s="67"/>
      <c r="H1205" s="254">
        <f>ROUND(G1205*F1205,2)</f>
        <v>0</v>
      </c>
      <c r="I1205" s="163"/>
    </row>
    <row r="1206" spans="1:9" ht="300" x14ac:dyDescent="0.2">
      <c r="A1206" s="175"/>
      <c r="B1206" s="221" t="s">
        <v>1079</v>
      </c>
      <c r="C1206" s="209"/>
      <c r="D1206" s="227" t="s">
        <v>6782</v>
      </c>
      <c r="E1206" s="209"/>
      <c r="F1206" s="209"/>
      <c r="G1206" s="209"/>
      <c r="H1206" s="209"/>
      <c r="I1206" s="385"/>
    </row>
    <row r="1207" spans="1:9" s="46" customFormat="1" ht="15" x14ac:dyDescent="0.25">
      <c r="A1207" s="178"/>
      <c r="B1207" s="221" t="s">
        <v>985</v>
      </c>
      <c r="C1207" s="213" t="s">
        <v>986</v>
      </c>
      <c r="D1207" s="214" t="s">
        <v>6766</v>
      </c>
      <c r="E1207" s="215"/>
      <c r="F1207" s="216">
        <v>1</v>
      </c>
      <c r="G1207" s="215"/>
      <c r="H1207" s="215"/>
      <c r="I1207" s="386"/>
    </row>
    <row r="1208" spans="1:9" ht="24.95" customHeight="1" x14ac:dyDescent="0.2">
      <c r="A1208" s="278" t="s">
        <v>3624</v>
      </c>
      <c r="B1208" s="278" t="s">
        <v>979</v>
      </c>
      <c r="C1208" s="279" t="s">
        <v>6783</v>
      </c>
      <c r="D1208" s="280" t="s">
        <v>6755</v>
      </c>
      <c r="E1208" s="281" t="s">
        <v>92</v>
      </c>
      <c r="F1208" s="282">
        <v>4</v>
      </c>
      <c r="G1208" s="67"/>
      <c r="H1208" s="254">
        <f>ROUND(G1208*F1208,2)</f>
        <v>0</v>
      </c>
      <c r="I1208" s="163"/>
    </row>
    <row r="1209" spans="1:9" ht="409.5" x14ac:dyDescent="0.2">
      <c r="A1209" s="175"/>
      <c r="B1209" s="221" t="s">
        <v>1079</v>
      </c>
      <c r="C1209" s="209"/>
      <c r="D1209" s="356" t="s">
        <v>6784</v>
      </c>
      <c r="E1209" s="209"/>
      <c r="F1209" s="209"/>
      <c r="G1209" s="209"/>
      <c r="H1209" s="209"/>
      <c r="I1209" s="385"/>
    </row>
    <row r="1210" spans="1:9" s="46" customFormat="1" ht="15" x14ac:dyDescent="0.25">
      <c r="A1210" s="178"/>
      <c r="B1210" s="221" t="s">
        <v>985</v>
      </c>
      <c r="C1210" s="213" t="s">
        <v>986</v>
      </c>
      <c r="D1210" s="214" t="s">
        <v>6785</v>
      </c>
      <c r="E1210" s="215"/>
      <c r="F1210" s="216">
        <v>4</v>
      </c>
      <c r="G1210" s="215"/>
      <c r="H1210" s="215"/>
      <c r="I1210" s="386"/>
    </row>
    <row r="1211" spans="1:9" ht="24.95" customHeight="1" x14ac:dyDescent="0.2">
      <c r="A1211" s="278" t="s">
        <v>3629</v>
      </c>
      <c r="B1211" s="278" t="s">
        <v>979</v>
      </c>
      <c r="C1211" s="279" t="s">
        <v>6786</v>
      </c>
      <c r="D1211" s="280" t="s">
        <v>6755</v>
      </c>
      <c r="E1211" s="281" t="s">
        <v>92</v>
      </c>
      <c r="F1211" s="282">
        <v>4</v>
      </c>
      <c r="G1211" s="67"/>
      <c r="H1211" s="254">
        <f>ROUND(G1211*F1211,2)</f>
        <v>0</v>
      </c>
      <c r="I1211" s="163"/>
    </row>
    <row r="1212" spans="1:9" ht="409.5" x14ac:dyDescent="0.2">
      <c r="A1212" s="175"/>
      <c r="B1212" s="221" t="s">
        <v>1079</v>
      </c>
      <c r="C1212" s="209"/>
      <c r="D1212" s="356" t="s">
        <v>6787</v>
      </c>
      <c r="E1212" s="209"/>
      <c r="F1212" s="209"/>
      <c r="G1212" s="209"/>
      <c r="H1212" s="209"/>
      <c r="I1212" s="385"/>
    </row>
    <row r="1213" spans="1:9" s="46" customFormat="1" ht="15" x14ac:dyDescent="0.25">
      <c r="A1213" s="178"/>
      <c r="B1213" s="221" t="s">
        <v>985</v>
      </c>
      <c r="C1213" s="213" t="s">
        <v>986</v>
      </c>
      <c r="D1213" s="214" t="s">
        <v>6779</v>
      </c>
      <c r="E1213" s="215"/>
      <c r="F1213" s="216">
        <v>4</v>
      </c>
      <c r="G1213" s="215"/>
      <c r="H1213" s="215"/>
      <c r="I1213" s="386"/>
    </row>
    <row r="1214" spans="1:9" ht="24.95" customHeight="1" x14ac:dyDescent="0.2">
      <c r="A1214" s="278" t="s">
        <v>3636</v>
      </c>
      <c r="B1214" s="278" t="s">
        <v>979</v>
      </c>
      <c r="C1214" s="279" t="s">
        <v>6788</v>
      </c>
      <c r="D1214" s="280" t="s">
        <v>6755</v>
      </c>
      <c r="E1214" s="281" t="s">
        <v>92</v>
      </c>
      <c r="F1214" s="282">
        <v>1</v>
      </c>
      <c r="G1214" s="67"/>
      <c r="H1214" s="254">
        <f>ROUND(G1214*F1214,2)</f>
        <v>0</v>
      </c>
      <c r="I1214" s="163"/>
    </row>
    <row r="1215" spans="1:9" ht="409.5" x14ac:dyDescent="0.2">
      <c r="A1215" s="175"/>
      <c r="B1215" s="221" t="s">
        <v>1079</v>
      </c>
      <c r="C1215" s="209"/>
      <c r="D1215" s="356" t="s">
        <v>6787</v>
      </c>
      <c r="E1215" s="209"/>
      <c r="F1215" s="209"/>
      <c r="G1215" s="209"/>
      <c r="H1215" s="209"/>
      <c r="I1215" s="385"/>
    </row>
    <row r="1216" spans="1:9" s="46" customFormat="1" ht="15" x14ac:dyDescent="0.25">
      <c r="A1216" s="178"/>
      <c r="B1216" s="221" t="s">
        <v>985</v>
      </c>
      <c r="C1216" s="213" t="s">
        <v>986</v>
      </c>
      <c r="D1216" s="214" t="s">
        <v>6766</v>
      </c>
      <c r="E1216" s="215"/>
      <c r="F1216" s="216">
        <v>1</v>
      </c>
      <c r="G1216" s="215"/>
      <c r="H1216" s="215"/>
      <c r="I1216" s="386"/>
    </row>
    <row r="1217" spans="1:9" ht="24.95" customHeight="1" x14ac:dyDescent="0.2">
      <c r="A1217" s="278" t="s">
        <v>3643</v>
      </c>
      <c r="B1217" s="278" t="s">
        <v>979</v>
      </c>
      <c r="C1217" s="279" t="s">
        <v>6789</v>
      </c>
      <c r="D1217" s="280" t="s">
        <v>6790</v>
      </c>
      <c r="E1217" s="281" t="s">
        <v>92</v>
      </c>
      <c r="F1217" s="282">
        <v>6</v>
      </c>
      <c r="G1217" s="67"/>
      <c r="H1217" s="254">
        <f>ROUND(G1217*F1217,2)</f>
        <v>0</v>
      </c>
      <c r="I1217" s="163"/>
    </row>
    <row r="1218" spans="1:9" ht="409.5" x14ac:dyDescent="0.2">
      <c r="A1218" s="175"/>
      <c r="B1218" s="221" t="s">
        <v>1079</v>
      </c>
      <c r="C1218" s="209"/>
      <c r="D1218" s="356" t="s">
        <v>6791</v>
      </c>
      <c r="E1218" s="209"/>
      <c r="F1218" s="209"/>
      <c r="G1218" s="209"/>
      <c r="H1218" s="209"/>
      <c r="I1218" s="385"/>
    </row>
    <row r="1219" spans="1:9" s="46" customFormat="1" ht="15" x14ac:dyDescent="0.25">
      <c r="A1219" s="178"/>
      <c r="B1219" s="221" t="s">
        <v>985</v>
      </c>
      <c r="C1219" s="213" t="s">
        <v>986</v>
      </c>
      <c r="D1219" s="214" t="s">
        <v>6792</v>
      </c>
      <c r="E1219" s="215"/>
      <c r="F1219" s="216">
        <v>6</v>
      </c>
      <c r="G1219" s="215"/>
      <c r="H1219" s="215"/>
      <c r="I1219" s="386"/>
    </row>
    <row r="1220" spans="1:9" ht="24.95" customHeight="1" x14ac:dyDescent="0.2">
      <c r="A1220" s="278" t="s">
        <v>3651</v>
      </c>
      <c r="B1220" s="278" t="s">
        <v>979</v>
      </c>
      <c r="C1220" s="279" t="s">
        <v>6793</v>
      </c>
      <c r="D1220" s="280" t="s">
        <v>6790</v>
      </c>
      <c r="E1220" s="281" t="s">
        <v>92</v>
      </c>
      <c r="F1220" s="282">
        <v>3</v>
      </c>
      <c r="G1220" s="67"/>
      <c r="H1220" s="254">
        <f>ROUND(G1220*F1220,2)</f>
        <v>0</v>
      </c>
      <c r="I1220" s="163"/>
    </row>
    <row r="1221" spans="1:9" ht="409.5" x14ac:dyDescent="0.2">
      <c r="A1221" s="175"/>
      <c r="B1221" s="221" t="s">
        <v>1079</v>
      </c>
      <c r="C1221" s="209"/>
      <c r="D1221" s="356" t="s">
        <v>6794</v>
      </c>
      <c r="E1221" s="209"/>
      <c r="F1221" s="209"/>
      <c r="G1221" s="209"/>
      <c r="H1221" s="209"/>
      <c r="I1221" s="383"/>
    </row>
    <row r="1222" spans="1:9" ht="12" x14ac:dyDescent="0.2">
      <c r="A1222" s="178"/>
      <c r="B1222" s="221" t="s">
        <v>985</v>
      </c>
      <c r="C1222" s="213" t="s">
        <v>986</v>
      </c>
      <c r="D1222" s="214" t="s">
        <v>6795</v>
      </c>
      <c r="E1222" s="215"/>
      <c r="F1222" s="216">
        <v>3</v>
      </c>
      <c r="G1222" s="215"/>
      <c r="H1222" s="215"/>
      <c r="I1222" s="384"/>
    </row>
    <row r="1223" spans="1:9" s="46" customFormat="1" ht="24.95" customHeight="1" x14ac:dyDescent="0.25">
      <c r="A1223" s="278" t="s">
        <v>3658</v>
      </c>
      <c r="B1223" s="278" t="s">
        <v>979</v>
      </c>
      <c r="C1223" s="279" t="s">
        <v>6796</v>
      </c>
      <c r="D1223" s="280" t="s">
        <v>6790</v>
      </c>
      <c r="E1223" s="281" t="s">
        <v>92</v>
      </c>
      <c r="F1223" s="282">
        <v>2</v>
      </c>
      <c r="G1223" s="67"/>
      <c r="H1223" s="254">
        <f>ROUND(G1223*F1223,2)</f>
        <v>0</v>
      </c>
      <c r="I1223" s="284"/>
    </row>
    <row r="1224" spans="1:9" s="46" customFormat="1" ht="409.5" x14ac:dyDescent="0.25">
      <c r="A1224" s="175"/>
      <c r="B1224" s="221" t="s">
        <v>1079</v>
      </c>
      <c r="C1224" s="209"/>
      <c r="D1224" s="356" t="s">
        <v>6797</v>
      </c>
      <c r="E1224" s="209"/>
      <c r="F1224" s="209"/>
      <c r="G1224" s="209"/>
      <c r="H1224" s="209"/>
      <c r="I1224" s="386"/>
    </row>
    <row r="1225" spans="1:9" ht="12" x14ac:dyDescent="0.2">
      <c r="A1225" s="178"/>
      <c r="B1225" s="221" t="s">
        <v>985</v>
      </c>
      <c r="C1225" s="213" t="s">
        <v>986</v>
      </c>
      <c r="D1225" s="214" t="s">
        <v>6798</v>
      </c>
      <c r="E1225" s="215"/>
      <c r="F1225" s="216">
        <v>2</v>
      </c>
      <c r="G1225" s="215"/>
      <c r="H1225" s="215"/>
      <c r="I1225" s="385"/>
    </row>
    <row r="1226" spans="1:9" ht="24.95" customHeight="1" x14ac:dyDescent="0.2">
      <c r="A1226" s="278" t="s">
        <v>3666</v>
      </c>
      <c r="B1226" s="278" t="s">
        <v>979</v>
      </c>
      <c r="C1226" s="279" t="s">
        <v>6799</v>
      </c>
      <c r="D1226" s="280" t="s">
        <v>6790</v>
      </c>
      <c r="E1226" s="281" t="s">
        <v>92</v>
      </c>
      <c r="F1226" s="282">
        <v>1</v>
      </c>
      <c r="G1226" s="67"/>
      <c r="H1226" s="254">
        <f>ROUND(G1226*F1226,2)</f>
        <v>0</v>
      </c>
      <c r="I1226" s="163"/>
    </row>
    <row r="1227" spans="1:9" s="46" customFormat="1" ht="409.5" x14ac:dyDescent="0.25">
      <c r="A1227" s="175"/>
      <c r="B1227" s="221" t="s">
        <v>1079</v>
      </c>
      <c r="C1227" s="209"/>
      <c r="D1227" s="356" t="s">
        <v>6800</v>
      </c>
      <c r="E1227" s="209"/>
      <c r="F1227" s="209"/>
      <c r="G1227" s="209"/>
      <c r="H1227" s="209"/>
      <c r="I1227" s="386"/>
    </row>
    <row r="1228" spans="1:9" ht="12" x14ac:dyDescent="0.2">
      <c r="A1228" s="178"/>
      <c r="B1228" s="221" t="s">
        <v>985</v>
      </c>
      <c r="C1228" s="213" t="s">
        <v>986</v>
      </c>
      <c r="D1228" s="214" t="s">
        <v>6801</v>
      </c>
      <c r="E1228" s="215"/>
      <c r="F1228" s="216">
        <v>1</v>
      </c>
      <c r="G1228" s="215"/>
      <c r="H1228" s="215"/>
      <c r="I1228" s="385"/>
    </row>
    <row r="1229" spans="1:9" ht="24.95" customHeight="1" x14ac:dyDescent="0.2">
      <c r="A1229" s="278" t="s">
        <v>3671</v>
      </c>
      <c r="B1229" s="278" t="s">
        <v>979</v>
      </c>
      <c r="C1229" s="279" t="s">
        <v>6802</v>
      </c>
      <c r="D1229" s="280" t="s">
        <v>6790</v>
      </c>
      <c r="E1229" s="281" t="s">
        <v>92</v>
      </c>
      <c r="F1229" s="282">
        <v>1</v>
      </c>
      <c r="G1229" s="67"/>
      <c r="H1229" s="254">
        <f>ROUND(G1229*F1229,2)</f>
        <v>0</v>
      </c>
      <c r="I1229" s="163"/>
    </row>
    <row r="1230" spans="1:9" s="46" customFormat="1" ht="409.5" x14ac:dyDescent="0.25">
      <c r="A1230" s="175"/>
      <c r="B1230" s="221" t="s">
        <v>1079</v>
      </c>
      <c r="C1230" s="209"/>
      <c r="D1230" s="356" t="s">
        <v>6803</v>
      </c>
      <c r="E1230" s="209"/>
      <c r="F1230" s="209"/>
      <c r="G1230" s="209"/>
      <c r="H1230" s="209"/>
      <c r="I1230" s="386"/>
    </row>
    <row r="1231" spans="1:9" ht="12" x14ac:dyDescent="0.2">
      <c r="A1231" s="178"/>
      <c r="B1231" s="221" t="s">
        <v>985</v>
      </c>
      <c r="C1231" s="213" t="s">
        <v>986</v>
      </c>
      <c r="D1231" s="214" t="s">
        <v>6766</v>
      </c>
      <c r="E1231" s="215"/>
      <c r="F1231" s="216">
        <v>1</v>
      </c>
      <c r="G1231" s="215"/>
      <c r="H1231" s="215"/>
      <c r="I1231" s="385"/>
    </row>
    <row r="1232" spans="1:9" ht="24.95" customHeight="1" x14ac:dyDescent="0.2">
      <c r="A1232" s="278" t="s">
        <v>3679</v>
      </c>
      <c r="B1232" s="278" t="s">
        <v>979</v>
      </c>
      <c r="C1232" s="279" t="s">
        <v>6804</v>
      </c>
      <c r="D1232" s="280" t="s">
        <v>6790</v>
      </c>
      <c r="E1232" s="281" t="s">
        <v>92</v>
      </c>
      <c r="F1232" s="282">
        <v>1</v>
      </c>
      <c r="G1232" s="67"/>
      <c r="H1232" s="254">
        <f>ROUND(G1232*F1232,2)</f>
        <v>0</v>
      </c>
      <c r="I1232" s="163"/>
    </row>
    <row r="1233" spans="1:9" s="46" customFormat="1" ht="409.5" x14ac:dyDescent="0.25">
      <c r="A1233" s="175"/>
      <c r="B1233" s="221" t="s">
        <v>1079</v>
      </c>
      <c r="C1233" s="209"/>
      <c r="D1233" s="356" t="s">
        <v>6805</v>
      </c>
      <c r="E1233" s="209"/>
      <c r="F1233" s="209"/>
      <c r="G1233" s="209"/>
      <c r="H1233" s="209"/>
      <c r="I1233" s="386"/>
    </row>
    <row r="1234" spans="1:9" ht="12" x14ac:dyDescent="0.2">
      <c r="A1234" s="178"/>
      <c r="B1234" s="221" t="s">
        <v>985</v>
      </c>
      <c r="C1234" s="213" t="s">
        <v>986</v>
      </c>
      <c r="D1234" s="214" t="s">
        <v>6801</v>
      </c>
      <c r="E1234" s="215"/>
      <c r="F1234" s="216">
        <v>1</v>
      </c>
      <c r="G1234" s="215"/>
      <c r="H1234" s="215"/>
      <c r="I1234" s="385"/>
    </row>
    <row r="1235" spans="1:9" ht="24.95" customHeight="1" x14ac:dyDescent="0.2">
      <c r="A1235" s="278" t="s">
        <v>3684</v>
      </c>
      <c r="B1235" s="278" t="s">
        <v>979</v>
      </c>
      <c r="C1235" s="279" t="s">
        <v>6806</v>
      </c>
      <c r="D1235" s="280" t="s">
        <v>6790</v>
      </c>
      <c r="E1235" s="281" t="s">
        <v>92</v>
      </c>
      <c r="F1235" s="282">
        <v>1</v>
      </c>
      <c r="G1235" s="67"/>
      <c r="H1235" s="254">
        <f>ROUND(G1235*F1235,2)</f>
        <v>0</v>
      </c>
      <c r="I1235" s="163"/>
    </row>
    <row r="1236" spans="1:9" s="46" customFormat="1" ht="409.5" x14ac:dyDescent="0.25">
      <c r="A1236" s="175"/>
      <c r="B1236" s="221" t="s">
        <v>1079</v>
      </c>
      <c r="C1236" s="209"/>
      <c r="D1236" s="356" t="s">
        <v>6807</v>
      </c>
      <c r="E1236" s="209"/>
      <c r="F1236" s="209"/>
      <c r="G1236" s="209"/>
      <c r="H1236" s="209"/>
      <c r="I1236" s="386"/>
    </row>
    <row r="1237" spans="1:9" ht="12" x14ac:dyDescent="0.2">
      <c r="A1237" s="178"/>
      <c r="B1237" s="221" t="s">
        <v>985</v>
      </c>
      <c r="C1237" s="213" t="s">
        <v>986</v>
      </c>
      <c r="D1237" s="214" t="s">
        <v>6766</v>
      </c>
      <c r="E1237" s="215"/>
      <c r="F1237" s="216">
        <v>1</v>
      </c>
      <c r="G1237" s="215"/>
      <c r="H1237" s="215"/>
      <c r="I1237" s="385"/>
    </row>
    <row r="1238" spans="1:9" ht="24.95" customHeight="1" x14ac:dyDescent="0.2">
      <c r="A1238" s="278" t="s">
        <v>3691</v>
      </c>
      <c r="B1238" s="278" t="s">
        <v>979</v>
      </c>
      <c r="C1238" s="279" t="s">
        <v>6808</v>
      </c>
      <c r="D1238" s="280" t="s">
        <v>6809</v>
      </c>
      <c r="E1238" s="281" t="s">
        <v>92</v>
      </c>
      <c r="F1238" s="282">
        <v>1</v>
      </c>
      <c r="G1238" s="67"/>
      <c r="H1238" s="254">
        <f>ROUND(G1238*F1238,2)</f>
        <v>0</v>
      </c>
      <c r="I1238" s="163"/>
    </row>
    <row r="1239" spans="1:9" s="46" customFormat="1" ht="409.5" x14ac:dyDescent="0.25">
      <c r="A1239" s="175"/>
      <c r="B1239" s="221" t="s">
        <v>1079</v>
      </c>
      <c r="C1239" s="209"/>
      <c r="D1239" s="356" t="s">
        <v>6810</v>
      </c>
      <c r="E1239" s="209"/>
      <c r="F1239" s="209"/>
      <c r="G1239" s="209"/>
      <c r="H1239" s="209"/>
      <c r="I1239" s="355"/>
    </row>
    <row r="1240" spans="1:9" s="46" customFormat="1" ht="15" x14ac:dyDescent="0.25">
      <c r="A1240" s="178"/>
      <c r="B1240" s="221" t="s">
        <v>985</v>
      </c>
      <c r="C1240" s="213" t="s">
        <v>986</v>
      </c>
      <c r="D1240" s="214" t="s">
        <v>6766</v>
      </c>
      <c r="E1240" s="215"/>
      <c r="F1240" s="216">
        <v>1</v>
      </c>
      <c r="G1240" s="215"/>
      <c r="H1240" s="215"/>
      <c r="I1240" s="386"/>
    </row>
    <row r="1241" spans="1:9" ht="24.95" customHeight="1" x14ac:dyDescent="0.2">
      <c r="A1241" s="278" t="s">
        <v>3702</v>
      </c>
      <c r="B1241" s="278" t="s">
        <v>979</v>
      </c>
      <c r="C1241" s="279" t="s">
        <v>6811</v>
      </c>
      <c r="D1241" s="280" t="s">
        <v>6755</v>
      </c>
      <c r="E1241" s="281" t="s">
        <v>92</v>
      </c>
      <c r="F1241" s="282">
        <v>1</v>
      </c>
      <c r="G1241" s="67"/>
      <c r="H1241" s="254">
        <f>ROUND(G1241*F1241,2)</f>
        <v>0</v>
      </c>
      <c r="I1241" s="163"/>
    </row>
    <row r="1242" spans="1:9" ht="409.5" x14ac:dyDescent="0.2">
      <c r="A1242" s="175"/>
      <c r="B1242" s="221" t="s">
        <v>1079</v>
      </c>
      <c r="C1242" s="209"/>
      <c r="D1242" s="356" t="s">
        <v>6812</v>
      </c>
      <c r="E1242" s="209"/>
      <c r="F1242" s="209"/>
      <c r="G1242" s="209"/>
      <c r="H1242" s="209"/>
      <c r="I1242" s="385"/>
    </row>
    <row r="1243" spans="1:9" s="46" customFormat="1" ht="15" x14ac:dyDescent="0.25">
      <c r="A1243" s="178"/>
      <c r="B1243" s="221" t="s">
        <v>985</v>
      </c>
      <c r="C1243" s="213" t="s">
        <v>986</v>
      </c>
      <c r="D1243" s="214" t="s">
        <v>6766</v>
      </c>
      <c r="E1243" s="215"/>
      <c r="F1243" s="216">
        <v>1</v>
      </c>
      <c r="G1243" s="215"/>
      <c r="H1243" s="215"/>
      <c r="I1243" s="386"/>
    </row>
    <row r="1244" spans="1:9" ht="24.95" customHeight="1" x14ac:dyDescent="0.2">
      <c r="A1244" s="278" t="s">
        <v>3706</v>
      </c>
      <c r="B1244" s="278" t="s">
        <v>979</v>
      </c>
      <c r="C1244" s="279" t="s">
        <v>6813</v>
      </c>
      <c r="D1244" s="280" t="s">
        <v>6755</v>
      </c>
      <c r="E1244" s="281" t="s">
        <v>92</v>
      </c>
      <c r="F1244" s="282">
        <v>1</v>
      </c>
      <c r="G1244" s="67"/>
      <c r="H1244" s="254">
        <f>ROUND(G1244*F1244,2)</f>
        <v>0</v>
      </c>
      <c r="I1244" s="163"/>
    </row>
    <row r="1245" spans="1:9" ht="409.5" x14ac:dyDescent="0.2">
      <c r="A1245" s="175"/>
      <c r="B1245" s="221" t="s">
        <v>1079</v>
      </c>
      <c r="C1245" s="209"/>
      <c r="D1245" s="356" t="s">
        <v>6814</v>
      </c>
      <c r="E1245" s="209"/>
      <c r="F1245" s="209"/>
      <c r="G1245" s="209"/>
      <c r="H1245" s="209"/>
      <c r="I1245" s="385"/>
    </row>
    <row r="1246" spans="1:9" s="46" customFormat="1" ht="15" x14ac:dyDescent="0.25">
      <c r="A1246" s="178"/>
      <c r="B1246" s="221" t="s">
        <v>985</v>
      </c>
      <c r="C1246" s="213" t="s">
        <v>986</v>
      </c>
      <c r="D1246" s="214" t="s">
        <v>6766</v>
      </c>
      <c r="E1246" s="215"/>
      <c r="F1246" s="216">
        <v>1</v>
      </c>
      <c r="G1246" s="215"/>
      <c r="H1246" s="215"/>
      <c r="I1246" s="386"/>
    </row>
    <row r="1247" spans="1:9" ht="24.95" customHeight="1" x14ac:dyDescent="0.2">
      <c r="A1247" s="278" t="s">
        <v>3712</v>
      </c>
      <c r="B1247" s="278" t="s">
        <v>979</v>
      </c>
      <c r="C1247" s="279" t="s">
        <v>6815</v>
      </c>
      <c r="D1247" s="280" t="s">
        <v>6755</v>
      </c>
      <c r="E1247" s="281" t="s">
        <v>92</v>
      </c>
      <c r="F1247" s="282">
        <v>1</v>
      </c>
      <c r="G1247" s="67"/>
      <c r="H1247" s="254">
        <f>ROUND(G1247*F1247,2)</f>
        <v>0</v>
      </c>
      <c r="I1247" s="163"/>
    </row>
    <row r="1248" spans="1:9" ht="409.5" x14ac:dyDescent="0.2">
      <c r="A1248" s="175"/>
      <c r="B1248" s="221" t="s">
        <v>1079</v>
      </c>
      <c r="C1248" s="209"/>
      <c r="D1248" s="356" t="s">
        <v>6816</v>
      </c>
      <c r="E1248" s="209"/>
      <c r="F1248" s="209"/>
      <c r="G1248" s="209"/>
      <c r="H1248" s="209"/>
      <c r="I1248" s="385"/>
    </row>
    <row r="1249" spans="1:9" s="46" customFormat="1" ht="15" x14ac:dyDescent="0.25">
      <c r="A1249" s="178"/>
      <c r="B1249" s="221" t="s">
        <v>985</v>
      </c>
      <c r="C1249" s="213" t="s">
        <v>986</v>
      </c>
      <c r="D1249" s="214" t="s">
        <v>6766</v>
      </c>
      <c r="E1249" s="215"/>
      <c r="F1249" s="216">
        <v>1</v>
      </c>
      <c r="G1249" s="215"/>
      <c r="H1249" s="215"/>
      <c r="I1249" s="386"/>
    </row>
    <row r="1250" spans="1:9" ht="24.95" customHeight="1" x14ac:dyDescent="0.2">
      <c r="A1250" s="278" t="s">
        <v>3715</v>
      </c>
      <c r="B1250" s="278" t="s">
        <v>979</v>
      </c>
      <c r="C1250" s="279" t="s">
        <v>6817</v>
      </c>
      <c r="D1250" s="280" t="s">
        <v>6755</v>
      </c>
      <c r="E1250" s="281" t="s">
        <v>92</v>
      </c>
      <c r="F1250" s="282">
        <v>1</v>
      </c>
      <c r="G1250" s="67"/>
      <c r="H1250" s="254">
        <f>ROUND(G1250*F1250,2)</f>
        <v>0</v>
      </c>
      <c r="I1250" s="163"/>
    </row>
    <row r="1251" spans="1:9" ht="409.5" x14ac:dyDescent="0.2">
      <c r="A1251" s="175"/>
      <c r="B1251" s="221" t="s">
        <v>1079</v>
      </c>
      <c r="C1251" s="209"/>
      <c r="D1251" s="356" t="s">
        <v>6816</v>
      </c>
      <c r="E1251" s="209"/>
      <c r="F1251" s="209"/>
      <c r="G1251" s="209"/>
      <c r="H1251" s="209"/>
      <c r="I1251" s="385"/>
    </row>
    <row r="1252" spans="1:9" s="46" customFormat="1" ht="15" x14ac:dyDescent="0.25">
      <c r="A1252" s="178"/>
      <c r="B1252" s="221" t="s">
        <v>985</v>
      </c>
      <c r="C1252" s="213" t="s">
        <v>986</v>
      </c>
      <c r="D1252" s="214" t="s">
        <v>6801</v>
      </c>
      <c r="E1252" s="215"/>
      <c r="F1252" s="216">
        <v>1</v>
      </c>
      <c r="G1252" s="215"/>
      <c r="H1252" s="215"/>
      <c r="I1252" s="386"/>
    </row>
    <row r="1253" spans="1:9" ht="24.95" customHeight="1" x14ac:dyDescent="0.2">
      <c r="A1253" s="278" t="s">
        <v>3721</v>
      </c>
      <c r="B1253" s="278" t="s">
        <v>979</v>
      </c>
      <c r="C1253" s="279" t="s">
        <v>6818</v>
      </c>
      <c r="D1253" s="280" t="s">
        <v>6819</v>
      </c>
      <c r="E1253" s="281" t="s">
        <v>92</v>
      </c>
      <c r="F1253" s="282">
        <v>2</v>
      </c>
      <c r="G1253" s="67"/>
      <c r="H1253" s="254">
        <f>ROUND(G1253*F1253,2)</f>
        <v>0</v>
      </c>
      <c r="I1253" s="163"/>
    </row>
    <row r="1254" spans="1:9" ht="409.5" x14ac:dyDescent="0.2">
      <c r="A1254" s="175"/>
      <c r="B1254" s="221" t="s">
        <v>1079</v>
      </c>
      <c r="C1254" s="209"/>
      <c r="D1254" s="356" t="s">
        <v>6820</v>
      </c>
      <c r="E1254" s="209"/>
      <c r="F1254" s="209"/>
      <c r="G1254" s="209"/>
      <c r="H1254" s="209"/>
      <c r="I1254" s="385"/>
    </row>
    <row r="1255" spans="1:9" s="46" customFormat="1" ht="15" x14ac:dyDescent="0.25">
      <c r="A1255" s="178"/>
      <c r="B1255" s="221" t="s">
        <v>985</v>
      </c>
      <c r="C1255" s="213" t="s">
        <v>986</v>
      </c>
      <c r="D1255" s="214" t="s">
        <v>6821</v>
      </c>
      <c r="E1255" s="215"/>
      <c r="F1255" s="216">
        <v>2</v>
      </c>
      <c r="G1255" s="215"/>
      <c r="H1255" s="215"/>
      <c r="I1255" s="386"/>
    </row>
    <row r="1256" spans="1:9" ht="24.95" customHeight="1" x14ac:dyDescent="0.2">
      <c r="A1256" s="278" t="s">
        <v>3727</v>
      </c>
      <c r="B1256" s="278" t="s">
        <v>979</v>
      </c>
      <c r="C1256" s="279" t="s">
        <v>6822</v>
      </c>
      <c r="D1256" s="280" t="s">
        <v>6755</v>
      </c>
      <c r="E1256" s="281" t="s">
        <v>92</v>
      </c>
      <c r="F1256" s="282">
        <v>4</v>
      </c>
      <c r="G1256" s="67"/>
      <c r="H1256" s="254">
        <f>ROUND(G1256*F1256,2)</f>
        <v>0</v>
      </c>
      <c r="I1256" s="163"/>
    </row>
    <row r="1257" spans="1:9" ht="409.5" x14ac:dyDescent="0.2">
      <c r="A1257" s="175"/>
      <c r="B1257" s="221" t="s">
        <v>1079</v>
      </c>
      <c r="C1257" s="209"/>
      <c r="D1257" s="356" t="s">
        <v>6823</v>
      </c>
      <c r="E1257" s="209"/>
      <c r="F1257" s="209"/>
      <c r="G1257" s="209"/>
      <c r="H1257" s="209"/>
      <c r="I1257" s="385"/>
    </row>
    <row r="1258" spans="1:9" s="46" customFormat="1" ht="15" x14ac:dyDescent="0.25">
      <c r="A1258" s="178"/>
      <c r="B1258" s="221" t="s">
        <v>985</v>
      </c>
      <c r="C1258" s="213" t="s">
        <v>986</v>
      </c>
      <c r="D1258" s="214" t="s">
        <v>6824</v>
      </c>
      <c r="E1258" s="215"/>
      <c r="F1258" s="216">
        <v>4</v>
      </c>
      <c r="G1258" s="215"/>
      <c r="H1258" s="215"/>
      <c r="I1258" s="386"/>
    </row>
    <row r="1259" spans="1:9" ht="24.95" customHeight="1" x14ac:dyDescent="0.2">
      <c r="A1259" s="278" t="s">
        <v>3733</v>
      </c>
      <c r="B1259" s="278" t="s">
        <v>979</v>
      </c>
      <c r="C1259" s="279" t="s">
        <v>6825</v>
      </c>
      <c r="D1259" s="280" t="s">
        <v>6755</v>
      </c>
      <c r="E1259" s="281" t="s">
        <v>92</v>
      </c>
      <c r="F1259" s="282">
        <v>7</v>
      </c>
      <c r="G1259" s="67"/>
      <c r="H1259" s="254">
        <f>ROUND(G1259*F1259,2)</f>
        <v>0</v>
      </c>
      <c r="I1259" s="163"/>
    </row>
    <row r="1260" spans="1:9" ht="409.5" x14ac:dyDescent="0.2">
      <c r="A1260" s="175"/>
      <c r="B1260" s="221" t="s">
        <v>1079</v>
      </c>
      <c r="C1260" s="209"/>
      <c r="D1260" s="356" t="s">
        <v>6823</v>
      </c>
      <c r="E1260" s="209"/>
      <c r="F1260" s="209"/>
      <c r="G1260" s="209"/>
      <c r="H1260" s="209"/>
      <c r="I1260" s="385"/>
    </row>
    <row r="1261" spans="1:9" s="46" customFormat="1" ht="15" x14ac:dyDescent="0.25">
      <c r="A1261" s="178"/>
      <c r="B1261" s="221" t="s">
        <v>985</v>
      </c>
      <c r="C1261" s="213" t="s">
        <v>986</v>
      </c>
      <c r="D1261" s="214" t="s">
        <v>6826</v>
      </c>
      <c r="E1261" s="215"/>
      <c r="F1261" s="216">
        <v>7</v>
      </c>
      <c r="G1261" s="215"/>
      <c r="H1261" s="215"/>
      <c r="I1261" s="386"/>
    </row>
    <row r="1262" spans="1:9" ht="24.95" customHeight="1" x14ac:dyDescent="0.2">
      <c r="A1262" s="278" t="s">
        <v>3738</v>
      </c>
      <c r="B1262" s="278" t="s">
        <v>979</v>
      </c>
      <c r="C1262" s="279" t="s">
        <v>6827</v>
      </c>
      <c r="D1262" s="280" t="s">
        <v>6764</v>
      </c>
      <c r="E1262" s="281" t="s">
        <v>92</v>
      </c>
      <c r="F1262" s="282">
        <v>1</v>
      </c>
      <c r="G1262" s="67"/>
      <c r="H1262" s="254">
        <f>ROUND(G1262*F1262,2)</f>
        <v>0</v>
      </c>
      <c r="I1262" s="163"/>
    </row>
    <row r="1263" spans="1:9" ht="409.5" x14ac:dyDescent="0.2">
      <c r="A1263" s="175"/>
      <c r="B1263" s="221" t="s">
        <v>1079</v>
      </c>
      <c r="C1263" s="209"/>
      <c r="D1263" s="356" t="s">
        <v>6828</v>
      </c>
      <c r="E1263" s="209"/>
      <c r="F1263" s="209"/>
      <c r="G1263" s="209"/>
      <c r="H1263" s="209"/>
      <c r="I1263" s="385"/>
    </row>
    <row r="1264" spans="1:9" s="46" customFormat="1" ht="15" x14ac:dyDescent="0.25">
      <c r="A1264" s="178"/>
      <c r="B1264" s="221" t="s">
        <v>985</v>
      </c>
      <c r="C1264" s="213" t="s">
        <v>986</v>
      </c>
      <c r="D1264" s="214" t="s">
        <v>6766</v>
      </c>
      <c r="E1264" s="215"/>
      <c r="F1264" s="216">
        <v>1</v>
      </c>
      <c r="G1264" s="215"/>
      <c r="H1264" s="215"/>
      <c r="I1264" s="386"/>
    </row>
    <row r="1265" spans="1:9" ht="24.95" customHeight="1" x14ac:dyDescent="0.2">
      <c r="A1265" s="278" t="s">
        <v>3743</v>
      </c>
      <c r="B1265" s="278" t="s">
        <v>979</v>
      </c>
      <c r="C1265" s="279" t="s">
        <v>6829</v>
      </c>
      <c r="D1265" s="280" t="s">
        <v>6764</v>
      </c>
      <c r="E1265" s="281" t="s">
        <v>92</v>
      </c>
      <c r="F1265" s="282">
        <v>1</v>
      </c>
      <c r="G1265" s="67"/>
      <c r="H1265" s="254">
        <f>ROUND(G1265*F1265,2)</f>
        <v>0</v>
      </c>
      <c r="I1265" s="163"/>
    </row>
    <row r="1266" spans="1:9" ht="409.5" x14ac:dyDescent="0.2">
      <c r="A1266" s="175"/>
      <c r="B1266" s="221" t="s">
        <v>1079</v>
      </c>
      <c r="C1266" s="209"/>
      <c r="D1266" s="356" t="s">
        <v>6830</v>
      </c>
      <c r="E1266" s="209"/>
      <c r="F1266" s="209"/>
      <c r="G1266" s="209"/>
      <c r="H1266" s="209"/>
      <c r="I1266" s="385"/>
    </row>
    <row r="1267" spans="1:9" s="46" customFormat="1" ht="15" x14ac:dyDescent="0.25">
      <c r="A1267" s="178"/>
      <c r="B1267" s="221" t="s">
        <v>985</v>
      </c>
      <c r="C1267" s="213" t="s">
        <v>986</v>
      </c>
      <c r="D1267" s="214" t="s">
        <v>6766</v>
      </c>
      <c r="E1267" s="215"/>
      <c r="F1267" s="216">
        <v>1</v>
      </c>
      <c r="G1267" s="215"/>
      <c r="H1267" s="215"/>
      <c r="I1267" s="386"/>
    </row>
    <row r="1268" spans="1:9" ht="24.95" customHeight="1" x14ac:dyDescent="0.2">
      <c r="A1268" s="278" t="s">
        <v>3748</v>
      </c>
      <c r="B1268" s="278" t="s">
        <v>979</v>
      </c>
      <c r="C1268" s="279" t="s">
        <v>6831</v>
      </c>
      <c r="D1268" s="280" t="s">
        <v>6764</v>
      </c>
      <c r="E1268" s="281" t="s">
        <v>92</v>
      </c>
      <c r="F1268" s="282">
        <v>1</v>
      </c>
      <c r="G1268" s="67"/>
      <c r="H1268" s="254">
        <f>ROUND(G1268*F1268,2)</f>
        <v>0</v>
      </c>
      <c r="I1268" s="163"/>
    </row>
    <row r="1269" spans="1:9" ht="409.5" x14ac:dyDescent="0.2">
      <c r="A1269" s="175"/>
      <c r="B1269" s="221" t="s">
        <v>1079</v>
      </c>
      <c r="C1269" s="209"/>
      <c r="D1269" s="356" t="s">
        <v>6832</v>
      </c>
      <c r="E1269" s="209"/>
      <c r="F1269" s="209"/>
      <c r="G1269" s="209"/>
      <c r="H1269" s="209"/>
      <c r="I1269" s="385"/>
    </row>
    <row r="1270" spans="1:9" s="46" customFormat="1" ht="15" x14ac:dyDescent="0.25">
      <c r="A1270" s="178"/>
      <c r="B1270" s="221" t="s">
        <v>985</v>
      </c>
      <c r="C1270" s="213" t="s">
        <v>986</v>
      </c>
      <c r="D1270" s="214" t="s">
        <v>6766</v>
      </c>
      <c r="E1270" s="215"/>
      <c r="F1270" s="216">
        <v>1</v>
      </c>
      <c r="G1270" s="215"/>
      <c r="H1270" s="215"/>
      <c r="I1270" s="386"/>
    </row>
    <row r="1271" spans="1:9" ht="24.95" customHeight="1" x14ac:dyDescent="0.2">
      <c r="A1271" s="278" t="s">
        <v>3753</v>
      </c>
      <c r="B1271" s="278" t="s">
        <v>979</v>
      </c>
      <c r="C1271" s="279" t="s">
        <v>6833</v>
      </c>
      <c r="D1271" s="280" t="s">
        <v>6755</v>
      </c>
      <c r="E1271" s="281" t="s">
        <v>92</v>
      </c>
      <c r="F1271" s="282">
        <v>1</v>
      </c>
      <c r="G1271" s="67"/>
      <c r="H1271" s="254">
        <f>ROUND(G1271*F1271,2)</f>
        <v>0</v>
      </c>
      <c r="I1271" s="163"/>
    </row>
    <row r="1272" spans="1:9" ht="409.5" x14ac:dyDescent="0.2">
      <c r="A1272" s="175"/>
      <c r="B1272" s="221" t="s">
        <v>1079</v>
      </c>
      <c r="C1272" s="209"/>
      <c r="D1272" s="356" t="s">
        <v>6834</v>
      </c>
      <c r="E1272" s="209"/>
      <c r="F1272" s="209"/>
      <c r="G1272" s="209"/>
      <c r="H1272" s="209"/>
      <c r="I1272" s="385"/>
    </row>
    <row r="1273" spans="1:9" s="46" customFormat="1" ht="15" x14ac:dyDescent="0.25">
      <c r="A1273" s="178"/>
      <c r="B1273" s="221" t="s">
        <v>985</v>
      </c>
      <c r="C1273" s="213" t="s">
        <v>986</v>
      </c>
      <c r="D1273" s="214" t="s">
        <v>6766</v>
      </c>
      <c r="E1273" s="215"/>
      <c r="F1273" s="216">
        <v>1</v>
      </c>
      <c r="G1273" s="215"/>
      <c r="H1273" s="215"/>
      <c r="I1273" s="386"/>
    </row>
    <row r="1274" spans="1:9" ht="24.95" customHeight="1" x14ac:dyDescent="0.2">
      <c r="A1274" s="278" t="s">
        <v>3758</v>
      </c>
      <c r="B1274" s="278" t="s">
        <v>979</v>
      </c>
      <c r="C1274" s="279" t="s">
        <v>6835</v>
      </c>
      <c r="D1274" s="280" t="s">
        <v>6836</v>
      </c>
      <c r="E1274" s="281" t="s">
        <v>92</v>
      </c>
      <c r="F1274" s="282">
        <v>1</v>
      </c>
      <c r="G1274" s="67"/>
      <c r="H1274" s="254">
        <f>ROUND(G1274*F1274,2)</f>
        <v>0</v>
      </c>
      <c r="I1274" s="163"/>
    </row>
    <row r="1275" spans="1:9" ht="409.5" x14ac:dyDescent="0.2">
      <c r="A1275" s="175"/>
      <c r="B1275" s="221" t="s">
        <v>1079</v>
      </c>
      <c r="C1275" s="209"/>
      <c r="D1275" s="356" t="s">
        <v>6837</v>
      </c>
      <c r="E1275" s="209"/>
      <c r="F1275" s="209"/>
      <c r="G1275" s="209"/>
      <c r="H1275" s="209"/>
      <c r="I1275" s="385"/>
    </row>
    <row r="1276" spans="1:9" s="46" customFormat="1" ht="15" x14ac:dyDescent="0.25">
      <c r="A1276" s="178"/>
      <c r="B1276" s="221" t="s">
        <v>985</v>
      </c>
      <c r="C1276" s="213" t="s">
        <v>986</v>
      </c>
      <c r="D1276" s="214" t="s">
        <v>6766</v>
      </c>
      <c r="E1276" s="215"/>
      <c r="F1276" s="216">
        <v>1</v>
      </c>
      <c r="G1276" s="215"/>
      <c r="H1276" s="215"/>
      <c r="I1276" s="386"/>
    </row>
    <row r="1277" spans="1:9" ht="24.95" customHeight="1" x14ac:dyDescent="0.2">
      <c r="A1277" s="278" t="s">
        <v>3764</v>
      </c>
      <c r="B1277" s="278" t="s">
        <v>979</v>
      </c>
      <c r="C1277" s="279" t="s">
        <v>6838</v>
      </c>
      <c r="D1277" s="280" t="s">
        <v>6839</v>
      </c>
      <c r="E1277" s="281" t="s">
        <v>92</v>
      </c>
      <c r="F1277" s="282">
        <v>3</v>
      </c>
      <c r="G1277" s="67"/>
      <c r="H1277" s="254">
        <f>ROUND(G1277*F1277,2)</f>
        <v>0</v>
      </c>
      <c r="I1277" s="163"/>
    </row>
    <row r="1278" spans="1:9" ht="409.5" x14ac:dyDescent="0.2">
      <c r="A1278" s="175"/>
      <c r="B1278" s="221" t="s">
        <v>1079</v>
      </c>
      <c r="C1278" s="209"/>
      <c r="D1278" s="356" t="s">
        <v>6840</v>
      </c>
      <c r="E1278" s="209"/>
      <c r="F1278" s="209"/>
      <c r="G1278" s="209"/>
      <c r="H1278" s="209"/>
      <c r="I1278" s="385"/>
    </row>
    <row r="1279" spans="1:9" s="46" customFormat="1" ht="15" x14ac:dyDescent="0.25">
      <c r="A1279" s="178"/>
      <c r="B1279" s="221" t="s">
        <v>985</v>
      </c>
      <c r="C1279" s="213" t="s">
        <v>986</v>
      </c>
      <c r="D1279" s="214" t="s">
        <v>6841</v>
      </c>
      <c r="E1279" s="215"/>
      <c r="F1279" s="216">
        <v>3</v>
      </c>
      <c r="G1279" s="215"/>
      <c r="H1279" s="215"/>
      <c r="I1279" s="386"/>
    </row>
    <row r="1280" spans="1:9" ht="24.95" customHeight="1" x14ac:dyDescent="0.2">
      <c r="A1280" s="278" t="s">
        <v>3768</v>
      </c>
      <c r="B1280" s="278" t="s">
        <v>979</v>
      </c>
      <c r="C1280" s="279" t="s">
        <v>6842</v>
      </c>
      <c r="D1280" s="280" t="s">
        <v>6843</v>
      </c>
      <c r="E1280" s="281" t="s">
        <v>92</v>
      </c>
      <c r="F1280" s="282">
        <v>1</v>
      </c>
      <c r="G1280" s="67"/>
      <c r="H1280" s="254">
        <f>ROUND(G1280*F1280,2)</f>
        <v>0</v>
      </c>
      <c r="I1280" s="163"/>
    </row>
    <row r="1281" spans="1:9" ht="409.5" x14ac:dyDescent="0.2">
      <c r="A1281" s="175"/>
      <c r="B1281" s="221" t="s">
        <v>1079</v>
      </c>
      <c r="C1281" s="209"/>
      <c r="D1281" s="356" t="s">
        <v>6844</v>
      </c>
      <c r="E1281" s="209"/>
      <c r="F1281" s="209"/>
      <c r="G1281" s="209"/>
      <c r="H1281" s="209"/>
      <c r="I1281" s="385"/>
    </row>
    <row r="1282" spans="1:9" s="46" customFormat="1" ht="15" x14ac:dyDescent="0.25">
      <c r="A1282" s="178"/>
      <c r="B1282" s="221" t="s">
        <v>985</v>
      </c>
      <c r="C1282" s="213" t="s">
        <v>986</v>
      </c>
      <c r="D1282" s="214" t="s">
        <v>6766</v>
      </c>
      <c r="E1282" s="215"/>
      <c r="F1282" s="216">
        <v>1</v>
      </c>
      <c r="G1282" s="215"/>
      <c r="H1282" s="215"/>
      <c r="I1282" s="386"/>
    </row>
    <row r="1283" spans="1:9" s="46" customFormat="1" ht="24.95" customHeight="1" x14ac:dyDescent="0.25">
      <c r="A1283" s="298"/>
      <c r="B1283" s="351" t="s">
        <v>977</v>
      </c>
      <c r="C1283" s="352" t="s">
        <v>62</v>
      </c>
      <c r="D1283" s="352" t="s">
        <v>63</v>
      </c>
      <c r="E1283" s="353"/>
      <c r="F1283" s="354"/>
      <c r="G1283" s="354"/>
      <c r="H1283" s="116">
        <f>SUM(H1284:H1300)</f>
        <v>0</v>
      </c>
      <c r="I1283" s="277"/>
    </row>
    <row r="1284" spans="1:9" ht="24.95" customHeight="1" x14ac:dyDescent="0.2">
      <c r="A1284" s="278" t="s">
        <v>3772</v>
      </c>
      <c r="B1284" s="278" t="s">
        <v>979</v>
      </c>
      <c r="C1284" s="279" t="s">
        <v>6845</v>
      </c>
      <c r="D1284" s="280" t="s">
        <v>6846</v>
      </c>
      <c r="E1284" s="281" t="s">
        <v>106</v>
      </c>
      <c r="F1284" s="282">
        <v>3.6819999999999999</v>
      </c>
      <c r="G1284" s="67"/>
      <c r="H1284" s="254">
        <f>ROUND(G1284*F1284,2)</f>
        <v>0</v>
      </c>
      <c r="I1284" s="163"/>
    </row>
    <row r="1285" spans="1:9" s="46" customFormat="1" ht="15" x14ac:dyDescent="0.25">
      <c r="A1285" s="177"/>
      <c r="B1285" s="221" t="s">
        <v>985</v>
      </c>
      <c r="C1285" s="210" t="s">
        <v>986</v>
      </c>
      <c r="D1285" s="211" t="s">
        <v>6740</v>
      </c>
      <c r="E1285" s="212"/>
      <c r="F1285" s="210" t="s">
        <v>986</v>
      </c>
      <c r="G1285" s="212"/>
      <c r="H1285" s="212"/>
      <c r="I1285" s="386"/>
    </row>
    <row r="1286" spans="1:9" ht="12" x14ac:dyDescent="0.2">
      <c r="A1286" s="178"/>
      <c r="B1286" s="221" t="s">
        <v>985</v>
      </c>
      <c r="C1286" s="213" t="s">
        <v>986</v>
      </c>
      <c r="D1286" s="214" t="s">
        <v>6847</v>
      </c>
      <c r="E1286" s="215"/>
      <c r="F1286" s="216">
        <v>1.077</v>
      </c>
      <c r="G1286" s="215"/>
      <c r="H1286" s="215"/>
      <c r="I1286" s="385"/>
    </row>
    <row r="1287" spans="1:9" ht="12" x14ac:dyDescent="0.2">
      <c r="A1287" s="178"/>
      <c r="B1287" s="221" t="s">
        <v>985</v>
      </c>
      <c r="C1287" s="213" t="s">
        <v>986</v>
      </c>
      <c r="D1287" s="214" t="s">
        <v>6848</v>
      </c>
      <c r="E1287" s="215"/>
      <c r="F1287" s="216">
        <v>0.39700000000000002</v>
      </c>
      <c r="G1287" s="215"/>
      <c r="H1287" s="215"/>
      <c r="I1287" s="385"/>
    </row>
    <row r="1288" spans="1:9" s="46" customFormat="1" ht="15" x14ac:dyDescent="0.25">
      <c r="A1288" s="177"/>
      <c r="B1288" s="221" t="s">
        <v>985</v>
      </c>
      <c r="C1288" s="210" t="s">
        <v>986</v>
      </c>
      <c r="D1288" s="211" t="s">
        <v>6744</v>
      </c>
      <c r="E1288" s="212"/>
      <c r="F1288" s="210" t="s">
        <v>986</v>
      </c>
      <c r="G1288" s="212"/>
      <c r="H1288" s="212"/>
      <c r="I1288" s="386"/>
    </row>
    <row r="1289" spans="1:9" ht="12" x14ac:dyDescent="0.2">
      <c r="A1289" s="178"/>
      <c r="B1289" s="221" t="s">
        <v>985</v>
      </c>
      <c r="C1289" s="213" t="s">
        <v>986</v>
      </c>
      <c r="D1289" s="214" t="s">
        <v>6849</v>
      </c>
      <c r="E1289" s="215"/>
      <c r="F1289" s="216">
        <v>0.68400000000000005</v>
      </c>
      <c r="G1289" s="215"/>
      <c r="H1289" s="215"/>
      <c r="I1289" s="385"/>
    </row>
    <row r="1290" spans="1:9" ht="12" x14ac:dyDescent="0.2">
      <c r="A1290" s="178"/>
      <c r="B1290" s="221" t="s">
        <v>985</v>
      </c>
      <c r="C1290" s="213" t="s">
        <v>986</v>
      </c>
      <c r="D1290" s="214" t="s">
        <v>6850</v>
      </c>
      <c r="E1290" s="215"/>
      <c r="F1290" s="216">
        <v>0.156</v>
      </c>
      <c r="G1290" s="215"/>
      <c r="H1290" s="215"/>
      <c r="I1290" s="385"/>
    </row>
    <row r="1291" spans="1:9" s="46" customFormat="1" ht="15" x14ac:dyDescent="0.25">
      <c r="A1291" s="177"/>
      <c r="B1291" s="221" t="s">
        <v>985</v>
      </c>
      <c r="C1291" s="210" t="s">
        <v>986</v>
      </c>
      <c r="D1291" s="211" t="s">
        <v>6746</v>
      </c>
      <c r="E1291" s="212"/>
      <c r="F1291" s="210" t="s">
        <v>986</v>
      </c>
      <c r="G1291" s="212"/>
      <c r="H1291" s="212"/>
      <c r="I1291" s="386"/>
    </row>
    <row r="1292" spans="1:9" ht="12" x14ac:dyDescent="0.2">
      <c r="A1292" s="178"/>
      <c r="B1292" s="221" t="s">
        <v>985</v>
      </c>
      <c r="C1292" s="213" t="s">
        <v>986</v>
      </c>
      <c r="D1292" s="214" t="s">
        <v>6851</v>
      </c>
      <c r="E1292" s="215"/>
      <c r="F1292" s="216">
        <v>0.68400000000000005</v>
      </c>
      <c r="G1292" s="215"/>
      <c r="H1292" s="215"/>
      <c r="I1292" s="385"/>
    </row>
    <row r="1293" spans="1:9" ht="12" x14ac:dyDescent="0.2">
      <c r="A1293" s="177"/>
      <c r="B1293" s="221" t="s">
        <v>985</v>
      </c>
      <c r="C1293" s="210" t="s">
        <v>986</v>
      </c>
      <c r="D1293" s="211" t="s">
        <v>6748</v>
      </c>
      <c r="E1293" s="212"/>
      <c r="F1293" s="210" t="s">
        <v>986</v>
      </c>
      <c r="G1293" s="212"/>
      <c r="H1293" s="212"/>
      <c r="I1293" s="385"/>
    </row>
    <row r="1294" spans="1:9" s="46" customFormat="1" ht="15" x14ac:dyDescent="0.25">
      <c r="A1294" s="178"/>
      <c r="B1294" s="221" t="s">
        <v>985</v>
      </c>
      <c r="C1294" s="213" t="s">
        <v>986</v>
      </c>
      <c r="D1294" s="214" t="s">
        <v>6851</v>
      </c>
      <c r="E1294" s="215"/>
      <c r="F1294" s="216">
        <v>0.68400000000000005</v>
      </c>
      <c r="G1294" s="215"/>
      <c r="H1294" s="215"/>
      <c r="I1294" s="386"/>
    </row>
    <row r="1295" spans="1:9" ht="12" x14ac:dyDescent="0.2">
      <c r="A1295" s="179"/>
      <c r="B1295" s="221" t="s">
        <v>985</v>
      </c>
      <c r="C1295" s="217" t="s">
        <v>986</v>
      </c>
      <c r="D1295" s="218" t="s">
        <v>1023</v>
      </c>
      <c r="E1295" s="219"/>
      <c r="F1295" s="220">
        <v>3.6820000000000004</v>
      </c>
      <c r="G1295" s="219"/>
      <c r="H1295" s="219"/>
      <c r="I1295" s="385"/>
    </row>
    <row r="1296" spans="1:9" ht="24.95" customHeight="1" x14ac:dyDescent="0.2">
      <c r="A1296" s="278" t="s">
        <v>3776</v>
      </c>
      <c r="B1296" s="278" t="s">
        <v>979</v>
      </c>
      <c r="C1296" s="279" t="s">
        <v>4010</v>
      </c>
      <c r="D1296" s="280" t="s">
        <v>4011</v>
      </c>
      <c r="E1296" s="281" t="s">
        <v>1169</v>
      </c>
      <c r="F1296" s="282">
        <v>2045.152</v>
      </c>
      <c r="G1296" s="67"/>
      <c r="H1296" s="254">
        <f>ROUND(G1296*F1296,2)</f>
        <v>0</v>
      </c>
      <c r="I1296" s="163"/>
    </row>
    <row r="1297" spans="1:9" s="980" customFormat="1" ht="24.95" customHeight="1" x14ac:dyDescent="0.25">
      <c r="A1297" s="964" t="s">
        <v>3780</v>
      </c>
      <c r="B1297" s="964" t="s">
        <v>979</v>
      </c>
      <c r="C1297" s="965" t="s">
        <v>6852</v>
      </c>
      <c r="D1297" s="1288" t="s">
        <v>3803</v>
      </c>
      <c r="E1297" s="1289"/>
      <c r="F1297" s="1289"/>
      <c r="G1297" s="1289"/>
      <c r="H1297" s="1289"/>
      <c r="I1297" s="1290"/>
    </row>
    <row r="1298" spans="1:9" ht="396" x14ac:dyDescent="0.2">
      <c r="A1298" s="175"/>
      <c r="B1298" s="221" t="s">
        <v>1079</v>
      </c>
      <c r="C1298" s="209"/>
      <c r="D1298" s="356" t="s">
        <v>6853</v>
      </c>
      <c r="E1298" s="209"/>
      <c r="F1298" s="209"/>
      <c r="G1298" s="209"/>
      <c r="H1298" s="209"/>
      <c r="I1298" s="385"/>
    </row>
    <row r="1299" spans="1:9" ht="24.95" customHeight="1" x14ac:dyDescent="0.2">
      <c r="A1299" s="278" t="s">
        <v>3784</v>
      </c>
      <c r="B1299" s="278" t="s">
        <v>979</v>
      </c>
      <c r="C1299" s="279" t="s">
        <v>6854</v>
      </c>
      <c r="D1299" s="280" t="s">
        <v>6855</v>
      </c>
      <c r="E1299" s="281" t="s">
        <v>92</v>
      </c>
      <c r="F1299" s="282">
        <v>1</v>
      </c>
      <c r="G1299" s="67"/>
      <c r="H1299" s="254">
        <f>ROUND(G1299*F1299,2)</f>
        <v>0</v>
      </c>
      <c r="I1299" s="163"/>
    </row>
    <row r="1300" spans="1:9" s="46" customFormat="1" ht="228" x14ac:dyDescent="0.25">
      <c r="A1300" s="175"/>
      <c r="B1300" s="221" t="s">
        <v>1079</v>
      </c>
      <c r="C1300" s="209"/>
      <c r="D1300" s="227" t="s">
        <v>6856</v>
      </c>
      <c r="E1300" s="209"/>
      <c r="F1300" s="209"/>
      <c r="G1300" s="209"/>
      <c r="H1300" s="209"/>
      <c r="I1300" s="386"/>
    </row>
    <row r="1301" spans="1:9" s="46" customFormat="1" ht="24.95" customHeight="1" x14ac:dyDescent="0.25">
      <c r="A1301" s="298"/>
      <c r="B1301" s="351" t="s">
        <v>977</v>
      </c>
      <c r="C1301" s="352" t="s">
        <v>348</v>
      </c>
      <c r="D1301" s="352" t="s">
        <v>2897</v>
      </c>
      <c r="E1301" s="353"/>
      <c r="F1301" s="354"/>
      <c r="G1301" s="354"/>
      <c r="H1301" s="116">
        <f>SUM(H1302:H1319)</f>
        <v>0</v>
      </c>
      <c r="I1301" s="277"/>
    </row>
    <row r="1302" spans="1:9" ht="24.95" customHeight="1" x14ac:dyDescent="0.2">
      <c r="A1302" s="278" t="s">
        <v>3789</v>
      </c>
      <c r="B1302" s="278" t="s">
        <v>979</v>
      </c>
      <c r="C1302" s="279" t="s">
        <v>4016</v>
      </c>
      <c r="D1302" s="280" t="s">
        <v>4017</v>
      </c>
      <c r="E1302" s="281" t="s">
        <v>106</v>
      </c>
      <c r="F1302" s="282">
        <v>47.59</v>
      </c>
      <c r="G1302" s="67"/>
      <c r="H1302" s="254">
        <f>ROUND(G1302*F1302,2)</f>
        <v>0</v>
      </c>
      <c r="I1302" s="163"/>
    </row>
    <row r="1303" spans="1:9" s="46" customFormat="1" ht="15" x14ac:dyDescent="0.25">
      <c r="A1303" s="177"/>
      <c r="B1303" s="221" t="s">
        <v>985</v>
      </c>
      <c r="C1303" s="210" t="s">
        <v>986</v>
      </c>
      <c r="D1303" s="211" t="s">
        <v>6205</v>
      </c>
      <c r="E1303" s="212"/>
      <c r="F1303" s="210" t="s">
        <v>986</v>
      </c>
      <c r="G1303" s="212"/>
      <c r="H1303" s="212"/>
      <c r="I1303" s="386"/>
    </row>
    <row r="1304" spans="1:9" ht="12" x14ac:dyDescent="0.2">
      <c r="A1304" s="178"/>
      <c r="B1304" s="221" t="s">
        <v>985</v>
      </c>
      <c r="C1304" s="213" t="s">
        <v>986</v>
      </c>
      <c r="D1304" s="214" t="s">
        <v>6206</v>
      </c>
      <c r="E1304" s="215"/>
      <c r="F1304" s="216">
        <v>3.29</v>
      </c>
      <c r="G1304" s="215"/>
      <c r="H1304" s="215"/>
      <c r="I1304" s="385"/>
    </row>
    <row r="1305" spans="1:9" ht="12" x14ac:dyDescent="0.2">
      <c r="A1305" s="177"/>
      <c r="B1305" s="221" t="s">
        <v>985</v>
      </c>
      <c r="C1305" s="210" t="s">
        <v>986</v>
      </c>
      <c r="D1305" s="211" t="s">
        <v>6209</v>
      </c>
      <c r="E1305" s="212"/>
      <c r="F1305" s="210" t="s">
        <v>986</v>
      </c>
      <c r="G1305" s="212"/>
      <c r="H1305" s="212"/>
      <c r="I1305" s="385"/>
    </row>
    <row r="1306" spans="1:9" s="46" customFormat="1" ht="15" x14ac:dyDescent="0.25">
      <c r="A1306" s="178"/>
      <c r="B1306" s="221" t="s">
        <v>985</v>
      </c>
      <c r="C1306" s="213" t="s">
        <v>986</v>
      </c>
      <c r="D1306" s="214" t="s">
        <v>6210</v>
      </c>
      <c r="E1306" s="215"/>
      <c r="F1306" s="216">
        <v>5.49</v>
      </c>
      <c r="G1306" s="215"/>
      <c r="H1306" s="215"/>
      <c r="I1306" s="386"/>
    </row>
    <row r="1307" spans="1:9" ht="12" x14ac:dyDescent="0.2">
      <c r="A1307" s="178"/>
      <c r="B1307" s="221" t="s">
        <v>985</v>
      </c>
      <c r="C1307" s="213" t="s">
        <v>986</v>
      </c>
      <c r="D1307" s="214" t="s">
        <v>6857</v>
      </c>
      <c r="E1307" s="215"/>
      <c r="F1307" s="216">
        <v>3.31</v>
      </c>
      <c r="G1307" s="215"/>
      <c r="H1307" s="215"/>
      <c r="I1307" s="385"/>
    </row>
    <row r="1308" spans="1:9" ht="12" x14ac:dyDescent="0.2">
      <c r="A1308" s="177"/>
      <c r="B1308" s="221" t="s">
        <v>985</v>
      </c>
      <c r="C1308" s="210" t="s">
        <v>986</v>
      </c>
      <c r="D1308" s="211" t="s">
        <v>6211</v>
      </c>
      <c r="E1308" s="212"/>
      <c r="F1308" s="210" t="s">
        <v>986</v>
      </c>
      <c r="G1308" s="212"/>
      <c r="H1308" s="212"/>
      <c r="I1308" s="385"/>
    </row>
    <row r="1309" spans="1:9" s="46" customFormat="1" ht="15" x14ac:dyDescent="0.25">
      <c r="A1309" s="178"/>
      <c r="B1309" s="221" t="s">
        <v>985</v>
      </c>
      <c r="C1309" s="213" t="s">
        <v>986</v>
      </c>
      <c r="D1309" s="214" t="s">
        <v>6212</v>
      </c>
      <c r="E1309" s="215"/>
      <c r="F1309" s="216">
        <v>5.69</v>
      </c>
      <c r="G1309" s="215"/>
      <c r="H1309" s="215"/>
      <c r="I1309" s="386"/>
    </row>
    <row r="1310" spans="1:9" ht="12" x14ac:dyDescent="0.2">
      <c r="A1310" s="178"/>
      <c r="B1310" s="221" t="s">
        <v>985</v>
      </c>
      <c r="C1310" s="213" t="s">
        <v>986</v>
      </c>
      <c r="D1310" s="214" t="s">
        <v>6858</v>
      </c>
      <c r="E1310" s="215"/>
      <c r="F1310" s="216">
        <v>3.43</v>
      </c>
      <c r="G1310" s="215"/>
      <c r="H1310" s="215"/>
      <c r="I1310" s="385"/>
    </row>
    <row r="1311" spans="1:9" ht="12" x14ac:dyDescent="0.2">
      <c r="A1311" s="177"/>
      <c r="B1311" s="221" t="s">
        <v>985</v>
      </c>
      <c r="C1311" s="210" t="s">
        <v>986</v>
      </c>
      <c r="D1311" s="211" t="s">
        <v>6213</v>
      </c>
      <c r="E1311" s="212"/>
      <c r="F1311" s="210" t="s">
        <v>986</v>
      </c>
      <c r="G1311" s="212"/>
      <c r="H1311" s="212"/>
      <c r="I1311" s="385"/>
    </row>
    <row r="1312" spans="1:9" ht="12" x14ac:dyDescent="0.2">
      <c r="A1312" s="178"/>
      <c r="B1312" s="221" t="s">
        <v>985</v>
      </c>
      <c r="C1312" s="213" t="s">
        <v>986</v>
      </c>
      <c r="D1312" s="214" t="s">
        <v>6214</v>
      </c>
      <c r="E1312" s="215"/>
      <c r="F1312" s="216">
        <v>5.81</v>
      </c>
      <c r="G1312" s="215"/>
      <c r="H1312" s="215"/>
      <c r="I1312" s="383"/>
    </row>
    <row r="1313" spans="1:9" ht="12" x14ac:dyDescent="0.2">
      <c r="A1313" s="178"/>
      <c r="B1313" s="221" t="s">
        <v>985</v>
      </c>
      <c r="C1313" s="213" t="s">
        <v>986</v>
      </c>
      <c r="D1313" s="214" t="s">
        <v>6858</v>
      </c>
      <c r="E1313" s="215"/>
      <c r="F1313" s="216">
        <v>3.43</v>
      </c>
      <c r="G1313" s="215"/>
      <c r="H1313" s="215"/>
      <c r="I1313" s="384"/>
    </row>
    <row r="1314" spans="1:9" s="46" customFormat="1" ht="15" x14ac:dyDescent="0.25">
      <c r="A1314" s="177"/>
      <c r="B1314" s="221" t="s">
        <v>985</v>
      </c>
      <c r="C1314" s="210" t="s">
        <v>986</v>
      </c>
      <c r="D1314" s="211" t="s">
        <v>6215</v>
      </c>
      <c r="E1314" s="212"/>
      <c r="F1314" s="210" t="s">
        <v>986</v>
      </c>
      <c r="G1314" s="212"/>
      <c r="H1314" s="212"/>
      <c r="I1314" s="386"/>
    </row>
    <row r="1315" spans="1:9" ht="12" x14ac:dyDescent="0.2">
      <c r="A1315" s="178"/>
      <c r="B1315" s="221" t="s">
        <v>985</v>
      </c>
      <c r="C1315" s="213" t="s">
        <v>986</v>
      </c>
      <c r="D1315" s="214" t="s">
        <v>6216</v>
      </c>
      <c r="E1315" s="215"/>
      <c r="F1315" s="216">
        <v>6.12</v>
      </c>
      <c r="G1315" s="215"/>
      <c r="H1315" s="215"/>
      <c r="I1315" s="385"/>
    </row>
    <row r="1316" spans="1:9" ht="12" x14ac:dyDescent="0.2">
      <c r="A1316" s="178"/>
      <c r="B1316" s="221" t="s">
        <v>985</v>
      </c>
      <c r="C1316" s="213" t="s">
        <v>986</v>
      </c>
      <c r="D1316" s="214" t="s">
        <v>6858</v>
      </c>
      <c r="E1316" s="215"/>
      <c r="F1316" s="216">
        <v>3.43</v>
      </c>
      <c r="G1316" s="215"/>
      <c r="H1316" s="215"/>
      <c r="I1316" s="385"/>
    </row>
    <row r="1317" spans="1:9" ht="12" x14ac:dyDescent="0.2">
      <c r="A1317" s="177"/>
      <c r="B1317" s="221" t="s">
        <v>985</v>
      </c>
      <c r="C1317" s="210" t="s">
        <v>986</v>
      </c>
      <c r="D1317" s="211" t="s">
        <v>6207</v>
      </c>
      <c r="E1317" s="212"/>
      <c r="F1317" s="210" t="s">
        <v>986</v>
      </c>
      <c r="G1317" s="212"/>
      <c r="H1317" s="212"/>
      <c r="I1317" s="383"/>
    </row>
    <row r="1318" spans="1:9" ht="12" x14ac:dyDescent="0.2">
      <c r="A1318" s="178"/>
      <c r="B1318" s="221" t="s">
        <v>985</v>
      </c>
      <c r="C1318" s="213" t="s">
        <v>986</v>
      </c>
      <c r="D1318" s="214" t="s">
        <v>6859</v>
      </c>
      <c r="E1318" s="215"/>
      <c r="F1318" s="216">
        <v>7.59</v>
      </c>
      <c r="G1318" s="215"/>
      <c r="H1318" s="215"/>
      <c r="I1318" s="384"/>
    </row>
    <row r="1319" spans="1:9" ht="12" x14ac:dyDescent="0.2">
      <c r="A1319" s="179"/>
      <c r="B1319" s="221" t="s">
        <v>985</v>
      </c>
      <c r="C1319" s="217" t="s">
        <v>986</v>
      </c>
      <c r="D1319" s="218" t="s">
        <v>1023</v>
      </c>
      <c r="E1319" s="219"/>
      <c r="F1319" s="220">
        <v>47.59</v>
      </c>
      <c r="G1319" s="219"/>
      <c r="H1319" s="219"/>
      <c r="I1319" s="384"/>
    </row>
    <row r="1320" spans="1:9" s="46" customFormat="1" ht="24.95" customHeight="1" x14ac:dyDescent="0.25">
      <c r="A1320" s="298"/>
      <c r="B1320" s="351" t="s">
        <v>977</v>
      </c>
      <c r="C1320" s="352" t="s">
        <v>4024</v>
      </c>
      <c r="D1320" s="352" t="s">
        <v>2898</v>
      </c>
      <c r="E1320" s="353"/>
      <c r="F1320" s="354"/>
      <c r="G1320" s="354"/>
      <c r="H1320" s="116">
        <f>SUM(H1321:H1324)</f>
        <v>0</v>
      </c>
      <c r="I1320" s="277"/>
    </row>
    <row r="1321" spans="1:9" ht="24.95" customHeight="1" x14ac:dyDescent="0.2">
      <c r="A1321" s="278" t="s">
        <v>3793</v>
      </c>
      <c r="B1321" s="278" t="s">
        <v>979</v>
      </c>
      <c r="C1321" s="279" t="s">
        <v>4061</v>
      </c>
      <c r="D1321" s="280" t="s">
        <v>6860</v>
      </c>
      <c r="E1321" s="281" t="s">
        <v>106</v>
      </c>
      <c r="F1321" s="282">
        <v>81.66</v>
      </c>
      <c r="G1321" s="67"/>
      <c r="H1321" s="254">
        <f>ROUND(G1321*F1321,2)</f>
        <v>0</v>
      </c>
      <c r="I1321" s="392"/>
    </row>
    <row r="1322" spans="1:9" s="46" customFormat="1" ht="120" x14ac:dyDescent="0.25">
      <c r="A1322" s="175"/>
      <c r="B1322" s="221" t="s">
        <v>1079</v>
      </c>
      <c r="C1322" s="209"/>
      <c r="D1322" s="227" t="s">
        <v>6861</v>
      </c>
      <c r="E1322" s="209"/>
      <c r="F1322" s="209"/>
      <c r="G1322" s="209"/>
      <c r="H1322" s="209"/>
      <c r="I1322" s="386"/>
    </row>
    <row r="1323" spans="1:9" ht="12" x14ac:dyDescent="0.2">
      <c r="A1323" s="177"/>
      <c r="B1323" s="221" t="s">
        <v>985</v>
      </c>
      <c r="C1323" s="210" t="s">
        <v>986</v>
      </c>
      <c r="D1323" s="211" t="s">
        <v>6862</v>
      </c>
      <c r="E1323" s="212"/>
      <c r="F1323" s="210" t="s">
        <v>986</v>
      </c>
      <c r="G1323" s="212"/>
      <c r="H1323" s="212"/>
      <c r="I1323" s="385"/>
    </row>
    <row r="1324" spans="1:9" ht="12" x14ac:dyDescent="0.2">
      <c r="A1324" s="178"/>
      <c r="B1324" s="221" t="s">
        <v>985</v>
      </c>
      <c r="C1324" s="213" t="s">
        <v>986</v>
      </c>
      <c r="D1324" s="214" t="s">
        <v>6863</v>
      </c>
      <c r="E1324" s="215"/>
      <c r="F1324" s="216">
        <v>81.66</v>
      </c>
      <c r="G1324" s="215"/>
      <c r="H1324" s="215"/>
      <c r="I1324" s="385"/>
    </row>
    <row r="1325" spans="1:9" s="46" customFormat="1" ht="24.95" customHeight="1" x14ac:dyDescent="0.25">
      <c r="A1325" s="298"/>
      <c r="B1325" s="351" t="s">
        <v>977</v>
      </c>
      <c r="C1325" s="352" t="s">
        <v>4070</v>
      </c>
      <c r="D1325" s="352" t="s">
        <v>2899</v>
      </c>
      <c r="E1325" s="353"/>
      <c r="F1325" s="354"/>
      <c r="G1325" s="354"/>
      <c r="H1325" s="116">
        <f>SUM(H1326:H1337)</f>
        <v>0</v>
      </c>
      <c r="I1325" s="277"/>
    </row>
    <row r="1326" spans="1:9" ht="24.95" customHeight="1" x14ac:dyDescent="0.2">
      <c r="A1326" s="278" t="s">
        <v>3797</v>
      </c>
      <c r="B1326" s="278" t="s">
        <v>979</v>
      </c>
      <c r="C1326" s="279" t="s">
        <v>4108</v>
      </c>
      <c r="D1326" s="280" t="s">
        <v>4109</v>
      </c>
      <c r="E1326" s="281" t="s">
        <v>106</v>
      </c>
      <c r="F1326" s="282">
        <v>33.590000000000003</v>
      </c>
      <c r="G1326" s="67"/>
      <c r="H1326" s="254">
        <f>ROUND(G1326*F1326,2)</f>
        <v>0</v>
      </c>
      <c r="I1326" s="388"/>
    </row>
    <row r="1327" spans="1:9" s="46" customFormat="1" ht="204" x14ac:dyDescent="0.25">
      <c r="A1327" s="175"/>
      <c r="B1327" s="221" t="s">
        <v>1079</v>
      </c>
      <c r="C1327" s="209"/>
      <c r="D1327" s="227" t="s">
        <v>6864</v>
      </c>
      <c r="E1327" s="209"/>
      <c r="F1327" s="209"/>
      <c r="G1327" s="209"/>
      <c r="H1327" s="209"/>
      <c r="I1327" s="386"/>
    </row>
    <row r="1328" spans="1:9" ht="12" x14ac:dyDescent="0.2">
      <c r="A1328" s="177"/>
      <c r="B1328" s="221" t="s">
        <v>985</v>
      </c>
      <c r="C1328" s="210" t="s">
        <v>986</v>
      </c>
      <c r="D1328" s="211" t="s">
        <v>6104</v>
      </c>
      <c r="E1328" s="212"/>
      <c r="F1328" s="210" t="s">
        <v>986</v>
      </c>
      <c r="G1328" s="212"/>
      <c r="H1328" s="212"/>
      <c r="I1328" s="385"/>
    </row>
    <row r="1329" spans="1:9" ht="12" x14ac:dyDescent="0.2">
      <c r="A1329" s="178"/>
      <c r="B1329" s="221" t="s">
        <v>985</v>
      </c>
      <c r="C1329" s="213" t="s">
        <v>986</v>
      </c>
      <c r="D1329" s="214" t="s">
        <v>6105</v>
      </c>
      <c r="E1329" s="215"/>
      <c r="F1329" s="216">
        <v>5.49</v>
      </c>
      <c r="G1329" s="215"/>
      <c r="H1329" s="215"/>
      <c r="I1329" s="385"/>
    </row>
    <row r="1330" spans="1:9" ht="12" x14ac:dyDescent="0.2">
      <c r="A1330" s="178"/>
      <c r="B1330" s="221" t="s">
        <v>985</v>
      </c>
      <c r="C1330" s="213" t="s">
        <v>986</v>
      </c>
      <c r="D1330" s="214" t="s">
        <v>6106</v>
      </c>
      <c r="E1330" s="215"/>
      <c r="F1330" s="216">
        <v>5.49</v>
      </c>
      <c r="G1330" s="215"/>
      <c r="H1330" s="215"/>
      <c r="I1330" s="383"/>
    </row>
    <row r="1331" spans="1:9" ht="12" x14ac:dyDescent="0.2">
      <c r="A1331" s="178"/>
      <c r="B1331" s="221" t="s">
        <v>985</v>
      </c>
      <c r="C1331" s="213" t="s">
        <v>986</v>
      </c>
      <c r="D1331" s="214" t="s">
        <v>6107</v>
      </c>
      <c r="E1331" s="215"/>
      <c r="F1331" s="216">
        <v>5.49</v>
      </c>
      <c r="G1331" s="215"/>
      <c r="H1331" s="215"/>
      <c r="I1331" s="384"/>
    </row>
    <row r="1332" spans="1:9" s="46" customFormat="1" ht="15" x14ac:dyDescent="0.25">
      <c r="A1332" s="178"/>
      <c r="B1332" s="221" t="s">
        <v>985</v>
      </c>
      <c r="C1332" s="213" t="s">
        <v>986</v>
      </c>
      <c r="D1332" s="214" t="s">
        <v>6108</v>
      </c>
      <c r="E1332" s="215"/>
      <c r="F1332" s="216">
        <v>5.98</v>
      </c>
      <c r="G1332" s="215"/>
      <c r="H1332" s="215"/>
      <c r="I1332" s="386"/>
    </row>
    <row r="1333" spans="1:9" ht="12" x14ac:dyDescent="0.2">
      <c r="A1333" s="178"/>
      <c r="B1333" s="221" t="s">
        <v>985</v>
      </c>
      <c r="C1333" s="213" t="s">
        <v>986</v>
      </c>
      <c r="D1333" s="214" t="s">
        <v>6109</v>
      </c>
      <c r="E1333" s="215"/>
      <c r="F1333" s="216">
        <v>7.85</v>
      </c>
      <c r="G1333" s="215"/>
      <c r="H1333" s="215"/>
      <c r="I1333" s="385"/>
    </row>
    <row r="1334" spans="1:9" ht="12" x14ac:dyDescent="0.2">
      <c r="A1334" s="181"/>
      <c r="B1334" s="221" t="s">
        <v>985</v>
      </c>
      <c r="C1334" s="223" t="s">
        <v>986</v>
      </c>
      <c r="D1334" s="224" t="s">
        <v>988</v>
      </c>
      <c r="E1334" s="225"/>
      <c r="F1334" s="226">
        <v>30.299999999999997</v>
      </c>
      <c r="G1334" s="225"/>
      <c r="H1334" s="225"/>
      <c r="I1334" s="385"/>
    </row>
    <row r="1335" spans="1:9" ht="12" x14ac:dyDescent="0.2">
      <c r="A1335" s="177"/>
      <c r="B1335" s="221" t="s">
        <v>985</v>
      </c>
      <c r="C1335" s="210" t="s">
        <v>986</v>
      </c>
      <c r="D1335" s="211" t="s">
        <v>6110</v>
      </c>
      <c r="E1335" s="212"/>
      <c r="F1335" s="210" t="s">
        <v>986</v>
      </c>
      <c r="G1335" s="212"/>
      <c r="H1335" s="212"/>
      <c r="I1335" s="384"/>
    </row>
    <row r="1336" spans="1:9" s="46" customFormat="1" ht="15" x14ac:dyDescent="0.25">
      <c r="A1336" s="178"/>
      <c r="B1336" s="221" t="s">
        <v>985</v>
      </c>
      <c r="C1336" s="213" t="s">
        <v>986</v>
      </c>
      <c r="D1336" s="214" t="s">
        <v>6111</v>
      </c>
      <c r="E1336" s="215"/>
      <c r="F1336" s="216">
        <v>3.29</v>
      </c>
      <c r="G1336" s="215"/>
      <c r="H1336" s="215"/>
      <c r="I1336" s="386"/>
    </row>
    <row r="1337" spans="1:9" ht="12" x14ac:dyDescent="0.2">
      <c r="A1337" s="179"/>
      <c r="B1337" s="221" t="s">
        <v>985</v>
      </c>
      <c r="C1337" s="217" t="s">
        <v>986</v>
      </c>
      <c r="D1337" s="218" t="s">
        <v>1023</v>
      </c>
      <c r="E1337" s="219"/>
      <c r="F1337" s="220">
        <v>33.589999999999996</v>
      </c>
      <c r="G1337" s="219"/>
      <c r="H1337" s="219"/>
      <c r="I1337" s="385"/>
    </row>
    <row r="1338" spans="1:9" s="46" customFormat="1" ht="24.95" customHeight="1" x14ac:dyDescent="0.25">
      <c r="A1338" s="298"/>
      <c r="B1338" s="351" t="s">
        <v>977</v>
      </c>
      <c r="C1338" s="352" t="s">
        <v>66</v>
      </c>
      <c r="D1338" s="352" t="s">
        <v>67</v>
      </c>
      <c r="E1338" s="353"/>
      <c r="F1338" s="354"/>
      <c r="G1338" s="354"/>
      <c r="H1338" s="116">
        <f>SUM(H1339:H1500)</f>
        <v>0</v>
      </c>
      <c r="I1338" s="277"/>
    </row>
    <row r="1339" spans="1:9" ht="24.95" customHeight="1" x14ac:dyDescent="0.2">
      <c r="A1339" s="278" t="s">
        <v>3801</v>
      </c>
      <c r="B1339" s="278" t="s">
        <v>979</v>
      </c>
      <c r="C1339" s="279" t="s">
        <v>6865</v>
      </c>
      <c r="D1339" s="280" t="s">
        <v>6866</v>
      </c>
      <c r="E1339" s="281" t="s">
        <v>106</v>
      </c>
      <c r="F1339" s="282">
        <v>1024.32</v>
      </c>
      <c r="G1339" s="67"/>
      <c r="H1339" s="254">
        <f>ROUND(G1339*F1339,2)</f>
        <v>0</v>
      </c>
      <c r="I1339" s="388"/>
    </row>
    <row r="1340" spans="1:9" s="46" customFormat="1" ht="15" x14ac:dyDescent="0.25">
      <c r="A1340" s="177"/>
      <c r="B1340" s="221" t="s">
        <v>985</v>
      </c>
      <c r="C1340" s="210" t="s">
        <v>986</v>
      </c>
      <c r="D1340" s="211" t="s">
        <v>6867</v>
      </c>
      <c r="E1340" s="212"/>
      <c r="F1340" s="210" t="s">
        <v>986</v>
      </c>
      <c r="G1340" s="212"/>
      <c r="H1340" s="212"/>
      <c r="I1340" s="386"/>
    </row>
    <row r="1341" spans="1:9" ht="12" x14ac:dyDescent="0.2">
      <c r="A1341" s="178"/>
      <c r="B1341" s="221" t="s">
        <v>985</v>
      </c>
      <c r="C1341" s="213" t="s">
        <v>986</v>
      </c>
      <c r="D1341" s="214" t="s">
        <v>6868</v>
      </c>
      <c r="E1341" s="215"/>
      <c r="F1341" s="216">
        <v>184.48</v>
      </c>
      <c r="G1341" s="215"/>
      <c r="H1341" s="215"/>
      <c r="I1341" s="385"/>
    </row>
    <row r="1342" spans="1:9" ht="12" x14ac:dyDescent="0.2">
      <c r="A1342" s="178"/>
      <c r="B1342" s="221" t="s">
        <v>985</v>
      </c>
      <c r="C1342" s="213" t="s">
        <v>986</v>
      </c>
      <c r="D1342" s="214" t="s">
        <v>6869</v>
      </c>
      <c r="E1342" s="215"/>
      <c r="F1342" s="216">
        <v>133.47999999999999</v>
      </c>
      <c r="G1342" s="215"/>
      <c r="H1342" s="215"/>
      <c r="I1342" s="385"/>
    </row>
    <row r="1343" spans="1:9" ht="12" x14ac:dyDescent="0.2">
      <c r="A1343" s="178"/>
      <c r="B1343" s="221" t="s">
        <v>985</v>
      </c>
      <c r="C1343" s="213" t="s">
        <v>986</v>
      </c>
      <c r="D1343" s="214" t="s">
        <v>6870</v>
      </c>
      <c r="E1343" s="215"/>
      <c r="F1343" s="216">
        <v>188.06</v>
      </c>
      <c r="G1343" s="215"/>
      <c r="H1343" s="215"/>
      <c r="I1343" s="383"/>
    </row>
    <row r="1344" spans="1:9" ht="12" x14ac:dyDescent="0.2">
      <c r="A1344" s="178"/>
      <c r="B1344" s="221" t="s">
        <v>985</v>
      </c>
      <c r="C1344" s="213" t="s">
        <v>986</v>
      </c>
      <c r="D1344" s="214" t="s">
        <v>6871</v>
      </c>
      <c r="E1344" s="215"/>
      <c r="F1344" s="216">
        <v>176.29</v>
      </c>
      <c r="G1344" s="215"/>
      <c r="H1344" s="215"/>
      <c r="I1344" s="384"/>
    </row>
    <row r="1345" spans="1:9" s="46" customFormat="1" ht="15" x14ac:dyDescent="0.25">
      <c r="A1345" s="178"/>
      <c r="B1345" s="221" t="s">
        <v>985</v>
      </c>
      <c r="C1345" s="213" t="s">
        <v>986</v>
      </c>
      <c r="D1345" s="214" t="s">
        <v>6872</v>
      </c>
      <c r="E1345" s="215"/>
      <c r="F1345" s="216">
        <v>174.38</v>
      </c>
      <c r="G1345" s="215"/>
      <c r="H1345" s="215"/>
      <c r="I1345" s="386"/>
    </row>
    <row r="1346" spans="1:9" ht="12" x14ac:dyDescent="0.2">
      <c r="A1346" s="178"/>
      <c r="B1346" s="221" t="s">
        <v>985</v>
      </c>
      <c r="C1346" s="213" t="s">
        <v>986</v>
      </c>
      <c r="D1346" s="214" t="s">
        <v>6873</v>
      </c>
      <c r="E1346" s="215"/>
      <c r="F1346" s="216">
        <v>152.49</v>
      </c>
      <c r="G1346" s="215"/>
      <c r="H1346" s="215"/>
      <c r="I1346" s="385"/>
    </row>
    <row r="1347" spans="1:9" ht="12" x14ac:dyDescent="0.2">
      <c r="A1347" s="181"/>
      <c r="B1347" s="221" t="s">
        <v>985</v>
      </c>
      <c r="C1347" s="223" t="s">
        <v>986</v>
      </c>
      <c r="D1347" s="224" t="s">
        <v>988</v>
      </c>
      <c r="E1347" s="225"/>
      <c r="F1347" s="226">
        <v>1009.18</v>
      </c>
      <c r="G1347" s="225"/>
      <c r="H1347" s="225"/>
      <c r="I1347" s="385"/>
    </row>
    <row r="1348" spans="1:9" s="46" customFormat="1" ht="15" x14ac:dyDescent="0.25">
      <c r="A1348" s="177"/>
      <c r="B1348" s="221" t="s">
        <v>985</v>
      </c>
      <c r="C1348" s="210" t="s">
        <v>986</v>
      </c>
      <c r="D1348" s="211" t="s">
        <v>6115</v>
      </c>
      <c r="E1348" s="212"/>
      <c r="F1348" s="210" t="s">
        <v>986</v>
      </c>
      <c r="G1348" s="212"/>
      <c r="H1348" s="212"/>
      <c r="I1348" s="386"/>
    </row>
    <row r="1349" spans="1:9" ht="12" x14ac:dyDescent="0.2">
      <c r="A1349" s="178"/>
      <c r="B1349" s="221" t="s">
        <v>985</v>
      </c>
      <c r="C1349" s="213" t="s">
        <v>986</v>
      </c>
      <c r="D1349" s="214" t="s">
        <v>6116</v>
      </c>
      <c r="E1349" s="215"/>
      <c r="F1349" s="216">
        <v>1.42</v>
      </c>
      <c r="G1349" s="215"/>
      <c r="H1349" s="215"/>
      <c r="I1349" s="385"/>
    </row>
    <row r="1350" spans="1:9" ht="12" x14ac:dyDescent="0.2">
      <c r="A1350" s="178"/>
      <c r="B1350" s="221" t="s">
        <v>985</v>
      </c>
      <c r="C1350" s="213" t="s">
        <v>986</v>
      </c>
      <c r="D1350" s="214" t="s">
        <v>6117</v>
      </c>
      <c r="E1350" s="215"/>
      <c r="F1350" s="216">
        <v>3.43</v>
      </c>
      <c r="G1350" s="215"/>
      <c r="H1350" s="215"/>
      <c r="I1350" s="385"/>
    </row>
    <row r="1351" spans="1:9" s="46" customFormat="1" ht="15" x14ac:dyDescent="0.25">
      <c r="A1351" s="178"/>
      <c r="B1351" s="221" t="s">
        <v>985</v>
      </c>
      <c r="C1351" s="213" t="s">
        <v>986</v>
      </c>
      <c r="D1351" s="214" t="s">
        <v>6118</v>
      </c>
      <c r="E1351" s="215"/>
      <c r="F1351" s="216">
        <v>3.43</v>
      </c>
      <c r="G1351" s="215"/>
      <c r="H1351" s="215"/>
      <c r="I1351" s="355"/>
    </row>
    <row r="1352" spans="1:9" s="46" customFormat="1" ht="15" x14ac:dyDescent="0.25">
      <c r="A1352" s="178"/>
      <c r="B1352" s="221" t="s">
        <v>985</v>
      </c>
      <c r="C1352" s="213" t="s">
        <v>986</v>
      </c>
      <c r="D1352" s="214" t="s">
        <v>6119</v>
      </c>
      <c r="E1352" s="215"/>
      <c r="F1352" s="216">
        <v>3.43</v>
      </c>
      <c r="G1352" s="215"/>
      <c r="H1352" s="215"/>
      <c r="I1352" s="386"/>
    </row>
    <row r="1353" spans="1:9" ht="12" x14ac:dyDescent="0.2">
      <c r="A1353" s="178"/>
      <c r="B1353" s="221" t="s">
        <v>985</v>
      </c>
      <c r="C1353" s="213" t="s">
        <v>986</v>
      </c>
      <c r="D1353" s="214" t="s">
        <v>6120</v>
      </c>
      <c r="E1353" s="215"/>
      <c r="F1353" s="216">
        <v>3.43</v>
      </c>
      <c r="G1353" s="215"/>
      <c r="H1353" s="215"/>
      <c r="I1353" s="385"/>
    </row>
    <row r="1354" spans="1:9" ht="12" x14ac:dyDescent="0.2">
      <c r="A1354" s="181"/>
      <c r="B1354" s="221" t="s">
        <v>985</v>
      </c>
      <c r="C1354" s="223" t="s">
        <v>986</v>
      </c>
      <c r="D1354" s="224" t="s">
        <v>988</v>
      </c>
      <c r="E1354" s="225"/>
      <c r="F1354" s="226">
        <v>15.139999999999999</v>
      </c>
      <c r="G1354" s="225"/>
      <c r="H1354" s="225"/>
      <c r="I1354" s="385"/>
    </row>
    <row r="1355" spans="1:9" ht="12" x14ac:dyDescent="0.2">
      <c r="A1355" s="179"/>
      <c r="B1355" s="221" t="s">
        <v>985</v>
      </c>
      <c r="C1355" s="217" t="s">
        <v>986</v>
      </c>
      <c r="D1355" s="218" t="s">
        <v>1023</v>
      </c>
      <c r="E1355" s="219"/>
      <c r="F1355" s="220">
        <v>1024.3199999999997</v>
      </c>
      <c r="G1355" s="219"/>
      <c r="H1355" s="219"/>
      <c r="I1355" s="383"/>
    </row>
    <row r="1356" spans="1:9" ht="24.95" customHeight="1" x14ac:dyDescent="0.2">
      <c r="A1356" s="278" t="s">
        <v>3805</v>
      </c>
      <c r="B1356" s="278" t="s">
        <v>979</v>
      </c>
      <c r="C1356" s="279" t="s">
        <v>1176</v>
      </c>
      <c r="D1356" s="280" t="s">
        <v>6874</v>
      </c>
      <c r="E1356" s="281" t="s">
        <v>106</v>
      </c>
      <c r="F1356" s="282">
        <v>1078.21</v>
      </c>
      <c r="G1356" s="67"/>
      <c r="H1356" s="254">
        <f>ROUND(G1356*F1356,2)</f>
        <v>0</v>
      </c>
      <c r="I1356" s="388"/>
    </row>
    <row r="1357" spans="1:9" ht="12" x14ac:dyDescent="0.2">
      <c r="A1357" s="177"/>
      <c r="B1357" s="221" t="s">
        <v>985</v>
      </c>
      <c r="C1357" s="210" t="s">
        <v>986</v>
      </c>
      <c r="D1357" s="211" t="s">
        <v>6867</v>
      </c>
      <c r="E1357" s="212"/>
      <c r="F1357" s="210" t="s">
        <v>986</v>
      </c>
      <c r="G1357" s="212"/>
      <c r="H1357" s="212"/>
      <c r="I1357" s="383"/>
    </row>
    <row r="1358" spans="1:9" ht="12" x14ac:dyDescent="0.2">
      <c r="A1358" s="178"/>
      <c r="B1358" s="221" t="s">
        <v>985</v>
      </c>
      <c r="C1358" s="213" t="s">
        <v>986</v>
      </c>
      <c r="D1358" s="214" t="s">
        <v>6868</v>
      </c>
      <c r="E1358" s="215"/>
      <c r="F1358" s="216">
        <v>184.48</v>
      </c>
      <c r="G1358" s="215"/>
      <c r="H1358" s="215"/>
      <c r="I1358" s="384"/>
    </row>
    <row r="1359" spans="1:9" ht="12" x14ac:dyDescent="0.2">
      <c r="A1359" s="178"/>
      <c r="B1359" s="221" t="s">
        <v>985</v>
      </c>
      <c r="C1359" s="213" t="s">
        <v>986</v>
      </c>
      <c r="D1359" s="214" t="s">
        <v>6869</v>
      </c>
      <c r="E1359" s="215"/>
      <c r="F1359" s="216">
        <v>133.47999999999999</v>
      </c>
      <c r="G1359" s="215"/>
      <c r="H1359" s="215"/>
      <c r="I1359" s="383"/>
    </row>
    <row r="1360" spans="1:9" ht="12" x14ac:dyDescent="0.2">
      <c r="A1360" s="178"/>
      <c r="B1360" s="221" t="s">
        <v>985</v>
      </c>
      <c r="C1360" s="213" t="s">
        <v>986</v>
      </c>
      <c r="D1360" s="214" t="s">
        <v>6870</v>
      </c>
      <c r="E1360" s="215"/>
      <c r="F1360" s="216">
        <v>188.06</v>
      </c>
      <c r="G1360" s="215"/>
      <c r="H1360" s="215"/>
      <c r="I1360" s="384"/>
    </row>
    <row r="1361" spans="1:9" ht="12" x14ac:dyDescent="0.2">
      <c r="A1361" s="178"/>
      <c r="B1361" s="221" t="s">
        <v>985</v>
      </c>
      <c r="C1361" s="213" t="s">
        <v>986</v>
      </c>
      <c r="D1361" s="214" t="s">
        <v>6871</v>
      </c>
      <c r="E1361" s="215"/>
      <c r="F1361" s="216">
        <v>176.29</v>
      </c>
      <c r="G1361" s="215"/>
      <c r="H1361" s="215"/>
      <c r="I1361" s="383"/>
    </row>
    <row r="1362" spans="1:9" ht="12" x14ac:dyDescent="0.2">
      <c r="A1362" s="178"/>
      <c r="B1362" s="221" t="s">
        <v>985</v>
      </c>
      <c r="C1362" s="213" t="s">
        <v>986</v>
      </c>
      <c r="D1362" s="214" t="s">
        <v>6872</v>
      </c>
      <c r="E1362" s="215"/>
      <c r="F1362" s="216">
        <v>174.38</v>
      </c>
      <c r="G1362" s="215"/>
      <c r="H1362" s="215"/>
      <c r="I1362" s="384"/>
    </row>
    <row r="1363" spans="1:9" ht="12" x14ac:dyDescent="0.2">
      <c r="A1363" s="178"/>
      <c r="B1363" s="221" t="s">
        <v>985</v>
      </c>
      <c r="C1363" s="213" t="s">
        <v>986</v>
      </c>
      <c r="D1363" s="214" t="s">
        <v>6873</v>
      </c>
      <c r="E1363" s="215"/>
      <c r="F1363" s="216">
        <v>152.49</v>
      </c>
      <c r="G1363" s="215"/>
      <c r="H1363" s="215"/>
      <c r="I1363" s="384"/>
    </row>
    <row r="1364" spans="1:9" ht="12" x14ac:dyDescent="0.2">
      <c r="A1364" s="181"/>
      <c r="B1364" s="221" t="s">
        <v>985</v>
      </c>
      <c r="C1364" s="223" t="s">
        <v>986</v>
      </c>
      <c r="D1364" s="224" t="s">
        <v>988</v>
      </c>
      <c r="E1364" s="225"/>
      <c r="F1364" s="226">
        <v>1009.18</v>
      </c>
      <c r="G1364" s="225"/>
      <c r="H1364" s="225"/>
      <c r="I1364" s="387"/>
    </row>
    <row r="1365" spans="1:9" s="46" customFormat="1" ht="15" x14ac:dyDescent="0.25">
      <c r="A1365" s="177"/>
      <c r="B1365" s="221" t="s">
        <v>985</v>
      </c>
      <c r="C1365" s="210" t="s">
        <v>986</v>
      </c>
      <c r="D1365" s="211" t="s">
        <v>6732</v>
      </c>
      <c r="E1365" s="212"/>
      <c r="F1365" s="210" t="s">
        <v>986</v>
      </c>
      <c r="G1365" s="212"/>
      <c r="H1365" s="212"/>
      <c r="I1365" s="386"/>
    </row>
    <row r="1366" spans="1:9" ht="12" x14ac:dyDescent="0.2">
      <c r="A1366" s="178"/>
      <c r="B1366" s="221" t="s">
        <v>985</v>
      </c>
      <c r="C1366" s="213" t="s">
        <v>986</v>
      </c>
      <c r="D1366" s="214" t="s">
        <v>6733</v>
      </c>
      <c r="E1366" s="215"/>
      <c r="F1366" s="216">
        <v>9.34</v>
      </c>
      <c r="G1366" s="215"/>
      <c r="H1366" s="215"/>
      <c r="I1366" s="387"/>
    </row>
    <row r="1367" spans="1:9" ht="12" x14ac:dyDescent="0.2">
      <c r="A1367" s="178"/>
      <c r="B1367" s="221" t="s">
        <v>985</v>
      </c>
      <c r="C1367" s="213" t="s">
        <v>986</v>
      </c>
      <c r="D1367" s="214" t="s">
        <v>6734</v>
      </c>
      <c r="E1367" s="215"/>
      <c r="F1367" s="216">
        <v>5.92</v>
      </c>
      <c r="G1367" s="215"/>
      <c r="H1367" s="215"/>
      <c r="I1367" s="387"/>
    </row>
    <row r="1368" spans="1:9" ht="12" x14ac:dyDescent="0.2">
      <c r="A1368" s="178"/>
      <c r="B1368" s="221" t="s">
        <v>985</v>
      </c>
      <c r="C1368" s="213" t="s">
        <v>986</v>
      </c>
      <c r="D1368" s="214" t="s">
        <v>6735</v>
      </c>
      <c r="E1368" s="215"/>
      <c r="F1368" s="216">
        <v>15.12</v>
      </c>
      <c r="G1368" s="215"/>
      <c r="H1368" s="215"/>
      <c r="I1368" s="387"/>
    </row>
    <row r="1369" spans="1:9" ht="12" x14ac:dyDescent="0.2">
      <c r="A1369" s="178"/>
      <c r="B1369" s="221" t="s">
        <v>985</v>
      </c>
      <c r="C1369" s="213" t="s">
        <v>986</v>
      </c>
      <c r="D1369" s="214" t="s">
        <v>6736</v>
      </c>
      <c r="E1369" s="215"/>
      <c r="F1369" s="216">
        <v>11.65</v>
      </c>
      <c r="G1369" s="215"/>
      <c r="H1369" s="215"/>
      <c r="I1369" s="387"/>
    </row>
    <row r="1370" spans="1:9" ht="12" x14ac:dyDescent="0.2">
      <c r="A1370" s="178"/>
      <c r="B1370" s="221" t="s">
        <v>985</v>
      </c>
      <c r="C1370" s="213" t="s">
        <v>986</v>
      </c>
      <c r="D1370" s="214" t="s">
        <v>6737</v>
      </c>
      <c r="E1370" s="215"/>
      <c r="F1370" s="216">
        <v>9.14</v>
      </c>
      <c r="G1370" s="215"/>
      <c r="H1370" s="215"/>
      <c r="I1370" s="387"/>
    </row>
    <row r="1371" spans="1:9" ht="12" x14ac:dyDescent="0.2">
      <c r="A1371" s="178"/>
      <c r="B1371" s="221" t="s">
        <v>985</v>
      </c>
      <c r="C1371" s="213" t="s">
        <v>986</v>
      </c>
      <c r="D1371" s="214" t="s">
        <v>6738</v>
      </c>
      <c r="E1371" s="215"/>
      <c r="F1371" s="216">
        <v>2.72</v>
      </c>
      <c r="G1371" s="215"/>
      <c r="H1371" s="215"/>
      <c r="I1371" s="387"/>
    </row>
    <row r="1372" spans="1:9" ht="12" x14ac:dyDescent="0.2">
      <c r="A1372" s="181"/>
      <c r="B1372" s="221" t="s">
        <v>985</v>
      </c>
      <c r="C1372" s="223" t="s">
        <v>986</v>
      </c>
      <c r="D1372" s="224" t="s">
        <v>988</v>
      </c>
      <c r="E1372" s="225"/>
      <c r="F1372" s="226">
        <v>53.89</v>
      </c>
      <c r="G1372" s="225"/>
      <c r="H1372" s="225"/>
      <c r="I1372" s="387"/>
    </row>
    <row r="1373" spans="1:9" ht="12" x14ac:dyDescent="0.2">
      <c r="A1373" s="177"/>
      <c r="B1373" s="221" t="s">
        <v>985</v>
      </c>
      <c r="C1373" s="210" t="s">
        <v>986</v>
      </c>
      <c r="D1373" s="211" t="s">
        <v>6115</v>
      </c>
      <c r="E1373" s="212"/>
      <c r="F1373" s="210" t="s">
        <v>986</v>
      </c>
      <c r="G1373" s="212"/>
      <c r="H1373" s="212"/>
      <c r="I1373" s="387"/>
    </row>
    <row r="1374" spans="1:9" ht="12" x14ac:dyDescent="0.2">
      <c r="A1374" s="178"/>
      <c r="B1374" s="221" t="s">
        <v>985</v>
      </c>
      <c r="C1374" s="213" t="s">
        <v>986</v>
      </c>
      <c r="D1374" s="214" t="s">
        <v>6116</v>
      </c>
      <c r="E1374" s="215"/>
      <c r="F1374" s="216">
        <v>1.42</v>
      </c>
      <c r="G1374" s="215"/>
      <c r="H1374" s="215"/>
      <c r="I1374" s="387"/>
    </row>
    <row r="1375" spans="1:9" ht="12" x14ac:dyDescent="0.2">
      <c r="A1375" s="178"/>
      <c r="B1375" s="221" t="s">
        <v>985</v>
      </c>
      <c r="C1375" s="213" t="s">
        <v>986</v>
      </c>
      <c r="D1375" s="214" t="s">
        <v>6117</v>
      </c>
      <c r="E1375" s="215"/>
      <c r="F1375" s="216">
        <v>3.43</v>
      </c>
      <c r="G1375" s="215"/>
      <c r="H1375" s="215"/>
      <c r="I1375" s="387"/>
    </row>
    <row r="1376" spans="1:9" ht="12" x14ac:dyDescent="0.2">
      <c r="A1376" s="178"/>
      <c r="B1376" s="221" t="s">
        <v>985</v>
      </c>
      <c r="C1376" s="213" t="s">
        <v>986</v>
      </c>
      <c r="D1376" s="214" t="s">
        <v>6118</v>
      </c>
      <c r="E1376" s="215"/>
      <c r="F1376" s="216">
        <v>3.43</v>
      </c>
      <c r="G1376" s="215"/>
      <c r="H1376" s="215"/>
      <c r="I1376" s="387"/>
    </row>
    <row r="1377" spans="1:9" ht="12" x14ac:dyDescent="0.2">
      <c r="A1377" s="178"/>
      <c r="B1377" s="221" t="s">
        <v>985</v>
      </c>
      <c r="C1377" s="213" t="s">
        <v>986</v>
      </c>
      <c r="D1377" s="214" t="s">
        <v>6119</v>
      </c>
      <c r="E1377" s="215"/>
      <c r="F1377" s="216">
        <v>3.43</v>
      </c>
      <c r="G1377" s="215"/>
      <c r="H1377" s="215"/>
      <c r="I1377" s="387"/>
    </row>
    <row r="1378" spans="1:9" ht="12" x14ac:dyDescent="0.2">
      <c r="A1378" s="178"/>
      <c r="B1378" s="221" t="s">
        <v>985</v>
      </c>
      <c r="C1378" s="213" t="s">
        <v>986</v>
      </c>
      <c r="D1378" s="214" t="s">
        <v>6120</v>
      </c>
      <c r="E1378" s="215"/>
      <c r="F1378" s="216">
        <v>3.43</v>
      </c>
      <c r="G1378" s="215"/>
      <c r="H1378" s="215"/>
      <c r="I1378" s="387"/>
    </row>
    <row r="1379" spans="1:9" ht="12" x14ac:dyDescent="0.2">
      <c r="A1379" s="181"/>
      <c r="B1379" s="221" t="s">
        <v>985</v>
      </c>
      <c r="C1379" s="223" t="s">
        <v>986</v>
      </c>
      <c r="D1379" s="224" t="s">
        <v>988</v>
      </c>
      <c r="E1379" s="225"/>
      <c r="F1379" s="226">
        <v>15.139999999999999</v>
      </c>
      <c r="G1379" s="225"/>
      <c r="H1379" s="225"/>
      <c r="I1379" s="387"/>
    </row>
    <row r="1380" spans="1:9" ht="12" x14ac:dyDescent="0.2">
      <c r="A1380" s="179"/>
      <c r="B1380" s="221" t="s">
        <v>985</v>
      </c>
      <c r="C1380" s="217" t="s">
        <v>986</v>
      </c>
      <c r="D1380" s="218" t="s">
        <v>1023</v>
      </c>
      <c r="E1380" s="219"/>
      <c r="F1380" s="220">
        <v>1078.2100000000005</v>
      </c>
      <c r="G1380" s="219"/>
      <c r="H1380" s="219"/>
      <c r="I1380" s="387"/>
    </row>
    <row r="1381" spans="1:9" s="46" customFormat="1" ht="24.95" customHeight="1" x14ac:dyDescent="0.25">
      <c r="A1381" s="278" t="s">
        <v>3811</v>
      </c>
      <c r="B1381" s="278" t="s">
        <v>979</v>
      </c>
      <c r="C1381" s="279" t="s">
        <v>1181</v>
      </c>
      <c r="D1381" s="280" t="s">
        <v>6875</v>
      </c>
      <c r="E1381" s="281" t="s">
        <v>106</v>
      </c>
      <c r="F1381" s="282">
        <v>15.14</v>
      </c>
      <c r="G1381" s="67"/>
      <c r="H1381" s="254">
        <f>ROUND(G1381*F1381,2)</f>
        <v>0</v>
      </c>
      <c r="I1381" s="284"/>
    </row>
    <row r="1382" spans="1:9" s="46" customFormat="1" ht="36" x14ac:dyDescent="0.25">
      <c r="A1382" s="175"/>
      <c r="B1382" s="221" t="s">
        <v>1079</v>
      </c>
      <c r="C1382" s="209"/>
      <c r="D1382" s="227" t="s">
        <v>6876</v>
      </c>
      <c r="E1382" s="209"/>
      <c r="F1382" s="209"/>
      <c r="G1382" s="209"/>
      <c r="H1382" s="209"/>
      <c r="I1382" s="386"/>
    </row>
    <row r="1383" spans="1:9" ht="12" x14ac:dyDescent="0.2">
      <c r="A1383" s="177"/>
      <c r="B1383" s="221" t="s">
        <v>985</v>
      </c>
      <c r="C1383" s="210" t="s">
        <v>986</v>
      </c>
      <c r="D1383" s="211" t="s">
        <v>6115</v>
      </c>
      <c r="E1383" s="212"/>
      <c r="F1383" s="210" t="s">
        <v>986</v>
      </c>
      <c r="G1383" s="212"/>
      <c r="H1383" s="212"/>
      <c r="I1383" s="385"/>
    </row>
    <row r="1384" spans="1:9" ht="12" x14ac:dyDescent="0.2">
      <c r="A1384" s="178"/>
      <c r="B1384" s="221" t="s">
        <v>985</v>
      </c>
      <c r="C1384" s="213" t="s">
        <v>986</v>
      </c>
      <c r="D1384" s="214" t="s">
        <v>6116</v>
      </c>
      <c r="E1384" s="215"/>
      <c r="F1384" s="216">
        <v>1.42</v>
      </c>
      <c r="G1384" s="215"/>
      <c r="H1384" s="215"/>
      <c r="I1384" s="385"/>
    </row>
    <row r="1385" spans="1:9" ht="12" x14ac:dyDescent="0.2">
      <c r="A1385" s="178"/>
      <c r="B1385" s="221" t="s">
        <v>985</v>
      </c>
      <c r="C1385" s="213" t="s">
        <v>986</v>
      </c>
      <c r="D1385" s="214" t="s">
        <v>6117</v>
      </c>
      <c r="E1385" s="215"/>
      <c r="F1385" s="216">
        <v>3.43</v>
      </c>
      <c r="G1385" s="215"/>
      <c r="H1385" s="215"/>
      <c r="I1385" s="385"/>
    </row>
    <row r="1386" spans="1:9" ht="12" x14ac:dyDescent="0.2">
      <c r="A1386" s="178"/>
      <c r="B1386" s="221" t="s">
        <v>985</v>
      </c>
      <c r="C1386" s="213" t="s">
        <v>986</v>
      </c>
      <c r="D1386" s="214" t="s">
        <v>6118</v>
      </c>
      <c r="E1386" s="215"/>
      <c r="F1386" s="216">
        <v>3.43</v>
      </c>
      <c r="G1386" s="215"/>
      <c r="H1386" s="215"/>
      <c r="I1386" s="383"/>
    </row>
    <row r="1387" spans="1:9" ht="12" x14ac:dyDescent="0.2">
      <c r="A1387" s="178"/>
      <c r="B1387" s="221" t="s">
        <v>985</v>
      </c>
      <c r="C1387" s="213" t="s">
        <v>986</v>
      </c>
      <c r="D1387" s="214" t="s">
        <v>6119</v>
      </c>
      <c r="E1387" s="215"/>
      <c r="F1387" s="216">
        <v>3.43</v>
      </c>
      <c r="G1387" s="215"/>
      <c r="H1387" s="215"/>
      <c r="I1387" s="384"/>
    </row>
    <row r="1388" spans="1:9" ht="12" x14ac:dyDescent="0.2">
      <c r="A1388" s="178"/>
      <c r="B1388" s="221" t="s">
        <v>985</v>
      </c>
      <c r="C1388" s="213" t="s">
        <v>986</v>
      </c>
      <c r="D1388" s="214" t="s">
        <v>6120</v>
      </c>
      <c r="E1388" s="215"/>
      <c r="F1388" s="216">
        <v>3.43</v>
      </c>
      <c r="G1388" s="215"/>
      <c r="H1388" s="215"/>
      <c r="I1388" s="390"/>
    </row>
    <row r="1389" spans="1:9" ht="12" x14ac:dyDescent="0.2">
      <c r="A1389" s="179"/>
      <c r="B1389" s="221" t="s">
        <v>985</v>
      </c>
      <c r="C1389" s="217" t="s">
        <v>986</v>
      </c>
      <c r="D1389" s="218" t="s">
        <v>1023</v>
      </c>
      <c r="E1389" s="219"/>
      <c r="F1389" s="220">
        <v>15.139999999999999</v>
      </c>
      <c r="G1389" s="219"/>
      <c r="H1389" s="219"/>
      <c r="I1389" s="385"/>
    </row>
    <row r="1390" spans="1:9" ht="24.95" customHeight="1" x14ac:dyDescent="0.2">
      <c r="A1390" s="278" t="s">
        <v>3816</v>
      </c>
      <c r="B1390" s="278" t="s">
        <v>979</v>
      </c>
      <c r="C1390" s="279" t="s">
        <v>6877</v>
      </c>
      <c r="D1390" s="280" t="s">
        <v>6878</v>
      </c>
      <c r="E1390" s="281" t="s">
        <v>106</v>
      </c>
      <c r="F1390" s="282">
        <v>2072.25</v>
      </c>
      <c r="G1390" s="67"/>
      <c r="H1390" s="254">
        <f>ROUND(G1390*F1390,2)</f>
        <v>0</v>
      </c>
      <c r="I1390" s="163"/>
    </row>
    <row r="1391" spans="1:9" ht="48" x14ac:dyDescent="0.2">
      <c r="A1391" s="175"/>
      <c r="B1391" s="221" t="s">
        <v>1079</v>
      </c>
      <c r="C1391" s="209"/>
      <c r="D1391" s="227" t="s">
        <v>6879</v>
      </c>
      <c r="E1391" s="209"/>
      <c r="F1391" s="209"/>
      <c r="G1391" s="209"/>
      <c r="H1391" s="209"/>
      <c r="I1391" s="383"/>
    </row>
    <row r="1392" spans="1:9" ht="12" x14ac:dyDescent="0.2">
      <c r="A1392" s="177"/>
      <c r="B1392" s="221" t="s">
        <v>985</v>
      </c>
      <c r="C1392" s="210" t="s">
        <v>986</v>
      </c>
      <c r="D1392" s="211" t="s">
        <v>6867</v>
      </c>
      <c r="E1392" s="212"/>
      <c r="F1392" s="210" t="s">
        <v>986</v>
      </c>
      <c r="G1392" s="212"/>
      <c r="H1392" s="212"/>
      <c r="I1392" s="384"/>
    </row>
    <row r="1393" spans="1:9" ht="12" x14ac:dyDescent="0.2">
      <c r="A1393" s="178"/>
      <c r="B1393" s="221" t="s">
        <v>985</v>
      </c>
      <c r="C1393" s="213" t="s">
        <v>986</v>
      </c>
      <c r="D1393" s="214" t="s">
        <v>6880</v>
      </c>
      <c r="E1393" s="215"/>
      <c r="F1393" s="216">
        <v>368.96</v>
      </c>
      <c r="G1393" s="215"/>
      <c r="H1393" s="215"/>
      <c r="I1393" s="384"/>
    </row>
    <row r="1394" spans="1:9" s="46" customFormat="1" ht="15" x14ac:dyDescent="0.25">
      <c r="A1394" s="178"/>
      <c r="B1394" s="221" t="s">
        <v>985</v>
      </c>
      <c r="C1394" s="213" t="s">
        <v>986</v>
      </c>
      <c r="D1394" s="214" t="s">
        <v>6881</v>
      </c>
      <c r="E1394" s="215"/>
      <c r="F1394" s="216">
        <v>266.95999999999998</v>
      </c>
      <c r="G1394" s="215"/>
      <c r="H1394" s="215"/>
      <c r="I1394" s="386"/>
    </row>
    <row r="1395" spans="1:9" ht="12" x14ac:dyDescent="0.2">
      <c r="A1395" s="178"/>
      <c r="B1395" s="221" t="s">
        <v>985</v>
      </c>
      <c r="C1395" s="213" t="s">
        <v>986</v>
      </c>
      <c r="D1395" s="214" t="s">
        <v>6882</v>
      </c>
      <c r="E1395" s="215"/>
      <c r="F1395" s="216">
        <v>376.12</v>
      </c>
      <c r="G1395" s="215"/>
      <c r="H1395" s="215"/>
      <c r="I1395" s="385"/>
    </row>
    <row r="1396" spans="1:9" ht="12" x14ac:dyDescent="0.2">
      <c r="A1396" s="178"/>
      <c r="B1396" s="221" t="s">
        <v>985</v>
      </c>
      <c r="C1396" s="213" t="s">
        <v>986</v>
      </c>
      <c r="D1396" s="214" t="s">
        <v>6883</v>
      </c>
      <c r="E1396" s="215"/>
      <c r="F1396" s="216">
        <v>352.58</v>
      </c>
      <c r="G1396" s="215"/>
      <c r="H1396" s="215"/>
      <c r="I1396" s="385"/>
    </row>
    <row r="1397" spans="1:9" ht="12" x14ac:dyDescent="0.2">
      <c r="A1397" s="178"/>
      <c r="B1397" s="221" t="s">
        <v>985</v>
      </c>
      <c r="C1397" s="213" t="s">
        <v>986</v>
      </c>
      <c r="D1397" s="214" t="s">
        <v>6884</v>
      </c>
      <c r="E1397" s="215"/>
      <c r="F1397" s="216">
        <v>348.76</v>
      </c>
      <c r="G1397" s="215"/>
      <c r="H1397" s="215"/>
      <c r="I1397" s="383"/>
    </row>
    <row r="1398" spans="1:9" ht="12" x14ac:dyDescent="0.2">
      <c r="A1398" s="178"/>
      <c r="B1398" s="221" t="s">
        <v>985</v>
      </c>
      <c r="C1398" s="213" t="s">
        <v>986</v>
      </c>
      <c r="D1398" s="214" t="s">
        <v>6885</v>
      </c>
      <c r="E1398" s="215"/>
      <c r="F1398" s="216">
        <v>304.98</v>
      </c>
      <c r="G1398" s="215"/>
      <c r="H1398" s="215"/>
      <c r="I1398" s="384"/>
    </row>
    <row r="1399" spans="1:9" s="46" customFormat="1" ht="15" x14ac:dyDescent="0.25">
      <c r="A1399" s="181"/>
      <c r="B1399" s="221" t="s">
        <v>985</v>
      </c>
      <c r="C1399" s="223" t="s">
        <v>986</v>
      </c>
      <c r="D1399" s="224" t="s">
        <v>988</v>
      </c>
      <c r="E1399" s="225"/>
      <c r="F1399" s="226">
        <v>2018.36</v>
      </c>
      <c r="G1399" s="225"/>
      <c r="H1399" s="225"/>
      <c r="I1399" s="386"/>
    </row>
    <row r="1400" spans="1:9" ht="12" x14ac:dyDescent="0.2">
      <c r="A1400" s="177"/>
      <c r="B1400" s="221" t="s">
        <v>985</v>
      </c>
      <c r="C1400" s="210" t="s">
        <v>986</v>
      </c>
      <c r="D1400" s="211" t="s">
        <v>6732</v>
      </c>
      <c r="E1400" s="212"/>
      <c r="F1400" s="210" t="s">
        <v>986</v>
      </c>
      <c r="G1400" s="212"/>
      <c r="H1400" s="212"/>
      <c r="I1400" s="385"/>
    </row>
    <row r="1401" spans="1:9" ht="12" x14ac:dyDescent="0.2">
      <c r="A1401" s="178"/>
      <c r="B1401" s="221" t="s">
        <v>985</v>
      </c>
      <c r="C1401" s="213" t="s">
        <v>986</v>
      </c>
      <c r="D1401" s="214" t="s">
        <v>6733</v>
      </c>
      <c r="E1401" s="215"/>
      <c r="F1401" s="216">
        <v>9.34</v>
      </c>
      <c r="G1401" s="215"/>
      <c r="H1401" s="215"/>
      <c r="I1401" s="385"/>
    </row>
    <row r="1402" spans="1:9" ht="12" x14ac:dyDescent="0.2">
      <c r="A1402" s="178"/>
      <c r="B1402" s="221" t="s">
        <v>985</v>
      </c>
      <c r="C1402" s="213" t="s">
        <v>986</v>
      </c>
      <c r="D1402" s="214" t="s">
        <v>6734</v>
      </c>
      <c r="E1402" s="215"/>
      <c r="F1402" s="216">
        <v>5.92</v>
      </c>
      <c r="G1402" s="215"/>
      <c r="H1402" s="215"/>
      <c r="I1402" s="383"/>
    </row>
    <row r="1403" spans="1:9" ht="12" x14ac:dyDescent="0.2">
      <c r="A1403" s="178"/>
      <c r="B1403" s="221" t="s">
        <v>985</v>
      </c>
      <c r="C1403" s="213" t="s">
        <v>986</v>
      </c>
      <c r="D1403" s="214" t="s">
        <v>6735</v>
      </c>
      <c r="E1403" s="215"/>
      <c r="F1403" s="216">
        <v>15.12</v>
      </c>
      <c r="G1403" s="215"/>
      <c r="H1403" s="215"/>
      <c r="I1403" s="384"/>
    </row>
    <row r="1404" spans="1:9" ht="12" x14ac:dyDescent="0.2">
      <c r="A1404" s="178"/>
      <c r="B1404" s="221" t="s">
        <v>985</v>
      </c>
      <c r="C1404" s="213" t="s">
        <v>986</v>
      </c>
      <c r="D1404" s="214" t="s">
        <v>6736</v>
      </c>
      <c r="E1404" s="215"/>
      <c r="F1404" s="216">
        <v>11.65</v>
      </c>
      <c r="G1404" s="215"/>
      <c r="H1404" s="215"/>
      <c r="I1404" s="390"/>
    </row>
    <row r="1405" spans="1:9" ht="12" x14ac:dyDescent="0.2">
      <c r="A1405" s="178"/>
      <c r="B1405" s="221" t="s">
        <v>985</v>
      </c>
      <c r="C1405" s="213" t="s">
        <v>986</v>
      </c>
      <c r="D1405" s="214" t="s">
        <v>6737</v>
      </c>
      <c r="E1405" s="215"/>
      <c r="F1405" s="216">
        <v>9.14</v>
      </c>
      <c r="G1405" s="215"/>
      <c r="H1405" s="215"/>
      <c r="I1405" s="385"/>
    </row>
    <row r="1406" spans="1:9" ht="12" x14ac:dyDescent="0.2">
      <c r="A1406" s="178"/>
      <c r="B1406" s="221" t="s">
        <v>985</v>
      </c>
      <c r="C1406" s="213" t="s">
        <v>986</v>
      </c>
      <c r="D1406" s="214" t="s">
        <v>6738</v>
      </c>
      <c r="E1406" s="215"/>
      <c r="F1406" s="216">
        <v>2.72</v>
      </c>
      <c r="G1406" s="215"/>
      <c r="H1406" s="215"/>
      <c r="I1406" s="385"/>
    </row>
    <row r="1407" spans="1:9" ht="12" x14ac:dyDescent="0.2">
      <c r="A1407" s="181"/>
      <c r="B1407" s="221" t="s">
        <v>985</v>
      </c>
      <c r="C1407" s="223" t="s">
        <v>986</v>
      </c>
      <c r="D1407" s="224" t="s">
        <v>988</v>
      </c>
      <c r="E1407" s="225"/>
      <c r="F1407" s="226">
        <v>53.89</v>
      </c>
      <c r="G1407" s="225"/>
      <c r="H1407" s="225"/>
      <c r="I1407" s="383"/>
    </row>
    <row r="1408" spans="1:9" ht="12" x14ac:dyDescent="0.2">
      <c r="A1408" s="179"/>
      <c r="B1408" s="221" t="s">
        <v>985</v>
      </c>
      <c r="C1408" s="217" t="s">
        <v>986</v>
      </c>
      <c r="D1408" s="218" t="s">
        <v>1023</v>
      </c>
      <c r="E1408" s="219"/>
      <c r="F1408" s="220">
        <v>2072.2499999999995</v>
      </c>
      <c r="G1408" s="219"/>
      <c r="H1408" s="219"/>
      <c r="I1408" s="384"/>
    </row>
    <row r="1409" spans="1:9" ht="24.95" customHeight="1" x14ac:dyDescent="0.2">
      <c r="A1409" s="278" t="s">
        <v>3820</v>
      </c>
      <c r="B1409" s="278" t="s">
        <v>979</v>
      </c>
      <c r="C1409" s="279" t="s">
        <v>6886</v>
      </c>
      <c r="D1409" s="280" t="s">
        <v>6887</v>
      </c>
      <c r="E1409" s="281" t="s">
        <v>106</v>
      </c>
      <c r="F1409" s="282">
        <v>1063.07</v>
      </c>
      <c r="G1409" s="67"/>
      <c r="H1409" s="254">
        <f>ROUND(G1409*F1409,2)</f>
        <v>0</v>
      </c>
      <c r="I1409" s="388"/>
    </row>
    <row r="1410" spans="1:9" ht="60" x14ac:dyDescent="0.2">
      <c r="A1410" s="175"/>
      <c r="B1410" s="221" t="s">
        <v>1079</v>
      </c>
      <c r="C1410" s="209"/>
      <c r="D1410" s="227" t="s">
        <v>6888</v>
      </c>
      <c r="E1410" s="209"/>
      <c r="F1410" s="209"/>
      <c r="G1410" s="209"/>
      <c r="H1410" s="209"/>
      <c r="I1410" s="387"/>
    </row>
    <row r="1411" spans="1:9" s="46" customFormat="1" ht="15" x14ac:dyDescent="0.25">
      <c r="A1411" s="177"/>
      <c r="B1411" s="221" t="s">
        <v>985</v>
      </c>
      <c r="C1411" s="210" t="s">
        <v>986</v>
      </c>
      <c r="D1411" s="211" t="s">
        <v>6867</v>
      </c>
      <c r="E1411" s="212"/>
      <c r="F1411" s="210" t="s">
        <v>986</v>
      </c>
      <c r="G1411" s="212"/>
      <c r="H1411" s="212"/>
      <c r="I1411" s="386"/>
    </row>
    <row r="1412" spans="1:9" ht="12" x14ac:dyDescent="0.2">
      <c r="A1412" s="178"/>
      <c r="B1412" s="221" t="s">
        <v>985</v>
      </c>
      <c r="C1412" s="213" t="s">
        <v>986</v>
      </c>
      <c r="D1412" s="214" t="s">
        <v>6868</v>
      </c>
      <c r="E1412" s="215"/>
      <c r="F1412" s="216">
        <v>184.48</v>
      </c>
      <c r="G1412" s="215"/>
      <c r="H1412" s="215"/>
      <c r="I1412" s="385"/>
    </row>
    <row r="1413" spans="1:9" ht="12" x14ac:dyDescent="0.2">
      <c r="A1413" s="178"/>
      <c r="B1413" s="221" t="s">
        <v>985</v>
      </c>
      <c r="C1413" s="213" t="s">
        <v>986</v>
      </c>
      <c r="D1413" s="214" t="s">
        <v>6869</v>
      </c>
      <c r="E1413" s="215"/>
      <c r="F1413" s="216">
        <v>133.47999999999999</v>
      </c>
      <c r="G1413" s="215"/>
      <c r="H1413" s="215"/>
      <c r="I1413" s="385"/>
    </row>
    <row r="1414" spans="1:9" ht="12" x14ac:dyDescent="0.2">
      <c r="A1414" s="178"/>
      <c r="B1414" s="221" t="s">
        <v>985</v>
      </c>
      <c r="C1414" s="213" t="s">
        <v>986</v>
      </c>
      <c r="D1414" s="214" t="s">
        <v>6870</v>
      </c>
      <c r="E1414" s="215"/>
      <c r="F1414" s="216">
        <v>188.06</v>
      </c>
      <c r="G1414" s="215"/>
      <c r="H1414" s="215"/>
      <c r="I1414" s="383"/>
    </row>
    <row r="1415" spans="1:9" ht="12" x14ac:dyDescent="0.2">
      <c r="A1415" s="178"/>
      <c r="B1415" s="221" t="s">
        <v>985</v>
      </c>
      <c r="C1415" s="213" t="s">
        <v>986</v>
      </c>
      <c r="D1415" s="214" t="s">
        <v>6871</v>
      </c>
      <c r="E1415" s="215"/>
      <c r="F1415" s="216">
        <v>176.29</v>
      </c>
      <c r="G1415" s="215"/>
      <c r="H1415" s="215"/>
      <c r="I1415" s="384"/>
    </row>
    <row r="1416" spans="1:9" s="46" customFormat="1" ht="15" x14ac:dyDescent="0.25">
      <c r="A1416" s="178"/>
      <c r="B1416" s="221" t="s">
        <v>985</v>
      </c>
      <c r="C1416" s="213" t="s">
        <v>986</v>
      </c>
      <c r="D1416" s="214" t="s">
        <v>6872</v>
      </c>
      <c r="E1416" s="215"/>
      <c r="F1416" s="216">
        <v>174.38</v>
      </c>
      <c r="G1416" s="215"/>
      <c r="H1416" s="215"/>
      <c r="I1416" s="386"/>
    </row>
    <row r="1417" spans="1:9" ht="12" x14ac:dyDescent="0.2">
      <c r="A1417" s="178"/>
      <c r="B1417" s="221" t="s">
        <v>985</v>
      </c>
      <c r="C1417" s="213" t="s">
        <v>986</v>
      </c>
      <c r="D1417" s="214" t="s">
        <v>6873</v>
      </c>
      <c r="E1417" s="215"/>
      <c r="F1417" s="216">
        <v>152.49</v>
      </c>
      <c r="G1417" s="215"/>
      <c r="H1417" s="215"/>
      <c r="I1417" s="385"/>
    </row>
    <row r="1418" spans="1:9" ht="12" x14ac:dyDescent="0.2">
      <c r="A1418" s="181"/>
      <c r="B1418" s="221" t="s">
        <v>985</v>
      </c>
      <c r="C1418" s="223" t="s">
        <v>986</v>
      </c>
      <c r="D1418" s="224" t="s">
        <v>988</v>
      </c>
      <c r="E1418" s="225"/>
      <c r="F1418" s="226">
        <v>1009.18</v>
      </c>
      <c r="G1418" s="225"/>
      <c r="H1418" s="225"/>
      <c r="I1418" s="385"/>
    </row>
    <row r="1419" spans="1:9" ht="12" x14ac:dyDescent="0.2">
      <c r="A1419" s="177"/>
      <c r="B1419" s="221" t="s">
        <v>985</v>
      </c>
      <c r="C1419" s="210" t="s">
        <v>986</v>
      </c>
      <c r="D1419" s="211" t="s">
        <v>6732</v>
      </c>
      <c r="E1419" s="212"/>
      <c r="F1419" s="210" t="s">
        <v>986</v>
      </c>
      <c r="G1419" s="212"/>
      <c r="H1419" s="212"/>
      <c r="I1419" s="383"/>
    </row>
    <row r="1420" spans="1:9" ht="12" x14ac:dyDescent="0.2">
      <c r="A1420" s="178"/>
      <c r="B1420" s="221" t="s">
        <v>985</v>
      </c>
      <c r="C1420" s="213" t="s">
        <v>986</v>
      </c>
      <c r="D1420" s="214" t="s">
        <v>6733</v>
      </c>
      <c r="E1420" s="215"/>
      <c r="F1420" s="216">
        <v>9.34</v>
      </c>
      <c r="G1420" s="215"/>
      <c r="H1420" s="215"/>
      <c r="I1420" s="384"/>
    </row>
    <row r="1421" spans="1:9" ht="12" x14ac:dyDescent="0.2">
      <c r="A1421" s="178"/>
      <c r="B1421" s="221" t="s">
        <v>985</v>
      </c>
      <c r="C1421" s="213" t="s">
        <v>986</v>
      </c>
      <c r="D1421" s="214" t="s">
        <v>6734</v>
      </c>
      <c r="E1421" s="215"/>
      <c r="F1421" s="216">
        <v>5.92</v>
      </c>
      <c r="G1421" s="215"/>
      <c r="H1421" s="215"/>
      <c r="I1421" s="383"/>
    </row>
    <row r="1422" spans="1:9" ht="12" x14ac:dyDescent="0.2">
      <c r="A1422" s="178"/>
      <c r="B1422" s="221" t="s">
        <v>985</v>
      </c>
      <c r="C1422" s="213" t="s">
        <v>986</v>
      </c>
      <c r="D1422" s="214" t="s">
        <v>6735</v>
      </c>
      <c r="E1422" s="215"/>
      <c r="F1422" s="216">
        <v>15.12</v>
      </c>
      <c r="G1422" s="215"/>
      <c r="H1422" s="215"/>
      <c r="I1422" s="384"/>
    </row>
    <row r="1423" spans="1:9" ht="12" x14ac:dyDescent="0.2">
      <c r="A1423" s="178"/>
      <c r="B1423" s="221" t="s">
        <v>985</v>
      </c>
      <c r="C1423" s="213" t="s">
        <v>986</v>
      </c>
      <c r="D1423" s="214" t="s">
        <v>6736</v>
      </c>
      <c r="E1423" s="215"/>
      <c r="F1423" s="216">
        <v>11.65</v>
      </c>
      <c r="G1423" s="215"/>
      <c r="H1423" s="215"/>
      <c r="I1423" s="387"/>
    </row>
    <row r="1424" spans="1:9" s="46" customFormat="1" ht="15" x14ac:dyDescent="0.25">
      <c r="A1424" s="178"/>
      <c r="B1424" s="221" t="s">
        <v>985</v>
      </c>
      <c r="C1424" s="213" t="s">
        <v>986</v>
      </c>
      <c r="D1424" s="214" t="s">
        <v>6737</v>
      </c>
      <c r="E1424" s="215"/>
      <c r="F1424" s="216">
        <v>9.14</v>
      </c>
      <c r="G1424" s="215"/>
      <c r="H1424" s="215"/>
      <c r="I1424" s="386"/>
    </row>
    <row r="1425" spans="1:9" ht="12" x14ac:dyDescent="0.2">
      <c r="A1425" s="178"/>
      <c r="B1425" s="221" t="s">
        <v>985</v>
      </c>
      <c r="C1425" s="213" t="s">
        <v>986</v>
      </c>
      <c r="D1425" s="214" t="s">
        <v>6738</v>
      </c>
      <c r="E1425" s="215"/>
      <c r="F1425" s="216">
        <v>2.72</v>
      </c>
      <c r="G1425" s="215"/>
      <c r="H1425" s="215"/>
      <c r="I1425" s="385"/>
    </row>
    <row r="1426" spans="1:9" ht="12" x14ac:dyDescent="0.2">
      <c r="A1426" s="181"/>
      <c r="B1426" s="221" t="s">
        <v>985</v>
      </c>
      <c r="C1426" s="223" t="s">
        <v>986</v>
      </c>
      <c r="D1426" s="224" t="s">
        <v>988</v>
      </c>
      <c r="E1426" s="225"/>
      <c r="F1426" s="226">
        <v>53.89</v>
      </c>
      <c r="G1426" s="225"/>
      <c r="H1426" s="225"/>
      <c r="I1426" s="385"/>
    </row>
    <row r="1427" spans="1:9" ht="12" x14ac:dyDescent="0.2">
      <c r="A1427" s="179"/>
      <c r="B1427" s="221" t="s">
        <v>985</v>
      </c>
      <c r="C1427" s="217" t="s">
        <v>986</v>
      </c>
      <c r="D1427" s="218" t="s">
        <v>1023</v>
      </c>
      <c r="E1427" s="219"/>
      <c r="F1427" s="220">
        <v>1063.0700000000002</v>
      </c>
      <c r="G1427" s="219"/>
      <c r="H1427" s="219"/>
      <c r="I1427" s="383"/>
    </row>
    <row r="1428" spans="1:9" ht="24.95" customHeight="1" x14ac:dyDescent="0.2">
      <c r="A1428" s="278" t="s">
        <v>3825</v>
      </c>
      <c r="B1428" s="278" t="s">
        <v>979</v>
      </c>
      <c r="C1428" s="279" t="s">
        <v>6889</v>
      </c>
      <c r="D1428" s="280" t="s">
        <v>6890</v>
      </c>
      <c r="E1428" s="281" t="s">
        <v>106</v>
      </c>
      <c r="F1428" s="282">
        <v>100.91800000000001</v>
      </c>
      <c r="G1428" s="67"/>
      <c r="H1428" s="254">
        <f>ROUND(G1428*F1428,2)</f>
        <v>0</v>
      </c>
      <c r="I1428" s="388"/>
    </row>
    <row r="1429" spans="1:9" s="46" customFormat="1" ht="15" x14ac:dyDescent="0.25">
      <c r="A1429" s="177"/>
      <c r="B1429" s="221" t="s">
        <v>985</v>
      </c>
      <c r="C1429" s="210" t="s">
        <v>986</v>
      </c>
      <c r="D1429" s="211" t="s">
        <v>6891</v>
      </c>
      <c r="E1429" s="212"/>
      <c r="F1429" s="210" t="s">
        <v>986</v>
      </c>
      <c r="G1429" s="212"/>
      <c r="H1429" s="212"/>
      <c r="I1429" s="386"/>
    </row>
    <row r="1430" spans="1:9" ht="12" x14ac:dyDescent="0.2">
      <c r="A1430" s="178"/>
      <c r="B1430" s="221" t="s">
        <v>985</v>
      </c>
      <c r="C1430" s="213" t="s">
        <v>986</v>
      </c>
      <c r="D1430" s="214" t="s">
        <v>6892</v>
      </c>
      <c r="E1430" s="215"/>
      <c r="F1430" s="216">
        <v>100.91800000000001</v>
      </c>
      <c r="G1430" s="215"/>
      <c r="H1430" s="215"/>
      <c r="I1430" s="385"/>
    </row>
    <row r="1431" spans="1:9" ht="24.95" customHeight="1" x14ac:dyDescent="0.2">
      <c r="A1431" s="278" t="s">
        <v>3830</v>
      </c>
      <c r="B1431" s="278" t="s">
        <v>979</v>
      </c>
      <c r="C1431" s="279" t="s">
        <v>6893</v>
      </c>
      <c r="D1431" s="280" t="s">
        <v>6894</v>
      </c>
      <c r="E1431" s="281" t="s">
        <v>106</v>
      </c>
      <c r="F1431" s="282">
        <v>299.37</v>
      </c>
      <c r="G1431" s="67"/>
      <c r="H1431" s="254">
        <f>ROUND(G1431*F1431,2)</f>
        <v>0</v>
      </c>
      <c r="I1431" s="163"/>
    </row>
    <row r="1432" spans="1:9" s="46" customFormat="1" ht="15" x14ac:dyDescent="0.25">
      <c r="A1432" s="177"/>
      <c r="B1432" s="221" t="s">
        <v>985</v>
      </c>
      <c r="C1432" s="210" t="s">
        <v>986</v>
      </c>
      <c r="D1432" s="211" t="s">
        <v>6209</v>
      </c>
      <c r="E1432" s="212"/>
      <c r="F1432" s="210" t="s">
        <v>986</v>
      </c>
      <c r="G1432" s="212"/>
      <c r="H1432" s="212"/>
      <c r="I1432" s="355"/>
    </row>
    <row r="1433" spans="1:9" s="46" customFormat="1" ht="15" x14ac:dyDescent="0.25">
      <c r="A1433" s="178"/>
      <c r="B1433" s="221" t="s">
        <v>985</v>
      </c>
      <c r="C1433" s="213" t="s">
        <v>986</v>
      </c>
      <c r="D1433" s="214" t="s">
        <v>6895</v>
      </c>
      <c r="E1433" s="215"/>
      <c r="F1433" s="216">
        <v>131.55000000000001</v>
      </c>
      <c r="G1433" s="215"/>
      <c r="H1433" s="215"/>
      <c r="I1433" s="386"/>
    </row>
    <row r="1434" spans="1:9" ht="12" x14ac:dyDescent="0.2">
      <c r="A1434" s="177"/>
      <c r="B1434" s="221" t="s">
        <v>985</v>
      </c>
      <c r="C1434" s="210" t="s">
        <v>986</v>
      </c>
      <c r="D1434" s="211" t="s">
        <v>6207</v>
      </c>
      <c r="E1434" s="212"/>
      <c r="F1434" s="210" t="s">
        <v>986</v>
      </c>
      <c r="G1434" s="212"/>
      <c r="H1434" s="212"/>
      <c r="I1434" s="385"/>
    </row>
    <row r="1435" spans="1:9" ht="12" x14ac:dyDescent="0.2">
      <c r="A1435" s="178"/>
      <c r="B1435" s="221" t="s">
        <v>985</v>
      </c>
      <c r="C1435" s="213" t="s">
        <v>986</v>
      </c>
      <c r="D1435" s="214" t="s">
        <v>6896</v>
      </c>
      <c r="E1435" s="215"/>
      <c r="F1435" s="216">
        <v>167.82</v>
      </c>
      <c r="G1435" s="215"/>
      <c r="H1435" s="215"/>
      <c r="I1435" s="383"/>
    </row>
    <row r="1436" spans="1:9" ht="12" x14ac:dyDescent="0.2">
      <c r="A1436" s="179"/>
      <c r="B1436" s="221" t="s">
        <v>985</v>
      </c>
      <c r="C1436" s="217" t="s">
        <v>986</v>
      </c>
      <c r="D1436" s="218" t="s">
        <v>1023</v>
      </c>
      <c r="E1436" s="219"/>
      <c r="F1436" s="220">
        <v>299.37</v>
      </c>
      <c r="G1436" s="219"/>
      <c r="H1436" s="219"/>
      <c r="I1436" s="384"/>
    </row>
    <row r="1437" spans="1:9" s="46" customFormat="1" ht="24.95" customHeight="1" x14ac:dyDescent="0.25">
      <c r="A1437" s="278" t="s">
        <v>3834</v>
      </c>
      <c r="B1437" s="278" t="s">
        <v>979</v>
      </c>
      <c r="C1437" s="279" t="s">
        <v>4121</v>
      </c>
      <c r="D1437" s="280" t="s">
        <v>4122</v>
      </c>
      <c r="E1437" s="281" t="s">
        <v>106</v>
      </c>
      <c r="F1437" s="282">
        <v>13.6</v>
      </c>
      <c r="G1437" s="67"/>
      <c r="H1437" s="254">
        <f>ROUND(G1437*F1437,2)</f>
        <v>0</v>
      </c>
      <c r="I1437" s="280"/>
    </row>
    <row r="1438" spans="1:9" ht="12" x14ac:dyDescent="0.2">
      <c r="A1438" s="177"/>
      <c r="B1438" s="221" t="s">
        <v>985</v>
      </c>
      <c r="C1438" s="210" t="s">
        <v>986</v>
      </c>
      <c r="D1438" s="211" t="s">
        <v>6209</v>
      </c>
      <c r="E1438" s="212"/>
      <c r="F1438" s="210" t="s">
        <v>986</v>
      </c>
      <c r="G1438" s="212"/>
      <c r="H1438" s="212"/>
      <c r="I1438" s="385"/>
    </row>
    <row r="1439" spans="1:9" ht="12" x14ac:dyDescent="0.2">
      <c r="A1439" s="178"/>
      <c r="B1439" s="221" t="s">
        <v>985</v>
      </c>
      <c r="C1439" s="213" t="s">
        <v>986</v>
      </c>
      <c r="D1439" s="214" t="s">
        <v>6897</v>
      </c>
      <c r="E1439" s="215"/>
      <c r="F1439" s="216">
        <v>3.31</v>
      </c>
      <c r="G1439" s="215"/>
      <c r="H1439" s="215"/>
      <c r="I1439" s="383"/>
    </row>
    <row r="1440" spans="1:9" ht="12" x14ac:dyDescent="0.2">
      <c r="A1440" s="177"/>
      <c r="B1440" s="221" t="s">
        <v>985</v>
      </c>
      <c r="C1440" s="210" t="s">
        <v>986</v>
      </c>
      <c r="D1440" s="211" t="s">
        <v>6211</v>
      </c>
      <c r="E1440" s="212"/>
      <c r="F1440" s="210" t="s">
        <v>986</v>
      </c>
      <c r="G1440" s="212"/>
      <c r="H1440" s="212"/>
      <c r="I1440" s="384"/>
    </row>
    <row r="1441" spans="1:9" s="46" customFormat="1" ht="15" x14ac:dyDescent="0.25">
      <c r="A1441" s="178"/>
      <c r="B1441" s="221" t="s">
        <v>985</v>
      </c>
      <c r="C1441" s="213" t="s">
        <v>986</v>
      </c>
      <c r="D1441" s="214" t="s">
        <v>6898</v>
      </c>
      <c r="E1441" s="215"/>
      <c r="F1441" s="216">
        <v>3.43</v>
      </c>
      <c r="G1441" s="215"/>
      <c r="H1441" s="215"/>
      <c r="I1441" s="386"/>
    </row>
    <row r="1442" spans="1:9" ht="12" x14ac:dyDescent="0.2">
      <c r="A1442" s="177"/>
      <c r="B1442" s="221" t="s">
        <v>985</v>
      </c>
      <c r="C1442" s="210" t="s">
        <v>986</v>
      </c>
      <c r="D1442" s="211" t="s">
        <v>6213</v>
      </c>
      <c r="E1442" s="212"/>
      <c r="F1442" s="210" t="s">
        <v>986</v>
      </c>
      <c r="G1442" s="212"/>
      <c r="H1442" s="212"/>
      <c r="I1442" s="385"/>
    </row>
    <row r="1443" spans="1:9" ht="12" x14ac:dyDescent="0.2">
      <c r="A1443" s="178"/>
      <c r="B1443" s="221" t="s">
        <v>985</v>
      </c>
      <c r="C1443" s="213" t="s">
        <v>986</v>
      </c>
      <c r="D1443" s="214" t="s">
        <v>6898</v>
      </c>
      <c r="E1443" s="215"/>
      <c r="F1443" s="216">
        <v>3.43</v>
      </c>
      <c r="G1443" s="215"/>
      <c r="H1443" s="215"/>
      <c r="I1443" s="383"/>
    </row>
    <row r="1444" spans="1:9" ht="12" x14ac:dyDescent="0.2">
      <c r="A1444" s="177"/>
      <c r="B1444" s="221" t="s">
        <v>985</v>
      </c>
      <c r="C1444" s="210" t="s">
        <v>986</v>
      </c>
      <c r="D1444" s="211" t="s">
        <v>6215</v>
      </c>
      <c r="E1444" s="212"/>
      <c r="F1444" s="210" t="s">
        <v>986</v>
      </c>
      <c r="G1444" s="212"/>
      <c r="H1444" s="212"/>
      <c r="I1444" s="384"/>
    </row>
    <row r="1445" spans="1:9" s="46" customFormat="1" ht="15" x14ac:dyDescent="0.25">
      <c r="A1445" s="178"/>
      <c r="B1445" s="221" t="s">
        <v>985</v>
      </c>
      <c r="C1445" s="213" t="s">
        <v>986</v>
      </c>
      <c r="D1445" s="214" t="s">
        <v>6898</v>
      </c>
      <c r="E1445" s="215"/>
      <c r="F1445" s="216">
        <v>3.43</v>
      </c>
      <c r="G1445" s="215"/>
      <c r="H1445" s="215"/>
      <c r="I1445" s="386"/>
    </row>
    <row r="1446" spans="1:9" ht="12" x14ac:dyDescent="0.2">
      <c r="A1446" s="179"/>
      <c r="B1446" s="221" t="s">
        <v>985</v>
      </c>
      <c r="C1446" s="217" t="s">
        <v>986</v>
      </c>
      <c r="D1446" s="218" t="s">
        <v>1023</v>
      </c>
      <c r="E1446" s="219"/>
      <c r="F1446" s="220">
        <v>13.6</v>
      </c>
      <c r="G1446" s="219"/>
      <c r="H1446" s="219"/>
      <c r="I1446" s="385"/>
    </row>
    <row r="1447" spans="1:9" ht="24.95" customHeight="1" x14ac:dyDescent="0.2">
      <c r="A1447" s="278" t="s">
        <v>3838</v>
      </c>
      <c r="B1447" s="278" t="s">
        <v>979</v>
      </c>
      <c r="C1447" s="279" t="s">
        <v>6899</v>
      </c>
      <c r="D1447" s="280" t="s">
        <v>6900</v>
      </c>
      <c r="E1447" s="281" t="s">
        <v>106</v>
      </c>
      <c r="F1447" s="282">
        <v>1024.32</v>
      </c>
      <c r="G1447" s="67"/>
      <c r="H1447" s="254">
        <f>ROUND(G1447*F1447,2)</f>
        <v>0</v>
      </c>
      <c r="I1447" s="389"/>
    </row>
    <row r="1448" spans="1:9" ht="216" x14ac:dyDescent="0.2">
      <c r="A1448" s="175"/>
      <c r="B1448" s="221" t="s">
        <v>1079</v>
      </c>
      <c r="C1448" s="209"/>
      <c r="D1448" s="227" t="s">
        <v>6901</v>
      </c>
      <c r="E1448" s="209"/>
      <c r="F1448" s="209"/>
      <c r="G1448" s="209"/>
      <c r="H1448" s="209"/>
      <c r="I1448" s="384"/>
    </row>
    <row r="1449" spans="1:9" s="46" customFormat="1" ht="15" x14ac:dyDescent="0.25">
      <c r="A1449" s="177"/>
      <c r="B1449" s="221" t="s">
        <v>985</v>
      </c>
      <c r="C1449" s="210" t="s">
        <v>986</v>
      </c>
      <c r="D1449" s="211" t="s">
        <v>6902</v>
      </c>
      <c r="E1449" s="212"/>
      <c r="F1449" s="210" t="s">
        <v>986</v>
      </c>
      <c r="G1449" s="212"/>
      <c r="H1449" s="212"/>
      <c r="I1449" s="386"/>
    </row>
    <row r="1450" spans="1:9" ht="12" x14ac:dyDescent="0.2">
      <c r="A1450" s="177"/>
      <c r="B1450" s="221" t="s">
        <v>985</v>
      </c>
      <c r="C1450" s="210" t="s">
        <v>986</v>
      </c>
      <c r="D1450" s="211" t="s">
        <v>6867</v>
      </c>
      <c r="E1450" s="212"/>
      <c r="F1450" s="210" t="s">
        <v>986</v>
      </c>
      <c r="G1450" s="212"/>
      <c r="H1450" s="212"/>
      <c r="I1450" s="385"/>
    </row>
    <row r="1451" spans="1:9" ht="12" x14ac:dyDescent="0.2">
      <c r="A1451" s="178"/>
      <c r="B1451" s="221" t="s">
        <v>985</v>
      </c>
      <c r="C1451" s="213" t="s">
        <v>986</v>
      </c>
      <c r="D1451" s="214" t="s">
        <v>6868</v>
      </c>
      <c r="E1451" s="215"/>
      <c r="F1451" s="216">
        <v>184.48</v>
      </c>
      <c r="G1451" s="215"/>
      <c r="H1451" s="215"/>
      <c r="I1451" s="383"/>
    </row>
    <row r="1452" spans="1:9" ht="12" x14ac:dyDescent="0.2">
      <c r="A1452" s="178"/>
      <c r="B1452" s="221" t="s">
        <v>985</v>
      </c>
      <c r="C1452" s="213" t="s">
        <v>986</v>
      </c>
      <c r="D1452" s="214" t="s">
        <v>6869</v>
      </c>
      <c r="E1452" s="215"/>
      <c r="F1452" s="216">
        <v>133.47999999999999</v>
      </c>
      <c r="G1452" s="215"/>
      <c r="H1452" s="215"/>
      <c r="I1452" s="384"/>
    </row>
    <row r="1453" spans="1:9" ht="12" x14ac:dyDescent="0.2">
      <c r="A1453" s="178"/>
      <c r="B1453" s="221" t="s">
        <v>985</v>
      </c>
      <c r="C1453" s="213" t="s">
        <v>986</v>
      </c>
      <c r="D1453" s="214" t="s">
        <v>6870</v>
      </c>
      <c r="E1453" s="215"/>
      <c r="F1453" s="216">
        <v>188.06</v>
      </c>
      <c r="G1453" s="215"/>
      <c r="H1453" s="215"/>
      <c r="I1453" s="384"/>
    </row>
    <row r="1454" spans="1:9" ht="12" x14ac:dyDescent="0.2">
      <c r="A1454" s="178"/>
      <c r="B1454" s="221" t="s">
        <v>985</v>
      </c>
      <c r="C1454" s="213" t="s">
        <v>986</v>
      </c>
      <c r="D1454" s="214" t="s">
        <v>6871</v>
      </c>
      <c r="E1454" s="215"/>
      <c r="F1454" s="216">
        <v>176.29</v>
      </c>
      <c r="G1454" s="215"/>
      <c r="H1454" s="215"/>
      <c r="I1454" s="384"/>
    </row>
    <row r="1455" spans="1:9" ht="12" x14ac:dyDescent="0.2">
      <c r="A1455" s="178"/>
      <c r="B1455" s="221" t="s">
        <v>985</v>
      </c>
      <c r="C1455" s="213" t="s">
        <v>986</v>
      </c>
      <c r="D1455" s="214" t="s">
        <v>6872</v>
      </c>
      <c r="E1455" s="215"/>
      <c r="F1455" s="216">
        <v>174.38</v>
      </c>
      <c r="G1455" s="215"/>
      <c r="H1455" s="215"/>
      <c r="I1455" s="387"/>
    </row>
    <row r="1456" spans="1:9" s="46" customFormat="1" ht="15" x14ac:dyDescent="0.25">
      <c r="A1456" s="178"/>
      <c r="B1456" s="221" t="s">
        <v>985</v>
      </c>
      <c r="C1456" s="213" t="s">
        <v>986</v>
      </c>
      <c r="D1456" s="214" t="s">
        <v>6873</v>
      </c>
      <c r="E1456" s="215"/>
      <c r="F1456" s="216">
        <v>152.49</v>
      </c>
      <c r="G1456" s="215"/>
      <c r="H1456" s="215"/>
      <c r="I1456" s="386"/>
    </row>
    <row r="1457" spans="1:9" ht="12" x14ac:dyDescent="0.2">
      <c r="A1457" s="181"/>
      <c r="B1457" s="221" t="s">
        <v>985</v>
      </c>
      <c r="C1457" s="223" t="s">
        <v>986</v>
      </c>
      <c r="D1457" s="224" t="s">
        <v>988</v>
      </c>
      <c r="E1457" s="225"/>
      <c r="F1457" s="226">
        <v>1009.18</v>
      </c>
      <c r="G1457" s="225"/>
      <c r="H1457" s="225"/>
      <c r="I1457" s="385"/>
    </row>
    <row r="1458" spans="1:9" ht="12" x14ac:dyDescent="0.2">
      <c r="A1458" s="177"/>
      <c r="B1458" s="221" t="s">
        <v>985</v>
      </c>
      <c r="C1458" s="210" t="s">
        <v>986</v>
      </c>
      <c r="D1458" s="211" t="s">
        <v>6115</v>
      </c>
      <c r="E1458" s="212"/>
      <c r="F1458" s="210" t="s">
        <v>986</v>
      </c>
      <c r="G1458" s="212"/>
      <c r="H1458" s="212"/>
      <c r="I1458" s="383"/>
    </row>
    <row r="1459" spans="1:9" ht="12" x14ac:dyDescent="0.2">
      <c r="A1459" s="178"/>
      <c r="B1459" s="221" t="s">
        <v>985</v>
      </c>
      <c r="C1459" s="213" t="s">
        <v>986</v>
      </c>
      <c r="D1459" s="214" t="s">
        <v>6116</v>
      </c>
      <c r="E1459" s="215"/>
      <c r="F1459" s="216">
        <v>1.42</v>
      </c>
      <c r="G1459" s="215"/>
      <c r="H1459" s="215"/>
      <c r="I1459" s="384"/>
    </row>
    <row r="1460" spans="1:9" ht="12" x14ac:dyDescent="0.2">
      <c r="A1460" s="178"/>
      <c r="B1460" s="221" t="s">
        <v>985</v>
      </c>
      <c r="C1460" s="213" t="s">
        <v>986</v>
      </c>
      <c r="D1460" s="214" t="s">
        <v>6117</v>
      </c>
      <c r="E1460" s="215"/>
      <c r="F1460" s="216">
        <v>3.43</v>
      </c>
      <c r="G1460" s="215"/>
      <c r="H1460" s="215"/>
      <c r="I1460" s="384"/>
    </row>
    <row r="1461" spans="1:9" ht="12" x14ac:dyDescent="0.2">
      <c r="A1461" s="178"/>
      <c r="B1461" s="221" t="s">
        <v>985</v>
      </c>
      <c r="C1461" s="213" t="s">
        <v>986</v>
      </c>
      <c r="D1461" s="214" t="s">
        <v>6118</v>
      </c>
      <c r="E1461" s="215"/>
      <c r="F1461" s="216">
        <v>3.43</v>
      </c>
      <c r="G1461" s="215"/>
      <c r="H1461" s="215"/>
      <c r="I1461" s="384"/>
    </row>
    <row r="1462" spans="1:9" ht="12" x14ac:dyDescent="0.2">
      <c r="A1462" s="178"/>
      <c r="B1462" s="221" t="s">
        <v>985</v>
      </c>
      <c r="C1462" s="213" t="s">
        <v>986</v>
      </c>
      <c r="D1462" s="214" t="s">
        <v>6119</v>
      </c>
      <c r="E1462" s="215"/>
      <c r="F1462" s="216">
        <v>3.43</v>
      </c>
      <c r="G1462" s="215"/>
      <c r="H1462" s="215"/>
      <c r="I1462" s="384"/>
    </row>
    <row r="1463" spans="1:9" ht="12" x14ac:dyDescent="0.2">
      <c r="A1463" s="178"/>
      <c r="B1463" s="221" t="s">
        <v>985</v>
      </c>
      <c r="C1463" s="213" t="s">
        <v>986</v>
      </c>
      <c r="D1463" s="214" t="s">
        <v>6120</v>
      </c>
      <c r="E1463" s="215"/>
      <c r="F1463" s="216">
        <v>3.43</v>
      </c>
      <c r="G1463" s="215"/>
      <c r="H1463" s="215"/>
      <c r="I1463" s="387"/>
    </row>
    <row r="1464" spans="1:9" s="46" customFormat="1" ht="15" x14ac:dyDescent="0.25">
      <c r="A1464" s="181"/>
      <c r="B1464" s="221" t="s">
        <v>985</v>
      </c>
      <c r="C1464" s="223" t="s">
        <v>986</v>
      </c>
      <c r="D1464" s="224" t="s">
        <v>988</v>
      </c>
      <c r="E1464" s="225"/>
      <c r="F1464" s="226">
        <v>15.139999999999999</v>
      </c>
      <c r="G1464" s="225"/>
      <c r="H1464" s="225"/>
      <c r="I1464" s="386"/>
    </row>
    <row r="1465" spans="1:9" ht="12" x14ac:dyDescent="0.2">
      <c r="A1465" s="179"/>
      <c r="B1465" s="221" t="s">
        <v>985</v>
      </c>
      <c r="C1465" s="217" t="s">
        <v>986</v>
      </c>
      <c r="D1465" s="218" t="s">
        <v>1023</v>
      </c>
      <c r="E1465" s="219"/>
      <c r="F1465" s="220">
        <v>1024.3199999999997</v>
      </c>
      <c r="G1465" s="219"/>
      <c r="H1465" s="219"/>
      <c r="I1465" s="385"/>
    </row>
    <row r="1466" spans="1:9" ht="24.95" customHeight="1" x14ac:dyDescent="0.2">
      <c r="A1466" s="278" t="s">
        <v>3842</v>
      </c>
      <c r="B1466" s="278" t="s">
        <v>979</v>
      </c>
      <c r="C1466" s="279" t="s">
        <v>6903</v>
      </c>
      <c r="D1466" s="280" t="s">
        <v>6904</v>
      </c>
      <c r="E1466" s="281" t="s">
        <v>106</v>
      </c>
      <c r="F1466" s="282">
        <v>53.89</v>
      </c>
      <c r="G1466" s="67"/>
      <c r="H1466" s="254">
        <f>ROUND(G1466*F1466,2)</f>
        <v>0</v>
      </c>
      <c r="I1466" s="163"/>
    </row>
    <row r="1467" spans="1:9" ht="252" x14ac:dyDescent="0.2">
      <c r="A1467" s="175"/>
      <c r="B1467" s="221" t="s">
        <v>1079</v>
      </c>
      <c r="C1467" s="209"/>
      <c r="D1467" s="227" t="s">
        <v>6905</v>
      </c>
      <c r="E1467" s="209"/>
      <c r="F1467" s="209"/>
      <c r="G1467" s="209"/>
      <c r="H1467" s="209"/>
      <c r="I1467" s="383"/>
    </row>
    <row r="1468" spans="1:9" ht="12" x14ac:dyDescent="0.2">
      <c r="A1468" s="177"/>
      <c r="B1468" s="221" t="s">
        <v>985</v>
      </c>
      <c r="C1468" s="210" t="s">
        <v>986</v>
      </c>
      <c r="D1468" s="211" t="s">
        <v>6732</v>
      </c>
      <c r="E1468" s="212"/>
      <c r="F1468" s="210" t="s">
        <v>986</v>
      </c>
      <c r="G1468" s="212"/>
      <c r="H1468" s="212"/>
      <c r="I1468" s="384"/>
    </row>
    <row r="1469" spans="1:9" s="46" customFormat="1" ht="15" x14ac:dyDescent="0.25">
      <c r="A1469" s="178"/>
      <c r="B1469" s="221" t="s">
        <v>985</v>
      </c>
      <c r="C1469" s="213" t="s">
        <v>986</v>
      </c>
      <c r="D1469" s="214" t="s">
        <v>6733</v>
      </c>
      <c r="E1469" s="215"/>
      <c r="F1469" s="216">
        <v>9.34</v>
      </c>
      <c r="G1469" s="215"/>
      <c r="H1469" s="215"/>
      <c r="I1469" s="386"/>
    </row>
    <row r="1470" spans="1:9" ht="12" x14ac:dyDescent="0.2">
      <c r="A1470" s="178"/>
      <c r="B1470" s="221" t="s">
        <v>985</v>
      </c>
      <c r="C1470" s="213" t="s">
        <v>986</v>
      </c>
      <c r="D1470" s="214" t="s">
        <v>6734</v>
      </c>
      <c r="E1470" s="215"/>
      <c r="F1470" s="216">
        <v>5.92</v>
      </c>
      <c r="G1470" s="215"/>
      <c r="H1470" s="215"/>
      <c r="I1470" s="385"/>
    </row>
    <row r="1471" spans="1:9" ht="12" x14ac:dyDescent="0.2">
      <c r="A1471" s="178"/>
      <c r="B1471" s="221" t="s">
        <v>985</v>
      </c>
      <c r="C1471" s="213" t="s">
        <v>986</v>
      </c>
      <c r="D1471" s="214" t="s">
        <v>6735</v>
      </c>
      <c r="E1471" s="215"/>
      <c r="F1471" s="216">
        <v>15.12</v>
      </c>
      <c r="G1471" s="215"/>
      <c r="H1471" s="215"/>
      <c r="I1471" s="385"/>
    </row>
    <row r="1472" spans="1:9" ht="12" x14ac:dyDescent="0.2">
      <c r="A1472" s="178"/>
      <c r="B1472" s="221" t="s">
        <v>985</v>
      </c>
      <c r="C1472" s="213" t="s">
        <v>986</v>
      </c>
      <c r="D1472" s="214" t="s">
        <v>6736</v>
      </c>
      <c r="E1472" s="215"/>
      <c r="F1472" s="216">
        <v>11.65</v>
      </c>
      <c r="G1472" s="215"/>
      <c r="H1472" s="215"/>
      <c r="I1472" s="383"/>
    </row>
    <row r="1473" spans="1:9" ht="12" x14ac:dyDescent="0.2">
      <c r="A1473" s="178"/>
      <c r="B1473" s="221" t="s">
        <v>985</v>
      </c>
      <c r="C1473" s="213" t="s">
        <v>986</v>
      </c>
      <c r="D1473" s="214" t="s">
        <v>6737</v>
      </c>
      <c r="E1473" s="215"/>
      <c r="F1473" s="216">
        <v>9.14</v>
      </c>
      <c r="G1473" s="215"/>
      <c r="H1473" s="215"/>
      <c r="I1473" s="383"/>
    </row>
    <row r="1474" spans="1:9" ht="12" x14ac:dyDescent="0.2">
      <c r="A1474" s="178"/>
      <c r="B1474" s="221" t="s">
        <v>985</v>
      </c>
      <c r="C1474" s="213" t="s">
        <v>986</v>
      </c>
      <c r="D1474" s="214" t="s">
        <v>6738</v>
      </c>
      <c r="E1474" s="215"/>
      <c r="F1474" s="216">
        <v>2.72</v>
      </c>
      <c r="G1474" s="215"/>
      <c r="H1474" s="215"/>
      <c r="I1474" s="384"/>
    </row>
    <row r="1475" spans="1:9" ht="12" x14ac:dyDescent="0.2">
      <c r="A1475" s="179"/>
      <c r="B1475" s="221" t="s">
        <v>985</v>
      </c>
      <c r="C1475" s="217" t="s">
        <v>986</v>
      </c>
      <c r="D1475" s="218" t="s">
        <v>1023</v>
      </c>
      <c r="E1475" s="219"/>
      <c r="F1475" s="220">
        <v>53.89</v>
      </c>
      <c r="G1475" s="219"/>
      <c r="H1475" s="219"/>
      <c r="I1475" s="384"/>
    </row>
    <row r="1476" spans="1:9" ht="24.95" customHeight="1" x14ac:dyDescent="0.2">
      <c r="A1476" s="278" t="s">
        <v>3845</v>
      </c>
      <c r="B1476" s="278" t="s">
        <v>979</v>
      </c>
      <c r="C1476" s="279" t="s">
        <v>6906</v>
      </c>
      <c r="D1476" s="280" t="s">
        <v>6907</v>
      </c>
      <c r="E1476" s="281" t="s">
        <v>125</v>
      </c>
      <c r="F1476" s="282">
        <v>447.1</v>
      </c>
      <c r="G1476" s="67"/>
      <c r="H1476" s="254">
        <f>ROUND(G1476*F1476,2)</f>
        <v>0</v>
      </c>
      <c r="I1476" s="388"/>
    </row>
    <row r="1477" spans="1:9" ht="72" x14ac:dyDescent="0.2">
      <c r="A1477" s="175"/>
      <c r="B1477" s="221" t="s">
        <v>1079</v>
      </c>
      <c r="C1477" s="209"/>
      <c r="D1477" s="227" t="s">
        <v>6908</v>
      </c>
      <c r="E1477" s="209"/>
      <c r="F1477" s="209"/>
      <c r="G1477" s="209"/>
      <c r="H1477" s="209"/>
      <c r="I1477" s="383"/>
    </row>
    <row r="1478" spans="1:9" ht="12" x14ac:dyDescent="0.2">
      <c r="A1478" s="177"/>
      <c r="B1478" s="221" t="s">
        <v>985</v>
      </c>
      <c r="C1478" s="210" t="s">
        <v>986</v>
      </c>
      <c r="D1478" s="211" t="s">
        <v>6867</v>
      </c>
      <c r="E1478" s="212"/>
      <c r="F1478" s="210" t="s">
        <v>986</v>
      </c>
      <c r="G1478" s="212"/>
      <c r="H1478" s="212"/>
      <c r="I1478" s="384"/>
    </row>
    <row r="1479" spans="1:9" ht="12" x14ac:dyDescent="0.2">
      <c r="A1479" s="178"/>
      <c r="B1479" s="221" t="s">
        <v>985</v>
      </c>
      <c r="C1479" s="213" t="s">
        <v>986</v>
      </c>
      <c r="D1479" s="214" t="s">
        <v>6909</v>
      </c>
      <c r="E1479" s="215"/>
      <c r="F1479" s="216">
        <v>118.29</v>
      </c>
      <c r="G1479" s="215"/>
      <c r="H1479" s="215"/>
      <c r="I1479" s="384"/>
    </row>
    <row r="1480" spans="1:9" ht="12" x14ac:dyDescent="0.2">
      <c r="A1480" s="178"/>
      <c r="B1480" s="221" t="s">
        <v>985</v>
      </c>
      <c r="C1480" s="213" t="s">
        <v>986</v>
      </c>
      <c r="D1480" s="214" t="s">
        <v>6910</v>
      </c>
      <c r="E1480" s="215"/>
      <c r="F1480" s="216">
        <v>48.75</v>
      </c>
      <c r="G1480" s="215"/>
      <c r="H1480" s="215"/>
      <c r="I1480" s="384"/>
    </row>
    <row r="1481" spans="1:9" ht="12" x14ac:dyDescent="0.2">
      <c r="A1481" s="178"/>
      <c r="B1481" s="221" t="s">
        <v>985</v>
      </c>
      <c r="C1481" s="213" t="s">
        <v>986</v>
      </c>
      <c r="D1481" s="214" t="s">
        <v>6911</v>
      </c>
      <c r="E1481" s="215"/>
      <c r="F1481" s="216">
        <v>69.63</v>
      </c>
      <c r="G1481" s="215"/>
      <c r="H1481" s="215"/>
      <c r="I1481" s="384"/>
    </row>
    <row r="1482" spans="1:9" ht="12" x14ac:dyDescent="0.2">
      <c r="A1482" s="178"/>
      <c r="B1482" s="221" t="s">
        <v>985</v>
      </c>
      <c r="C1482" s="213" t="s">
        <v>986</v>
      </c>
      <c r="D1482" s="214" t="s">
        <v>6912</v>
      </c>
      <c r="E1482" s="215"/>
      <c r="F1482" s="216">
        <v>60.42</v>
      </c>
      <c r="G1482" s="215"/>
      <c r="H1482" s="215"/>
      <c r="I1482" s="383"/>
    </row>
    <row r="1483" spans="1:9" ht="12" x14ac:dyDescent="0.2">
      <c r="A1483" s="178"/>
      <c r="B1483" s="221" t="s">
        <v>985</v>
      </c>
      <c r="C1483" s="213" t="s">
        <v>986</v>
      </c>
      <c r="D1483" s="214" t="s">
        <v>6913</v>
      </c>
      <c r="E1483" s="215"/>
      <c r="F1483" s="216">
        <v>61.01</v>
      </c>
      <c r="G1483" s="215"/>
      <c r="H1483" s="215"/>
      <c r="I1483" s="384"/>
    </row>
    <row r="1484" spans="1:9" ht="12" x14ac:dyDescent="0.2">
      <c r="A1484" s="178"/>
      <c r="B1484" s="221" t="s">
        <v>985</v>
      </c>
      <c r="C1484" s="213" t="s">
        <v>986</v>
      </c>
      <c r="D1484" s="214" t="s">
        <v>6914</v>
      </c>
      <c r="E1484" s="215"/>
      <c r="F1484" s="216">
        <v>89</v>
      </c>
      <c r="G1484" s="215"/>
      <c r="H1484" s="215"/>
      <c r="I1484" s="384"/>
    </row>
    <row r="1485" spans="1:9" ht="12" x14ac:dyDescent="0.2">
      <c r="A1485" s="179"/>
      <c r="B1485" s="221" t="s">
        <v>985</v>
      </c>
      <c r="C1485" s="217" t="s">
        <v>986</v>
      </c>
      <c r="D1485" s="218" t="s">
        <v>1023</v>
      </c>
      <c r="E1485" s="219"/>
      <c r="F1485" s="220">
        <v>447.1</v>
      </c>
      <c r="G1485" s="219"/>
      <c r="H1485" s="219"/>
      <c r="I1485" s="384"/>
    </row>
    <row r="1486" spans="1:9" ht="24.95" customHeight="1" x14ac:dyDescent="0.2">
      <c r="A1486" s="278" t="s">
        <v>3849</v>
      </c>
      <c r="B1486" s="278" t="s">
        <v>979</v>
      </c>
      <c r="C1486" s="279" t="s">
        <v>6915</v>
      </c>
      <c r="D1486" s="280" t="s">
        <v>6916</v>
      </c>
      <c r="E1486" s="281" t="s">
        <v>106</v>
      </c>
      <c r="F1486" s="282">
        <v>299.37</v>
      </c>
      <c r="G1486" s="67"/>
      <c r="H1486" s="254">
        <f>ROUND(G1486*F1486,2)</f>
        <v>0</v>
      </c>
      <c r="I1486" s="389"/>
    </row>
    <row r="1487" spans="1:9" ht="12" x14ac:dyDescent="0.2">
      <c r="A1487" s="177"/>
      <c r="B1487" s="221" t="s">
        <v>985</v>
      </c>
      <c r="C1487" s="210" t="s">
        <v>986</v>
      </c>
      <c r="D1487" s="211" t="s">
        <v>6209</v>
      </c>
      <c r="E1487" s="212"/>
      <c r="F1487" s="210" t="s">
        <v>986</v>
      </c>
      <c r="G1487" s="212"/>
      <c r="H1487" s="212"/>
      <c r="I1487" s="384"/>
    </row>
    <row r="1488" spans="1:9" ht="12" x14ac:dyDescent="0.2">
      <c r="A1488" s="178"/>
      <c r="B1488" s="221" t="s">
        <v>985</v>
      </c>
      <c r="C1488" s="213" t="s">
        <v>986</v>
      </c>
      <c r="D1488" s="214" t="s">
        <v>6895</v>
      </c>
      <c r="E1488" s="215"/>
      <c r="F1488" s="216">
        <v>131.55000000000001</v>
      </c>
      <c r="G1488" s="215"/>
      <c r="H1488" s="215"/>
      <c r="I1488" s="384"/>
    </row>
    <row r="1489" spans="1:9" ht="12" x14ac:dyDescent="0.2">
      <c r="A1489" s="177"/>
      <c r="B1489" s="221" t="s">
        <v>985</v>
      </c>
      <c r="C1489" s="210" t="s">
        <v>986</v>
      </c>
      <c r="D1489" s="211" t="s">
        <v>6207</v>
      </c>
      <c r="E1489" s="212"/>
      <c r="F1489" s="210" t="s">
        <v>986</v>
      </c>
      <c r="G1489" s="212"/>
      <c r="H1489" s="212"/>
      <c r="I1489" s="384"/>
    </row>
    <row r="1490" spans="1:9" ht="12" x14ac:dyDescent="0.2">
      <c r="A1490" s="178"/>
      <c r="B1490" s="221" t="s">
        <v>985</v>
      </c>
      <c r="C1490" s="213" t="s">
        <v>986</v>
      </c>
      <c r="D1490" s="214" t="s">
        <v>6896</v>
      </c>
      <c r="E1490" s="215"/>
      <c r="F1490" s="216">
        <v>167.82</v>
      </c>
      <c r="G1490" s="215"/>
      <c r="H1490" s="215"/>
      <c r="I1490" s="383"/>
    </row>
    <row r="1491" spans="1:9" ht="12" x14ac:dyDescent="0.2">
      <c r="A1491" s="179"/>
      <c r="B1491" s="221" t="s">
        <v>985</v>
      </c>
      <c r="C1491" s="217" t="s">
        <v>986</v>
      </c>
      <c r="D1491" s="218" t="s">
        <v>1023</v>
      </c>
      <c r="E1491" s="219"/>
      <c r="F1491" s="220">
        <v>299.37</v>
      </c>
      <c r="G1491" s="219"/>
      <c r="H1491" s="219"/>
      <c r="I1491" s="384"/>
    </row>
    <row r="1492" spans="1:9" ht="24.95" customHeight="1" x14ac:dyDescent="0.2">
      <c r="A1492" s="278" t="s">
        <v>3852</v>
      </c>
      <c r="B1492" s="278" t="s">
        <v>979</v>
      </c>
      <c r="C1492" s="279" t="s">
        <v>6917</v>
      </c>
      <c r="D1492" s="280" t="s">
        <v>6918</v>
      </c>
      <c r="E1492" s="281" t="s">
        <v>106</v>
      </c>
      <c r="F1492" s="282">
        <v>15.14</v>
      </c>
      <c r="G1492" s="67"/>
      <c r="H1492" s="254">
        <f>ROUND(G1492*F1492,2)</f>
        <v>0</v>
      </c>
      <c r="I1492" s="389"/>
    </row>
    <row r="1493" spans="1:9" ht="12" x14ac:dyDescent="0.2">
      <c r="A1493" s="177"/>
      <c r="B1493" s="221" t="s">
        <v>985</v>
      </c>
      <c r="C1493" s="210" t="s">
        <v>986</v>
      </c>
      <c r="D1493" s="211" t="s">
        <v>6115</v>
      </c>
      <c r="E1493" s="212"/>
      <c r="F1493" s="210" t="s">
        <v>986</v>
      </c>
      <c r="G1493" s="212"/>
      <c r="H1493" s="212"/>
      <c r="I1493" s="384"/>
    </row>
    <row r="1494" spans="1:9" ht="12" x14ac:dyDescent="0.2">
      <c r="A1494" s="178"/>
      <c r="B1494" s="221" t="s">
        <v>985</v>
      </c>
      <c r="C1494" s="213" t="s">
        <v>986</v>
      </c>
      <c r="D1494" s="214" t="s">
        <v>6116</v>
      </c>
      <c r="E1494" s="215"/>
      <c r="F1494" s="216">
        <v>1.42</v>
      </c>
      <c r="G1494" s="215"/>
      <c r="H1494" s="215"/>
      <c r="I1494" s="384"/>
    </row>
    <row r="1495" spans="1:9" ht="12" x14ac:dyDescent="0.2">
      <c r="A1495" s="178"/>
      <c r="B1495" s="221" t="s">
        <v>985</v>
      </c>
      <c r="C1495" s="213" t="s">
        <v>986</v>
      </c>
      <c r="D1495" s="214" t="s">
        <v>6117</v>
      </c>
      <c r="E1495" s="215"/>
      <c r="F1495" s="216">
        <v>3.43</v>
      </c>
      <c r="G1495" s="215"/>
      <c r="H1495" s="215"/>
      <c r="I1495" s="384"/>
    </row>
    <row r="1496" spans="1:9" ht="12" x14ac:dyDescent="0.2">
      <c r="A1496" s="178"/>
      <c r="B1496" s="221" t="s">
        <v>985</v>
      </c>
      <c r="C1496" s="213" t="s">
        <v>986</v>
      </c>
      <c r="D1496" s="214" t="s">
        <v>6118</v>
      </c>
      <c r="E1496" s="215"/>
      <c r="F1496" s="216">
        <v>3.43</v>
      </c>
      <c r="G1496" s="215"/>
      <c r="H1496" s="215"/>
      <c r="I1496" s="384"/>
    </row>
    <row r="1497" spans="1:9" ht="12" x14ac:dyDescent="0.2">
      <c r="A1497" s="178"/>
      <c r="B1497" s="221" t="s">
        <v>985</v>
      </c>
      <c r="C1497" s="213" t="s">
        <v>986</v>
      </c>
      <c r="D1497" s="214" t="s">
        <v>6119</v>
      </c>
      <c r="E1497" s="215"/>
      <c r="F1497" s="216">
        <v>3.43</v>
      </c>
      <c r="G1497" s="215"/>
      <c r="H1497" s="215"/>
      <c r="I1497" s="384"/>
    </row>
    <row r="1498" spans="1:9" ht="12" x14ac:dyDescent="0.2">
      <c r="A1498" s="178"/>
      <c r="B1498" s="221" t="s">
        <v>985</v>
      </c>
      <c r="C1498" s="213" t="s">
        <v>986</v>
      </c>
      <c r="D1498" s="214" t="s">
        <v>6120</v>
      </c>
      <c r="E1498" s="215"/>
      <c r="F1498" s="216">
        <v>3.43</v>
      </c>
      <c r="G1498" s="215"/>
      <c r="H1498" s="215"/>
      <c r="I1498" s="391"/>
    </row>
    <row r="1499" spans="1:9" ht="12" x14ac:dyDescent="0.2">
      <c r="A1499" s="179"/>
      <c r="B1499" s="221" t="s">
        <v>985</v>
      </c>
      <c r="C1499" s="217" t="s">
        <v>986</v>
      </c>
      <c r="D1499" s="218" t="s">
        <v>1023</v>
      </c>
      <c r="E1499" s="219"/>
      <c r="F1499" s="220">
        <v>15.139999999999999</v>
      </c>
      <c r="G1499" s="219"/>
      <c r="H1499" s="219"/>
      <c r="I1499" s="383"/>
    </row>
    <row r="1500" spans="1:9" ht="24.95" customHeight="1" x14ac:dyDescent="0.2">
      <c r="A1500" s="278" t="s">
        <v>3857</v>
      </c>
      <c r="B1500" s="278" t="s">
        <v>979</v>
      </c>
      <c r="C1500" s="279" t="s">
        <v>6919</v>
      </c>
      <c r="D1500" s="280" t="s">
        <v>6920</v>
      </c>
      <c r="E1500" s="281" t="s">
        <v>1169</v>
      </c>
      <c r="F1500" s="282">
        <v>29635.982</v>
      </c>
      <c r="G1500" s="67"/>
      <c r="H1500" s="254">
        <f>ROUND(G1500*F1500,2)</f>
        <v>0</v>
      </c>
      <c r="I1500" s="389"/>
    </row>
    <row r="1501" spans="1:9" s="46" customFormat="1" ht="24.95" customHeight="1" x14ac:dyDescent="0.25">
      <c r="A1501" s="298"/>
      <c r="B1501" s="351" t="s">
        <v>977</v>
      </c>
      <c r="C1501" s="352" t="s">
        <v>68</v>
      </c>
      <c r="D1501" s="352" t="s">
        <v>976</v>
      </c>
      <c r="E1501" s="353"/>
      <c r="F1501" s="354"/>
      <c r="G1501" s="354"/>
      <c r="H1501" s="116">
        <f>SUM(H1502:H1634)</f>
        <v>0</v>
      </c>
      <c r="I1501" s="277"/>
    </row>
    <row r="1502" spans="1:9" ht="24.95" customHeight="1" x14ac:dyDescent="0.2">
      <c r="A1502" s="278" t="s">
        <v>3860</v>
      </c>
      <c r="B1502" s="278" t="s">
        <v>979</v>
      </c>
      <c r="C1502" s="279" t="s">
        <v>1254</v>
      </c>
      <c r="D1502" s="280" t="s">
        <v>6921</v>
      </c>
      <c r="E1502" s="281" t="s">
        <v>106</v>
      </c>
      <c r="F1502" s="282">
        <v>1343.0160000000001</v>
      </c>
      <c r="G1502" s="67"/>
      <c r="H1502" s="254">
        <f>ROUND(G1502*F1502,2)</f>
        <v>0</v>
      </c>
      <c r="I1502" s="388"/>
    </row>
    <row r="1503" spans="1:9" ht="12" x14ac:dyDescent="0.2">
      <c r="A1503" s="177"/>
      <c r="B1503" s="221" t="s">
        <v>985</v>
      </c>
      <c r="C1503" s="210" t="s">
        <v>986</v>
      </c>
      <c r="D1503" s="211" t="s">
        <v>6091</v>
      </c>
      <c r="E1503" s="212"/>
      <c r="F1503" s="210" t="s">
        <v>986</v>
      </c>
      <c r="G1503" s="212"/>
      <c r="H1503" s="212"/>
      <c r="I1503" s="391"/>
    </row>
    <row r="1504" spans="1:9" ht="12" x14ac:dyDescent="0.2">
      <c r="A1504" s="178"/>
      <c r="B1504" s="221" t="s">
        <v>985</v>
      </c>
      <c r="C1504" s="213" t="s">
        <v>986</v>
      </c>
      <c r="D1504" s="214" t="s">
        <v>6922</v>
      </c>
      <c r="E1504" s="215"/>
      <c r="F1504" s="216">
        <v>305.65100000000001</v>
      </c>
      <c r="G1504" s="215"/>
      <c r="H1504" s="215"/>
      <c r="I1504" s="387"/>
    </row>
    <row r="1505" spans="1:9" s="46" customFormat="1" ht="15" x14ac:dyDescent="0.25">
      <c r="A1505" s="178"/>
      <c r="B1505" s="221" t="s">
        <v>985</v>
      </c>
      <c r="C1505" s="213" t="s">
        <v>986</v>
      </c>
      <c r="D1505" s="214" t="s">
        <v>6923</v>
      </c>
      <c r="E1505" s="215"/>
      <c r="F1505" s="216">
        <v>189.20099999999999</v>
      </c>
      <c r="G1505" s="215"/>
      <c r="H1505" s="215"/>
      <c r="I1505" s="386"/>
    </row>
    <row r="1506" spans="1:9" ht="12" x14ac:dyDescent="0.2">
      <c r="A1506" s="178"/>
      <c r="B1506" s="221" t="s">
        <v>985</v>
      </c>
      <c r="C1506" s="213" t="s">
        <v>986</v>
      </c>
      <c r="D1506" s="214" t="s">
        <v>6924</v>
      </c>
      <c r="E1506" s="215"/>
      <c r="F1506" s="216">
        <v>263.06400000000002</v>
      </c>
      <c r="G1506" s="215"/>
      <c r="H1506" s="215"/>
      <c r="I1506" s="385"/>
    </row>
    <row r="1507" spans="1:9" ht="12" x14ac:dyDescent="0.2">
      <c r="A1507" s="178"/>
      <c r="B1507" s="221" t="s">
        <v>985</v>
      </c>
      <c r="C1507" s="213" t="s">
        <v>986</v>
      </c>
      <c r="D1507" s="214" t="s">
        <v>6925</v>
      </c>
      <c r="E1507" s="215"/>
      <c r="F1507" s="216">
        <v>247.80799999999999</v>
      </c>
      <c r="G1507" s="215"/>
      <c r="H1507" s="215"/>
      <c r="I1507" s="385"/>
    </row>
    <row r="1508" spans="1:9" ht="12" x14ac:dyDescent="0.2">
      <c r="A1508" s="178"/>
      <c r="B1508" s="221" t="s">
        <v>985</v>
      </c>
      <c r="C1508" s="213" t="s">
        <v>986</v>
      </c>
      <c r="D1508" s="214" t="s">
        <v>6926</v>
      </c>
      <c r="E1508" s="215"/>
      <c r="F1508" s="216">
        <v>221.52799999999999</v>
      </c>
      <c r="G1508" s="215"/>
      <c r="H1508" s="215"/>
      <c r="I1508" s="383"/>
    </row>
    <row r="1509" spans="1:9" ht="12" x14ac:dyDescent="0.2">
      <c r="A1509" s="178"/>
      <c r="B1509" s="221" t="s">
        <v>985</v>
      </c>
      <c r="C1509" s="213" t="s">
        <v>986</v>
      </c>
      <c r="D1509" s="214" t="s">
        <v>6927</v>
      </c>
      <c r="E1509" s="215"/>
      <c r="F1509" s="216">
        <v>115.764</v>
      </c>
      <c r="G1509" s="215"/>
      <c r="H1509" s="215"/>
      <c r="I1509" s="384"/>
    </row>
    <row r="1510" spans="1:9" ht="12" x14ac:dyDescent="0.2">
      <c r="A1510" s="179"/>
      <c r="B1510" s="221" t="s">
        <v>985</v>
      </c>
      <c r="C1510" s="217" t="s">
        <v>986</v>
      </c>
      <c r="D1510" s="218" t="s">
        <v>1023</v>
      </c>
      <c r="E1510" s="219"/>
      <c r="F1510" s="220">
        <v>1343.0159999999998</v>
      </c>
      <c r="G1510" s="219"/>
      <c r="H1510" s="219"/>
      <c r="I1510" s="384"/>
    </row>
    <row r="1511" spans="1:9" ht="24.95" customHeight="1" x14ac:dyDescent="0.2">
      <c r="A1511" s="278" t="s">
        <v>3865</v>
      </c>
      <c r="B1511" s="278" t="s">
        <v>979</v>
      </c>
      <c r="C1511" s="279" t="s">
        <v>6928</v>
      </c>
      <c r="D1511" s="280" t="s">
        <v>6929</v>
      </c>
      <c r="E1511" s="281" t="s">
        <v>106</v>
      </c>
      <c r="F1511" s="282">
        <v>94.46</v>
      </c>
      <c r="G1511" s="67"/>
      <c r="H1511" s="254">
        <f>ROUND(G1511*F1511,2)</f>
        <v>0</v>
      </c>
      <c r="I1511" s="388"/>
    </row>
    <row r="1512" spans="1:9" ht="12" x14ac:dyDescent="0.2">
      <c r="A1512" s="177"/>
      <c r="B1512" s="221" t="s">
        <v>985</v>
      </c>
      <c r="C1512" s="210" t="s">
        <v>986</v>
      </c>
      <c r="D1512" s="211" t="s">
        <v>6091</v>
      </c>
      <c r="E1512" s="212"/>
      <c r="F1512" s="210" t="s">
        <v>986</v>
      </c>
      <c r="G1512" s="212"/>
      <c r="H1512" s="212"/>
      <c r="I1512" s="387"/>
    </row>
    <row r="1513" spans="1:9" s="46" customFormat="1" ht="15" x14ac:dyDescent="0.25">
      <c r="A1513" s="178"/>
      <c r="B1513" s="221" t="s">
        <v>985</v>
      </c>
      <c r="C1513" s="213" t="s">
        <v>986</v>
      </c>
      <c r="D1513" s="214" t="s">
        <v>6092</v>
      </c>
      <c r="E1513" s="215"/>
      <c r="F1513" s="216">
        <v>19.14</v>
      </c>
      <c r="G1513" s="215"/>
      <c r="H1513" s="215"/>
      <c r="I1513" s="386"/>
    </row>
    <row r="1514" spans="1:9" ht="12" x14ac:dyDescent="0.2">
      <c r="A1514" s="178"/>
      <c r="B1514" s="221" t="s">
        <v>985</v>
      </c>
      <c r="C1514" s="213" t="s">
        <v>986</v>
      </c>
      <c r="D1514" s="214" t="s">
        <v>6093</v>
      </c>
      <c r="E1514" s="215"/>
      <c r="F1514" s="216">
        <v>18.920000000000002</v>
      </c>
      <c r="G1514" s="215"/>
      <c r="H1514" s="215"/>
      <c r="I1514" s="385"/>
    </row>
    <row r="1515" spans="1:9" ht="12" x14ac:dyDescent="0.2">
      <c r="A1515" s="178"/>
      <c r="B1515" s="221" t="s">
        <v>985</v>
      </c>
      <c r="C1515" s="213" t="s">
        <v>986</v>
      </c>
      <c r="D1515" s="214" t="s">
        <v>6094</v>
      </c>
      <c r="E1515" s="215"/>
      <c r="F1515" s="216">
        <v>18.8</v>
      </c>
      <c r="G1515" s="215"/>
      <c r="H1515" s="215"/>
      <c r="I1515" s="385"/>
    </row>
    <row r="1516" spans="1:9" ht="12" x14ac:dyDescent="0.2">
      <c r="A1516" s="178"/>
      <c r="B1516" s="221" t="s">
        <v>985</v>
      </c>
      <c r="C1516" s="213" t="s">
        <v>986</v>
      </c>
      <c r="D1516" s="214" t="s">
        <v>6095</v>
      </c>
      <c r="E1516" s="215"/>
      <c r="F1516" s="216">
        <v>18.8</v>
      </c>
      <c r="G1516" s="215"/>
      <c r="H1516" s="215"/>
      <c r="I1516" s="383"/>
    </row>
    <row r="1517" spans="1:9" ht="12" x14ac:dyDescent="0.2">
      <c r="A1517" s="178"/>
      <c r="B1517" s="221" t="s">
        <v>985</v>
      </c>
      <c r="C1517" s="213" t="s">
        <v>986</v>
      </c>
      <c r="D1517" s="214" t="s">
        <v>6096</v>
      </c>
      <c r="E1517" s="215"/>
      <c r="F1517" s="216">
        <v>18.8</v>
      </c>
      <c r="G1517" s="215"/>
      <c r="H1517" s="215"/>
      <c r="I1517" s="384"/>
    </row>
    <row r="1518" spans="1:9" ht="12" x14ac:dyDescent="0.2">
      <c r="A1518" s="179"/>
      <c r="B1518" s="221" t="s">
        <v>985</v>
      </c>
      <c r="C1518" s="217" t="s">
        <v>986</v>
      </c>
      <c r="D1518" s="218" t="s">
        <v>1023</v>
      </c>
      <c r="E1518" s="219"/>
      <c r="F1518" s="220">
        <v>94.46</v>
      </c>
      <c r="G1518" s="219"/>
      <c r="H1518" s="219"/>
      <c r="I1518" s="384"/>
    </row>
    <row r="1519" spans="1:9" ht="24.95" customHeight="1" x14ac:dyDescent="0.2">
      <c r="A1519" s="278" t="s">
        <v>3870</v>
      </c>
      <c r="B1519" s="278" t="s">
        <v>979</v>
      </c>
      <c r="C1519" s="279" t="s">
        <v>1259</v>
      </c>
      <c r="D1519" s="280" t="s">
        <v>6930</v>
      </c>
      <c r="E1519" s="281" t="s">
        <v>106</v>
      </c>
      <c r="F1519" s="282">
        <v>1343.0160000000001</v>
      </c>
      <c r="G1519" s="67"/>
      <c r="H1519" s="254">
        <f>ROUND(G1519*F1519,2)</f>
        <v>0</v>
      </c>
      <c r="I1519" s="388"/>
    </row>
    <row r="1520" spans="1:9" ht="24.95" customHeight="1" x14ac:dyDescent="0.2">
      <c r="A1520" s="278" t="s">
        <v>3871</v>
      </c>
      <c r="B1520" s="278" t="s">
        <v>979</v>
      </c>
      <c r="C1520" s="279" t="s">
        <v>6931</v>
      </c>
      <c r="D1520" s="280" t="s">
        <v>6932</v>
      </c>
      <c r="E1520" s="281" t="s">
        <v>106</v>
      </c>
      <c r="F1520" s="282">
        <v>94.46</v>
      </c>
      <c r="G1520" s="67"/>
      <c r="H1520" s="254">
        <f>ROUND(G1520*F1520,2)</f>
        <v>0</v>
      </c>
      <c r="I1520" s="388"/>
    </row>
    <row r="1521" spans="1:9" ht="12" x14ac:dyDescent="0.2">
      <c r="A1521" s="177"/>
      <c r="B1521" s="221" t="s">
        <v>985</v>
      </c>
      <c r="C1521" s="210" t="s">
        <v>986</v>
      </c>
      <c r="D1521" s="211" t="s">
        <v>6091</v>
      </c>
      <c r="E1521" s="212"/>
      <c r="F1521" s="210" t="s">
        <v>986</v>
      </c>
      <c r="G1521" s="212"/>
      <c r="H1521" s="212"/>
      <c r="I1521" s="387"/>
    </row>
    <row r="1522" spans="1:9" s="46" customFormat="1" ht="15" x14ac:dyDescent="0.25">
      <c r="A1522" s="178"/>
      <c r="B1522" s="221" t="s">
        <v>985</v>
      </c>
      <c r="C1522" s="213" t="s">
        <v>986</v>
      </c>
      <c r="D1522" s="214" t="s">
        <v>6092</v>
      </c>
      <c r="E1522" s="215"/>
      <c r="F1522" s="216">
        <v>19.14</v>
      </c>
      <c r="G1522" s="215"/>
      <c r="H1522" s="215"/>
      <c r="I1522" s="386"/>
    </row>
    <row r="1523" spans="1:9" ht="12" x14ac:dyDescent="0.2">
      <c r="A1523" s="178"/>
      <c r="B1523" s="221" t="s">
        <v>985</v>
      </c>
      <c r="C1523" s="213" t="s">
        <v>986</v>
      </c>
      <c r="D1523" s="214" t="s">
        <v>6093</v>
      </c>
      <c r="E1523" s="215"/>
      <c r="F1523" s="216">
        <v>18.920000000000002</v>
      </c>
      <c r="G1523" s="215"/>
      <c r="H1523" s="215"/>
      <c r="I1523" s="385"/>
    </row>
    <row r="1524" spans="1:9" ht="12" x14ac:dyDescent="0.2">
      <c r="A1524" s="178"/>
      <c r="B1524" s="221" t="s">
        <v>985</v>
      </c>
      <c r="C1524" s="213" t="s">
        <v>986</v>
      </c>
      <c r="D1524" s="214" t="s">
        <v>6094</v>
      </c>
      <c r="E1524" s="215"/>
      <c r="F1524" s="216">
        <v>18.8</v>
      </c>
      <c r="G1524" s="215"/>
      <c r="H1524" s="215"/>
      <c r="I1524" s="385"/>
    </row>
    <row r="1525" spans="1:9" s="46" customFormat="1" ht="15" x14ac:dyDescent="0.25">
      <c r="A1525" s="178"/>
      <c r="B1525" s="221" t="s">
        <v>985</v>
      </c>
      <c r="C1525" s="213" t="s">
        <v>986</v>
      </c>
      <c r="D1525" s="214" t="s">
        <v>6095</v>
      </c>
      <c r="E1525" s="215"/>
      <c r="F1525" s="216">
        <v>18.8</v>
      </c>
      <c r="G1525" s="215"/>
      <c r="H1525" s="215"/>
      <c r="I1525" s="386"/>
    </row>
    <row r="1526" spans="1:9" ht="12" x14ac:dyDescent="0.2">
      <c r="A1526" s="178"/>
      <c r="B1526" s="221" t="s">
        <v>985</v>
      </c>
      <c r="C1526" s="213" t="s">
        <v>986</v>
      </c>
      <c r="D1526" s="214" t="s">
        <v>6096</v>
      </c>
      <c r="E1526" s="215"/>
      <c r="F1526" s="216">
        <v>18.8</v>
      </c>
      <c r="G1526" s="215"/>
      <c r="H1526" s="215"/>
      <c r="I1526" s="385"/>
    </row>
    <row r="1527" spans="1:9" ht="12" x14ac:dyDescent="0.2">
      <c r="A1527" s="179"/>
      <c r="B1527" s="221" t="s">
        <v>985</v>
      </c>
      <c r="C1527" s="217" t="s">
        <v>986</v>
      </c>
      <c r="D1527" s="218" t="s">
        <v>1023</v>
      </c>
      <c r="E1527" s="219"/>
      <c r="F1527" s="220">
        <v>94.46</v>
      </c>
      <c r="G1527" s="219"/>
      <c r="H1527" s="219"/>
      <c r="I1527" s="385"/>
    </row>
    <row r="1528" spans="1:9" s="46" customFormat="1" ht="24.95" customHeight="1" x14ac:dyDescent="0.25">
      <c r="A1528" s="278" t="s">
        <v>3876</v>
      </c>
      <c r="B1528" s="278" t="s">
        <v>979</v>
      </c>
      <c r="C1528" s="279" t="s">
        <v>4209</v>
      </c>
      <c r="D1528" s="280" t="s">
        <v>4210</v>
      </c>
      <c r="E1528" s="281" t="s">
        <v>106</v>
      </c>
      <c r="F1528" s="282">
        <v>1343.0160000000001</v>
      </c>
      <c r="G1528" s="67"/>
      <c r="H1528" s="254">
        <f>ROUND(G1528*F1528,2)</f>
        <v>0</v>
      </c>
      <c r="I1528" s="284"/>
    </row>
    <row r="1529" spans="1:9" s="46" customFormat="1" ht="15" x14ac:dyDescent="0.25">
      <c r="A1529" s="178"/>
      <c r="B1529" s="221" t="s">
        <v>985</v>
      </c>
      <c r="C1529" s="213" t="s">
        <v>986</v>
      </c>
      <c r="D1529" s="214" t="s">
        <v>6922</v>
      </c>
      <c r="E1529" s="215"/>
      <c r="F1529" s="216">
        <v>305.65100000000001</v>
      </c>
      <c r="G1529" s="215"/>
      <c r="H1529" s="215"/>
      <c r="I1529" s="386"/>
    </row>
    <row r="1530" spans="1:9" ht="12" x14ac:dyDescent="0.2">
      <c r="A1530" s="178"/>
      <c r="B1530" s="221" t="s">
        <v>985</v>
      </c>
      <c r="C1530" s="213" t="s">
        <v>986</v>
      </c>
      <c r="D1530" s="214" t="s">
        <v>6923</v>
      </c>
      <c r="E1530" s="215"/>
      <c r="F1530" s="216">
        <v>189.20099999999999</v>
      </c>
      <c r="G1530" s="215"/>
      <c r="H1530" s="215"/>
      <c r="I1530" s="385"/>
    </row>
    <row r="1531" spans="1:9" ht="12" x14ac:dyDescent="0.2">
      <c r="A1531" s="178"/>
      <c r="B1531" s="221" t="s">
        <v>985</v>
      </c>
      <c r="C1531" s="213" t="s">
        <v>986</v>
      </c>
      <c r="D1531" s="214" t="s">
        <v>6933</v>
      </c>
      <c r="E1531" s="215"/>
      <c r="F1531" s="216">
        <v>263.06400000000002</v>
      </c>
      <c r="G1531" s="215"/>
      <c r="H1531" s="215"/>
      <c r="I1531" s="385"/>
    </row>
    <row r="1532" spans="1:9" ht="12" x14ac:dyDescent="0.2">
      <c r="A1532" s="178"/>
      <c r="B1532" s="221" t="s">
        <v>985</v>
      </c>
      <c r="C1532" s="213" t="s">
        <v>986</v>
      </c>
      <c r="D1532" s="214" t="s">
        <v>6925</v>
      </c>
      <c r="E1532" s="215"/>
      <c r="F1532" s="216">
        <v>247.80799999999999</v>
      </c>
      <c r="G1532" s="215"/>
      <c r="H1532" s="215"/>
      <c r="I1532" s="383"/>
    </row>
    <row r="1533" spans="1:9" ht="12" x14ac:dyDescent="0.2">
      <c r="A1533" s="178"/>
      <c r="B1533" s="221" t="s">
        <v>985</v>
      </c>
      <c r="C1533" s="213" t="s">
        <v>986</v>
      </c>
      <c r="D1533" s="214" t="s">
        <v>6926</v>
      </c>
      <c r="E1533" s="215"/>
      <c r="F1533" s="216">
        <v>221.52799999999999</v>
      </c>
      <c r="G1533" s="215"/>
      <c r="H1533" s="215"/>
      <c r="I1533" s="384"/>
    </row>
    <row r="1534" spans="1:9" ht="12" x14ac:dyDescent="0.2">
      <c r="A1534" s="178"/>
      <c r="B1534" s="221" t="s">
        <v>985</v>
      </c>
      <c r="C1534" s="213" t="s">
        <v>986</v>
      </c>
      <c r="D1534" s="214" t="s">
        <v>6927</v>
      </c>
      <c r="E1534" s="215"/>
      <c r="F1534" s="216">
        <v>115.764</v>
      </c>
      <c r="G1534" s="215"/>
      <c r="H1534" s="215"/>
      <c r="I1534" s="384"/>
    </row>
    <row r="1535" spans="1:9" ht="12" x14ac:dyDescent="0.2">
      <c r="A1535" s="179"/>
      <c r="B1535" s="221" t="s">
        <v>985</v>
      </c>
      <c r="C1535" s="217" t="s">
        <v>986</v>
      </c>
      <c r="D1535" s="218" t="s">
        <v>1023</v>
      </c>
      <c r="E1535" s="219"/>
      <c r="F1535" s="220">
        <v>1343.0159999999998</v>
      </c>
      <c r="G1535" s="219"/>
      <c r="H1535" s="219"/>
      <c r="I1535" s="387"/>
    </row>
    <row r="1536" spans="1:9" s="46" customFormat="1" ht="24.95" customHeight="1" x14ac:dyDescent="0.25">
      <c r="A1536" s="278" t="s">
        <v>3880</v>
      </c>
      <c r="B1536" s="278" t="s">
        <v>979</v>
      </c>
      <c r="C1536" s="279" t="s">
        <v>6934</v>
      </c>
      <c r="D1536" s="280" t="s">
        <v>6935</v>
      </c>
      <c r="E1536" s="281" t="s">
        <v>106</v>
      </c>
      <c r="F1536" s="282">
        <v>94.46</v>
      </c>
      <c r="G1536" s="67"/>
      <c r="H1536" s="254">
        <f>ROUND(G1536*F1536,2)</f>
        <v>0</v>
      </c>
      <c r="I1536" s="280"/>
    </row>
    <row r="1537" spans="1:9" ht="12" x14ac:dyDescent="0.2">
      <c r="A1537" s="177"/>
      <c r="B1537" s="221" t="s">
        <v>985</v>
      </c>
      <c r="C1537" s="210" t="s">
        <v>986</v>
      </c>
      <c r="D1537" s="211" t="s">
        <v>6091</v>
      </c>
      <c r="E1537" s="212"/>
      <c r="F1537" s="210" t="s">
        <v>986</v>
      </c>
      <c r="G1537" s="212"/>
      <c r="H1537" s="212"/>
      <c r="I1537" s="385"/>
    </row>
    <row r="1538" spans="1:9" ht="12" x14ac:dyDescent="0.2">
      <c r="A1538" s="178"/>
      <c r="B1538" s="221" t="s">
        <v>985</v>
      </c>
      <c r="C1538" s="213" t="s">
        <v>986</v>
      </c>
      <c r="D1538" s="214" t="s">
        <v>6092</v>
      </c>
      <c r="E1538" s="215"/>
      <c r="F1538" s="216">
        <v>19.14</v>
      </c>
      <c r="G1538" s="215"/>
      <c r="H1538" s="215"/>
      <c r="I1538" s="385"/>
    </row>
    <row r="1539" spans="1:9" ht="12" x14ac:dyDescent="0.2">
      <c r="A1539" s="178"/>
      <c r="B1539" s="221" t="s">
        <v>985</v>
      </c>
      <c r="C1539" s="213" t="s">
        <v>986</v>
      </c>
      <c r="D1539" s="214" t="s">
        <v>6093</v>
      </c>
      <c r="E1539" s="215"/>
      <c r="F1539" s="216">
        <v>18.920000000000002</v>
      </c>
      <c r="G1539" s="215"/>
      <c r="H1539" s="215"/>
      <c r="I1539" s="383"/>
    </row>
    <row r="1540" spans="1:9" ht="12" x14ac:dyDescent="0.2">
      <c r="A1540" s="178"/>
      <c r="B1540" s="221" t="s">
        <v>985</v>
      </c>
      <c r="C1540" s="213" t="s">
        <v>986</v>
      </c>
      <c r="D1540" s="214" t="s">
        <v>6094</v>
      </c>
      <c r="E1540" s="215"/>
      <c r="F1540" s="216">
        <v>18.8</v>
      </c>
      <c r="G1540" s="215"/>
      <c r="H1540" s="215"/>
      <c r="I1540" s="384"/>
    </row>
    <row r="1541" spans="1:9" ht="12" x14ac:dyDescent="0.2">
      <c r="A1541" s="178"/>
      <c r="B1541" s="221" t="s">
        <v>985</v>
      </c>
      <c r="C1541" s="213" t="s">
        <v>986</v>
      </c>
      <c r="D1541" s="214" t="s">
        <v>6095</v>
      </c>
      <c r="E1541" s="215"/>
      <c r="F1541" s="216">
        <v>18.8</v>
      </c>
      <c r="G1541" s="215"/>
      <c r="H1541" s="215"/>
      <c r="I1541" s="387"/>
    </row>
    <row r="1542" spans="1:9" s="46" customFormat="1" ht="15" x14ac:dyDescent="0.25">
      <c r="A1542" s="178"/>
      <c r="B1542" s="221" t="s">
        <v>985</v>
      </c>
      <c r="C1542" s="213" t="s">
        <v>986</v>
      </c>
      <c r="D1542" s="214" t="s">
        <v>6096</v>
      </c>
      <c r="E1542" s="215"/>
      <c r="F1542" s="216">
        <v>18.8</v>
      </c>
      <c r="G1542" s="215"/>
      <c r="H1542" s="215"/>
      <c r="I1542" s="355"/>
    </row>
    <row r="1543" spans="1:9" s="46" customFormat="1" ht="15" x14ac:dyDescent="0.25">
      <c r="A1543" s="179"/>
      <c r="B1543" s="221" t="s">
        <v>985</v>
      </c>
      <c r="C1543" s="217" t="s">
        <v>986</v>
      </c>
      <c r="D1543" s="218" t="s">
        <v>1023</v>
      </c>
      <c r="E1543" s="219"/>
      <c r="F1543" s="220">
        <v>94.46</v>
      </c>
      <c r="G1543" s="219"/>
      <c r="H1543" s="219"/>
      <c r="I1543" s="386"/>
    </row>
    <row r="1544" spans="1:9" ht="24.95" customHeight="1" x14ac:dyDescent="0.2">
      <c r="A1544" s="278" t="s">
        <v>3884</v>
      </c>
      <c r="B1544" s="278" t="s">
        <v>979</v>
      </c>
      <c r="C1544" s="279" t="s">
        <v>4218</v>
      </c>
      <c r="D1544" s="280" t="s">
        <v>4219</v>
      </c>
      <c r="E1544" s="281" t="s">
        <v>106</v>
      </c>
      <c r="F1544" s="282">
        <v>2694.444</v>
      </c>
      <c r="G1544" s="67"/>
      <c r="H1544" s="254">
        <f>ROUND(G1544*F1544,2)</f>
        <v>0</v>
      </c>
      <c r="I1544" s="163"/>
    </row>
    <row r="1545" spans="1:9" ht="12" x14ac:dyDescent="0.2">
      <c r="A1545" s="178"/>
      <c r="B1545" s="221" t="s">
        <v>985</v>
      </c>
      <c r="C1545" s="213" t="s">
        <v>986</v>
      </c>
      <c r="D1545" s="214" t="s">
        <v>6936</v>
      </c>
      <c r="E1545" s="215"/>
      <c r="F1545" s="216">
        <v>21.937999999999999</v>
      </c>
      <c r="G1545" s="215"/>
      <c r="H1545" s="215"/>
      <c r="I1545" s="385"/>
    </row>
    <row r="1546" spans="1:9" ht="12" x14ac:dyDescent="0.2">
      <c r="A1546" s="178"/>
      <c r="B1546" s="221" t="s">
        <v>985</v>
      </c>
      <c r="C1546" s="213" t="s">
        <v>986</v>
      </c>
      <c r="D1546" s="214" t="s">
        <v>6937</v>
      </c>
      <c r="E1546" s="215"/>
      <c r="F1546" s="216">
        <v>2497.4059999999999</v>
      </c>
      <c r="G1546" s="215"/>
      <c r="H1546" s="215"/>
      <c r="I1546" s="383"/>
    </row>
    <row r="1547" spans="1:9" ht="12" x14ac:dyDescent="0.2">
      <c r="A1547" s="178"/>
      <c r="B1547" s="221" t="s">
        <v>985</v>
      </c>
      <c r="C1547" s="213" t="s">
        <v>986</v>
      </c>
      <c r="D1547" s="214" t="s">
        <v>6938</v>
      </c>
      <c r="E1547" s="215"/>
      <c r="F1547" s="216">
        <v>175.1</v>
      </c>
      <c r="G1547" s="215"/>
      <c r="H1547" s="215"/>
      <c r="I1547" s="384"/>
    </row>
    <row r="1548" spans="1:9" s="46" customFormat="1" ht="15" x14ac:dyDescent="0.25">
      <c r="A1548" s="179"/>
      <c r="B1548" s="221" t="s">
        <v>985</v>
      </c>
      <c r="C1548" s="217" t="s">
        <v>986</v>
      </c>
      <c r="D1548" s="218" t="s">
        <v>1023</v>
      </c>
      <c r="E1548" s="219"/>
      <c r="F1548" s="220">
        <v>2694.444</v>
      </c>
      <c r="G1548" s="219"/>
      <c r="H1548" s="219"/>
      <c r="I1548" s="386"/>
    </row>
    <row r="1549" spans="1:9" ht="24.95" customHeight="1" x14ac:dyDescent="0.2">
      <c r="A1549" s="278" t="s">
        <v>3888</v>
      </c>
      <c r="B1549" s="278" t="s">
        <v>979</v>
      </c>
      <c r="C1549" s="279" t="s">
        <v>6939</v>
      </c>
      <c r="D1549" s="280" t="s">
        <v>6940</v>
      </c>
      <c r="E1549" s="281" t="s">
        <v>106</v>
      </c>
      <c r="F1549" s="282">
        <v>94.46</v>
      </c>
      <c r="G1549" s="67"/>
      <c r="H1549" s="254">
        <f>ROUND(G1549*F1549,2)</f>
        <v>0</v>
      </c>
      <c r="I1549" s="163"/>
    </row>
    <row r="1550" spans="1:9" ht="12" x14ac:dyDescent="0.2">
      <c r="A1550" s="177"/>
      <c r="B1550" s="221" t="s">
        <v>985</v>
      </c>
      <c r="C1550" s="210" t="s">
        <v>986</v>
      </c>
      <c r="D1550" s="211" t="s">
        <v>6091</v>
      </c>
      <c r="E1550" s="212"/>
      <c r="F1550" s="210" t="s">
        <v>986</v>
      </c>
      <c r="G1550" s="212"/>
      <c r="H1550" s="212"/>
      <c r="I1550" s="385"/>
    </row>
    <row r="1551" spans="1:9" ht="12" x14ac:dyDescent="0.2">
      <c r="A1551" s="178"/>
      <c r="B1551" s="221" t="s">
        <v>985</v>
      </c>
      <c r="C1551" s="213" t="s">
        <v>986</v>
      </c>
      <c r="D1551" s="214" t="s">
        <v>6092</v>
      </c>
      <c r="E1551" s="215"/>
      <c r="F1551" s="216">
        <v>19.14</v>
      </c>
      <c r="G1551" s="215"/>
      <c r="H1551" s="215"/>
      <c r="I1551" s="383"/>
    </row>
    <row r="1552" spans="1:9" ht="12" x14ac:dyDescent="0.2">
      <c r="A1552" s="178"/>
      <c r="B1552" s="221" t="s">
        <v>985</v>
      </c>
      <c r="C1552" s="213" t="s">
        <v>986</v>
      </c>
      <c r="D1552" s="214" t="s">
        <v>6093</v>
      </c>
      <c r="E1552" s="215"/>
      <c r="F1552" s="216">
        <v>18.920000000000002</v>
      </c>
      <c r="G1552" s="215"/>
      <c r="H1552" s="215"/>
      <c r="I1552" s="384"/>
    </row>
    <row r="1553" spans="1:9" s="46" customFormat="1" ht="15" x14ac:dyDescent="0.25">
      <c r="A1553" s="178"/>
      <c r="B1553" s="221" t="s">
        <v>985</v>
      </c>
      <c r="C1553" s="213" t="s">
        <v>986</v>
      </c>
      <c r="D1553" s="214" t="s">
        <v>6094</v>
      </c>
      <c r="E1553" s="215"/>
      <c r="F1553" s="216">
        <v>18.8</v>
      </c>
      <c r="G1553" s="215"/>
      <c r="H1553" s="215"/>
      <c r="I1553" s="386"/>
    </row>
    <row r="1554" spans="1:9" ht="12" x14ac:dyDescent="0.2">
      <c r="A1554" s="178"/>
      <c r="B1554" s="221" t="s">
        <v>985</v>
      </c>
      <c r="C1554" s="213" t="s">
        <v>986</v>
      </c>
      <c r="D1554" s="214" t="s">
        <v>6095</v>
      </c>
      <c r="E1554" s="215"/>
      <c r="F1554" s="216">
        <v>18.8</v>
      </c>
      <c r="G1554" s="215"/>
      <c r="H1554" s="215"/>
      <c r="I1554" s="385"/>
    </row>
    <row r="1555" spans="1:9" ht="12" x14ac:dyDescent="0.2">
      <c r="A1555" s="178"/>
      <c r="B1555" s="221" t="s">
        <v>985</v>
      </c>
      <c r="C1555" s="213" t="s">
        <v>986</v>
      </c>
      <c r="D1555" s="214" t="s">
        <v>6096</v>
      </c>
      <c r="E1555" s="215"/>
      <c r="F1555" s="216">
        <v>18.8</v>
      </c>
      <c r="G1555" s="215"/>
      <c r="H1555" s="215"/>
      <c r="I1555" s="385"/>
    </row>
    <row r="1556" spans="1:9" ht="12" x14ac:dyDescent="0.2">
      <c r="A1556" s="179"/>
      <c r="B1556" s="221" t="s">
        <v>985</v>
      </c>
      <c r="C1556" s="217" t="s">
        <v>986</v>
      </c>
      <c r="D1556" s="218" t="s">
        <v>1023</v>
      </c>
      <c r="E1556" s="219"/>
      <c r="F1556" s="220">
        <v>94.46</v>
      </c>
      <c r="G1556" s="219"/>
      <c r="H1556" s="219"/>
      <c r="I1556" s="383"/>
    </row>
    <row r="1557" spans="1:9" ht="24.95" customHeight="1" x14ac:dyDescent="0.2">
      <c r="A1557" s="278" t="s">
        <v>3892</v>
      </c>
      <c r="B1557" s="278" t="s">
        <v>979</v>
      </c>
      <c r="C1557" s="279" t="s">
        <v>6941</v>
      </c>
      <c r="D1557" s="280" t="s">
        <v>6942</v>
      </c>
      <c r="E1557" s="281" t="s">
        <v>125</v>
      </c>
      <c r="F1557" s="282">
        <v>816.62199999999996</v>
      </c>
      <c r="G1557" s="67"/>
      <c r="H1557" s="254">
        <f>ROUND(G1557*F1557,2)</f>
        <v>0</v>
      </c>
      <c r="I1557" s="388"/>
    </row>
    <row r="1558" spans="1:9" s="46" customFormat="1" ht="15" x14ac:dyDescent="0.25">
      <c r="A1558" s="177"/>
      <c r="B1558" s="221" t="s">
        <v>985</v>
      </c>
      <c r="C1558" s="210" t="s">
        <v>986</v>
      </c>
      <c r="D1558" s="211" t="s">
        <v>6943</v>
      </c>
      <c r="E1558" s="212"/>
      <c r="F1558" s="210" t="s">
        <v>986</v>
      </c>
      <c r="G1558" s="212"/>
      <c r="H1558" s="212"/>
      <c r="I1558" s="386"/>
    </row>
    <row r="1559" spans="1:9" ht="12" x14ac:dyDescent="0.2">
      <c r="A1559" s="178"/>
      <c r="B1559" s="221" t="s">
        <v>985</v>
      </c>
      <c r="C1559" s="213" t="s">
        <v>986</v>
      </c>
      <c r="D1559" s="214" t="s">
        <v>6944</v>
      </c>
      <c r="E1559" s="215"/>
      <c r="F1559" s="216">
        <v>30.91</v>
      </c>
      <c r="G1559" s="215"/>
      <c r="H1559" s="215"/>
      <c r="I1559" s="385"/>
    </row>
    <row r="1560" spans="1:9" ht="12" x14ac:dyDescent="0.2">
      <c r="A1560" s="178"/>
      <c r="B1560" s="221" t="s">
        <v>985</v>
      </c>
      <c r="C1560" s="213" t="s">
        <v>986</v>
      </c>
      <c r="D1560" s="214" t="s">
        <v>6945</v>
      </c>
      <c r="E1560" s="215"/>
      <c r="F1560" s="216">
        <v>64.53</v>
      </c>
      <c r="G1560" s="215"/>
      <c r="H1560" s="215"/>
      <c r="I1560" s="385"/>
    </row>
    <row r="1561" spans="1:9" s="46" customFormat="1" ht="15" x14ac:dyDescent="0.25">
      <c r="A1561" s="178"/>
      <c r="B1561" s="221" t="s">
        <v>985</v>
      </c>
      <c r="C1561" s="213" t="s">
        <v>986</v>
      </c>
      <c r="D1561" s="214" t="s">
        <v>6946</v>
      </c>
      <c r="E1561" s="215"/>
      <c r="F1561" s="216">
        <v>36.86</v>
      </c>
      <c r="G1561" s="215"/>
      <c r="H1561" s="215"/>
      <c r="I1561" s="355"/>
    </row>
    <row r="1562" spans="1:9" s="46" customFormat="1" ht="15" x14ac:dyDescent="0.25">
      <c r="A1562" s="178"/>
      <c r="B1562" s="221" t="s">
        <v>985</v>
      </c>
      <c r="C1562" s="213" t="s">
        <v>986</v>
      </c>
      <c r="D1562" s="214" t="s">
        <v>6947</v>
      </c>
      <c r="E1562" s="215"/>
      <c r="F1562" s="216">
        <v>19.100000000000001</v>
      </c>
      <c r="G1562" s="215"/>
      <c r="H1562" s="215"/>
      <c r="I1562" s="386"/>
    </row>
    <row r="1563" spans="1:9" ht="12" x14ac:dyDescent="0.2">
      <c r="A1563" s="178"/>
      <c r="B1563" s="221" t="s">
        <v>985</v>
      </c>
      <c r="C1563" s="213" t="s">
        <v>986</v>
      </c>
      <c r="D1563" s="214" t="s">
        <v>6948</v>
      </c>
      <c r="E1563" s="215"/>
      <c r="F1563" s="216">
        <v>14.12</v>
      </c>
      <c r="G1563" s="215"/>
      <c r="H1563" s="215"/>
      <c r="I1563" s="385"/>
    </row>
    <row r="1564" spans="1:9" ht="12" x14ac:dyDescent="0.2">
      <c r="A1564" s="178"/>
      <c r="B1564" s="221" t="s">
        <v>985</v>
      </c>
      <c r="C1564" s="213" t="s">
        <v>986</v>
      </c>
      <c r="D1564" s="214" t="s">
        <v>6949</v>
      </c>
      <c r="E1564" s="215"/>
      <c r="F1564" s="216">
        <v>9.9600000000000009</v>
      </c>
      <c r="G1564" s="215"/>
      <c r="H1564" s="215"/>
      <c r="I1564" s="383"/>
    </row>
    <row r="1565" spans="1:9" ht="12" x14ac:dyDescent="0.2">
      <c r="A1565" s="181"/>
      <c r="B1565" s="221" t="s">
        <v>985</v>
      </c>
      <c r="C1565" s="223" t="s">
        <v>986</v>
      </c>
      <c r="D1565" s="224" t="s">
        <v>988</v>
      </c>
      <c r="E1565" s="225"/>
      <c r="F1565" s="226">
        <v>175.48000000000002</v>
      </c>
      <c r="G1565" s="225"/>
      <c r="H1565" s="225"/>
      <c r="I1565" s="384"/>
    </row>
    <row r="1566" spans="1:9" s="46" customFormat="1" ht="15" x14ac:dyDescent="0.25">
      <c r="A1566" s="177"/>
      <c r="B1566" s="221" t="s">
        <v>985</v>
      </c>
      <c r="C1566" s="210" t="s">
        <v>986</v>
      </c>
      <c r="D1566" s="211" t="s">
        <v>6072</v>
      </c>
      <c r="E1566" s="212"/>
      <c r="F1566" s="210" t="s">
        <v>986</v>
      </c>
      <c r="G1566" s="212"/>
      <c r="H1566" s="212"/>
      <c r="I1566" s="355"/>
    </row>
    <row r="1567" spans="1:9" s="46" customFormat="1" ht="15" x14ac:dyDescent="0.25">
      <c r="A1567" s="178"/>
      <c r="B1567" s="221" t="s">
        <v>985</v>
      </c>
      <c r="C1567" s="213" t="s">
        <v>986</v>
      </c>
      <c r="D1567" s="214" t="s">
        <v>6950</v>
      </c>
      <c r="E1567" s="215"/>
      <c r="F1567" s="216">
        <v>47.32</v>
      </c>
      <c r="G1567" s="215"/>
      <c r="H1567" s="215"/>
      <c r="I1567" s="386"/>
    </row>
    <row r="1568" spans="1:9" ht="12" x14ac:dyDescent="0.2">
      <c r="A1568" s="178"/>
      <c r="B1568" s="221" t="s">
        <v>985</v>
      </c>
      <c r="C1568" s="213" t="s">
        <v>986</v>
      </c>
      <c r="D1568" s="214" t="s">
        <v>6951</v>
      </c>
      <c r="E1568" s="215"/>
      <c r="F1568" s="216">
        <v>64.13</v>
      </c>
      <c r="G1568" s="215"/>
      <c r="H1568" s="215"/>
      <c r="I1568" s="385"/>
    </row>
    <row r="1569" spans="1:9" ht="12" x14ac:dyDescent="0.2">
      <c r="A1569" s="181"/>
      <c r="B1569" s="221" t="s">
        <v>985</v>
      </c>
      <c r="C1569" s="223" t="s">
        <v>986</v>
      </c>
      <c r="D1569" s="224" t="s">
        <v>988</v>
      </c>
      <c r="E1569" s="225"/>
      <c r="F1569" s="226">
        <v>111.44999999999999</v>
      </c>
      <c r="G1569" s="225"/>
      <c r="H1569" s="225"/>
      <c r="I1569" s="385"/>
    </row>
    <row r="1570" spans="1:9" ht="12" x14ac:dyDescent="0.2">
      <c r="A1570" s="177"/>
      <c r="B1570" s="221" t="s">
        <v>985</v>
      </c>
      <c r="C1570" s="210" t="s">
        <v>986</v>
      </c>
      <c r="D1570" s="211" t="s">
        <v>6076</v>
      </c>
      <c r="E1570" s="212"/>
      <c r="F1570" s="210" t="s">
        <v>986</v>
      </c>
      <c r="G1570" s="212"/>
      <c r="H1570" s="212"/>
      <c r="I1570" s="383"/>
    </row>
    <row r="1571" spans="1:9" ht="12" x14ac:dyDescent="0.2">
      <c r="A1571" s="178"/>
      <c r="B1571" s="221" t="s">
        <v>985</v>
      </c>
      <c r="C1571" s="213" t="s">
        <v>986</v>
      </c>
      <c r="D1571" s="214" t="s">
        <v>6952</v>
      </c>
      <c r="E1571" s="215"/>
      <c r="F1571" s="216">
        <v>83.4</v>
      </c>
      <c r="G1571" s="215"/>
      <c r="H1571" s="215"/>
      <c r="I1571" s="384"/>
    </row>
    <row r="1572" spans="1:9" s="46" customFormat="1" ht="15" x14ac:dyDescent="0.25">
      <c r="A1572" s="178"/>
      <c r="B1572" s="221" t="s">
        <v>985</v>
      </c>
      <c r="C1572" s="213" t="s">
        <v>986</v>
      </c>
      <c r="D1572" s="214" t="s">
        <v>6953</v>
      </c>
      <c r="E1572" s="215"/>
      <c r="F1572" s="216">
        <v>14.58</v>
      </c>
      <c r="G1572" s="215"/>
      <c r="H1572" s="215"/>
      <c r="I1572" s="386"/>
    </row>
    <row r="1573" spans="1:9" ht="12" x14ac:dyDescent="0.2">
      <c r="A1573" s="178"/>
      <c r="B1573" s="221" t="s">
        <v>985</v>
      </c>
      <c r="C1573" s="213" t="s">
        <v>986</v>
      </c>
      <c r="D1573" s="214" t="s">
        <v>6954</v>
      </c>
      <c r="E1573" s="215"/>
      <c r="F1573" s="216">
        <v>53.58</v>
      </c>
      <c r="G1573" s="215"/>
      <c r="H1573" s="215"/>
      <c r="I1573" s="385"/>
    </row>
    <row r="1574" spans="1:9" ht="12" x14ac:dyDescent="0.2">
      <c r="A1574" s="181"/>
      <c r="B1574" s="221" t="s">
        <v>985</v>
      </c>
      <c r="C1574" s="223" t="s">
        <v>986</v>
      </c>
      <c r="D1574" s="224" t="s">
        <v>988</v>
      </c>
      <c r="E1574" s="225"/>
      <c r="F1574" s="226">
        <v>151.56</v>
      </c>
      <c r="G1574" s="225"/>
      <c r="H1574" s="225"/>
      <c r="I1574" s="385"/>
    </row>
    <row r="1575" spans="1:9" ht="12" x14ac:dyDescent="0.2">
      <c r="A1575" s="177"/>
      <c r="B1575" s="221" t="s">
        <v>985</v>
      </c>
      <c r="C1575" s="210" t="s">
        <v>986</v>
      </c>
      <c r="D1575" s="211" t="s">
        <v>6081</v>
      </c>
      <c r="E1575" s="212"/>
      <c r="F1575" s="210" t="s">
        <v>986</v>
      </c>
      <c r="G1575" s="212"/>
      <c r="H1575" s="212"/>
      <c r="I1575" s="383"/>
    </row>
    <row r="1576" spans="1:9" ht="12" x14ac:dyDescent="0.2">
      <c r="A1576" s="178"/>
      <c r="B1576" s="221" t="s">
        <v>985</v>
      </c>
      <c r="C1576" s="213" t="s">
        <v>986</v>
      </c>
      <c r="D1576" s="214" t="s">
        <v>6955</v>
      </c>
      <c r="E1576" s="215"/>
      <c r="F1576" s="216">
        <v>77.099999999999994</v>
      </c>
      <c r="G1576" s="215"/>
      <c r="H1576" s="215"/>
      <c r="I1576" s="384"/>
    </row>
    <row r="1577" spans="1:9" s="46" customFormat="1" ht="15" x14ac:dyDescent="0.25">
      <c r="A1577" s="178"/>
      <c r="B1577" s="221" t="s">
        <v>985</v>
      </c>
      <c r="C1577" s="213" t="s">
        <v>986</v>
      </c>
      <c r="D1577" s="214" t="s">
        <v>6956</v>
      </c>
      <c r="E1577" s="215"/>
      <c r="F1577" s="216">
        <v>15.08</v>
      </c>
      <c r="G1577" s="215"/>
      <c r="H1577" s="215"/>
      <c r="I1577" s="386"/>
    </row>
    <row r="1578" spans="1:9" ht="12" x14ac:dyDescent="0.2">
      <c r="A1578" s="178"/>
      <c r="B1578" s="221" t="s">
        <v>985</v>
      </c>
      <c r="C1578" s="213" t="s">
        <v>986</v>
      </c>
      <c r="D1578" s="214" t="s">
        <v>6957</v>
      </c>
      <c r="E1578" s="215"/>
      <c r="F1578" s="216">
        <v>53.561999999999998</v>
      </c>
      <c r="G1578" s="215"/>
      <c r="H1578" s="215"/>
      <c r="I1578" s="385"/>
    </row>
    <row r="1579" spans="1:9" ht="12" x14ac:dyDescent="0.2">
      <c r="A1579" s="181"/>
      <c r="B1579" s="221" t="s">
        <v>985</v>
      </c>
      <c r="C1579" s="223" t="s">
        <v>986</v>
      </c>
      <c r="D1579" s="224" t="s">
        <v>988</v>
      </c>
      <c r="E1579" s="225"/>
      <c r="F1579" s="226">
        <v>145.74199999999999</v>
      </c>
      <c r="G1579" s="225"/>
      <c r="H1579" s="225"/>
      <c r="I1579" s="383"/>
    </row>
    <row r="1580" spans="1:9" ht="12" x14ac:dyDescent="0.2">
      <c r="A1580" s="177"/>
      <c r="B1580" s="221" t="s">
        <v>985</v>
      </c>
      <c r="C1580" s="210" t="s">
        <v>986</v>
      </c>
      <c r="D1580" s="211" t="s">
        <v>6086</v>
      </c>
      <c r="E1580" s="212"/>
      <c r="F1580" s="210" t="s">
        <v>986</v>
      </c>
      <c r="G1580" s="212"/>
      <c r="H1580" s="212"/>
      <c r="I1580" s="383"/>
    </row>
    <row r="1581" spans="1:9" ht="12" x14ac:dyDescent="0.2">
      <c r="A1581" s="178"/>
      <c r="B1581" s="221" t="s">
        <v>985</v>
      </c>
      <c r="C1581" s="213" t="s">
        <v>986</v>
      </c>
      <c r="D1581" s="214" t="s">
        <v>6958</v>
      </c>
      <c r="E1581" s="215"/>
      <c r="F1581" s="216">
        <v>77.319999999999993</v>
      </c>
      <c r="G1581" s="215"/>
      <c r="H1581" s="215"/>
      <c r="I1581" s="384"/>
    </row>
    <row r="1582" spans="1:9" s="46" customFormat="1" ht="15" x14ac:dyDescent="0.25">
      <c r="A1582" s="178"/>
      <c r="B1582" s="221" t="s">
        <v>985</v>
      </c>
      <c r="C1582" s="213" t="s">
        <v>986</v>
      </c>
      <c r="D1582" s="214" t="s">
        <v>6959</v>
      </c>
      <c r="E1582" s="215"/>
      <c r="F1582" s="216">
        <v>14.23</v>
      </c>
      <c r="G1582" s="215"/>
      <c r="H1582" s="215"/>
      <c r="I1582" s="386"/>
    </row>
    <row r="1583" spans="1:9" ht="12" x14ac:dyDescent="0.2">
      <c r="A1583" s="178"/>
      <c r="B1583" s="221" t="s">
        <v>985</v>
      </c>
      <c r="C1583" s="213" t="s">
        <v>986</v>
      </c>
      <c r="D1583" s="214" t="s">
        <v>6960</v>
      </c>
      <c r="E1583" s="215"/>
      <c r="F1583" s="216">
        <v>53.63</v>
      </c>
      <c r="G1583" s="215"/>
      <c r="H1583" s="215"/>
      <c r="I1583" s="385"/>
    </row>
    <row r="1584" spans="1:9" ht="12" x14ac:dyDescent="0.2">
      <c r="A1584" s="181"/>
      <c r="B1584" s="221" t="s">
        <v>985</v>
      </c>
      <c r="C1584" s="223" t="s">
        <v>986</v>
      </c>
      <c r="D1584" s="224" t="s">
        <v>988</v>
      </c>
      <c r="E1584" s="225"/>
      <c r="F1584" s="226">
        <v>145.18</v>
      </c>
      <c r="G1584" s="225"/>
      <c r="H1584" s="225"/>
      <c r="I1584" s="385"/>
    </row>
    <row r="1585" spans="1:9" ht="12" x14ac:dyDescent="0.2">
      <c r="A1585" s="177"/>
      <c r="B1585" s="221" t="s">
        <v>985</v>
      </c>
      <c r="C1585" s="210" t="s">
        <v>986</v>
      </c>
      <c r="D1585" s="211" t="s">
        <v>6961</v>
      </c>
      <c r="E1585" s="212"/>
      <c r="F1585" s="210" t="s">
        <v>986</v>
      </c>
      <c r="G1585" s="212"/>
      <c r="H1585" s="212"/>
      <c r="I1585" s="385"/>
    </row>
    <row r="1586" spans="1:9" ht="12" x14ac:dyDescent="0.2">
      <c r="A1586" s="178"/>
      <c r="B1586" s="221" t="s">
        <v>985</v>
      </c>
      <c r="C1586" s="213" t="s">
        <v>986</v>
      </c>
      <c r="D1586" s="214" t="s">
        <v>6962</v>
      </c>
      <c r="E1586" s="215"/>
      <c r="F1586" s="216">
        <v>31.46</v>
      </c>
      <c r="G1586" s="215"/>
      <c r="H1586" s="215"/>
      <c r="I1586" s="383"/>
    </row>
    <row r="1587" spans="1:9" ht="12" x14ac:dyDescent="0.2">
      <c r="A1587" s="178"/>
      <c r="B1587" s="221" t="s">
        <v>985</v>
      </c>
      <c r="C1587" s="213" t="s">
        <v>986</v>
      </c>
      <c r="D1587" s="214" t="s">
        <v>6963</v>
      </c>
      <c r="E1587" s="215"/>
      <c r="F1587" s="216">
        <v>-1.83</v>
      </c>
      <c r="G1587" s="215"/>
      <c r="H1587" s="215"/>
      <c r="I1587" s="384"/>
    </row>
    <row r="1588" spans="1:9" s="46" customFormat="1" ht="15" x14ac:dyDescent="0.25">
      <c r="A1588" s="178"/>
      <c r="B1588" s="221" t="s">
        <v>985</v>
      </c>
      <c r="C1588" s="213" t="s">
        <v>986</v>
      </c>
      <c r="D1588" s="214" t="s">
        <v>6964</v>
      </c>
      <c r="E1588" s="215"/>
      <c r="F1588" s="216">
        <v>59.41</v>
      </c>
      <c r="G1588" s="215"/>
      <c r="H1588" s="215"/>
      <c r="I1588" s="386"/>
    </row>
    <row r="1589" spans="1:9" ht="12" x14ac:dyDescent="0.2">
      <c r="A1589" s="178"/>
      <c r="B1589" s="221" t="s">
        <v>985</v>
      </c>
      <c r="C1589" s="213" t="s">
        <v>986</v>
      </c>
      <c r="D1589" s="214" t="s">
        <v>6963</v>
      </c>
      <c r="E1589" s="215"/>
      <c r="F1589" s="216">
        <v>-1.83</v>
      </c>
      <c r="G1589" s="215"/>
      <c r="H1589" s="215"/>
      <c r="I1589" s="385"/>
    </row>
    <row r="1590" spans="1:9" ht="12" x14ac:dyDescent="0.2">
      <c r="A1590" s="181"/>
      <c r="B1590" s="221" t="s">
        <v>985</v>
      </c>
      <c r="C1590" s="223" t="s">
        <v>986</v>
      </c>
      <c r="D1590" s="224" t="s">
        <v>988</v>
      </c>
      <c r="E1590" s="225"/>
      <c r="F1590" s="226">
        <v>87.21</v>
      </c>
      <c r="G1590" s="225"/>
      <c r="H1590" s="225"/>
      <c r="I1590" s="385"/>
    </row>
    <row r="1591" spans="1:9" ht="12" x14ac:dyDescent="0.2">
      <c r="A1591" s="179"/>
      <c r="B1591" s="221" t="s">
        <v>985</v>
      </c>
      <c r="C1591" s="217" t="s">
        <v>986</v>
      </c>
      <c r="D1591" s="218" t="s">
        <v>1023</v>
      </c>
      <c r="E1591" s="219"/>
      <c r="F1591" s="220">
        <v>816.62200000000007</v>
      </c>
      <c r="G1591" s="219"/>
      <c r="H1591" s="219"/>
      <c r="I1591" s="385"/>
    </row>
    <row r="1592" spans="1:9" ht="24.95" customHeight="1" x14ac:dyDescent="0.2">
      <c r="A1592" s="278" t="s">
        <v>3896</v>
      </c>
      <c r="B1592" s="278" t="s">
        <v>979</v>
      </c>
      <c r="C1592" s="279" t="s">
        <v>1273</v>
      </c>
      <c r="D1592" s="280" t="s">
        <v>4237</v>
      </c>
      <c r="E1592" s="281" t="s">
        <v>106</v>
      </c>
      <c r="F1592" s="282">
        <v>2694.444</v>
      </c>
      <c r="G1592" s="67"/>
      <c r="H1592" s="254">
        <f>ROUND(G1592*F1592,2)</f>
        <v>0</v>
      </c>
      <c r="I1592" s="389"/>
    </row>
    <row r="1593" spans="1:9" ht="24.95" customHeight="1" x14ac:dyDescent="0.2">
      <c r="A1593" s="278" t="s">
        <v>3900</v>
      </c>
      <c r="B1593" s="278" t="s">
        <v>979</v>
      </c>
      <c r="C1593" s="279" t="s">
        <v>4240</v>
      </c>
      <c r="D1593" s="280" t="s">
        <v>6965</v>
      </c>
      <c r="E1593" s="281" t="s">
        <v>106</v>
      </c>
      <c r="F1593" s="282">
        <v>1343.0160000000001</v>
      </c>
      <c r="G1593" s="67"/>
      <c r="H1593" s="254">
        <f>ROUND(G1593*F1593,2)</f>
        <v>0</v>
      </c>
      <c r="I1593" s="388"/>
    </row>
    <row r="1594" spans="1:9" s="46" customFormat="1" ht="24" x14ac:dyDescent="0.25">
      <c r="A1594" s="175"/>
      <c r="B1594" s="221" t="s">
        <v>1079</v>
      </c>
      <c r="C1594" s="209"/>
      <c r="D1594" s="227" t="s">
        <v>3996</v>
      </c>
      <c r="E1594" s="209"/>
      <c r="F1594" s="209"/>
      <c r="G1594" s="209"/>
      <c r="H1594" s="209"/>
      <c r="I1594" s="386"/>
    </row>
    <row r="1595" spans="1:9" ht="12" x14ac:dyDescent="0.2">
      <c r="A1595" s="177"/>
      <c r="B1595" s="221" t="s">
        <v>985</v>
      </c>
      <c r="C1595" s="210" t="s">
        <v>986</v>
      </c>
      <c r="D1595" s="211" t="s">
        <v>6943</v>
      </c>
      <c r="E1595" s="212"/>
      <c r="F1595" s="210" t="s">
        <v>986</v>
      </c>
      <c r="G1595" s="212"/>
      <c r="H1595" s="212"/>
      <c r="I1595" s="385"/>
    </row>
    <row r="1596" spans="1:9" ht="12" x14ac:dyDescent="0.2">
      <c r="A1596" s="178"/>
      <c r="B1596" s="221" t="s">
        <v>985</v>
      </c>
      <c r="C1596" s="213" t="s">
        <v>986</v>
      </c>
      <c r="D1596" s="214" t="s">
        <v>6065</v>
      </c>
      <c r="E1596" s="215"/>
      <c r="F1596" s="216">
        <v>177.55</v>
      </c>
      <c r="G1596" s="215"/>
      <c r="H1596" s="215"/>
      <c r="I1596" s="385"/>
    </row>
    <row r="1597" spans="1:9" s="46" customFormat="1" ht="15" x14ac:dyDescent="0.25">
      <c r="A1597" s="178"/>
      <c r="B1597" s="221" t="s">
        <v>985</v>
      </c>
      <c r="C1597" s="213" t="s">
        <v>986</v>
      </c>
      <c r="D1597" s="214" t="s">
        <v>6066</v>
      </c>
      <c r="E1597" s="215"/>
      <c r="F1597" s="216">
        <v>22.564</v>
      </c>
      <c r="G1597" s="215"/>
      <c r="H1597" s="215"/>
      <c r="I1597" s="386"/>
    </row>
    <row r="1598" spans="1:9" ht="12" x14ac:dyDescent="0.2">
      <c r="A1598" s="178"/>
      <c r="B1598" s="221" t="s">
        <v>985</v>
      </c>
      <c r="C1598" s="213" t="s">
        <v>986</v>
      </c>
      <c r="D1598" s="214" t="s">
        <v>6067</v>
      </c>
      <c r="E1598" s="215"/>
      <c r="F1598" s="216">
        <v>47.106999999999999</v>
      </c>
      <c r="G1598" s="215"/>
      <c r="H1598" s="215"/>
      <c r="I1598" s="385"/>
    </row>
    <row r="1599" spans="1:9" ht="12" x14ac:dyDescent="0.2">
      <c r="A1599" s="178"/>
      <c r="B1599" s="221" t="s">
        <v>985</v>
      </c>
      <c r="C1599" s="213" t="s">
        <v>986</v>
      </c>
      <c r="D1599" s="214" t="s">
        <v>6068</v>
      </c>
      <c r="E1599" s="215"/>
      <c r="F1599" s="216">
        <v>26.908000000000001</v>
      </c>
      <c r="G1599" s="215"/>
      <c r="H1599" s="215"/>
      <c r="I1599" s="385"/>
    </row>
    <row r="1600" spans="1:9" ht="12" x14ac:dyDescent="0.2">
      <c r="A1600" s="178"/>
      <c r="B1600" s="221" t="s">
        <v>985</v>
      </c>
      <c r="C1600" s="213" t="s">
        <v>986</v>
      </c>
      <c r="D1600" s="214" t="s">
        <v>6069</v>
      </c>
      <c r="E1600" s="215"/>
      <c r="F1600" s="216">
        <v>13.943</v>
      </c>
      <c r="G1600" s="215"/>
      <c r="H1600" s="215"/>
      <c r="I1600" s="383"/>
    </row>
    <row r="1601" spans="1:9" ht="12" x14ac:dyDescent="0.2">
      <c r="A1601" s="178"/>
      <c r="B1601" s="221" t="s">
        <v>985</v>
      </c>
      <c r="C1601" s="213" t="s">
        <v>986</v>
      </c>
      <c r="D1601" s="214" t="s">
        <v>6070</v>
      </c>
      <c r="E1601" s="215"/>
      <c r="F1601" s="216">
        <v>10.308</v>
      </c>
      <c r="G1601" s="215"/>
      <c r="H1601" s="215"/>
      <c r="I1601" s="384"/>
    </row>
    <row r="1602" spans="1:9" s="46" customFormat="1" ht="15" x14ac:dyDescent="0.25">
      <c r="A1602" s="178"/>
      <c r="B1602" s="221" t="s">
        <v>985</v>
      </c>
      <c r="C1602" s="213" t="s">
        <v>986</v>
      </c>
      <c r="D1602" s="214" t="s">
        <v>6071</v>
      </c>
      <c r="E1602" s="215"/>
      <c r="F1602" s="216">
        <v>7.2709999999999999</v>
      </c>
      <c r="G1602" s="215"/>
      <c r="H1602" s="215"/>
      <c r="I1602" s="355"/>
    </row>
    <row r="1603" spans="1:9" s="46" customFormat="1" ht="15" x14ac:dyDescent="0.25">
      <c r="A1603" s="181"/>
      <c r="B1603" s="221" t="s">
        <v>985</v>
      </c>
      <c r="C1603" s="223" t="s">
        <v>986</v>
      </c>
      <c r="D1603" s="224" t="s">
        <v>988</v>
      </c>
      <c r="E1603" s="225"/>
      <c r="F1603" s="226">
        <v>305.65100000000001</v>
      </c>
      <c r="G1603" s="225"/>
      <c r="H1603" s="225"/>
      <c r="I1603" s="386"/>
    </row>
    <row r="1604" spans="1:9" ht="12" x14ac:dyDescent="0.2">
      <c r="A1604" s="177"/>
      <c r="B1604" s="221" t="s">
        <v>985</v>
      </c>
      <c r="C1604" s="210" t="s">
        <v>986</v>
      </c>
      <c r="D1604" s="211" t="s">
        <v>6072</v>
      </c>
      <c r="E1604" s="212"/>
      <c r="F1604" s="210" t="s">
        <v>986</v>
      </c>
      <c r="G1604" s="212"/>
      <c r="H1604" s="212"/>
      <c r="I1604" s="385"/>
    </row>
    <row r="1605" spans="1:9" ht="12" x14ac:dyDescent="0.2">
      <c r="A1605" s="178"/>
      <c r="B1605" s="221" t="s">
        <v>985</v>
      </c>
      <c r="C1605" s="213" t="s">
        <v>986</v>
      </c>
      <c r="D1605" s="214" t="s">
        <v>6073</v>
      </c>
      <c r="E1605" s="215"/>
      <c r="F1605" s="216">
        <v>124.56</v>
      </c>
      <c r="G1605" s="215"/>
      <c r="H1605" s="215"/>
      <c r="I1605" s="383"/>
    </row>
    <row r="1606" spans="1:9" ht="12" x14ac:dyDescent="0.2">
      <c r="A1606" s="178"/>
      <c r="B1606" s="221" t="s">
        <v>985</v>
      </c>
      <c r="C1606" s="213" t="s">
        <v>986</v>
      </c>
      <c r="D1606" s="214" t="s">
        <v>6074</v>
      </c>
      <c r="E1606" s="215"/>
      <c r="F1606" s="216">
        <v>27.446000000000002</v>
      </c>
      <c r="G1606" s="215"/>
      <c r="H1606" s="215"/>
      <c r="I1606" s="384"/>
    </row>
    <row r="1607" spans="1:9" ht="12" x14ac:dyDescent="0.2">
      <c r="A1607" s="178"/>
      <c r="B1607" s="221" t="s">
        <v>985</v>
      </c>
      <c r="C1607" s="213" t="s">
        <v>986</v>
      </c>
      <c r="D1607" s="214" t="s">
        <v>6075</v>
      </c>
      <c r="E1607" s="215"/>
      <c r="F1607" s="216">
        <v>37.195</v>
      </c>
      <c r="G1607" s="215"/>
      <c r="H1607" s="215"/>
      <c r="I1607" s="384"/>
    </row>
    <row r="1608" spans="1:9" ht="12" x14ac:dyDescent="0.2">
      <c r="A1608" s="181"/>
      <c r="B1608" s="221" t="s">
        <v>985</v>
      </c>
      <c r="C1608" s="223" t="s">
        <v>986</v>
      </c>
      <c r="D1608" s="224" t="s">
        <v>988</v>
      </c>
      <c r="E1608" s="225"/>
      <c r="F1608" s="226">
        <v>189.20099999999999</v>
      </c>
      <c r="G1608" s="225"/>
      <c r="H1608" s="225"/>
      <c r="I1608" s="384"/>
    </row>
    <row r="1609" spans="1:9" ht="12" x14ac:dyDescent="0.2">
      <c r="A1609" s="177"/>
      <c r="B1609" s="221" t="s">
        <v>985</v>
      </c>
      <c r="C1609" s="210" t="s">
        <v>986</v>
      </c>
      <c r="D1609" s="211" t="s">
        <v>6076</v>
      </c>
      <c r="E1609" s="212"/>
      <c r="F1609" s="210" t="s">
        <v>986</v>
      </c>
      <c r="G1609" s="212"/>
      <c r="H1609" s="212"/>
      <c r="I1609" s="384"/>
    </row>
    <row r="1610" spans="1:9" ht="12" x14ac:dyDescent="0.2">
      <c r="A1610" s="178"/>
      <c r="B1610" s="221" t="s">
        <v>985</v>
      </c>
      <c r="C1610" s="213" t="s">
        <v>986</v>
      </c>
      <c r="D1610" s="214" t="s">
        <v>6077</v>
      </c>
      <c r="E1610" s="215"/>
      <c r="F1610" s="216">
        <v>178.19</v>
      </c>
      <c r="G1610" s="215"/>
      <c r="H1610" s="215"/>
      <c r="I1610" s="383"/>
    </row>
    <row r="1611" spans="1:9" ht="12" x14ac:dyDescent="0.2">
      <c r="A1611" s="178"/>
      <c r="B1611" s="221" t="s">
        <v>985</v>
      </c>
      <c r="C1611" s="213" t="s">
        <v>986</v>
      </c>
      <c r="D1611" s="214" t="s">
        <v>6078</v>
      </c>
      <c r="E1611" s="215"/>
      <c r="F1611" s="216">
        <v>46.704000000000001</v>
      </c>
      <c r="G1611" s="215"/>
      <c r="H1611" s="215"/>
      <c r="I1611" s="384"/>
    </row>
    <row r="1612" spans="1:9" ht="12" x14ac:dyDescent="0.2">
      <c r="A1612" s="178"/>
      <c r="B1612" s="221" t="s">
        <v>985</v>
      </c>
      <c r="C1612" s="213" t="s">
        <v>986</v>
      </c>
      <c r="D1612" s="214" t="s">
        <v>6079</v>
      </c>
      <c r="E1612" s="215"/>
      <c r="F1612" s="216">
        <v>8.1649999999999991</v>
      </c>
      <c r="G1612" s="215"/>
      <c r="H1612" s="215"/>
      <c r="I1612" s="384"/>
    </row>
    <row r="1613" spans="1:9" ht="12" x14ac:dyDescent="0.2">
      <c r="A1613" s="178"/>
      <c r="B1613" s="221" t="s">
        <v>985</v>
      </c>
      <c r="C1613" s="213" t="s">
        <v>986</v>
      </c>
      <c r="D1613" s="214" t="s">
        <v>6080</v>
      </c>
      <c r="E1613" s="215"/>
      <c r="F1613" s="216">
        <v>30.004999999999999</v>
      </c>
      <c r="G1613" s="215"/>
      <c r="H1613" s="215"/>
      <c r="I1613" s="384"/>
    </row>
    <row r="1614" spans="1:9" ht="12" x14ac:dyDescent="0.2">
      <c r="A1614" s="181"/>
      <c r="B1614" s="221" t="s">
        <v>985</v>
      </c>
      <c r="C1614" s="223" t="s">
        <v>986</v>
      </c>
      <c r="D1614" s="224" t="s">
        <v>988</v>
      </c>
      <c r="E1614" s="225"/>
      <c r="F1614" s="226">
        <v>263.06400000000002</v>
      </c>
      <c r="G1614" s="225"/>
      <c r="H1614" s="225"/>
      <c r="I1614" s="383"/>
    </row>
    <row r="1615" spans="1:9" ht="12" x14ac:dyDescent="0.2">
      <c r="A1615" s="177"/>
      <c r="B1615" s="221" t="s">
        <v>985</v>
      </c>
      <c r="C1615" s="210" t="s">
        <v>986</v>
      </c>
      <c r="D1615" s="211" t="s">
        <v>6081</v>
      </c>
      <c r="E1615" s="212"/>
      <c r="F1615" s="210" t="s">
        <v>986</v>
      </c>
      <c r="G1615" s="212"/>
      <c r="H1615" s="212"/>
      <c r="I1615" s="384"/>
    </row>
    <row r="1616" spans="1:9" ht="12" x14ac:dyDescent="0.2">
      <c r="A1616" s="178"/>
      <c r="B1616" s="221" t="s">
        <v>985</v>
      </c>
      <c r="C1616" s="213" t="s">
        <v>986</v>
      </c>
      <c r="D1616" s="214" t="s">
        <v>6082</v>
      </c>
      <c r="E1616" s="215"/>
      <c r="F1616" s="216">
        <v>167.65</v>
      </c>
      <c r="G1616" s="215"/>
      <c r="H1616" s="215"/>
      <c r="I1616" s="384"/>
    </row>
    <row r="1617" spans="1:9" ht="12" x14ac:dyDescent="0.2">
      <c r="A1617" s="178"/>
      <c r="B1617" s="221" t="s">
        <v>985</v>
      </c>
      <c r="C1617" s="213" t="s">
        <v>986</v>
      </c>
      <c r="D1617" s="214" t="s">
        <v>6083</v>
      </c>
      <c r="E1617" s="215"/>
      <c r="F1617" s="216">
        <v>42.405000000000001</v>
      </c>
      <c r="G1617" s="215"/>
      <c r="H1617" s="215"/>
      <c r="I1617" s="384"/>
    </row>
    <row r="1618" spans="1:9" ht="12" x14ac:dyDescent="0.2">
      <c r="A1618" s="178"/>
      <c r="B1618" s="221" t="s">
        <v>985</v>
      </c>
      <c r="C1618" s="213" t="s">
        <v>986</v>
      </c>
      <c r="D1618" s="214" t="s">
        <v>6084</v>
      </c>
      <c r="E1618" s="215"/>
      <c r="F1618" s="216">
        <v>8.2940000000000005</v>
      </c>
      <c r="G1618" s="215"/>
      <c r="H1618" s="215"/>
      <c r="I1618" s="383"/>
    </row>
    <row r="1619" spans="1:9" ht="12" x14ac:dyDescent="0.2">
      <c r="A1619" s="178"/>
      <c r="B1619" s="221" t="s">
        <v>985</v>
      </c>
      <c r="C1619" s="213" t="s">
        <v>986</v>
      </c>
      <c r="D1619" s="214" t="s">
        <v>6085</v>
      </c>
      <c r="E1619" s="215"/>
      <c r="F1619" s="216">
        <v>29.459</v>
      </c>
      <c r="G1619" s="215"/>
      <c r="H1619" s="215"/>
      <c r="I1619" s="384"/>
    </row>
    <row r="1620" spans="1:9" ht="12" x14ac:dyDescent="0.2">
      <c r="A1620" s="181"/>
      <c r="B1620" s="221" t="s">
        <v>985</v>
      </c>
      <c r="C1620" s="223" t="s">
        <v>986</v>
      </c>
      <c r="D1620" s="224" t="s">
        <v>988</v>
      </c>
      <c r="E1620" s="225"/>
      <c r="F1620" s="226">
        <v>247.80800000000002</v>
      </c>
      <c r="G1620" s="225"/>
      <c r="H1620" s="225"/>
      <c r="I1620" s="384"/>
    </row>
    <row r="1621" spans="1:9" ht="12" x14ac:dyDescent="0.2">
      <c r="A1621" s="177"/>
      <c r="B1621" s="221" t="s">
        <v>985</v>
      </c>
      <c r="C1621" s="210" t="s">
        <v>986</v>
      </c>
      <c r="D1621" s="211" t="s">
        <v>6086</v>
      </c>
      <c r="E1621" s="212"/>
      <c r="F1621" s="210" t="s">
        <v>986</v>
      </c>
      <c r="G1621" s="212"/>
      <c r="H1621" s="212"/>
      <c r="I1621" s="384"/>
    </row>
    <row r="1622" spans="1:9" ht="12" x14ac:dyDescent="0.2">
      <c r="A1622" s="178"/>
      <c r="B1622" s="221" t="s">
        <v>985</v>
      </c>
      <c r="C1622" s="213" t="s">
        <v>986</v>
      </c>
      <c r="D1622" s="214" t="s">
        <v>6087</v>
      </c>
      <c r="E1622" s="215"/>
      <c r="F1622" s="216">
        <v>166.36</v>
      </c>
      <c r="G1622" s="215"/>
      <c r="H1622" s="215"/>
      <c r="I1622" s="387"/>
    </row>
    <row r="1623" spans="1:9" ht="12" x14ac:dyDescent="0.2">
      <c r="A1623" s="178"/>
      <c r="B1623" s="221" t="s">
        <v>985</v>
      </c>
      <c r="C1623" s="213" t="s">
        <v>986</v>
      </c>
      <c r="D1623" s="214" t="s">
        <v>6088</v>
      </c>
      <c r="E1623" s="215"/>
      <c r="F1623" s="216">
        <v>29.382000000000001</v>
      </c>
      <c r="G1623" s="215"/>
      <c r="H1623" s="215"/>
      <c r="I1623" s="384"/>
    </row>
    <row r="1624" spans="1:9" s="46" customFormat="1" ht="15" x14ac:dyDescent="0.25">
      <c r="A1624" s="178"/>
      <c r="B1624" s="221" t="s">
        <v>985</v>
      </c>
      <c r="C1624" s="213" t="s">
        <v>986</v>
      </c>
      <c r="D1624" s="214" t="s">
        <v>6089</v>
      </c>
      <c r="E1624" s="215"/>
      <c r="F1624" s="216">
        <v>5.407</v>
      </c>
      <c r="G1624" s="215"/>
      <c r="H1624" s="215"/>
      <c r="I1624" s="386"/>
    </row>
    <row r="1625" spans="1:9" ht="12" x14ac:dyDescent="0.2">
      <c r="A1625" s="178"/>
      <c r="B1625" s="221" t="s">
        <v>985</v>
      </c>
      <c r="C1625" s="213" t="s">
        <v>986</v>
      </c>
      <c r="D1625" s="214" t="s">
        <v>6090</v>
      </c>
      <c r="E1625" s="215"/>
      <c r="F1625" s="216">
        <v>20.379000000000001</v>
      </c>
      <c r="G1625" s="215"/>
      <c r="H1625" s="215"/>
      <c r="I1625" s="385"/>
    </row>
    <row r="1626" spans="1:9" ht="12" x14ac:dyDescent="0.2">
      <c r="A1626" s="181"/>
      <c r="B1626" s="221" t="s">
        <v>985</v>
      </c>
      <c r="C1626" s="223" t="s">
        <v>986</v>
      </c>
      <c r="D1626" s="224" t="s">
        <v>988</v>
      </c>
      <c r="E1626" s="225"/>
      <c r="F1626" s="226">
        <v>221.52800000000002</v>
      </c>
      <c r="G1626" s="225"/>
      <c r="H1626" s="225"/>
      <c r="I1626" s="383"/>
    </row>
    <row r="1627" spans="1:9" ht="12" x14ac:dyDescent="0.2">
      <c r="A1627" s="177"/>
      <c r="B1627" s="221" t="s">
        <v>985</v>
      </c>
      <c r="C1627" s="210" t="s">
        <v>986</v>
      </c>
      <c r="D1627" s="211" t="s">
        <v>6961</v>
      </c>
      <c r="E1627" s="212"/>
      <c r="F1627" s="210" t="s">
        <v>986</v>
      </c>
      <c r="G1627" s="212"/>
      <c r="H1627" s="212"/>
      <c r="I1627" s="383"/>
    </row>
    <row r="1628" spans="1:9" ht="12" x14ac:dyDescent="0.2">
      <c r="A1628" s="178"/>
      <c r="B1628" s="221" t="s">
        <v>985</v>
      </c>
      <c r="C1628" s="213" t="s">
        <v>986</v>
      </c>
      <c r="D1628" s="214" t="s">
        <v>6966</v>
      </c>
      <c r="E1628" s="215"/>
      <c r="F1628" s="216">
        <v>80.88</v>
      </c>
      <c r="G1628" s="215"/>
      <c r="H1628" s="215"/>
      <c r="I1628" s="384"/>
    </row>
    <row r="1629" spans="1:9" ht="12" x14ac:dyDescent="0.2">
      <c r="A1629" s="178"/>
      <c r="B1629" s="221" t="s">
        <v>985</v>
      </c>
      <c r="C1629" s="213" t="s">
        <v>986</v>
      </c>
      <c r="D1629" s="214" t="s">
        <v>6967</v>
      </c>
      <c r="E1629" s="215"/>
      <c r="F1629" s="216">
        <v>12.584</v>
      </c>
      <c r="G1629" s="215"/>
      <c r="H1629" s="215"/>
      <c r="I1629" s="383"/>
    </row>
    <row r="1630" spans="1:9" ht="12" x14ac:dyDescent="0.2">
      <c r="A1630" s="178"/>
      <c r="B1630" s="221" t="s">
        <v>985</v>
      </c>
      <c r="C1630" s="213" t="s">
        <v>986</v>
      </c>
      <c r="D1630" s="214" t="s">
        <v>6968</v>
      </c>
      <c r="E1630" s="215"/>
      <c r="F1630" s="216">
        <v>-0.73199999999999998</v>
      </c>
      <c r="G1630" s="215"/>
      <c r="H1630" s="215"/>
      <c r="I1630" s="384"/>
    </row>
    <row r="1631" spans="1:9" ht="12" x14ac:dyDescent="0.2">
      <c r="A1631" s="178"/>
      <c r="B1631" s="221" t="s">
        <v>985</v>
      </c>
      <c r="C1631" s="213" t="s">
        <v>986</v>
      </c>
      <c r="D1631" s="214" t="s">
        <v>6969</v>
      </c>
      <c r="E1631" s="215"/>
      <c r="F1631" s="216">
        <v>23.763999999999999</v>
      </c>
      <c r="G1631" s="215"/>
      <c r="H1631" s="215"/>
      <c r="I1631" s="384"/>
    </row>
    <row r="1632" spans="1:9" ht="12" x14ac:dyDescent="0.2">
      <c r="A1632" s="178"/>
      <c r="B1632" s="221" t="s">
        <v>985</v>
      </c>
      <c r="C1632" s="213" t="s">
        <v>986</v>
      </c>
      <c r="D1632" s="214" t="s">
        <v>6968</v>
      </c>
      <c r="E1632" s="215"/>
      <c r="F1632" s="216">
        <v>-0.73199999999999998</v>
      </c>
      <c r="G1632" s="215"/>
      <c r="H1632" s="215"/>
      <c r="I1632" s="383"/>
    </row>
    <row r="1633" spans="1:9" ht="12" x14ac:dyDescent="0.2">
      <c r="A1633" s="181"/>
      <c r="B1633" s="221" t="s">
        <v>985</v>
      </c>
      <c r="C1633" s="223" t="s">
        <v>986</v>
      </c>
      <c r="D1633" s="224" t="s">
        <v>988</v>
      </c>
      <c r="E1633" s="225"/>
      <c r="F1633" s="226">
        <v>115.764</v>
      </c>
      <c r="G1633" s="225"/>
      <c r="H1633" s="225"/>
      <c r="I1633" s="384"/>
    </row>
    <row r="1634" spans="1:9" ht="12" x14ac:dyDescent="0.2">
      <c r="A1634" s="179"/>
      <c r="B1634" s="221" t="s">
        <v>985</v>
      </c>
      <c r="C1634" s="217" t="s">
        <v>986</v>
      </c>
      <c r="D1634" s="218" t="s">
        <v>1023</v>
      </c>
      <c r="E1634" s="219"/>
      <c r="F1634" s="220">
        <v>1343.0159999999996</v>
      </c>
      <c r="G1634" s="219"/>
      <c r="H1634" s="219"/>
      <c r="I1634" s="384"/>
    </row>
    <row r="1635" spans="1:9" s="46" customFormat="1" ht="24.95" customHeight="1" x14ac:dyDescent="0.25">
      <c r="A1635" s="298"/>
      <c r="B1635" s="351" t="s">
        <v>977</v>
      </c>
      <c r="C1635" s="352" t="s">
        <v>4243</v>
      </c>
      <c r="D1635" s="352" t="s">
        <v>2902</v>
      </c>
      <c r="E1635" s="353"/>
      <c r="F1635" s="354"/>
      <c r="G1635" s="354"/>
      <c r="H1635" s="116">
        <f>SUM(H1636:H1663)</f>
        <v>0</v>
      </c>
      <c r="I1635" s="277"/>
    </row>
    <row r="1636" spans="1:9" ht="24.95" customHeight="1" x14ac:dyDescent="0.2">
      <c r="A1636" s="278" t="s">
        <v>3904</v>
      </c>
      <c r="B1636" s="278" t="s">
        <v>979</v>
      </c>
      <c r="C1636" s="279" t="s">
        <v>6970</v>
      </c>
      <c r="D1636" s="285" t="s">
        <v>6971</v>
      </c>
      <c r="E1636" s="286"/>
      <c r="F1636" s="286"/>
      <c r="G1636" s="286"/>
      <c r="H1636" s="286"/>
      <c r="I1636" s="287"/>
    </row>
    <row r="1637" spans="1:9" ht="231" customHeight="1" x14ac:dyDescent="0.2">
      <c r="A1637" s="175"/>
      <c r="B1637" s="221" t="s">
        <v>1079</v>
      </c>
      <c r="C1637" s="209"/>
      <c r="D1637" s="227" t="s">
        <v>6972</v>
      </c>
      <c r="E1637" s="209"/>
      <c r="F1637" s="209"/>
      <c r="G1637" s="209"/>
      <c r="H1637" s="209"/>
      <c r="I1637" s="387"/>
    </row>
    <row r="1638" spans="1:9" ht="24.95" customHeight="1" x14ac:dyDescent="0.2">
      <c r="A1638" s="278" t="s">
        <v>3906</v>
      </c>
      <c r="B1638" s="278" t="s">
        <v>979</v>
      </c>
      <c r="C1638" s="279" t="s">
        <v>6973</v>
      </c>
      <c r="D1638" s="280" t="s">
        <v>6974</v>
      </c>
      <c r="E1638" s="281" t="s">
        <v>92</v>
      </c>
      <c r="F1638" s="282">
        <v>1</v>
      </c>
      <c r="G1638" s="67"/>
      <c r="H1638" s="254">
        <f>ROUND(G1638*F1638,2)</f>
        <v>0</v>
      </c>
      <c r="I1638" s="388"/>
    </row>
    <row r="1639" spans="1:9" s="46" customFormat="1" ht="156" x14ac:dyDescent="0.25">
      <c r="A1639" s="175"/>
      <c r="B1639" s="221" t="s">
        <v>1079</v>
      </c>
      <c r="C1639" s="209"/>
      <c r="D1639" s="227" t="s">
        <v>6975</v>
      </c>
      <c r="E1639" s="209"/>
      <c r="F1639" s="209"/>
      <c r="G1639" s="209"/>
      <c r="H1639" s="209"/>
      <c r="I1639" s="386"/>
    </row>
    <row r="1640" spans="1:9" ht="24.95" customHeight="1" x14ac:dyDescent="0.2">
      <c r="A1640" s="278" t="s">
        <v>3910</v>
      </c>
      <c r="B1640" s="278" t="s">
        <v>979</v>
      </c>
      <c r="C1640" s="279" t="s">
        <v>6976</v>
      </c>
      <c r="D1640" s="280" t="s">
        <v>6974</v>
      </c>
      <c r="E1640" s="281" t="s">
        <v>92</v>
      </c>
      <c r="F1640" s="282">
        <v>2</v>
      </c>
      <c r="G1640" s="67"/>
      <c r="H1640" s="254">
        <f>ROUND(G1640*F1640,2)</f>
        <v>0</v>
      </c>
      <c r="I1640" s="163"/>
    </row>
    <row r="1641" spans="1:9" ht="156" x14ac:dyDescent="0.2">
      <c r="A1641" s="175"/>
      <c r="B1641" s="221" t="s">
        <v>1079</v>
      </c>
      <c r="C1641" s="209"/>
      <c r="D1641" s="227" t="s">
        <v>6977</v>
      </c>
      <c r="E1641" s="209"/>
      <c r="F1641" s="209"/>
      <c r="G1641" s="209"/>
      <c r="H1641" s="209"/>
      <c r="I1641" s="385"/>
    </row>
    <row r="1642" spans="1:9" ht="24.95" customHeight="1" x14ac:dyDescent="0.2">
      <c r="A1642" s="278" t="s">
        <v>3914</v>
      </c>
      <c r="B1642" s="278" t="s">
        <v>979</v>
      </c>
      <c r="C1642" s="279" t="s">
        <v>6978</v>
      </c>
      <c r="D1642" s="280" t="s">
        <v>6974</v>
      </c>
      <c r="E1642" s="281" t="s">
        <v>92</v>
      </c>
      <c r="F1642" s="282">
        <v>1</v>
      </c>
      <c r="G1642" s="67"/>
      <c r="H1642" s="254">
        <f>ROUND(G1642*F1642,2)</f>
        <v>0</v>
      </c>
      <c r="I1642" s="389"/>
    </row>
    <row r="1643" spans="1:9" ht="156" x14ac:dyDescent="0.2">
      <c r="A1643" s="175"/>
      <c r="B1643" s="221" t="s">
        <v>1079</v>
      </c>
      <c r="C1643" s="209"/>
      <c r="D1643" s="227" t="s">
        <v>6979</v>
      </c>
      <c r="E1643" s="209"/>
      <c r="F1643" s="209"/>
      <c r="G1643" s="209"/>
      <c r="H1643" s="209"/>
      <c r="I1643" s="384"/>
    </row>
    <row r="1644" spans="1:9" ht="24.95" customHeight="1" x14ac:dyDescent="0.2">
      <c r="A1644" s="278" t="s">
        <v>3918</v>
      </c>
      <c r="B1644" s="278" t="s">
        <v>979</v>
      </c>
      <c r="C1644" s="279" t="s">
        <v>6980</v>
      </c>
      <c r="D1644" s="280" t="s">
        <v>6981</v>
      </c>
      <c r="E1644" s="281" t="s">
        <v>92</v>
      </c>
      <c r="F1644" s="282">
        <v>1</v>
      </c>
      <c r="G1644" s="67"/>
      <c r="H1644" s="254">
        <f>ROUND(G1644*F1644,2)</f>
        <v>0</v>
      </c>
      <c r="I1644" s="388"/>
    </row>
    <row r="1645" spans="1:9" ht="336" customHeight="1" x14ac:dyDescent="0.2">
      <c r="A1645" s="175"/>
      <c r="B1645" s="221" t="s">
        <v>1079</v>
      </c>
      <c r="C1645" s="209"/>
      <c r="D1645" s="227" t="s">
        <v>6982</v>
      </c>
      <c r="E1645" s="209"/>
      <c r="F1645" s="209"/>
      <c r="G1645" s="209"/>
      <c r="H1645" s="209"/>
      <c r="I1645" s="384"/>
    </row>
    <row r="1646" spans="1:9" ht="24.95" customHeight="1" x14ac:dyDescent="0.2">
      <c r="A1646" s="278" t="s">
        <v>3922</v>
      </c>
      <c r="B1646" s="278" t="s">
        <v>979</v>
      </c>
      <c r="C1646" s="279" t="s">
        <v>6983</v>
      </c>
      <c r="D1646" s="280" t="s">
        <v>6984</v>
      </c>
      <c r="E1646" s="281" t="s">
        <v>92</v>
      </c>
      <c r="F1646" s="282">
        <v>1</v>
      </c>
      <c r="G1646" s="67"/>
      <c r="H1646" s="254">
        <f>ROUND(G1646*F1646,2)</f>
        <v>0</v>
      </c>
      <c r="I1646" s="388"/>
    </row>
    <row r="1647" spans="1:9" ht="340.5" customHeight="1" x14ac:dyDescent="0.2">
      <c r="A1647" s="175"/>
      <c r="B1647" s="221" t="s">
        <v>1079</v>
      </c>
      <c r="C1647" s="209"/>
      <c r="D1647" s="227" t="s">
        <v>6985</v>
      </c>
      <c r="E1647" s="209"/>
      <c r="F1647" s="209"/>
      <c r="G1647" s="209"/>
      <c r="H1647" s="209"/>
      <c r="I1647" s="383"/>
    </row>
    <row r="1648" spans="1:9" ht="24.95" customHeight="1" x14ac:dyDescent="0.2">
      <c r="A1648" s="278" t="s">
        <v>3926</v>
      </c>
      <c r="B1648" s="278" t="s">
        <v>979</v>
      </c>
      <c r="C1648" s="279" t="s">
        <v>6986</v>
      </c>
      <c r="D1648" s="280" t="s">
        <v>6981</v>
      </c>
      <c r="E1648" s="281" t="s">
        <v>92</v>
      </c>
      <c r="F1648" s="282">
        <v>1</v>
      </c>
      <c r="G1648" s="67"/>
      <c r="H1648" s="254">
        <f>ROUND(G1648*F1648,2)</f>
        <v>0</v>
      </c>
      <c r="I1648" s="388"/>
    </row>
    <row r="1649" spans="1:9" ht="409.5" x14ac:dyDescent="0.2">
      <c r="A1649" s="175"/>
      <c r="B1649" s="221" t="s">
        <v>1079</v>
      </c>
      <c r="C1649" s="209"/>
      <c r="D1649" s="356" t="s">
        <v>6987</v>
      </c>
      <c r="E1649" s="209"/>
      <c r="F1649" s="209"/>
      <c r="G1649" s="209"/>
      <c r="H1649" s="209"/>
      <c r="I1649" s="384"/>
    </row>
    <row r="1650" spans="1:9" ht="24.95" customHeight="1" x14ac:dyDescent="0.2">
      <c r="A1650" s="278" t="s">
        <v>3931</v>
      </c>
      <c r="B1650" s="278" t="s">
        <v>979</v>
      </c>
      <c r="C1650" s="279" t="s">
        <v>6988</v>
      </c>
      <c r="D1650" s="280" t="s">
        <v>6989</v>
      </c>
      <c r="E1650" s="281" t="s">
        <v>92</v>
      </c>
      <c r="F1650" s="282">
        <v>1</v>
      </c>
      <c r="G1650" s="67"/>
      <c r="H1650" s="254">
        <f>ROUND(G1650*F1650,2)</f>
        <v>0</v>
      </c>
      <c r="I1650" s="388"/>
    </row>
    <row r="1651" spans="1:9" ht="409.5" x14ac:dyDescent="0.2">
      <c r="A1651" s="175"/>
      <c r="B1651" s="221" t="s">
        <v>1079</v>
      </c>
      <c r="C1651" s="209"/>
      <c r="D1651" s="356" t="s">
        <v>6990</v>
      </c>
      <c r="E1651" s="209"/>
      <c r="F1651" s="209"/>
      <c r="G1651" s="209"/>
      <c r="H1651" s="209"/>
      <c r="I1651" s="383"/>
    </row>
    <row r="1652" spans="1:9" ht="24.95" customHeight="1" x14ac:dyDescent="0.2">
      <c r="A1652" s="278" t="s">
        <v>3935</v>
      </c>
      <c r="B1652" s="278" t="s">
        <v>979</v>
      </c>
      <c r="C1652" s="279" t="s">
        <v>6991</v>
      </c>
      <c r="D1652" s="280" t="s">
        <v>6989</v>
      </c>
      <c r="E1652" s="281" t="s">
        <v>92</v>
      </c>
      <c r="F1652" s="282">
        <v>1</v>
      </c>
      <c r="G1652" s="67"/>
      <c r="H1652" s="254">
        <f>ROUND(G1652*F1652,2)</f>
        <v>0</v>
      </c>
      <c r="I1652" s="388"/>
    </row>
    <row r="1653" spans="1:9" ht="409.5" x14ac:dyDescent="0.2">
      <c r="A1653" s="175"/>
      <c r="B1653" s="221" t="s">
        <v>1079</v>
      </c>
      <c r="C1653" s="209"/>
      <c r="D1653" s="356" t="s">
        <v>6992</v>
      </c>
      <c r="E1653" s="209"/>
      <c r="F1653" s="209"/>
      <c r="G1653" s="209"/>
      <c r="H1653" s="209"/>
      <c r="I1653" s="384"/>
    </row>
    <row r="1654" spans="1:9" ht="24.95" customHeight="1" x14ac:dyDescent="0.2">
      <c r="A1654" s="278" t="s">
        <v>3940</v>
      </c>
      <c r="B1654" s="278" t="s">
        <v>979</v>
      </c>
      <c r="C1654" s="279" t="s">
        <v>6993</v>
      </c>
      <c r="D1654" s="280" t="s">
        <v>6981</v>
      </c>
      <c r="E1654" s="281" t="s">
        <v>92</v>
      </c>
      <c r="F1654" s="282">
        <v>1</v>
      </c>
      <c r="G1654" s="67"/>
      <c r="H1654" s="254">
        <f>ROUND(G1654*F1654,2)</f>
        <v>0</v>
      </c>
      <c r="I1654" s="388"/>
    </row>
    <row r="1655" spans="1:9" ht="409.5" x14ac:dyDescent="0.2">
      <c r="A1655" s="175"/>
      <c r="B1655" s="221" t="s">
        <v>1079</v>
      </c>
      <c r="C1655" s="209"/>
      <c r="D1655" s="356" t="s">
        <v>6994</v>
      </c>
      <c r="E1655" s="209"/>
      <c r="F1655" s="209"/>
      <c r="G1655" s="209"/>
      <c r="H1655" s="209"/>
      <c r="I1655" s="383"/>
    </row>
    <row r="1656" spans="1:9" ht="24.95" customHeight="1" x14ac:dyDescent="0.2">
      <c r="A1656" s="278" t="s">
        <v>3944</v>
      </c>
      <c r="B1656" s="278" t="s">
        <v>979</v>
      </c>
      <c r="C1656" s="279" t="s">
        <v>6995</v>
      </c>
      <c r="D1656" s="280" t="s">
        <v>6981</v>
      </c>
      <c r="E1656" s="281" t="s">
        <v>92</v>
      </c>
      <c r="F1656" s="282">
        <v>1</v>
      </c>
      <c r="G1656" s="67"/>
      <c r="H1656" s="254">
        <f>ROUND(G1656*F1656,2)</f>
        <v>0</v>
      </c>
      <c r="I1656" s="388"/>
    </row>
    <row r="1657" spans="1:9" ht="409.5" x14ac:dyDescent="0.2">
      <c r="A1657" s="175"/>
      <c r="B1657" s="221" t="s">
        <v>1079</v>
      </c>
      <c r="C1657" s="209"/>
      <c r="D1657" s="356" t="s">
        <v>6996</v>
      </c>
      <c r="E1657" s="209"/>
      <c r="F1657" s="209"/>
      <c r="G1657" s="209"/>
      <c r="H1657" s="209"/>
      <c r="I1657" s="384"/>
    </row>
    <row r="1658" spans="1:9" ht="24.95" customHeight="1" x14ac:dyDescent="0.2">
      <c r="A1658" s="278" t="s">
        <v>3949</v>
      </c>
      <c r="B1658" s="278" t="s">
        <v>979</v>
      </c>
      <c r="C1658" s="279" t="s">
        <v>6997</v>
      </c>
      <c r="D1658" s="280" t="s">
        <v>6981</v>
      </c>
      <c r="E1658" s="281" t="s">
        <v>92</v>
      </c>
      <c r="F1658" s="282">
        <v>1</v>
      </c>
      <c r="G1658" s="67"/>
      <c r="H1658" s="254">
        <f>ROUND(G1658*F1658,2)</f>
        <v>0</v>
      </c>
      <c r="I1658" s="388"/>
    </row>
    <row r="1659" spans="1:9" ht="409.5" x14ac:dyDescent="0.2">
      <c r="A1659" s="175"/>
      <c r="B1659" s="221" t="s">
        <v>1079</v>
      </c>
      <c r="C1659" s="209"/>
      <c r="D1659" s="356" t="s">
        <v>6998</v>
      </c>
      <c r="E1659" s="209"/>
      <c r="F1659" s="209"/>
      <c r="G1659" s="209"/>
      <c r="H1659" s="209"/>
      <c r="I1659" s="383"/>
    </row>
    <row r="1660" spans="1:9" ht="24.95" customHeight="1" x14ac:dyDescent="0.2">
      <c r="A1660" s="278" t="s">
        <v>3953</v>
      </c>
      <c r="B1660" s="278" t="s">
        <v>979</v>
      </c>
      <c r="C1660" s="279" t="s">
        <v>6999</v>
      </c>
      <c r="D1660" s="280" t="s">
        <v>6981</v>
      </c>
      <c r="E1660" s="281" t="s">
        <v>92</v>
      </c>
      <c r="F1660" s="282">
        <v>3</v>
      </c>
      <c r="G1660" s="67"/>
      <c r="H1660" s="254">
        <f>ROUND(G1660*F1660,2)</f>
        <v>0</v>
      </c>
      <c r="I1660" s="389"/>
    </row>
    <row r="1661" spans="1:9" ht="409.5" x14ac:dyDescent="0.2">
      <c r="A1661" s="175"/>
      <c r="B1661" s="221" t="s">
        <v>1079</v>
      </c>
      <c r="C1661" s="209"/>
      <c r="D1661" s="356" t="s">
        <v>7000</v>
      </c>
      <c r="E1661" s="209"/>
      <c r="F1661" s="209"/>
      <c r="G1661" s="209"/>
      <c r="H1661" s="209"/>
      <c r="I1661" s="384"/>
    </row>
    <row r="1662" spans="1:9" ht="24.95" customHeight="1" x14ac:dyDescent="0.2">
      <c r="A1662" s="278" t="s">
        <v>3957</v>
      </c>
      <c r="B1662" s="278" t="s">
        <v>979</v>
      </c>
      <c r="C1662" s="279" t="s">
        <v>7001</v>
      </c>
      <c r="D1662" s="280" t="s">
        <v>6981</v>
      </c>
      <c r="E1662" s="281" t="s">
        <v>92</v>
      </c>
      <c r="F1662" s="282">
        <v>2</v>
      </c>
      <c r="G1662" s="67"/>
      <c r="H1662" s="254">
        <f>ROUND(G1662*F1662,2)</f>
        <v>0</v>
      </c>
      <c r="I1662" s="389"/>
    </row>
    <row r="1663" spans="1:9" ht="409.5" x14ac:dyDescent="0.2">
      <c r="A1663" s="175"/>
      <c r="B1663" s="221" t="s">
        <v>1079</v>
      </c>
      <c r="C1663" s="209"/>
      <c r="D1663" s="356" t="s">
        <v>7000</v>
      </c>
      <c r="E1663" s="209"/>
      <c r="F1663" s="209"/>
      <c r="G1663" s="209"/>
      <c r="H1663" s="209"/>
      <c r="I1663" s="384"/>
    </row>
    <row r="1664" spans="1:9" s="46" customFormat="1" ht="24.95" customHeight="1" x14ac:dyDescent="0.25">
      <c r="A1664" s="298"/>
      <c r="B1664" s="351" t="s">
        <v>977</v>
      </c>
      <c r="C1664" s="352" t="s">
        <v>4291</v>
      </c>
      <c r="D1664" s="352" t="s">
        <v>795</v>
      </c>
      <c r="E1664" s="353"/>
      <c r="F1664" s="354"/>
      <c r="G1664" s="354"/>
      <c r="H1664" s="116">
        <f>SUM(H1665:H1696)</f>
        <v>0</v>
      </c>
      <c r="I1664" s="277"/>
    </row>
    <row r="1665" spans="1:9" ht="24.95" customHeight="1" x14ac:dyDescent="0.2">
      <c r="A1665" s="278" t="s">
        <v>3962</v>
      </c>
      <c r="B1665" s="278" t="s">
        <v>979</v>
      </c>
      <c r="C1665" s="279" t="s">
        <v>7002</v>
      </c>
      <c r="D1665" s="280" t="s">
        <v>7003</v>
      </c>
      <c r="E1665" s="281" t="s">
        <v>92</v>
      </c>
      <c r="F1665" s="282">
        <v>24</v>
      </c>
      <c r="G1665" s="67"/>
      <c r="H1665" s="254">
        <f>ROUND(G1665*F1665,2)</f>
        <v>0</v>
      </c>
      <c r="I1665" s="388"/>
    </row>
    <row r="1666" spans="1:9" ht="161.25" customHeight="1" x14ac:dyDescent="0.2">
      <c r="A1666" s="175"/>
      <c r="B1666" s="221" t="s">
        <v>1079</v>
      </c>
      <c r="C1666" s="209"/>
      <c r="D1666" s="227" t="s">
        <v>7004</v>
      </c>
      <c r="E1666" s="209"/>
      <c r="F1666" s="209"/>
      <c r="G1666" s="209"/>
      <c r="H1666" s="209"/>
      <c r="I1666" s="383"/>
    </row>
    <row r="1667" spans="1:9" ht="24.95" customHeight="1" x14ac:dyDescent="0.2">
      <c r="A1667" s="278" t="s">
        <v>3966</v>
      </c>
      <c r="B1667" s="278" t="s">
        <v>979</v>
      </c>
      <c r="C1667" s="279" t="s">
        <v>7005</v>
      </c>
      <c r="D1667" s="280" t="s">
        <v>7006</v>
      </c>
      <c r="E1667" s="281" t="s">
        <v>92</v>
      </c>
      <c r="F1667" s="282">
        <v>22</v>
      </c>
      <c r="G1667" s="67"/>
      <c r="H1667" s="254">
        <f>ROUND(G1667*F1667,2)</f>
        <v>0</v>
      </c>
      <c r="I1667" s="388"/>
    </row>
    <row r="1668" spans="1:9" ht="228" x14ac:dyDescent="0.2">
      <c r="A1668" s="175"/>
      <c r="B1668" s="221" t="s">
        <v>1079</v>
      </c>
      <c r="C1668" s="209"/>
      <c r="D1668" s="227" t="s">
        <v>7007</v>
      </c>
      <c r="E1668" s="209"/>
      <c r="F1668" s="209"/>
      <c r="G1668" s="209"/>
      <c r="H1668" s="209"/>
      <c r="I1668" s="383"/>
    </row>
    <row r="1669" spans="1:9" ht="24.95" customHeight="1" x14ac:dyDescent="0.2">
      <c r="A1669" s="278" t="s">
        <v>3968</v>
      </c>
      <c r="B1669" s="278" t="s">
        <v>979</v>
      </c>
      <c r="C1669" s="279" t="s">
        <v>7008</v>
      </c>
      <c r="D1669" s="280" t="s">
        <v>7009</v>
      </c>
      <c r="E1669" s="281" t="s">
        <v>92</v>
      </c>
      <c r="F1669" s="282">
        <v>40</v>
      </c>
      <c r="G1669" s="67"/>
      <c r="H1669" s="254">
        <f>ROUND(G1669*F1669,2)</f>
        <v>0</v>
      </c>
      <c r="I1669" s="388"/>
    </row>
    <row r="1670" spans="1:9" ht="174" customHeight="1" x14ac:dyDescent="0.2">
      <c r="A1670" s="175"/>
      <c r="B1670" s="221" t="s">
        <v>1079</v>
      </c>
      <c r="C1670" s="209"/>
      <c r="D1670" s="227" t="s">
        <v>7010</v>
      </c>
      <c r="E1670" s="209"/>
      <c r="F1670" s="209"/>
      <c r="G1670" s="209"/>
      <c r="H1670" s="209"/>
      <c r="I1670" s="391"/>
    </row>
    <row r="1671" spans="1:9" ht="24.95" customHeight="1" x14ac:dyDescent="0.2">
      <c r="A1671" s="278" t="s">
        <v>3975</v>
      </c>
      <c r="B1671" s="278" t="s">
        <v>979</v>
      </c>
      <c r="C1671" s="279" t="s">
        <v>7011</v>
      </c>
      <c r="D1671" s="280" t="s">
        <v>7012</v>
      </c>
      <c r="E1671" s="281" t="s">
        <v>92</v>
      </c>
      <c r="F1671" s="282">
        <v>7</v>
      </c>
      <c r="G1671" s="67"/>
      <c r="H1671" s="254">
        <f>ROUND(G1671*F1671,2)</f>
        <v>0</v>
      </c>
      <c r="I1671" s="389"/>
    </row>
    <row r="1672" spans="1:9" ht="290.25" customHeight="1" x14ac:dyDescent="0.2">
      <c r="A1672" s="175"/>
      <c r="B1672" s="221" t="s">
        <v>1079</v>
      </c>
      <c r="C1672" s="209"/>
      <c r="D1672" s="227" t="s">
        <v>7013</v>
      </c>
      <c r="E1672" s="209"/>
      <c r="F1672" s="209"/>
      <c r="G1672" s="209"/>
      <c r="H1672" s="209"/>
      <c r="I1672" s="384"/>
    </row>
    <row r="1673" spans="1:9" ht="24.95" customHeight="1" x14ac:dyDescent="0.2">
      <c r="A1673" s="278" t="s">
        <v>3982</v>
      </c>
      <c r="B1673" s="278" t="s">
        <v>979</v>
      </c>
      <c r="C1673" s="279" t="s">
        <v>7014</v>
      </c>
      <c r="D1673" s="280" t="s">
        <v>7015</v>
      </c>
      <c r="E1673" s="281" t="s">
        <v>92</v>
      </c>
      <c r="F1673" s="282">
        <v>5</v>
      </c>
      <c r="G1673" s="67"/>
      <c r="H1673" s="254">
        <f>ROUND(G1673*F1673,2)</f>
        <v>0</v>
      </c>
      <c r="I1673" s="392"/>
    </row>
    <row r="1674" spans="1:9" s="46" customFormat="1" ht="288" customHeight="1" x14ac:dyDescent="0.25">
      <c r="A1674" s="175"/>
      <c r="B1674" s="221" t="s">
        <v>1079</v>
      </c>
      <c r="C1674" s="209"/>
      <c r="D1674" s="227" t="s">
        <v>7016</v>
      </c>
      <c r="E1674" s="209"/>
      <c r="F1674" s="209"/>
      <c r="G1674" s="209"/>
      <c r="H1674" s="209"/>
      <c r="I1674" s="386"/>
    </row>
    <row r="1675" spans="1:9" ht="24.95" customHeight="1" x14ac:dyDescent="0.2">
      <c r="A1675" s="278" t="s">
        <v>3989</v>
      </c>
      <c r="B1675" s="278" t="s">
        <v>979</v>
      </c>
      <c r="C1675" s="279" t="s">
        <v>7017</v>
      </c>
      <c r="D1675" s="280" t="s">
        <v>7018</v>
      </c>
      <c r="E1675" s="281" t="s">
        <v>92</v>
      </c>
      <c r="F1675" s="282">
        <v>1</v>
      </c>
      <c r="G1675" s="67"/>
      <c r="H1675" s="254">
        <f>ROUND(G1675*F1675,2)</f>
        <v>0</v>
      </c>
      <c r="I1675" s="163"/>
    </row>
    <row r="1676" spans="1:9" ht="289.5" customHeight="1" x14ac:dyDescent="0.2">
      <c r="A1676" s="175"/>
      <c r="B1676" s="221" t="s">
        <v>1079</v>
      </c>
      <c r="C1676" s="209"/>
      <c r="D1676" s="227" t="s">
        <v>7019</v>
      </c>
      <c r="E1676" s="209"/>
      <c r="F1676" s="209"/>
      <c r="G1676" s="209"/>
      <c r="H1676" s="209"/>
      <c r="I1676" s="385"/>
    </row>
    <row r="1677" spans="1:9" ht="24.95" customHeight="1" x14ac:dyDescent="0.2">
      <c r="A1677" s="278" t="s">
        <v>3993</v>
      </c>
      <c r="B1677" s="278" t="s">
        <v>979</v>
      </c>
      <c r="C1677" s="279" t="s">
        <v>7020</v>
      </c>
      <c r="D1677" s="280" t="s">
        <v>7021</v>
      </c>
      <c r="E1677" s="281" t="s">
        <v>92</v>
      </c>
      <c r="F1677" s="282">
        <v>4</v>
      </c>
      <c r="G1677" s="67"/>
      <c r="H1677" s="254">
        <f>ROUND(G1677*F1677,2)</f>
        <v>0</v>
      </c>
      <c r="I1677" s="389"/>
    </row>
    <row r="1678" spans="1:9" ht="299.25" customHeight="1" x14ac:dyDescent="0.2">
      <c r="A1678" s="175"/>
      <c r="B1678" s="221" t="s">
        <v>1079</v>
      </c>
      <c r="C1678" s="209"/>
      <c r="D1678" s="227" t="s">
        <v>7022</v>
      </c>
      <c r="E1678" s="209"/>
      <c r="F1678" s="209"/>
      <c r="G1678" s="209"/>
      <c r="H1678" s="209"/>
      <c r="I1678" s="384"/>
    </row>
    <row r="1679" spans="1:9" ht="24.95" customHeight="1" x14ac:dyDescent="0.2">
      <c r="A1679" s="278" t="s">
        <v>3998</v>
      </c>
      <c r="B1679" s="278" t="s">
        <v>979</v>
      </c>
      <c r="C1679" s="279" t="s">
        <v>7023</v>
      </c>
      <c r="D1679" s="280" t="s">
        <v>7024</v>
      </c>
      <c r="E1679" s="281" t="s">
        <v>92</v>
      </c>
      <c r="F1679" s="282">
        <v>1</v>
      </c>
      <c r="G1679" s="67"/>
      <c r="H1679" s="254">
        <f>ROUND(G1679*F1679,2)</f>
        <v>0</v>
      </c>
      <c r="I1679" s="389"/>
    </row>
    <row r="1680" spans="1:9" ht="297" customHeight="1" x14ac:dyDescent="0.2">
      <c r="A1680" s="175"/>
      <c r="B1680" s="221" t="s">
        <v>1079</v>
      </c>
      <c r="C1680" s="209"/>
      <c r="D1680" s="227" t="s">
        <v>7025</v>
      </c>
      <c r="E1680" s="209"/>
      <c r="F1680" s="209"/>
      <c r="G1680" s="209"/>
      <c r="H1680" s="209"/>
      <c r="I1680" s="384"/>
    </row>
    <row r="1681" spans="1:9" ht="24.95" customHeight="1" x14ac:dyDescent="0.2">
      <c r="A1681" s="278" t="s">
        <v>4003</v>
      </c>
      <c r="B1681" s="278" t="s">
        <v>979</v>
      </c>
      <c r="C1681" s="279" t="s">
        <v>7026</v>
      </c>
      <c r="D1681" s="280" t="s">
        <v>7027</v>
      </c>
      <c r="E1681" s="281" t="s">
        <v>92</v>
      </c>
      <c r="F1681" s="282">
        <v>2</v>
      </c>
      <c r="G1681" s="67"/>
      <c r="H1681" s="254">
        <f>ROUND(G1681*F1681,2)</f>
        <v>0</v>
      </c>
      <c r="I1681" s="393"/>
    </row>
    <row r="1682" spans="1:9" ht="228" x14ac:dyDescent="0.2">
      <c r="A1682" s="175"/>
      <c r="B1682" s="221" t="s">
        <v>1079</v>
      </c>
      <c r="C1682" s="209"/>
      <c r="D1682" s="227" t="s">
        <v>7028</v>
      </c>
      <c r="E1682" s="209"/>
      <c r="F1682" s="209"/>
      <c r="G1682" s="209"/>
      <c r="H1682" s="209"/>
      <c r="I1682" s="383"/>
    </row>
    <row r="1683" spans="1:9" ht="24.95" customHeight="1" x14ac:dyDescent="0.2">
      <c r="A1683" s="278" t="s">
        <v>7029</v>
      </c>
      <c r="B1683" s="278" t="s">
        <v>979</v>
      </c>
      <c r="C1683" s="279" t="s">
        <v>7030</v>
      </c>
      <c r="D1683" s="280" t="s">
        <v>7031</v>
      </c>
      <c r="E1683" s="281" t="s">
        <v>92</v>
      </c>
      <c r="F1683" s="282">
        <v>3</v>
      </c>
      <c r="G1683" s="67"/>
      <c r="H1683" s="254">
        <f>ROUND(G1683*F1683,2)</f>
        <v>0</v>
      </c>
      <c r="I1683" s="389"/>
    </row>
    <row r="1684" spans="1:9" ht="228" x14ac:dyDescent="0.2">
      <c r="A1684" s="175"/>
      <c r="B1684" s="221" t="s">
        <v>1079</v>
      </c>
      <c r="C1684" s="209"/>
      <c r="D1684" s="227" t="s">
        <v>7032</v>
      </c>
      <c r="E1684" s="209"/>
      <c r="F1684" s="209"/>
      <c r="G1684" s="209"/>
      <c r="H1684" s="209"/>
      <c r="I1684" s="384"/>
    </row>
    <row r="1685" spans="1:9" ht="24.95" customHeight="1" x14ac:dyDescent="0.2">
      <c r="A1685" s="278" t="s">
        <v>7033</v>
      </c>
      <c r="B1685" s="278" t="s">
        <v>979</v>
      </c>
      <c r="C1685" s="279" t="s">
        <v>7034</v>
      </c>
      <c r="D1685" s="280" t="s">
        <v>7035</v>
      </c>
      <c r="E1685" s="281" t="s">
        <v>92</v>
      </c>
      <c r="F1685" s="282">
        <v>12</v>
      </c>
      <c r="G1685" s="67"/>
      <c r="H1685" s="254">
        <f>ROUND(G1685*F1685,2)</f>
        <v>0</v>
      </c>
      <c r="I1685" s="388"/>
    </row>
    <row r="1686" spans="1:9" ht="228" x14ac:dyDescent="0.2">
      <c r="A1686" s="175"/>
      <c r="B1686" s="221" t="s">
        <v>1079</v>
      </c>
      <c r="C1686" s="209"/>
      <c r="D1686" s="227" t="s">
        <v>7036</v>
      </c>
      <c r="E1686" s="209"/>
      <c r="F1686" s="209"/>
      <c r="G1686" s="209"/>
      <c r="H1686" s="209"/>
      <c r="I1686" s="384"/>
    </row>
    <row r="1687" spans="1:9" ht="24.95" customHeight="1" x14ac:dyDescent="0.2">
      <c r="A1687" s="278" t="s">
        <v>4025</v>
      </c>
      <c r="B1687" s="278" t="s">
        <v>979</v>
      </c>
      <c r="C1687" s="279" t="s">
        <v>7037</v>
      </c>
      <c r="D1687" s="280" t="s">
        <v>7038</v>
      </c>
      <c r="E1687" s="281" t="s">
        <v>92</v>
      </c>
      <c r="F1687" s="282">
        <v>1</v>
      </c>
      <c r="G1687" s="67"/>
      <c r="H1687" s="254">
        <f>ROUND(G1687*F1687,2)</f>
        <v>0</v>
      </c>
      <c r="I1687" s="388"/>
    </row>
    <row r="1688" spans="1:9" ht="288" customHeight="1" x14ac:dyDescent="0.2">
      <c r="A1688" s="175"/>
      <c r="B1688" s="221" t="s">
        <v>1079</v>
      </c>
      <c r="C1688" s="209"/>
      <c r="D1688" s="227" t="s">
        <v>7039</v>
      </c>
      <c r="E1688" s="209"/>
      <c r="F1688" s="209"/>
      <c r="G1688" s="209"/>
      <c r="H1688" s="209"/>
      <c r="I1688" s="384"/>
    </row>
    <row r="1689" spans="1:9" ht="24.95" customHeight="1" x14ac:dyDescent="0.2">
      <c r="A1689" s="278" t="s">
        <v>4031</v>
      </c>
      <c r="B1689" s="278" t="s">
        <v>979</v>
      </c>
      <c r="C1689" s="279" t="s">
        <v>7040</v>
      </c>
      <c r="D1689" s="280" t="s">
        <v>7041</v>
      </c>
      <c r="E1689" s="281" t="s">
        <v>92</v>
      </c>
      <c r="F1689" s="282">
        <v>1</v>
      </c>
      <c r="G1689" s="67"/>
      <c r="H1689" s="254">
        <f>ROUND(G1689*F1689,2)</f>
        <v>0</v>
      </c>
      <c r="I1689" s="388"/>
    </row>
    <row r="1690" spans="1:9" ht="228" x14ac:dyDescent="0.2">
      <c r="A1690" s="175"/>
      <c r="B1690" s="221" t="s">
        <v>1079</v>
      </c>
      <c r="C1690" s="209"/>
      <c r="D1690" s="227" t="s">
        <v>7042</v>
      </c>
      <c r="E1690" s="209"/>
      <c r="F1690" s="209"/>
      <c r="G1690" s="209"/>
      <c r="H1690" s="209"/>
      <c r="I1690" s="383"/>
    </row>
    <row r="1691" spans="1:9" ht="24.95" customHeight="1" x14ac:dyDescent="0.2">
      <c r="A1691" s="278" t="s">
        <v>4036</v>
      </c>
      <c r="B1691" s="278" t="s">
        <v>979</v>
      </c>
      <c r="C1691" s="279" t="s">
        <v>7043</v>
      </c>
      <c r="D1691" s="280" t="s">
        <v>7044</v>
      </c>
      <c r="E1691" s="281" t="s">
        <v>92</v>
      </c>
      <c r="F1691" s="282">
        <v>4</v>
      </c>
      <c r="G1691" s="67"/>
      <c r="H1691" s="254">
        <f>ROUND(G1691*F1691,2)</f>
        <v>0</v>
      </c>
      <c r="I1691" s="389"/>
    </row>
    <row r="1692" spans="1:9" ht="228" x14ac:dyDescent="0.2">
      <c r="A1692" s="175"/>
      <c r="B1692" s="221" t="s">
        <v>1079</v>
      </c>
      <c r="C1692" s="209"/>
      <c r="D1692" s="227" t="s">
        <v>7045</v>
      </c>
      <c r="E1692" s="209"/>
      <c r="F1692" s="209"/>
      <c r="G1692" s="209"/>
      <c r="H1692" s="209"/>
      <c r="I1692" s="384"/>
    </row>
    <row r="1693" spans="1:9" ht="24.95" customHeight="1" x14ac:dyDescent="0.2">
      <c r="A1693" s="278" t="s">
        <v>4041</v>
      </c>
      <c r="B1693" s="278" t="s">
        <v>979</v>
      </c>
      <c r="C1693" s="279" t="s">
        <v>7046</v>
      </c>
      <c r="D1693" s="280" t="s">
        <v>7047</v>
      </c>
      <c r="E1693" s="281" t="s">
        <v>92</v>
      </c>
      <c r="F1693" s="282">
        <v>4</v>
      </c>
      <c r="G1693" s="67"/>
      <c r="H1693" s="254">
        <f>ROUND(G1693*F1693,2)</f>
        <v>0</v>
      </c>
      <c r="I1693" s="388"/>
    </row>
    <row r="1694" spans="1:9" ht="228" x14ac:dyDescent="0.2">
      <c r="A1694" s="175"/>
      <c r="B1694" s="221" t="s">
        <v>1079</v>
      </c>
      <c r="C1694" s="209"/>
      <c r="D1694" s="227" t="s">
        <v>7048</v>
      </c>
      <c r="E1694" s="209"/>
      <c r="F1694" s="209"/>
      <c r="G1694" s="209"/>
      <c r="H1694" s="209"/>
      <c r="I1694" s="384"/>
    </row>
    <row r="1695" spans="1:9" ht="24.95" customHeight="1" x14ac:dyDescent="0.2">
      <c r="A1695" s="278" t="s">
        <v>4046</v>
      </c>
      <c r="B1695" s="278" t="s">
        <v>979</v>
      </c>
      <c r="C1695" s="279" t="s">
        <v>7049</v>
      </c>
      <c r="D1695" s="285" t="s">
        <v>3803</v>
      </c>
      <c r="E1695" s="286"/>
      <c r="F1695" s="286"/>
      <c r="G1695" s="286"/>
      <c r="H1695" s="286"/>
      <c r="I1695" s="287"/>
    </row>
    <row r="1696" spans="1:9" ht="120" x14ac:dyDescent="0.2">
      <c r="A1696" s="184"/>
      <c r="B1696" s="182" t="s">
        <v>1079</v>
      </c>
      <c r="C1696" s="185"/>
      <c r="D1696" s="357" t="s">
        <v>7050</v>
      </c>
      <c r="E1696" s="185"/>
      <c r="F1696" s="185"/>
      <c r="G1696" s="185"/>
      <c r="H1696" s="185"/>
      <c r="I1696" s="394"/>
    </row>
    <row r="1697" s="46" customFormat="1" ht="24.95" customHeight="1" x14ac:dyDescent="0.25"/>
    <row r="1698" s="5" customFormat="1" ht="11.25" x14ac:dyDescent="0.2"/>
    <row r="1699" s="5" customFormat="1" ht="11.25" x14ac:dyDescent="0.2"/>
    <row r="1700" s="46" customFormat="1" ht="24.95" customHeight="1" x14ac:dyDescent="0.25"/>
    <row r="1701" s="5" customFormat="1" ht="11.25" x14ac:dyDescent="0.2"/>
    <row r="1702" s="5" customFormat="1" ht="11.25" x14ac:dyDescent="0.2"/>
    <row r="1703" s="5" customFormat="1" ht="11.25" x14ac:dyDescent="0.2"/>
    <row r="1704" s="46" customFormat="1" ht="24.95" customHeight="1" x14ac:dyDescent="0.25"/>
    <row r="1705" s="46" customFormat="1" ht="24.95" customHeight="1" x14ac:dyDescent="0.25"/>
    <row r="1706" s="5" customFormat="1" ht="11.25" x14ac:dyDescent="0.2"/>
    <row r="1707" s="5" customFormat="1" ht="11.25" x14ac:dyDescent="0.2"/>
    <row r="1708" s="46" customFormat="1" ht="24.95" customHeight="1" x14ac:dyDescent="0.25"/>
    <row r="1709" s="5" customFormat="1" ht="11.25" x14ac:dyDescent="0.2"/>
    <row r="1710" s="5" customFormat="1" ht="11.25" x14ac:dyDescent="0.2"/>
    <row r="1711" s="46" customFormat="1" ht="24.95" customHeight="1" x14ac:dyDescent="0.25"/>
    <row r="1712" s="5" customFormat="1" ht="11.25" x14ac:dyDescent="0.2"/>
    <row r="1713" s="5" customFormat="1" ht="11.25" x14ac:dyDescent="0.2"/>
    <row r="1714" s="46" customFormat="1" ht="24.95" customHeight="1" x14ac:dyDescent="0.25"/>
    <row r="1715" s="5" customFormat="1" ht="11.25" x14ac:dyDescent="0.2"/>
    <row r="1716" s="5" customFormat="1" ht="11.25" x14ac:dyDescent="0.2"/>
    <row r="1717" s="46" customFormat="1" ht="24.95" customHeight="1" x14ac:dyDescent="0.25"/>
    <row r="1718" s="5" customFormat="1" ht="11.25" x14ac:dyDescent="0.2"/>
    <row r="1719" s="5" customFormat="1" ht="11.25" x14ac:dyDescent="0.2"/>
    <row r="1720" s="46" customFormat="1" ht="24.95" customHeight="1" x14ac:dyDescent="0.25"/>
    <row r="1721" s="5" customFormat="1" ht="11.25" x14ac:dyDescent="0.2"/>
    <row r="1722" s="5" customFormat="1" ht="11.25" x14ac:dyDescent="0.2"/>
    <row r="1723" s="46" customFormat="1" ht="24.95" customHeight="1" x14ac:dyDescent="0.25"/>
    <row r="1724" s="5" customFormat="1" ht="11.25" x14ac:dyDescent="0.2"/>
    <row r="1725" s="5" customFormat="1" ht="11.25" x14ac:dyDescent="0.2"/>
    <row r="1726" s="46" customFormat="1" ht="24.95" customHeight="1" x14ac:dyDescent="0.25"/>
    <row r="1727" s="5" customFormat="1" ht="11.25" x14ac:dyDescent="0.2"/>
    <row r="1728" s="5" customFormat="1" ht="11.25" x14ac:dyDescent="0.2"/>
    <row r="1729" s="46" customFormat="1" ht="24.95" customHeight="1" x14ac:dyDescent="0.25"/>
    <row r="1730" s="5" customFormat="1" ht="11.25" x14ac:dyDescent="0.2"/>
    <row r="1731" s="5" customFormat="1" ht="11.25" x14ac:dyDescent="0.2"/>
    <row r="1732" s="46" customFormat="1" ht="24.95" customHeight="1" x14ac:dyDescent="0.25"/>
    <row r="1733" s="5" customFormat="1" ht="11.25" x14ac:dyDescent="0.2"/>
    <row r="1734" s="5" customFormat="1" ht="11.25" x14ac:dyDescent="0.2"/>
    <row r="1735" s="46" customFormat="1" ht="24.95" customHeight="1" x14ac:dyDescent="0.25"/>
    <row r="1736" s="5" customFormat="1" ht="11.25" x14ac:dyDescent="0.2"/>
    <row r="1737" s="5" customFormat="1" ht="11.25" x14ac:dyDescent="0.2"/>
    <row r="1738" s="46" customFormat="1" ht="24.95" customHeight="1" x14ac:dyDescent="0.25"/>
    <row r="1739" s="5" customFormat="1" ht="11.25" x14ac:dyDescent="0.2"/>
    <row r="1740" s="5" customFormat="1" ht="11.25" x14ac:dyDescent="0.2"/>
    <row r="1741" s="46" customFormat="1" ht="24.95" customHeight="1" x14ac:dyDescent="0.25"/>
    <row r="1742" s="46" customFormat="1" ht="24.95" customHeight="1" x14ac:dyDescent="0.25"/>
    <row r="1743" s="5" customFormat="1" ht="11.25" x14ac:dyDescent="0.2"/>
    <row r="1744" s="5" customFormat="1" ht="11.25" x14ac:dyDescent="0.2"/>
    <row r="1745" s="46" customFormat="1" ht="24.95" customHeight="1" x14ac:dyDescent="0.25"/>
    <row r="1746" s="5" customFormat="1" ht="11.25" x14ac:dyDescent="0.2"/>
    <row r="1747" s="5" customFormat="1" ht="11.25" x14ac:dyDescent="0.2"/>
    <row r="1748" s="46" customFormat="1" ht="24.95" customHeight="1" x14ac:dyDescent="0.25"/>
    <row r="1749" s="5" customFormat="1" ht="11.25" x14ac:dyDescent="0.2"/>
    <row r="1750" s="5" customFormat="1" ht="11.25" x14ac:dyDescent="0.2"/>
    <row r="1751" s="46" customFormat="1" ht="24.95" customHeight="1" x14ac:dyDescent="0.25"/>
    <row r="1752" s="5" customFormat="1" ht="11.25" x14ac:dyDescent="0.2"/>
    <row r="1753" s="5" customFormat="1" ht="11.25" x14ac:dyDescent="0.2"/>
  </sheetData>
  <sheetProtection algorithmName="SHA-512" hashValue="AYDus+8h6bf0CNXv5LGWtRavlLlcluiOrzhDnE1rvyr2s8YwECkSlVYp1doOPug3wHoI8DDgcHSOxm6PQEvdeQ==" saltValue="+yfJB7a9r3+4b9GyEZG4MQ==" spinCount="100000" sheet="1" objects="1" scenarios="1"/>
  <mergeCells count="2">
    <mergeCell ref="D1179:I1179"/>
    <mergeCell ref="D1297:I1297"/>
  </mergeCells>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0"/>
  <sheetViews>
    <sheetView zoomScaleNormal="100" zoomScaleSheetLayoutView="100" workbookViewId="0">
      <selection activeCell="G11" sqref="G11"/>
    </sheetView>
  </sheetViews>
  <sheetFormatPr defaultColWidth="8.83203125" defaultRowHeight="12.75" x14ac:dyDescent="0.2"/>
  <cols>
    <col min="1" max="2" width="5.83203125" style="1074" customWidth="1"/>
    <col min="3" max="3" width="15.83203125" style="1207" customWidth="1"/>
    <col min="4" max="4" width="100.83203125" style="1074" customWidth="1"/>
    <col min="5" max="5" width="5.83203125" style="1208" customWidth="1"/>
    <col min="6" max="6" width="11.83203125" style="1074" customWidth="1"/>
    <col min="7" max="7" width="15.83203125" style="1074" customWidth="1"/>
    <col min="8" max="8" width="18.33203125" style="1207" customWidth="1"/>
    <col min="9" max="9" width="18.33203125" style="1074" customWidth="1"/>
    <col min="10" max="16384" width="8.83203125" style="1074"/>
  </cols>
  <sheetData>
    <row r="1" spans="1:29" ht="14.45" customHeight="1" x14ac:dyDescent="0.2">
      <c r="A1" s="1069" t="s">
        <v>80</v>
      </c>
      <c r="B1" s="1070"/>
      <c r="C1" s="1071"/>
      <c r="D1" s="1070"/>
      <c r="E1" s="1070"/>
      <c r="F1" s="1070"/>
      <c r="G1" s="1070"/>
      <c r="H1" s="1071"/>
      <c r="I1" s="1072"/>
      <c r="J1" s="1073"/>
      <c r="K1" s="1073"/>
      <c r="L1" s="1073"/>
      <c r="M1" s="1073"/>
      <c r="N1" s="1073"/>
      <c r="O1" s="1073"/>
      <c r="P1" s="1073"/>
      <c r="Q1" s="1073"/>
      <c r="R1" s="1073"/>
      <c r="S1" s="1073"/>
      <c r="T1" s="1073"/>
      <c r="U1" s="1073"/>
      <c r="V1" s="1073"/>
      <c r="W1" s="1073"/>
      <c r="X1" s="1073"/>
      <c r="Y1" s="1073"/>
      <c r="Z1" s="1073"/>
      <c r="AA1" s="1073"/>
      <c r="AB1" s="1073"/>
      <c r="AC1" s="1073"/>
    </row>
    <row r="2" spans="1:29" ht="15.75" x14ac:dyDescent="0.25">
      <c r="A2" s="1075" t="s">
        <v>1</v>
      </c>
      <c r="B2" s="1076"/>
      <c r="C2" s="1077"/>
      <c r="D2" s="1076" t="s">
        <v>2</v>
      </c>
      <c r="E2" s="1077"/>
      <c r="F2" s="1077"/>
      <c r="G2" s="1077"/>
      <c r="H2" s="1078"/>
      <c r="I2" s="1079"/>
      <c r="J2" s="1080"/>
      <c r="K2" s="1080"/>
      <c r="L2" s="1080"/>
      <c r="M2" s="1080"/>
      <c r="N2" s="1080"/>
      <c r="O2" s="1080"/>
      <c r="P2" s="1080"/>
      <c r="Q2" s="1080"/>
      <c r="R2" s="1080"/>
      <c r="S2" s="1080"/>
      <c r="T2" s="1080"/>
      <c r="U2" s="1080"/>
      <c r="V2" s="1080"/>
      <c r="W2" s="1080"/>
      <c r="X2" s="1080"/>
      <c r="Y2" s="1080"/>
      <c r="Z2" s="1080"/>
      <c r="AA2" s="1080"/>
      <c r="AB2" s="1080"/>
      <c r="AC2" s="1080"/>
    </row>
    <row r="3" spans="1:29" ht="15.75" x14ac:dyDescent="0.25">
      <c r="A3" s="1081" t="s">
        <v>3</v>
      </c>
      <c r="B3" s="1082"/>
      <c r="C3" s="1083"/>
      <c r="D3" s="1082" t="s">
        <v>5891</v>
      </c>
      <c r="E3" s="1083"/>
      <c r="F3" s="1083"/>
      <c r="G3" s="1083"/>
      <c r="H3" s="1084"/>
      <c r="I3" s="1085"/>
      <c r="J3" s="1080"/>
      <c r="K3" s="1080"/>
      <c r="L3" s="1080"/>
      <c r="M3" s="1080"/>
      <c r="N3" s="1080"/>
      <c r="O3" s="1080"/>
      <c r="P3" s="1080"/>
      <c r="Q3" s="1080"/>
      <c r="R3" s="1080"/>
      <c r="S3" s="1080"/>
      <c r="T3" s="1080"/>
      <c r="U3" s="1080"/>
      <c r="V3" s="1080"/>
      <c r="W3" s="1080"/>
      <c r="X3" s="1080"/>
      <c r="Y3" s="1080"/>
      <c r="Z3" s="1080"/>
      <c r="AA3" s="1080"/>
      <c r="AB3" s="1080"/>
      <c r="AC3" s="1080"/>
    </row>
    <row r="4" spans="1:29" ht="15.75" x14ac:dyDescent="0.25">
      <c r="A4" s="1081" t="s">
        <v>38</v>
      </c>
      <c r="B4" s="1082"/>
      <c r="C4" s="1083"/>
      <c r="D4" s="1082" t="s">
        <v>7051</v>
      </c>
      <c r="E4" s="1083"/>
      <c r="F4" s="1083"/>
      <c r="G4" s="1083"/>
      <c r="H4" s="1086"/>
      <c r="I4" s="1087"/>
    </row>
    <row r="5" spans="1:29" ht="12.95" customHeight="1" x14ac:dyDescent="0.25">
      <c r="A5" s="1088" t="s">
        <v>7</v>
      </c>
      <c r="B5" s="1089"/>
      <c r="C5" s="1090"/>
      <c r="D5" s="1089" t="s">
        <v>5890</v>
      </c>
      <c r="E5" s="1090"/>
      <c r="F5" s="1083"/>
      <c r="G5" s="1083"/>
      <c r="H5" s="1089"/>
      <c r="I5" s="1091"/>
    </row>
    <row r="6" spans="1:29" ht="12.95" customHeight="1" x14ac:dyDescent="0.25">
      <c r="A6" s="1088" t="s">
        <v>9</v>
      </c>
      <c r="B6" s="1089"/>
      <c r="C6" s="1090"/>
      <c r="D6" s="1089" t="s">
        <v>5892</v>
      </c>
      <c r="E6" s="1090"/>
      <c r="F6" s="1092"/>
      <c r="G6" s="1092"/>
      <c r="H6" s="1093"/>
      <c r="I6" s="1094"/>
    </row>
    <row r="7" spans="1:29" s="1080" customFormat="1" ht="30" x14ac:dyDescent="0.25">
      <c r="A7" s="1095" t="s">
        <v>82</v>
      </c>
      <c r="B7" s="1095" t="s">
        <v>83</v>
      </c>
      <c r="C7" s="1095" t="s">
        <v>32</v>
      </c>
      <c r="D7" s="1096" t="s">
        <v>33</v>
      </c>
      <c r="E7" s="1095" t="s">
        <v>84</v>
      </c>
      <c r="F7" s="1095" t="s">
        <v>85</v>
      </c>
      <c r="G7" s="1095" t="s">
        <v>86</v>
      </c>
      <c r="H7" s="1095" t="s">
        <v>87</v>
      </c>
      <c r="I7" s="1095" t="s">
        <v>88</v>
      </c>
    </row>
    <row r="8" spans="1:29" ht="24.95" customHeight="1" x14ac:dyDescent="0.2">
      <c r="A8" s="1097"/>
      <c r="B8" s="1098" t="s">
        <v>977</v>
      </c>
      <c r="C8" s="1099" t="s">
        <v>330</v>
      </c>
      <c r="D8" s="1099" t="s">
        <v>978</v>
      </c>
      <c r="E8" s="1100"/>
      <c r="F8" s="1101"/>
      <c r="G8" s="1101"/>
      <c r="H8" s="1102">
        <f>H9+H59+H95+H162+H391+H397</f>
        <v>0</v>
      </c>
      <c r="I8" s="1103"/>
    </row>
    <row r="9" spans="1:29" s="1080" customFormat="1" ht="24.95" customHeight="1" x14ac:dyDescent="0.25">
      <c r="A9" s="1104"/>
      <c r="B9" s="1105" t="s">
        <v>977</v>
      </c>
      <c r="C9" s="1106" t="s">
        <v>42</v>
      </c>
      <c r="D9" s="1106" t="s">
        <v>43</v>
      </c>
      <c r="E9" s="1107"/>
      <c r="F9" s="1108"/>
      <c r="G9" s="1108"/>
      <c r="H9" s="1109">
        <f>SUM(H10:H58)</f>
        <v>0</v>
      </c>
      <c r="I9" s="1110"/>
    </row>
    <row r="10" spans="1:29" ht="24.95" customHeight="1" x14ac:dyDescent="0.2">
      <c r="A10" s="1111" t="s">
        <v>73</v>
      </c>
      <c r="B10" s="1111" t="s">
        <v>979</v>
      </c>
      <c r="C10" s="1112" t="s">
        <v>5904</v>
      </c>
      <c r="D10" s="1113" t="s">
        <v>5905</v>
      </c>
      <c r="E10" s="1114" t="s">
        <v>142</v>
      </c>
      <c r="F10" s="1115">
        <v>0.29699999999999999</v>
      </c>
      <c r="G10" s="942"/>
      <c r="H10" s="1116">
        <f>ROUND(G10*F10,2)</f>
        <v>0</v>
      </c>
      <c r="I10" s="1117"/>
    </row>
    <row r="11" spans="1:29" ht="12" x14ac:dyDescent="0.2">
      <c r="A11" s="1118"/>
      <c r="B11" s="1119" t="s">
        <v>985</v>
      </c>
      <c r="C11" s="1120" t="s">
        <v>986</v>
      </c>
      <c r="D11" s="1121" t="s">
        <v>2971</v>
      </c>
      <c r="E11" s="1122"/>
      <c r="F11" s="1120" t="s">
        <v>986</v>
      </c>
      <c r="G11" s="1122"/>
      <c r="H11" s="1122"/>
      <c r="I11" s="1123"/>
    </row>
    <row r="12" spans="1:29" ht="12" x14ac:dyDescent="0.2">
      <c r="A12" s="1124"/>
      <c r="B12" s="1119" t="s">
        <v>985</v>
      </c>
      <c r="C12" s="1125" t="s">
        <v>986</v>
      </c>
      <c r="D12" s="1126" t="s">
        <v>7052</v>
      </c>
      <c r="E12" s="1127"/>
      <c r="F12" s="1128">
        <v>0.29699999999999999</v>
      </c>
      <c r="G12" s="1127"/>
      <c r="H12" s="1127"/>
      <c r="I12" s="1123"/>
    </row>
    <row r="13" spans="1:29" ht="24.95" customHeight="1" x14ac:dyDescent="0.2">
      <c r="A13" s="1111" t="s">
        <v>75</v>
      </c>
      <c r="B13" s="1111" t="s">
        <v>979</v>
      </c>
      <c r="C13" s="1112" t="s">
        <v>7053</v>
      </c>
      <c r="D13" s="1113" t="s">
        <v>7054</v>
      </c>
      <c r="E13" s="1114" t="s">
        <v>106</v>
      </c>
      <c r="F13" s="1115">
        <v>2.3980000000000001</v>
      </c>
      <c r="G13" s="942"/>
      <c r="H13" s="1116">
        <f>ROUND(G13*F13,2)</f>
        <v>0</v>
      </c>
      <c r="I13" s="1129"/>
    </row>
    <row r="14" spans="1:29" s="1080" customFormat="1" ht="15" x14ac:dyDescent="0.25">
      <c r="A14" s="1118"/>
      <c r="B14" s="1119" t="s">
        <v>985</v>
      </c>
      <c r="C14" s="1120" t="s">
        <v>986</v>
      </c>
      <c r="D14" s="1121" t="s">
        <v>3033</v>
      </c>
      <c r="E14" s="1122"/>
      <c r="F14" s="1120" t="s">
        <v>986</v>
      </c>
      <c r="G14" s="1122"/>
      <c r="H14" s="1122"/>
      <c r="I14" s="1123"/>
    </row>
    <row r="15" spans="1:29" ht="12" x14ac:dyDescent="0.2">
      <c r="A15" s="1124"/>
      <c r="B15" s="1119" t="s">
        <v>985</v>
      </c>
      <c r="C15" s="1125" t="s">
        <v>986</v>
      </c>
      <c r="D15" s="1126" t="s">
        <v>7055</v>
      </c>
      <c r="E15" s="1127"/>
      <c r="F15" s="1128">
        <v>2.3980000000000001</v>
      </c>
      <c r="G15" s="1127"/>
      <c r="H15" s="1127"/>
      <c r="I15" s="1130"/>
    </row>
    <row r="16" spans="1:29" ht="24.95" customHeight="1" x14ac:dyDescent="0.2">
      <c r="A16" s="1111" t="s">
        <v>42</v>
      </c>
      <c r="B16" s="1111" t="s">
        <v>979</v>
      </c>
      <c r="C16" s="1112" t="s">
        <v>7056</v>
      </c>
      <c r="D16" s="1113" t="s">
        <v>7057</v>
      </c>
      <c r="E16" s="1114" t="s">
        <v>92</v>
      </c>
      <c r="F16" s="1115">
        <v>4</v>
      </c>
      <c r="G16" s="942"/>
      <c r="H16" s="1116">
        <f>ROUND(G16*F16,2)</f>
        <v>0</v>
      </c>
      <c r="I16" s="1117"/>
    </row>
    <row r="17" spans="1:9" ht="12" x14ac:dyDescent="0.2">
      <c r="A17" s="1118"/>
      <c r="B17" s="1119" t="s">
        <v>985</v>
      </c>
      <c r="C17" s="1120" t="s">
        <v>986</v>
      </c>
      <c r="D17" s="1121" t="s">
        <v>3273</v>
      </c>
      <c r="E17" s="1122"/>
      <c r="F17" s="1120" t="s">
        <v>986</v>
      </c>
      <c r="G17" s="1122"/>
      <c r="H17" s="1122"/>
      <c r="I17" s="1123"/>
    </row>
    <row r="18" spans="1:9" ht="12" x14ac:dyDescent="0.2">
      <c r="A18" s="1124"/>
      <c r="B18" s="1119" t="s">
        <v>985</v>
      </c>
      <c r="C18" s="1125" t="s">
        <v>986</v>
      </c>
      <c r="D18" s="1126" t="s">
        <v>7058</v>
      </c>
      <c r="E18" s="1127"/>
      <c r="F18" s="1128">
        <v>4</v>
      </c>
      <c r="G18" s="1127"/>
      <c r="H18" s="1127"/>
      <c r="I18" s="1123"/>
    </row>
    <row r="19" spans="1:9" ht="24.95" customHeight="1" x14ac:dyDescent="0.2">
      <c r="A19" s="1111" t="s">
        <v>997</v>
      </c>
      <c r="B19" s="1111" t="s">
        <v>979</v>
      </c>
      <c r="C19" s="1112" t="s">
        <v>5954</v>
      </c>
      <c r="D19" s="1113" t="s">
        <v>5955</v>
      </c>
      <c r="E19" s="1114" t="s">
        <v>100</v>
      </c>
      <c r="F19" s="1115">
        <v>0.15</v>
      </c>
      <c r="G19" s="942"/>
      <c r="H19" s="1116">
        <f>ROUND(G19*F19,2)</f>
        <v>0</v>
      </c>
      <c r="I19" s="1129"/>
    </row>
    <row r="20" spans="1:9" s="1080" customFormat="1" ht="15" x14ac:dyDescent="0.25">
      <c r="A20" s="1118"/>
      <c r="B20" s="1119" t="s">
        <v>985</v>
      </c>
      <c r="C20" s="1120" t="s">
        <v>986</v>
      </c>
      <c r="D20" s="1121" t="s">
        <v>5981</v>
      </c>
      <c r="E20" s="1122"/>
      <c r="F20" s="1120" t="s">
        <v>986</v>
      </c>
      <c r="G20" s="1122"/>
      <c r="H20" s="1122"/>
      <c r="I20" s="1131"/>
    </row>
    <row r="21" spans="1:9" ht="12" x14ac:dyDescent="0.2">
      <c r="A21" s="1124"/>
      <c r="B21" s="1119" t="s">
        <v>985</v>
      </c>
      <c r="C21" s="1125" t="s">
        <v>986</v>
      </c>
      <c r="D21" s="1126" t="s">
        <v>7059</v>
      </c>
      <c r="E21" s="1127"/>
      <c r="F21" s="1128">
        <v>6.2E-2</v>
      </c>
      <c r="G21" s="1127"/>
      <c r="H21" s="1127"/>
      <c r="I21" s="1130"/>
    </row>
    <row r="22" spans="1:9" ht="12" x14ac:dyDescent="0.2">
      <c r="A22" s="1124"/>
      <c r="B22" s="1119" t="s">
        <v>985</v>
      </c>
      <c r="C22" s="1125" t="s">
        <v>986</v>
      </c>
      <c r="D22" s="1126" t="s">
        <v>5975</v>
      </c>
      <c r="E22" s="1127"/>
      <c r="F22" s="1128">
        <v>1.4E-2</v>
      </c>
      <c r="G22" s="1127"/>
      <c r="H22" s="1127"/>
      <c r="I22" s="1130"/>
    </row>
    <row r="23" spans="1:9" ht="12" x14ac:dyDescent="0.2">
      <c r="A23" s="1124"/>
      <c r="B23" s="1119" t="s">
        <v>985</v>
      </c>
      <c r="C23" s="1125" t="s">
        <v>986</v>
      </c>
      <c r="D23" s="1126" t="s">
        <v>7060</v>
      </c>
      <c r="E23" s="1127"/>
      <c r="F23" s="1128">
        <v>5.2999999999999999E-2</v>
      </c>
      <c r="G23" s="1127"/>
      <c r="H23" s="1127"/>
      <c r="I23" s="1123"/>
    </row>
    <row r="24" spans="1:9" ht="12" x14ac:dyDescent="0.2">
      <c r="A24" s="1124"/>
      <c r="B24" s="1119" t="s">
        <v>985</v>
      </c>
      <c r="C24" s="1125" t="s">
        <v>986</v>
      </c>
      <c r="D24" s="1126" t="s">
        <v>5975</v>
      </c>
      <c r="E24" s="1127"/>
      <c r="F24" s="1128">
        <v>1.4E-2</v>
      </c>
      <c r="G24" s="1127"/>
      <c r="H24" s="1127"/>
      <c r="I24" s="1123"/>
    </row>
    <row r="25" spans="1:9" ht="12" x14ac:dyDescent="0.2">
      <c r="A25" s="1132"/>
      <c r="B25" s="1119" t="s">
        <v>985</v>
      </c>
      <c r="C25" s="1133" t="s">
        <v>986</v>
      </c>
      <c r="D25" s="1134" t="s">
        <v>988</v>
      </c>
      <c r="E25" s="1135"/>
      <c r="F25" s="1136">
        <v>0.14299999999999999</v>
      </c>
      <c r="G25" s="1135"/>
      <c r="H25" s="1135"/>
      <c r="I25" s="1137"/>
    </row>
    <row r="26" spans="1:9" s="1080" customFormat="1" ht="15" x14ac:dyDescent="0.25">
      <c r="A26" s="1124"/>
      <c r="B26" s="1119" t="s">
        <v>985</v>
      </c>
      <c r="C26" s="1125" t="s">
        <v>986</v>
      </c>
      <c r="D26" s="1126" t="s">
        <v>7061</v>
      </c>
      <c r="E26" s="1127"/>
      <c r="F26" s="1128">
        <v>7.0000000000000001E-3</v>
      </c>
      <c r="G26" s="1127"/>
      <c r="H26" s="1127"/>
      <c r="I26" s="1131"/>
    </row>
    <row r="27" spans="1:9" ht="12" x14ac:dyDescent="0.2">
      <c r="A27" s="1138"/>
      <c r="B27" s="1119" t="s">
        <v>985</v>
      </c>
      <c r="C27" s="1139" t="s">
        <v>986</v>
      </c>
      <c r="D27" s="1140" t="s">
        <v>1023</v>
      </c>
      <c r="E27" s="1141"/>
      <c r="F27" s="1142">
        <v>0.15</v>
      </c>
      <c r="G27" s="1141"/>
      <c r="H27" s="1141"/>
      <c r="I27" s="1130"/>
    </row>
    <row r="28" spans="1:9" ht="24.95" customHeight="1" x14ac:dyDescent="0.2">
      <c r="A28" s="1111" t="s">
        <v>44</v>
      </c>
      <c r="B28" s="1111" t="s">
        <v>979</v>
      </c>
      <c r="C28" s="1112" t="s">
        <v>7062</v>
      </c>
      <c r="D28" s="1113" t="s">
        <v>7063</v>
      </c>
      <c r="E28" s="1114" t="s">
        <v>142</v>
      </c>
      <c r="F28" s="1115">
        <v>0.69</v>
      </c>
      <c r="G28" s="942"/>
      <c r="H28" s="1116">
        <f>ROUND(G28*F28,2)</f>
        <v>0</v>
      </c>
      <c r="I28" s="1117"/>
    </row>
    <row r="29" spans="1:9" ht="12" x14ac:dyDescent="0.2">
      <c r="A29" s="1118"/>
      <c r="B29" s="1119" t="s">
        <v>985</v>
      </c>
      <c r="C29" s="1120" t="s">
        <v>986</v>
      </c>
      <c r="D29" s="1121" t="s">
        <v>7064</v>
      </c>
      <c r="E29" s="1122"/>
      <c r="F29" s="1120" t="s">
        <v>986</v>
      </c>
      <c r="G29" s="1122"/>
      <c r="H29" s="1122"/>
      <c r="I29" s="1123"/>
    </row>
    <row r="30" spans="1:9" ht="12" x14ac:dyDescent="0.2">
      <c r="A30" s="1124"/>
      <c r="B30" s="1119" t="s">
        <v>985</v>
      </c>
      <c r="C30" s="1125" t="s">
        <v>986</v>
      </c>
      <c r="D30" s="1126" t="s">
        <v>7065</v>
      </c>
      <c r="E30" s="1127"/>
      <c r="F30" s="1128">
        <v>0.52</v>
      </c>
      <c r="G30" s="1127"/>
      <c r="H30" s="1127"/>
      <c r="I30" s="1137"/>
    </row>
    <row r="31" spans="1:9" s="1080" customFormat="1" ht="15" x14ac:dyDescent="0.25">
      <c r="A31" s="1124"/>
      <c r="B31" s="1119" t="s">
        <v>985</v>
      </c>
      <c r="C31" s="1125" t="s">
        <v>986</v>
      </c>
      <c r="D31" s="1126" t="s">
        <v>7066</v>
      </c>
      <c r="E31" s="1127"/>
      <c r="F31" s="1128">
        <v>0.17</v>
      </c>
      <c r="G31" s="1127"/>
      <c r="H31" s="1127"/>
      <c r="I31" s="1131"/>
    </row>
    <row r="32" spans="1:9" ht="12" x14ac:dyDescent="0.2">
      <c r="A32" s="1138"/>
      <c r="B32" s="1119" t="s">
        <v>985</v>
      </c>
      <c r="C32" s="1139" t="s">
        <v>986</v>
      </c>
      <c r="D32" s="1140" t="s">
        <v>1023</v>
      </c>
      <c r="E32" s="1141"/>
      <c r="F32" s="1142">
        <v>0.69</v>
      </c>
      <c r="G32" s="1141"/>
      <c r="H32" s="1141"/>
      <c r="I32" s="1130"/>
    </row>
    <row r="33" spans="1:9" ht="24.95" customHeight="1" x14ac:dyDescent="0.2">
      <c r="A33" s="1111" t="s">
        <v>336</v>
      </c>
      <c r="B33" s="1111" t="s">
        <v>979</v>
      </c>
      <c r="C33" s="1112" t="s">
        <v>7067</v>
      </c>
      <c r="D33" s="1113" t="s">
        <v>7068</v>
      </c>
      <c r="E33" s="1114" t="s">
        <v>100</v>
      </c>
      <c r="F33" s="1115">
        <v>0.98399999999999999</v>
      </c>
      <c r="G33" s="942"/>
      <c r="H33" s="1116">
        <f>ROUND(G33*F33,2)</f>
        <v>0</v>
      </c>
      <c r="I33" s="1117"/>
    </row>
    <row r="34" spans="1:9" ht="12" x14ac:dyDescent="0.2">
      <c r="A34" s="1118"/>
      <c r="B34" s="1119" t="s">
        <v>985</v>
      </c>
      <c r="C34" s="1120" t="s">
        <v>986</v>
      </c>
      <c r="D34" s="1121" t="s">
        <v>7064</v>
      </c>
      <c r="E34" s="1122"/>
      <c r="F34" s="1120" t="s">
        <v>986</v>
      </c>
      <c r="G34" s="1122"/>
      <c r="H34" s="1122"/>
      <c r="I34" s="1123"/>
    </row>
    <row r="35" spans="1:9" ht="12" x14ac:dyDescent="0.2">
      <c r="A35" s="1124"/>
      <c r="B35" s="1119" t="s">
        <v>985</v>
      </c>
      <c r="C35" s="1125" t="s">
        <v>986</v>
      </c>
      <c r="D35" s="1126" t="s">
        <v>7069</v>
      </c>
      <c r="E35" s="1127"/>
      <c r="F35" s="1128">
        <v>0.74</v>
      </c>
      <c r="G35" s="1127"/>
      <c r="H35" s="1127"/>
      <c r="I35" s="1137"/>
    </row>
    <row r="36" spans="1:9" ht="12" x14ac:dyDescent="0.2">
      <c r="A36" s="1124"/>
      <c r="B36" s="1119" t="s">
        <v>985</v>
      </c>
      <c r="C36" s="1125" t="s">
        <v>986</v>
      </c>
      <c r="D36" s="1126" t="s">
        <v>7070</v>
      </c>
      <c r="E36" s="1127"/>
      <c r="F36" s="1128">
        <v>0.24399999999999999</v>
      </c>
      <c r="G36" s="1127"/>
      <c r="H36" s="1127"/>
      <c r="I36" s="1137"/>
    </row>
    <row r="37" spans="1:9" ht="12" x14ac:dyDescent="0.2">
      <c r="A37" s="1138"/>
      <c r="B37" s="1119" t="s">
        <v>985</v>
      </c>
      <c r="C37" s="1139" t="s">
        <v>986</v>
      </c>
      <c r="D37" s="1140" t="s">
        <v>1023</v>
      </c>
      <c r="E37" s="1141"/>
      <c r="F37" s="1142">
        <v>0.98399999999999999</v>
      </c>
      <c r="G37" s="1141"/>
      <c r="H37" s="1141"/>
      <c r="I37" s="1143"/>
    </row>
    <row r="38" spans="1:9" s="1080" customFormat="1" ht="24.95" customHeight="1" x14ac:dyDescent="0.25">
      <c r="A38" s="1111" t="s">
        <v>1011</v>
      </c>
      <c r="B38" s="1111" t="s">
        <v>979</v>
      </c>
      <c r="C38" s="1112" t="s">
        <v>7071</v>
      </c>
      <c r="D38" s="1113" t="s">
        <v>7072</v>
      </c>
      <c r="E38" s="1114" t="s">
        <v>106</v>
      </c>
      <c r="F38" s="1115">
        <v>1.89</v>
      </c>
      <c r="G38" s="942"/>
      <c r="H38" s="1116">
        <f>ROUND(G38*F38,2)</f>
        <v>0</v>
      </c>
      <c r="I38" s="1144"/>
    </row>
    <row r="39" spans="1:9" ht="12" x14ac:dyDescent="0.2">
      <c r="A39" s="1118"/>
      <c r="B39" s="1119" t="s">
        <v>985</v>
      </c>
      <c r="C39" s="1120" t="s">
        <v>986</v>
      </c>
      <c r="D39" s="1121" t="s">
        <v>3038</v>
      </c>
      <c r="E39" s="1122"/>
      <c r="F39" s="1120" t="s">
        <v>986</v>
      </c>
      <c r="G39" s="1122"/>
      <c r="H39" s="1122"/>
      <c r="I39" s="1130"/>
    </row>
    <row r="40" spans="1:9" ht="12" x14ac:dyDescent="0.2">
      <c r="A40" s="1124"/>
      <c r="B40" s="1119" t="s">
        <v>985</v>
      </c>
      <c r="C40" s="1125" t="s">
        <v>986</v>
      </c>
      <c r="D40" s="1126" t="s">
        <v>7073</v>
      </c>
      <c r="E40" s="1127"/>
      <c r="F40" s="1128">
        <v>1.89</v>
      </c>
      <c r="G40" s="1127"/>
      <c r="H40" s="1127"/>
      <c r="I40" s="1130"/>
    </row>
    <row r="41" spans="1:9" s="1080" customFormat="1" ht="24.95" customHeight="1" x14ac:dyDescent="0.25">
      <c r="A41" s="1111" t="s">
        <v>1016</v>
      </c>
      <c r="B41" s="1111" t="s">
        <v>979</v>
      </c>
      <c r="C41" s="1112" t="s">
        <v>7074</v>
      </c>
      <c r="D41" s="1113" t="s">
        <v>7075</v>
      </c>
      <c r="E41" s="1114" t="s">
        <v>106</v>
      </c>
      <c r="F41" s="1115">
        <v>7.23</v>
      </c>
      <c r="G41" s="942"/>
      <c r="H41" s="1116">
        <f>ROUND(G41*F41,2)</f>
        <v>0</v>
      </c>
      <c r="I41" s="1145"/>
    </row>
    <row r="42" spans="1:9" ht="12" x14ac:dyDescent="0.2">
      <c r="A42" s="1118"/>
      <c r="B42" s="1119" t="s">
        <v>985</v>
      </c>
      <c r="C42" s="1120" t="s">
        <v>986</v>
      </c>
      <c r="D42" s="1121" t="s">
        <v>3047</v>
      </c>
      <c r="E42" s="1122"/>
      <c r="F42" s="1120" t="s">
        <v>986</v>
      </c>
      <c r="G42" s="1122"/>
      <c r="H42" s="1122"/>
      <c r="I42" s="1137"/>
    </row>
    <row r="43" spans="1:9" ht="12" x14ac:dyDescent="0.2">
      <c r="A43" s="1124"/>
      <c r="B43" s="1119" t="s">
        <v>985</v>
      </c>
      <c r="C43" s="1125" t="s">
        <v>986</v>
      </c>
      <c r="D43" s="1126" t="s">
        <v>7076</v>
      </c>
      <c r="E43" s="1127"/>
      <c r="F43" s="1128">
        <v>7.23</v>
      </c>
      <c r="G43" s="1127"/>
      <c r="H43" s="1127"/>
      <c r="I43" s="1143"/>
    </row>
    <row r="44" spans="1:9" s="1080" customFormat="1" ht="24.95" customHeight="1" x14ac:dyDescent="0.25">
      <c r="A44" s="1111" t="s">
        <v>1024</v>
      </c>
      <c r="B44" s="1111" t="s">
        <v>979</v>
      </c>
      <c r="C44" s="1112" t="s">
        <v>980</v>
      </c>
      <c r="D44" s="1113" t="s">
        <v>2969</v>
      </c>
      <c r="E44" s="1114" t="s">
        <v>106</v>
      </c>
      <c r="F44" s="1115">
        <v>43.414999999999999</v>
      </c>
      <c r="G44" s="942"/>
      <c r="H44" s="1116">
        <f>ROUND(G44*F44,2)</f>
        <v>0</v>
      </c>
      <c r="I44" s="1145"/>
    </row>
    <row r="45" spans="1:9" s="1080" customFormat="1" ht="15" x14ac:dyDescent="0.25">
      <c r="A45" s="1118"/>
      <c r="B45" s="1119" t="s">
        <v>985</v>
      </c>
      <c r="C45" s="1120" t="s">
        <v>986</v>
      </c>
      <c r="D45" s="1121" t="s">
        <v>3047</v>
      </c>
      <c r="E45" s="1122"/>
      <c r="F45" s="1120" t="s">
        <v>986</v>
      </c>
      <c r="G45" s="1122"/>
      <c r="H45" s="1122"/>
      <c r="I45" s="1131"/>
    </row>
    <row r="46" spans="1:9" ht="12" x14ac:dyDescent="0.2">
      <c r="A46" s="1124"/>
      <c r="B46" s="1119" t="s">
        <v>985</v>
      </c>
      <c r="C46" s="1125" t="s">
        <v>986</v>
      </c>
      <c r="D46" s="1126" t="s">
        <v>7077</v>
      </c>
      <c r="E46" s="1127"/>
      <c r="F46" s="1128">
        <v>12.77</v>
      </c>
      <c r="G46" s="1127"/>
      <c r="H46" s="1127"/>
      <c r="I46" s="1130"/>
    </row>
    <row r="47" spans="1:9" s="1080" customFormat="1" ht="15" x14ac:dyDescent="0.25">
      <c r="A47" s="1118"/>
      <c r="B47" s="1119" t="s">
        <v>985</v>
      </c>
      <c r="C47" s="1120" t="s">
        <v>986</v>
      </c>
      <c r="D47" s="1121" t="s">
        <v>3033</v>
      </c>
      <c r="E47" s="1122"/>
      <c r="F47" s="1120" t="s">
        <v>986</v>
      </c>
      <c r="G47" s="1122"/>
      <c r="H47" s="1122"/>
      <c r="I47" s="1131"/>
    </row>
    <row r="48" spans="1:9" ht="12" x14ac:dyDescent="0.2">
      <c r="A48" s="1124"/>
      <c r="B48" s="1119" t="s">
        <v>985</v>
      </c>
      <c r="C48" s="1125" t="s">
        <v>986</v>
      </c>
      <c r="D48" s="1126" t="s">
        <v>7078</v>
      </c>
      <c r="E48" s="1127"/>
      <c r="F48" s="1128">
        <v>30.645</v>
      </c>
      <c r="G48" s="1127"/>
      <c r="H48" s="1127"/>
      <c r="I48" s="1123"/>
    </row>
    <row r="49" spans="1:9" ht="12" x14ac:dyDescent="0.2">
      <c r="A49" s="1138"/>
      <c r="B49" s="1119" t="s">
        <v>985</v>
      </c>
      <c r="C49" s="1139" t="s">
        <v>986</v>
      </c>
      <c r="D49" s="1140" t="s">
        <v>1023</v>
      </c>
      <c r="E49" s="1141"/>
      <c r="F49" s="1142">
        <v>43.414999999999999</v>
      </c>
      <c r="G49" s="1141"/>
      <c r="H49" s="1141"/>
      <c r="I49" s="1137"/>
    </row>
    <row r="50" spans="1:9" s="1080" customFormat="1" ht="24.95" customHeight="1" x14ac:dyDescent="0.25">
      <c r="A50" s="1111" t="s">
        <v>852</v>
      </c>
      <c r="B50" s="1111" t="s">
        <v>979</v>
      </c>
      <c r="C50" s="1112" t="s">
        <v>993</v>
      </c>
      <c r="D50" s="1113" t="s">
        <v>5990</v>
      </c>
      <c r="E50" s="1114" t="s">
        <v>125</v>
      </c>
      <c r="F50" s="1115">
        <v>26.84</v>
      </c>
      <c r="G50" s="942"/>
      <c r="H50" s="1116">
        <f>ROUND(G50*F50,2)</f>
        <v>0</v>
      </c>
      <c r="I50" s="1145"/>
    </row>
    <row r="51" spans="1:9" ht="12" x14ac:dyDescent="0.2">
      <c r="A51" s="1118"/>
      <c r="B51" s="1119" t="s">
        <v>985</v>
      </c>
      <c r="C51" s="1120" t="s">
        <v>986</v>
      </c>
      <c r="D51" s="1121" t="s">
        <v>3047</v>
      </c>
      <c r="E51" s="1122"/>
      <c r="F51" s="1120" t="s">
        <v>986</v>
      </c>
      <c r="G51" s="1122"/>
      <c r="H51" s="1122"/>
      <c r="I51" s="1130"/>
    </row>
    <row r="52" spans="1:9" ht="12" x14ac:dyDescent="0.2">
      <c r="A52" s="1124"/>
      <c r="B52" s="1119" t="s">
        <v>985</v>
      </c>
      <c r="C52" s="1125" t="s">
        <v>986</v>
      </c>
      <c r="D52" s="1126" t="s">
        <v>5991</v>
      </c>
      <c r="E52" s="1127"/>
      <c r="F52" s="1128">
        <v>12.52</v>
      </c>
      <c r="G52" s="1127"/>
      <c r="H52" s="1127"/>
      <c r="I52" s="1130"/>
    </row>
    <row r="53" spans="1:9" s="1080" customFormat="1" ht="15" x14ac:dyDescent="0.25">
      <c r="A53" s="1118"/>
      <c r="B53" s="1119" t="s">
        <v>985</v>
      </c>
      <c r="C53" s="1120" t="s">
        <v>986</v>
      </c>
      <c r="D53" s="1121" t="s">
        <v>3033</v>
      </c>
      <c r="E53" s="1122"/>
      <c r="F53" s="1120" t="s">
        <v>986</v>
      </c>
      <c r="G53" s="1122"/>
      <c r="H53" s="1122"/>
      <c r="I53" s="1131"/>
    </row>
    <row r="54" spans="1:9" ht="12" x14ac:dyDescent="0.2">
      <c r="A54" s="1124"/>
      <c r="B54" s="1119" t="s">
        <v>985</v>
      </c>
      <c r="C54" s="1125" t="s">
        <v>986</v>
      </c>
      <c r="D54" s="1126" t="s">
        <v>7079</v>
      </c>
      <c r="E54" s="1127"/>
      <c r="F54" s="1128">
        <v>14.32</v>
      </c>
      <c r="G54" s="1127"/>
      <c r="H54" s="1127"/>
      <c r="I54" s="1137"/>
    </row>
    <row r="55" spans="1:9" s="1080" customFormat="1" ht="15" x14ac:dyDescent="0.25">
      <c r="A55" s="1138"/>
      <c r="B55" s="1119" t="s">
        <v>985</v>
      </c>
      <c r="C55" s="1139" t="s">
        <v>986</v>
      </c>
      <c r="D55" s="1140" t="s">
        <v>1023</v>
      </c>
      <c r="E55" s="1141"/>
      <c r="F55" s="1142">
        <v>26.84</v>
      </c>
      <c r="G55" s="1141"/>
      <c r="H55" s="1141"/>
      <c r="I55" s="1131"/>
    </row>
    <row r="56" spans="1:9" s="1080" customFormat="1" ht="24.95" customHeight="1" x14ac:dyDescent="0.25">
      <c r="A56" s="1111" t="s">
        <v>854</v>
      </c>
      <c r="B56" s="1111" t="s">
        <v>979</v>
      </c>
      <c r="C56" s="1112" t="s">
        <v>5999</v>
      </c>
      <c r="D56" s="1113" t="s">
        <v>6000</v>
      </c>
      <c r="E56" s="1114" t="s">
        <v>106</v>
      </c>
      <c r="F56" s="1115">
        <v>1.675</v>
      </c>
      <c r="G56" s="942"/>
      <c r="H56" s="1116">
        <f>ROUND(G56*F56,2)</f>
        <v>0</v>
      </c>
      <c r="I56" s="1145"/>
    </row>
    <row r="57" spans="1:9" ht="12" x14ac:dyDescent="0.2">
      <c r="A57" s="1118"/>
      <c r="B57" s="1119" t="s">
        <v>985</v>
      </c>
      <c r="C57" s="1120" t="s">
        <v>986</v>
      </c>
      <c r="D57" s="1121" t="s">
        <v>3035</v>
      </c>
      <c r="E57" s="1122"/>
      <c r="F57" s="1120" t="s">
        <v>986</v>
      </c>
      <c r="G57" s="1122"/>
      <c r="H57" s="1122"/>
      <c r="I57" s="1130"/>
    </row>
    <row r="58" spans="1:9" ht="12" x14ac:dyDescent="0.2">
      <c r="A58" s="1124"/>
      <c r="B58" s="1119" t="s">
        <v>985</v>
      </c>
      <c r="C58" s="1125" t="s">
        <v>986</v>
      </c>
      <c r="D58" s="1126" t="s">
        <v>7080</v>
      </c>
      <c r="E58" s="1127"/>
      <c r="F58" s="1128">
        <v>1.675</v>
      </c>
      <c r="G58" s="1127"/>
      <c r="H58" s="1127"/>
      <c r="I58" s="1123"/>
    </row>
    <row r="59" spans="1:9" s="1080" customFormat="1" ht="24.95" customHeight="1" x14ac:dyDescent="0.25">
      <c r="A59" s="1104"/>
      <c r="B59" s="1105" t="s">
        <v>977</v>
      </c>
      <c r="C59" s="1106" t="s">
        <v>997</v>
      </c>
      <c r="D59" s="1106" t="s">
        <v>2890</v>
      </c>
      <c r="E59" s="1107"/>
      <c r="F59" s="1108"/>
      <c r="G59" s="1108"/>
      <c r="H59" s="1109">
        <f>SUM(H60:H94)</f>
        <v>0</v>
      </c>
      <c r="I59" s="1110"/>
    </row>
    <row r="60" spans="1:9" s="1080" customFormat="1" ht="24.95" customHeight="1" x14ac:dyDescent="0.25">
      <c r="A60" s="1111" t="s">
        <v>856</v>
      </c>
      <c r="B60" s="1111" t="s">
        <v>979</v>
      </c>
      <c r="C60" s="1112" t="s">
        <v>7081</v>
      </c>
      <c r="D60" s="1113" t="s">
        <v>7082</v>
      </c>
      <c r="E60" s="1114" t="s">
        <v>92</v>
      </c>
      <c r="F60" s="1115">
        <v>4</v>
      </c>
      <c r="G60" s="942"/>
      <c r="H60" s="1116">
        <f>ROUND(G60*F60,2)</f>
        <v>0</v>
      </c>
      <c r="I60" s="1144"/>
    </row>
    <row r="61" spans="1:9" ht="12" x14ac:dyDescent="0.2">
      <c r="A61" s="1118"/>
      <c r="B61" s="1119" t="s">
        <v>985</v>
      </c>
      <c r="C61" s="1120" t="s">
        <v>986</v>
      </c>
      <c r="D61" s="1121" t="s">
        <v>7083</v>
      </c>
      <c r="E61" s="1122"/>
      <c r="F61" s="1120" t="s">
        <v>986</v>
      </c>
      <c r="G61" s="1122"/>
      <c r="H61" s="1122"/>
      <c r="I61" s="1130"/>
    </row>
    <row r="62" spans="1:9" ht="12" x14ac:dyDescent="0.2">
      <c r="A62" s="1124"/>
      <c r="B62" s="1119" t="s">
        <v>985</v>
      </c>
      <c r="C62" s="1125" t="s">
        <v>986</v>
      </c>
      <c r="D62" s="1126" t="s">
        <v>7084</v>
      </c>
      <c r="E62" s="1127"/>
      <c r="F62" s="1128">
        <v>4</v>
      </c>
      <c r="G62" s="1127"/>
      <c r="H62" s="1127"/>
      <c r="I62" s="1130"/>
    </row>
    <row r="63" spans="1:9" ht="24.95" customHeight="1" x14ac:dyDescent="0.2">
      <c r="A63" s="1111" t="s">
        <v>858</v>
      </c>
      <c r="B63" s="1111" t="s">
        <v>979</v>
      </c>
      <c r="C63" s="1112" t="s">
        <v>6044</v>
      </c>
      <c r="D63" s="1113" t="s">
        <v>6045</v>
      </c>
      <c r="E63" s="1114" t="s">
        <v>92</v>
      </c>
      <c r="F63" s="1115">
        <v>8</v>
      </c>
      <c r="G63" s="942"/>
      <c r="H63" s="1116">
        <f>ROUND(G63*F63,2)</f>
        <v>0</v>
      </c>
      <c r="I63" s="1146"/>
    </row>
    <row r="64" spans="1:9" ht="12" x14ac:dyDescent="0.2">
      <c r="A64" s="1118"/>
      <c r="B64" s="1119" t="s">
        <v>985</v>
      </c>
      <c r="C64" s="1120" t="s">
        <v>986</v>
      </c>
      <c r="D64" s="1121" t="s">
        <v>6058</v>
      </c>
      <c r="E64" s="1122"/>
      <c r="F64" s="1120" t="s">
        <v>986</v>
      </c>
      <c r="G64" s="1122"/>
      <c r="H64" s="1122"/>
      <c r="I64" s="1137"/>
    </row>
    <row r="65" spans="1:9" ht="12" x14ac:dyDescent="0.2">
      <c r="A65" s="1124"/>
      <c r="B65" s="1119" t="s">
        <v>985</v>
      </c>
      <c r="C65" s="1125" t="s">
        <v>986</v>
      </c>
      <c r="D65" s="1126" t="s">
        <v>6059</v>
      </c>
      <c r="E65" s="1127"/>
      <c r="F65" s="1128">
        <v>4</v>
      </c>
      <c r="G65" s="1127"/>
      <c r="H65" s="1127"/>
      <c r="I65" s="1137"/>
    </row>
    <row r="66" spans="1:9" ht="12" x14ac:dyDescent="0.2">
      <c r="A66" s="1124"/>
      <c r="B66" s="1119" t="s">
        <v>985</v>
      </c>
      <c r="C66" s="1125" t="s">
        <v>986</v>
      </c>
      <c r="D66" s="1126" t="s">
        <v>6061</v>
      </c>
      <c r="E66" s="1127"/>
      <c r="F66" s="1128">
        <v>4</v>
      </c>
      <c r="G66" s="1127"/>
      <c r="H66" s="1127"/>
      <c r="I66" s="1137"/>
    </row>
    <row r="67" spans="1:9" ht="12" x14ac:dyDescent="0.2">
      <c r="A67" s="1138"/>
      <c r="B67" s="1119" t="s">
        <v>985</v>
      </c>
      <c r="C67" s="1139" t="s">
        <v>986</v>
      </c>
      <c r="D67" s="1140" t="s">
        <v>1023</v>
      </c>
      <c r="E67" s="1141"/>
      <c r="F67" s="1142">
        <v>8</v>
      </c>
      <c r="G67" s="1141"/>
      <c r="H67" s="1141"/>
      <c r="I67" s="1143"/>
    </row>
    <row r="68" spans="1:9" s="1080" customFormat="1" ht="24.95" customHeight="1" x14ac:dyDescent="0.25">
      <c r="A68" s="1111" t="s">
        <v>860</v>
      </c>
      <c r="B68" s="1111" t="s">
        <v>979</v>
      </c>
      <c r="C68" s="1112" t="s">
        <v>7085</v>
      </c>
      <c r="D68" s="1113" t="s">
        <v>7086</v>
      </c>
      <c r="E68" s="1114" t="s">
        <v>100</v>
      </c>
      <c r="F68" s="1115">
        <v>1.0309999999999999</v>
      </c>
      <c r="G68" s="942"/>
      <c r="H68" s="1116">
        <f>ROUND(G68*F68,2)</f>
        <v>0</v>
      </c>
      <c r="I68" s="1147"/>
    </row>
    <row r="69" spans="1:9" s="1080" customFormat="1" ht="15" x14ac:dyDescent="0.25">
      <c r="A69" s="1118"/>
      <c r="B69" s="1119" t="s">
        <v>985</v>
      </c>
      <c r="C69" s="1120" t="s">
        <v>986</v>
      </c>
      <c r="D69" s="1121" t="s">
        <v>7083</v>
      </c>
      <c r="E69" s="1122"/>
      <c r="F69" s="1120" t="s">
        <v>986</v>
      </c>
      <c r="G69" s="1122"/>
      <c r="H69" s="1122"/>
      <c r="I69" s="1131"/>
    </row>
    <row r="70" spans="1:9" ht="12" x14ac:dyDescent="0.2">
      <c r="A70" s="1124"/>
      <c r="B70" s="1119" t="s">
        <v>985</v>
      </c>
      <c r="C70" s="1125" t="s">
        <v>986</v>
      </c>
      <c r="D70" s="1126" t="s">
        <v>7087</v>
      </c>
      <c r="E70" s="1127"/>
      <c r="F70" s="1128">
        <v>0.38600000000000001</v>
      </c>
      <c r="G70" s="1127"/>
      <c r="H70" s="1127"/>
      <c r="I70" s="1130"/>
    </row>
    <row r="71" spans="1:9" ht="12" x14ac:dyDescent="0.2">
      <c r="A71" s="1124"/>
      <c r="B71" s="1119" t="s">
        <v>985</v>
      </c>
      <c r="C71" s="1125" t="s">
        <v>986</v>
      </c>
      <c r="D71" s="1126" t="s">
        <v>7088</v>
      </c>
      <c r="E71" s="1127"/>
      <c r="F71" s="1128">
        <v>2.1000000000000001E-2</v>
      </c>
      <c r="G71" s="1127"/>
      <c r="H71" s="1127"/>
      <c r="I71" s="1130"/>
    </row>
    <row r="72" spans="1:9" ht="12" x14ac:dyDescent="0.2">
      <c r="A72" s="1124"/>
      <c r="B72" s="1119" t="s">
        <v>985</v>
      </c>
      <c r="C72" s="1125" t="s">
        <v>986</v>
      </c>
      <c r="D72" s="1126" t="s">
        <v>7089</v>
      </c>
      <c r="E72" s="1127"/>
      <c r="F72" s="1128">
        <v>0.61499999999999999</v>
      </c>
      <c r="G72" s="1127"/>
      <c r="H72" s="1127"/>
      <c r="I72" s="1123"/>
    </row>
    <row r="73" spans="1:9" ht="12" x14ac:dyDescent="0.2">
      <c r="A73" s="1124"/>
      <c r="B73" s="1119" t="s">
        <v>985</v>
      </c>
      <c r="C73" s="1125" t="s">
        <v>986</v>
      </c>
      <c r="D73" s="1126" t="s">
        <v>7090</v>
      </c>
      <c r="E73" s="1127"/>
      <c r="F73" s="1128">
        <v>8.9999999999999993E-3</v>
      </c>
      <c r="G73" s="1127"/>
      <c r="H73" s="1127"/>
      <c r="I73" s="1137"/>
    </row>
    <row r="74" spans="1:9" ht="12" x14ac:dyDescent="0.2">
      <c r="A74" s="1138"/>
      <c r="B74" s="1119" t="s">
        <v>985</v>
      </c>
      <c r="C74" s="1139" t="s">
        <v>986</v>
      </c>
      <c r="D74" s="1140" t="s">
        <v>1023</v>
      </c>
      <c r="E74" s="1141"/>
      <c r="F74" s="1142">
        <v>1.0309999999999999</v>
      </c>
      <c r="G74" s="1141"/>
      <c r="H74" s="1141"/>
      <c r="I74" s="1148"/>
    </row>
    <row r="75" spans="1:9" ht="24.95" customHeight="1" x14ac:dyDescent="0.2">
      <c r="A75" s="1149" t="s">
        <v>862</v>
      </c>
      <c r="B75" s="1149" t="s">
        <v>1145</v>
      </c>
      <c r="C75" s="1150" t="s">
        <v>7091</v>
      </c>
      <c r="D75" s="1151" t="s">
        <v>7092</v>
      </c>
      <c r="E75" s="1152" t="s">
        <v>100</v>
      </c>
      <c r="F75" s="1153">
        <v>0.42499999999999999</v>
      </c>
      <c r="G75" s="117"/>
      <c r="H75" s="1154">
        <f>ROUND(G75*F75,2)</f>
        <v>0</v>
      </c>
      <c r="I75" s="1151"/>
    </row>
    <row r="76" spans="1:9" ht="12" x14ac:dyDescent="0.2">
      <c r="A76" s="1118"/>
      <c r="B76" s="1119" t="s">
        <v>985</v>
      </c>
      <c r="C76" s="1120" t="s">
        <v>986</v>
      </c>
      <c r="D76" s="1121" t="s">
        <v>7083</v>
      </c>
      <c r="E76" s="1122"/>
      <c r="F76" s="1120" t="s">
        <v>986</v>
      </c>
      <c r="G76" s="1122"/>
      <c r="H76" s="1122"/>
      <c r="I76" s="1130"/>
    </row>
    <row r="77" spans="1:9" ht="12" x14ac:dyDescent="0.2">
      <c r="A77" s="1124"/>
      <c r="B77" s="1119" t="s">
        <v>985</v>
      </c>
      <c r="C77" s="1125" t="s">
        <v>986</v>
      </c>
      <c r="D77" s="1126" t="s">
        <v>7087</v>
      </c>
      <c r="E77" s="1127"/>
      <c r="F77" s="1128">
        <v>0.38600000000000001</v>
      </c>
      <c r="G77" s="1127"/>
      <c r="H77" s="1127"/>
      <c r="I77" s="1123"/>
    </row>
    <row r="78" spans="1:9" ht="12" x14ac:dyDescent="0.2">
      <c r="A78" s="1124"/>
      <c r="B78" s="1119" t="s">
        <v>985</v>
      </c>
      <c r="C78" s="1125" t="s">
        <v>986</v>
      </c>
      <c r="D78" s="1126" t="s">
        <v>7093</v>
      </c>
      <c r="E78" s="1127"/>
      <c r="F78" s="1128">
        <v>3.9E-2</v>
      </c>
      <c r="G78" s="1127"/>
      <c r="H78" s="1127"/>
      <c r="I78" s="1137"/>
    </row>
    <row r="79" spans="1:9" s="1080" customFormat="1" ht="15" x14ac:dyDescent="0.25">
      <c r="A79" s="1138"/>
      <c r="B79" s="1119" t="s">
        <v>985</v>
      </c>
      <c r="C79" s="1139" t="s">
        <v>986</v>
      </c>
      <c r="D79" s="1140" t="s">
        <v>1023</v>
      </c>
      <c r="E79" s="1141"/>
      <c r="F79" s="1142">
        <v>0.42499999999999999</v>
      </c>
      <c r="G79" s="1141"/>
      <c r="H79" s="1141"/>
      <c r="I79" s="1155"/>
    </row>
    <row r="80" spans="1:9" ht="24.95" customHeight="1" x14ac:dyDescent="0.2">
      <c r="A80" s="1149" t="s">
        <v>864</v>
      </c>
      <c r="B80" s="1149" t="s">
        <v>1145</v>
      </c>
      <c r="C80" s="1150" t="s">
        <v>7094</v>
      </c>
      <c r="D80" s="1151" t="s">
        <v>7095</v>
      </c>
      <c r="E80" s="1152" t="s">
        <v>100</v>
      </c>
      <c r="F80" s="1153">
        <v>0.67700000000000005</v>
      </c>
      <c r="G80" s="117"/>
      <c r="H80" s="1154">
        <f>ROUND(G80*F80,2)</f>
        <v>0</v>
      </c>
      <c r="I80" s="1151"/>
    </row>
    <row r="81" spans="1:9" ht="12" x14ac:dyDescent="0.2">
      <c r="A81" s="1118"/>
      <c r="B81" s="1119" t="s">
        <v>985</v>
      </c>
      <c r="C81" s="1120" t="s">
        <v>986</v>
      </c>
      <c r="D81" s="1121" t="s">
        <v>7083</v>
      </c>
      <c r="E81" s="1122"/>
      <c r="F81" s="1120" t="s">
        <v>986</v>
      </c>
      <c r="G81" s="1122"/>
      <c r="H81" s="1122"/>
      <c r="I81" s="1130"/>
    </row>
    <row r="82" spans="1:9" ht="12" x14ac:dyDescent="0.2">
      <c r="A82" s="1124"/>
      <c r="B82" s="1119" t="s">
        <v>985</v>
      </c>
      <c r="C82" s="1125" t="s">
        <v>986</v>
      </c>
      <c r="D82" s="1126" t="s">
        <v>7089</v>
      </c>
      <c r="E82" s="1127"/>
      <c r="F82" s="1128">
        <v>0.61499999999999999</v>
      </c>
      <c r="G82" s="1127"/>
      <c r="H82" s="1127"/>
      <c r="I82" s="1123"/>
    </row>
    <row r="83" spans="1:9" ht="12" x14ac:dyDescent="0.2">
      <c r="A83" s="1124"/>
      <c r="B83" s="1119" t="s">
        <v>985</v>
      </c>
      <c r="C83" s="1125" t="s">
        <v>986</v>
      </c>
      <c r="D83" s="1126" t="s">
        <v>7096</v>
      </c>
      <c r="E83" s="1127"/>
      <c r="F83" s="1128">
        <v>6.2E-2</v>
      </c>
      <c r="G83" s="1127"/>
      <c r="H83" s="1127"/>
      <c r="I83" s="1137"/>
    </row>
    <row r="84" spans="1:9" s="1080" customFormat="1" ht="15" x14ac:dyDescent="0.25">
      <c r="A84" s="1138"/>
      <c r="B84" s="1119" t="s">
        <v>985</v>
      </c>
      <c r="C84" s="1139" t="s">
        <v>986</v>
      </c>
      <c r="D84" s="1140" t="s">
        <v>1023</v>
      </c>
      <c r="E84" s="1141"/>
      <c r="F84" s="1142">
        <v>0.67700000000000005</v>
      </c>
      <c r="G84" s="1141"/>
      <c r="H84" s="1141"/>
      <c r="I84" s="1131"/>
    </row>
    <row r="85" spans="1:9" ht="24.95" customHeight="1" x14ac:dyDescent="0.2">
      <c r="A85" s="1149" t="s">
        <v>866</v>
      </c>
      <c r="B85" s="1149" t="s">
        <v>1145</v>
      </c>
      <c r="C85" s="1150" t="s">
        <v>7097</v>
      </c>
      <c r="D85" s="1151" t="s">
        <v>7098</v>
      </c>
      <c r="E85" s="1152" t="s">
        <v>125</v>
      </c>
      <c r="F85" s="1153">
        <v>1.399</v>
      </c>
      <c r="G85" s="117"/>
      <c r="H85" s="1154">
        <f>ROUND(G85*F85,2)</f>
        <v>0</v>
      </c>
      <c r="I85" s="1151"/>
    </row>
    <row r="86" spans="1:9" ht="12" x14ac:dyDescent="0.2">
      <c r="A86" s="1118"/>
      <c r="B86" s="1119" t="s">
        <v>985</v>
      </c>
      <c r="C86" s="1120" t="s">
        <v>986</v>
      </c>
      <c r="D86" s="1121" t="s">
        <v>7083</v>
      </c>
      <c r="E86" s="1122"/>
      <c r="F86" s="1120" t="s">
        <v>986</v>
      </c>
      <c r="G86" s="1122"/>
      <c r="H86" s="1122"/>
      <c r="I86" s="1130"/>
    </row>
    <row r="87" spans="1:9" ht="12" x14ac:dyDescent="0.2">
      <c r="A87" s="1124"/>
      <c r="B87" s="1119" t="s">
        <v>985</v>
      </c>
      <c r="C87" s="1125" t="s">
        <v>986</v>
      </c>
      <c r="D87" s="1126" t="s">
        <v>7099</v>
      </c>
      <c r="E87" s="1127"/>
      <c r="F87" s="1128">
        <v>1.272</v>
      </c>
      <c r="G87" s="1127"/>
      <c r="H87" s="1127"/>
      <c r="I87" s="1123"/>
    </row>
    <row r="88" spans="1:9" ht="12" x14ac:dyDescent="0.2">
      <c r="A88" s="1124"/>
      <c r="B88" s="1119" t="s">
        <v>985</v>
      </c>
      <c r="C88" s="1125" t="s">
        <v>986</v>
      </c>
      <c r="D88" s="1126" t="s">
        <v>7100</v>
      </c>
      <c r="E88" s="1127"/>
      <c r="F88" s="1128">
        <v>0.127</v>
      </c>
      <c r="G88" s="1127"/>
      <c r="H88" s="1127"/>
      <c r="I88" s="1137"/>
    </row>
    <row r="89" spans="1:9" s="1080" customFormat="1" ht="15" x14ac:dyDescent="0.25">
      <c r="A89" s="1138"/>
      <c r="B89" s="1119" t="s">
        <v>985</v>
      </c>
      <c r="C89" s="1139" t="s">
        <v>986</v>
      </c>
      <c r="D89" s="1140" t="s">
        <v>1023</v>
      </c>
      <c r="E89" s="1141"/>
      <c r="F89" s="1142">
        <v>1.399</v>
      </c>
      <c r="G89" s="1141"/>
      <c r="H89" s="1141"/>
      <c r="I89" s="1131"/>
    </row>
    <row r="90" spans="1:9" ht="24.95" customHeight="1" x14ac:dyDescent="0.2">
      <c r="A90" s="1149" t="s">
        <v>868</v>
      </c>
      <c r="B90" s="1149" t="s">
        <v>1145</v>
      </c>
      <c r="C90" s="1150" t="s">
        <v>7101</v>
      </c>
      <c r="D90" s="1151" t="s">
        <v>7102</v>
      </c>
      <c r="E90" s="1152" t="s">
        <v>100</v>
      </c>
      <c r="F90" s="1153">
        <v>2.3E-2</v>
      </c>
      <c r="G90" s="117"/>
      <c r="H90" s="1154">
        <f>ROUND(G90*F90,2)</f>
        <v>0</v>
      </c>
      <c r="I90" s="1151"/>
    </row>
    <row r="91" spans="1:9" ht="12" x14ac:dyDescent="0.2">
      <c r="A91" s="1118"/>
      <c r="B91" s="1119" t="s">
        <v>985</v>
      </c>
      <c r="C91" s="1120" t="s">
        <v>986</v>
      </c>
      <c r="D91" s="1121" t="s">
        <v>7083</v>
      </c>
      <c r="E91" s="1122"/>
      <c r="F91" s="1120" t="s">
        <v>986</v>
      </c>
      <c r="G91" s="1122"/>
      <c r="H91" s="1122"/>
      <c r="I91" s="1130"/>
    </row>
    <row r="92" spans="1:9" ht="12" x14ac:dyDescent="0.2">
      <c r="A92" s="1124"/>
      <c r="B92" s="1119" t="s">
        <v>985</v>
      </c>
      <c r="C92" s="1125" t="s">
        <v>986</v>
      </c>
      <c r="D92" s="1126" t="s">
        <v>7103</v>
      </c>
      <c r="E92" s="1127"/>
      <c r="F92" s="1128">
        <v>2.1000000000000001E-2</v>
      </c>
      <c r="G92" s="1127"/>
      <c r="H92" s="1127"/>
      <c r="I92" s="1123"/>
    </row>
    <row r="93" spans="1:9" ht="12" x14ac:dyDescent="0.2">
      <c r="A93" s="1124"/>
      <c r="B93" s="1119" t="s">
        <v>985</v>
      </c>
      <c r="C93" s="1125" t="s">
        <v>986</v>
      </c>
      <c r="D93" s="1126" t="s">
        <v>7104</v>
      </c>
      <c r="E93" s="1127"/>
      <c r="F93" s="1128">
        <v>2E-3</v>
      </c>
      <c r="G93" s="1127"/>
      <c r="H93" s="1127"/>
      <c r="I93" s="1137"/>
    </row>
    <row r="94" spans="1:9" s="1080" customFormat="1" ht="15" x14ac:dyDescent="0.25">
      <c r="A94" s="1138"/>
      <c r="B94" s="1119" t="s">
        <v>985</v>
      </c>
      <c r="C94" s="1139" t="s">
        <v>986</v>
      </c>
      <c r="D94" s="1140" t="s">
        <v>1023</v>
      </c>
      <c r="E94" s="1141"/>
      <c r="F94" s="1142">
        <v>2.3E-2</v>
      </c>
      <c r="G94" s="1141"/>
      <c r="H94" s="1141"/>
      <c r="I94" s="1131"/>
    </row>
    <row r="95" spans="1:9" s="1080" customFormat="1" ht="24.95" customHeight="1" x14ac:dyDescent="0.25">
      <c r="A95" s="1104"/>
      <c r="B95" s="1105" t="s">
        <v>977</v>
      </c>
      <c r="C95" s="1106" t="s">
        <v>336</v>
      </c>
      <c r="D95" s="1106" t="s">
        <v>969</v>
      </c>
      <c r="E95" s="1107"/>
      <c r="F95" s="1108"/>
      <c r="G95" s="1108"/>
      <c r="H95" s="1109">
        <f>SUM(H96:H161)</f>
        <v>0</v>
      </c>
      <c r="I95" s="1110"/>
    </row>
    <row r="96" spans="1:9" ht="24.95" customHeight="1" x14ac:dyDescent="0.2">
      <c r="A96" s="1111" t="s">
        <v>870</v>
      </c>
      <c r="B96" s="1111" t="s">
        <v>979</v>
      </c>
      <c r="C96" s="1112" t="s">
        <v>3019</v>
      </c>
      <c r="D96" s="1113" t="s">
        <v>3020</v>
      </c>
      <c r="E96" s="1114" t="s">
        <v>106</v>
      </c>
      <c r="F96" s="1115">
        <v>56.33</v>
      </c>
      <c r="G96" s="942"/>
      <c r="H96" s="1116">
        <f>ROUND(G96*F96,2)</f>
        <v>0</v>
      </c>
      <c r="I96" s="1117"/>
    </row>
    <row r="97" spans="1:9" ht="12" x14ac:dyDescent="0.2">
      <c r="A97" s="1118"/>
      <c r="B97" s="1119" t="s">
        <v>985</v>
      </c>
      <c r="C97" s="1120" t="s">
        <v>986</v>
      </c>
      <c r="D97" s="1121" t="s">
        <v>7105</v>
      </c>
      <c r="E97" s="1122"/>
      <c r="F97" s="1120" t="s">
        <v>986</v>
      </c>
      <c r="G97" s="1122"/>
      <c r="H97" s="1122"/>
      <c r="I97" s="1123"/>
    </row>
    <row r="98" spans="1:9" ht="12" x14ac:dyDescent="0.2">
      <c r="A98" s="1124"/>
      <c r="B98" s="1119" t="s">
        <v>985</v>
      </c>
      <c r="C98" s="1125" t="s">
        <v>986</v>
      </c>
      <c r="D98" s="1126" t="s">
        <v>7106</v>
      </c>
      <c r="E98" s="1127"/>
      <c r="F98" s="1128">
        <v>18.96</v>
      </c>
      <c r="G98" s="1127"/>
      <c r="H98" s="1127"/>
      <c r="I98" s="1137"/>
    </row>
    <row r="99" spans="1:9" s="1080" customFormat="1" ht="15" x14ac:dyDescent="0.25">
      <c r="A99" s="1124"/>
      <c r="B99" s="1119" t="s">
        <v>985</v>
      </c>
      <c r="C99" s="1125" t="s">
        <v>986</v>
      </c>
      <c r="D99" s="1126" t="s">
        <v>7107</v>
      </c>
      <c r="E99" s="1127"/>
      <c r="F99" s="1128">
        <v>19.78</v>
      </c>
      <c r="G99" s="1127"/>
      <c r="H99" s="1127"/>
      <c r="I99" s="1131"/>
    </row>
    <row r="100" spans="1:9" ht="12" x14ac:dyDescent="0.2">
      <c r="A100" s="1124"/>
      <c r="B100" s="1119" t="s">
        <v>985</v>
      </c>
      <c r="C100" s="1125" t="s">
        <v>986</v>
      </c>
      <c r="D100" s="1126" t="s">
        <v>7108</v>
      </c>
      <c r="E100" s="1127"/>
      <c r="F100" s="1128">
        <v>10.02</v>
      </c>
      <c r="G100" s="1127"/>
      <c r="H100" s="1127"/>
      <c r="I100" s="1130"/>
    </row>
    <row r="101" spans="1:9" ht="12" x14ac:dyDescent="0.2">
      <c r="A101" s="1124"/>
      <c r="B101" s="1119" t="s">
        <v>985</v>
      </c>
      <c r="C101" s="1125" t="s">
        <v>986</v>
      </c>
      <c r="D101" s="1126" t="s">
        <v>7109</v>
      </c>
      <c r="E101" s="1127"/>
      <c r="F101" s="1128">
        <v>7.57</v>
      </c>
      <c r="G101" s="1127"/>
      <c r="H101" s="1127"/>
      <c r="I101" s="1123"/>
    </row>
    <row r="102" spans="1:9" ht="12" x14ac:dyDescent="0.2">
      <c r="A102" s="1138"/>
      <c r="B102" s="1119" t="s">
        <v>985</v>
      </c>
      <c r="C102" s="1139" t="s">
        <v>986</v>
      </c>
      <c r="D102" s="1140" t="s">
        <v>1023</v>
      </c>
      <c r="E102" s="1141"/>
      <c r="F102" s="1142">
        <v>56.330000000000005</v>
      </c>
      <c r="G102" s="1141"/>
      <c r="H102" s="1141"/>
      <c r="I102" s="1123"/>
    </row>
    <row r="103" spans="1:9" ht="24.95" customHeight="1" x14ac:dyDescent="0.2">
      <c r="A103" s="1111" t="s">
        <v>872</v>
      </c>
      <c r="B103" s="1111" t="s">
        <v>979</v>
      </c>
      <c r="C103" s="1112" t="s">
        <v>7110</v>
      </c>
      <c r="D103" s="1113" t="s">
        <v>7111</v>
      </c>
      <c r="E103" s="1114" t="s">
        <v>92</v>
      </c>
      <c r="F103" s="1115">
        <v>2</v>
      </c>
      <c r="G103" s="942"/>
      <c r="H103" s="1116">
        <f>ROUND(G103*F103,2)</f>
        <v>0</v>
      </c>
      <c r="I103" s="1129"/>
    </row>
    <row r="104" spans="1:9" s="1080" customFormat="1" ht="15" x14ac:dyDescent="0.25">
      <c r="A104" s="1118"/>
      <c r="B104" s="1119" t="s">
        <v>985</v>
      </c>
      <c r="C104" s="1120" t="s">
        <v>986</v>
      </c>
      <c r="D104" s="1121" t="s">
        <v>2971</v>
      </c>
      <c r="E104" s="1122"/>
      <c r="F104" s="1120" t="s">
        <v>986</v>
      </c>
      <c r="G104" s="1122"/>
      <c r="H104" s="1122"/>
      <c r="I104" s="1155"/>
    </row>
    <row r="105" spans="1:9" s="1080" customFormat="1" ht="15" x14ac:dyDescent="0.25">
      <c r="A105" s="1124"/>
      <c r="B105" s="1119" t="s">
        <v>985</v>
      </c>
      <c r="C105" s="1125" t="s">
        <v>986</v>
      </c>
      <c r="D105" s="1126" t="s">
        <v>7112</v>
      </c>
      <c r="E105" s="1127"/>
      <c r="F105" s="1128">
        <v>2</v>
      </c>
      <c r="G105" s="1127"/>
      <c r="H105" s="1127"/>
      <c r="I105" s="1131"/>
    </row>
    <row r="106" spans="1:9" ht="24.95" customHeight="1" x14ac:dyDescent="0.2">
      <c r="A106" s="1111" t="s">
        <v>874</v>
      </c>
      <c r="B106" s="1111" t="s">
        <v>979</v>
      </c>
      <c r="C106" s="1112" t="s">
        <v>7113</v>
      </c>
      <c r="D106" s="1113" t="s">
        <v>7114</v>
      </c>
      <c r="E106" s="1114" t="s">
        <v>92</v>
      </c>
      <c r="F106" s="1115">
        <v>1</v>
      </c>
      <c r="G106" s="942"/>
      <c r="H106" s="1116">
        <f>ROUND(G106*F106,2)</f>
        <v>0</v>
      </c>
      <c r="I106" s="1117"/>
    </row>
    <row r="107" spans="1:9" ht="12" x14ac:dyDescent="0.2">
      <c r="A107" s="1118"/>
      <c r="B107" s="1119" t="s">
        <v>985</v>
      </c>
      <c r="C107" s="1120" t="s">
        <v>986</v>
      </c>
      <c r="D107" s="1121" t="s">
        <v>3038</v>
      </c>
      <c r="E107" s="1122"/>
      <c r="F107" s="1120" t="s">
        <v>986</v>
      </c>
      <c r="G107" s="1122"/>
      <c r="H107" s="1122"/>
      <c r="I107" s="1130"/>
    </row>
    <row r="108" spans="1:9" ht="12" x14ac:dyDescent="0.2">
      <c r="A108" s="1124"/>
      <c r="B108" s="1119" t="s">
        <v>985</v>
      </c>
      <c r="C108" s="1125" t="s">
        <v>986</v>
      </c>
      <c r="D108" s="1126" t="s">
        <v>7115</v>
      </c>
      <c r="E108" s="1127"/>
      <c r="F108" s="1128">
        <v>1</v>
      </c>
      <c r="G108" s="1127"/>
      <c r="H108" s="1127"/>
      <c r="I108" s="1123"/>
    </row>
    <row r="109" spans="1:9" ht="24.95" customHeight="1" x14ac:dyDescent="0.2">
      <c r="A109" s="1111" t="s">
        <v>876</v>
      </c>
      <c r="B109" s="1111" t="s">
        <v>979</v>
      </c>
      <c r="C109" s="1112" t="s">
        <v>6097</v>
      </c>
      <c r="D109" s="1113" t="s">
        <v>6098</v>
      </c>
      <c r="E109" s="1114" t="s">
        <v>106</v>
      </c>
      <c r="F109" s="1115">
        <v>12</v>
      </c>
      <c r="G109" s="942"/>
      <c r="H109" s="1116">
        <f>ROUND(G109*F109,2)</f>
        <v>0</v>
      </c>
      <c r="I109" s="1129"/>
    </row>
    <row r="110" spans="1:9" s="1080" customFormat="1" ht="15" x14ac:dyDescent="0.25">
      <c r="A110" s="1124"/>
      <c r="B110" s="1119" t="s">
        <v>985</v>
      </c>
      <c r="C110" s="1125" t="s">
        <v>986</v>
      </c>
      <c r="D110" s="1126" t="s">
        <v>7116</v>
      </c>
      <c r="E110" s="1127"/>
      <c r="F110" s="1128">
        <v>12</v>
      </c>
      <c r="G110" s="1127"/>
      <c r="H110" s="1127"/>
      <c r="I110" s="1131"/>
    </row>
    <row r="111" spans="1:9" ht="24.95" customHeight="1" x14ac:dyDescent="0.2">
      <c r="A111" s="1111" t="s">
        <v>878</v>
      </c>
      <c r="B111" s="1111" t="s">
        <v>979</v>
      </c>
      <c r="C111" s="1112" t="s">
        <v>7117</v>
      </c>
      <c r="D111" s="1113" t="s">
        <v>7118</v>
      </c>
      <c r="E111" s="1114" t="s">
        <v>106</v>
      </c>
      <c r="F111" s="1115">
        <v>61.625999999999998</v>
      </c>
      <c r="G111" s="942"/>
      <c r="H111" s="1116">
        <f>ROUND(G111*F111,2)</f>
        <v>0</v>
      </c>
      <c r="I111" s="1117"/>
    </row>
    <row r="112" spans="1:9" ht="9.6" customHeight="1" x14ac:dyDescent="0.2">
      <c r="A112" s="1118"/>
      <c r="B112" s="1119" t="s">
        <v>985</v>
      </c>
      <c r="C112" s="1120" t="s">
        <v>986</v>
      </c>
      <c r="D112" s="1121" t="s">
        <v>2971</v>
      </c>
      <c r="E112" s="1122"/>
      <c r="F112" s="1120" t="s">
        <v>986</v>
      </c>
      <c r="G112" s="1122"/>
      <c r="H112" s="1122"/>
      <c r="I112" s="1130"/>
    </row>
    <row r="113" spans="1:9" ht="9.6" customHeight="1" x14ac:dyDescent="0.2">
      <c r="A113" s="1124"/>
      <c r="B113" s="1119" t="s">
        <v>985</v>
      </c>
      <c r="C113" s="1125" t="s">
        <v>986</v>
      </c>
      <c r="D113" s="1126" t="s">
        <v>7119</v>
      </c>
      <c r="E113" s="1127"/>
      <c r="F113" s="1128">
        <v>13.007999999999999</v>
      </c>
      <c r="G113" s="1127"/>
      <c r="H113" s="1127"/>
      <c r="I113" s="1123"/>
    </row>
    <row r="114" spans="1:9" ht="9.6" customHeight="1" x14ac:dyDescent="0.2">
      <c r="A114" s="1124"/>
      <c r="B114" s="1119" t="s">
        <v>985</v>
      </c>
      <c r="C114" s="1125" t="s">
        <v>986</v>
      </c>
      <c r="D114" s="1126" t="s">
        <v>6532</v>
      </c>
      <c r="E114" s="1127"/>
      <c r="F114" s="1128">
        <v>-3.1520000000000001</v>
      </c>
      <c r="G114" s="1127"/>
      <c r="H114" s="1127"/>
      <c r="I114" s="1123"/>
    </row>
    <row r="115" spans="1:9" ht="9.6" customHeight="1" x14ac:dyDescent="0.2">
      <c r="A115" s="1124"/>
      <c r="B115" s="1119" t="s">
        <v>985</v>
      </c>
      <c r="C115" s="1125" t="s">
        <v>986</v>
      </c>
      <c r="D115" s="1126" t="s">
        <v>7120</v>
      </c>
      <c r="E115" s="1127"/>
      <c r="F115" s="1128">
        <v>15.744</v>
      </c>
      <c r="G115" s="1127"/>
      <c r="H115" s="1127"/>
      <c r="I115" s="1137"/>
    </row>
    <row r="116" spans="1:9" ht="9.6" customHeight="1" x14ac:dyDescent="0.2">
      <c r="A116" s="1124"/>
      <c r="B116" s="1119" t="s">
        <v>985</v>
      </c>
      <c r="C116" s="1125" t="s">
        <v>986</v>
      </c>
      <c r="D116" s="1126" t="s">
        <v>6532</v>
      </c>
      <c r="E116" s="1127"/>
      <c r="F116" s="1128">
        <v>-3.1520000000000001</v>
      </c>
      <c r="G116" s="1127"/>
      <c r="H116" s="1127"/>
      <c r="I116" s="1123"/>
    </row>
    <row r="117" spans="1:9" ht="9.6" customHeight="1" x14ac:dyDescent="0.2">
      <c r="A117" s="1124"/>
      <c r="B117" s="1119" t="s">
        <v>985</v>
      </c>
      <c r="C117" s="1125" t="s">
        <v>986</v>
      </c>
      <c r="D117" s="1126" t="s">
        <v>7121</v>
      </c>
      <c r="E117" s="1127"/>
      <c r="F117" s="1128">
        <v>4.6369999999999996</v>
      </c>
      <c r="G117" s="1127"/>
      <c r="H117" s="1127"/>
      <c r="I117" s="1137"/>
    </row>
    <row r="118" spans="1:9" ht="9.6" customHeight="1" x14ac:dyDescent="0.2">
      <c r="A118" s="1124"/>
      <c r="B118" s="1119" t="s">
        <v>985</v>
      </c>
      <c r="C118" s="1125" t="s">
        <v>986</v>
      </c>
      <c r="D118" s="1126" t="s">
        <v>7122</v>
      </c>
      <c r="E118" s="1127"/>
      <c r="F118" s="1128">
        <v>0.52600000000000002</v>
      </c>
      <c r="G118" s="1127"/>
      <c r="H118" s="1127"/>
      <c r="I118" s="1123"/>
    </row>
    <row r="119" spans="1:9" ht="9.6" customHeight="1" x14ac:dyDescent="0.2">
      <c r="A119" s="1124"/>
      <c r="B119" s="1119" t="s">
        <v>985</v>
      </c>
      <c r="C119" s="1125" t="s">
        <v>986</v>
      </c>
      <c r="D119" s="1126" t="s">
        <v>7123</v>
      </c>
      <c r="E119" s="1127"/>
      <c r="F119" s="1128">
        <v>17.783999999999999</v>
      </c>
      <c r="G119" s="1127"/>
      <c r="H119" s="1127"/>
      <c r="I119" s="1137"/>
    </row>
    <row r="120" spans="1:9" ht="9.6" customHeight="1" x14ac:dyDescent="0.2">
      <c r="A120" s="1124"/>
      <c r="B120" s="1119" t="s">
        <v>985</v>
      </c>
      <c r="C120" s="1125" t="s">
        <v>986</v>
      </c>
      <c r="D120" s="1126" t="s">
        <v>6451</v>
      </c>
      <c r="E120" s="1127"/>
      <c r="F120" s="1128">
        <v>-1.5760000000000001</v>
      </c>
      <c r="G120" s="1127"/>
      <c r="H120" s="1127"/>
      <c r="I120" s="1143"/>
    </row>
    <row r="121" spans="1:9" s="1080" customFormat="1" ht="9.6" customHeight="1" x14ac:dyDescent="0.25">
      <c r="A121" s="1124"/>
      <c r="B121" s="1119" t="s">
        <v>985</v>
      </c>
      <c r="C121" s="1125" t="s">
        <v>986</v>
      </c>
      <c r="D121" s="1126" t="s">
        <v>7124</v>
      </c>
      <c r="E121" s="1127"/>
      <c r="F121" s="1128">
        <v>4.5529999999999999</v>
      </c>
      <c r="G121" s="1127"/>
      <c r="H121" s="1127"/>
      <c r="I121" s="1131"/>
    </row>
    <row r="122" spans="1:9" ht="9.6" customHeight="1" x14ac:dyDescent="0.2">
      <c r="A122" s="1124"/>
      <c r="B122" s="1119" t="s">
        <v>985</v>
      </c>
      <c r="C122" s="1125" t="s">
        <v>986</v>
      </c>
      <c r="D122" s="1126" t="s">
        <v>7125</v>
      </c>
      <c r="E122" s="1127"/>
      <c r="F122" s="1128">
        <v>0.31</v>
      </c>
      <c r="G122" s="1127"/>
      <c r="H122" s="1127"/>
      <c r="I122" s="1130"/>
    </row>
    <row r="123" spans="1:9" ht="9.6" customHeight="1" x14ac:dyDescent="0.2">
      <c r="A123" s="1124"/>
      <c r="B123" s="1119" t="s">
        <v>985</v>
      </c>
      <c r="C123" s="1125" t="s">
        <v>986</v>
      </c>
      <c r="D123" s="1126" t="s">
        <v>7126</v>
      </c>
      <c r="E123" s="1127"/>
      <c r="F123" s="1128">
        <v>14.52</v>
      </c>
      <c r="G123" s="1127"/>
      <c r="H123" s="1127"/>
      <c r="I123" s="1130"/>
    </row>
    <row r="124" spans="1:9" ht="9.6" customHeight="1" x14ac:dyDescent="0.2">
      <c r="A124" s="1124"/>
      <c r="B124" s="1119" t="s">
        <v>985</v>
      </c>
      <c r="C124" s="1125" t="s">
        <v>986</v>
      </c>
      <c r="D124" s="1126" t="s">
        <v>6451</v>
      </c>
      <c r="E124" s="1127"/>
      <c r="F124" s="1128">
        <v>-1.5760000000000001</v>
      </c>
      <c r="G124" s="1127"/>
      <c r="H124" s="1127"/>
      <c r="I124" s="1123"/>
    </row>
    <row r="125" spans="1:9" ht="9.6" customHeight="1" x14ac:dyDescent="0.2">
      <c r="A125" s="1138"/>
      <c r="B125" s="1119" t="s">
        <v>985</v>
      </c>
      <c r="C125" s="1139" t="s">
        <v>986</v>
      </c>
      <c r="D125" s="1140" t="s">
        <v>1023</v>
      </c>
      <c r="E125" s="1141"/>
      <c r="F125" s="1142">
        <v>61.625999999999998</v>
      </c>
      <c r="G125" s="1141"/>
      <c r="H125" s="1141"/>
      <c r="I125" s="1123"/>
    </row>
    <row r="126" spans="1:9" ht="24.95" customHeight="1" x14ac:dyDescent="0.2">
      <c r="A126" s="1111" t="s">
        <v>880</v>
      </c>
      <c r="B126" s="1111" t="s">
        <v>979</v>
      </c>
      <c r="C126" s="1112" t="s">
        <v>7127</v>
      </c>
      <c r="D126" s="1113" t="s">
        <v>7128</v>
      </c>
      <c r="E126" s="1114" t="s">
        <v>106</v>
      </c>
      <c r="F126" s="1115">
        <v>12.9</v>
      </c>
      <c r="G126" s="942"/>
      <c r="H126" s="1116">
        <f>ROUND(G126*F126,2)</f>
        <v>0</v>
      </c>
      <c r="I126" s="1129"/>
    </row>
    <row r="127" spans="1:9" ht="409.5" x14ac:dyDescent="0.2">
      <c r="A127" s="1156"/>
      <c r="B127" s="1119" t="s">
        <v>1079</v>
      </c>
      <c r="C127" s="1157"/>
      <c r="D127" s="1158" t="s">
        <v>7129</v>
      </c>
      <c r="E127" s="1157"/>
      <c r="F127" s="1157"/>
      <c r="G127" s="1157"/>
      <c r="H127" s="1157"/>
      <c r="I127" s="1123"/>
    </row>
    <row r="128" spans="1:9" ht="12" x14ac:dyDescent="0.2">
      <c r="A128" s="1118"/>
      <c r="B128" s="1119" t="s">
        <v>985</v>
      </c>
      <c r="C128" s="1120" t="s">
        <v>986</v>
      </c>
      <c r="D128" s="1121" t="s">
        <v>3546</v>
      </c>
      <c r="E128" s="1122"/>
      <c r="F128" s="1120" t="s">
        <v>986</v>
      </c>
      <c r="G128" s="1122"/>
      <c r="H128" s="1122"/>
      <c r="I128" s="1137"/>
    </row>
    <row r="129" spans="1:9" ht="12" x14ac:dyDescent="0.2">
      <c r="A129" s="1124"/>
      <c r="B129" s="1119" t="s">
        <v>985</v>
      </c>
      <c r="C129" s="1125" t="s">
        <v>986</v>
      </c>
      <c r="D129" s="1126" t="s">
        <v>7130</v>
      </c>
      <c r="E129" s="1127"/>
      <c r="F129" s="1128">
        <v>12.9</v>
      </c>
      <c r="G129" s="1127"/>
      <c r="H129" s="1127"/>
      <c r="I129" s="1123"/>
    </row>
    <row r="130" spans="1:9" ht="24.95" customHeight="1" x14ac:dyDescent="0.2">
      <c r="A130" s="1111" t="s">
        <v>882</v>
      </c>
      <c r="B130" s="1111" t="s">
        <v>979</v>
      </c>
      <c r="C130" s="1112" t="s">
        <v>7131</v>
      </c>
      <c r="D130" s="1113" t="s">
        <v>7132</v>
      </c>
      <c r="E130" s="1114" t="s">
        <v>106</v>
      </c>
      <c r="F130" s="1115">
        <v>11.98</v>
      </c>
      <c r="G130" s="942"/>
      <c r="H130" s="1116">
        <f>ROUND(G130*F130,2)</f>
        <v>0</v>
      </c>
      <c r="I130" s="1129"/>
    </row>
    <row r="131" spans="1:9" ht="84" x14ac:dyDescent="0.2">
      <c r="A131" s="1156"/>
      <c r="B131" s="1119" t="s">
        <v>1079</v>
      </c>
      <c r="C131" s="1157"/>
      <c r="D131" s="1159" t="s">
        <v>7133</v>
      </c>
      <c r="E131" s="1157"/>
      <c r="F131" s="1157"/>
      <c r="G131" s="1157"/>
      <c r="H131" s="1157"/>
      <c r="I131" s="1143"/>
    </row>
    <row r="132" spans="1:9" s="1080" customFormat="1" ht="15" x14ac:dyDescent="0.25">
      <c r="A132" s="1118"/>
      <c r="B132" s="1119" t="s">
        <v>985</v>
      </c>
      <c r="C132" s="1120" t="s">
        <v>986</v>
      </c>
      <c r="D132" s="1121" t="s">
        <v>7134</v>
      </c>
      <c r="E132" s="1122"/>
      <c r="F132" s="1120" t="s">
        <v>986</v>
      </c>
      <c r="G132" s="1122"/>
      <c r="H132" s="1122"/>
      <c r="I132" s="1131"/>
    </row>
    <row r="133" spans="1:9" ht="12" x14ac:dyDescent="0.2">
      <c r="A133" s="1124"/>
      <c r="B133" s="1119" t="s">
        <v>985</v>
      </c>
      <c r="C133" s="1125" t="s">
        <v>986</v>
      </c>
      <c r="D133" s="1126" t="s">
        <v>7135</v>
      </c>
      <c r="E133" s="1127"/>
      <c r="F133" s="1128">
        <v>11.98</v>
      </c>
      <c r="G133" s="1127"/>
      <c r="H133" s="1127"/>
      <c r="I133" s="1130"/>
    </row>
    <row r="134" spans="1:9" ht="24.95" customHeight="1" x14ac:dyDescent="0.2">
      <c r="A134" s="1111" t="s">
        <v>884</v>
      </c>
      <c r="B134" s="1111" t="s">
        <v>979</v>
      </c>
      <c r="C134" s="1112" t="s">
        <v>3155</v>
      </c>
      <c r="D134" s="1113" t="s">
        <v>3156</v>
      </c>
      <c r="E134" s="1114" t="s">
        <v>100</v>
      </c>
      <c r="F134" s="1115">
        <v>0.114</v>
      </c>
      <c r="G134" s="942"/>
      <c r="H134" s="1116">
        <f>ROUND(G134*F134,2)</f>
        <v>0</v>
      </c>
      <c r="I134" s="1160"/>
    </row>
    <row r="135" spans="1:9" s="1080" customFormat="1" ht="15" x14ac:dyDescent="0.25">
      <c r="A135" s="1118"/>
      <c r="B135" s="1119" t="s">
        <v>985</v>
      </c>
      <c r="C135" s="1120" t="s">
        <v>986</v>
      </c>
      <c r="D135" s="1121" t="s">
        <v>7134</v>
      </c>
      <c r="E135" s="1122"/>
      <c r="F135" s="1120" t="s">
        <v>986</v>
      </c>
      <c r="G135" s="1122"/>
      <c r="H135" s="1122"/>
      <c r="I135" s="1131"/>
    </row>
    <row r="136" spans="1:9" ht="12" x14ac:dyDescent="0.2">
      <c r="A136" s="1124"/>
      <c r="B136" s="1119" t="s">
        <v>985</v>
      </c>
      <c r="C136" s="1125" t="s">
        <v>986</v>
      </c>
      <c r="D136" s="1126" t="s">
        <v>7136</v>
      </c>
      <c r="E136" s="1127"/>
      <c r="F136" s="1128">
        <v>0.114</v>
      </c>
      <c r="G136" s="1127"/>
      <c r="H136" s="1127"/>
      <c r="I136" s="1130"/>
    </row>
    <row r="137" spans="1:9" ht="24.95" customHeight="1" x14ac:dyDescent="0.2">
      <c r="A137" s="1111" t="s">
        <v>886</v>
      </c>
      <c r="B137" s="1111" t="s">
        <v>979</v>
      </c>
      <c r="C137" s="1112" t="s">
        <v>6101</v>
      </c>
      <c r="D137" s="1113" t="s">
        <v>6102</v>
      </c>
      <c r="E137" s="1114" t="s">
        <v>106</v>
      </c>
      <c r="F137" s="1115">
        <v>23.52</v>
      </c>
      <c r="G137" s="942"/>
      <c r="H137" s="1116">
        <f>ROUND(G137*F137,2)</f>
        <v>0</v>
      </c>
      <c r="I137" s="1117"/>
    </row>
    <row r="138" spans="1:9" ht="84" x14ac:dyDescent="0.2">
      <c r="A138" s="1156"/>
      <c r="B138" s="1119" t="s">
        <v>1079</v>
      </c>
      <c r="C138" s="1157"/>
      <c r="D138" s="1159" t="s">
        <v>6103</v>
      </c>
      <c r="E138" s="1157"/>
      <c r="F138" s="1157"/>
      <c r="G138" s="1157"/>
      <c r="H138" s="1157"/>
      <c r="I138" s="1123"/>
    </row>
    <row r="139" spans="1:9" ht="12" x14ac:dyDescent="0.2">
      <c r="A139" s="1118"/>
      <c r="B139" s="1119" t="s">
        <v>985</v>
      </c>
      <c r="C139" s="1120" t="s">
        <v>986</v>
      </c>
      <c r="D139" s="1121" t="s">
        <v>7137</v>
      </c>
      <c r="E139" s="1122"/>
      <c r="F139" s="1120" t="s">
        <v>986</v>
      </c>
      <c r="G139" s="1122"/>
      <c r="H139" s="1122"/>
      <c r="I139" s="1137"/>
    </row>
    <row r="140" spans="1:9" ht="12" x14ac:dyDescent="0.2">
      <c r="A140" s="1124"/>
      <c r="B140" s="1119" t="s">
        <v>985</v>
      </c>
      <c r="C140" s="1125" t="s">
        <v>986</v>
      </c>
      <c r="D140" s="1126" t="s">
        <v>7138</v>
      </c>
      <c r="E140" s="1127"/>
      <c r="F140" s="1128">
        <v>14.39</v>
      </c>
      <c r="G140" s="1127"/>
      <c r="H140" s="1127"/>
      <c r="I140" s="1123"/>
    </row>
    <row r="141" spans="1:9" ht="12" x14ac:dyDescent="0.2">
      <c r="A141" s="1118"/>
      <c r="B141" s="1119" t="s">
        <v>985</v>
      </c>
      <c r="C141" s="1120" t="s">
        <v>986</v>
      </c>
      <c r="D141" s="1121" t="s">
        <v>7139</v>
      </c>
      <c r="E141" s="1122"/>
      <c r="F141" s="1120" t="s">
        <v>986</v>
      </c>
      <c r="G141" s="1122"/>
      <c r="H141" s="1122"/>
      <c r="I141" s="1123"/>
    </row>
    <row r="142" spans="1:9" ht="12" x14ac:dyDescent="0.2">
      <c r="A142" s="1124"/>
      <c r="B142" s="1119" t="s">
        <v>985</v>
      </c>
      <c r="C142" s="1125" t="s">
        <v>986</v>
      </c>
      <c r="D142" s="1126" t="s">
        <v>7140</v>
      </c>
      <c r="E142" s="1127"/>
      <c r="F142" s="1128">
        <v>9.1300000000000008</v>
      </c>
      <c r="G142" s="1127"/>
      <c r="H142" s="1127"/>
      <c r="I142" s="1137"/>
    </row>
    <row r="143" spans="1:9" ht="12" x14ac:dyDescent="0.2">
      <c r="A143" s="1138"/>
      <c r="B143" s="1119" t="s">
        <v>985</v>
      </c>
      <c r="C143" s="1139" t="s">
        <v>986</v>
      </c>
      <c r="D143" s="1140" t="s">
        <v>1023</v>
      </c>
      <c r="E143" s="1141"/>
      <c r="F143" s="1142">
        <v>23.52</v>
      </c>
      <c r="G143" s="1141"/>
      <c r="H143" s="1141"/>
      <c r="I143" s="1123"/>
    </row>
    <row r="144" spans="1:9" ht="24.95" customHeight="1" x14ac:dyDescent="0.2">
      <c r="A144" s="1111" t="s">
        <v>888</v>
      </c>
      <c r="B144" s="1111" t="s">
        <v>979</v>
      </c>
      <c r="C144" s="1112" t="s">
        <v>7141</v>
      </c>
      <c r="D144" s="1113" t="s">
        <v>7142</v>
      </c>
      <c r="E144" s="1114" t="s">
        <v>106</v>
      </c>
      <c r="F144" s="1115">
        <v>23.52</v>
      </c>
      <c r="G144" s="942"/>
      <c r="H144" s="1116">
        <f>ROUND(G144*F144,2)</f>
        <v>0</v>
      </c>
      <c r="I144" s="1129"/>
    </row>
    <row r="145" spans="1:9" ht="12" x14ac:dyDescent="0.2">
      <c r="A145" s="1124"/>
      <c r="B145" s="1119" t="s">
        <v>985</v>
      </c>
      <c r="C145" s="1125" t="s">
        <v>986</v>
      </c>
      <c r="D145" s="1126" t="s">
        <v>7143</v>
      </c>
      <c r="E145" s="1127"/>
      <c r="F145" s="1128">
        <v>14.39</v>
      </c>
      <c r="G145" s="1127"/>
      <c r="H145" s="1127"/>
      <c r="I145" s="1137"/>
    </row>
    <row r="146" spans="1:9" ht="12" x14ac:dyDescent="0.2">
      <c r="A146" s="1124"/>
      <c r="B146" s="1119" t="s">
        <v>985</v>
      </c>
      <c r="C146" s="1125" t="s">
        <v>986</v>
      </c>
      <c r="D146" s="1126" t="s">
        <v>7144</v>
      </c>
      <c r="E146" s="1127"/>
      <c r="F146" s="1128">
        <v>9.1300000000000008</v>
      </c>
      <c r="G146" s="1127"/>
      <c r="H146" s="1127"/>
      <c r="I146" s="1123"/>
    </row>
    <row r="147" spans="1:9" ht="12" x14ac:dyDescent="0.2">
      <c r="A147" s="1138"/>
      <c r="B147" s="1119" t="s">
        <v>985</v>
      </c>
      <c r="C147" s="1139" t="s">
        <v>986</v>
      </c>
      <c r="D147" s="1140" t="s">
        <v>1023</v>
      </c>
      <c r="E147" s="1141"/>
      <c r="F147" s="1142">
        <v>23.52</v>
      </c>
      <c r="G147" s="1141"/>
      <c r="H147" s="1141"/>
      <c r="I147" s="1137"/>
    </row>
    <row r="148" spans="1:9" ht="24.95" customHeight="1" x14ac:dyDescent="0.2">
      <c r="A148" s="1111" t="s">
        <v>890</v>
      </c>
      <c r="B148" s="1111" t="s">
        <v>979</v>
      </c>
      <c r="C148" s="1112" t="s">
        <v>3184</v>
      </c>
      <c r="D148" s="1113" t="s">
        <v>3185</v>
      </c>
      <c r="E148" s="1114" t="s">
        <v>106</v>
      </c>
      <c r="F148" s="1115">
        <v>11.98</v>
      </c>
      <c r="G148" s="942"/>
      <c r="H148" s="1116">
        <f>ROUND(G148*F148,2)</f>
        <v>0</v>
      </c>
      <c r="I148" s="1129"/>
    </row>
    <row r="149" spans="1:9" ht="12" x14ac:dyDescent="0.2">
      <c r="A149" s="1118"/>
      <c r="B149" s="1119" t="s">
        <v>985</v>
      </c>
      <c r="C149" s="1120" t="s">
        <v>986</v>
      </c>
      <c r="D149" s="1121" t="s">
        <v>7134</v>
      </c>
      <c r="E149" s="1122"/>
      <c r="F149" s="1120" t="s">
        <v>986</v>
      </c>
      <c r="G149" s="1122"/>
      <c r="H149" s="1122"/>
      <c r="I149" s="1123"/>
    </row>
    <row r="150" spans="1:9" ht="12" x14ac:dyDescent="0.2">
      <c r="A150" s="1124"/>
      <c r="B150" s="1119" t="s">
        <v>985</v>
      </c>
      <c r="C150" s="1125" t="s">
        <v>986</v>
      </c>
      <c r="D150" s="1126" t="s">
        <v>7135</v>
      </c>
      <c r="E150" s="1127"/>
      <c r="F150" s="1128">
        <v>11.98</v>
      </c>
      <c r="G150" s="1127"/>
      <c r="H150" s="1127"/>
      <c r="I150" s="1137"/>
    </row>
    <row r="151" spans="1:9" ht="24.95" customHeight="1" x14ac:dyDescent="0.2">
      <c r="A151" s="1111" t="s">
        <v>891</v>
      </c>
      <c r="B151" s="1111" t="s">
        <v>979</v>
      </c>
      <c r="C151" s="1112" t="s">
        <v>6121</v>
      </c>
      <c r="D151" s="1113" t="s">
        <v>6122</v>
      </c>
      <c r="E151" s="1114" t="s">
        <v>125</v>
      </c>
      <c r="F151" s="1115">
        <v>66.739999999999995</v>
      </c>
      <c r="G151" s="942"/>
      <c r="H151" s="1116">
        <f>ROUND(G151*F151,2)</f>
        <v>0</v>
      </c>
      <c r="I151" s="1146"/>
    </row>
    <row r="152" spans="1:9" ht="12" x14ac:dyDescent="0.2">
      <c r="A152" s="1124"/>
      <c r="B152" s="1119" t="s">
        <v>985</v>
      </c>
      <c r="C152" s="1125" t="s">
        <v>986</v>
      </c>
      <c r="D152" s="1126" t="s">
        <v>7145</v>
      </c>
      <c r="E152" s="1127"/>
      <c r="F152" s="1128">
        <v>31.35</v>
      </c>
      <c r="G152" s="1127"/>
      <c r="H152" s="1127"/>
      <c r="I152" s="1137"/>
    </row>
    <row r="153" spans="1:9" ht="12" x14ac:dyDescent="0.2">
      <c r="A153" s="1124"/>
      <c r="B153" s="1119" t="s">
        <v>985</v>
      </c>
      <c r="C153" s="1125" t="s">
        <v>986</v>
      </c>
      <c r="D153" s="1126" t="s">
        <v>7146</v>
      </c>
      <c r="E153" s="1127"/>
      <c r="F153" s="1128">
        <v>17.149999999999999</v>
      </c>
      <c r="G153" s="1127"/>
      <c r="H153" s="1127"/>
      <c r="I153" s="1143"/>
    </row>
    <row r="154" spans="1:9" s="1080" customFormat="1" ht="15" x14ac:dyDescent="0.25">
      <c r="A154" s="1124"/>
      <c r="B154" s="1119" t="s">
        <v>985</v>
      </c>
      <c r="C154" s="1125" t="s">
        <v>986</v>
      </c>
      <c r="D154" s="1126" t="s">
        <v>7147</v>
      </c>
      <c r="E154" s="1127"/>
      <c r="F154" s="1128">
        <v>18.239999999999998</v>
      </c>
      <c r="G154" s="1127"/>
      <c r="H154" s="1127"/>
      <c r="I154" s="1131"/>
    </row>
    <row r="155" spans="1:9" ht="12" x14ac:dyDescent="0.2">
      <c r="A155" s="1138"/>
      <c r="B155" s="1119" t="s">
        <v>985</v>
      </c>
      <c r="C155" s="1139" t="s">
        <v>986</v>
      </c>
      <c r="D155" s="1140" t="s">
        <v>1023</v>
      </c>
      <c r="E155" s="1141"/>
      <c r="F155" s="1142">
        <v>66.739999999999995</v>
      </c>
      <c r="G155" s="1141"/>
      <c r="H155" s="1141"/>
      <c r="I155" s="1130"/>
    </row>
    <row r="156" spans="1:9" ht="24.95" customHeight="1" x14ac:dyDescent="0.2">
      <c r="A156" s="1111" t="s">
        <v>892</v>
      </c>
      <c r="B156" s="1111" t="s">
        <v>979</v>
      </c>
      <c r="C156" s="1112" t="s">
        <v>7148</v>
      </c>
      <c r="D156" s="1113" t="s">
        <v>3199</v>
      </c>
      <c r="E156" s="1114" t="s">
        <v>142</v>
      </c>
      <c r="F156" s="1115">
        <v>1.7969999999999999</v>
      </c>
      <c r="G156" s="942"/>
      <c r="H156" s="1116">
        <f>ROUND(G156*F156,2)</f>
        <v>0</v>
      </c>
      <c r="I156" s="1117"/>
    </row>
    <row r="157" spans="1:9" ht="12" x14ac:dyDescent="0.2">
      <c r="A157" s="1118"/>
      <c r="B157" s="1119" t="s">
        <v>985</v>
      </c>
      <c r="C157" s="1120" t="s">
        <v>986</v>
      </c>
      <c r="D157" s="1121" t="s">
        <v>7134</v>
      </c>
      <c r="E157" s="1122"/>
      <c r="F157" s="1120" t="s">
        <v>986</v>
      </c>
      <c r="G157" s="1122"/>
      <c r="H157" s="1122"/>
      <c r="I157" s="1123"/>
    </row>
    <row r="158" spans="1:9" ht="12" x14ac:dyDescent="0.2">
      <c r="A158" s="1124"/>
      <c r="B158" s="1119" t="s">
        <v>985</v>
      </c>
      <c r="C158" s="1125" t="s">
        <v>986</v>
      </c>
      <c r="D158" s="1126" t="s">
        <v>7149</v>
      </c>
      <c r="E158" s="1127"/>
      <c r="F158" s="1128">
        <v>1.7969999999999999</v>
      </c>
      <c r="G158" s="1127"/>
      <c r="H158" s="1127"/>
      <c r="I158" s="1123"/>
    </row>
    <row r="159" spans="1:9" ht="24.95" customHeight="1" x14ac:dyDescent="0.2">
      <c r="A159" s="1111" t="s">
        <v>893</v>
      </c>
      <c r="B159" s="1111" t="s">
        <v>979</v>
      </c>
      <c r="C159" s="1112" t="s">
        <v>7150</v>
      </c>
      <c r="D159" s="1113" t="s">
        <v>7151</v>
      </c>
      <c r="E159" s="1114" t="s">
        <v>142</v>
      </c>
      <c r="F159" s="1115">
        <v>2.3959999999999999</v>
      </c>
      <c r="G159" s="942"/>
      <c r="H159" s="1116">
        <f>ROUND(G159*F159,2)</f>
        <v>0</v>
      </c>
      <c r="I159" s="1160"/>
    </row>
    <row r="160" spans="1:9" ht="12" x14ac:dyDescent="0.2">
      <c r="A160" s="1118"/>
      <c r="B160" s="1119" t="s">
        <v>985</v>
      </c>
      <c r="C160" s="1120" t="s">
        <v>986</v>
      </c>
      <c r="D160" s="1121" t="s">
        <v>7134</v>
      </c>
      <c r="E160" s="1122"/>
      <c r="F160" s="1120" t="s">
        <v>986</v>
      </c>
      <c r="G160" s="1122"/>
      <c r="H160" s="1122"/>
      <c r="I160" s="1137"/>
    </row>
    <row r="161" spans="1:9" ht="12" x14ac:dyDescent="0.2">
      <c r="A161" s="1124"/>
      <c r="B161" s="1119" t="s">
        <v>985</v>
      </c>
      <c r="C161" s="1125" t="s">
        <v>986</v>
      </c>
      <c r="D161" s="1126" t="s">
        <v>7152</v>
      </c>
      <c r="E161" s="1127"/>
      <c r="F161" s="1128">
        <v>2.3959999999999999</v>
      </c>
      <c r="G161" s="1127"/>
      <c r="H161" s="1127"/>
      <c r="I161" s="1137"/>
    </row>
    <row r="162" spans="1:9" s="1080" customFormat="1" ht="24.95" customHeight="1" x14ac:dyDescent="0.25">
      <c r="A162" s="1104"/>
      <c r="B162" s="1105" t="s">
        <v>977</v>
      </c>
      <c r="C162" s="1106" t="s">
        <v>1024</v>
      </c>
      <c r="D162" s="1106" t="s">
        <v>970</v>
      </c>
      <c r="E162" s="1107"/>
      <c r="F162" s="1108"/>
      <c r="G162" s="1108"/>
      <c r="H162" s="1109">
        <f>SUM(H163:H390)</f>
        <v>0</v>
      </c>
      <c r="I162" s="1110"/>
    </row>
    <row r="163" spans="1:9" ht="24.95" customHeight="1" x14ac:dyDescent="0.2">
      <c r="A163" s="1111" t="s">
        <v>894</v>
      </c>
      <c r="B163" s="1111" t="s">
        <v>979</v>
      </c>
      <c r="C163" s="1112" t="s">
        <v>7153</v>
      </c>
      <c r="D163" s="1113" t="s">
        <v>7154</v>
      </c>
      <c r="E163" s="1114" t="s">
        <v>106</v>
      </c>
      <c r="F163" s="1115">
        <v>56</v>
      </c>
      <c r="G163" s="942"/>
      <c r="H163" s="1116">
        <f>ROUND(G163*F163,2)</f>
        <v>0</v>
      </c>
      <c r="I163" s="1129"/>
    </row>
    <row r="164" spans="1:9" ht="12" x14ac:dyDescent="0.2">
      <c r="A164" s="1118"/>
      <c r="B164" s="1119" t="s">
        <v>985</v>
      </c>
      <c r="C164" s="1120" t="s">
        <v>986</v>
      </c>
      <c r="D164" s="1121" t="s">
        <v>7155</v>
      </c>
      <c r="E164" s="1122"/>
      <c r="F164" s="1120" t="s">
        <v>986</v>
      </c>
      <c r="G164" s="1122"/>
      <c r="H164" s="1122"/>
      <c r="I164" s="1123"/>
    </row>
    <row r="165" spans="1:9" ht="12" x14ac:dyDescent="0.2">
      <c r="A165" s="1124"/>
      <c r="B165" s="1119" t="s">
        <v>985</v>
      </c>
      <c r="C165" s="1125" t="s">
        <v>986</v>
      </c>
      <c r="D165" s="1126" t="s">
        <v>7156</v>
      </c>
      <c r="E165" s="1127"/>
      <c r="F165" s="1128">
        <v>56</v>
      </c>
      <c r="G165" s="1127"/>
      <c r="H165" s="1127"/>
      <c r="I165" s="1137"/>
    </row>
    <row r="166" spans="1:9" ht="24.95" customHeight="1" x14ac:dyDescent="0.2">
      <c r="A166" s="1111" t="s">
        <v>896</v>
      </c>
      <c r="B166" s="1111" t="s">
        <v>979</v>
      </c>
      <c r="C166" s="1112" t="s">
        <v>7157</v>
      </c>
      <c r="D166" s="1113" t="s">
        <v>7158</v>
      </c>
      <c r="E166" s="1114" t="s">
        <v>106</v>
      </c>
      <c r="F166" s="1115">
        <v>3360</v>
      </c>
      <c r="G166" s="942"/>
      <c r="H166" s="1116">
        <f>ROUND(G166*F166,2)</f>
        <v>0</v>
      </c>
      <c r="I166" s="1129"/>
    </row>
    <row r="167" spans="1:9" ht="12" x14ac:dyDescent="0.2">
      <c r="A167" s="1118"/>
      <c r="B167" s="1119" t="s">
        <v>985</v>
      </c>
      <c r="C167" s="1120" t="s">
        <v>986</v>
      </c>
      <c r="D167" s="1121" t="s">
        <v>7155</v>
      </c>
      <c r="E167" s="1122"/>
      <c r="F167" s="1120" t="s">
        <v>986</v>
      </c>
      <c r="G167" s="1122"/>
      <c r="H167" s="1122"/>
      <c r="I167" s="1137"/>
    </row>
    <row r="168" spans="1:9" ht="12" x14ac:dyDescent="0.2">
      <c r="A168" s="1124"/>
      <c r="B168" s="1119" t="s">
        <v>985</v>
      </c>
      <c r="C168" s="1125" t="s">
        <v>986</v>
      </c>
      <c r="D168" s="1126" t="s">
        <v>7159</v>
      </c>
      <c r="E168" s="1127"/>
      <c r="F168" s="1128">
        <v>3360</v>
      </c>
      <c r="G168" s="1127"/>
      <c r="H168" s="1127"/>
      <c r="I168" s="1137"/>
    </row>
    <row r="169" spans="1:9" ht="24.95" customHeight="1" x14ac:dyDescent="0.2">
      <c r="A169" s="1111" t="s">
        <v>898</v>
      </c>
      <c r="B169" s="1111" t="s">
        <v>979</v>
      </c>
      <c r="C169" s="1112" t="s">
        <v>7160</v>
      </c>
      <c r="D169" s="1113" t="s">
        <v>7161</v>
      </c>
      <c r="E169" s="1114" t="s">
        <v>106</v>
      </c>
      <c r="F169" s="1115">
        <v>56</v>
      </c>
      <c r="G169" s="942"/>
      <c r="H169" s="1116">
        <f>ROUND(G169*F169,2)</f>
        <v>0</v>
      </c>
      <c r="I169" s="1146"/>
    </row>
    <row r="170" spans="1:9" ht="12" x14ac:dyDescent="0.2">
      <c r="A170" s="1118"/>
      <c r="B170" s="1119" t="s">
        <v>985</v>
      </c>
      <c r="C170" s="1120" t="s">
        <v>986</v>
      </c>
      <c r="D170" s="1121" t="s">
        <v>7155</v>
      </c>
      <c r="E170" s="1122"/>
      <c r="F170" s="1120" t="s">
        <v>986</v>
      </c>
      <c r="G170" s="1122"/>
      <c r="H170" s="1122"/>
      <c r="I170" s="1137"/>
    </row>
    <row r="171" spans="1:9" ht="12" x14ac:dyDescent="0.2">
      <c r="A171" s="1124"/>
      <c r="B171" s="1119" t="s">
        <v>985</v>
      </c>
      <c r="C171" s="1125" t="s">
        <v>986</v>
      </c>
      <c r="D171" s="1126" t="s">
        <v>7156</v>
      </c>
      <c r="E171" s="1127"/>
      <c r="F171" s="1128">
        <v>56</v>
      </c>
      <c r="G171" s="1127"/>
      <c r="H171" s="1127"/>
      <c r="I171" s="1137"/>
    </row>
    <row r="172" spans="1:9" ht="24.95" customHeight="1" x14ac:dyDescent="0.2">
      <c r="A172" s="1111" t="s">
        <v>900</v>
      </c>
      <c r="B172" s="1111" t="s">
        <v>979</v>
      </c>
      <c r="C172" s="1112" t="s">
        <v>3230</v>
      </c>
      <c r="D172" s="1113" t="s">
        <v>3231</v>
      </c>
      <c r="E172" s="1114" t="s">
        <v>106</v>
      </c>
      <c r="F172" s="1115">
        <v>56</v>
      </c>
      <c r="G172" s="942"/>
      <c r="H172" s="1116">
        <f>ROUND(G172*F172,2)</f>
        <v>0</v>
      </c>
      <c r="I172" s="1160"/>
    </row>
    <row r="173" spans="1:9" ht="12" x14ac:dyDescent="0.2">
      <c r="A173" s="1118"/>
      <c r="B173" s="1119" t="s">
        <v>985</v>
      </c>
      <c r="C173" s="1120" t="s">
        <v>986</v>
      </c>
      <c r="D173" s="1121" t="s">
        <v>7155</v>
      </c>
      <c r="E173" s="1122"/>
      <c r="F173" s="1120" t="s">
        <v>986</v>
      </c>
      <c r="G173" s="1122"/>
      <c r="H173" s="1122"/>
      <c r="I173" s="1137"/>
    </row>
    <row r="174" spans="1:9" ht="12" x14ac:dyDescent="0.2">
      <c r="A174" s="1124"/>
      <c r="B174" s="1119" t="s">
        <v>985</v>
      </c>
      <c r="C174" s="1125" t="s">
        <v>986</v>
      </c>
      <c r="D174" s="1126" t="s">
        <v>7156</v>
      </c>
      <c r="E174" s="1127"/>
      <c r="F174" s="1128">
        <v>56</v>
      </c>
      <c r="G174" s="1127"/>
      <c r="H174" s="1127"/>
      <c r="I174" s="1137"/>
    </row>
    <row r="175" spans="1:9" ht="24.95" customHeight="1" x14ac:dyDescent="0.2">
      <c r="A175" s="1111" t="s">
        <v>902</v>
      </c>
      <c r="B175" s="1111" t="s">
        <v>979</v>
      </c>
      <c r="C175" s="1112" t="s">
        <v>3234</v>
      </c>
      <c r="D175" s="1113" t="s">
        <v>3235</v>
      </c>
      <c r="E175" s="1114" t="s">
        <v>106</v>
      </c>
      <c r="F175" s="1115">
        <v>3360</v>
      </c>
      <c r="G175" s="942"/>
      <c r="H175" s="1116">
        <f>ROUND(G175*F175,2)</f>
        <v>0</v>
      </c>
      <c r="I175" s="1146"/>
    </row>
    <row r="176" spans="1:9" ht="12" x14ac:dyDescent="0.2">
      <c r="A176" s="1118"/>
      <c r="B176" s="1119" t="s">
        <v>985</v>
      </c>
      <c r="C176" s="1120" t="s">
        <v>986</v>
      </c>
      <c r="D176" s="1121" t="s">
        <v>7155</v>
      </c>
      <c r="E176" s="1122"/>
      <c r="F176" s="1120" t="s">
        <v>986</v>
      </c>
      <c r="G176" s="1122"/>
      <c r="H176" s="1122"/>
      <c r="I176" s="1137"/>
    </row>
    <row r="177" spans="1:9" ht="12" x14ac:dyDescent="0.2">
      <c r="A177" s="1124"/>
      <c r="B177" s="1119" t="s">
        <v>985</v>
      </c>
      <c r="C177" s="1125" t="s">
        <v>986</v>
      </c>
      <c r="D177" s="1126" t="s">
        <v>7159</v>
      </c>
      <c r="E177" s="1127"/>
      <c r="F177" s="1128">
        <v>3360</v>
      </c>
      <c r="G177" s="1127"/>
      <c r="H177" s="1127"/>
      <c r="I177" s="1137"/>
    </row>
    <row r="178" spans="1:9" ht="24.95" customHeight="1" x14ac:dyDescent="0.2">
      <c r="A178" s="1111" t="s">
        <v>904</v>
      </c>
      <c r="B178" s="1111" t="s">
        <v>979</v>
      </c>
      <c r="C178" s="1112" t="s">
        <v>3238</v>
      </c>
      <c r="D178" s="1113" t="s">
        <v>3239</v>
      </c>
      <c r="E178" s="1114" t="s">
        <v>106</v>
      </c>
      <c r="F178" s="1115">
        <v>56</v>
      </c>
      <c r="G178" s="942"/>
      <c r="H178" s="1116">
        <f>ROUND(G178*F178,2)</f>
        <v>0</v>
      </c>
      <c r="I178" s="1129"/>
    </row>
    <row r="179" spans="1:9" ht="12" x14ac:dyDescent="0.2">
      <c r="A179" s="1118"/>
      <c r="B179" s="1119" t="s">
        <v>985</v>
      </c>
      <c r="C179" s="1120" t="s">
        <v>986</v>
      </c>
      <c r="D179" s="1121" t="s">
        <v>7155</v>
      </c>
      <c r="E179" s="1122"/>
      <c r="F179" s="1120" t="s">
        <v>986</v>
      </c>
      <c r="G179" s="1122"/>
      <c r="H179" s="1122"/>
      <c r="I179" s="1137"/>
    </row>
    <row r="180" spans="1:9" ht="12" x14ac:dyDescent="0.2">
      <c r="A180" s="1124"/>
      <c r="B180" s="1119" t="s">
        <v>985</v>
      </c>
      <c r="C180" s="1125" t="s">
        <v>986</v>
      </c>
      <c r="D180" s="1126" t="s">
        <v>7156</v>
      </c>
      <c r="E180" s="1127"/>
      <c r="F180" s="1128">
        <v>56</v>
      </c>
      <c r="G180" s="1127"/>
      <c r="H180" s="1127"/>
      <c r="I180" s="1161"/>
    </row>
    <row r="181" spans="1:9" ht="24.95" customHeight="1" x14ac:dyDescent="0.2">
      <c r="A181" s="1111" t="s">
        <v>906</v>
      </c>
      <c r="B181" s="1111" t="s">
        <v>979</v>
      </c>
      <c r="C181" s="1112" t="s">
        <v>3243</v>
      </c>
      <c r="D181" s="1113" t="s">
        <v>3244</v>
      </c>
      <c r="E181" s="1114" t="s">
        <v>106</v>
      </c>
      <c r="F181" s="1115">
        <v>137</v>
      </c>
      <c r="G181" s="942"/>
      <c r="H181" s="1116">
        <f>ROUND(G181*F181,2)</f>
        <v>0</v>
      </c>
      <c r="I181" s="1129"/>
    </row>
    <row r="182" spans="1:9" ht="12" x14ac:dyDescent="0.2">
      <c r="A182" s="1124"/>
      <c r="B182" s="1119" t="s">
        <v>985</v>
      </c>
      <c r="C182" s="1125" t="s">
        <v>986</v>
      </c>
      <c r="D182" s="1126" t="s">
        <v>7162</v>
      </c>
      <c r="E182" s="1127"/>
      <c r="F182" s="1128">
        <v>137</v>
      </c>
      <c r="G182" s="1127"/>
      <c r="H182" s="1127"/>
      <c r="I182" s="1143"/>
    </row>
    <row r="183" spans="1:9" s="1080" customFormat="1" ht="24.95" customHeight="1" x14ac:dyDescent="0.25">
      <c r="A183" s="1111" t="s">
        <v>908</v>
      </c>
      <c r="B183" s="1111" t="s">
        <v>979</v>
      </c>
      <c r="C183" s="1112" t="s">
        <v>1084</v>
      </c>
      <c r="D183" s="1113" t="s">
        <v>3252</v>
      </c>
      <c r="E183" s="1114" t="s">
        <v>106</v>
      </c>
      <c r="F183" s="1115">
        <v>171.01</v>
      </c>
      <c r="G183" s="942"/>
      <c r="H183" s="1116">
        <f>ROUND(G183*F183,2)</f>
        <v>0</v>
      </c>
      <c r="I183" s="1144"/>
    </row>
    <row r="184" spans="1:9" ht="12" x14ac:dyDescent="0.2">
      <c r="A184" s="1124"/>
      <c r="B184" s="1119" t="s">
        <v>985</v>
      </c>
      <c r="C184" s="1125" t="s">
        <v>986</v>
      </c>
      <c r="D184" s="1126" t="s">
        <v>7163</v>
      </c>
      <c r="E184" s="1127"/>
      <c r="F184" s="1128">
        <v>29.95</v>
      </c>
      <c r="G184" s="1127"/>
      <c r="H184" s="1127"/>
      <c r="I184" s="1130"/>
    </row>
    <row r="185" spans="1:9" ht="12" x14ac:dyDescent="0.2">
      <c r="A185" s="1124"/>
      <c r="B185" s="1119" t="s">
        <v>985</v>
      </c>
      <c r="C185" s="1125" t="s">
        <v>986</v>
      </c>
      <c r="D185" s="1126" t="s">
        <v>7164</v>
      </c>
      <c r="E185" s="1127"/>
      <c r="F185" s="1128">
        <v>65.52</v>
      </c>
      <c r="G185" s="1127"/>
      <c r="H185" s="1127"/>
      <c r="I185" s="1130"/>
    </row>
    <row r="186" spans="1:9" ht="12" x14ac:dyDescent="0.2">
      <c r="A186" s="1124"/>
      <c r="B186" s="1119" t="s">
        <v>985</v>
      </c>
      <c r="C186" s="1125" t="s">
        <v>986</v>
      </c>
      <c r="D186" s="1126" t="s">
        <v>7165</v>
      </c>
      <c r="E186" s="1127"/>
      <c r="F186" s="1128">
        <v>50.89</v>
      </c>
      <c r="G186" s="1127"/>
      <c r="H186" s="1127"/>
      <c r="I186" s="1123"/>
    </row>
    <row r="187" spans="1:9" ht="12" x14ac:dyDescent="0.2">
      <c r="A187" s="1124"/>
      <c r="B187" s="1119" t="s">
        <v>985</v>
      </c>
      <c r="C187" s="1125" t="s">
        <v>986</v>
      </c>
      <c r="D187" s="1126" t="s">
        <v>7166</v>
      </c>
      <c r="E187" s="1127"/>
      <c r="F187" s="1128">
        <v>10.26</v>
      </c>
      <c r="G187" s="1127"/>
      <c r="H187" s="1127"/>
      <c r="I187" s="1123"/>
    </row>
    <row r="188" spans="1:9" ht="12" x14ac:dyDescent="0.2">
      <c r="A188" s="1124"/>
      <c r="B188" s="1119" t="s">
        <v>985</v>
      </c>
      <c r="C188" s="1125" t="s">
        <v>986</v>
      </c>
      <c r="D188" s="1126" t="s">
        <v>7167</v>
      </c>
      <c r="E188" s="1127"/>
      <c r="F188" s="1128">
        <v>14.39</v>
      </c>
      <c r="G188" s="1127"/>
      <c r="H188" s="1127"/>
      <c r="I188" s="1137"/>
    </row>
    <row r="189" spans="1:9" ht="12" x14ac:dyDescent="0.2">
      <c r="A189" s="1138"/>
      <c r="B189" s="1119" t="s">
        <v>985</v>
      </c>
      <c r="C189" s="1139" t="s">
        <v>986</v>
      </c>
      <c r="D189" s="1140" t="s">
        <v>1023</v>
      </c>
      <c r="E189" s="1141"/>
      <c r="F189" s="1142">
        <v>171.01</v>
      </c>
      <c r="G189" s="1141"/>
      <c r="H189" s="1141"/>
      <c r="I189" s="1137"/>
    </row>
    <row r="190" spans="1:9" ht="24.95" customHeight="1" x14ac:dyDescent="0.2">
      <c r="A190" s="1111" t="s">
        <v>910</v>
      </c>
      <c r="B190" s="1111" t="s">
        <v>979</v>
      </c>
      <c r="C190" s="1112" t="s">
        <v>7168</v>
      </c>
      <c r="D190" s="1113" t="s">
        <v>7169</v>
      </c>
      <c r="E190" s="1114" t="s">
        <v>100</v>
      </c>
      <c r="F190" s="1115">
        <v>3.9129999999999998</v>
      </c>
      <c r="G190" s="942"/>
      <c r="H190" s="1116">
        <f>ROUND(G190*F190,2)</f>
        <v>0</v>
      </c>
      <c r="I190" s="1129"/>
    </row>
    <row r="191" spans="1:9" ht="12" x14ac:dyDescent="0.2">
      <c r="A191" s="1118"/>
      <c r="B191" s="1119" t="s">
        <v>985</v>
      </c>
      <c r="C191" s="1120" t="s">
        <v>986</v>
      </c>
      <c r="D191" s="1121" t="s">
        <v>7064</v>
      </c>
      <c r="E191" s="1122"/>
      <c r="F191" s="1120" t="s">
        <v>986</v>
      </c>
      <c r="G191" s="1122"/>
      <c r="H191" s="1122"/>
      <c r="I191" s="1137"/>
    </row>
    <row r="192" spans="1:9" ht="12" x14ac:dyDescent="0.2">
      <c r="A192" s="1124"/>
      <c r="B192" s="1119" t="s">
        <v>985</v>
      </c>
      <c r="C192" s="1125" t="s">
        <v>986</v>
      </c>
      <c r="D192" s="1126" t="s">
        <v>7170</v>
      </c>
      <c r="E192" s="1127"/>
      <c r="F192" s="1128">
        <v>3.9129999999999998</v>
      </c>
      <c r="G192" s="1127"/>
      <c r="H192" s="1127"/>
      <c r="I192" s="1137"/>
    </row>
    <row r="193" spans="1:9" ht="24.95" customHeight="1" x14ac:dyDescent="0.2">
      <c r="A193" s="1111" t="s">
        <v>912</v>
      </c>
      <c r="B193" s="1111" t="s">
        <v>979</v>
      </c>
      <c r="C193" s="1112" t="s">
        <v>6133</v>
      </c>
      <c r="D193" s="1113" t="s">
        <v>6134</v>
      </c>
      <c r="E193" s="1114" t="s">
        <v>620</v>
      </c>
      <c r="F193" s="1115">
        <v>112.2</v>
      </c>
      <c r="G193" s="942"/>
      <c r="H193" s="1116">
        <f>ROUND(G193*F193,2)</f>
        <v>0</v>
      </c>
      <c r="I193" s="1146"/>
    </row>
    <row r="194" spans="1:9" ht="60" x14ac:dyDescent="0.2">
      <c r="A194" s="1156"/>
      <c r="B194" s="1119" t="s">
        <v>1079</v>
      </c>
      <c r="C194" s="1157"/>
      <c r="D194" s="1159" t="s">
        <v>6135</v>
      </c>
      <c r="E194" s="1157"/>
      <c r="F194" s="1157"/>
      <c r="G194" s="1157"/>
      <c r="H194" s="1157"/>
      <c r="I194" s="1137"/>
    </row>
    <row r="195" spans="1:9" ht="12" x14ac:dyDescent="0.2">
      <c r="A195" s="1118"/>
      <c r="B195" s="1119" t="s">
        <v>985</v>
      </c>
      <c r="C195" s="1120" t="s">
        <v>986</v>
      </c>
      <c r="D195" s="1121" t="s">
        <v>3047</v>
      </c>
      <c r="E195" s="1122"/>
      <c r="F195" s="1120" t="s">
        <v>986</v>
      </c>
      <c r="G195" s="1122"/>
      <c r="H195" s="1122"/>
      <c r="I195" s="1137"/>
    </row>
    <row r="196" spans="1:9" ht="12" x14ac:dyDescent="0.2">
      <c r="A196" s="1124"/>
      <c r="B196" s="1119" t="s">
        <v>985</v>
      </c>
      <c r="C196" s="1125" t="s">
        <v>986</v>
      </c>
      <c r="D196" s="1126" t="s">
        <v>7171</v>
      </c>
      <c r="E196" s="1127"/>
      <c r="F196" s="1128">
        <v>102</v>
      </c>
      <c r="G196" s="1127"/>
      <c r="H196" s="1127"/>
      <c r="I196" s="1137"/>
    </row>
    <row r="197" spans="1:9" ht="12" x14ac:dyDescent="0.2">
      <c r="A197" s="1124"/>
      <c r="B197" s="1119" t="s">
        <v>985</v>
      </c>
      <c r="C197" s="1125" t="s">
        <v>986</v>
      </c>
      <c r="D197" s="1126" t="s">
        <v>7172</v>
      </c>
      <c r="E197" s="1127"/>
      <c r="F197" s="1128">
        <v>10.199999999999999</v>
      </c>
      <c r="G197" s="1127"/>
      <c r="H197" s="1127"/>
      <c r="I197" s="1137"/>
    </row>
    <row r="198" spans="1:9" ht="12" x14ac:dyDescent="0.2">
      <c r="A198" s="1138"/>
      <c r="B198" s="1119" t="s">
        <v>985</v>
      </c>
      <c r="C198" s="1139" t="s">
        <v>986</v>
      </c>
      <c r="D198" s="1140" t="s">
        <v>1023</v>
      </c>
      <c r="E198" s="1141"/>
      <c r="F198" s="1142">
        <v>112.2</v>
      </c>
      <c r="G198" s="1141"/>
      <c r="H198" s="1141"/>
      <c r="I198" s="1123"/>
    </row>
    <row r="199" spans="1:9" ht="24.95" customHeight="1" x14ac:dyDescent="0.2">
      <c r="A199" s="1111" t="s">
        <v>913</v>
      </c>
      <c r="B199" s="1111" t="s">
        <v>979</v>
      </c>
      <c r="C199" s="1112" t="s">
        <v>7173</v>
      </c>
      <c r="D199" s="1113" t="s">
        <v>7174</v>
      </c>
      <c r="E199" s="1114" t="s">
        <v>620</v>
      </c>
      <c r="F199" s="1115">
        <v>148.5</v>
      </c>
      <c r="G199" s="942"/>
      <c r="H199" s="1116">
        <f>ROUND(G199*F199,2)</f>
        <v>0</v>
      </c>
      <c r="I199" s="1129"/>
    </row>
    <row r="200" spans="1:9" ht="12" x14ac:dyDescent="0.2">
      <c r="A200" s="1118"/>
      <c r="B200" s="1119" t="s">
        <v>985</v>
      </c>
      <c r="C200" s="1120" t="s">
        <v>986</v>
      </c>
      <c r="D200" s="1121" t="s">
        <v>7175</v>
      </c>
      <c r="E200" s="1122"/>
      <c r="F200" s="1120" t="s">
        <v>986</v>
      </c>
      <c r="G200" s="1122"/>
      <c r="H200" s="1122"/>
      <c r="I200" s="1137"/>
    </row>
    <row r="201" spans="1:9" ht="12" x14ac:dyDescent="0.2">
      <c r="A201" s="1124"/>
      <c r="B201" s="1119" t="s">
        <v>985</v>
      </c>
      <c r="C201" s="1125" t="s">
        <v>986</v>
      </c>
      <c r="D201" s="1126" t="s">
        <v>7176</v>
      </c>
      <c r="E201" s="1127"/>
      <c r="F201" s="1128">
        <v>32</v>
      </c>
      <c r="G201" s="1127"/>
      <c r="H201" s="1127"/>
      <c r="I201" s="1137"/>
    </row>
    <row r="202" spans="1:9" ht="12" x14ac:dyDescent="0.2">
      <c r="A202" s="1118"/>
      <c r="B202" s="1119" t="s">
        <v>985</v>
      </c>
      <c r="C202" s="1120" t="s">
        <v>986</v>
      </c>
      <c r="D202" s="1121" t="s">
        <v>7177</v>
      </c>
      <c r="E202" s="1122"/>
      <c r="F202" s="1120" t="s">
        <v>986</v>
      </c>
      <c r="G202" s="1122"/>
      <c r="H202" s="1122"/>
      <c r="I202" s="1137"/>
    </row>
    <row r="203" spans="1:9" ht="12" x14ac:dyDescent="0.2">
      <c r="A203" s="1124"/>
      <c r="B203" s="1119" t="s">
        <v>985</v>
      </c>
      <c r="C203" s="1125" t="s">
        <v>986</v>
      </c>
      <c r="D203" s="1126" t="s">
        <v>7178</v>
      </c>
      <c r="E203" s="1127"/>
      <c r="F203" s="1128">
        <v>22</v>
      </c>
      <c r="G203" s="1127"/>
      <c r="H203" s="1127"/>
      <c r="I203" s="1137"/>
    </row>
    <row r="204" spans="1:9" ht="12" x14ac:dyDescent="0.2">
      <c r="A204" s="1118"/>
      <c r="B204" s="1119" t="s">
        <v>985</v>
      </c>
      <c r="C204" s="1120" t="s">
        <v>986</v>
      </c>
      <c r="D204" s="1121" t="s">
        <v>7083</v>
      </c>
      <c r="E204" s="1122"/>
      <c r="F204" s="1120" t="s">
        <v>986</v>
      </c>
      <c r="G204" s="1122"/>
      <c r="H204" s="1122"/>
      <c r="I204" s="1123"/>
    </row>
    <row r="205" spans="1:9" ht="12" x14ac:dyDescent="0.2">
      <c r="A205" s="1124"/>
      <c r="B205" s="1119" t="s">
        <v>985</v>
      </c>
      <c r="C205" s="1125" t="s">
        <v>986</v>
      </c>
      <c r="D205" s="1126" t="s">
        <v>7179</v>
      </c>
      <c r="E205" s="1127"/>
      <c r="F205" s="1128">
        <v>25</v>
      </c>
      <c r="G205" s="1127"/>
      <c r="H205" s="1127"/>
      <c r="I205" s="1137"/>
    </row>
    <row r="206" spans="1:9" s="1080" customFormat="1" ht="15" x14ac:dyDescent="0.25">
      <c r="A206" s="1118"/>
      <c r="B206" s="1119" t="s">
        <v>985</v>
      </c>
      <c r="C206" s="1120" t="s">
        <v>986</v>
      </c>
      <c r="D206" s="1121" t="s">
        <v>7180</v>
      </c>
      <c r="E206" s="1122"/>
      <c r="F206" s="1120" t="s">
        <v>986</v>
      </c>
      <c r="G206" s="1122"/>
      <c r="H206" s="1122"/>
      <c r="I206" s="1162"/>
    </row>
    <row r="207" spans="1:9" ht="12" x14ac:dyDescent="0.2">
      <c r="A207" s="1124"/>
      <c r="B207" s="1119" t="s">
        <v>985</v>
      </c>
      <c r="C207" s="1125" t="s">
        <v>986</v>
      </c>
      <c r="D207" s="1126" t="s">
        <v>7179</v>
      </c>
      <c r="E207" s="1127"/>
      <c r="F207" s="1128">
        <v>25</v>
      </c>
      <c r="G207" s="1127"/>
      <c r="H207" s="1127"/>
      <c r="I207" s="1137"/>
    </row>
    <row r="208" spans="1:9" ht="12" x14ac:dyDescent="0.2">
      <c r="A208" s="1118"/>
      <c r="B208" s="1119" t="s">
        <v>985</v>
      </c>
      <c r="C208" s="1120" t="s">
        <v>986</v>
      </c>
      <c r="D208" s="1121" t="s">
        <v>7181</v>
      </c>
      <c r="E208" s="1122"/>
      <c r="F208" s="1120" t="s">
        <v>986</v>
      </c>
      <c r="G208" s="1122"/>
      <c r="H208" s="1122"/>
      <c r="I208" s="1137"/>
    </row>
    <row r="209" spans="1:9" ht="12" x14ac:dyDescent="0.2">
      <c r="A209" s="1124"/>
      <c r="B209" s="1119" t="s">
        <v>985</v>
      </c>
      <c r="C209" s="1125" t="s">
        <v>986</v>
      </c>
      <c r="D209" s="1126" t="s">
        <v>7182</v>
      </c>
      <c r="E209" s="1127"/>
      <c r="F209" s="1128">
        <v>31</v>
      </c>
      <c r="G209" s="1127"/>
      <c r="H209" s="1127"/>
      <c r="I209" s="1143"/>
    </row>
    <row r="210" spans="1:9" s="1080" customFormat="1" ht="15" x14ac:dyDescent="0.25">
      <c r="A210" s="1132"/>
      <c r="B210" s="1119" t="s">
        <v>985</v>
      </c>
      <c r="C210" s="1133" t="s">
        <v>986</v>
      </c>
      <c r="D210" s="1134" t="s">
        <v>988</v>
      </c>
      <c r="E210" s="1135"/>
      <c r="F210" s="1136">
        <v>135</v>
      </c>
      <c r="G210" s="1135"/>
      <c r="H210" s="1135"/>
      <c r="I210" s="1131"/>
    </row>
    <row r="211" spans="1:9" ht="12" x14ac:dyDescent="0.2">
      <c r="A211" s="1124"/>
      <c r="B211" s="1119" t="s">
        <v>985</v>
      </c>
      <c r="C211" s="1125" t="s">
        <v>986</v>
      </c>
      <c r="D211" s="1126" t="s">
        <v>7183</v>
      </c>
      <c r="E211" s="1127"/>
      <c r="F211" s="1128">
        <v>13.5</v>
      </c>
      <c r="G211" s="1127"/>
      <c r="H211" s="1127"/>
      <c r="I211" s="1130"/>
    </row>
    <row r="212" spans="1:9" ht="12" x14ac:dyDescent="0.2">
      <c r="A212" s="1138"/>
      <c r="B212" s="1119" t="s">
        <v>985</v>
      </c>
      <c r="C212" s="1139" t="s">
        <v>986</v>
      </c>
      <c r="D212" s="1140" t="s">
        <v>1023</v>
      </c>
      <c r="E212" s="1141"/>
      <c r="F212" s="1142">
        <v>148.5</v>
      </c>
      <c r="G212" s="1141"/>
      <c r="H212" s="1141"/>
      <c r="I212" s="1130"/>
    </row>
    <row r="213" spans="1:9" ht="24.95" customHeight="1" x14ac:dyDescent="0.2">
      <c r="A213" s="1111" t="s">
        <v>914</v>
      </c>
      <c r="B213" s="1111" t="s">
        <v>979</v>
      </c>
      <c r="C213" s="1112" t="s">
        <v>7184</v>
      </c>
      <c r="D213" s="1113" t="s">
        <v>7185</v>
      </c>
      <c r="E213" s="1114" t="s">
        <v>106</v>
      </c>
      <c r="F213" s="1115">
        <v>67.108000000000004</v>
      </c>
      <c r="G213" s="942"/>
      <c r="H213" s="1116">
        <f>ROUND(G213*F213,2)</f>
        <v>0</v>
      </c>
      <c r="I213" s="1146"/>
    </row>
    <row r="214" spans="1:9" ht="12" x14ac:dyDescent="0.2">
      <c r="A214" s="1118"/>
      <c r="B214" s="1119" t="s">
        <v>985</v>
      </c>
      <c r="C214" s="1120" t="s">
        <v>986</v>
      </c>
      <c r="D214" s="1121" t="s">
        <v>6209</v>
      </c>
      <c r="E214" s="1122"/>
      <c r="F214" s="1120" t="s">
        <v>986</v>
      </c>
      <c r="G214" s="1122"/>
      <c r="H214" s="1122"/>
      <c r="I214" s="1137"/>
    </row>
    <row r="215" spans="1:9" ht="12" x14ac:dyDescent="0.2">
      <c r="A215" s="1124"/>
      <c r="B215" s="1119" t="s">
        <v>985</v>
      </c>
      <c r="C215" s="1125" t="s">
        <v>986</v>
      </c>
      <c r="D215" s="1126" t="s">
        <v>7186</v>
      </c>
      <c r="E215" s="1127"/>
      <c r="F215" s="1128">
        <v>15.365</v>
      </c>
      <c r="G215" s="1127"/>
      <c r="H215" s="1127"/>
      <c r="I215" s="1123"/>
    </row>
    <row r="216" spans="1:9" ht="12" x14ac:dyDescent="0.2">
      <c r="A216" s="1124"/>
      <c r="B216" s="1119" t="s">
        <v>985</v>
      </c>
      <c r="C216" s="1125" t="s">
        <v>986</v>
      </c>
      <c r="D216" s="1126" t="s">
        <v>7187</v>
      </c>
      <c r="E216" s="1127"/>
      <c r="F216" s="1128">
        <v>-1.379</v>
      </c>
      <c r="G216" s="1127"/>
      <c r="H216" s="1127"/>
      <c r="I216" s="1123"/>
    </row>
    <row r="217" spans="1:9" ht="12" x14ac:dyDescent="0.2">
      <c r="A217" s="1118"/>
      <c r="B217" s="1119" t="s">
        <v>985</v>
      </c>
      <c r="C217" s="1120" t="s">
        <v>986</v>
      </c>
      <c r="D217" s="1121" t="s">
        <v>3323</v>
      </c>
      <c r="E217" s="1122"/>
      <c r="F217" s="1120" t="s">
        <v>986</v>
      </c>
      <c r="G217" s="1122"/>
      <c r="H217" s="1122"/>
      <c r="I217" s="1137"/>
    </row>
    <row r="218" spans="1:9" ht="12" x14ac:dyDescent="0.2">
      <c r="A218" s="1124"/>
      <c r="B218" s="1119" t="s">
        <v>985</v>
      </c>
      <c r="C218" s="1125" t="s">
        <v>986</v>
      </c>
      <c r="D218" s="1126" t="s">
        <v>7188</v>
      </c>
      <c r="E218" s="1127"/>
      <c r="F218" s="1128">
        <v>7.14</v>
      </c>
      <c r="G218" s="1127"/>
      <c r="H218" s="1127"/>
      <c r="I218" s="1123"/>
    </row>
    <row r="219" spans="1:9" ht="12" x14ac:dyDescent="0.2">
      <c r="A219" s="1124"/>
      <c r="B219" s="1119" t="s">
        <v>985</v>
      </c>
      <c r="C219" s="1125" t="s">
        <v>986</v>
      </c>
      <c r="D219" s="1126" t="s">
        <v>7187</v>
      </c>
      <c r="E219" s="1127"/>
      <c r="F219" s="1128">
        <v>-1.379</v>
      </c>
      <c r="G219" s="1127"/>
      <c r="H219" s="1127"/>
      <c r="I219" s="1137"/>
    </row>
    <row r="220" spans="1:9" ht="12" x14ac:dyDescent="0.2">
      <c r="A220" s="1118"/>
      <c r="B220" s="1119" t="s">
        <v>985</v>
      </c>
      <c r="C220" s="1120" t="s">
        <v>986</v>
      </c>
      <c r="D220" s="1121" t="s">
        <v>3325</v>
      </c>
      <c r="E220" s="1122"/>
      <c r="F220" s="1120" t="s">
        <v>986</v>
      </c>
      <c r="G220" s="1122"/>
      <c r="H220" s="1122"/>
      <c r="I220" s="1137"/>
    </row>
    <row r="221" spans="1:9" ht="12" x14ac:dyDescent="0.2">
      <c r="A221" s="1124"/>
      <c r="B221" s="1119" t="s">
        <v>985</v>
      </c>
      <c r="C221" s="1125" t="s">
        <v>986</v>
      </c>
      <c r="D221" s="1126" t="s">
        <v>7188</v>
      </c>
      <c r="E221" s="1127"/>
      <c r="F221" s="1128">
        <v>7.14</v>
      </c>
      <c r="G221" s="1127"/>
      <c r="H221" s="1127"/>
      <c r="I221" s="1123"/>
    </row>
    <row r="222" spans="1:9" ht="12" x14ac:dyDescent="0.2">
      <c r="A222" s="1124"/>
      <c r="B222" s="1119" t="s">
        <v>985</v>
      </c>
      <c r="C222" s="1125" t="s">
        <v>986</v>
      </c>
      <c r="D222" s="1126" t="s">
        <v>7187</v>
      </c>
      <c r="E222" s="1127"/>
      <c r="F222" s="1128">
        <v>-1.379</v>
      </c>
      <c r="G222" s="1127"/>
      <c r="H222" s="1127"/>
      <c r="I222" s="1137"/>
    </row>
    <row r="223" spans="1:9" ht="12" x14ac:dyDescent="0.2">
      <c r="A223" s="1118"/>
      <c r="B223" s="1119" t="s">
        <v>985</v>
      </c>
      <c r="C223" s="1120" t="s">
        <v>986</v>
      </c>
      <c r="D223" s="1121" t="s">
        <v>3326</v>
      </c>
      <c r="E223" s="1122"/>
      <c r="F223" s="1120" t="s">
        <v>986</v>
      </c>
      <c r="G223" s="1122"/>
      <c r="H223" s="1122"/>
      <c r="I223" s="1137"/>
    </row>
    <row r="224" spans="1:9" ht="12" x14ac:dyDescent="0.2">
      <c r="A224" s="1124"/>
      <c r="B224" s="1119" t="s">
        <v>985</v>
      </c>
      <c r="C224" s="1125" t="s">
        <v>986</v>
      </c>
      <c r="D224" s="1126" t="s">
        <v>7189</v>
      </c>
      <c r="E224" s="1127"/>
      <c r="F224" s="1128">
        <v>6.36</v>
      </c>
      <c r="G224" s="1127"/>
      <c r="H224" s="1127"/>
      <c r="I224" s="1123"/>
    </row>
    <row r="225" spans="1:9" ht="12" x14ac:dyDescent="0.2">
      <c r="A225" s="1124"/>
      <c r="B225" s="1119" t="s">
        <v>985</v>
      </c>
      <c r="C225" s="1125" t="s">
        <v>986</v>
      </c>
      <c r="D225" s="1126" t="s">
        <v>7187</v>
      </c>
      <c r="E225" s="1127"/>
      <c r="F225" s="1128">
        <v>-1.379</v>
      </c>
      <c r="G225" s="1127"/>
      <c r="H225" s="1127"/>
      <c r="I225" s="1137"/>
    </row>
    <row r="226" spans="1:9" ht="12" x14ac:dyDescent="0.2">
      <c r="A226" s="1118"/>
      <c r="B226" s="1119" t="s">
        <v>985</v>
      </c>
      <c r="C226" s="1120" t="s">
        <v>986</v>
      </c>
      <c r="D226" s="1121" t="s">
        <v>3283</v>
      </c>
      <c r="E226" s="1122"/>
      <c r="F226" s="1120" t="s">
        <v>986</v>
      </c>
      <c r="G226" s="1122"/>
      <c r="H226" s="1122"/>
      <c r="I226" s="1123"/>
    </row>
    <row r="227" spans="1:9" ht="12" x14ac:dyDescent="0.2">
      <c r="A227" s="1124"/>
      <c r="B227" s="1119" t="s">
        <v>985</v>
      </c>
      <c r="C227" s="1125" t="s">
        <v>986</v>
      </c>
      <c r="D227" s="1126" t="s">
        <v>7190</v>
      </c>
      <c r="E227" s="1127"/>
      <c r="F227" s="1128">
        <v>7.9790000000000001</v>
      </c>
      <c r="G227" s="1127"/>
      <c r="H227" s="1127"/>
      <c r="I227" s="1137"/>
    </row>
    <row r="228" spans="1:9" ht="12" x14ac:dyDescent="0.2">
      <c r="A228" s="1124"/>
      <c r="B228" s="1119" t="s">
        <v>985</v>
      </c>
      <c r="C228" s="1125" t="s">
        <v>986</v>
      </c>
      <c r="D228" s="1126" t="s">
        <v>7191</v>
      </c>
      <c r="E228" s="1127"/>
      <c r="F228" s="1128">
        <v>2.4580000000000002</v>
      </c>
      <c r="G228" s="1127"/>
      <c r="H228" s="1127"/>
      <c r="I228" s="1143"/>
    </row>
    <row r="229" spans="1:9" s="1080" customFormat="1" ht="15" x14ac:dyDescent="0.25">
      <c r="A229" s="1124"/>
      <c r="B229" s="1119" t="s">
        <v>985</v>
      </c>
      <c r="C229" s="1125" t="s">
        <v>986</v>
      </c>
      <c r="D229" s="1126" t="s">
        <v>7192</v>
      </c>
      <c r="E229" s="1127"/>
      <c r="F229" s="1128">
        <v>29.728000000000002</v>
      </c>
      <c r="G229" s="1127"/>
      <c r="H229" s="1127"/>
      <c r="I229" s="1131"/>
    </row>
    <row r="230" spans="1:9" ht="12" x14ac:dyDescent="0.2">
      <c r="A230" s="1124"/>
      <c r="B230" s="1119" t="s">
        <v>985</v>
      </c>
      <c r="C230" s="1125" t="s">
        <v>986</v>
      </c>
      <c r="D230" s="1126" t="s">
        <v>7193</v>
      </c>
      <c r="E230" s="1127"/>
      <c r="F230" s="1128">
        <v>-3.5459999999999998</v>
      </c>
      <c r="G230" s="1127"/>
      <c r="H230" s="1127"/>
      <c r="I230" s="1130"/>
    </row>
    <row r="231" spans="1:9" s="1080" customFormat="1" ht="15" x14ac:dyDescent="0.25">
      <c r="A231" s="1138"/>
      <c r="B231" s="1119" t="s">
        <v>985</v>
      </c>
      <c r="C231" s="1139" t="s">
        <v>986</v>
      </c>
      <c r="D231" s="1140" t="s">
        <v>1023</v>
      </c>
      <c r="E231" s="1141"/>
      <c r="F231" s="1142">
        <v>67.108000000000004</v>
      </c>
      <c r="G231" s="1141"/>
      <c r="H231" s="1141"/>
      <c r="I231" s="1162"/>
    </row>
    <row r="232" spans="1:9" ht="24.95" customHeight="1" x14ac:dyDescent="0.2">
      <c r="A232" s="1111" t="s">
        <v>915</v>
      </c>
      <c r="B232" s="1111" t="s">
        <v>979</v>
      </c>
      <c r="C232" s="1112" t="s">
        <v>3276</v>
      </c>
      <c r="D232" s="1113" t="s">
        <v>3277</v>
      </c>
      <c r="E232" s="1114" t="s">
        <v>106</v>
      </c>
      <c r="F232" s="1115">
        <v>30.818000000000001</v>
      </c>
      <c r="G232" s="942"/>
      <c r="H232" s="1116">
        <f>ROUND(G232*F232,2)</f>
        <v>0</v>
      </c>
      <c r="I232" s="1163"/>
    </row>
    <row r="233" spans="1:9" ht="12" x14ac:dyDescent="0.2">
      <c r="A233" s="1118"/>
      <c r="B233" s="1119" t="s">
        <v>985</v>
      </c>
      <c r="C233" s="1120" t="s">
        <v>986</v>
      </c>
      <c r="D233" s="1121" t="s">
        <v>6209</v>
      </c>
      <c r="E233" s="1122"/>
      <c r="F233" s="1120" t="s">
        <v>986</v>
      </c>
      <c r="G233" s="1122"/>
      <c r="H233" s="1122"/>
      <c r="I233" s="1123"/>
    </row>
    <row r="234" spans="1:9" ht="12" x14ac:dyDescent="0.2">
      <c r="A234" s="1124"/>
      <c r="B234" s="1119" t="s">
        <v>985</v>
      </c>
      <c r="C234" s="1125" t="s">
        <v>986</v>
      </c>
      <c r="D234" s="1126" t="s">
        <v>7186</v>
      </c>
      <c r="E234" s="1127"/>
      <c r="F234" s="1128">
        <v>15.365</v>
      </c>
      <c r="G234" s="1127"/>
      <c r="H234" s="1127"/>
      <c r="I234" s="1137"/>
    </row>
    <row r="235" spans="1:9" ht="12" x14ac:dyDescent="0.2">
      <c r="A235" s="1124"/>
      <c r="B235" s="1119" t="s">
        <v>985</v>
      </c>
      <c r="C235" s="1125" t="s">
        <v>986</v>
      </c>
      <c r="D235" s="1126" t="s">
        <v>6451</v>
      </c>
      <c r="E235" s="1127"/>
      <c r="F235" s="1128">
        <v>-1.5760000000000001</v>
      </c>
      <c r="G235" s="1127"/>
      <c r="H235" s="1127"/>
      <c r="I235" s="1137"/>
    </row>
    <row r="236" spans="1:9" ht="12" x14ac:dyDescent="0.2">
      <c r="A236" s="1118"/>
      <c r="B236" s="1119" t="s">
        <v>985</v>
      </c>
      <c r="C236" s="1120" t="s">
        <v>986</v>
      </c>
      <c r="D236" s="1121" t="s">
        <v>3323</v>
      </c>
      <c r="E236" s="1122"/>
      <c r="F236" s="1120" t="s">
        <v>986</v>
      </c>
      <c r="G236" s="1122"/>
      <c r="H236" s="1122"/>
      <c r="I236" s="1143"/>
    </row>
    <row r="237" spans="1:9" s="1080" customFormat="1" ht="15" x14ac:dyDescent="0.25">
      <c r="A237" s="1124"/>
      <c r="B237" s="1119" t="s">
        <v>985</v>
      </c>
      <c r="C237" s="1125" t="s">
        <v>986</v>
      </c>
      <c r="D237" s="1126" t="s">
        <v>7194</v>
      </c>
      <c r="E237" s="1127"/>
      <c r="F237" s="1128">
        <v>17.029</v>
      </c>
      <c r="G237" s="1127"/>
      <c r="H237" s="1127"/>
      <c r="I237" s="1131"/>
    </row>
    <row r="238" spans="1:9" ht="12" x14ac:dyDescent="0.2">
      <c r="A238" s="1138"/>
      <c r="B238" s="1119" t="s">
        <v>985</v>
      </c>
      <c r="C238" s="1139" t="s">
        <v>986</v>
      </c>
      <c r="D238" s="1140" t="s">
        <v>1023</v>
      </c>
      <c r="E238" s="1141"/>
      <c r="F238" s="1142">
        <v>30.818000000000001</v>
      </c>
      <c r="G238" s="1141"/>
      <c r="H238" s="1141"/>
      <c r="I238" s="1130"/>
    </row>
    <row r="239" spans="1:9" ht="24.95" customHeight="1" x14ac:dyDescent="0.2">
      <c r="A239" s="1111" t="s">
        <v>1166</v>
      </c>
      <c r="B239" s="1111" t="s">
        <v>979</v>
      </c>
      <c r="C239" s="1112" t="s">
        <v>6157</v>
      </c>
      <c r="D239" s="1113" t="s">
        <v>6158</v>
      </c>
      <c r="E239" s="1114" t="s">
        <v>142</v>
      </c>
      <c r="F239" s="1115">
        <v>7.2460000000000004</v>
      </c>
      <c r="G239" s="942"/>
      <c r="H239" s="1116">
        <f>ROUND(G239*F239,2)</f>
        <v>0</v>
      </c>
      <c r="I239" s="1117"/>
    </row>
    <row r="240" spans="1:9" ht="12" x14ac:dyDescent="0.2">
      <c r="A240" s="1118"/>
      <c r="B240" s="1119" t="s">
        <v>985</v>
      </c>
      <c r="C240" s="1120" t="s">
        <v>986</v>
      </c>
      <c r="D240" s="1121" t="s">
        <v>3323</v>
      </c>
      <c r="E240" s="1122"/>
      <c r="F240" s="1120" t="s">
        <v>986</v>
      </c>
      <c r="G240" s="1122"/>
      <c r="H240" s="1122"/>
      <c r="I240" s="1123"/>
    </row>
    <row r="241" spans="1:9" ht="12" x14ac:dyDescent="0.2">
      <c r="A241" s="1118"/>
      <c r="B241" s="1119" t="s">
        <v>985</v>
      </c>
      <c r="C241" s="1120" t="s">
        <v>986</v>
      </c>
      <c r="D241" s="1121" t="s">
        <v>7195</v>
      </c>
      <c r="E241" s="1122"/>
      <c r="F241" s="1120" t="s">
        <v>986</v>
      </c>
      <c r="G241" s="1122"/>
      <c r="H241" s="1122"/>
      <c r="I241" s="1123"/>
    </row>
    <row r="242" spans="1:9" ht="12" x14ac:dyDescent="0.2">
      <c r="A242" s="1124"/>
      <c r="B242" s="1119" t="s">
        <v>985</v>
      </c>
      <c r="C242" s="1125" t="s">
        <v>986</v>
      </c>
      <c r="D242" s="1126" t="s">
        <v>7196</v>
      </c>
      <c r="E242" s="1127"/>
      <c r="F242" s="1128">
        <v>10.837</v>
      </c>
      <c r="G242" s="1127"/>
      <c r="H242" s="1127"/>
      <c r="I242" s="1137"/>
    </row>
    <row r="243" spans="1:9" ht="12" x14ac:dyDescent="0.2">
      <c r="A243" s="1124"/>
      <c r="B243" s="1119" t="s">
        <v>985</v>
      </c>
      <c r="C243" s="1125" t="s">
        <v>986</v>
      </c>
      <c r="D243" s="1126" t="s">
        <v>7197</v>
      </c>
      <c r="E243" s="1127"/>
      <c r="F243" s="1128">
        <v>-3.984</v>
      </c>
      <c r="G243" s="1127"/>
      <c r="H243" s="1127"/>
      <c r="I243" s="1137"/>
    </row>
    <row r="244" spans="1:9" ht="12" x14ac:dyDescent="0.2">
      <c r="A244" s="1124"/>
      <c r="B244" s="1119" t="s">
        <v>985</v>
      </c>
      <c r="C244" s="1125" t="s">
        <v>986</v>
      </c>
      <c r="D244" s="1126" t="s">
        <v>7198</v>
      </c>
      <c r="E244" s="1127"/>
      <c r="F244" s="1128">
        <v>0.16900000000000001</v>
      </c>
      <c r="G244" s="1127"/>
      <c r="H244" s="1127"/>
      <c r="I244" s="1137"/>
    </row>
    <row r="245" spans="1:9" ht="12" x14ac:dyDescent="0.2">
      <c r="A245" s="1124"/>
      <c r="B245" s="1119" t="s">
        <v>985</v>
      </c>
      <c r="C245" s="1125" t="s">
        <v>986</v>
      </c>
      <c r="D245" s="1126" t="s">
        <v>7199</v>
      </c>
      <c r="E245" s="1127"/>
      <c r="F245" s="1128">
        <v>0.224</v>
      </c>
      <c r="G245" s="1127"/>
      <c r="H245" s="1127"/>
      <c r="I245" s="1137"/>
    </row>
    <row r="246" spans="1:9" ht="12" x14ac:dyDescent="0.2">
      <c r="A246" s="1138"/>
      <c r="B246" s="1119" t="s">
        <v>985</v>
      </c>
      <c r="C246" s="1139" t="s">
        <v>986</v>
      </c>
      <c r="D246" s="1140" t="s">
        <v>1023</v>
      </c>
      <c r="E246" s="1141"/>
      <c r="F246" s="1142">
        <v>7.2460000000000004</v>
      </c>
      <c r="G246" s="1141"/>
      <c r="H246" s="1141"/>
      <c r="I246" s="1137"/>
    </row>
    <row r="247" spans="1:9" ht="24.95" customHeight="1" x14ac:dyDescent="0.2">
      <c r="A247" s="1111" t="s">
        <v>1171</v>
      </c>
      <c r="B247" s="1111" t="s">
        <v>979</v>
      </c>
      <c r="C247" s="1112" t="s">
        <v>4795</v>
      </c>
      <c r="D247" s="1113" t="s">
        <v>4796</v>
      </c>
      <c r="E247" s="1114" t="s">
        <v>142</v>
      </c>
      <c r="F247" s="1115">
        <v>1.7370000000000001</v>
      </c>
      <c r="G247" s="942"/>
      <c r="H247" s="1116">
        <f>ROUND(G247*F247,2)</f>
        <v>0</v>
      </c>
      <c r="I247" s="1146"/>
    </row>
    <row r="248" spans="1:9" ht="12" x14ac:dyDescent="0.2">
      <c r="A248" s="1118"/>
      <c r="B248" s="1119" t="s">
        <v>985</v>
      </c>
      <c r="C248" s="1120" t="s">
        <v>986</v>
      </c>
      <c r="D248" s="1121" t="s">
        <v>7200</v>
      </c>
      <c r="E248" s="1122"/>
      <c r="F248" s="1120" t="s">
        <v>986</v>
      </c>
      <c r="G248" s="1122"/>
      <c r="H248" s="1122"/>
      <c r="I248" s="1137"/>
    </row>
    <row r="249" spans="1:9" ht="12" x14ac:dyDescent="0.2">
      <c r="A249" s="1118"/>
      <c r="B249" s="1119" t="s">
        <v>985</v>
      </c>
      <c r="C249" s="1120" t="s">
        <v>986</v>
      </c>
      <c r="D249" s="1121" t="s">
        <v>3273</v>
      </c>
      <c r="E249" s="1122"/>
      <c r="F249" s="1120" t="s">
        <v>986</v>
      </c>
      <c r="G249" s="1122"/>
      <c r="H249" s="1122"/>
      <c r="I249" s="1137"/>
    </row>
    <row r="250" spans="1:9" ht="12" x14ac:dyDescent="0.2">
      <c r="A250" s="1124"/>
      <c r="B250" s="1119" t="s">
        <v>985</v>
      </c>
      <c r="C250" s="1125" t="s">
        <v>986</v>
      </c>
      <c r="D250" s="1126" t="s">
        <v>7201</v>
      </c>
      <c r="E250" s="1127"/>
      <c r="F250" s="1128">
        <v>3.4000000000000002E-2</v>
      </c>
      <c r="G250" s="1127"/>
      <c r="H250" s="1127"/>
      <c r="I250" s="1137"/>
    </row>
    <row r="251" spans="1:9" ht="12" x14ac:dyDescent="0.2">
      <c r="A251" s="1124"/>
      <c r="B251" s="1119" t="s">
        <v>985</v>
      </c>
      <c r="C251" s="1125" t="s">
        <v>986</v>
      </c>
      <c r="D251" s="1126" t="s">
        <v>7202</v>
      </c>
      <c r="E251" s="1127"/>
      <c r="F251" s="1128">
        <v>3.5999999999999997E-2</v>
      </c>
      <c r="G251" s="1127"/>
      <c r="H251" s="1127"/>
      <c r="I251" s="1137"/>
    </row>
    <row r="252" spans="1:9" ht="12" x14ac:dyDescent="0.2">
      <c r="A252" s="1118"/>
      <c r="B252" s="1119" t="s">
        <v>985</v>
      </c>
      <c r="C252" s="1120" t="s">
        <v>986</v>
      </c>
      <c r="D252" s="1121" t="s">
        <v>3332</v>
      </c>
      <c r="E252" s="1122"/>
      <c r="F252" s="1120" t="s">
        <v>986</v>
      </c>
      <c r="G252" s="1122"/>
      <c r="H252" s="1122"/>
      <c r="I252" s="1123"/>
    </row>
    <row r="253" spans="1:9" ht="12" x14ac:dyDescent="0.2">
      <c r="A253" s="1124"/>
      <c r="B253" s="1119" t="s">
        <v>985</v>
      </c>
      <c r="C253" s="1125" t="s">
        <v>986</v>
      </c>
      <c r="D253" s="1126" t="s">
        <v>7203</v>
      </c>
      <c r="E253" s="1127"/>
      <c r="F253" s="1128">
        <v>4.1000000000000002E-2</v>
      </c>
      <c r="G253" s="1127"/>
      <c r="H253" s="1127"/>
      <c r="I253" s="1137"/>
    </row>
    <row r="254" spans="1:9" ht="12" x14ac:dyDescent="0.2">
      <c r="A254" s="1124"/>
      <c r="B254" s="1119" t="s">
        <v>985</v>
      </c>
      <c r="C254" s="1125" t="s">
        <v>986</v>
      </c>
      <c r="D254" s="1126" t="s">
        <v>7204</v>
      </c>
      <c r="E254" s="1127"/>
      <c r="F254" s="1128">
        <v>0.126</v>
      </c>
      <c r="G254" s="1127"/>
      <c r="H254" s="1127"/>
      <c r="I254" s="1137"/>
    </row>
    <row r="255" spans="1:9" ht="12" x14ac:dyDescent="0.2">
      <c r="A255" s="1118"/>
      <c r="B255" s="1119" t="s">
        <v>985</v>
      </c>
      <c r="C255" s="1120" t="s">
        <v>986</v>
      </c>
      <c r="D255" s="1121" t="s">
        <v>3323</v>
      </c>
      <c r="E255" s="1122"/>
      <c r="F255" s="1120" t="s">
        <v>986</v>
      </c>
      <c r="G255" s="1122"/>
      <c r="H255" s="1122"/>
      <c r="I255" s="1137"/>
    </row>
    <row r="256" spans="1:9" ht="12" x14ac:dyDescent="0.2">
      <c r="A256" s="1124"/>
      <c r="B256" s="1119" t="s">
        <v>985</v>
      </c>
      <c r="C256" s="1125" t="s">
        <v>986</v>
      </c>
      <c r="D256" s="1126" t="s">
        <v>7205</v>
      </c>
      <c r="E256" s="1127"/>
      <c r="F256" s="1128">
        <v>0.94599999999999995</v>
      </c>
      <c r="G256" s="1127"/>
      <c r="H256" s="1127"/>
      <c r="I256" s="1137"/>
    </row>
    <row r="257" spans="1:9" ht="12" x14ac:dyDescent="0.2">
      <c r="A257" s="1124"/>
      <c r="B257" s="1119" t="s">
        <v>985</v>
      </c>
      <c r="C257" s="1125" t="s">
        <v>986</v>
      </c>
      <c r="D257" s="1126" t="s">
        <v>7206</v>
      </c>
      <c r="E257" s="1127"/>
      <c r="F257" s="1128">
        <v>0.11899999999999999</v>
      </c>
      <c r="G257" s="1127"/>
      <c r="H257" s="1127"/>
      <c r="I257" s="1137"/>
    </row>
    <row r="258" spans="1:9" ht="12" x14ac:dyDescent="0.2">
      <c r="A258" s="1118"/>
      <c r="B258" s="1119" t="s">
        <v>985</v>
      </c>
      <c r="C258" s="1120" t="s">
        <v>986</v>
      </c>
      <c r="D258" s="1121" t="s">
        <v>3325</v>
      </c>
      <c r="E258" s="1122"/>
      <c r="F258" s="1120" t="s">
        <v>986</v>
      </c>
      <c r="G258" s="1122"/>
      <c r="H258" s="1122"/>
      <c r="I258" s="1123"/>
    </row>
    <row r="259" spans="1:9" ht="12" x14ac:dyDescent="0.2">
      <c r="A259" s="1124"/>
      <c r="B259" s="1119" t="s">
        <v>985</v>
      </c>
      <c r="C259" s="1125" t="s">
        <v>986</v>
      </c>
      <c r="D259" s="1126" t="s">
        <v>7207</v>
      </c>
      <c r="E259" s="1127"/>
      <c r="F259" s="1128">
        <v>3.5999999999999997E-2</v>
      </c>
      <c r="G259" s="1127"/>
      <c r="H259" s="1127"/>
      <c r="I259" s="1137"/>
    </row>
    <row r="260" spans="1:9" ht="12" x14ac:dyDescent="0.2">
      <c r="A260" s="1124"/>
      <c r="B260" s="1119" t="s">
        <v>985</v>
      </c>
      <c r="C260" s="1125" t="s">
        <v>986</v>
      </c>
      <c r="D260" s="1126" t="s">
        <v>7208</v>
      </c>
      <c r="E260" s="1127"/>
      <c r="F260" s="1128">
        <v>0.10199999999999999</v>
      </c>
      <c r="G260" s="1127"/>
      <c r="H260" s="1127"/>
      <c r="I260" s="1137"/>
    </row>
    <row r="261" spans="1:9" ht="12" x14ac:dyDescent="0.2">
      <c r="A261" s="1118"/>
      <c r="B261" s="1119" t="s">
        <v>985</v>
      </c>
      <c r="C261" s="1120" t="s">
        <v>986</v>
      </c>
      <c r="D261" s="1121" t="s">
        <v>3326</v>
      </c>
      <c r="E261" s="1122"/>
      <c r="F261" s="1120" t="s">
        <v>986</v>
      </c>
      <c r="G261" s="1122"/>
      <c r="H261" s="1122"/>
      <c r="I261" s="1137"/>
    </row>
    <row r="262" spans="1:9" ht="12" x14ac:dyDescent="0.2">
      <c r="A262" s="1124"/>
      <c r="B262" s="1119" t="s">
        <v>985</v>
      </c>
      <c r="C262" s="1125" t="s">
        <v>986</v>
      </c>
      <c r="D262" s="1126" t="s">
        <v>7209</v>
      </c>
      <c r="E262" s="1127"/>
      <c r="F262" s="1128">
        <v>3.5999999999999997E-2</v>
      </c>
      <c r="G262" s="1127"/>
      <c r="H262" s="1127"/>
      <c r="I262" s="1137"/>
    </row>
    <row r="263" spans="1:9" ht="12" x14ac:dyDescent="0.2">
      <c r="A263" s="1124"/>
      <c r="B263" s="1119" t="s">
        <v>985</v>
      </c>
      <c r="C263" s="1125" t="s">
        <v>986</v>
      </c>
      <c r="D263" s="1126" t="s">
        <v>7210</v>
      </c>
      <c r="E263" s="1127"/>
      <c r="F263" s="1128">
        <v>4.3999999999999997E-2</v>
      </c>
      <c r="G263" s="1127"/>
      <c r="H263" s="1127"/>
      <c r="I263" s="1161"/>
    </row>
    <row r="264" spans="1:9" ht="12" x14ac:dyDescent="0.2">
      <c r="A264" s="1124"/>
      <c r="B264" s="1119" t="s">
        <v>985</v>
      </c>
      <c r="C264" s="1125" t="s">
        <v>986</v>
      </c>
      <c r="D264" s="1126" t="s">
        <v>7211</v>
      </c>
      <c r="E264" s="1127"/>
      <c r="F264" s="1128">
        <v>0.14000000000000001</v>
      </c>
      <c r="G264" s="1127"/>
      <c r="H264" s="1127"/>
      <c r="I264" s="1123"/>
    </row>
    <row r="265" spans="1:9" ht="12" x14ac:dyDescent="0.2">
      <c r="A265" s="1118"/>
      <c r="B265" s="1119" t="s">
        <v>985</v>
      </c>
      <c r="C265" s="1120" t="s">
        <v>986</v>
      </c>
      <c r="D265" s="1121" t="s">
        <v>3283</v>
      </c>
      <c r="E265" s="1122"/>
      <c r="F265" s="1120" t="s">
        <v>986</v>
      </c>
      <c r="G265" s="1122"/>
      <c r="H265" s="1122"/>
      <c r="I265" s="1123"/>
    </row>
    <row r="266" spans="1:9" ht="12" x14ac:dyDescent="0.2">
      <c r="A266" s="1124"/>
      <c r="B266" s="1119" t="s">
        <v>985</v>
      </c>
      <c r="C266" s="1125" t="s">
        <v>986</v>
      </c>
      <c r="D266" s="1126" t="s">
        <v>7209</v>
      </c>
      <c r="E266" s="1127"/>
      <c r="F266" s="1128">
        <v>3.5999999999999997E-2</v>
      </c>
      <c r="G266" s="1127"/>
      <c r="H266" s="1127"/>
      <c r="I266" s="1137"/>
    </row>
    <row r="267" spans="1:9" ht="12" x14ac:dyDescent="0.2">
      <c r="A267" s="1124"/>
      <c r="B267" s="1119" t="s">
        <v>985</v>
      </c>
      <c r="C267" s="1125" t="s">
        <v>986</v>
      </c>
      <c r="D267" s="1126" t="s">
        <v>7212</v>
      </c>
      <c r="E267" s="1127"/>
      <c r="F267" s="1128">
        <v>4.1000000000000002E-2</v>
      </c>
      <c r="G267" s="1127"/>
      <c r="H267" s="1127"/>
      <c r="I267" s="1123"/>
    </row>
    <row r="268" spans="1:9" ht="12" x14ac:dyDescent="0.2">
      <c r="A268" s="1138"/>
      <c r="B268" s="1119" t="s">
        <v>985</v>
      </c>
      <c r="C268" s="1139" t="s">
        <v>986</v>
      </c>
      <c r="D268" s="1140" t="s">
        <v>1023</v>
      </c>
      <c r="E268" s="1141"/>
      <c r="F268" s="1142">
        <v>1.7370000000000001</v>
      </c>
      <c r="G268" s="1141"/>
      <c r="H268" s="1141"/>
      <c r="I268" s="1137"/>
    </row>
    <row r="269" spans="1:9" ht="24.95" customHeight="1" x14ac:dyDescent="0.2">
      <c r="A269" s="1111" t="s">
        <v>1175</v>
      </c>
      <c r="B269" s="1111" t="s">
        <v>979</v>
      </c>
      <c r="C269" s="1112" t="s">
        <v>3319</v>
      </c>
      <c r="D269" s="1113" t="s">
        <v>3320</v>
      </c>
      <c r="E269" s="1114" t="s">
        <v>106</v>
      </c>
      <c r="F269" s="1115">
        <v>60.4</v>
      </c>
      <c r="G269" s="942"/>
      <c r="H269" s="1116">
        <f>ROUND(G269*F269,2)</f>
        <v>0</v>
      </c>
      <c r="I269" s="1129"/>
    </row>
    <row r="270" spans="1:9" ht="12" x14ac:dyDescent="0.2">
      <c r="A270" s="1118"/>
      <c r="B270" s="1119" t="s">
        <v>985</v>
      </c>
      <c r="C270" s="1120" t="s">
        <v>986</v>
      </c>
      <c r="D270" s="1121" t="s">
        <v>6205</v>
      </c>
      <c r="E270" s="1122"/>
      <c r="F270" s="1120" t="s">
        <v>986</v>
      </c>
      <c r="G270" s="1122"/>
      <c r="H270" s="1122"/>
      <c r="I270" s="1123"/>
    </row>
    <row r="271" spans="1:9" ht="12" x14ac:dyDescent="0.2">
      <c r="A271" s="1124"/>
      <c r="B271" s="1119" t="s">
        <v>985</v>
      </c>
      <c r="C271" s="1125" t="s">
        <v>986</v>
      </c>
      <c r="D271" s="1126" t="s">
        <v>7213</v>
      </c>
      <c r="E271" s="1127"/>
      <c r="F271" s="1128">
        <v>9.42</v>
      </c>
      <c r="G271" s="1127"/>
      <c r="H271" s="1127"/>
      <c r="I271" s="1137"/>
    </row>
    <row r="272" spans="1:9" ht="12" x14ac:dyDescent="0.2">
      <c r="A272" s="1118"/>
      <c r="B272" s="1119" t="s">
        <v>985</v>
      </c>
      <c r="C272" s="1120" t="s">
        <v>986</v>
      </c>
      <c r="D272" s="1121" t="s">
        <v>6211</v>
      </c>
      <c r="E272" s="1122"/>
      <c r="F272" s="1120" t="s">
        <v>986</v>
      </c>
      <c r="G272" s="1122"/>
      <c r="H272" s="1122"/>
      <c r="I272" s="1137"/>
    </row>
    <row r="273" spans="1:9" ht="12" x14ac:dyDescent="0.2">
      <c r="A273" s="1124"/>
      <c r="B273" s="1119" t="s">
        <v>985</v>
      </c>
      <c r="C273" s="1125" t="s">
        <v>986</v>
      </c>
      <c r="D273" s="1126" t="s">
        <v>7214</v>
      </c>
      <c r="E273" s="1127"/>
      <c r="F273" s="1128">
        <v>23.34</v>
      </c>
      <c r="G273" s="1127"/>
      <c r="H273" s="1127"/>
      <c r="I273" s="1123"/>
    </row>
    <row r="274" spans="1:9" ht="12" x14ac:dyDescent="0.2">
      <c r="A274" s="1118"/>
      <c r="B274" s="1119" t="s">
        <v>985</v>
      </c>
      <c r="C274" s="1120" t="s">
        <v>986</v>
      </c>
      <c r="D274" s="1121" t="s">
        <v>6213</v>
      </c>
      <c r="E274" s="1122"/>
      <c r="F274" s="1120" t="s">
        <v>986</v>
      </c>
      <c r="G274" s="1122"/>
      <c r="H274" s="1122"/>
      <c r="I274" s="1137"/>
    </row>
    <row r="275" spans="1:9" ht="12" x14ac:dyDescent="0.2">
      <c r="A275" s="1124"/>
      <c r="B275" s="1119" t="s">
        <v>985</v>
      </c>
      <c r="C275" s="1125" t="s">
        <v>986</v>
      </c>
      <c r="D275" s="1126" t="s">
        <v>7215</v>
      </c>
      <c r="E275" s="1127"/>
      <c r="F275" s="1128">
        <v>10.47</v>
      </c>
      <c r="G275" s="1127"/>
      <c r="H275" s="1127"/>
      <c r="I275" s="1161"/>
    </row>
    <row r="276" spans="1:9" ht="12" x14ac:dyDescent="0.2">
      <c r="A276" s="1118"/>
      <c r="B276" s="1119" t="s">
        <v>985</v>
      </c>
      <c r="C276" s="1120" t="s">
        <v>986</v>
      </c>
      <c r="D276" s="1121" t="s">
        <v>6207</v>
      </c>
      <c r="E276" s="1122"/>
      <c r="F276" s="1120" t="s">
        <v>986</v>
      </c>
      <c r="G276" s="1122"/>
      <c r="H276" s="1122"/>
      <c r="I276" s="1143"/>
    </row>
    <row r="277" spans="1:9" s="1080" customFormat="1" ht="15" x14ac:dyDescent="0.25">
      <c r="A277" s="1124"/>
      <c r="B277" s="1119" t="s">
        <v>985</v>
      </c>
      <c r="C277" s="1125" t="s">
        <v>986</v>
      </c>
      <c r="D277" s="1126" t="s">
        <v>7216</v>
      </c>
      <c r="E277" s="1127"/>
      <c r="F277" s="1128">
        <v>17.170000000000002</v>
      </c>
      <c r="G277" s="1127"/>
      <c r="H277" s="1127"/>
      <c r="I277" s="1131"/>
    </row>
    <row r="278" spans="1:9" ht="12" x14ac:dyDescent="0.2">
      <c r="A278" s="1138"/>
      <c r="B278" s="1119" t="s">
        <v>985</v>
      </c>
      <c r="C278" s="1139" t="s">
        <v>986</v>
      </c>
      <c r="D278" s="1140" t="s">
        <v>1023</v>
      </c>
      <c r="E278" s="1141"/>
      <c r="F278" s="1142">
        <v>60.4</v>
      </c>
      <c r="G278" s="1141"/>
      <c r="H278" s="1141"/>
      <c r="I278" s="1130"/>
    </row>
    <row r="279" spans="1:9" ht="24.95" customHeight="1" x14ac:dyDescent="0.2">
      <c r="A279" s="1111" t="s">
        <v>1180</v>
      </c>
      <c r="B279" s="1111" t="s">
        <v>979</v>
      </c>
      <c r="C279" s="1112" t="s">
        <v>3355</v>
      </c>
      <c r="D279" s="1113" t="s">
        <v>3356</v>
      </c>
      <c r="E279" s="1114" t="s">
        <v>142</v>
      </c>
      <c r="F279" s="1115">
        <v>5.4359999999999999</v>
      </c>
      <c r="G279" s="942"/>
      <c r="H279" s="1116">
        <f>ROUND(G279*F279,2)</f>
        <v>0</v>
      </c>
      <c r="I279" s="1146"/>
    </row>
    <row r="280" spans="1:9" ht="12" x14ac:dyDescent="0.2">
      <c r="A280" s="1118"/>
      <c r="B280" s="1119" t="s">
        <v>985</v>
      </c>
      <c r="C280" s="1120" t="s">
        <v>986</v>
      </c>
      <c r="D280" s="1121" t="s">
        <v>6205</v>
      </c>
      <c r="E280" s="1122"/>
      <c r="F280" s="1120" t="s">
        <v>986</v>
      </c>
      <c r="G280" s="1122"/>
      <c r="H280" s="1122"/>
      <c r="I280" s="1137"/>
    </row>
    <row r="281" spans="1:9" s="1080" customFormat="1" ht="15" x14ac:dyDescent="0.25">
      <c r="A281" s="1124"/>
      <c r="B281" s="1119" t="s">
        <v>985</v>
      </c>
      <c r="C281" s="1125" t="s">
        <v>986</v>
      </c>
      <c r="D281" s="1126" t="s">
        <v>7217</v>
      </c>
      <c r="E281" s="1127"/>
      <c r="F281" s="1128">
        <v>0.84799999999999998</v>
      </c>
      <c r="G281" s="1127"/>
      <c r="H281" s="1127"/>
      <c r="I281" s="1131"/>
    </row>
    <row r="282" spans="1:9" ht="12" x14ac:dyDescent="0.2">
      <c r="A282" s="1118"/>
      <c r="B282" s="1119" t="s">
        <v>985</v>
      </c>
      <c r="C282" s="1120" t="s">
        <v>986</v>
      </c>
      <c r="D282" s="1121" t="s">
        <v>6211</v>
      </c>
      <c r="E282" s="1122"/>
      <c r="F282" s="1120" t="s">
        <v>986</v>
      </c>
      <c r="G282" s="1122"/>
      <c r="H282" s="1122"/>
      <c r="I282" s="1130"/>
    </row>
    <row r="283" spans="1:9" ht="12" x14ac:dyDescent="0.2">
      <c r="A283" s="1124"/>
      <c r="B283" s="1119" t="s">
        <v>985</v>
      </c>
      <c r="C283" s="1125" t="s">
        <v>986</v>
      </c>
      <c r="D283" s="1126" t="s">
        <v>7218</v>
      </c>
      <c r="E283" s="1127"/>
      <c r="F283" s="1128">
        <v>2.101</v>
      </c>
      <c r="G283" s="1127"/>
      <c r="H283" s="1127"/>
      <c r="I283" s="1123"/>
    </row>
    <row r="284" spans="1:9" ht="12" x14ac:dyDescent="0.2">
      <c r="A284" s="1118"/>
      <c r="B284" s="1119" t="s">
        <v>985</v>
      </c>
      <c r="C284" s="1120" t="s">
        <v>986</v>
      </c>
      <c r="D284" s="1121" t="s">
        <v>6213</v>
      </c>
      <c r="E284" s="1122"/>
      <c r="F284" s="1120" t="s">
        <v>986</v>
      </c>
      <c r="G284" s="1122"/>
      <c r="H284" s="1122"/>
      <c r="I284" s="1137"/>
    </row>
    <row r="285" spans="1:9" s="1080" customFormat="1" ht="15" x14ac:dyDescent="0.25">
      <c r="A285" s="1124"/>
      <c r="B285" s="1119" t="s">
        <v>985</v>
      </c>
      <c r="C285" s="1125" t="s">
        <v>986</v>
      </c>
      <c r="D285" s="1126" t="s">
        <v>7219</v>
      </c>
      <c r="E285" s="1127"/>
      <c r="F285" s="1128">
        <v>0.94199999999999995</v>
      </c>
      <c r="G285" s="1127"/>
      <c r="H285" s="1127"/>
      <c r="I285" s="1131"/>
    </row>
    <row r="286" spans="1:9" ht="12" x14ac:dyDescent="0.2">
      <c r="A286" s="1118"/>
      <c r="B286" s="1119" t="s">
        <v>985</v>
      </c>
      <c r="C286" s="1120" t="s">
        <v>986</v>
      </c>
      <c r="D286" s="1121" t="s">
        <v>6207</v>
      </c>
      <c r="E286" s="1122"/>
      <c r="F286" s="1120" t="s">
        <v>986</v>
      </c>
      <c r="G286" s="1122"/>
      <c r="H286" s="1122"/>
      <c r="I286" s="1130"/>
    </row>
    <row r="287" spans="1:9" ht="12" x14ac:dyDescent="0.2">
      <c r="A287" s="1124"/>
      <c r="B287" s="1119" t="s">
        <v>985</v>
      </c>
      <c r="C287" s="1125" t="s">
        <v>986</v>
      </c>
      <c r="D287" s="1126" t="s">
        <v>7220</v>
      </c>
      <c r="E287" s="1127"/>
      <c r="F287" s="1128">
        <v>1.5449999999999999</v>
      </c>
      <c r="G287" s="1127"/>
      <c r="H287" s="1127"/>
      <c r="I287" s="1123"/>
    </row>
    <row r="288" spans="1:9" ht="12" x14ac:dyDescent="0.2">
      <c r="A288" s="1138"/>
      <c r="B288" s="1119" t="s">
        <v>985</v>
      </c>
      <c r="C288" s="1139" t="s">
        <v>986</v>
      </c>
      <c r="D288" s="1140" t="s">
        <v>1023</v>
      </c>
      <c r="E288" s="1141"/>
      <c r="F288" s="1142">
        <v>5.4359999999999999</v>
      </c>
      <c r="G288" s="1141"/>
      <c r="H288" s="1141"/>
      <c r="I288" s="1123"/>
    </row>
    <row r="289" spans="1:9" ht="24.95" customHeight="1" x14ac:dyDescent="0.2">
      <c r="A289" s="1111" t="s">
        <v>1184</v>
      </c>
      <c r="B289" s="1111" t="s">
        <v>979</v>
      </c>
      <c r="C289" s="1112" t="s">
        <v>4817</v>
      </c>
      <c r="D289" s="1113" t="s">
        <v>4818</v>
      </c>
      <c r="E289" s="1114" t="s">
        <v>106</v>
      </c>
      <c r="F289" s="1115">
        <v>7.2320000000000002</v>
      </c>
      <c r="G289" s="942"/>
      <c r="H289" s="1116">
        <f>ROUND(G289*F289,2)</f>
        <v>0</v>
      </c>
      <c r="I289" s="1129"/>
    </row>
    <row r="290" spans="1:9" ht="12" x14ac:dyDescent="0.2">
      <c r="A290" s="1118"/>
      <c r="B290" s="1119" t="s">
        <v>985</v>
      </c>
      <c r="C290" s="1120" t="s">
        <v>986</v>
      </c>
      <c r="D290" s="1121" t="s">
        <v>3273</v>
      </c>
      <c r="E290" s="1122"/>
      <c r="F290" s="1120" t="s">
        <v>986</v>
      </c>
      <c r="G290" s="1122"/>
      <c r="H290" s="1122"/>
      <c r="I290" s="1137"/>
    </row>
    <row r="291" spans="1:9" ht="12" x14ac:dyDescent="0.2">
      <c r="A291" s="1118"/>
      <c r="B291" s="1119" t="s">
        <v>985</v>
      </c>
      <c r="C291" s="1120" t="s">
        <v>986</v>
      </c>
      <c r="D291" s="1121" t="s">
        <v>7221</v>
      </c>
      <c r="E291" s="1122"/>
      <c r="F291" s="1120" t="s">
        <v>986</v>
      </c>
      <c r="G291" s="1122"/>
      <c r="H291" s="1122"/>
      <c r="I291" s="1137"/>
    </row>
    <row r="292" spans="1:9" ht="12" x14ac:dyDescent="0.2">
      <c r="A292" s="1124"/>
      <c r="B292" s="1119" t="s">
        <v>985</v>
      </c>
      <c r="C292" s="1125" t="s">
        <v>986</v>
      </c>
      <c r="D292" s="1126" t="s">
        <v>7222</v>
      </c>
      <c r="E292" s="1127"/>
      <c r="F292" s="1128">
        <v>2.04</v>
      </c>
      <c r="G292" s="1127"/>
      <c r="H292" s="1127"/>
      <c r="I292" s="1123"/>
    </row>
    <row r="293" spans="1:9" ht="12" x14ac:dyDescent="0.2">
      <c r="A293" s="1118"/>
      <c r="B293" s="1119" t="s">
        <v>985</v>
      </c>
      <c r="C293" s="1120" t="s">
        <v>986</v>
      </c>
      <c r="D293" s="1121" t="s">
        <v>3323</v>
      </c>
      <c r="E293" s="1122"/>
      <c r="F293" s="1120" t="s">
        <v>986</v>
      </c>
      <c r="G293" s="1122"/>
      <c r="H293" s="1122"/>
      <c r="I293" s="1137"/>
    </row>
    <row r="294" spans="1:9" ht="12" x14ac:dyDescent="0.2">
      <c r="A294" s="1124"/>
      <c r="B294" s="1119" t="s">
        <v>985</v>
      </c>
      <c r="C294" s="1125" t="s">
        <v>986</v>
      </c>
      <c r="D294" s="1126" t="s">
        <v>7223</v>
      </c>
      <c r="E294" s="1127"/>
      <c r="F294" s="1128">
        <v>4.5439999999999996</v>
      </c>
      <c r="G294" s="1127"/>
      <c r="H294" s="1127"/>
      <c r="I294" s="1137"/>
    </row>
    <row r="295" spans="1:9" ht="12" x14ac:dyDescent="0.2">
      <c r="A295" s="1118"/>
      <c r="B295" s="1119" t="s">
        <v>985</v>
      </c>
      <c r="C295" s="1120" t="s">
        <v>986</v>
      </c>
      <c r="D295" s="1121" t="s">
        <v>3325</v>
      </c>
      <c r="E295" s="1122"/>
      <c r="F295" s="1120" t="s">
        <v>986</v>
      </c>
      <c r="G295" s="1122"/>
      <c r="H295" s="1122"/>
      <c r="I295" s="1137"/>
    </row>
    <row r="296" spans="1:9" ht="12" x14ac:dyDescent="0.2">
      <c r="A296" s="1118"/>
      <c r="B296" s="1119" t="s">
        <v>985</v>
      </c>
      <c r="C296" s="1120" t="s">
        <v>986</v>
      </c>
      <c r="D296" s="1121" t="s">
        <v>7224</v>
      </c>
      <c r="E296" s="1122"/>
      <c r="F296" s="1120" t="s">
        <v>986</v>
      </c>
      <c r="G296" s="1122"/>
      <c r="H296" s="1122"/>
      <c r="I296" s="1137"/>
    </row>
    <row r="297" spans="1:9" ht="12" x14ac:dyDescent="0.2">
      <c r="A297" s="1124"/>
      <c r="B297" s="1119" t="s">
        <v>985</v>
      </c>
      <c r="C297" s="1125" t="s">
        <v>986</v>
      </c>
      <c r="D297" s="1126" t="s">
        <v>7225</v>
      </c>
      <c r="E297" s="1127"/>
      <c r="F297" s="1128">
        <v>0.64800000000000002</v>
      </c>
      <c r="G297" s="1127"/>
      <c r="H297" s="1127"/>
      <c r="I297" s="1123"/>
    </row>
    <row r="298" spans="1:9" ht="12" x14ac:dyDescent="0.2">
      <c r="A298" s="1138"/>
      <c r="B298" s="1119" t="s">
        <v>985</v>
      </c>
      <c r="C298" s="1139" t="s">
        <v>986</v>
      </c>
      <c r="D298" s="1140" t="s">
        <v>1023</v>
      </c>
      <c r="E298" s="1141"/>
      <c r="F298" s="1142">
        <v>7.2320000000000002</v>
      </c>
      <c r="G298" s="1141"/>
      <c r="H298" s="1141"/>
      <c r="I298" s="1137"/>
    </row>
    <row r="299" spans="1:9" ht="24.95" customHeight="1" x14ac:dyDescent="0.2">
      <c r="A299" s="1111" t="s">
        <v>1188</v>
      </c>
      <c r="B299" s="1111" t="s">
        <v>979</v>
      </c>
      <c r="C299" s="1112" t="s">
        <v>3369</v>
      </c>
      <c r="D299" s="1113" t="s">
        <v>3370</v>
      </c>
      <c r="E299" s="1114" t="s">
        <v>106</v>
      </c>
      <c r="F299" s="1115">
        <v>9.3369999999999997</v>
      </c>
      <c r="G299" s="942"/>
      <c r="H299" s="1116">
        <f>ROUND(G299*F299,2)</f>
        <v>0</v>
      </c>
      <c r="I299" s="1160"/>
    </row>
    <row r="300" spans="1:9" ht="12" x14ac:dyDescent="0.2">
      <c r="A300" s="1118"/>
      <c r="B300" s="1119" t="s">
        <v>985</v>
      </c>
      <c r="C300" s="1120" t="s">
        <v>986</v>
      </c>
      <c r="D300" s="1121" t="s">
        <v>3323</v>
      </c>
      <c r="E300" s="1122"/>
      <c r="F300" s="1120" t="s">
        <v>986</v>
      </c>
      <c r="G300" s="1122"/>
      <c r="H300" s="1122"/>
      <c r="I300" s="1137"/>
    </row>
    <row r="301" spans="1:9" ht="12" x14ac:dyDescent="0.2">
      <c r="A301" s="1124"/>
      <c r="B301" s="1119" t="s">
        <v>985</v>
      </c>
      <c r="C301" s="1125" t="s">
        <v>986</v>
      </c>
      <c r="D301" s="1126" t="s">
        <v>7226</v>
      </c>
      <c r="E301" s="1127"/>
      <c r="F301" s="1128">
        <v>9.3369999999999997</v>
      </c>
      <c r="G301" s="1127"/>
      <c r="H301" s="1127"/>
      <c r="I301" s="1123"/>
    </row>
    <row r="302" spans="1:9" ht="24.95" customHeight="1" x14ac:dyDescent="0.2">
      <c r="A302" s="1111" t="s">
        <v>1192</v>
      </c>
      <c r="B302" s="1111" t="s">
        <v>979</v>
      </c>
      <c r="C302" s="1112" t="s">
        <v>1094</v>
      </c>
      <c r="D302" s="1113" t="s">
        <v>3387</v>
      </c>
      <c r="E302" s="1114" t="s">
        <v>106</v>
      </c>
      <c r="F302" s="1115">
        <v>13.987</v>
      </c>
      <c r="G302" s="942"/>
      <c r="H302" s="1116">
        <f>ROUND(G302*F302,2)</f>
        <v>0</v>
      </c>
      <c r="I302" s="1129"/>
    </row>
    <row r="303" spans="1:9" ht="12" x14ac:dyDescent="0.2">
      <c r="A303" s="1118"/>
      <c r="B303" s="1119" t="s">
        <v>985</v>
      </c>
      <c r="C303" s="1120" t="s">
        <v>986</v>
      </c>
      <c r="D303" s="1121" t="s">
        <v>3273</v>
      </c>
      <c r="E303" s="1122"/>
      <c r="F303" s="1120" t="s">
        <v>986</v>
      </c>
      <c r="G303" s="1122"/>
      <c r="H303" s="1122"/>
      <c r="I303" s="1137"/>
    </row>
    <row r="304" spans="1:9" s="1080" customFormat="1" ht="15" x14ac:dyDescent="0.25">
      <c r="A304" s="1124"/>
      <c r="B304" s="1119" t="s">
        <v>985</v>
      </c>
      <c r="C304" s="1125" t="s">
        <v>986</v>
      </c>
      <c r="D304" s="1126" t="s">
        <v>7227</v>
      </c>
      <c r="E304" s="1127"/>
      <c r="F304" s="1128">
        <v>1.7729999999999999</v>
      </c>
      <c r="G304" s="1127"/>
      <c r="H304" s="1127"/>
      <c r="I304" s="1162"/>
    </row>
    <row r="305" spans="1:9" ht="12" x14ac:dyDescent="0.2">
      <c r="A305" s="1118"/>
      <c r="B305" s="1119" t="s">
        <v>985</v>
      </c>
      <c r="C305" s="1120" t="s">
        <v>986</v>
      </c>
      <c r="D305" s="1121" t="s">
        <v>3332</v>
      </c>
      <c r="E305" s="1122"/>
      <c r="F305" s="1120" t="s">
        <v>986</v>
      </c>
      <c r="G305" s="1122"/>
      <c r="H305" s="1122"/>
      <c r="I305" s="1123"/>
    </row>
    <row r="306" spans="1:9" ht="12" x14ac:dyDescent="0.2">
      <c r="A306" s="1124"/>
      <c r="B306" s="1119" t="s">
        <v>985</v>
      </c>
      <c r="C306" s="1125" t="s">
        <v>986</v>
      </c>
      <c r="D306" s="1126" t="s">
        <v>7228</v>
      </c>
      <c r="E306" s="1127"/>
      <c r="F306" s="1128">
        <v>1.379</v>
      </c>
      <c r="G306" s="1127"/>
      <c r="H306" s="1127"/>
      <c r="I306" s="1137"/>
    </row>
    <row r="307" spans="1:9" ht="12" x14ac:dyDescent="0.2">
      <c r="A307" s="1124"/>
      <c r="B307" s="1119" t="s">
        <v>985</v>
      </c>
      <c r="C307" s="1125" t="s">
        <v>986</v>
      </c>
      <c r="D307" s="1126" t="s">
        <v>6286</v>
      </c>
      <c r="E307" s="1127"/>
      <c r="F307" s="1128">
        <v>1.5760000000000001</v>
      </c>
      <c r="G307" s="1127"/>
      <c r="H307" s="1127"/>
      <c r="I307" s="1123"/>
    </row>
    <row r="308" spans="1:9" ht="12" x14ac:dyDescent="0.2">
      <c r="A308" s="1118"/>
      <c r="B308" s="1119" t="s">
        <v>985</v>
      </c>
      <c r="C308" s="1120" t="s">
        <v>986</v>
      </c>
      <c r="D308" s="1121" t="s">
        <v>3323</v>
      </c>
      <c r="E308" s="1122"/>
      <c r="F308" s="1120" t="s">
        <v>986</v>
      </c>
      <c r="G308" s="1122"/>
      <c r="H308" s="1122"/>
      <c r="I308" s="1137"/>
    </row>
    <row r="309" spans="1:9" ht="12" x14ac:dyDescent="0.2">
      <c r="A309" s="1124"/>
      <c r="B309" s="1119" t="s">
        <v>985</v>
      </c>
      <c r="C309" s="1125" t="s">
        <v>986</v>
      </c>
      <c r="D309" s="1126" t="s">
        <v>7228</v>
      </c>
      <c r="E309" s="1127"/>
      <c r="F309" s="1128">
        <v>1.379</v>
      </c>
      <c r="G309" s="1127"/>
      <c r="H309" s="1127"/>
      <c r="I309" s="1137"/>
    </row>
    <row r="310" spans="1:9" ht="12" x14ac:dyDescent="0.2">
      <c r="A310" s="1118"/>
      <c r="B310" s="1119" t="s">
        <v>985</v>
      </c>
      <c r="C310" s="1120" t="s">
        <v>986</v>
      </c>
      <c r="D310" s="1121" t="s">
        <v>3325</v>
      </c>
      <c r="E310" s="1122"/>
      <c r="F310" s="1120" t="s">
        <v>986</v>
      </c>
      <c r="G310" s="1122"/>
      <c r="H310" s="1122"/>
      <c r="I310" s="1137"/>
    </row>
    <row r="311" spans="1:9" ht="12" x14ac:dyDescent="0.2">
      <c r="A311" s="1124"/>
      <c r="B311" s="1119" t="s">
        <v>985</v>
      </c>
      <c r="C311" s="1125" t="s">
        <v>986</v>
      </c>
      <c r="D311" s="1126" t="s">
        <v>7229</v>
      </c>
      <c r="E311" s="1127"/>
      <c r="F311" s="1128">
        <v>1.379</v>
      </c>
      <c r="G311" s="1127"/>
      <c r="H311" s="1127"/>
      <c r="I311" s="1137"/>
    </row>
    <row r="312" spans="1:9" ht="12" x14ac:dyDescent="0.2">
      <c r="A312" s="1124"/>
      <c r="B312" s="1119" t="s">
        <v>985</v>
      </c>
      <c r="C312" s="1125" t="s">
        <v>986</v>
      </c>
      <c r="D312" s="1126" t="s">
        <v>7230</v>
      </c>
      <c r="E312" s="1127"/>
      <c r="F312" s="1128">
        <v>1.5760000000000001</v>
      </c>
      <c r="G312" s="1127"/>
      <c r="H312" s="1127"/>
      <c r="I312" s="1137"/>
    </row>
    <row r="313" spans="1:9" ht="12" x14ac:dyDescent="0.2">
      <c r="A313" s="1118"/>
      <c r="B313" s="1119" t="s">
        <v>985</v>
      </c>
      <c r="C313" s="1120" t="s">
        <v>986</v>
      </c>
      <c r="D313" s="1121" t="s">
        <v>3326</v>
      </c>
      <c r="E313" s="1122"/>
      <c r="F313" s="1120" t="s">
        <v>986</v>
      </c>
      <c r="G313" s="1122"/>
      <c r="H313" s="1122"/>
      <c r="I313" s="1161"/>
    </row>
    <row r="314" spans="1:9" ht="12" x14ac:dyDescent="0.2">
      <c r="A314" s="1124"/>
      <c r="B314" s="1119" t="s">
        <v>985</v>
      </c>
      <c r="C314" s="1125" t="s">
        <v>986</v>
      </c>
      <c r="D314" s="1126" t="s">
        <v>7228</v>
      </c>
      <c r="E314" s="1127"/>
      <c r="F314" s="1128">
        <v>1.379</v>
      </c>
      <c r="G314" s="1127"/>
      <c r="H314" s="1127"/>
      <c r="I314" s="1123"/>
    </row>
    <row r="315" spans="1:9" ht="12" x14ac:dyDescent="0.2">
      <c r="A315" s="1118"/>
      <c r="B315" s="1119" t="s">
        <v>985</v>
      </c>
      <c r="C315" s="1120" t="s">
        <v>986</v>
      </c>
      <c r="D315" s="1121" t="s">
        <v>3283</v>
      </c>
      <c r="E315" s="1122"/>
      <c r="F315" s="1120" t="s">
        <v>986</v>
      </c>
      <c r="G315" s="1122"/>
      <c r="H315" s="1122"/>
      <c r="I315" s="1123"/>
    </row>
    <row r="316" spans="1:9" ht="12" x14ac:dyDescent="0.2">
      <c r="A316" s="1124"/>
      <c r="B316" s="1119" t="s">
        <v>985</v>
      </c>
      <c r="C316" s="1125" t="s">
        <v>986</v>
      </c>
      <c r="D316" s="1126" t="s">
        <v>7231</v>
      </c>
      <c r="E316" s="1127"/>
      <c r="F316" s="1128">
        <v>3.5459999999999998</v>
      </c>
      <c r="G316" s="1127"/>
      <c r="H316" s="1127"/>
      <c r="I316" s="1137"/>
    </row>
    <row r="317" spans="1:9" ht="12" x14ac:dyDescent="0.2">
      <c r="A317" s="1138"/>
      <c r="B317" s="1119" t="s">
        <v>985</v>
      </c>
      <c r="C317" s="1139" t="s">
        <v>986</v>
      </c>
      <c r="D317" s="1140" t="s">
        <v>1023</v>
      </c>
      <c r="E317" s="1141"/>
      <c r="F317" s="1142">
        <v>13.987</v>
      </c>
      <c r="G317" s="1141"/>
      <c r="H317" s="1141"/>
      <c r="I317" s="1137"/>
    </row>
    <row r="318" spans="1:9" ht="24.95" customHeight="1" x14ac:dyDescent="0.2">
      <c r="A318" s="1111" t="s">
        <v>1197</v>
      </c>
      <c r="B318" s="1111" t="s">
        <v>979</v>
      </c>
      <c r="C318" s="1112" t="s">
        <v>7232</v>
      </c>
      <c r="D318" s="1113" t="s">
        <v>7233</v>
      </c>
      <c r="E318" s="1114" t="s">
        <v>92</v>
      </c>
      <c r="F318" s="1115">
        <v>2</v>
      </c>
      <c r="G318" s="942"/>
      <c r="H318" s="1116">
        <f>ROUND(G318*F318,2)</f>
        <v>0</v>
      </c>
      <c r="I318" s="1164"/>
    </row>
    <row r="319" spans="1:9" ht="12" x14ac:dyDescent="0.2">
      <c r="A319" s="1118"/>
      <c r="B319" s="1119" t="s">
        <v>985</v>
      </c>
      <c r="C319" s="1120" t="s">
        <v>986</v>
      </c>
      <c r="D319" s="1121" t="s">
        <v>7083</v>
      </c>
      <c r="E319" s="1122"/>
      <c r="F319" s="1120" t="s">
        <v>986</v>
      </c>
      <c r="G319" s="1122"/>
      <c r="H319" s="1122"/>
      <c r="I319" s="1143"/>
    </row>
    <row r="320" spans="1:9" s="1080" customFormat="1" ht="15" x14ac:dyDescent="0.25">
      <c r="A320" s="1124"/>
      <c r="B320" s="1119" t="s">
        <v>985</v>
      </c>
      <c r="C320" s="1125" t="s">
        <v>986</v>
      </c>
      <c r="D320" s="1126" t="s">
        <v>7234</v>
      </c>
      <c r="E320" s="1127"/>
      <c r="F320" s="1128">
        <v>2</v>
      </c>
      <c r="G320" s="1127"/>
      <c r="H320" s="1127"/>
      <c r="I320" s="1131"/>
    </row>
    <row r="321" spans="1:9" ht="24.95" customHeight="1" x14ac:dyDescent="0.2">
      <c r="A321" s="1111" t="s">
        <v>1203</v>
      </c>
      <c r="B321" s="1111" t="s">
        <v>979</v>
      </c>
      <c r="C321" s="1112" t="s">
        <v>6327</v>
      </c>
      <c r="D321" s="1113" t="s">
        <v>6328</v>
      </c>
      <c r="E321" s="1114" t="s">
        <v>142</v>
      </c>
      <c r="F321" s="1115">
        <v>1.121</v>
      </c>
      <c r="G321" s="942"/>
      <c r="H321" s="1116">
        <f>ROUND(G321*F321,2)</f>
        <v>0</v>
      </c>
      <c r="I321" s="1117"/>
    </row>
    <row r="322" spans="1:9" ht="12" x14ac:dyDescent="0.2">
      <c r="A322" s="1118"/>
      <c r="B322" s="1119" t="s">
        <v>985</v>
      </c>
      <c r="C322" s="1120" t="s">
        <v>986</v>
      </c>
      <c r="D322" s="1121" t="s">
        <v>3273</v>
      </c>
      <c r="E322" s="1122"/>
      <c r="F322" s="1120" t="s">
        <v>986</v>
      </c>
      <c r="G322" s="1122"/>
      <c r="H322" s="1122"/>
      <c r="I322" s="1123"/>
    </row>
    <row r="323" spans="1:9" ht="12" x14ac:dyDescent="0.2">
      <c r="A323" s="1124"/>
      <c r="B323" s="1119" t="s">
        <v>985</v>
      </c>
      <c r="C323" s="1125" t="s">
        <v>986</v>
      </c>
      <c r="D323" s="1126" t="s">
        <v>7235</v>
      </c>
      <c r="E323" s="1127"/>
      <c r="F323" s="1128">
        <v>0.82</v>
      </c>
      <c r="G323" s="1127"/>
      <c r="H323" s="1127"/>
      <c r="I323" s="1137"/>
    </row>
    <row r="324" spans="1:9" s="1080" customFormat="1" ht="15" x14ac:dyDescent="0.25">
      <c r="A324" s="1118"/>
      <c r="B324" s="1119" t="s">
        <v>985</v>
      </c>
      <c r="C324" s="1120" t="s">
        <v>986</v>
      </c>
      <c r="D324" s="1121" t="s">
        <v>7236</v>
      </c>
      <c r="E324" s="1122"/>
      <c r="F324" s="1120" t="s">
        <v>986</v>
      </c>
      <c r="G324" s="1122"/>
      <c r="H324" s="1122"/>
      <c r="I324" s="1131"/>
    </row>
    <row r="325" spans="1:9" ht="12" x14ac:dyDescent="0.2">
      <c r="A325" s="1124"/>
      <c r="B325" s="1119" t="s">
        <v>985</v>
      </c>
      <c r="C325" s="1125" t="s">
        <v>986</v>
      </c>
      <c r="D325" s="1126" t="s">
        <v>7237</v>
      </c>
      <c r="E325" s="1127"/>
      <c r="F325" s="1128">
        <v>0.248</v>
      </c>
      <c r="G325" s="1127"/>
      <c r="H325" s="1127"/>
      <c r="I325" s="1130"/>
    </row>
    <row r="326" spans="1:9" ht="12" x14ac:dyDescent="0.2">
      <c r="A326" s="1124"/>
      <c r="B326" s="1119" t="s">
        <v>985</v>
      </c>
      <c r="C326" s="1125" t="s">
        <v>986</v>
      </c>
      <c r="D326" s="1126" t="s">
        <v>7238</v>
      </c>
      <c r="E326" s="1127"/>
      <c r="F326" s="1128">
        <v>5.2999999999999999E-2</v>
      </c>
      <c r="G326" s="1127"/>
      <c r="H326" s="1127"/>
      <c r="I326" s="1123"/>
    </row>
    <row r="327" spans="1:9" ht="12" x14ac:dyDescent="0.2">
      <c r="A327" s="1138"/>
      <c r="B327" s="1119" t="s">
        <v>985</v>
      </c>
      <c r="C327" s="1139" t="s">
        <v>986</v>
      </c>
      <c r="D327" s="1140" t="s">
        <v>1023</v>
      </c>
      <c r="E327" s="1141"/>
      <c r="F327" s="1142">
        <v>1.121</v>
      </c>
      <c r="G327" s="1141"/>
      <c r="H327" s="1141"/>
      <c r="I327" s="1137"/>
    </row>
    <row r="328" spans="1:9" s="1080" customFormat="1" ht="24.95" customHeight="1" x14ac:dyDescent="0.25">
      <c r="A328" s="1111" t="s">
        <v>1207</v>
      </c>
      <c r="B328" s="1111" t="s">
        <v>979</v>
      </c>
      <c r="C328" s="1112" t="s">
        <v>7239</v>
      </c>
      <c r="D328" s="1113" t="s">
        <v>7240</v>
      </c>
      <c r="E328" s="1114" t="s">
        <v>92</v>
      </c>
      <c r="F328" s="1115">
        <v>8</v>
      </c>
      <c r="G328" s="942"/>
      <c r="H328" s="1116">
        <f>ROUND(G328*F328,2)</f>
        <v>0</v>
      </c>
      <c r="I328" s="1144"/>
    </row>
    <row r="329" spans="1:9" ht="12" x14ac:dyDescent="0.2">
      <c r="A329" s="1118"/>
      <c r="B329" s="1119" t="s">
        <v>985</v>
      </c>
      <c r="C329" s="1120" t="s">
        <v>986</v>
      </c>
      <c r="D329" s="1121" t="s">
        <v>7175</v>
      </c>
      <c r="E329" s="1122"/>
      <c r="F329" s="1120" t="s">
        <v>986</v>
      </c>
      <c r="G329" s="1122"/>
      <c r="H329" s="1122"/>
      <c r="I329" s="1130"/>
    </row>
    <row r="330" spans="1:9" ht="12" x14ac:dyDescent="0.2">
      <c r="A330" s="1124"/>
      <c r="B330" s="1119" t="s">
        <v>985</v>
      </c>
      <c r="C330" s="1125" t="s">
        <v>986</v>
      </c>
      <c r="D330" s="1126" t="s">
        <v>7241</v>
      </c>
      <c r="E330" s="1127"/>
      <c r="F330" s="1128">
        <v>2</v>
      </c>
      <c r="G330" s="1127"/>
      <c r="H330" s="1127"/>
      <c r="I330" s="1130"/>
    </row>
    <row r="331" spans="1:9" ht="12" x14ac:dyDescent="0.2">
      <c r="A331" s="1118"/>
      <c r="B331" s="1119" t="s">
        <v>985</v>
      </c>
      <c r="C331" s="1120" t="s">
        <v>986</v>
      </c>
      <c r="D331" s="1121" t="s">
        <v>7177</v>
      </c>
      <c r="E331" s="1122"/>
      <c r="F331" s="1120" t="s">
        <v>986</v>
      </c>
      <c r="G331" s="1122"/>
      <c r="H331" s="1122"/>
      <c r="I331" s="1123"/>
    </row>
    <row r="332" spans="1:9" ht="12" x14ac:dyDescent="0.2">
      <c r="A332" s="1124"/>
      <c r="B332" s="1119" t="s">
        <v>985</v>
      </c>
      <c r="C332" s="1125" t="s">
        <v>986</v>
      </c>
      <c r="D332" s="1126" t="s">
        <v>7242</v>
      </c>
      <c r="E332" s="1127"/>
      <c r="F332" s="1128">
        <v>2</v>
      </c>
      <c r="G332" s="1127"/>
      <c r="H332" s="1127"/>
      <c r="I332" s="1137"/>
    </row>
    <row r="333" spans="1:9" ht="12" x14ac:dyDescent="0.2">
      <c r="A333" s="1118"/>
      <c r="B333" s="1119" t="s">
        <v>985</v>
      </c>
      <c r="C333" s="1120" t="s">
        <v>986</v>
      </c>
      <c r="D333" s="1121" t="s">
        <v>7083</v>
      </c>
      <c r="E333" s="1122"/>
      <c r="F333" s="1120" t="s">
        <v>986</v>
      </c>
      <c r="G333" s="1122"/>
      <c r="H333" s="1122"/>
      <c r="I333" s="1123"/>
    </row>
    <row r="334" spans="1:9" ht="12" x14ac:dyDescent="0.2">
      <c r="A334" s="1124"/>
      <c r="B334" s="1119" t="s">
        <v>985</v>
      </c>
      <c r="C334" s="1125" t="s">
        <v>986</v>
      </c>
      <c r="D334" s="1126" t="s">
        <v>7242</v>
      </c>
      <c r="E334" s="1127"/>
      <c r="F334" s="1128">
        <v>2</v>
      </c>
      <c r="G334" s="1127"/>
      <c r="H334" s="1127"/>
      <c r="I334" s="1137"/>
    </row>
    <row r="335" spans="1:9" ht="12" x14ac:dyDescent="0.2">
      <c r="A335" s="1118"/>
      <c r="B335" s="1119" t="s">
        <v>985</v>
      </c>
      <c r="C335" s="1120" t="s">
        <v>986</v>
      </c>
      <c r="D335" s="1121" t="s">
        <v>7180</v>
      </c>
      <c r="E335" s="1122"/>
      <c r="F335" s="1120" t="s">
        <v>986</v>
      </c>
      <c r="G335" s="1122"/>
      <c r="H335" s="1122"/>
      <c r="I335" s="1143"/>
    </row>
    <row r="336" spans="1:9" s="1080" customFormat="1" ht="15" x14ac:dyDescent="0.25">
      <c r="A336" s="1124"/>
      <c r="B336" s="1119" t="s">
        <v>985</v>
      </c>
      <c r="C336" s="1125" t="s">
        <v>986</v>
      </c>
      <c r="D336" s="1126" t="s">
        <v>7242</v>
      </c>
      <c r="E336" s="1127"/>
      <c r="F336" s="1128">
        <v>2</v>
      </c>
      <c r="G336" s="1127"/>
      <c r="H336" s="1127"/>
      <c r="I336" s="1131"/>
    </row>
    <row r="337" spans="1:9" ht="12" x14ac:dyDescent="0.2">
      <c r="A337" s="1138"/>
      <c r="B337" s="1119" t="s">
        <v>985</v>
      </c>
      <c r="C337" s="1139" t="s">
        <v>986</v>
      </c>
      <c r="D337" s="1140" t="s">
        <v>1023</v>
      </c>
      <c r="E337" s="1141"/>
      <c r="F337" s="1142">
        <v>8</v>
      </c>
      <c r="G337" s="1141"/>
      <c r="H337" s="1141"/>
      <c r="I337" s="1130"/>
    </row>
    <row r="338" spans="1:9" ht="24.95" customHeight="1" x14ac:dyDescent="0.2">
      <c r="A338" s="1111" t="s">
        <v>1212</v>
      </c>
      <c r="B338" s="1111" t="s">
        <v>979</v>
      </c>
      <c r="C338" s="1112" t="s">
        <v>7243</v>
      </c>
      <c r="D338" s="1113" t="s">
        <v>7244</v>
      </c>
      <c r="E338" s="1114" t="s">
        <v>92</v>
      </c>
      <c r="F338" s="1115">
        <v>4</v>
      </c>
      <c r="G338" s="942"/>
      <c r="H338" s="1116">
        <f>ROUND(G338*F338,2)</f>
        <v>0</v>
      </c>
      <c r="I338" s="1117"/>
    </row>
    <row r="339" spans="1:9" ht="12" x14ac:dyDescent="0.2">
      <c r="A339" s="1118"/>
      <c r="B339" s="1119" t="s">
        <v>985</v>
      </c>
      <c r="C339" s="1120" t="s">
        <v>986</v>
      </c>
      <c r="D339" s="1121" t="s">
        <v>7083</v>
      </c>
      <c r="E339" s="1122"/>
      <c r="F339" s="1120" t="s">
        <v>986</v>
      </c>
      <c r="G339" s="1122"/>
      <c r="H339" s="1122"/>
      <c r="I339" s="1123"/>
    </row>
    <row r="340" spans="1:9" ht="12" x14ac:dyDescent="0.2">
      <c r="A340" s="1124"/>
      <c r="B340" s="1119" t="s">
        <v>985</v>
      </c>
      <c r="C340" s="1125" t="s">
        <v>986</v>
      </c>
      <c r="D340" s="1126" t="s">
        <v>7084</v>
      </c>
      <c r="E340" s="1127"/>
      <c r="F340" s="1128">
        <v>4</v>
      </c>
      <c r="G340" s="1127"/>
      <c r="H340" s="1127"/>
      <c r="I340" s="1137"/>
    </row>
    <row r="341" spans="1:9" s="1080" customFormat="1" ht="24.95" customHeight="1" x14ac:dyDescent="0.25">
      <c r="A341" s="1111" t="s">
        <v>1216</v>
      </c>
      <c r="B341" s="1111" t="s">
        <v>979</v>
      </c>
      <c r="C341" s="1112" t="s">
        <v>6345</v>
      </c>
      <c r="D341" s="1113" t="s">
        <v>6346</v>
      </c>
      <c r="E341" s="1114" t="s">
        <v>125</v>
      </c>
      <c r="F341" s="1115">
        <v>10.26</v>
      </c>
      <c r="G341" s="942"/>
      <c r="H341" s="1116">
        <f>ROUND(G341*F341,2)</f>
        <v>0</v>
      </c>
      <c r="I341" s="1144"/>
    </row>
    <row r="342" spans="1:9" ht="12" x14ac:dyDescent="0.2">
      <c r="A342" s="1118"/>
      <c r="B342" s="1119" t="s">
        <v>985</v>
      </c>
      <c r="C342" s="1120" t="s">
        <v>986</v>
      </c>
      <c r="D342" s="1121" t="s">
        <v>3273</v>
      </c>
      <c r="E342" s="1122"/>
      <c r="F342" s="1120" t="s">
        <v>986</v>
      </c>
      <c r="G342" s="1122"/>
      <c r="H342" s="1122"/>
      <c r="I342" s="1130"/>
    </row>
    <row r="343" spans="1:9" ht="12" x14ac:dyDescent="0.2">
      <c r="A343" s="1124"/>
      <c r="B343" s="1119" t="s">
        <v>985</v>
      </c>
      <c r="C343" s="1125" t="s">
        <v>986</v>
      </c>
      <c r="D343" s="1126" t="s">
        <v>7245</v>
      </c>
      <c r="E343" s="1127"/>
      <c r="F343" s="1128">
        <v>3</v>
      </c>
      <c r="G343" s="1127"/>
      <c r="H343" s="1127"/>
      <c r="I343" s="1130"/>
    </row>
    <row r="344" spans="1:9" ht="12" x14ac:dyDescent="0.2">
      <c r="A344" s="1118"/>
      <c r="B344" s="1119" t="s">
        <v>985</v>
      </c>
      <c r="C344" s="1120" t="s">
        <v>986</v>
      </c>
      <c r="D344" s="1121" t="s">
        <v>6362</v>
      </c>
      <c r="E344" s="1122"/>
      <c r="F344" s="1120" t="s">
        <v>986</v>
      </c>
      <c r="G344" s="1122"/>
      <c r="H344" s="1122"/>
      <c r="I344" s="1130"/>
    </row>
    <row r="345" spans="1:9" ht="12" x14ac:dyDescent="0.2">
      <c r="A345" s="1124"/>
      <c r="B345" s="1119" t="s">
        <v>985</v>
      </c>
      <c r="C345" s="1125" t="s">
        <v>986</v>
      </c>
      <c r="D345" s="1126" t="s">
        <v>7246</v>
      </c>
      <c r="E345" s="1127"/>
      <c r="F345" s="1128">
        <v>3.9</v>
      </c>
      <c r="G345" s="1127"/>
      <c r="H345" s="1127"/>
      <c r="I345" s="1123"/>
    </row>
    <row r="346" spans="1:9" ht="12" x14ac:dyDescent="0.2">
      <c r="A346" s="1124"/>
      <c r="B346" s="1119" t="s">
        <v>985</v>
      </c>
      <c r="C346" s="1125" t="s">
        <v>986</v>
      </c>
      <c r="D346" s="1126" t="s">
        <v>7247</v>
      </c>
      <c r="E346" s="1127"/>
      <c r="F346" s="1128">
        <v>3.36</v>
      </c>
      <c r="G346" s="1127"/>
      <c r="H346" s="1127"/>
      <c r="I346" s="1137"/>
    </row>
    <row r="347" spans="1:9" s="1080" customFormat="1" ht="15" x14ac:dyDescent="0.25">
      <c r="A347" s="1138"/>
      <c r="B347" s="1119" t="s">
        <v>985</v>
      </c>
      <c r="C347" s="1139" t="s">
        <v>986</v>
      </c>
      <c r="D347" s="1140" t="s">
        <v>1023</v>
      </c>
      <c r="E347" s="1141"/>
      <c r="F347" s="1142">
        <v>10.26</v>
      </c>
      <c r="G347" s="1141"/>
      <c r="H347" s="1141"/>
      <c r="I347" s="1131"/>
    </row>
    <row r="348" spans="1:9" s="1172" customFormat="1" ht="49.9" customHeight="1" x14ac:dyDescent="0.2">
      <c r="A348" s="1165" t="s">
        <v>1220</v>
      </c>
      <c r="B348" s="1165" t="s">
        <v>979</v>
      </c>
      <c r="C348" s="1166" t="s">
        <v>7248</v>
      </c>
      <c r="D348" s="1167" t="s">
        <v>11787</v>
      </c>
      <c r="E348" s="1168" t="s">
        <v>721</v>
      </c>
      <c r="F348" s="1169">
        <v>1</v>
      </c>
      <c r="G348" s="942"/>
      <c r="H348" s="1170">
        <f>ROUND(G348*F348,2)</f>
        <v>0</v>
      </c>
      <c r="I348" s="1171"/>
    </row>
    <row r="349" spans="1:9" ht="24.95" customHeight="1" x14ac:dyDescent="0.2">
      <c r="A349" s="1111" t="s">
        <v>1224</v>
      </c>
      <c r="B349" s="1111" t="s">
        <v>979</v>
      </c>
      <c r="C349" s="1112" t="s">
        <v>6371</v>
      </c>
      <c r="D349" s="1113" t="s">
        <v>6372</v>
      </c>
      <c r="E349" s="1114" t="s">
        <v>125</v>
      </c>
      <c r="F349" s="1115">
        <v>4.07</v>
      </c>
      <c r="G349" s="942"/>
      <c r="H349" s="1116">
        <f>ROUND(G349*F349,2)</f>
        <v>0</v>
      </c>
      <c r="I349" s="1117"/>
    </row>
    <row r="350" spans="1:9" ht="12" x14ac:dyDescent="0.2">
      <c r="A350" s="1118"/>
      <c r="B350" s="1119" t="s">
        <v>985</v>
      </c>
      <c r="C350" s="1120" t="s">
        <v>986</v>
      </c>
      <c r="D350" s="1121" t="s">
        <v>6374</v>
      </c>
      <c r="E350" s="1122"/>
      <c r="F350" s="1120" t="s">
        <v>986</v>
      </c>
      <c r="G350" s="1122"/>
      <c r="H350" s="1122"/>
      <c r="I350" s="1123"/>
    </row>
    <row r="351" spans="1:9" ht="12" x14ac:dyDescent="0.2">
      <c r="A351" s="1118"/>
      <c r="B351" s="1119" t="s">
        <v>985</v>
      </c>
      <c r="C351" s="1120" t="s">
        <v>986</v>
      </c>
      <c r="D351" s="1121" t="s">
        <v>6375</v>
      </c>
      <c r="E351" s="1122"/>
      <c r="F351" s="1120" t="s">
        <v>986</v>
      </c>
      <c r="G351" s="1122"/>
      <c r="H351" s="1122"/>
      <c r="I351" s="1137"/>
    </row>
    <row r="352" spans="1:9" ht="12" x14ac:dyDescent="0.2">
      <c r="A352" s="1124"/>
      <c r="B352" s="1119" t="s">
        <v>985</v>
      </c>
      <c r="C352" s="1125" t="s">
        <v>986</v>
      </c>
      <c r="D352" s="1126" t="s">
        <v>7249</v>
      </c>
      <c r="E352" s="1127"/>
      <c r="F352" s="1128">
        <v>4.07</v>
      </c>
      <c r="G352" s="1127"/>
      <c r="H352" s="1127"/>
      <c r="I352" s="1143"/>
    </row>
    <row r="353" spans="1:9" s="1080" customFormat="1" ht="24.95" customHeight="1" x14ac:dyDescent="0.25">
      <c r="A353" s="1111" t="s">
        <v>1228</v>
      </c>
      <c r="B353" s="1111" t="s">
        <v>979</v>
      </c>
      <c r="C353" s="1112" t="s">
        <v>6384</v>
      </c>
      <c r="D353" s="1113" t="s">
        <v>6385</v>
      </c>
      <c r="E353" s="1114" t="s">
        <v>125</v>
      </c>
      <c r="F353" s="1115">
        <v>1.43</v>
      </c>
      <c r="G353" s="942"/>
      <c r="H353" s="1116">
        <f>ROUND(G353*F353,2)</f>
        <v>0</v>
      </c>
      <c r="I353" s="1144"/>
    </row>
    <row r="354" spans="1:9" ht="12" x14ac:dyDescent="0.2">
      <c r="A354" s="1118"/>
      <c r="B354" s="1119" t="s">
        <v>985</v>
      </c>
      <c r="C354" s="1120" t="s">
        <v>986</v>
      </c>
      <c r="D354" s="1121" t="s">
        <v>7250</v>
      </c>
      <c r="E354" s="1122"/>
      <c r="F354" s="1120" t="s">
        <v>986</v>
      </c>
      <c r="G354" s="1122"/>
      <c r="H354" s="1122"/>
      <c r="I354" s="1130"/>
    </row>
    <row r="355" spans="1:9" ht="12" x14ac:dyDescent="0.2">
      <c r="A355" s="1124"/>
      <c r="B355" s="1119" t="s">
        <v>985</v>
      </c>
      <c r="C355" s="1125" t="s">
        <v>986</v>
      </c>
      <c r="D355" s="1126" t="s">
        <v>7251</v>
      </c>
      <c r="E355" s="1127"/>
      <c r="F355" s="1128">
        <v>0.8</v>
      </c>
      <c r="G355" s="1127"/>
      <c r="H355" s="1127"/>
      <c r="I355" s="1130"/>
    </row>
    <row r="356" spans="1:9" ht="12" x14ac:dyDescent="0.2">
      <c r="A356" s="1118"/>
      <c r="B356" s="1119" t="s">
        <v>985</v>
      </c>
      <c r="C356" s="1120" t="s">
        <v>986</v>
      </c>
      <c r="D356" s="1121" t="s">
        <v>7175</v>
      </c>
      <c r="E356" s="1122"/>
      <c r="F356" s="1120" t="s">
        <v>986</v>
      </c>
      <c r="G356" s="1122"/>
      <c r="H356" s="1122"/>
      <c r="I356" s="1123"/>
    </row>
    <row r="357" spans="1:9" ht="12" x14ac:dyDescent="0.2">
      <c r="A357" s="1124"/>
      <c r="B357" s="1119" t="s">
        <v>985</v>
      </c>
      <c r="C357" s="1125" t="s">
        <v>986</v>
      </c>
      <c r="D357" s="1126" t="s">
        <v>7252</v>
      </c>
      <c r="E357" s="1127"/>
      <c r="F357" s="1128">
        <v>0.35</v>
      </c>
      <c r="G357" s="1127"/>
      <c r="H357" s="1127"/>
      <c r="I357" s="1137"/>
    </row>
    <row r="358" spans="1:9" ht="12" x14ac:dyDescent="0.2">
      <c r="A358" s="1118"/>
      <c r="B358" s="1119" t="s">
        <v>985</v>
      </c>
      <c r="C358" s="1120" t="s">
        <v>986</v>
      </c>
      <c r="D358" s="1121" t="s">
        <v>7177</v>
      </c>
      <c r="E358" s="1122"/>
      <c r="F358" s="1120" t="s">
        <v>986</v>
      </c>
      <c r="G358" s="1122"/>
      <c r="H358" s="1122"/>
      <c r="I358" s="1137"/>
    </row>
    <row r="359" spans="1:9" ht="12" x14ac:dyDescent="0.2">
      <c r="A359" s="1124"/>
      <c r="B359" s="1119" t="s">
        <v>985</v>
      </c>
      <c r="C359" s="1125" t="s">
        <v>986</v>
      </c>
      <c r="D359" s="1126" t="s">
        <v>7253</v>
      </c>
      <c r="E359" s="1127"/>
      <c r="F359" s="1128">
        <v>0.28000000000000003</v>
      </c>
      <c r="G359" s="1127"/>
      <c r="H359" s="1127"/>
      <c r="I359" s="1143"/>
    </row>
    <row r="360" spans="1:9" s="1080" customFormat="1" ht="15" x14ac:dyDescent="0.25">
      <c r="A360" s="1138"/>
      <c r="B360" s="1119" t="s">
        <v>985</v>
      </c>
      <c r="C360" s="1139" t="s">
        <v>986</v>
      </c>
      <c r="D360" s="1140" t="s">
        <v>1023</v>
      </c>
      <c r="E360" s="1141"/>
      <c r="F360" s="1142">
        <v>1.43</v>
      </c>
      <c r="G360" s="1141"/>
      <c r="H360" s="1141"/>
      <c r="I360" s="1131"/>
    </row>
    <row r="361" spans="1:9" ht="24.95" customHeight="1" x14ac:dyDescent="0.2">
      <c r="A361" s="1111" t="s">
        <v>46</v>
      </c>
      <c r="B361" s="1111" t="s">
        <v>979</v>
      </c>
      <c r="C361" s="1112" t="s">
        <v>7254</v>
      </c>
      <c r="D361" s="1113" t="s">
        <v>7255</v>
      </c>
      <c r="E361" s="1114" t="s">
        <v>125</v>
      </c>
      <c r="F361" s="1115">
        <v>0.4</v>
      </c>
      <c r="G361" s="942"/>
      <c r="H361" s="1116">
        <f>ROUND(G361*F361,2)</f>
        <v>0</v>
      </c>
      <c r="I361" s="1117"/>
    </row>
    <row r="362" spans="1:9" ht="12" x14ac:dyDescent="0.2">
      <c r="A362" s="1118"/>
      <c r="B362" s="1119" t="s">
        <v>985</v>
      </c>
      <c r="C362" s="1120" t="s">
        <v>986</v>
      </c>
      <c r="D362" s="1121" t="s">
        <v>7083</v>
      </c>
      <c r="E362" s="1122"/>
      <c r="F362" s="1120" t="s">
        <v>986</v>
      </c>
      <c r="G362" s="1122"/>
      <c r="H362" s="1122"/>
      <c r="I362" s="1130"/>
    </row>
    <row r="363" spans="1:9" ht="12" x14ac:dyDescent="0.2">
      <c r="A363" s="1124"/>
      <c r="B363" s="1119" t="s">
        <v>985</v>
      </c>
      <c r="C363" s="1125" t="s">
        <v>986</v>
      </c>
      <c r="D363" s="1126" t="s">
        <v>7256</v>
      </c>
      <c r="E363" s="1127"/>
      <c r="F363" s="1128">
        <v>0.4</v>
      </c>
      <c r="G363" s="1127"/>
      <c r="H363" s="1127"/>
      <c r="I363" s="1123"/>
    </row>
    <row r="364" spans="1:9" ht="24.95" customHeight="1" x14ac:dyDescent="0.2">
      <c r="A364" s="1111" t="s">
        <v>48</v>
      </c>
      <c r="B364" s="1111" t="s">
        <v>979</v>
      </c>
      <c r="C364" s="1112" t="s">
        <v>6388</v>
      </c>
      <c r="D364" s="1113" t="s">
        <v>6389</v>
      </c>
      <c r="E364" s="1114" t="s">
        <v>125</v>
      </c>
      <c r="F364" s="1115">
        <v>53.69</v>
      </c>
      <c r="G364" s="942"/>
      <c r="H364" s="1116">
        <f>ROUND(G364*F364,2)</f>
        <v>0</v>
      </c>
      <c r="I364" s="1129"/>
    </row>
    <row r="365" spans="1:9" ht="12" x14ac:dyDescent="0.2">
      <c r="A365" s="1118"/>
      <c r="B365" s="1119" t="s">
        <v>985</v>
      </c>
      <c r="C365" s="1120" t="s">
        <v>986</v>
      </c>
      <c r="D365" s="1121" t="s">
        <v>7200</v>
      </c>
      <c r="E365" s="1122"/>
      <c r="F365" s="1120" t="s">
        <v>986</v>
      </c>
      <c r="G365" s="1122"/>
      <c r="H365" s="1122"/>
      <c r="I365" s="1137"/>
    </row>
    <row r="366" spans="1:9" ht="12" x14ac:dyDescent="0.2">
      <c r="A366" s="1118"/>
      <c r="B366" s="1119" t="s">
        <v>985</v>
      </c>
      <c r="C366" s="1120" t="s">
        <v>986</v>
      </c>
      <c r="D366" s="1121" t="s">
        <v>3273</v>
      </c>
      <c r="E366" s="1122"/>
      <c r="F366" s="1120" t="s">
        <v>986</v>
      </c>
      <c r="G366" s="1122"/>
      <c r="H366" s="1122"/>
      <c r="I366" s="1143"/>
    </row>
    <row r="367" spans="1:9" s="1080" customFormat="1" ht="15" x14ac:dyDescent="0.25">
      <c r="A367" s="1124"/>
      <c r="B367" s="1119" t="s">
        <v>985</v>
      </c>
      <c r="C367" s="1125" t="s">
        <v>986</v>
      </c>
      <c r="D367" s="1126" t="s">
        <v>7257</v>
      </c>
      <c r="E367" s="1127"/>
      <c r="F367" s="1128">
        <v>3.84</v>
      </c>
      <c r="G367" s="1127"/>
      <c r="H367" s="1127"/>
      <c r="I367" s="1131"/>
    </row>
    <row r="368" spans="1:9" ht="12" x14ac:dyDescent="0.2">
      <c r="A368" s="1124"/>
      <c r="B368" s="1119" t="s">
        <v>985</v>
      </c>
      <c r="C368" s="1125" t="s">
        <v>986</v>
      </c>
      <c r="D368" s="1126" t="s">
        <v>7258</v>
      </c>
      <c r="E368" s="1127"/>
      <c r="F368" s="1128">
        <v>3</v>
      </c>
      <c r="G368" s="1127"/>
      <c r="H368" s="1127"/>
      <c r="I368" s="1130"/>
    </row>
    <row r="369" spans="1:9" ht="12" x14ac:dyDescent="0.2">
      <c r="A369" s="1118"/>
      <c r="B369" s="1119" t="s">
        <v>985</v>
      </c>
      <c r="C369" s="1120" t="s">
        <v>986</v>
      </c>
      <c r="D369" s="1121" t="s">
        <v>3332</v>
      </c>
      <c r="E369" s="1122"/>
      <c r="F369" s="1120" t="s">
        <v>986</v>
      </c>
      <c r="G369" s="1122"/>
      <c r="H369" s="1122"/>
      <c r="I369" s="1130"/>
    </row>
    <row r="370" spans="1:9" ht="12" x14ac:dyDescent="0.2">
      <c r="A370" s="1124"/>
      <c r="B370" s="1119" t="s">
        <v>985</v>
      </c>
      <c r="C370" s="1125" t="s">
        <v>986</v>
      </c>
      <c r="D370" s="1126" t="s">
        <v>7259</v>
      </c>
      <c r="E370" s="1127"/>
      <c r="F370" s="1128">
        <v>4.3</v>
      </c>
      <c r="G370" s="1127"/>
      <c r="H370" s="1127"/>
      <c r="I370" s="1123"/>
    </row>
    <row r="371" spans="1:9" ht="12" x14ac:dyDescent="0.2">
      <c r="A371" s="1124"/>
      <c r="B371" s="1119" t="s">
        <v>985</v>
      </c>
      <c r="C371" s="1125" t="s">
        <v>986</v>
      </c>
      <c r="D371" s="1126" t="s">
        <v>7260</v>
      </c>
      <c r="E371" s="1127"/>
      <c r="F371" s="1128">
        <v>5</v>
      </c>
      <c r="G371" s="1127"/>
      <c r="H371" s="1127"/>
      <c r="I371" s="1137"/>
    </row>
    <row r="372" spans="1:9" ht="12" x14ac:dyDescent="0.2">
      <c r="A372" s="1118"/>
      <c r="B372" s="1119" t="s">
        <v>985</v>
      </c>
      <c r="C372" s="1120" t="s">
        <v>986</v>
      </c>
      <c r="D372" s="1121" t="s">
        <v>3323</v>
      </c>
      <c r="E372" s="1122"/>
      <c r="F372" s="1120" t="s">
        <v>986</v>
      </c>
      <c r="G372" s="1122"/>
      <c r="H372" s="1122"/>
      <c r="I372" s="1137"/>
    </row>
    <row r="373" spans="1:9" ht="12" x14ac:dyDescent="0.2">
      <c r="A373" s="1124"/>
      <c r="B373" s="1119" t="s">
        <v>985</v>
      </c>
      <c r="C373" s="1125" t="s">
        <v>986</v>
      </c>
      <c r="D373" s="1126" t="s">
        <v>7261</v>
      </c>
      <c r="E373" s="1127"/>
      <c r="F373" s="1128">
        <v>4</v>
      </c>
      <c r="G373" s="1127"/>
      <c r="H373" s="1127"/>
      <c r="I373" s="1143"/>
    </row>
    <row r="374" spans="1:9" s="1080" customFormat="1" ht="15" x14ac:dyDescent="0.25">
      <c r="A374" s="1124"/>
      <c r="B374" s="1119" t="s">
        <v>985</v>
      </c>
      <c r="C374" s="1125" t="s">
        <v>986</v>
      </c>
      <c r="D374" s="1126" t="s">
        <v>7262</v>
      </c>
      <c r="E374" s="1127"/>
      <c r="F374" s="1128">
        <v>4.8</v>
      </c>
      <c r="G374" s="1127"/>
      <c r="H374" s="1127"/>
      <c r="I374" s="1131"/>
    </row>
    <row r="375" spans="1:9" ht="12" x14ac:dyDescent="0.2">
      <c r="A375" s="1118"/>
      <c r="B375" s="1119" t="s">
        <v>985</v>
      </c>
      <c r="C375" s="1120" t="s">
        <v>986</v>
      </c>
      <c r="D375" s="1121" t="s">
        <v>3325</v>
      </c>
      <c r="E375" s="1122"/>
      <c r="F375" s="1120" t="s">
        <v>986</v>
      </c>
      <c r="G375" s="1122"/>
      <c r="H375" s="1122"/>
      <c r="I375" s="1130"/>
    </row>
    <row r="376" spans="1:9" ht="12" x14ac:dyDescent="0.2">
      <c r="A376" s="1124"/>
      <c r="B376" s="1119" t="s">
        <v>985</v>
      </c>
      <c r="C376" s="1125" t="s">
        <v>986</v>
      </c>
      <c r="D376" s="1126" t="s">
        <v>7261</v>
      </c>
      <c r="E376" s="1127"/>
      <c r="F376" s="1128">
        <v>4</v>
      </c>
      <c r="G376" s="1127"/>
      <c r="H376" s="1127"/>
      <c r="I376" s="1130"/>
    </row>
    <row r="377" spans="1:9" ht="12" x14ac:dyDescent="0.2">
      <c r="A377" s="1124"/>
      <c r="B377" s="1119" t="s">
        <v>985</v>
      </c>
      <c r="C377" s="1125" t="s">
        <v>986</v>
      </c>
      <c r="D377" s="1126" t="s">
        <v>7263</v>
      </c>
      <c r="E377" s="1127"/>
      <c r="F377" s="1128">
        <v>4.3</v>
      </c>
      <c r="G377" s="1127"/>
      <c r="H377" s="1127"/>
      <c r="I377" s="1123"/>
    </row>
    <row r="378" spans="1:9" ht="12" x14ac:dyDescent="0.2">
      <c r="A378" s="1118"/>
      <c r="B378" s="1119" t="s">
        <v>985</v>
      </c>
      <c r="C378" s="1120" t="s">
        <v>986</v>
      </c>
      <c r="D378" s="1121" t="s">
        <v>3326</v>
      </c>
      <c r="E378" s="1122"/>
      <c r="F378" s="1120" t="s">
        <v>986</v>
      </c>
      <c r="G378" s="1122"/>
      <c r="H378" s="1122"/>
      <c r="I378" s="1137"/>
    </row>
    <row r="379" spans="1:9" ht="12" x14ac:dyDescent="0.2">
      <c r="A379" s="1124"/>
      <c r="B379" s="1119" t="s">
        <v>985</v>
      </c>
      <c r="C379" s="1125" t="s">
        <v>986</v>
      </c>
      <c r="D379" s="1126" t="s">
        <v>7261</v>
      </c>
      <c r="E379" s="1127"/>
      <c r="F379" s="1128">
        <v>4</v>
      </c>
      <c r="G379" s="1127"/>
      <c r="H379" s="1127"/>
      <c r="I379" s="1137"/>
    </row>
    <row r="380" spans="1:9" ht="12" x14ac:dyDescent="0.2">
      <c r="A380" s="1124"/>
      <c r="B380" s="1119" t="s">
        <v>985</v>
      </c>
      <c r="C380" s="1125" t="s">
        <v>986</v>
      </c>
      <c r="D380" s="1126" t="s">
        <v>7264</v>
      </c>
      <c r="E380" s="1127"/>
      <c r="F380" s="1128">
        <v>3.5</v>
      </c>
      <c r="G380" s="1127"/>
      <c r="H380" s="1127"/>
      <c r="I380" s="1137"/>
    </row>
    <row r="381" spans="1:9" ht="12" x14ac:dyDescent="0.2">
      <c r="A381" s="1124"/>
      <c r="B381" s="1119" t="s">
        <v>985</v>
      </c>
      <c r="C381" s="1125" t="s">
        <v>986</v>
      </c>
      <c r="D381" s="1126" t="s">
        <v>7265</v>
      </c>
      <c r="E381" s="1127"/>
      <c r="F381" s="1128">
        <v>5.4</v>
      </c>
      <c r="G381" s="1127"/>
      <c r="H381" s="1127"/>
      <c r="I381" s="1143"/>
    </row>
    <row r="382" spans="1:9" s="1080" customFormat="1" ht="15" x14ac:dyDescent="0.25">
      <c r="A382" s="1118"/>
      <c r="B382" s="1119" t="s">
        <v>985</v>
      </c>
      <c r="C382" s="1120" t="s">
        <v>986</v>
      </c>
      <c r="D382" s="1121" t="s">
        <v>3283</v>
      </c>
      <c r="E382" s="1122"/>
      <c r="F382" s="1120" t="s">
        <v>986</v>
      </c>
      <c r="G382" s="1122"/>
      <c r="H382" s="1122"/>
      <c r="I382" s="1131"/>
    </row>
    <row r="383" spans="1:9" ht="12" x14ac:dyDescent="0.2">
      <c r="A383" s="1124"/>
      <c r="B383" s="1119" t="s">
        <v>985</v>
      </c>
      <c r="C383" s="1125" t="s">
        <v>986</v>
      </c>
      <c r="D383" s="1126" t="s">
        <v>7266</v>
      </c>
      <c r="E383" s="1127"/>
      <c r="F383" s="1128">
        <v>4</v>
      </c>
      <c r="G383" s="1127"/>
      <c r="H383" s="1127"/>
      <c r="I383" s="1130"/>
    </row>
    <row r="384" spans="1:9" ht="12" x14ac:dyDescent="0.2">
      <c r="A384" s="1124"/>
      <c r="B384" s="1119" t="s">
        <v>985</v>
      </c>
      <c r="C384" s="1125" t="s">
        <v>986</v>
      </c>
      <c r="D384" s="1126" t="s">
        <v>7267</v>
      </c>
      <c r="E384" s="1127"/>
      <c r="F384" s="1128">
        <v>3.55</v>
      </c>
      <c r="G384" s="1127"/>
      <c r="H384" s="1127"/>
      <c r="I384" s="1130"/>
    </row>
    <row r="385" spans="1:9" ht="12" x14ac:dyDescent="0.2">
      <c r="A385" s="1138"/>
      <c r="B385" s="1119" t="s">
        <v>985</v>
      </c>
      <c r="C385" s="1139" t="s">
        <v>986</v>
      </c>
      <c r="D385" s="1140" t="s">
        <v>1023</v>
      </c>
      <c r="E385" s="1141"/>
      <c r="F385" s="1142">
        <v>53.69</v>
      </c>
      <c r="G385" s="1141"/>
      <c r="H385" s="1141"/>
      <c r="I385" s="1123"/>
    </row>
    <row r="386" spans="1:9" ht="24.95" customHeight="1" x14ac:dyDescent="0.2">
      <c r="A386" s="1111" t="s">
        <v>50</v>
      </c>
      <c r="B386" s="1111" t="s">
        <v>979</v>
      </c>
      <c r="C386" s="1112" t="s">
        <v>7268</v>
      </c>
      <c r="D386" s="1113" t="s">
        <v>4862</v>
      </c>
      <c r="E386" s="1114" t="s">
        <v>92</v>
      </c>
      <c r="F386" s="1115">
        <v>3</v>
      </c>
      <c r="G386" s="942"/>
      <c r="H386" s="1116">
        <f>ROUND(G386*F386,2)</f>
        <v>0</v>
      </c>
      <c r="I386" s="1129"/>
    </row>
    <row r="387" spans="1:9" s="1080" customFormat="1" ht="36" x14ac:dyDescent="0.25">
      <c r="A387" s="1156"/>
      <c r="B387" s="1119" t="s">
        <v>1079</v>
      </c>
      <c r="C387" s="1157"/>
      <c r="D387" s="1159" t="s">
        <v>7269</v>
      </c>
      <c r="E387" s="1157"/>
      <c r="F387" s="1157"/>
      <c r="G387" s="1157"/>
      <c r="H387" s="1157"/>
      <c r="I387" s="1131"/>
    </row>
    <row r="388" spans="1:9" ht="12" x14ac:dyDescent="0.2">
      <c r="A388" s="1118"/>
      <c r="B388" s="1119" t="s">
        <v>985</v>
      </c>
      <c r="C388" s="1120" t="s">
        <v>986</v>
      </c>
      <c r="D388" s="1121" t="s">
        <v>4864</v>
      </c>
      <c r="E388" s="1122"/>
      <c r="F388" s="1120" t="s">
        <v>986</v>
      </c>
      <c r="G388" s="1122"/>
      <c r="H388" s="1122"/>
      <c r="I388" s="1130"/>
    </row>
    <row r="389" spans="1:9" ht="12" x14ac:dyDescent="0.2">
      <c r="A389" s="1124"/>
      <c r="B389" s="1119" t="s">
        <v>985</v>
      </c>
      <c r="C389" s="1125" t="s">
        <v>986</v>
      </c>
      <c r="D389" s="1126" t="s">
        <v>7270</v>
      </c>
      <c r="E389" s="1127"/>
      <c r="F389" s="1128">
        <v>3</v>
      </c>
      <c r="G389" s="1127"/>
      <c r="H389" s="1127"/>
      <c r="I389" s="1130"/>
    </row>
    <row r="390" spans="1:9" ht="24.95" customHeight="1" x14ac:dyDescent="0.2">
      <c r="A390" s="1111" t="s">
        <v>1243</v>
      </c>
      <c r="B390" s="1111" t="s">
        <v>979</v>
      </c>
      <c r="C390" s="1112" t="s">
        <v>7271</v>
      </c>
      <c r="D390" s="1113" t="s">
        <v>7272</v>
      </c>
      <c r="E390" s="1114" t="s">
        <v>106</v>
      </c>
      <c r="F390" s="1115">
        <v>56</v>
      </c>
      <c r="G390" s="942"/>
      <c r="H390" s="1116">
        <f>ROUND(G390*F390,2)</f>
        <v>0</v>
      </c>
      <c r="I390" s="1117"/>
    </row>
    <row r="391" spans="1:9" s="1080" customFormat="1" ht="24.95" customHeight="1" x14ac:dyDescent="0.25">
      <c r="A391" s="1104"/>
      <c r="B391" s="1105" t="s">
        <v>977</v>
      </c>
      <c r="C391" s="1106" t="s">
        <v>1117</v>
      </c>
      <c r="D391" s="1106" t="s">
        <v>971</v>
      </c>
      <c r="E391" s="1107"/>
      <c r="F391" s="1108"/>
      <c r="G391" s="1108"/>
      <c r="H391" s="1109">
        <f>SUM(H392:H396)</f>
        <v>0</v>
      </c>
      <c r="I391" s="1110"/>
    </row>
    <row r="392" spans="1:9" ht="24.95" customHeight="1" x14ac:dyDescent="0.2">
      <c r="A392" s="1111" t="s">
        <v>1248</v>
      </c>
      <c r="B392" s="1111" t="s">
        <v>979</v>
      </c>
      <c r="C392" s="1112" t="s">
        <v>3414</v>
      </c>
      <c r="D392" s="1113" t="s">
        <v>3415</v>
      </c>
      <c r="E392" s="1114" t="s">
        <v>100</v>
      </c>
      <c r="F392" s="1115">
        <v>62.262999999999998</v>
      </c>
      <c r="G392" s="942"/>
      <c r="H392" s="1116">
        <f>ROUND(G392*F392,2)</f>
        <v>0</v>
      </c>
      <c r="I392" s="1129"/>
    </row>
    <row r="393" spans="1:9" ht="24.95" customHeight="1" x14ac:dyDescent="0.2">
      <c r="A393" s="1111" t="s">
        <v>1253</v>
      </c>
      <c r="B393" s="1111" t="s">
        <v>979</v>
      </c>
      <c r="C393" s="1112" t="s">
        <v>1124</v>
      </c>
      <c r="D393" s="1113" t="s">
        <v>3421</v>
      </c>
      <c r="E393" s="1114" t="s">
        <v>100</v>
      </c>
      <c r="F393" s="1115">
        <v>62.262999999999998</v>
      </c>
      <c r="G393" s="942"/>
      <c r="H393" s="1116">
        <f>ROUND(G393*F393,2)</f>
        <v>0</v>
      </c>
      <c r="I393" s="1129"/>
    </row>
    <row r="394" spans="1:9" ht="24.95" customHeight="1" x14ac:dyDescent="0.2">
      <c r="A394" s="1111" t="s">
        <v>1258</v>
      </c>
      <c r="B394" s="1111" t="s">
        <v>979</v>
      </c>
      <c r="C394" s="1112" t="s">
        <v>1127</v>
      </c>
      <c r="D394" s="1113" t="s">
        <v>3426</v>
      </c>
      <c r="E394" s="1114" t="s">
        <v>100</v>
      </c>
      <c r="F394" s="1115">
        <v>560.36699999999996</v>
      </c>
      <c r="G394" s="942"/>
      <c r="H394" s="1116">
        <f>ROUND(G394*F394,2)</f>
        <v>0</v>
      </c>
      <c r="I394" s="1129"/>
    </row>
    <row r="395" spans="1:9" ht="12" x14ac:dyDescent="0.2">
      <c r="A395" s="1124"/>
      <c r="B395" s="1119" t="s">
        <v>985</v>
      </c>
      <c r="C395" s="1127"/>
      <c r="D395" s="1126" t="s">
        <v>7273</v>
      </c>
      <c r="E395" s="1127"/>
      <c r="F395" s="1128">
        <v>560.36699999999996</v>
      </c>
      <c r="G395" s="1127"/>
      <c r="H395" s="1127"/>
      <c r="I395" s="1137"/>
    </row>
    <row r="396" spans="1:9" ht="24.95" customHeight="1" x14ac:dyDescent="0.2">
      <c r="A396" s="1111" t="s">
        <v>1263</v>
      </c>
      <c r="B396" s="1111" t="s">
        <v>979</v>
      </c>
      <c r="C396" s="1112" t="s">
        <v>1132</v>
      </c>
      <c r="D396" s="1113" t="s">
        <v>3432</v>
      </c>
      <c r="E396" s="1114" t="s">
        <v>100</v>
      </c>
      <c r="F396" s="1115">
        <v>62.262999999999998</v>
      </c>
      <c r="G396" s="942"/>
      <c r="H396" s="1116">
        <f>ROUND(G396*F396,2)</f>
        <v>0</v>
      </c>
      <c r="I396" s="1173"/>
    </row>
    <row r="397" spans="1:9" s="1080" customFormat="1" ht="24.95" customHeight="1" x14ac:dyDescent="0.25">
      <c r="A397" s="1104"/>
      <c r="B397" s="1105" t="s">
        <v>977</v>
      </c>
      <c r="C397" s="1106" t="s">
        <v>1135</v>
      </c>
      <c r="D397" s="1106" t="s">
        <v>972</v>
      </c>
      <c r="E397" s="1107"/>
      <c r="F397" s="1108"/>
      <c r="G397" s="1108"/>
      <c r="H397" s="1109">
        <f>SUM(H398:H398)</f>
        <v>0</v>
      </c>
      <c r="I397" s="1110"/>
    </row>
    <row r="398" spans="1:9" ht="24.95" customHeight="1" x14ac:dyDescent="0.2">
      <c r="A398" s="1111" t="s">
        <v>1267</v>
      </c>
      <c r="B398" s="1111" t="s">
        <v>979</v>
      </c>
      <c r="C398" s="1112" t="s">
        <v>3435</v>
      </c>
      <c r="D398" s="1113" t="s">
        <v>3436</v>
      </c>
      <c r="E398" s="1114" t="s">
        <v>100</v>
      </c>
      <c r="F398" s="1115">
        <v>31.545999999999999</v>
      </c>
      <c r="G398" s="942"/>
      <c r="H398" s="1116">
        <f>ROUND(G398*F398,2)</f>
        <v>0</v>
      </c>
      <c r="I398" s="1117"/>
    </row>
    <row r="399" spans="1:9" ht="24.95" customHeight="1" x14ac:dyDescent="0.2">
      <c r="A399" s="1097"/>
      <c r="B399" s="1098" t="s">
        <v>977</v>
      </c>
      <c r="C399" s="1099" t="s">
        <v>340</v>
      </c>
      <c r="D399" s="1099" t="s">
        <v>1139</v>
      </c>
      <c r="E399" s="1100"/>
      <c r="F399" s="1101"/>
      <c r="G399" s="1101"/>
      <c r="H399" s="1102">
        <f>H400+H405+H426+H493+H525+H741+H748+H761+H763+H779+H823+H834+H838+H958+H993+H1002+H1008</f>
        <v>0</v>
      </c>
      <c r="I399" s="1103"/>
    </row>
    <row r="400" spans="1:9" s="1080" customFormat="1" ht="24.95" customHeight="1" x14ac:dyDescent="0.25">
      <c r="A400" s="1104"/>
      <c r="B400" s="1105" t="s">
        <v>977</v>
      </c>
      <c r="C400" s="1106" t="s">
        <v>1551</v>
      </c>
      <c r="D400" s="1106" t="s">
        <v>2892</v>
      </c>
      <c r="E400" s="1107"/>
      <c r="F400" s="1108"/>
      <c r="G400" s="1108"/>
      <c r="H400" s="1109">
        <f>SUM(H401:H404)</f>
        <v>0</v>
      </c>
      <c r="I400" s="1110"/>
    </row>
    <row r="401" spans="1:9" ht="24.95" customHeight="1" x14ac:dyDescent="0.2">
      <c r="A401" s="1111" t="s">
        <v>1272</v>
      </c>
      <c r="B401" s="1111" t="s">
        <v>979</v>
      </c>
      <c r="C401" s="1112" t="s">
        <v>6417</v>
      </c>
      <c r="D401" s="1113" t="s">
        <v>3461</v>
      </c>
      <c r="E401" s="1114" t="s">
        <v>106</v>
      </c>
      <c r="F401" s="1115">
        <v>9.1300000000000008</v>
      </c>
      <c r="G401" s="942"/>
      <c r="H401" s="1116">
        <f>ROUND(G401*F401,2)</f>
        <v>0</v>
      </c>
      <c r="I401" s="1146"/>
    </row>
    <row r="402" spans="1:9" ht="48" x14ac:dyDescent="0.2">
      <c r="A402" s="1156"/>
      <c r="B402" s="1119" t="s">
        <v>1079</v>
      </c>
      <c r="C402" s="1157"/>
      <c r="D402" s="1159" t="s">
        <v>6418</v>
      </c>
      <c r="E402" s="1157"/>
      <c r="F402" s="1157"/>
      <c r="G402" s="1157"/>
      <c r="H402" s="1157"/>
      <c r="I402" s="1137"/>
    </row>
    <row r="403" spans="1:9" ht="12" x14ac:dyDescent="0.2">
      <c r="A403" s="1118"/>
      <c r="B403" s="1119" t="s">
        <v>985</v>
      </c>
      <c r="C403" s="1120" t="s">
        <v>986</v>
      </c>
      <c r="D403" s="1121" t="s">
        <v>7139</v>
      </c>
      <c r="E403" s="1122"/>
      <c r="F403" s="1120" t="s">
        <v>986</v>
      </c>
      <c r="G403" s="1122"/>
      <c r="H403" s="1122"/>
      <c r="I403" s="1137"/>
    </row>
    <row r="404" spans="1:9" ht="12" x14ac:dyDescent="0.2">
      <c r="A404" s="1124"/>
      <c r="B404" s="1119" t="s">
        <v>985</v>
      </c>
      <c r="C404" s="1125" t="s">
        <v>986</v>
      </c>
      <c r="D404" s="1126" t="s">
        <v>7274</v>
      </c>
      <c r="E404" s="1127"/>
      <c r="F404" s="1128">
        <v>9.1300000000000008</v>
      </c>
      <c r="G404" s="1127"/>
      <c r="H404" s="1127"/>
      <c r="I404" s="1137"/>
    </row>
    <row r="405" spans="1:9" s="1080" customFormat="1" ht="24.95" customHeight="1" x14ac:dyDescent="0.25">
      <c r="A405" s="1104"/>
      <c r="B405" s="1105" t="s">
        <v>977</v>
      </c>
      <c r="C405" s="1106" t="s">
        <v>3481</v>
      </c>
      <c r="D405" s="1106" t="s">
        <v>2893</v>
      </c>
      <c r="E405" s="1107"/>
      <c r="F405" s="1108"/>
      <c r="G405" s="1108"/>
      <c r="H405" s="1109">
        <f>SUM(H406:H425)</f>
        <v>0</v>
      </c>
      <c r="I405" s="1110"/>
    </row>
    <row r="406" spans="1:9" ht="24.95" customHeight="1" x14ac:dyDescent="0.2">
      <c r="A406" s="1111" t="s">
        <v>1277</v>
      </c>
      <c r="B406" s="1111" t="s">
        <v>979</v>
      </c>
      <c r="C406" s="1112" t="s">
        <v>3482</v>
      </c>
      <c r="D406" s="1113" t="s">
        <v>3483</v>
      </c>
      <c r="E406" s="1114" t="s">
        <v>106</v>
      </c>
      <c r="F406" s="1115">
        <v>21.6</v>
      </c>
      <c r="G406" s="942"/>
      <c r="H406" s="1116">
        <f>ROUND(G406*F406,2)</f>
        <v>0</v>
      </c>
      <c r="I406" s="1129"/>
    </row>
    <row r="407" spans="1:9" ht="12" x14ac:dyDescent="0.2">
      <c r="A407" s="1118"/>
      <c r="B407" s="1119" t="s">
        <v>985</v>
      </c>
      <c r="C407" s="1120" t="s">
        <v>986</v>
      </c>
      <c r="D407" s="1121" t="s">
        <v>7275</v>
      </c>
      <c r="E407" s="1122"/>
      <c r="F407" s="1120" t="s">
        <v>986</v>
      </c>
      <c r="G407" s="1122"/>
      <c r="H407" s="1122"/>
      <c r="I407" s="1143"/>
    </row>
    <row r="408" spans="1:9" s="1080" customFormat="1" ht="15" x14ac:dyDescent="0.25">
      <c r="A408" s="1124"/>
      <c r="B408" s="1119" t="s">
        <v>985</v>
      </c>
      <c r="C408" s="1125" t="s">
        <v>986</v>
      </c>
      <c r="D408" s="1126" t="s">
        <v>7276</v>
      </c>
      <c r="E408" s="1127"/>
      <c r="F408" s="1128">
        <v>17.5</v>
      </c>
      <c r="G408" s="1127"/>
      <c r="H408" s="1127"/>
      <c r="I408" s="1131"/>
    </row>
    <row r="409" spans="1:9" ht="12" x14ac:dyDescent="0.2">
      <c r="A409" s="1124"/>
      <c r="B409" s="1119" t="s">
        <v>985</v>
      </c>
      <c r="C409" s="1125" t="s">
        <v>986</v>
      </c>
      <c r="D409" s="1126" t="s">
        <v>7277</v>
      </c>
      <c r="E409" s="1127"/>
      <c r="F409" s="1128">
        <v>4.0999999999999996</v>
      </c>
      <c r="G409" s="1127"/>
      <c r="H409" s="1127"/>
      <c r="I409" s="1130"/>
    </row>
    <row r="410" spans="1:9" ht="12" x14ac:dyDescent="0.2">
      <c r="A410" s="1138"/>
      <c r="B410" s="1119" t="s">
        <v>985</v>
      </c>
      <c r="C410" s="1139" t="s">
        <v>986</v>
      </c>
      <c r="D410" s="1140" t="s">
        <v>1023</v>
      </c>
      <c r="E410" s="1141"/>
      <c r="F410" s="1142">
        <v>21.6</v>
      </c>
      <c r="G410" s="1141"/>
      <c r="H410" s="1141"/>
      <c r="I410" s="1123"/>
    </row>
    <row r="411" spans="1:9" ht="24.95" customHeight="1" x14ac:dyDescent="0.2">
      <c r="A411" s="1149" t="s">
        <v>2719</v>
      </c>
      <c r="B411" s="1149" t="s">
        <v>1145</v>
      </c>
      <c r="C411" s="1150" t="s">
        <v>3490</v>
      </c>
      <c r="D411" s="1151" t="s">
        <v>3491</v>
      </c>
      <c r="E411" s="1152" t="s">
        <v>106</v>
      </c>
      <c r="F411" s="1153">
        <v>29.341000000000001</v>
      </c>
      <c r="G411" s="117"/>
      <c r="H411" s="1154">
        <f>ROUND(G411*F411,2)</f>
        <v>0</v>
      </c>
      <c r="I411" s="1151"/>
    </row>
    <row r="412" spans="1:9" s="1080" customFormat="1" ht="15" x14ac:dyDescent="0.25">
      <c r="A412" s="1118"/>
      <c r="B412" s="1119" t="s">
        <v>985</v>
      </c>
      <c r="C412" s="1120" t="s">
        <v>986</v>
      </c>
      <c r="D412" s="1121" t="s">
        <v>7275</v>
      </c>
      <c r="E412" s="1122"/>
      <c r="F412" s="1120" t="s">
        <v>986</v>
      </c>
      <c r="G412" s="1122"/>
      <c r="H412" s="1122"/>
      <c r="I412" s="1131"/>
    </row>
    <row r="413" spans="1:9" ht="12" x14ac:dyDescent="0.2">
      <c r="A413" s="1124"/>
      <c r="B413" s="1119" t="s">
        <v>985</v>
      </c>
      <c r="C413" s="1125" t="s">
        <v>986</v>
      </c>
      <c r="D413" s="1126" t="s">
        <v>7276</v>
      </c>
      <c r="E413" s="1127"/>
      <c r="F413" s="1128">
        <v>17.5</v>
      </c>
      <c r="G413" s="1127"/>
      <c r="H413" s="1127"/>
      <c r="I413" s="1130"/>
    </row>
    <row r="414" spans="1:9" ht="12" x14ac:dyDescent="0.2">
      <c r="A414" s="1124"/>
      <c r="B414" s="1119" t="s">
        <v>985</v>
      </c>
      <c r="C414" s="1125" t="s">
        <v>986</v>
      </c>
      <c r="D414" s="1126" t="s">
        <v>7277</v>
      </c>
      <c r="E414" s="1127"/>
      <c r="F414" s="1128">
        <v>4.0999999999999996</v>
      </c>
      <c r="G414" s="1127"/>
      <c r="H414" s="1127"/>
      <c r="I414" s="1123"/>
    </row>
    <row r="415" spans="1:9" ht="12" x14ac:dyDescent="0.2">
      <c r="A415" s="1132"/>
      <c r="B415" s="1119" t="s">
        <v>985</v>
      </c>
      <c r="C415" s="1133" t="s">
        <v>986</v>
      </c>
      <c r="D415" s="1134" t="s">
        <v>988</v>
      </c>
      <c r="E415" s="1135"/>
      <c r="F415" s="1136">
        <v>21.6</v>
      </c>
      <c r="G415" s="1135"/>
      <c r="H415" s="1135"/>
      <c r="I415" s="1137"/>
    </row>
    <row r="416" spans="1:9" s="1080" customFormat="1" ht="15" x14ac:dyDescent="0.25">
      <c r="A416" s="1124"/>
      <c r="B416" s="1119" t="s">
        <v>985</v>
      </c>
      <c r="C416" s="1125" t="s">
        <v>986</v>
      </c>
      <c r="D416" s="1126" t="s">
        <v>7278</v>
      </c>
      <c r="E416" s="1127"/>
      <c r="F416" s="1128">
        <v>3.5750000000000002</v>
      </c>
      <c r="G416" s="1127"/>
      <c r="H416" s="1127"/>
      <c r="I416" s="1155"/>
    </row>
    <row r="417" spans="1:9" s="1080" customFormat="1" ht="15" x14ac:dyDescent="0.25">
      <c r="A417" s="1138"/>
      <c r="B417" s="1119" t="s">
        <v>985</v>
      </c>
      <c r="C417" s="1139" t="s">
        <v>986</v>
      </c>
      <c r="D417" s="1140" t="s">
        <v>1023</v>
      </c>
      <c r="E417" s="1141"/>
      <c r="F417" s="1142">
        <v>25.175000000000001</v>
      </c>
      <c r="G417" s="1141"/>
      <c r="H417" s="1141"/>
      <c r="I417" s="1131"/>
    </row>
    <row r="418" spans="1:9" ht="12" x14ac:dyDescent="0.2">
      <c r="A418" s="1124"/>
      <c r="B418" s="1119" t="s">
        <v>985</v>
      </c>
      <c r="C418" s="1127"/>
      <c r="D418" s="1126" t="s">
        <v>7279</v>
      </c>
      <c r="E418" s="1127"/>
      <c r="F418" s="1128">
        <v>29.341000000000001</v>
      </c>
      <c r="G418" s="1127"/>
      <c r="H418" s="1127"/>
      <c r="I418" s="1130"/>
    </row>
    <row r="419" spans="1:9" ht="24.95" customHeight="1" x14ac:dyDescent="0.2">
      <c r="A419" s="1111" t="s">
        <v>2721</v>
      </c>
      <c r="B419" s="1111" t="s">
        <v>979</v>
      </c>
      <c r="C419" s="1112" t="s">
        <v>3497</v>
      </c>
      <c r="D419" s="1113" t="s">
        <v>3498</v>
      </c>
      <c r="E419" s="1114" t="s">
        <v>125</v>
      </c>
      <c r="F419" s="1115">
        <v>20.556999999999999</v>
      </c>
      <c r="G419" s="942"/>
      <c r="H419" s="1116">
        <f>ROUND(G419*F419,2)</f>
        <v>0</v>
      </c>
      <c r="I419" s="1117"/>
    </row>
    <row r="420" spans="1:9" ht="72" x14ac:dyDescent="0.2">
      <c r="A420" s="1156"/>
      <c r="B420" s="1119" t="s">
        <v>1079</v>
      </c>
      <c r="C420" s="1157"/>
      <c r="D420" s="1159" t="s">
        <v>3499</v>
      </c>
      <c r="E420" s="1157"/>
      <c r="F420" s="1157"/>
      <c r="G420" s="1157"/>
      <c r="H420" s="1157"/>
      <c r="I420" s="1130"/>
    </row>
    <row r="421" spans="1:9" ht="12" x14ac:dyDescent="0.2">
      <c r="A421" s="1118"/>
      <c r="B421" s="1119" t="s">
        <v>985</v>
      </c>
      <c r="C421" s="1120" t="s">
        <v>986</v>
      </c>
      <c r="D421" s="1121" t="s">
        <v>7275</v>
      </c>
      <c r="E421" s="1122"/>
      <c r="F421" s="1120" t="s">
        <v>986</v>
      </c>
      <c r="G421" s="1122"/>
      <c r="H421" s="1122"/>
      <c r="I421" s="1123"/>
    </row>
    <row r="422" spans="1:9" ht="12" x14ac:dyDescent="0.2">
      <c r="A422" s="1124"/>
      <c r="B422" s="1119" t="s">
        <v>985</v>
      </c>
      <c r="C422" s="1125" t="s">
        <v>986</v>
      </c>
      <c r="D422" s="1126" t="s">
        <v>7276</v>
      </c>
      <c r="E422" s="1127"/>
      <c r="F422" s="1128">
        <v>17.5</v>
      </c>
      <c r="G422" s="1127"/>
      <c r="H422" s="1127"/>
      <c r="I422" s="1137"/>
    </row>
    <row r="423" spans="1:9" ht="12" x14ac:dyDescent="0.2">
      <c r="A423" s="1124"/>
      <c r="B423" s="1119" t="s">
        <v>985</v>
      </c>
      <c r="C423" s="1125" t="s">
        <v>986</v>
      </c>
      <c r="D423" s="1126" t="s">
        <v>7280</v>
      </c>
      <c r="E423" s="1127"/>
      <c r="F423" s="1128">
        <v>3.0569999999999999</v>
      </c>
      <c r="G423" s="1127"/>
      <c r="H423" s="1127"/>
      <c r="I423" s="1143"/>
    </row>
    <row r="424" spans="1:9" s="1080" customFormat="1" ht="15" x14ac:dyDescent="0.25">
      <c r="A424" s="1138"/>
      <c r="B424" s="1119" t="s">
        <v>985</v>
      </c>
      <c r="C424" s="1139" t="s">
        <v>986</v>
      </c>
      <c r="D424" s="1140" t="s">
        <v>1023</v>
      </c>
      <c r="E424" s="1141"/>
      <c r="F424" s="1142">
        <v>20.556999999999999</v>
      </c>
      <c r="G424" s="1141"/>
      <c r="H424" s="1141"/>
      <c r="I424" s="1131"/>
    </row>
    <row r="425" spans="1:9" ht="24.95" customHeight="1" x14ac:dyDescent="0.2">
      <c r="A425" s="1111" t="s">
        <v>2722</v>
      </c>
      <c r="B425" s="1111" t="s">
        <v>979</v>
      </c>
      <c r="C425" s="1112" t="s">
        <v>7281</v>
      </c>
      <c r="D425" s="1113" t="s">
        <v>7282</v>
      </c>
      <c r="E425" s="1114" t="s">
        <v>1169</v>
      </c>
      <c r="F425" s="1115">
        <v>220.583</v>
      </c>
      <c r="G425" s="942"/>
      <c r="H425" s="1116">
        <f>ROUND(G425*F425,2)</f>
        <v>0</v>
      </c>
      <c r="I425" s="1117"/>
    </row>
    <row r="426" spans="1:9" s="1080" customFormat="1" ht="24.95" customHeight="1" x14ac:dyDescent="0.25">
      <c r="A426" s="1104"/>
      <c r="B426" s="1105" t="s">
        <v>977</v>
      </c>
      <c r="C426" s="1106" t="s">
        <v>342</v>
      </c>
      <c r="D426" s="1106" t="s">
        <v>343</v>
      </c>
      <c r="E426" s="1107"/>
      <c r="F426" s="1108"/>
      <c r="G426" s="1108"/>
      <c r="H426" s="1109">
        <f>SUM(H427:H492)</f>
        <v>0</v>
      </c>
      <c r="I426" s="1110"/>
    </row>
    <row r="427" spans="1:9" ht="24.95" customHeight="1" x14ac:dyDescent="0.2">
      <c r="A427" s="1111" t="s">
        <v>2723</v>
      </c>
      <c r="B427" s="1111" t="s">
        <v>979</v>
      </c>
      <c r="C427" s="1112" t="s">
        <v>3513</v>
      </c>
      <c r="D427" s="1113" t="s">
        <v>3514</v>
      </c>
      <c r="E427" s="1114" t="s">
        <v>106</v>
      </c>
      <c r="F427" s="1115">
        <v>62.84</v>
      </c>
      <c r="G427" s="942"/>
      <c r="H427" s="1116">
        <f>ROUND(G427*F427,2)</f>
        <v>0</v>
      </c>
      <c r="I427" s="1117"/>
    </row>
    <row r="428" spans="1:9" ht="12" x14ac:dyDescent="0.2">
      <c r="A428" s="1118"/>
      <c r="B428" s="1119" t="s">
        <v>985</v>
      </c>
      <c r="C428" s="1120" t="s">
        <v>986</v>
      </c>
      <c r="D428" s="1121" t="s">
        <v>7283</v>
      </c>
      <c r="E428" s="1122"/>
      <c r="F428" s="1120" t="s">
        <v>986</v>
      </c>
      <c r="G428" s="1122"/>
      <c r="H428" s="1122"/>
      <c r="I428" s="1123"/>
    </row>
    <row r="429" spans="1:9" ht="12" x14ac:dyDescent="0.2">
      <c r="A429" s="1124"/>
      <c r="B429" s="1119" t="s">
        <v>985</v>
      </c>
      <c r="C429" s="1125" t="s">
        <v>986</v>
      </c>
      <c r="D429" s="1126" t="s">
        <v>7284</v>
      </c>
      <c r="E429" s="1127"/>
      <c r="F429" s="1128">
        <v>15.85</v>
      </c>
      <c r="G429" s="1127"/>
      <c r="H429" s="1127"/>
      <c r="I429" s="1137"/>
    </row>
    <row r="430" spans="1:9" ht="12" x14ac:dyDescent="0.2">
      <c r="A430" s="1118"/>
      <c r="B430" s="1119" t="s">
        <v>985</v>
      </c>
      <c r="C430" s="1120" t="s">
        <v>986</v>
      </c>
      <c r="D430" s="1121" t="s">
        <v>7285</v>
      </c>
      <c r="E430" s="1122"/>
      <c r="F430" s="1120" t="s">
        <v>986</v>
      </c>
      <c r="G430" s="1122"/>
      <c r="H430" s="1122"/>
      <c r="I430" s="1143"/>
    </row>
    <row r="431" spans="1:9" s="1080" customFormat="1" ht="15" x14ac:dyDescent="0.25">
      <c r="A431" s="1124"/>
      <c r="B431" s="1119" t="s">
        <v>985</v>
      </c>
      <c r="C431" s="1125" t="s">
        <v>986</v>
      </c>
      <c r="D431" s="1126" t="s">
        <v>7286</v>
      </c>
      <c r="E431" s="1127"/>
      <c r="F431" s="1128">
        <v>23.47</v>
      </c>
      <c r="G431" s="1127"/>
      <c r="H431" s="1127"/>
      <c r="I431" s="1131"/>
    </row>
    <row r="432" spans="1:9" ht="12" x14ac:dyDescent="0.2">
      <c r="A432" s="1118"/>
      <c r="B432" s="1119" t="s">
        <v>985</v>
      </c>
      <c r="C432" s="1120" t="s">
        <v>986</v>
      </c>
      <c r="D432" s="1121" t="s">
        <v>7137</v>
      </c>
      <c r="E432" s="1122"/>
      <c r="F432" s="1120" t="s">
        <v>986</v>
      </c>
      <c r="G432" s="1122"/>
      <c r="H432" s="1122"/>
      <c r="I432" s="1130"/>
    </row>
    <row r="433" spans="1:9" ht="12" x14ac:dyDescent="0.2">
      <c r="A433" s="1124"/>
      <c r="B433" s="1119" t="s">
        <v>985</v>
      </c>
      <c r="C433" s="1125" t="s">
        <v>986</v>
      </c>
      <c r="D433" s="1126" t="s">
        <v>7138</v>
      </c>
      <c r="E433" s="1127"/>
      <c r="F433" s="1128">
        <v>14.39</v>
      </c>
      <c r="G433" s="1127"/>
      <c r="H433" s="1127"/>
      <c r="I433" s="1123"/>
    </row>
    <row r="434" spans="1:9" ht="12" x14ac:dyDescent="0.2">
      <c r="A434" s="1118"/>
      <c r="B434" s="1119" t="s">
        <v>985</v>
      </c>
      <c r="C434" s="1120" t="s">
        <v>986</v>
      </c>
      <c r="D434" s="1121" t="s">
        <v>7139</v>
      </c>
      <c r="E434" s="1122"/>
      <c r="F434" s="1120" t="s">
        <v>986</v>
      </c>
      <c r="G434" s="1122"/>
      <c r="H434" s="1122"/>
      <c r="I434" s="1137"/>
    </row>
    <row r="435" spans="1:9" s="1080" customFormat="1" ht="15" x14ac:dyDescent="0.25">
      <c r="A435" s="1124"/>
      <c r="B435" s="1119" t="s">
        <v>985</v>
      </c>
      <c r="C435" s="1125" t="s">
        <v>986</v>
      </c>
      <c r="D435" s="1126" t="s">
        <v>7140</v>
      </c>
      <c r="E435" s="1127"/>
      <c r="F435" s="1128">
        <v>9.1300000000000008</v>
      </c>
      <c r="G435" s="1127"/>
      <c r="H435" s="1127"/>
      <c r="I435" s="1131"/>
    </row>
    <row r="436" spans="1:9" ht="12" x14ac:dyDescent="0.2">
      <c r="A436" s="1138"/>
      <c r="B436" s="1119" t="s">
        <v>985</v>
      </c>
      <c r="C436" s="1139" t="s">
        <v>986</v>
      </c>
      <c r="D436" s="1140" t="s">
        <v>1023</v>
      </c>
      <c r="E436" s="1141"/>
      <c r="F436" s="1142">
        <v>62.84</v>
      </c>
      <c r="G436" s="1141"/>
      <c r="H436" s="1141"/>
      <c r="I436" s="1130"/>
    </row>
    <row r="437" spans="1:9" ht="24.95" customHeight="1" x14ac:dyDescent="0.2">
      <c r="A437" s="1149" t="s">
        <v>2725</v>
      </c>
      <c r="B437" s="1149" t="s">
        <v>1145</v>
      </c>
      <c r="C437" s="1150" t="s">
        <v>3524</v>
      </c>
      <c r="D437" s="1151" t="s">
        <v>3525</v>
      </c>
      <c r="E437" s="1152" t="s">
        <v>106</v>
      </c>
      <c r="F437" s="1153">
        <v>16.643000000000001</v>
      </c>
      <c r="G437" s="117"/>
      <c r="H437" s="1154">
        <f>ROUND(G437*F437,2)</f>
        <v>0</v>
      </c>
      <c r="I437" s="1151"/>
    </row>
    <row r="438" spans="1:9" ht="12" x14ac:dyDescent="0.2">
      <c r="A438" s="1118"/>
      <c r="B438" s="1119" t="s">
        <v>985</v>
      </c>
      <c r="C438" s="1120" t="s">
        <v>986</v>
      </c>
      <c r="D438" s="1121" t="s">
        <v>7283</v>
      </c>
      <c r="E438" s="1122"/>
      <c r="F438" s="1120" t="s">
        <v>986</v>
      </c>
      <c r="G438" s="1122"/>
      <c r="H438" s="1122"/>
      <c r="I438" s="1137"/>
    </row>
    <row r="439" spans="1:9" s="1080" customFormat="1" ht="15" x14ac:dyDescent="0.25">
      <c r="A439" s="1124"/>
      <c r="B439" s="1119" t="s">
        <v>985</v>
      </c>
      <c r="C439" s="1125" t="s">
        <v>986</v>
      </c>
      <c r="D439" s="1126" t="s">
        <v>7284</v>
      </c>
      <c r="E439" s="1127"/>
      <c r="F439" s="1128">
        <v>15.85</v>
      </c>
      <c r="G439" s="1127"/>
      <c r="H439" s="1127"/>
      <c r="I439" s="1131"/>
    </row>
    <row r="440" spans="1:9" ht="12" x14ac:dyDescent="0.2">
      <c r="A440" s="1124"/>
      <c r="B440" s="1119" t="s">
        <v>985</v>
      </c>
      <c r="C440" s="1125" t="s">
        <v>986</v>
      </c>
      <c r="D440" s="1126" t="s">
        <v>7287</v>
      </c>
      <c r="E440" s="1127"/>
      <c r="F440" s="1128">
        <v>0.79300000000000004</v>
      </c>
      <c r="G440" s="1127"/>
      <c r="H440" s="1127"/>
      <c r="I440" s="1130"/>
    </row>
    <row r="441" spans="1:9" ht="12" x14ac:dyDescent="0.2">
      <c r="A441" s="1138"/>
      <c r="B441" s="1119" t="s">
        <v>985</v>
      </c>
      <c r="C441" s="1139" t="s">
        <v>986</v>
      </c>
      <c r="D441" s="1140" t="s">
        <v>1023</v>
      </c>
      <c r="E441" s="1141"/>
      <c r="F441" s="1142">
        <v>16.643000000000001</v>
      </c>
      <c r="G441" s="1141"/>
      <c r="H441" s="1141"/>
      <c r="I441" s="1130"/>
    </row>
    <row r="442" spans="1:9" ht="24.95" customHeight="1" x14ac:dyDescent="0.2">
      <c r="A442" s="1149" t="s">
        <v>2727</v>
      </c>
      <c r="B442" s="1149" t="s">
        <v>1145</v>
      </c>
      <c r="C442" s="1150" t="s">
        <v>7288</v>
      </c>
      <c r="D442" s="1151" t="s">
        <v>7289</v>
      </c>
      <c r="E442" s="1152" t="s">
        <v>106</v>
      </c>
      <c r="F442" s="1153">
        <v>24.643999999999998</v>
      </c>
      <c r="G442" s="117"/>
      <c r="H442" s="1154">
        <f>ROUND(G442*F442,2)</f>
        <v>0</v>
      </c>
      <c r="I442" s="1151"/>
    </row>
    <row r="443" spans="1:9" ht="12" x14ac:dyDescent="0.2">
      <c r="A443" s="1118"/>
      <c r="B443" s="1119" t="s">
        <v>985</v>
      </c>
      <c r="C443" s="1120" t="s">
        <v>986</v>
      </c>
      <c r="D443" s="1121" t="s">
        <v>7285</v>
      </c>
      <c r="E443" s="1122"/>
      <c r="F443" s="1120" t="s">
        <v>986</v>
      </c>
      <c r="G443" s="1122"/>
      <c r="H443" s="1122"/>
      <c r="I443" s="1137"/>
    </row>
    <row r="444" spans="1:9" ht="12" x14ac:dyDescent="0.2">
      <c r="A444" s="1124"/>
      <c r="B444" s="1119" t="s">
        <v>985</v>
      </c>
      <c r="C444" s="1125" t="s">
        <v>986</v>
      </c>
      <c r="D444" s="1126" t="s">
        <v>7286</v>
      </c>
      <c r="E444" s="1127"/>
      <c r="F444" s="1128">
        <v>23.47</v>
      </c>
      <c r="G444" s="1127"/>
      <c r="H444" s="1127"/>
      <c r="I444" s="1137"/>
    </row>
    <row r="445" spans="1:9" ht="12" x14ac:dyDescent="0.2">
      <c r="A445" s="1124"/>
      <c r="B445" s="1119" t="s">
        <v>985</v>
      </c>
      <c r="C445" s="1125" t="s">
        <v>986</v>
      </c>
      <c r="D445" s="1126" t="s">
        <v>7290</v>
      </c>
      <c r="E445" s="1127"/>
      <c r="F445" s="1128">
        <v>1.1739999999999999</v>
      </c>
      <c r="G445" s="1127"/>
      <c r="H445" s="1127"/>
      <c r="I445" s="1143"/>
    </row>
    <row r="446" spans="1:9" s="1080" customFormat="1" ht="15" x14ac:dyDescent="0.25">
      <c r="A446" s="1138"/>
      <c r="B446" s="1119" t="s">
        <v>985</v>
      </c>
      <c r="C446" s="1139" t="s">
        <v>986</v>
      </c>
      <c r="D446" s="1140" t="s">
        <v>1023</v>
      </c>
      <c r="E446" s="1141"/>
      <c r="F446" s="1142">
        <v>24.643999999999998</v>
      </c>
      <c r="G446" s="1141"/>
      <c r="H446" s="1141"/>
      <c r="I446" s="1131"/>
    </row>
    <row r="447" spans="1:9" ht="24.95" customHeight="1" x14ac:dyDescent="0.2">
      <c r="A447" s="1149" t="s">
        <v>2729</v>
      </c>
      <c r="B447" s="1149" t="s">
        <v>1145</v>
      </c>
      <c r="C447" s="1150" t="s">
        <v>7291</v>
      </c>
      <c r="D447" s="1151" t="s">
        <v>7292</v>
      </c>
      <c r="E447" s="1152" t="s">
        <v>106</v>
      </c>
      <c r="F447" s="1153">
        <v>24.696000000000002</v>
      </c>
      <c r="G447" s="117"/>
      <c r="H447" s="1154">
        <f>ROUND(G447*F447,2)</f>
        <v>0</v>
      </c>
      <c r="I447" s="1151"/>
    </row>
    <row r="448" spans="1:9" ht="12" x14ac:dyDescent="0.2">
      <c r="A448" s="1124"/>
      <c r="B448" s="1119" t="s">
        <v>985</v>
      </c>
      <c r="C448" s="1125" t="s">
        <v>986</v>
      </c>
      <c r="D448" s="1126" t="s">
        <v>7293</v>
      </c>
      <c r="E448" s="1127"/>
      <c r="F448" s="1128">
        <v>14.39</v>
      </c>
      <c r="G448" s="1127"/>
      <c r="H448" s="1127"/>
      <c r="I448" s="1130"/>
    </row>
    <row r="449" spans="1:9" ht="12" x14ac:dyDescent="0.2">
      <c r="A449" s="1124"/>
      <c r="B449" s="1119" t="s">
        <v>985</v>
      </c>
      <c r="C449" s="1125" t="s">
        <v>986</v>
      </c>
      <c r="D449" s="1126" t="s">
        <v>7144</v>
      </c>
      <c r="E449" s="1127"/>
      <c r="F449" s="1128">
        <v>9.1300000000000008</v>
      </c>
      <c r="G449" s="1127"/>
      <c r="H449" s="1127"/>
      <c r="I449" s="1137"/>
    </row>
    <row r="450" spans="1:9" s="1080" customFormat="1" ht="15" x14ac:dyDescent="0.25">
      <c r="A450" s="1132"/>
      <c r="B450" s="1119" t="s">
        <v>985</v>
      </c>
      <c r="C450" s="1133" t="s">
        <v>986</v>
      </c>
      <c r="D450" s="1134" t="s">
        <v>988</v>
      </c>
      <c r="E450" s="1135"/>
      <c r="F450" s="1136">
        <v>23.52</v>
      </c>
      <c r="G450" s="1135"/>
      <c r="H450" s="1135"/>
      <c r="I450" s="1131"/>
    </row>
    <row r="451" spans="1:9" ht="12" x14ac:dyDescent="0.2">
      <c r="A451" s="1124"/>
      <c r="B451" s="1119" t="s">
        <v>985</v>
      </c>
      <c r="C451" s="1125" t="s">
        <v>986</v>
      </c>
      <c r="D451" s="1126" t="s">
        <v>7294</v>
      </c>
      <c r="E451" s="1127"/>
      <c r="F451" s="1128">
        <v>1.1759999999999999</v>
      </c>
      <c r="G451" s="1127"/>
      <c r="H451" s="1127"/>
      <c r="I451" s="1130"/>
    </row>
    <row r="452" spans="1:9" ht="12" x14ac:dyDescent="0.2">
      <c r="A452" s="1138"/>
      <c r="B452" s="1119" t="s">
        <v>985</v>
      </c>
      <c r="C452" s="1139" t="s">
        <v>986</v>
      </c>
      <c r="D452" s="1140" t="s">
        <v>1023</v>
      </c>
      <c r="E452" s="1141"/>
      <c r="F452" s="1142">
        <v>24.696000000000002</v>
      </c>
      <c r="G452" s="1141"/>
      <c r="H452" s="1141"/>
      <c r="I452" s="1130"/>
    </row>
    <row r="453" spans="1:9" s="1080" customFormat="1" ht="24.95" customHeight="1" x14ac:dyDescent="0.25">
      <c r="A453" s="1111" t="s">
        <v>2731</v>
      </c>
      <c r="B453" s="1111" t="s">
        <v>979</v>
      </c>
      <c r="C453" s="1112" t="s">
        <v>7295</v>
      </c>
      <c r="D453" s="1113" t="s">
        <v>7296</v>
      </c>
      <c r="E453" s="1114" t="s">
        <v>106</v>
      </c>
      <c r="F453" s="1115">
        <v>10.26</v>
      </c>
      <c r="G453" s="942"/>
      <c r="H453" s="1116">
        <f>ROUND(G453*F453,2)</f>
        <v>0</v>
      </c>
      <c r="I453" s="1144"/>
    </row>
    <row r="454" spans="1:9" ht="12" x14ac:dyDescent="0.2">
      <c r="A454" s="1118"/>
      <c r="B454" s="1119" t="s">
        <v>985</v>
      </c>
      <c r="C454" s="1120" t="s">
        <v>986</v>
      </c>
      <c r="D454" s="1121" t="s">
        <v>7297</v>
      </c>
      <c r="E454" s="1122"/>
      <c r="F454" s="1120" t="s">
        <v>986</v>
      </c>
      <c r="G454" s="1122"/>
      <c r="H454" s="1122"/>
      <c r="I454" s="1130"/>
    </row>
    <row r="455" spans="1:9" ht="12" x14ac:dyDescent="0.2">
      <c r="A455" s="1124"/>
      <c r="B455" s="1119" t="s">
        <v>985</v>
      </c>
      <c r="C455" s="1125" t="s">
        <v>986</v>
      </c>
      <c r="D455" s="1126" t="s">
        <v>7298</v>
      </c>
      <c r="E455" s="1127"/>
      <c r="F455" s="1128">
        <v>10.26</v>
      </c>
      <c r="G455" s="1127"/>
      <c r="H455" s="1127"/>
      <c r="I455" s="1130"/>
    </row>
    <row r="456" spans="1:9" ht="24.95" customHeight="1" x14ac:dyDescent="0.2">
      <c r="A456" s="1149" t="s">
        <v>2733</v>
      </c>
      <c r="B456" s="1149" t="s">
        <v>1145</v>
      </c>
      <c r="C456" s="1150" t="s">
        <v>7299</v>
      </c>
      <c r="D456" s="1151" t="s">
        <v>7300</v>
      </c>
      <c r="E456" s="1152" t="s">
        <v>106</v>
      </c>
      <c r="F456" s="1153">
        <v>10.773</v>
      </c>
      <c r="G456" s="117"/>
      <c r="H456" s="1154">
        <f>ROUND(G456*F456,2)</f>
        <v>0</v>
      </c>
      <c r="I456" s="1151"/>
    </row>
    <row r="457" spans="1:9" ht="12" x14ac:dyDescent="0.2">
      <c r="A457" s="1118"/>
      <c r="B457" s="1119" t="s">
        <v>985</v>
      </c>
      <c r="C457" s="1120" t="s">
        <v>986</v>
      </c>
      <c r="D457" s="1121" t="s">
        <v>7297</v>
      </c>
      <c r="E457" s="1122"/>
      <c r="F457" s="1120" t="s">
        <v>986</v>
      </c>
      <c r="G457" s="1122"/>
      <c r="H457" s="1122"/>
      <c r="I457" s="1137"/>
    </row>
    <row r="458" spans="1:9" ht="12" x14ac:dyDescent="0.2">
      <c r="A458" s="1124"/>
      <c r="B458" s="1119" t="s">
        <v>985</v>
      </c>
      <c r="C458" s="1125" t="s">
        <v>986</v>
      </c>
      <c r="D458" s="1126" t="s">
        <v>7298</v>
      </c>
      <c r="E458" s="1127"/>
      <c r="F458" s="1128">
        <v>10.26</v>
      </c>
      <c r="G458" s="1127"/>
      <c r="H458" s="1127"/>
      <c r="I458" s="1137"/>
    </row>
    <row r="459" spans="1:9" ht="12" x14ac:dyDescent="0.2">
      <c r="A459" s="1124"/>
      <c r="B459" s="1119" t="s">
        <v>985</v>
      </c>
      <c r="C459" s="1125" t="s">
        <v>986</v>
      </c>
      <c r="D459" s="1126" t="s">
        <v>7301</v>
      </c>
      <c r="E459" s="1127"/>
      <c r="F459" s="1128">
        <v>0.51300000000000001</v>
      </c>
      <c r="G459" s="1127"/>
      <c r="H459" s="1127"/>
      <c r="I459" s="1143"/>
    </row>
    <row r="460" spans="1:9" s="1080" customFormat="1" ht="15" x14ac:dyDescent="0.25">
      <c r="A460" s="1138"/>
      <c r="B460" s="1119" t="s">
        <v>985</v>
      </c>
      <c r="C460" s="1139" t="s">
        <v>986</v>
      </c>
      <c r="D460" s="1140" t="s">
        <v>1023</v>
      </c>
      <c r="E460" s="1141"/>
      <c r="F460" s="1142">
        <v>10.773</v>
      </c>
      <c r="G460" s="1141"/>
      <c r="H460" s="1141"/>
      <c r="I460" s="1131"/>
    </row>
    <row r="461" spans="1:9" ht="24.95" customHeight="1" x14ac:dyDescent="0.2">
      <c r="A461" s="1111" t="s">
        <v>2734</v>
      </c>
      <c r="B461" s="1111" t="s">
        <v>979</v>
      </c>
      <c r="C461" s="1112" t="s">
        <v>3542</v>
      </c>
      <c r="D461" s="1113" t="s">
        <v>3543</v>
      </c>
      <c r="E461" s="1114" t="s">
        <v>106</v>
      </c>
      <c r="F461" s="1115">
        <v>17.5</v>
      </c>
      <c r="G461" s="942"/>
      <c r="H461" s="1116">
        <f>ROUND(G461*F461,2)</f>
        <v>0</v>
      </c>
      <c r="I461" s="1117"/>
    </row>
    <row r="462" spans="1:9" ht="12" x14ac:dyDescent="0.2">
      <c r="A462" s="1118"/>
      <c r="B462" s="1119" t="s">
        <v>985</v>
      </c>
      <c r="C462" s="1120" t="s">
        <v>986</v>
      </c>
      <c r="D462" s="1121" t="s">
        <v>7275</v>
      </c>
      <c r="E462" s="1122"/>
      <c r="F462" s="1120" t="s">
        <v>986</v>
      </c>
      <c r="G462" s="1122"/>
      <c r="H462" s="1122"/>
      <c r="I462" s="1130"/>
    </row>
    <row r="463" spans="1:9" ht="12" x14ac:dyDescent="0.2">
      <c r="A463" s="1124"/>
      <c r="B463" s="1119" t="s">
        <v>985</v>
      </c>
      <c r="C463" s="1125" t="s">
        <v>986</v>
      </c>
      <c r="D463" s="1126" t="s">
        <v>7302</v>
      </c>
      <c r="E463" s="1127"/>
      <c r="F463" s="1128">
        <v>17.5</v>
      </c>
      <c r="G463" s="1127"/>
      <c r="H463" s="1127"/>
      <c r="I463" s="1137"/>
    </row>
    <row r="464" spans="1:9" ht="24.95" customHeight="1" x14ac:dyDescent="0.2">
      <c r="A464" s="1149" t="s">
        <v>2735</v>
      </c>
      <c r="B464" s="1149" t="s">
        <v>1145</v>
      </c>
      <c r="C464" s="1150" t="s">
        <v>3548</v>
      </c>
      <c r="D464" s="1151" t="s">
        <v>3549</v>
      </c>
      <c r="E464" s="1152" t="s">
        <v>106</v>
      </c>
      <c r="F464" s="1153">
        <v>17.850000000000001</v>
      </c>
      <c r="G464" s="117"/>
      <c r="H464" s="1154">
        <f>ROUND(G464*F464,2)</f>
        <v>0</v>
      </c>
      <c r="I464" s="1151"/>
    </row>
    <row r="465" spans="1:9" ht="108" x14ac:dyDescent="0.2">
      <c r="A465" s="1156"/>
      <c r="B465" s="1119" t="s">
        <v>1079</v>
      </c>
      <c r="C465" s="1157"/>
      <c r="D465" s="1159" t="s">
        <v>7303</v>
      </c>
      <c r="E465" s="1157"/>
      <c r="F465" s="1157"/>
      <c r="G465" s="1157"/>
      <c r="H465" s="1157"/>
      <c r="I465" s="1130"/>
    </row>
    <row r="466" spans="1:9" ht="12" x14ac:dyDescent="0.2">
      <c r="A466" s="1118"/>
      <c r="B466" s="1119" t="s">
        <v>985</v>
      </c>
      <c r="C466" s="1120" t="s">
        <v>986</v>
      </c>
      <c r="D466" s="1121" t="s">
        <v>7275</v>
      </c>
      <c r="E466" s="1122"/>
      <c r="F466" s="1120" t="s">
        <v>986</v>
      </c>
      <c r="G466" s="1122"/>
      <c r="H466" s="1122"/>
      <c r="I466" s="1130"/>
    </row>
    <row r="467" spans="1:9" s="1080" customFormat="1" ht="15" x14ac:dyDescent="0.25">
      <c r="A467" s="1124"/>
      <c r="B467" s="1119" t="s">
        <v>985</v>
      </c>
      <c r="C467" s="1125" t="s">
        <v>986</v>
      </c>
      <c r="D467" s="1126" t="s">
        <v>7302</v>
      </c>
      <c r="E467" s="1127"/>
      <c r="F467" s="1128">
        <v>17.5</v>
      </c>
      <c r="G467" s="1127"/>
      <c r="H467" s="1127"/>
      <c r="I467" s="1131"/>
    </row>
    <row r="468" spans="1:9" ht="12" x14ac:dyDescent="0.2">
      <c r="A468" s="1124"/>
      <c r="B468" s="1119" t="s">
        <v>985</v>
      </c>
      <c r="C468" s="1125" t="s">
        <v>986</v>
      </c>
      <c r="D468" s="1126" t="s">
        <v>7304</v>
      </c>
      <c r="E468" s="1127"/>
      <c r="F468" s="1128">
        <v>0.35</v>
      </c>
      <c r="G468" s="1127"/>
      <c r="H468" s="1127"/>
      <c r="I468" s="1130"/>
    </row>
    <row r="469" spans="1:9" ht="12" x14ac:dyDescent="0.2">
      <c r="A469" s="1138"/>
      <c r="B469" s="1119" t="s">
        <v>985</v>
      </c>
      <c r="C469" s="1139" t="s">
        <v>986</v>
      </c>
      <c r="D469" s="1140" t="s">
        <v>1023</v>
      </c>
      <c r="E469" s="1141"/>
      <c r="F469" s="1142">
        <v>17.850000000000001</v>
      </c>
      <c r="G469" s="1141"/>
      <c r="H469" s="1141"/>
      <c r="I469" s="1130"/>
    </row>
    <row r="470" spans="1:9" ht="24.95" customHeight="1" x14ac:dyDescent="0.2">
      <c r="A470" s="1111" t="s">
        <v>2737</v>
      </c>
      <c r="B470" s="1111" t="s">
        <v>979</v>
      </c>
      <c r="C470" s="1112" t="s">
        <v>3566</v>
      </c>
      <c r="D470" s="1113" t="s">
        <v>3567</v>
      </c>
      <c r="E470" s="1114" t="s">
        <v>106</v>
      </c>
      <c r="F470" s="1115">
        <v>17.5</v>
      </c>
      <c r="G470" s="942"/>
      <c r="H470" s="1116">
        <f>ROUND(G470*F470,2)</f>
        <v>0</v>
      </c>
      <c r="I470" s="1129"/>
    </row>
    <row r="471" spans="1:9" s="1080" customFormat="1" ht="15" x14ac:dyDescent="0.25">
      <c r="A471" s="1118"/>
      <c r="B471" s="1119" t="s">
        <v>985</v>
      </c>
      <c r="C471" s="1120" t="s">
        <v>986</v>
      </c>
      <c r="D471" s="1121" t="s">
        <v>7275</v>
      </c>
      <c r="E471" s="1122"/>
      <c r="F471" s="1120" t="s">
        <v>986</v>
      </c>
      <c r="G471" s="1122"/>
      <c r="H471" s="1122"/>
      <c r="I471" s="1131"/>
    </row>
    <row r="472" spans="1:9" ht="12" x14ac:dyDescent="0.2">
      <c r="A472" s="1124"/>
      <c r="B472" s="1119" t="s">
        <v>985</v>
      </c>
      <c r="C472" s="1125" t="s">
        <v>986</v>
      </c>
      <c r="D472" s="1126" t="s">
        <v>7305</v>
      </c>
      <c r="E472" s="1127"/>
      <c r="F472" s="1128">
        <v>17.5</v>
      </c>
      <c r="G472" s="1127"/>
      <c r="H472" s="1127"/>
      <c r="I472" s="1130"/>
    </row>
    <row r="473" spans="1:9" ht="24.95" customHeight="1" x14ac:dyDescent="0.2">
      <c r="A473" s="1149" t="s">
        <v>2739</v>
      </c>
      <c r="B473" s="1149" t="s">
        <v>1145</v>
      </c>
      <c r="C473" s="1150" t="s">
        <v>3571</v>
      </c>
      <c r="D473" s="1151" t="s">
        <v>3572</v>
      </c>
      <c r="E473" s="1152" t="s">
        <v>142</v>
      </c>
      <c r="F473" s="1153">
        <v>0.57099999999999995</v>
      </c>
      <c r="G473" s="117"/>
      <c r="H473" s="1154">
        <f>ROUND(G473*F473,2)</f>
        <v>0</v>
      </c>
      <c r="I473" s="1151"/>
    </row>
    <row r="474" spans="1:9" ht="12" x14ac:dyDescent="0.2">
      <c r="A474" s="1118"/>
      <c r="B474" s="1119" t="s">
        <v>985</v>
      </c>
      <c r="C474" s="1120" t="s">
        <v>986</v>
      </c>
      <c r="D474" s="1121" t="s">
        <v>7275</v>
      </c>
      <c r="E474" s="1122"/>
      <c r="F474" s="1120" t="s">
        <v>986</v>
      </c>
      <c r="G474" s="1122"/>
      <c r="H474" s="1122"/>
      <c r="I474" s="1137"/>
    </row>
    <row r="475" spans="1:9" s="1080" customFormat="1" ht="15" x14ac:dyDescent="0.25">
      <c r="A475" s="1124"/>
      <c r="B475" s="1119" t="s">
        <v>985</v>
      </c>
      <c r="C475" s="1125" t="s">
        <v>986</v>
      </c>
      <c r="D475" s="1126" t="s">
        <v>7306</v>
      </c>
      <c r="E475" s="1127"/>
      <c r="F475" s="1128">
        <v>0.56000000000000005</v>
      </c>
      <c r="G475" s="1127"/>
      <c r="H475" s="1127"/>
      <c r="I475" s="1131"/>
    </row>
    <row r="476" spans="1:9" ht="12" x14ac:dyDescent="0.2">
      <c r="A476" s="1124"/>
      <c r="B476" s="1119" t="s">
        <v>985</v>
      </c>
      <c r="C476" s="1125" t="s">
        <v>986</v>
      </c>
      <c r="D476" s="1126" t="s">
        <v>7307</v>
      </c>
      <c r="E476" s="1127"/>
      <c r="F476" s="1128">
        <v>1.0999999999999999E-2</v>
      </c>
      <c r="G476" s="1127"/>
      <c r="H476" s="1127"/>
      <c r="I476" s="1130"/>
    </row>
    <row r="477" spans="1:9" ht="12" x14ac:dyDescent="0.2">
      <c r="A477" s="1138"/>
      <c r="B477" s="1119" t="s">
        <v>985</v>
      </c>
      <c r="C477" s="1139" t="s">
        <v>986</v>
      </c>
      <c r="D477" s="1140" t="s">
        <v>1023</v>
      </c>
      <c r="E477" s="1141"/>
      <c r="F477" s="1142">
        <v>0.57099999999999995</v>
      </c>
      <c r="G477" s="1141"/>
      <c r="H477" s="1141"/>
      <c r="I477" s="1130"/>
    </row>
    <row r="478" spans="1:9" ht="24.95" customHeight="1" x14ac:dyDescent="0.2">
      <c r="A478" s="1111" t="s">
        <v>2740</v>
      </c>
      <c r="B478" s="1111" t="s">
        <v>979</v>
      </c>
      <c r="C478" s="1112" t="s">
        <v>7308</v>
      </c>
      <c r="D478" s="1113" t="s">
        <v>7309</v>
      </c>
      <c r="E478" s="1114" t="s">
        <v>106</v>
      </c>
      <c r="F478" s="1115">
        <v>17.5</v>
      </c>
      <c r="G478" s="942"/>
      <c r="H478" s="1116">
        <f>ROUND(G478*F478,2)</f>
        <v>0</v>
      </c>
      <c r="I478" s="1129"/>
    </row>
    <row r="479" spans="1:9" ht="120" x14ac:dyDescent="0.2">
      <c r="A479" s="1156"/>
      <c r="B479" s="1119" t="s">
        <v>1079</v>
      </c>
      <c r="C479" s="1157"/>
      <c r="D479" s="1159" t="s">
        <v>7310</v>
      </c>
      <c r="E479" s="1157"/>
      <c r="F479" s="1157"/>
      <c r="G479" s="1157"/>
      <c r="H479" s="1157"/>
      <c r="I479" s="1137"/>
    </row>
    <row r="480" spans="1:9" ht="12" x14ac:dyDescent="0.2">
      <c r="A480" s="1118"/>
      <c r="B480" s="1119" t="s">
        <v>985</v>
      </c>
      <c r="C480" s="1120" t="s">
        <v>986</v>
      </c>
      <c r="D480" s="1121" t="s">
        <v>7275</v>
      </c>
      <c r="E480" s="1122"/>
      <c r="F480" s="1120" t="s">
        <v>986</v>
      </c>
      <c r="G480" s="1122"/>
      <c r="H480" s="1122"/>
      <c r="I480" s="1137"/>
    </row>
    <row r="481" spans="1:9" ht="12" x14ac:dyDescent="0.2">
      <c r="A481" s="1124"/>
      <c r="B481" s="1119" t="s">
        <v>985</v>
      </c>
      <c r="C481" s="1125" t="s">
        <v>986</v>
      </c>
      <c r="D481" s="1126" t="s">
        <v>7311</v>
      </c>
      <c r="E481" s="1127"/>
      <c r="F481" s="1128">
        <v>17.5</v>
      </c>
      <c r="G481" s="1127"/>
      <c r="H481" s="1127"/>
      <c r="I481" s="1137"/>
    </row>
    <row r="482" spans="1:9" ht="24.95" customHeight="1" x14ac:dyDescent="0.2">
      <c r="A482" s="1111" t="s">
        <v>2742</v>
      </c>
      <c r="B482" s="1111" t="s">
        <v>979</v>
      </c>
      <c r="C482" s="1112" t="s">
        <v>6422</v>
      </c>
      <c r="D482" s="1113" t="s">
        <v>6423</v>
      </c>
      <c r="E482" s="1114" t="s">
        <v>106</v>
      </c>
      <c r="F482" s="1115">
        <v>23.52</v>
      </c>
      <c r="G482" s="942"/>
      <c r="H482" s="1116">
        <f>ROUND(G482*F482,2)</f>
        <v>0</v>
      </c>
      <c r="I482" s="1129"/>
    </row>
    <row r="483" spans="1:9" ht="12" x14ac:dyDescent="0.2">
      <c r="A483" s="1124"/>
      <c r="B483" s="1119" t="s">
        <v>985</v>
      </c>
      <c r="C483" s="1125" t="s">
        <v>986</v>
      </c>
      <c r="D483" s="1126" t="s">
        <v>7312</v>
      </c>
      <c r="E483" s="1127"/>
      <c r="F483" s="1128">
        <v>14.39</v>
      </c>
      <c r="G483" s="1127"/>
      <c r="H483" s="1127"/>
      <c r="I483" s="1137"/>
    </row>
    <row r="484" spans="1:9" ht="12" x14ac:dyDescent="0.2">
      <c r="A484" s="1124"/>
      <c r="B484" s="1119" t="s">
        <v>985</v>
      </c>
      <c r="C484" s="1125" t="s">
        <v>986</v>
      </c>
      <c r="D484" s="1126" t="s">
        <v>7313</v>
      </c>
      <c r="E484" s="1127"/>
      <c r="F484" s="1128">
        <v>9.1300000000000008</v>
      </c>
      <c r="G484" s="1127"/>
      <c r="H484" s="1127"/>
      <c r="I484" s="1137"/>
    </row>
    <row r="485" spans="1:9" ht="12" x14ac:dyDescent="0.2">
      <c r="A485" s="1138"/>
      <c r="B485" s="1119" t="s">
        <v>985</v>
      </c>
      <c r="C485" s="1139" t="s">
        <v>986</v>
      </c>
      <c r="D485" s="1140" t="s">
        <v>1023</v>
      </c>
      <c r="E485" s="1141"/>
      <c r="F485" s="1142">
        <v>23.52</v>
      </c>
      <c r="G485" s="1141"/>
      <c r="H485" s="1141"/>
      <c r="I485" s="1143"/>
    </row>
    <row r="486" spans="1:9" ht="24.95" customHeight="1" x14ac:dyDescent="0.2">
      <c r="A486" s="1149" t="s">
        <v>2743</v>
      </c>
      <c r="B486" s="1149" t="s">
        <v>1145</v>
      </c>
      <c r="C486" s="1150" t="s">
        <v>6424</v>
      </c>
      <c r="D486" s="1151" t="s">
        <v>6425</v>
      </c>
      <c r="E486" s="1152" t="s">
        <v>106</v>
      </c>
      <c r="F486" s="1153">
        <v>27.413</v>
      </c>
      <c r="G486" s="117"/>
      <c r="H486" s="1154">
        <f>ROUND(G486*F486,2)</f>
        <v>0</v>
      </c>
      <c r="I486" s="1151"/>
    </row>
    <row r="487" spans="1:9" ht="12" x14ac:dyDescent="0.2">
      <c r="A487" s="1124"/>
      <c r="B487" s="1119" t="s">
        <v>985</v>
      </c>
      <c r="C487" s="1125" t="s">
        <v>986</v>
      </c>
      <c r="D487" s="1126" t="s">
        <v>7312</v>
      </c>
      <c r="E487" s="1127"/>
      <c r="F487" s="1128">
        <v>14.39</v>
      </c>
      <c r="G487" s="1127"/>
      <c r="H487" s="1127"/>
      <c r="I487" s="1130"/>
    </row>
    <row r="488" spans="1:9" ht="12" x14ac:dyDescent="0.2">
      <c r="A488" s="1124"/>
      <c r="B488" s="1119" t="s">
        <v>985</v>
      </c>
      <c r="C488" s="1125" t="s">
        <v>986</v>
      </c>
      <c r="D488" s="1126" t="s">
        <v>7313</v>
      </c>
      <c r="E488" s="1127"/>
      <c r="F488" s="1128">
        <v>9.1300000000000008</v>
      </c>
      <c r="G488" s="1127"/>
      <c r="H488" s="1127"/>
      <c r="I488" s="1130"/>
    </row>
    <row r="489" spans="1:9" ht="12" x14ac:dyDescent="0.2">
      <c r="A489" s="1132"/>
      <c r="B489" s="1119" t="s">
        <v>985</v>
      </c>
      <c r="C489" s="1133" t="s">
        <v>986</v>
      </c>
      <c r="D489" s="1134" t="s">
        <v>988</v>
      </c>
      <c r="E489" s="1135"/>
      <c r="F489" s="1136">
        <v>23.52</v>
      </c>
      <c r="G489" s="1135"/>
      <c r="H489" s="1135"/>
      <c r="I489" s="1137"/>
    </row>
    <row r="490" spans="1:9" ht="12" x14ac:dyDescent="0.2">
      <c r="A490" s="1124"/>
      <c r="B490" s="1119" t="s">
        <v>985</v>
      </c>
      <c r="C490" s="1125" t="s">
        <v>986</v>
      </c>
      <c r="D490" s="1126" t="s">
        <v>7314</v>
      </c>
      <c r="E490" s="1127"/>
      <c r="F490" s="1128">
        <v>3.8929999999999998</v>
      </c>
      <c r="G490" s="1127"/>
      <c r="H490" s="1127"/>
      <c r="I490" s="1137"/>
    </row>
    <row r="491" spans="1:9" ht="12" x14ac:dyDescent="0.2">
      <c r="A491" s="1138"/>
      <c r="B491" s="1119" t="s">
        <v>985</v>
      </c>
      <c r="C491" s="1139" t="s">
        <v>986</v>
      </c>
      <c r="D491" s="1140" t="s">
        <v>1023</v>
      </c>
      <c r="E491" s="1141"/>
      <c r="F491" s="1142">
        <v>27.413</v>
      </c>
      <c r="G491" s="1141"/>
      <c r="H491" s="1141"/>
      <c r="I491" s="1137"/>
    </row>
    <row r="492" spans="1:9" ht="24.95" customHeight="1" x14ac:dyDescent="0.2">
      <c r="A492" s="1111" t="s">
        <v>2745</v>
      </c>
      <c r="B492" s="1111" t="s">
        <v>979</v>
      </c>
      <c r="C492" s="1112" t="s">
        <v>3577</v>
      </c>
      <c r="D492" s="1113" t="s">
        <v>3578</v>
      </c>
      <c r="E492" s="1114" t="s">
        <v>100</v>
      </c>
      <c r="F492" s="1115">
        <v>0.39900000000000002</v>
      </c>
      <c r="G492" s="942"/>
      <c r="H492" s="1116">
        <f>ROUND(G492*F492,2)</f>
        <v>0</v>
      </c>
      <c r="I492" s="1129"/>
    </row>
    <row r="493" spans="1:9" s="1080" customFormat="1" ht="24.95" customHeight="1" x14ac:dyDescent="0.25">
      <c r="A493" s="1104"/>
      <c r="B493" s="1105" t="s">
        <v>977</v>
      </c>
      <c r="C493" s="1106" t="s">
        <v>344</v>
      </c>
      <c r="D493" s="1106" t="s">
        <v>345</v>
      </c>
      <c r="E493" s="1107"/>
      <c r="F493" s="1108"/>
      <c r="G493" s="1108"/>
      <c r="H493" s="1109">
        <f>SUM(H494:H524)</f>
        <v>0</v>
      </c>
      <c r="I493" s="1110"/>
    </row>
    <row r="494" spans="1:9" ht="24.95" customHeight="1" x14ac:dyDescent="0.2">
      <c r="A494" s="1111" t="s">
        <v>2746</v>
      </c>
      <c r="B494" s="1111" t="s">
        <v>979</v>
      </c>
      <c r="C494" s="1112" t="s">
        <v>3584</v>
      </c>
      <c r="D494" s="1113" t="s">
        <v>3585</v>
      </c>
      <c r="E494" s="1114" t="s">
        <v>142</v>
      </c>
      <c r="F494" s="1115">
        <v>0.84699999999999998</v>
      </c>
      <c r="G494" s="942"/>
      <c r="H494" s="1116">
        <f>ROUND(G494*F494,2)</f>
        <v>0</v>
      </c>
      <c r="I494" s="1129"/>
    </row>
    <row r="495" spans="1:9" ht="12" x14ac:dyDescent="0.2">
      <c r="A495" s="1124"/>
      <c r="B495" s="1119" t="s">
        <v>985</v>
      </c>
      <c r="C495" s="1125" t="s">
        <v>986</v>
      </c>
      <c r="D495" s="1126" t="s">
        <v>7315</v>
      </c>
      <c r="E495" s="1127"/>
      <c r="F495" s="1128">
        <v>0.84699999999999998</v>
      </c>
      <c r="G495" s="1127"/>
      <c r="H495" s="1127"/>
      <c r="I495" s="1137"/>
    </row>
    <row r="496" spans="1:9" ht="24.95" customHeight="1" x14ac:dyDescent="0.2">
      <c r="A496" s="1111" t="s">
        <v>2748</v>
      </c>
      <c r="B496" s="1111" t="s">
        <v>979</v>
      </c>
      <c r="C496" s="1112" t="s">
        <v>3590</v>
      </c>
      <c r="D496" s="1113" t="s">
        <v>3591</v>
      </c>
      <c r="E496" s="1114" t="s">
        <v>106</v>
      </c>
      <c r="F496" s="1115">
        <v>32.86</v>
      </c>
      <c r="G496" s="942"/>
      <c r="H496" s="1116">
        <f>ROUND(G496*F496,2)</f>
        <v>0</v>
      </c>
      <c r="I496" s="1173"/>
    </row>
    <row r="497" spans="1:9" s="1080" customFormat="1" ht="15" x14ac:dyDescent="0.25">
      <c r="A497" s="1118"/>
      <c r="B497" s="1119" t="s">
        <v>985</v>
      </c>
      <c r="C497" s="1120" t="s">
        <v>986</v>
      </c>
      <c r="D497" s="1121" t="s">
        <v>7316</v>
      </c>
      <c r="E497" s="1122"/>
      <c r="F497" s="1120" t="s">
        <v>986</v>
      </c>
      <c r="G497" s="1122"/>
      <c r="H497" s="1122"/>
      <c r="I497" s="1131"/>
    </row>
    <row r="498" spans="1:9" ht="12" x14ac:dyDescent="0.2">
      <c r="A498" s="1124"/>
      <c r="B498" s="1119" t="s">
        <v>985</v>
      </c>
      <c r="C498" s="1125" t="s">
        <v>986</v>
      </c>
      <c r="D498" s="1126" t="s">
        <v>7317</v>
      </c>
      <c r="E498" s="1127"/>
      <c r="F498" s="1128">
        <v>32.86</v>
      </c>
      <c r="G498" s="1127"/>
      <c r="H498" s="1127"/>
      <c r="I498" s="1130"/>
    </row>
    <row r="499" spans="1:9" ht="24.95" customHeight="1" x14ac:dyDescent="0.2">
      <c r="A499" s="1149" t="s">
        <v>77</v>
      </c>
      <c r="B499" s="1149" t="s">
        <v>1145</v>
      </c>
      <c r="C499" s="1150" t="s">
        <v>3597</v>
      </c>
      <c r="D499" s="1151" t="s">
        <v>3598</v>
      </c>
      <c r="E499" s="1152" t="s">
        <v>142</v>
      </c>
      <c r="F499" s="1153">
        <v>0.72299999999999998</v>
      </c>
      <c r="G499" s="117"/>
      <c r="H499" s="1154">
        <f>ROUND(G499*F499,2)</f>
        <v>0</v>
      </c>
      <c r="I499" s="1151"/>
    </row>
    <row r="500" spans="1:9" ht="12" x14ac:dyDescent="0.2">
      <c r="A500" s="1118"/>
      <c r="B500" s="1119" t="s">
        <v>985</v>
      </c>
      <c r="C500" s="1120" t="s">
        <v>986</v>
      </c>
      <c r="D500" s="1121" t="s">
        <v>7316</v>
      </c>
      <c r="E500" s="1122"/>
      <c r="F500" s="1120" t="s">
        <v>986</v>
      </c>
      <c r="G500" s="1122"/>
      <c r="H500" s="1122"/>
      <c r="I500" s="1123"/>
    </row>
    <row r="501" spans="1:9" ht="12" x14ac:dyDescent="0.2">
      <c r="A501" s="1124"/>
      <c r="B501" s="1119" t="s">
        <v>985</v>
      </c>
      <c r="C501" s="1125" t="s">
        <v>986</v>
      </c>
      <c r="D501" s="1126" t="s">
        <v>7318</v>
      </c>
      <c r="E501" s="1127"/>
      <c r="F501" s="1128">
        <v>0.65700000000000003</v>
      </c>
      <c r="G501" s="1127"/>
      <c r="H501" s="1127"/>
      <c r="I501" s="1137"/>
    </row>
    <row r="502" spans="1:9" s="1080" customFormat="1" ht="15" x14ac:dyDescent="0.25">
      <c r="A502" s="1124"/>
      <c r="B502" s="1119" t="s">
        <v>985</v>
      </c>
      <c r="C502" s="1125" t="s">
        <v>986</v>
      </c>
      <c r="D502" s="1126" t="s">
        <v>7319</v>
      </c>
      <c r="E502" s="1127"/>
      <c r="F502" s="1128">
        <v>6.6000000000000003E-2</v>
      </c>
      <c r="G502" s="1127"/>
      <c r="H502" s="1127"/>
      <c r="I502" s="1131"/>
    </row>
    <row r="503" spans="1:9" ht="12" x14ac:dyDescent="0.2">
      <c r="A503" s="1138"/>
      <c r="B503" s="1119" t="s">
        <v>985</v>
      </c>
      <c r="C503" s="1139" t="s">
        <v>986</v>
      </c>
      <c r="D503" s="1140" t="s">
        <v>1023</v>
      </c>
      <c r="E503" s="1141"/>
      <c r="F503" s="1142">
        <v>0.72299999999999998</v>
      </c>
      <c r="G503" s="1141"/>
      <c r="H503" s="1141"/>
      <c r="I503" s="1130"/>
    </row>
    <row r="504" spans="1:9" ht="24.95" customHeight="1" x14ac:dyDescent="0.2">
      <c r="A504" s="1111" t="s">
        <v>2749</v>
      </c>
      <c r="B504" s="1111" t="s">
        <v>979</v>
      </c>
      <c r="C504" s="1112" t="s">
        <v>4942</v>
      </c>
      <c r="D504" s="1113" t="s">
        <v>4943</v>
      </c>
      <c r="E504" s="1114" t="s">
        <v>106</v>
      </c>
      <c r="F504" s="1115">
        <v>32.86</v>
      </c>
      <c r="G504" s="942"/>
      <c r="H504" s="1116">
        <f>ROUND(G504*F504,2)</f>
        <v>0</v>
      </c>
      <c r="I504" s="1117"/>
    </row>
    <row r="505" spans="1:9" ht="12" x14ac:dyDescent="0.2">
      <c r="A505" s="1124"/>
      <c r="B505" s="1119" t="s">
        <v>985</v>
      </c>
      <c r="C505" s="1125" t="s">
        <v>986</v>
      </c>
      <c r="D505" s="1126" t="s">
        <v>7320</v>
      </c>
      <c r="E505" s="1127"/>
      <c r="F505" s="1128">
        <v>32.86</v>
      </c>
      <c r="G505" s="1127"/>
      <c r="H505" s="1127"/>
      <c r="I505" s="1123"/>
    </row>
    <row r="506" spans="1:9" ht="24.95" customHeight="1" x14ac:dyDescent="0.2">
      <c r="A506" s="1111" t="s">
        <v>2750</v>
      </c>
      <c r="B506" s="1111" t="s">
        <v>979</v>
      </c>
      <c r="C506" s="1112" t="s">
        <v>3602</v>
      </c>
      <c r="D506" s="1113" t="s">
        <v>3603</v>
      </c>
      <c r="E506" s="1114" t="s">
        <v>106</v>
      </c>
      <c r="F506" s="1115">
        <v>32.86</v>
      </c>
      <c r="G506" s="942"/>
      <c r="H506" s="1116">
        <f>ROUND(G506*F506,2)</f>
        <v>0</v>
      </c>
      <c r="I506" s="1129"/>
    </row>
    <row r="507" spans="1:9" ht="12" x14ac:dyDescent="0.2">
      <c r="A507" s="1118"/>
      <c r="B507" s="1119" t="s">
        <v>985</v>
      </c>
      <c r="C507" s="1120" t="s">
        <v>986</v>
      </c>
      <c r="D507" s="1121" t="s">
        <v>7316</v>
      </c>
      <c r="E507" s="1122"/>
      <c r="F507" s="1120" t="s">
        <v>986</v>
      </c>
      <c r="G507" s="1122"/>
      <c r="H507" s="1122"/>
      <c r="I507" s="1137"/>
    </row>
    <row r="508" spans="1:9" ht="12" x14ac:dyDescent="0.2">
      <c r="A508" s="1124"/>
      <c r="B508" s="1119" t="s">
        <v>985</v>
      </c>
      <c r="C508" s="1125" t="s">
        <v>986</v>
      </c>
      <c r="D508" s="1126" t="s">
        <v>7317</v>
      </c>
      <c r="E508" s="1127"/>
      <c r="F508" s="1128">
        <v>32.86</v>
      </c>
      <c r="G508" s="1127"/>
      <c r="H508" s="1127"/>
      <c r="I508" s="1123"/>
    </row>
    <row r="509" spans="1:9" ht="24.95" customHeight="1" x14ac:dyDescent="0.2">
      <c r="A509" s="1149" t="s">
        <v>52</v>
      </c>
      <c r="B509" s="1149" t="s">
        <v>1145</v>
      </c>
      <c r="C509" s="1150" t="s">
        <v>3607</v>
      </c>
      <c r="D509" s="1151" t="s">
        <v>3608</v>
      </c>
      <c r="E509" s="1152" t="s">
        <v>142</v>
      </c>
      <c r="F509" s="1153">
        <v>0.124</v>
      </c>
      <c r="G509" s="117"/>
      <c r="H509" s="1154">
        <f>ROUND(G509*F509,2)</f>
        <v>0</v>
      </c>
      <c r="I509" s="1151"/>
    </row>
    <row r="510" spans="1:9" ht="12" x14ac:dyDescent="0.2">
      <c r="A510" s="1118"/>
      <c r="B510" s="1119" t="s">
        <v>985</v>
      </c>
      <c r="C510" s="1120" t="s">
        <v>986</v>
      </c>
      <c r="D510" s="1121" t="s">
        <v>7316</v>
      </c>
      <c r="E510" s="1122"/>
      <c r="F510" s="1120" t="s">
        <v>986</v>
      </c>
      <c r="G510" s="1122"/>
      <c r="H510" s="1122"/>
      <c r="I510" s="1137"/>
    </row>
    <row r="511" spans="1:9" ht="12" x14ac:dyDescent="0.2">
      <c r="A511" s="1124"/>
      <c r="B511" s="1119" t="s">
        <v>985</v>
      </c>
      <c r="C511" s="1125" t="s">
        <v>986</v>
      </c>
      <c r="D511" s="1126" t="s">
        <v>7321</v>
      </c>
      <c r="E511" s="1127"/>
      <c r="F511" s="1128">
        <v>0.113</v>
      </c>
      <c r="G511" s="1127"/>
      <c r="H511" s="1127"/>
      <c r="I511" s="1143"/>
    </row>
    <row r="512" spans="1:9" s="1080" customFormat="1" ht="15" x14ac:dyDescent="0.25">
      <c r="A512" s="1124"/>
      <c r="B512" s="1119" t="s">
        <v>985</v>
      </c>
      <c r="C512" s="1125" t="s">
        <v>986</v>
      </c>
      <c r="D512" s="1126" t="s">
        <v>7322</v>
      </c>
      <c r="E512" s="1127"/>
      <c r="F512" s="1128">
        <v>1.0999999999999999E-2</v>
      </c>
      <c r="G512" s="1127"/>
      <c r="H512" s="1127"/>
      <c r="I512" s="1131"/>
    </row>
    <row r="513" spans="1:9" ht="12" x14ac:dyDescent="0.2">
      <c r="A513" s="1138"/>
      <c r="B513" s="1119" t="s">
        <v>985</v>
      </c>
      <c r="C513" s="1139" t="s">
        <v>986</v>
      </c>
      <c r="D513" s="1140" t="s">
        <v>1023</v>
      </c>
      <c r="E513" s="1141"/>
      <c r="F513" s="1142">
        <v>0.124</v>
      </c>
      <c r="G513" s="1141"/>
      <c r="H513" s="1141"/>
      <c r="I513" s="1130"/>
    </row>
    <row r="514" spans="1:9" ht="24.95" customHeight="1" x14ac:dyDescent="0.2">
      <c r="A514" s="1111" t="s">
        <v>54</v>
      </c>
      <c r="B514" s="1111" t="s">
        <v>979</v>
      </c>
      <c r="C514" s="1112" t="s">
        <v>3612</v>
      </c>
      <c r="D514" s="1113" t="s">
        <v>3613</v>
      </c>
      <c r="E514" s="1114" t="s">
        <v>142</v>
      </c>
      <c r="F514" s="1115">
        <v>0.77</v>
      </c>
      <c r="G514" s="942"/>
      <c r="H514" s="1116">
        <f>ROUND(G514*F514,2)</f>
        <v>0</v>
      </c>
      <c r="I514" s="1117"/>
    </row>
    <row r="515" spans="1:9" ht="12" x14ac:dyDescent="0.2">
      <c r="A515" s="1124"/>
      <c r="B515" s="1119" t="s">
        <v>985</v>
      </c>
      <c r="C515" s="1125" t="s">
        <v>986</v>
      </c>
      <c r="D515" s="1126" t="s">
        <v>7323</v>
      </c>
      <c r="E515" s="1127"/>
      <c r="F515" s="1128">
        <v>0.77</v>
      </c>
      <c r="G515" s="1127"/>
      <c r="H515" s="1127"/>
      <c r="I515" s="1123"/>
    </row>
    <row r="516" spans="1:9" ht="24.95" customHeight="1" x14ac:dyDescent="0.2">
      <c r="A516" s="1111" t="s">
        <v>56</v>
      </c>
      <c r="B516" s="1111" t="s">
        <v>979</v>
      </c>
      <c r="C516" s="1112" t="s">
        <v>3618</v>
      </c>
      <c r="D516" s="1113" t="s">
        <v>3619</v>
      </c>
      <c r="E516" s="1114" t="s">
        <v>106</v>
      </c>
      <c r="F516" s="1115">
        <v>17.5</v>
      </c>
      <c r="G516" s="942"/>
      <c r="H516" s="1116">
        <f>ROUND(G516*F516,2)</f>
        <v>0</v>
      </c>
      <c r="I516" s="1129"/>
    </row>
    <row r="517" spans="1:9" ht="72" x14ac:dyDescent="0.2">
      <c r="A517" s="1156"/>
      <c r="B517" s="1119" t="s">
        <v>1079</v>
      </c>
      <c r="C517" s="1157"/>
      <c r="D517" s="1159" t="s">
        <v>7324</v>
      </c>
      <c r="E517" s="1157"/>
      <c r="F517" s="1157"/>
      <c r="G517" s="1157"/>
      <c r="H517" s="1157"/>
      <c r="I517" s="1123"/>
    </row>
    <row r="518" spans="1:9" ht="12" x14ac:dyDescent="0.2">
      <c r="A518" s="1118"/>
      <c r="B518" s="1119" t="s">
        <v>985</v>
      </c>
      <c r="C518" s="1120" t="s">
        <v>986</v>
      </c>
      <c r="D518" s="1121" t="s">
        <v>7275</v>
      </c>
      <c r="E518" s="1122"/>
      <c r="F518" s="1120" t="s">
        <v>986</v>
      </c>
      <c r="G518" s="1122"/>
      <c r="H518" s="1122"/>
      <c r="I518" s="1137"/>
    </row>
    <row r="519" spans="1:9" ht="12" x14ac:dyDescent="0.2">
      <c r="A519" s="1124"/>
      <c r="B519" s="1119" t="s">
        <v>985</v>
      </c>
      <c r="C519" s="1125" t="s">
        <v>986</v>
      </c>
      <c r="D519" s="1126" t="s">
        <v>7305</v>
      </c>
      <c r="E519" s="1127"/>
      <c r="F519" s="1128">
        <v>17.5</v>
      </c>
      <c r="G519" s="1127"/>
      <c r="H519" s="1127"/>
      <c r="I519" s="1143"/>
    </row>
    <row r="520" spans="1:9" s="1080" customFormat="1" ht="24.95" customHeight="1" x14ac:dyDescent="0.25">
      <c r="A520" s="1111" t="s">
        <v>3537</v>
      </c>
      <c r="B520" s="1111" t="s">
        <v>979</v>
      </c>
      <c r="C520" s="1112" t="s">
        <v>3622</v>
      </c>
      <c r="D520" s="1113" t="s">
        <v>3623</v>
      </c>
      <c r="E520" s="1114" t="s">
        <v>106</v>
      </c>
      <c r="F520" s="1115">
        <v>17.5</v>
      </c>
      <c r="G520" s="942"/>
      <c r="H520" s="1116">
        <f>ROUND(G520*F520,2)</f>
        <v>0</v>
      </c>
      <c r="I520" s="1144"/>
    </row>
    <row r="521" spans="1:9" ht="72" x14ac:dyDescent="0.2">
      <c r="A521" s="1156"/>
      <c r="B521" s="1119" t="s">
        <v>1079</v>
      </c>
      <c r="C521" s="1157"/>
      <c r="D521" s="1159" t="s">
        <v>7324</v>
      </c>
      <c r="E521" s="1157"/>
      <c r="F521" s="1157"/>
      <c r="G521" s="1157"/>
      <c r="H521" s="1157"/>
      <c r="I521" s="1130"/>
    </row>
    <row r="522" spans="1:9" ht="12" x14ac:dyDescent="0.2">
      <c r="A522" s="1118"/>
      <c r="B522" s="1119" t="s">
        <v>985</v>
      </c>
      <c r="C522" s="1120" t="s">
        <v>986</v>
      </c>
      <c r="D522" s="1121" t="s">
        <v>7275</v>
      </c>
      <c r="E522" s="1122"/>
      <c r="F522" s="1120" t="s">
        <v>986</v>
      </c>
      <c r="G522" s="1122"/>
      <c r="H522" s="1122"/>
      <c r="I522" s="1130"/>
    </row>
    <row r="523" spans="1:9" ht="12" x14ac:dyDescent="0.2">
      <c r="A523" s="1124"/>
      <c r="B523" s="1119" t="s">
        <v>985</v>
      </c>
      <c r="C523" s="1125" t="s">
        <v>986</v>
      </c>
      <c r="D523" s="1126" t="s">
        <v>7305</v>
      </c>
      <c r="E523" s="1127"/>
      <c r="F523" s="1128">
        <v>17.5</v>
      </c>
      <c r="G523" s="1127"/>
      <c r="H523" s="1127"/>
      <c r="I523" s="1130"/>
    </row>
    <row r="524" spans="1:9" ht="24.95" customHeight="1" x14ac:dyDescent="0.2">
      <c r="A524" s="1111" t="s">
        <v>3541</v>
      </c>
      <c r="B524" s="1111" t="s">
        <v>979</v>
      </c>
      <c r="C524" s="1112" t="s">
        <v>3625</v>
      </c>
      <c r="D524" s="1113" t="s">
        <v>3626</v>
      </c>
      <c r="E524" s="1114" t="s">
        <v>100</v>
      </c>
      <c r="F524" s="1115">
        <v>1.085</v>
      </c>
      <c r="G524" s="942"/>
      <c r="H524" s="1116">
        <f>ROUND(G524*F524,2)</f>
        <v>0</v>
      </c>
      <c r="I524" s="1146"/>
    </row>
    <row r="525" spans="1:9" s="1080" customFormat="1" ht="24.95" customHeight="1" x14ac:dyDescent="0.25">
      <c r="A525" s="1104"/>
      <c r="B525" s="1105" t="s">
        <v>977</v>
      </c>
      <c r="C525" s="1106" t="s">
        <v>1155</v>
      </c>
      <c r="D525" s="1106" t="s">
        <v>974</v>
      </c>
      <c r="E525" s="1107"/>
      <c r="F525" s="1108"/>
      <c r="G525" s="1108"/>
      <c r="H525" s="1109">
        <f>SUM(H526:H740)</f>
        <v>0</v>
      </c>
      <c r="I525" s="1110"/>
    </row>
    <row r="526" spans="1:9" s="1080" customFormat="1" ht="24.95" customHeight="1" x14ac:dyDescent="0.25">
      <c r="A526" s="1111" t="s">
        <v>58</v>
      </c>
      <c r="B526" s="1111" t="s">
        <v>979</v>
      </c>
      <c r="C526" s="1112" t="s">
        <v>7325</v>
      </c>
      <c r="D526" s="1113" t="s">
        <v>7326</v>
      </c>
      <c r="E526" s="1114" t="s">
        <v>106</v>
      </c>
      <c r="F526" s="1115">
        <v>5.5860000000000003</v>
      </c>
      <c r="G526" s="942"/>
      <c r="H526" s="1116">
        <f>ROUND(G526*F526,2)</f>
        <v>0</v>
      </c>
      <c r="I526" s="1144"/>
    </row>
    <row r="527" spans="1:9" ht="12" x14ac:dyDescent="0.2">
      <c r="A527" s="1118"/>
      <c r="B527" s="1119" t="s">
        <v>985</v>
      </c>
      <c r="C527" s="1120" t="s">
        <v>986</v>
      </c>
      <c r="D527" s="1121" t="s">
        <v>3038</v>
      </c>
      <c r="E527" s="1122"/>
      <c r="F527" s="1120" t="s">
        <v>986</v>
      </c>
      <c r="G527" s="1122"/>
      <c r="H527" s="1122"/>
      <c r="I527" s="1130"/>
    </row>
    <row r="528" spans="1:9" ht="12" x14ac:dyDescent="0.2">
      <c r="A528" s="1124"/>
      <c r="B528" s="1119" t="s">
        <v>985</v>
      </c>
      <c r="C528" s="1125" t="s">
        <v>986</v>
      </c>
      <c r="D528" s="1126" t="s">
        <v>7327</v>
      </c>
      <c r="E528" s="1127"/>
      <c r="F528" s="1128">
        <v>7.476</v>
      </c>
      <c r="G528" s="1127"/>
      <c r="H528" s="1127"/>
      <c r="I528" s="1130"/>
    </row>
    <row r="529" spans="1:9" ht="12" x14ac:dyDescent="0.2">
      <c r="A529" s="1124"/>
      <c r="B529" s="1119" t="s">
        <v>985</v>
      </c>
      <c r="C529" s="1125" t="s">
        <v>986</v>
      </c>
      <c r="D529" s="1126" t="s">
        <v>3060</v>
      </c>
      <c r="E529" s="1127"/>
      <c r="F529" s="1128">
        <v>-1.89</v>
      </c>
      <c r="G529" s="1127"/>
      <c r="H529" s="1127"/>
      <c r="I529" s="1123"/>
    </row>
    <row r="530" spans="1:9" ht="12" x14ac:dyDescent="0.2">
      <c r="A530" s="1138"/>
      <c r="B530" s="1119" t="s">
        <v>985</v>
      </c>
      <c r="C530" s="1139" t="s">
        <v>986</v>
      </c>
      <c r="D530" s="1140" t="s">
        <v>1023</v>
      </c>
      <c r="E530" s="1141"/>
      <c r="F530" s="1142">
        <v>5.5860000000000003</v>
      </c>
      <c r="G530" s="1141"/>
      <c r="H530" s="1141"/>
      <c r="I530" s="1123"/>
    </row>
    <row r="531" spans="1:9" ht="24.95" customHeight="1" x14ac:dyDescent="0.2">
      <c r="A531" s="1111" t="s">
        <v>3553</v>
      </c>
      <c r="B531" s="1111" t="s">
        <v>979</v>
      </c>
      <c r="C531" s="1112" t="s">
        <v>7328</v>
      </c>
      <c r="D531" s="1113" t="s">
        <v>7329</v>
      </c>
      <c r="E531" s="1114" t="s">
        <v>106</v>
      </c>
      <c r="F531" s="1115">
        <v>10.48</v>
      </c>
      <c r="G531" s="942"/>
      <c r="H531" s="1116">
        <f>ROUND(G531*F531,2)</f>
        <v>0</v>
      </c>
      <c r="I531" s="1129"/>
    </row>
    <row r="532" spans="1:9" s="1080" customFormat="1" ht="15" x14ac:dyDescent="0.25">
      <c r="A532" s="1118"/>
      <c r="B532" s="1119" t="s">
        <v>985</v>
      </c>
      <c r="C532" s="1120" t="s">
        <v>986</v>
      </c>
      <c r="D532" s="1121" t="s">
        <v>2971</v>
      </c>
      <c r="E532" s="1122"/>
      <c r="F532" s="1120" t="s">
        <v>986</v>
      </c>
      <c r="G532" s="1122"/>
      <c r="H532" s="1122"/>
      <c r="I532" s="1131"/>
    </row>
    <row r="533" spans="1:9" ht="12" x14ac:dyDescent="0.2">
      <c r="A533" s="1124"/>
      <c r="B533" s="1119" t="s">
        <v>985</v>
      </c>
      <c r="C533" s="1125" t="s">
        <v>986</v>
      </c>
      <c r="D533" s="1126" t="s">
        <v>7330</v>
      </c>
      <c r="E533" s="1127"/>
      <c r="F533" s="1128">
        <v>13.632</v>
      </c>
      <c r="G533" s="1127"/>
      <c r="H533" s="1127"/>
      <c r="I533" s="1130"/>
    </row>
    <row r="534" spans="1:9" ht="12" x14ac:dyDescent="0.2">
      <c r="A534" s="1124"/>
      <c r="B534" s="1119" t="s">
        <v>985</v>
      </c>
      <c r="C534" s="1125" t="s">
        <v>986</v>
      </c>
      <c r="D534" s="1126" t="s">
        <v>6532</v>
      </c>
      <c r="E534" s="1127"/>
      <c r="F534" s="1128">
        <v>-3.1520000000000001</v>
      </c>
      <c r="G534" s="1127"/>
      <c r="H534" s="1127"/>
      <c r="I534" s="1123"/>
    </row>
    <row r="535" spans="1:9" ht="12" x14ac:dyDescent="0.2">
      <c r="A535" s="1138"/>
      <c r="B535" s="1119" t="s">
        <v>985</v>
      </c>
      <c r="C535" s="1139" t="s">
        <v>986</v>
      </c>
      <c r="D535" s="1140" t="s">
        <v>1023</v>
      </c>
      <c r="E535" s="1141"/>
      <c r="F535" s="1142">
        <v>10.48</v>
      </c>
      <c r="G535" s="1141"/>
      <c r="H535" s="1141"/>
      <c r="I535" s="1123"/>
    </row>
    <row r="536" spans="1:9" ht="24.95" customHeight="1" x14ac:dyDescent="0.2">
      <c r="A536" s="1111" t="s">
        <v>1321</v>
      </c>
      <c r="B536" s="1111" t="s">
        <v>979</v>
      </c>
      <c r="C536" s="1112" t="s">
        <v>7331</v>
      </c>
      <c r="D536" s="1113" t="s">
        <v>7332</v>
      </c>
      <c r="E536" s="1114" t="s">
        <v>106</v>
      </c>
      <c r="F536" s="1115">
        <v>6.9050000000000002</v>
      </c>
      <c r="G536" s="942"/>
      <c r="H536" s="1116">
        <f>ROUND(G536*F536,2)</f>
        <v>0</v>
      </c>
      <c r="I536" s="1129"/>
    </row>
    <row r="537" spans="1:9" ht="12" x14ac:dyDescent="0.2">
      <c r="A537" s="1118"/>
      <c r="B537" s="1119" t="s">
        <v>985</v>
      </c>
      <c r="C537" s="1120" t="s">
        <v>986</v>
      </c>
      <c r="D537" s="1121" t="s">
        <v>2971</v>
      </c>
      <c r="E537" s="1122"/>
      <c r="F537" s="1120" t="s">
        <v>986</v>
      </c>
      <c r="G537" s="1122"/>
      <c r="H537" s="1122"/>
      <c r="I537" s="1137"/>
    </row>
    <row r="538" spans="1:9" ht="12" x14ac:dyDescent="0.2">
      <c r="A538" s="1124"/>
      <c r="B538" s="1119" t="s">
        <v>985</v>
      </c>
      <c r="C538" s="1125" t="s">
        <v>986</v>
      </c>
      <c r="D538" s="1126" t="s">
        <v>7333</v>
      </c>
      <c r="E538" s="1127"/>
      <c r="F538" s="1128">
        <v>4.7539999999999996</v>
      </c>
      <c r="G538" s="1127"/>
      <c r="H538" s="1127"/>
      <c r="I538" s="1143"/>
    </row>
    <row r="539" spans="1:9" s="1080" customFormat="1" ht="15" x14ac:dyDescent="0.25">
      <c r="A539" s="1124"/>
      <c r="B539" s="1119" t="s">
        <v>985</v>
      </c>
      <c r="C539" s="1125" t="s">
        <v>986</v>
      </c>
      <c r="D539" s="1126" t="s">
        <v>7334</v>
      </c>
      <c r="E539" s="1127"/>
      <c r="F539" s="1128">
        <v>2.1509999999999998</v>
      </c>
      <c r="G539" s="1127"/>
      <c r="H539" s="1127"/>
      <c r="I539" s="1131"/>
    </row>
    <row r="540" spans="1:9" ht="12" x14ac:dyDescent="0.2">
      <c r="A540" s="1138"/>
      <c r="B540" s="1119" t="s">
        <v>985</v>
      </c>
      <c r="C540" s="1139" t="s">
        <v>986</v>
      </c>
      <c r="D540" s="1140" t="s">
        <v>1023</v>
      </c>
      <c r="E540" s="1141"/>
      <c r="F540" s="1142">
        <v>6.9050000000000002</v>
      </c>
      <c r="G540" s="1141"/>
      <c r="H540" s="1141"/>
      <c r="I540" s="1130"/>
    </row>
    <row r="541" spans="1:9" ht="24.95" customHeight="1" x14ac:dyDescent="0.2">
      <c r="A541" s="1111" t="s">
        <v>3561</v>
      </c>
      <c r="B541" s="1111" t="s">
        <v>979</v>
      </c>
      <c r="C541" s="1112" t="s">
        <v>3637</v>
      </c>
      <c r="D541" s="1113" t="s">
        <v>3638</v>
      </c>
      <c r="E541" s="1114" t="s">
        <v>106</v>
      </c>
      <c r="F541" s="1115">
        <v>21.562000000000001</v>
      </c>
      <c r="G541" s="942"/>
      <c r="H541" s="1116">
        <f>ROUND(G541*F541,2)</f>
        <v>0</v>
      </c>
      <c r="I541" s="1146"/>
    </row>
    <row r="542" spans="1:9" ht="12" x14ac:dyDescent="0.2">
      <c r="A542" s="1118"/>
      <c r="B542" s="1119" t="s">
        <v>985</v>
      </c>
      <c r="C542" s="1120" t="s">
        <v>986</v>
      </c>
      <c r="D542" s="1121" t="s">
        <v>3033</v>
      </c>
      <c r="E542" s="1122"/>
      <c r="F542" s="1120" t="s">
        <v>986</v>
      </c>
      <c r="G542" s="1122"/>
      <c r="H542" s="1122"/>
      <c r="I542" s="1123"/>
    </row>
    <row r="543" spans="1:9" ht="12" x14ac:dyDescent="0.2">
      <c r="A543" s="1124"/>
      <c r="B543" s="1119" t="s">
        <v>985</v>
      </c>
      <c r="C543" s="1125" t="s">
        <v>986</v>
      </c>
      <c r="D543" s="1126" t="s">
        <v>7335</v>
      </c>
      <c r="E543" s="1127"/>
      <c r="F543" s="1128">
        <v>15.321999999999999</v>
      </c>
      <c r="G543" s="1127"/>
      <c r="H543" s="1127"/>
      <c r="I543" s="1137"/>
    </row>
    <row r="544" spans="1:9" ht="12" x14ac:dyDescent="0.2">
      <c r="A544" s="1118"/>
      <c r="B544" s="1119" t="s">
        <v>985</v>
      </c>
      <c r="C544" s="1120" t="s">
        <v>986</v>
      </c>
      <c r="D544" s="1121" t="s">
        <v>2971</v>
      </c>
      <c r="E544" s="1122"/>
      <c r="F544" s="1120" t="s">
        <v>986</v>
      </c>
      <c r="G544" s="1122"/>
      <c r="H544" s="1122"/>
      <c r="I544" s="1143"/>
    </row>
    <row r="545" spans="1:9" s="1080" customFormat="1" ht="15" x14ac:dyDescent="0.25">
      <c r="A545" s="1124"/>
      <c r="B545" s="1119" t="s">
        <v>985</v>
      </c>
      <c r="C545" s="1125" t="s">
        <v>986</v>
      </c>
      <c r="D545" s="1126" t="s">
        <v>7336</v>
      </c>
      <c r="E545" s="1127"/>
      <c r="F545" s="1128">
        <v>6.24</v>
      </c>
      <c r="G545" s="1127"/>
      <c r="H545" s="1127"/>
      <c r="I545" s="1131"/>
    </row>
    <row r="546" spans="1:9" ht="12" x14ac:dyDescent="0.2">
      <c r="A546" s="1138"/>
      <c r="B546" s="1119" t="s">
        <v>985</v>
      </c>
      <c r="C546" s="1139" t="s">
        <v>986</v>
      </c>
      <c r="D546" s="1140" t="s">
        <v>1023</v>
      </c>
      <c r="E546" s="1141"/>
      <c r="F546" s="1142">
        <v>21.561999999999998</v>
      </c>
      <c r="G546" s="1141"/>
      <c r="H546" s="1141"/>
      <c r="I546" s="1130"/>
    </row>
    <row r="547" spans="1:9" ht="24.95" customHeight="1" x14ac:dyDescent="0.2">
      <c r="A547" s="1111" t="s">
        <v>3565</v>
      </c>
      <c r="B547" s="1111" t="s">
        <v>979</v>
      </c>
      <c r="C547" s="1112" t="s">
        <v>6436</v>
      </c>
      <c r="D547" s="1113" t="s">
        <v>6437</v>
      </c>
      <c r="E547" s="1114" t="s">
        <v>125</v>
      </c>
      <c r="F547" s="1115">
        <v>18.78</v>
      </c>
      <c r="G547" s="942"/>
      <c r="H547" s="1116">
        <f>ROUND(G547*F547,2)</f>
        <v>0</v>
      </c>
      <c r="I547" s="1146"/>
    </row>
    <row r="548" spans="1:9" ht="12" x14ac:dyDescent="0.2">
      <c r="A548" s="1118"/>
      <c r="B548" s="1119" t="s">
        <v>985</v>
      </c>
      <c r="C548" s="1120" t="s">
        <v>986</v>
      </c>
      <c r="D548" s="1121" t="s">
        <v>6438</v>
      </c>
      <c r="E548" s="1122"/>
      <c r="F548" s="1120" t="s">
        <v>986</v>
      </c>
      <c r="G548" s="1122"/>
      <c r="H548" s="1122"/>
      <c r="I548" s="1137"/>
    </row>
    <row r="549" spans="1:9" s="1080" customFormat="1" ht="15" x14ac:dyDescent="0.25">
      <c r="A549" s="1118"/>
      <c r="B549" s="1119" t="s">
        <v>985</v>
      </c>
      <c r="C549" s="1120" t="s">
        <v>986</v>
      </c>
      <c r="D549" s="1121" t="s">
        <v>3033</v>
      </c>
      <c r="E549" s="1122"/>
      <c r="F549" s="1120" t="s">
        <v>986</v>
      </c>
      <c r="G549" s="1122"/>
      <c r="H549" s="1122"/>
      <c r="I549" s="1131"/>
    </row>
    <row r="550" spans="1:9" ht="12" x14ac:dyDescent="0.2">
      <c r="A550" s="1124"/>
      <c r="B550" s="1119" t="s">
        <v>985</v>
      </c>
      <c r="C550" s="1125" t="s">
        <v>986</v>
      </c>
      <c r="D550" s="1126" t="s">
        <v>7337</v>
      </c>
      <c r="E550" s="1127"/>
      <c r="F550" s="1128">
        <v>3.58</v>
      </c>
      <c r="G550" s="1127"/>
      <c r="H550" s="1127"/>
      <c r="I550" s="1130"/>
    </row>
    <row r="551" spans="1:9" ht="12" x14ac:dyDescent="0.2">
      <c r="A551" s="1118"/>
      <c r="B551" s="1119" t="s">
        <v>985</v>
      </c>
      <c r="C551" s="1120" t="s">
        <v>986</v>
      </c>
      <c r="D551" s="1121" t="s">
        <v>3038</v>
      </c>
      <c r="E551" s="1122"/>
      <c r="F551" s="1120" t="s">
        <v>986</v>
      </c>
      <c r="G551" s="1122"/>
      <c r="H551" s="1122"/>
      <c r="I551" s="1130"/>
    </row>
    <row r="552" spans="1:9" ht="12" x14ac:dyDescent="0.2">
      <c r="A552" s="1124"/>
      <c r="B552" s="1119" t="s">
        <v>985</v>
      </c>
      <c r="C552" s="1125" t="s">
        <v>986</v>
      </c>
      <c r="D552" s="1126" t="s">
        <v>6440</v>
      </c>
      <c r="E552" s="1127"/>
      <c r="F552" s="1128">
        <v>7.12</v>
      </c>
      <c r="G552" s="1127"/>
      <c r="H552" s="1127"/>
      <c r="I552" s="1123"/>
    </row>
    <row r="553" spans="1:9" ht="12" x14ac:dyDescent="0.2">
      <c r="A553" s="1118"/>
      <c r="B553" s="1119" t="s">
        <v>985</v>
      </c>
      <c r="C553" s="1120" t="s">
        <v>986</v>
      </c>
      <c r="D553" s="1121" t="s">
        <v>2971</v>
      </c>
      <c r="E553" s="1122"/>
      <c r="F553" s="1120" t="s">
        <v>986</v>
      </c>
      <c r="G553" s="1122"/>
      <c r="H553" s="1122"/>
      <c r="I553" s="1137"/>
    </row>
    <row r="554" spans="1:9" s="1080" customFormat="1" ht="15" x14ac:dyDescent="0.25">
      <c r="A554" s="1124"/>
      <c r="B554" s="1119" t="s">
        <v>985</v>
      </c>
      <c r="C554" s="1125" t="s">
        <v>986</v>
      </c>
      <c r="D554" s="1126" t="s">
        <v>7338</v>
      </c>
      <c r="E554" s="1127"/>
      <c r="F554" s="1128">
        <v>8.08</v>
      </c>
      <c r="G554" s="1127"/>
      <c r="H554" s="1127"/>
      <c r="I554" s="1131"/>
    </row>
    <row r="555" spans="1:9" ht="12" x14ac:dyDescent="0.2">
      <c r="A555" s="1138"/>
      <c r="B555" s="1119" t="s">
        <v>985</v>
      </c>
      <c r="C555" s="1139" t="s">
        <v>986</v>
      </c>
      <c r="D555" s="1140" t="s">
        <v>1023</v>
      </c>
      <c r="E555" s="1141"/>
      <c r="F555" s="1142">
        <v>18.78</v>
      </c>
      <c r="G555" s="1141"/>
      <c r="H555" s="1141"/>
      <c r="I555" s="1130"/>
    </row>
    <row r="556" spans="1:9" ht="24.95" customHeight="1" x14ac:dyDescent="0.2">
      <c r="A556" s="1111" t="s">
        <v>3570</v>
      </c>
      <c r="B556" s="1111" t="s">
        <v>979</v>
      </c>
      <c r="C556" s="1112" t="s">
        <v>3644</v>
      </c>
      <c r="D556" s="1113" t="s">
        <v>3645</v>
      </c>
      <c r="E556" s="1114" t="s">
        <v>106</v>
      </c>
      <c r="F556" s="1115">
        <v>44.533000000000001</v>
      </c>
      <c r="G556" s="942"/>
      <c r="H556" s="1116">
        <f>ROUND(G556*F556,2)</f>
        <v>0</v>
      </c>
      <c r="I556" s="1117"/>
    </row>
    <row r="557" spans="1:9" ht="12" x14ac:dyDescent="0.2">
      <c r="A557" s="1124"/>
      <c r="B557" s="1119" t="s">
        <v>985</v>
      </c>
      <c r="C557" s="1125" t="s">
        <v>986</v>
      </c>
      <c r="D557" s="1126" t="s">
        <v>7339</v>
      </c>
      <c r="E557" s="1127"/>
      <c r="F557" s="1128">
        <v>44.533000000000001</v>
      </c>
      <c r="G557" s="1127"/>
      <c r="H557" s="1127"/>
      <c r="I557" s="1123"/>
    </row>
    <row r="558" spans="1:9" ht="24.95" customHeight="1" x14ac:dyDescent="0.2">
      <c r="A558" s="1111" t="s">
        <v>5071</v>
      </c>
      <c r="B558" s="1111" t="s">
        <v>979</v>
      </c>
      <c r="C558" s="1112" t="s">
        <v>6443</v>
      </c>
      <c r="D558" s="1113" t="s">
        <v>6444</v>
      </c>
      <c r="E558" s="1114" t="s">
        <v>106</v>
      </c>
      <c r="F558" s="1115">
        <v>44.533000000000001</v>
      </c>
      <c r="G558" s="942"/>
      <c r="H558" s="1116">
        <f>ROUND(G558*F558,2)</f>
        <v>0</v>
      </c>
      <c r="I558" s="1129"/>
    </row>
    <row r="559" spans="1:9" ht="12" x14ac:dyDescent="0.2">
      <c r="A559" s="1124"/>
      <c r="B559" s="1119" t="s">
        <v>985</v>
      </c>
      <c r="C559" s="1125" t="s">
        <v>986</v>
      </c>
      <c r="D559" s="1126" t="s">
        <v>7339</v>
      </c>
      <c r="E559" s="1127"/>
      <c r="F559" s="1128">
        <v>44.533000000000001</v>
      </c>
      <c r="G559" s="1127"/>
      <c r="H559" s="1127"/>
      <c r="I559" s="1123"/>
    </row>
    <row r="560" spans="1:9" ht="24.95" customHeight="1" x14ac:dyDescent="0.2">
      <c r="A560" s="1111" t="s">
        <v>3583</v>
      </c>
      <c r="B560" s="1111" t="s">
        <v>979</v>
      </c>
      <c r="C560" s="1112" t="s">
        <v>6446</v>
      </c>
      <c r="D560" s="1113" t="s">
        <v>6447</v>
      </c>
      <c r="E560" s="1114" t="s">
        <v>106</v>
      </c>
      <c r="F560" s="1115">
        <v>44.533000000000001</v>
      </c>
      <c r="G560" s="942"/>
      <c r="H560" s="1116">
        <f>ROUND(G560*F560,2)</f>
        <v>0</v>
      </c>
      <c r="I560" s="1129"/>
    </row>
    <row r="561" spans="1:9" ht="12" x14ac:dyDescent="0.2">
      <c r="A561" s="1124"/>
      <c r="B561" s="1119" t="s">
        <v>985</v>
      </c>
      <c r="C561" s="1125" t="s">
        <v>986</v>
      </c>
      <c r="D561" s="1126" t="s">
        <v>7340</v>
      </c>
      <c r="E561" s="1127"/>
      <c r="F561" s="1128">
        <v>44.533000000000001</v>
      </c>
      <c r="G561" s="1127"/>
      <c r="H561" s="1127"/>
      <c r="I561" s="1123"/>
    </row>
    <row r="562" spans="1:9" ht="24.95" customHeight="1" x14ac:dyDescent="0.2">
      <c r="A562" s="1111" t="s">
        <v>3589</v>
      </c>
      <c r="B562" s="1111" t="s">
        <v>979</v>
      </c>
      <c r="C562" s="1112" t="s">
        <v>7341</v>
      </c>
      <c r="D562" s="1113" t="s">
        <v>7342</v>
      </c>
      <c r="E562" s="1114" t="s">
        <v>92</v>
      </c>
      <c r="F562" s="1115">
        <v>4</v>
      </c>
      <c r="G562" s="942"/>
      <c r="H562" s="1116">
        <f>ROUND(G562*F562,2)</f>
        <v>0</v>
      </c>
      <c r="I562" s="1129"/>
    </row>
    <row r="563" spans="1:9" ht="12" x14ac:dyDescent="0.2">
      <c r="A563" s="1118"/>
      <c r="B563" s="1119" t="s">
        <v>985</v>
      </c>
      <c r="C563" s="1120" t="s">
        <v>986</v>
      </c>
      <c r="D563" s="1121" t="s">
        <v>3033</v>
      </c>
      <c r="E563" s="1122"/>
      <c r="F563" s="1120" t="s">
        <v>986</v>
      </c>
      <c r="G563" s="1122"/>
      <c r="H563" s="1122"/>
      <c r="I563" s="1123"/>
    </row>
    <row r="564" spans="1:9" ht="12" x14ac:dyDescent="0.2">
      <c r="A564" s="1124"/>
      <c r="B564" s="1119" t="s">
        <v>985</v>
      </c>
      <c r="C564" s="1125" t="s">
        <v>986</v>
      </c>
      <c r="D564" s="1126" t="s">
        <v>7343</v>
      </c>
      <c r="E564" s="1127"/>
      <c r="F564" s="1128">
        <v>1</v>
      </c>
      <c r="G564" s="1127"/>
      <c r="H564" s="1127"/>
      <c r="I564" s="1137"/>
    </row>
    <row r="565" spans="1:9" ht="12" x14ac:dyDescent="0.2">
      <c r="A565" s="1118"/>
      <c r="B565" s="1119" t="s">
        <v>985</v>
      </c>
      <c r="C565" s="1120" t="s">
        <v>986</v>
      </c>
      <c r="D565" s="1121" t="s">
        <v>3035</v>
      </c>
      <c r="E565" s="1122"/>
      <c r="F565" s="1120" t="s">
        <v>986</v>
      </c>
      <c r="G565" s="1122"/>
      <c r="H565" s="1122"/>
      <c r="I565" s="1143"/>
    </row>
    <row r="566" spans="1:9" s="1080" customFormat="1" ht="15" x14ac:dyDescent="0.25">
      <c r="A566" s="1124"/>
      <c r="B566" s="1119" t="s">
        <v>985</v>
      </c>
      <c r="C566" s="1125" t="s">
        <v>986</v>
      </c>
      <c r="D566" s="1126" t="s">
        <v>7343</v>
      </c>
      <c r="E566" s="1127"/>
      <c r="F566" s="1128">
        <v>1</v>
      </c>
      <c r="G566" s="1127"/>
      <c r="H566" s="1127"/>
      <c r="I566" s="1131"/>
    </row>
    <row r="567" spans="1:9" ht="12" x14ac:dyDescent="0.2">
      <c r="A567" s="1118"/>
      <c r="B567" s="1119" t="s">
        <v>985</v>
      </c>
      <c r="C567" s="1120" t="s">
        <v>986</v>
      </c>
      <c r="D567" s="1121" t="s">
        <v>3038</v>
      </c>
      <c r="E567" s="1122"/>
      <c r="F567" s="1120" t="s">
        <v>986</v>
      </c>
      <c r="G567" s="1122"/>
      <c r="H567" s="1122"/>
      <c r="I567" s="1130"/>
    </row>
    <row r="568" spans="1:9" ht="12" x14ac:dyDescent="0.2">
      <c r="A568" s="1124"/>
      <c r="B568" s="1119" t="s">
        <v>985</v>
      </c>
      <c r="C568" s="1125" t="s">
        <v>986</v>
      </c>
      <c r="D568" s="1126" t="s">
        <v>7343</v>
      </c>
      <c r="E568" s="1127"/>
      <c r="F568" s="1128">
        <v>1</v>
      </c>
      <c r="G568" s="1127"/>
      <c r="H568" s="1127"/>
      <c r="I568" s="1130"/>
    </row>
    <row r="569" spans="1:9" ht="12" x14ac:dyDescent="0.2">
      <c r="A569" s="1118"/>
      <c r="B569" s="1119" t="s">
        <v>985</v>
      </c>
      <c r="C569" s="1120" t="s">
        <v>986</v>
      </c>
      <c r="D569" s="1121" t="s">
        <v>2956</v>
      </c>
      <c r="E569" s="1122"/>
      <c r="F569" s="1120" t="s">
        <v>986</v>
      </c>
      <c r="G569" s="1122"/>
      <c r="H569" s="1122"/>
      <c r="I569" s="1123"/>
    </row>
    <row r="570" spans="1:9" ht="12" x14ac:dyDescent="0.2">
      <c r="A570" s="1124"/>
      <c r="B570" s="1119" t="s">
        <v>985</v>
      </c>
      <c r="C570" s="1125" t="s">
        <v>986</v>
      </c>
      <c r="D570" s="1126" t="s">
        <v>7343</v>
      </c>
      <c r="E570" s="1127"/>
      <c r="F570" s="1128">
        <v>1</v>
      </c>
      <c r="G570" s="1127"/>
      <c r="H570" s="1127"/>
      <c r="I570" s="1137"/>
    </row>
    <row r="571" spans="1:9" ht="12" x14ac:dyDescent="0.2">
      <c r="A571" s="1138"/>
      <c r="B571" s="1119" t="s">
        <v>985</v>
      </c>
      <c r="C571" s="1139" t="s">
        <v>986</v>
      </c>
      <c r="D571" s="1140" t="s">
        <v>1023</v>
      </c>
      <c r="E571" s="1141"/>
      <c r="F571" s="1142">
        <v>4</v>
      </c>
      <c r="G571" s="1141"/>
      <c r="H571" s="1141"/>
      <c r="I571" s="1137"/>
    </row>
    <row r="572" spans="1:9" ht="24.95" customHeight="1" x14ac:dyDescent="0.2">
      <c r="A572" s="1111" t="s">
        <v>3596</v>
      </c>
      <c r="B572" s="1111" t="s">
        <v>979</v>
      </c>
      <c r="C572" s="1112" t="s">
        <v>6453</v>
      </c>
      <c r="D572" s="1113" t="s">
        <v>6454</v>
      </c>
      <c r="E572" s="1114" t="s">
        <v>106</v>
      </c>
      <c r="F572" s="1115">
        <v>357.13600000000002</v>
      </c>
      <c r="G572" s="942"/>
      <c r="H572" s="1116">
        <f>ROUND(G572*F572,2)</f>
        <v>0</v>
      </c>
      <c r="I572" s="1146"/>
    </row>
    <row r="573" spans="1:9" ht="12" x14ac:dyDescent="0.2">
      <c r="A573" s="1118"/>
      <c r="B573" s="1119" t="s">
        <v>985</v>
      </c>
      <c r="C573" s="1120" t="s">
        <v>986</v>
      </c>
      <c r="D573" s="1121" t="s">
        <v>6337</v>
      </c>
      <c r="E573" s="1122"/>
      <c r="F573" s="1120" t="s">
        <v>986</v>
      </c>
      <c r="G573" s="1122"/>
      <c r="H573" s="1122"/>
      <c r="I573" s="1137"/>
    </row>
    <row r="574" spans="1:9" ht="12" x14ac:dyDescent="0.2">
      <c r="A574" s="1124"/>
      <c r="B574" s="1119" t="s">
        <v>985</v>
      </c>
      <c r="C574" s="1125" t="s">
        <v>986</v>
      </c>
      <c r="D574" s="1126" t="s">
        <v>7344</v>
      </c>
      <c r="E574" s="1127"/>
      <c r="F574" s="1128">
        <v>20.231999999999999</v>
      </c>
      <c r="G574" s="1127"/>
      <c r="H574" s="1127"/>
      <c r="I574" s="1137"/>
    </row>
    <row r="575" spans="1:9" ht="12" x14ac:dyDescent="0.2">
      <c r="A575" s="1124"/>
      <c r="B575" s="1119" t="s">
        <v>985</v>
      </c>
      <c r="C575" s="1125" t="s">
        <v>986</v>
      </c>
      <c r="D575" s="1126" t="s">
        <v>7345</v>
      </c>
      <c r="E575" s="1127"/>
      <c r="F575" s="1128">
        <v>-2.1</v>
      </c>
      <c r="G575" s="1127"/>
      <c r="H575" s="1127"/>
      <c r="I575" s="1123"/>
    </row>
    <row r="576" spans="1:9" ht="12" x14ac:dyDescent="0.2">
      <c r="A576" s="1124"/>
      <c r="B576" s="1119" t="s">
        <v>985</v>
      </c>
      <c r="C576" s="1125" t="s">
        <v>986</v>
      </c>
      <c r="D576" s="1126" t="s">
        <v>7346</v>
      </c>
      <c r="E576" s="1127"/>
      <c r="F576" s="1128">
        <v>20.448</v>
      </c>
      <c r="G576" s="1127"/>
      <c r="H576" s="1127"/>
      <c r="I576" s="1137"/>
    </row>
    <row r="577" spans="1:9" ht="12" x14ac:dyDescent="0.2">
      <c r="A577" s="1124"/>
      <c r="B577" s="1119" t="s">
        <v>985</v>
      </c>
      <c r="C577" s="1125" t="s">
        <v>986</v>
      </c>
      <c r="D577" s="1126" t="s">
        <v>7345</v>
      </c>
      <c r="E577" s="1127"/>
      <c r="F577" s="1128">
        <v>-2.1</v>
      </c>
      <c r="G577" s="1127"/>
      <c r="H577" s="1127"/>
      <c r="I577" s="1123"/>
    </row>
    <row r="578" spans="1:9" ht="12" x14ac:dyDescent="0.2">
      <c r="A578" s="1124"/>
      <c r="B578" s="1119" t="s">
        <v>985</v>
      </c>
      <c r="C578" s="1125" t="s">
        <v>986</v>
      </c>
      <c r="D578" s="1126" t="s">
        <v>7347</v>
      </c>
      <c r="E578" s="1127"/>
      <c r="F578" s="1128">
        <v>28.896000000000001</v>
      </c>
      <c r="G578" s="1127"/>
      <c r="H578" s="1127"/>
      <c r="I578" s="1137"/>
    </row>
    <row r="579" spans="1:9" ht="12" x14ac:dyDescent="0.2">
      <c r="A579" s="1124"/>
      <c r="B579" s="1119" t="s">
        <v>985</v>
      </c>
      <c r="C579" s="1125" t="s">
        <v>986</v>
      </c>
      <c r="D579" s="1126" t="s">
        <v>7348</v>
      </c>
      <c r="E579" s="1127"/>
      <c r="F579" s="1128">
        <v>-4.2</v>
      </c>
      <c r="G579" s="1127"/>
      <c r="H579" s="1127"/>
      <c r="I579" s="1123"/>
    </row>
    <row r="580" spans="1:9" ht="12" x14ac:dyDescent="0.2">
      <c r="A580" s="1124"/>
      <c r="B580" s="1119" t="s">
        <v>985</v>
      </c>
      <c r="C580" s="1125" t="s">
        <v>986</v>
      </c>
      <c r="D580" s="1126" t="s">
        <v>7349</v>
      </c>
      <c r="E580" s="1127"/>
      <c r="F580" s="1128">
        <v>-2.0350000000000001</v>
      </c>
      <c r="G580" s="1127"/>
      <c r="H580" s="1127"/>
      <c r="I580" s="1137"/>
    </row>
    <row r="581" spans="1:9" ht="12" x14ac:dyDescent="0.2">
      <c r="A581" s="1124"/>
      <c r="B581" s="1119" t="s">
        <v>985</v>
      </c>
      <c r="C581" s="1125" t="s">
        <v>986</v>
      </c>
      <c r="D581" s="1126" t="s">
        <v>7350</v>
      </c>
      <c r="E581" s="1127"/>
      <c r="F581" s="1128">
        <v>-1.9550000000000001</v>
      </c>
      <c r="G581" s="1127"/>
      <c r="H581" s="1127"/>
      <c r="I581" s="1123"/>
    </row>
    <row r="582" spans="1:9" ht="12" x14ac:dyDescent="0.2">
      <c r="A582" s="1124"/>
      <c r="B582" s="1119" t="s">
        <v>985</v>
      </c>
      <c r="C582" s="1125" t="s">
        <v>986</v>
      </c>
      <c r="D582" s="1126" t="s">
        <v>7351</v>
      </c>
      <c r="E582" s="1127"/>
      <c r="F582" s="1128">
        <v>12.808</v>
      </c>
      <c r="G582" s="1127"/>
      <c r="H582" s="1127"/>
      <c r="I582" s="1137"/>
    </row>
    <row r="583" spans="1:9" ht="12" x14ac:dyDescent="0.2">
      <c r="A583" s="1132"/>
      <c r="B583" s="1119" t="s">
        <v>985</v>
      </c>
      <c r="C583" s="1133" t="s">
        <v>986</v>
      </c>
      <c r="D583" s="1134" t="s">
        <v>988</v>
      </c>
      <c r="E583" s="1135"/>
      <c r="F583" s="1136">
        <v>69.994</v>
      </c>
      <c r="G583" s="1135"/>
      <c r="H583" s="1135"/>
      <c r="I583" s="1143"/>
    </row>
    <row r="584" spans="1:9" s="1080" customFormat="1" ht="15" x14ac:dyDescent="0.25">
      <c r="A584" s="1118"/>
      <c r="B584" s="1119" t="s">
        <v>985</v>
      </c>
      <c r="C584" s="1120" t="s">
        <v>986</v>
      </c>
      <c r="D584" s="1121" t="s">
        <v>3033</v>
      </c>
      <c r="E584" s="1122"/>
      <c r="F584" s="1120" t="s">
        <v>986</v>
      </c>
      <c r="G584" s="1122"/>
      <c r="H584" s="1122"/>
      <c r="I584" s="1131"/>
    </row>
    <row r="585" spans="1:9" ht="12" x14ac:dyDescent="0.2">
      <c r="A585" s="1124"/>
      <c r="B585" s="1119" t="s">
        <v>985</v>
      </c>
      <c r="C585" s="1125" t="s">
        <v>986</v>
      </c>
      <c r="D585" s="1126" t="s">
        <v>7352</v>
      </c>
      <c r="E585" s="1127"/>
      <c r="F585" s="1128">
        <v>44.716999999999999</v>
      </c>
      <c r="G585" s="1127"/>
      <c r="H585" s="1127"/>
      <c r="I585" s="1130"/>
    </row>
    <row r="586" spans="1:9" ht="12" x14ac:dyDescent="0.2">
      <c r="A586" s="1124"/>
      <c r="B586" s="1119" t="s">
        <v>985</v>
      </c>
      <c r="C586" s="1125" t="s">
        <v>986</v>
      </c>
      <c r="D586" s="1126" t="s">
        <v>7353</v>
      </c>
      <c r="E586" s="1127"/>
      <c r="F586" s="1128">
        <v>-6.2240000000000002</v>
      </c>
      <c r="G586" s="1127"/>
      <c r="H586" s="1127"/>
      <c r="I586" s="1123"/>
    </row>
    <row r="587" spans="1:9" ht="12" x14ac:dyDescent="0.2">
      <c r="A587" s="1124"/>
      <c r="B587" s="1119" t="s">
        <v>985</v>
      </c>
      <c r="C587" s="1125" t="s">
        <v>986</v>
      </c>
      <c r="D587" s="1126" t="s">
        <v>7354</v>
      </c>
      <c r="E587" s="1127"/>
      <c r="F587" s="1128">
        <v>62.597999999999999</v>
      </c>
      <c r="G587" s="1127"/>
      <c r="H587" s="1127"/>
      <c r="I587" s="1137"/>
    </row>
    <row r="588" spans="1:9" s="1080" customFormat="1" ht="15" x14ac:dyDescent="0.25">
      <c r="A588" s="1124"/>
      <c r="B588" s="1119" t="s">
        <v>985</v>
      </c>
      <c r="C588" s="1125" t="s">
        <v>986</v>
      </c>
      <c r="D588" s="1126" t="s">
        <v>7355</v>
      </c>
      <c r="E588" s="1127"/>
      <c r="F588" s="1128">
        <v>-2.1850000000000001</v>
      </c>
      <c r="G588" s="1127"/>
      <c r="H588" s="1127"/>
      <c r="I588" s="1131"/>
    </row>
    <row r="589" spans="1:9" ht="12" x14ac:dyDescent="0.2">
      <c r="A589" s="1124"/>
      <c r="B589" s="1119" t="s">
        <v>985</v>
      </c>
      <c r="C589" s="1125" t="s">
        <v>986</v>
      </c>
      <c r="D589" s="1126" t="s">
        <v>7356</v>
      </c>
      <c r="E589" s="1127"/>
      <c r="F589" s="1128">
        <v>-6.1369999999999996</v>
      </c>
      <c r="G589" s="1127"/>
      <c r="H589" s="1127"/>
      <c r="I589" s="1130"/>
    </row>
    <row r="590" spans="1:9" ht="12" x14ac:dyDescent="0.2">
      <c r="A590" s="1124"/>
      <c r="B590" s="1119" t="s">
        <v>985</v>
      </c>
      <c r="C590" s="1125" t="s">
        <v>986</v>
      </c>
      <c r="D590" s="1126" t="s">
        <v>7357</v>
      </c>
      <c r="E590" s="1127"/>
      <c r="F590" s="1128">
        <v>45.191000000000003</v>
      </c>
      <c r="G590" s="1127"/>
      <c r="H590" s="1127"/>
      <c r="I590" s="1130"/>
    </row>
    <row r="591" spans="1:9" ht="12" x14ac:dyDescent="0.2">
      <c r="A591" s="1124"/>
      <c r="B591" s="1119" t="s">
        <v>985</v>
      </c>
      <c r="C591" s="1125" t="s">
        <v>986</v>
      </c>
      <c r="D591" s="1126" t="s">
        <v>7358</v>
      </c>
      <c r="E591" s="1127"/>
      <c r="F591" s="1128">
        <v>-2.98</v>
      </c>
      <c r="G591" s="1127"/>
      <c r="H591" s="1127"/>
      <c r="I591" s="1130"/>
    </row>
    <row r="592" spans="1:9" ht="12" x14ac:dyDescent="0.2">
      <c r="A592" s="1124"/>
      <c r="B592" s="1119" t="s">
        <v>985</v>
      </c>
      <c r="C592" s="1125" t="s">
        <v>986</v>
      </c>
      <c r="D592" s="1126" t="s">
        <v>7359</v>
      </c>
      <c r="E592" s="1127"/>
      <c r="F592" s="1128">
        <v>-3.069</v>
      </c>
      <c r="G592" s="1127"/>
      <c r="H592" s="1127"/>
      <c r="I592" s="1123"/>
    </row>
    <row r="593" spans="1:9" ht="12" x14ac:dyDescent="0.2">
      <c r="A593" s="1124"/>
      <c r="B593" s="1119" t="s">
        <v>985</v>
      </c>
      <c r="C593" s="1125" t="s">
        <v>986</v>
      </c>
      <c r="D593" s="1126" t="s">
        <v>7360</v>
      </c>
      <c r="E593" s="1127"/>
      <c r="F593" s="1128">
        <v>44.988</v>
      </c>
      <c r="G593" s="1127"/>
      <c r="H593" s="1127"/>
      <c r="I593" s="1137"/>
    </row>
    <row r="594" spans="1:9" ht="12" x14ac:dyDescent="0.2">
      <c r="A594" s="1124"/>
      <c r="B594" s="1119" t="s">
        <v>985</v>
      </c>
      <c r="C594" s="1125" t="s">
        <v>986</v>
      </c>
      <c r="D594" s="1126" t="s">
        <v>7358</v>
      </c>
      <c r="E594" s="1127"/>
      <c r="F594" s="1128">
        <v>-2.98</v>
      </c>
      <c r="G594" s="1127"/>
      <c r="H594" s="1127"/>
      <c r="I594" s="1137"/>
    </row>
    <row r="595" spans="1:9" ht="12" x14ac:dyDescent="0.2">
      <c r="A595" s="1124"/>
      <c r="B595" s="1119" t="s">
        <v>985</v>
      </c>
      <c r="C595" s="1125" t="s">
        <v>986</v>
      </c>
      <c r="D595" s="1126" t="s">
        <v>7359</v>
      </c>
      <c r="E595" s="1127"/>
      <c r="F595" s="1128">
        <v>-3.069</v>
      </c>
      <c r="G595" s="1127"/>
      <c r="H595" s="1127"/>
      <c r="I595" s="1137"/>
    </row>
    <row r="596" spans="1:9" ht="12" x14ac:dyDescent="0.2">
      <c r="A596" s="1132"/>
      <c r="B596" s="1119" t="s">
        <v>985</v>
      </c>
      <c r="C596" s="1133" t="s">
        <v>986</v>
      </c>
      <c r="D596" s="1134" t="s">
        <v>988</v>
      </c>
      <c r="E596" s="1135"/>
      <c r="F596" s="1136">
        <v>170.85000000000002</v>
      </c>
      <c r="G596" s="1135"/>
      <c r="H596" s="1135"/>
      <c r="I596" s="1143"/>
    </row>
    <row r="597" spans="1:9" s="1080" customFormat="1" ht="15" x14ac:dyDescent="0.25">
      <c r="A597" s="1118"/>
      <c r="B597" s="1119" t="s">
        <v>985</v>
      </c>
      <c r="C597" s="1120" t="s">
        <v>986</v>
      </c>
      <c r="D597" s="1121" t="s">
        <v>3035</v>
      </c>
      <c r="E597" s="1122"/>
      <c r="F597" s="1120" t="s">
        <v>986</v>
      </c>
      <c r="G597" s="1122"/>
      <c r="H597" s="1122"/>
      <c r="I597" s="1131"/>
    </row>
    <row r="598" spans="1:9" ht="12" x14ac:dyDescent="0.2">
      <c r="A598" s="1124"/>
      <c r="B598" s="1119" t="s">
        <v>985</v>
      </c>
      <c r="C598" s="1125" t="s">
        <v>986</v>
      </c>
      <c r="D598" s="1126" t="s">
        <v>7361</v>
      </c>
      <c r="E598" s="1127"/>
      <c r="F598" s="1128">
        <v>46.264000000000003</v>
      </c>
      <c r="G598" s="1127"/>
      <c r="H598" s="1127"/>
      <c r="I598" s="1130"/>
    </row>
    <row r="599" spans="1:9" ht="12" x14ac:dyDescent="0.2">
      <c r="A599" s="1124"/>
      <c r="B599" s="1119" t="s">
        <v>985</v>
      </c>
      <c r="C599" s="1125" t="s">
        <v>986</v>
      </c>
      <c r="D599" s="1126" t="s">
        <v>7362</v>
      </c>
      <c r="E599" s="1127"/>
      <c r="F599" s="1128">
        <v>39.78</v>
      </c>
      <c r="G599" s="1127"/>
      <c r="H599" s="1127"/>
      <c r="I599" s="1130"/>
    </row>
    <row r="600" spans="1:9" ht="12" x14ac:dyDescent="0.2">
      <c r="A600" s="1124"/>
      <c r="B600" s="1119" t="s">
        <v>985</v>
      </c>
      <c r="C600" s="1125" t="s">
        <v>986</v>
      </c>
      <c r="D600" s="1126" t="s">
        <v>7363</v>
      </c>
      <c r="E600" s="1127"/>
      <c r="F600" s="1128">
        <v>-1.944</v>
      </c>
      <c r="G600" s="1127"/>
      <c r="H600" s="1127"/>
      <c r="I600" s="1130"/>
    </row>
    <row r="601" spans="1:9" ht="12" x14ac:dyDescent="0.2">
      <c r="A601" s="1124"/>
      <c r="B601" s="1119" t="s">
        <v>985</v>
      </c>
      <c r="C601" s="1125" t="s">
        <v>986</v>
      </c>
      <c r="D601" s="1126" t="s">
        <v>7364</v>
      </c>
      <c r="E601" s="1127"/>
      <c r="F601" s="1128">
        <v>-3.9</v>
      </c>
      <c r="G601" s="1127"/>
      <c r="H601" s="1127"/>
      <c r="I601" s="1123"/>
    </row>
    <row r="602" spans="1:9" ht="12" x14ac:dyDescent="0.2">
      <c r="A602" s="1124"/>
      <c r="B602" s="1119" t="s">
        <v>985</v>
      </c>
      <c r="C602" s="1125" t="s">
        <v>986</v>
      </c>
      <c r="D602" s="1126" t="s">
        <v>7365</v>
      </c>
      <c r="E602" s="1127"/>
      <c r="F602" s="1128">
        <v>9.4359999999999999</v>
      </c>
      <c r="G602" s="1127"/>
      <c r="H602" s="1127"/>
      <c r="I602" s="1137"/>
    </row>
    <row r="603" spans="1:9" ht="12" x14ac:dyDescent="0.2">
      <c r="A603" s="1124"/>
      <c r="B603" s="1119" t="s">
        <v>985</v>
      </c>
      <c r="C603" s="1125" t="s">
        <v>986</v>
      </c>
      <c r="D603" s="1126" t="s">
        <v>7366</v>
      </c>
      <c r="E603" s="1127"/>
      <c r="F603" s="1128">
        <v>-4.29</v>
      </c>
      <c r="G603" s="1127"/>
      <c r="H603" s="1127"/>
      <c r="I603" s="1137"/>
    </row>
    <row r="604" spans="1:9" ht="12" x14ac:dyDescent="0.2">
      <c r="A604" s="1132"/>
      <c r="B604" s="1119" t="s">
        <v>985</v>
      </c>
      <c r="C604" s="1133" t="s">
        <v>986</v>
      </c>
      <c r="D604" s="1134" t="s">
        <v>988</v>
      </c>
      <c r="E604" s="1135"/>
      <c r="F604" s="1136">
        <v>85.345999999999989</v>
      </c>
      <c r="G604" s="1135"/>
      <c r="H604" s="1135"/>
      <c r="I604" s="1137"/>
    </row>
    <row r="605" spans="1:9" ht="12" x14ac:dyDescent="0.2">
      <c r="A605" s="1118"/>
      <c r="B605" s="1119" t="s">
        <v>985</v>
      </c>
      <c r="C605" s="1120" t="s">
        <v>986</v>
      </c>
      <c r="D605" s="1121" t="s">
        <v>3038</v>
      </c>
      <c r="E605" s="1122"/>
      <c r="F605" s="1120" t="s">
        <v>986</v>
      </c>
      <c r="G605" s="1122"/>
      <c r="H605" s="1122"/>
      <c r="I605" s="1137"/>
    </row>
    <row r="606" spans="1:9" ht="12" x14ac:dyDescent="0.2">
      <c r="A606" s="1124"/>
      <c r="B606" s="1119" t="s">
        <v>985</v>
      </c>
      <c r="C606" s="1125" t="s">
        <v>986</v>
      </c>
      <c r="D606" s="1126" t="s">
        <v>7367</v>
      </c>
      <c r="E606" s="1127"/>
      <c r="F606" s="1128">
        <v>23.34</v>
      </c>
      <c r="G606" s="1127"/>
      <c r="H606" s="1127"/>
      <c r="I606" s="1137"/>
    </row>
    <row r="607" spans="1:9" ht="12" x14ac:dyDescent="0.2">
      <c r="A607" s="1124"/>
      <c r="B607" s="1119" t="s">
        <v>985</v>
      </c>
      <c r="C607" s="1125" t="s">
        <v>986</v>
      </c>
      <c r="D607" s="1126" t="s">
        <v>7368</v>
      </c>
      <c r="E607" s="1127"/>
      <c r="F607" s="1128">
        <v>-2.8340000000000001</v>
      </c>
      <c r="G607" s="1127"/>
      <c r="H607" s="1127"/>
      <c r="I607" s="1143"/>
    </row>
    <row r="608" spans="1:9" s="1080" customFormat="1" ht="15" x14ac:dyDescent="0.25">
      <c r="A608" s="1124"/>
      <c r="B608" s="1119" t="s">
        <v>985</v>
      </c>
      <c r="C608" s="1125" t="s">
        <v>986</v>
      </c>
      <c r="D608" s="1126" t="s">
        <v>7369</v>
      </c>
      <c r="E608" s="1127"/>
      <c r="F608" s="1128">
        <v>12.6</v>
      </c>
      <c r="G608" s="1127"/>
      <c r="H608" s="1127"/>
      <c r="I608" s="1131"/>
    </row>
    <row r="609" spans="1:9" ht="12" x14ac:dyDescent="0.2">
      <c r="A609" s="1124"/>
      <c r="B609" s="1119" t="s">
        <v>985</v>
      </c>
      <c r="C609" s="1125" t="s">
        <v>986</v>
      </c>
      <c r="D609" s="1126" t="s">
        <v>5989</v>
      </c>
      <c r="E609" s="1127"/>
      <c r="F609" s="1128">
        <v>-2.16</v>
      </c>
      <c r="G609" s="1127"/>
      <c r="H609" s="1127"/>
      <c r="I609" s="1130"/>
    </row>
    <row r="610" spans="1:9" ht="12" x14ac:dyDescent="0.2">
      <c r="A610" s="1132"/>
      <c r="B610" s="1119" t="s">
        <v>985</v>
      </c>
      <c r="C610" s="1133" t="s">
        <v>986</v>
      </c>
      <c r="D610" s="1134" t="s">
        <v>988</v>
      </c>
      <c r="E610" s="1135"/>
      <c r="F610" s="1136">
        <v>30.946000000000002</v>
      </c>
      <c r="G610" s="1135"/>
      <c r="H610" s="1135"/>
      <c r="I610" s="1130"/>
    </row>
    <row r="611" spans="1:9" ht="12" x14ac:dyDescent="0.2">
      <c r="A611" s="1138"/>
      <c r="B611" s="1119" t="s">
        <v>985</v>
      </c>
      <c r="C611" s="1139" t="s">
        <v>986</v>
      </c>
      <c r="D611" s="1140" t="s">
        <v>1023</v>
      </c>
      <c r="E611" s="1141"/>
      <c r="F611" s="1142">
        <v>357.13599999999997</v>
      </c>
      <c r="G611" s="1141"/>
      <c r="H611" s="1141"/>
      <c r="I611" s="1123"/>
    </row>
    <row r="612" spans="1:9" ht="24.95" customHeight="1" x14ac:dyDescent="0.2">
      <c r="A612" s="1111" t="s">
        <v>3601</v>
      </c>
      <c r="B612" s="1111" t="s">
        <v>979</v>
      </c>
      <c r="C612" s="1112" t="s">
        <v>7370</v>
      </c>
      <c r="D612" s="1113" t="s">
        <v>7371</v>
      </c>
      <c r="E612" s="1114" t="s">
        <v>106</v>
      </c>
      <c r="F612" s="1115">
        <v>30.588999999999999</v>
      </c>
      <c r="G612" s="942"/>
      <c r="H612" s="1116">
        <f>ROUND(G612*F612,2)</f>
        <v>0</v>
      </c>
      <c r="I612" s="1160"/>
    </row>
    <row r="613" spans="1:9" s="1080" customFormat="1" ht="15" x14ac:dyDescent="0.25">
      <c r="A613" s="1118"/>
      <c r="B613" s="1119" t="s">
        <v>985</v>
      </c>
      <c r="C613" s="1120" t="s">
        <v>986</v>
      </c>
      <c r="D613" s="1121" t="s">
        <v>2971</v>
      </c>
      <c r="E613" s="1122"/>
      <c r="F613" s="1120" t="s">
        <v>986</v>
      </c>
      <c r="G613" s="1122"/>
      <c r="H613" s="1122"/>
      <c r="I613" s="1131"/>
    </row>
    <row r="614" spans="1:9" ht="12" x14ac:dyDescent="0.2">
      <c r="A614" s="1124"/>
      <c r="B614" s="1119" t="s">
        <v>985</v>
      </c>
      <c r="C614" s="1125" t="s">
        <v>986</v>
      </c>
      <c r="D614" s="1126" t="s">
        <v>7372</v>
      </c>
      <c r="E614" s="1127"/>
      <c r="F614" s="1128">
        <v>6.5039999999999996</v>
      </c>
      <c r="G614" s="1127"/>
      <c r="H614" s="1127"/>
      <c r="I614" s="1130"/>
    </row>
    <row r="615" spans="1:9" ht="12" x14ac:dyDescent="0.2">
      <c r="A615" s="1124"/>
      <c r="B615" s="1119" t="s">
        <v>985</v>
      </c>
      <c r="C615" s="1125" t="s">
        <v>986</v>
      </c>
      <c r="D615" s="1126" t="s">
        <v>6451</v>
      </c>
      <c r="E615" s="1127"/>
      <c r="F615" s="1128">
        <v>-1.5760000000000001</v>
      </c>
      <c r="G615" s="1127"/>
      <c r="H615" s="1127"/>
      <c r="I615" s="1130"/>
    </row>
    <row r="616" spans="1:9" ht="12" x14ac:dyDescent="0.2">
      <c r="A616" s="1124"/>
      <c r="B616" s="1119" t="s">
        <v>985</v>
      </c>
      <c r="C616" s="1125" t="s">
        <v>986</v>
      </c>
      <c r="D616" s="1126" t="s">
        <v>7373</v>
      </c>
      <c r="E616" s="1127"/>
      <c r="F616" s="1128">
        <v>3.41</v>
      </c>
      <c r="G616" s="1127"/>
      <c r="H616" s="1127"/>
      <c r="I616" s="1123"/>
    </row>
    <row r="617" spans="1:9" ht="12" x14ac:dyDescent="0.2">
      <c r="A617" s="1124"/>
      <c r="B617" s="1119" t="s">
        <v>985</v>
      </c>
      <c r="C617" s="1125" t="s">
        <v>986</v>
      </c>
      <c r="D617" s="1126" t="s">
        <v>7374</v>
      </c>
      <c r="E617" s="1127"/>
      <c r="F617" s="1128">
        <v>0.26300000000000001</v>
      </c>
      <c r="G617" s="1127"/>
      <c r="H617" s="1127"/>
      <c r="I617" s="1137"/>
    </row>
    <row r="618" spans="1:9" ht="12" x14ac:dyDescent="0.2">
      <c r="A618" s="1124"/>
      <c r="B618" s="1119" t="s">
        <v>985</v>
      </c>
      <c r="C618" s="1125" t="s">
        <v>986</v>
      </c>
      <c r="D618" s="1126" t="s">
        <v>7375</v>
      </c>
      <c r="E618" s="1127"/>
      <c r="F618" s="1128">
        <v>5.04</v>
      </c>
      <c r="G618" s="1127"/>
      <c r="H618" s="1127"/>
      <c r="I618" s="1123"/>
    </row>
    <row r="619" spans="1:9" ht="12" x14ac:dyDescent="0.2">
      <c r="A619" s="1124"/>
      <c r="B619" s="1119" t="s">
        <v>985</v>
      </c>
      <c r="C619" s="1125" t="s">
        <v>986</v>
      </c>
      <c r="D619" s="1126" t="s">
        <v>7376</v>
      </c>
      <c r="E619" s="1127"/>
      <c r="F619" s="1128">
        <v>7.8719999999999999</v>
      </c>
      <c r="G619" s="1127"/>
      <c r="H619" s="1127"/>
      <c r="I619" s="1137"/>
    </row>
    <row r="620" spans="1:9" ht="12" x14ac:dyDescent="0.2">
      <c r="A620" s="1124"/>
      <c r="B620" s="1119" t="s">
        <v>985</v>
      </c>
      <c r="C620" s="1125" t="s">
        <v>986</v>
      </c>
      <c r="D620" s="1126" t="s">
        <v>6451</v>
      </c>
      <c r="E620" s="1127"/>
      <c r="F620" s="1128">
        <v>-1.5760000000000001</v>
      </c>
      <c r="G620" s="1127"/>
      <c r="H620" s="1127"/>
      <c r="I620" s="1123"/>
    </row>
    <row r="621" spans="1:9" ht="12" x14ac:dyDescent="0.2">
      <c r="A621" s="1124"/>
      <c r="B621" s="1119" t="s">
        <v>985</v>
      </c>
      <c r="C621" s="1125" t="s">
        <v>986</v>
      </c>
      <c r="D621" s="1126" t="s">
        <v>7377</v>
      </c>
      <c r="E621" s="1127"/>
      <c r="F621" s="1128">
        <v>4.5</v>
      </c>
      <c r="G621" s="1127"/>
      <c r="H621" s="1127"/>
      <c r="I621" s="1137"/>
    </row>
    <row r="622" spans="1:9" ht="12" x14ac:dyDescent="0.2">
      <c r="A622" s="1124"/>
      <c r="B622" s="1119" t="s">
        <v>985</v>
      </c>
      <c r="C622" s="1125" t="s">
        <v>986</v>
      </c>
      <c r="D622" s="1126" t="s">
        <v>7378</v>
      </c>
      <c r="E622" s="1127"/>
      <c r="F622" s="1128">
        <v>0.08</v>
      </c>
      <c r="G622" s="1127"/>
      <c r="H622" s="1127"/>
      <c r="I622" s="1123"/>
    </row>
    <row r="623" spans="1:9" ht="12" x14ac:dyDescent="0.2">
      <c r="A623" s="1124"/>
      <c r="B623" s="1119" t="s">
        <v>985</v>
      </c>
      <c r="C623" s="1125" t="s">
        <v>986</v>
      </c>
      <c r="D623" s="1126" t="s">
        <v>7379</v>
      </c>
      <c r="E623" s="1127"/>
      <c r="F623" s="1128">
        <v>6.0720000000000001</v>
      </c>
      <c r="G623" s="1127"/>
      <c r="H623" s="1127"/>
      <c r="I623" s="1137"/>
    </row>
    <row r="624" spans="1:9" ht="12" x14ac:dyDescent="0.2">
      <c r="A624" s="1138"/>
      <c r="B624" s="1119" t="s">
        <v>985</v>
      </c>
      <c r="C624" s="1139" t="s">
        <v>986</v>
      </c>
      <c r="D624" s="1140" t="s">
        <v>1023</v>
      </c>
      <c r="E624" s="1141"/>
      <c r="F624" s="1142">
        <v>30.588999999999995</v>
      </c>
      <c r="G624" s="1141"/>
      <c r="H624" s="1141"/>
      <c r="I624" s="1143"/>
    </row>
    <row r="625" spans="1:9" s="1080" customFormat="1" ht="24.95" customHeight="1" x14ac:dyDescent="0.25">
      <c r="A625" s="1111" t="s">
        <v>3606</v>
      </c>
      <c r="B625" s="1111" t="s">
        <v>979</v>
      </c>
      <c r="C625" s="1112" t="s">
        <v>3707</v>
      </c>
      <c r="D625" s="1113" t="s">
        <v>3708</v>
      </c>
      <c r="E625" s="1114" t="s">
        <v>106</v>
      </c>
      <c r="F625" s="1115">
        <v>465.57299999999998</v>
      </c>
      <c r="G625" s="942"/>
      <c r="H625" s="1116">
        <f>ROUND(G625*F625,2)</f>
        <v>0</v>
      </c>
      <c r="I625" s="1144"/>
    </row>
    <row r="626" spans="1:9" ht="12" x14ac:dyDescent="0.2">
      <c r="A626" s="1124"/>
      <c r="B626" s="1119" t="s">
        <v>985</v>
      </c>
      <c r="C626" s="1125" t="s">
        <v>986</v>
      </c>
      <c r="D626" s="1126" t="s">
        <v>7380</v>
      </c>
      <c r="E626" s="1127"/>
      <c r="F626" s="1128">
        <v>409.86799999999999</v>
      </c>
      <c r="G626" s="1127"/>
      <c r="H626" s="1127"/>
      <c r="I626" s="1130"/>
    </row>
    <row r="627" spans="1:9" ht="12" x14ac:dyDescent="0.2">
      <c r="A627" s="1124"/>
      <c r="B627" s="1119" t="s">
        <v>985</v>
      </c>
      <c r="C627" s="1125" t="s">
        <v>986</v>
      </c>
      <c r="D627" s="1126" t="s">
        <v>7381</v>
      </c>
      <c r="E627" s="1127"/>
      <c r="F627" s="1128">
        <v>55.704999999999998</v>
      </c>
      <c r="G627" s="1127"/>
      <c r="H627" s="1127"/>
      <c r="I627" s="1130"/>
    </row>
    <row r="628" spans="1:9" ht="12" x14ac:dyDescent="0.2">
      <c r="A628" s="1138"/>
      <c r="B628" s="1119" t="s">
        <v>985</v>
      </c>
      <c r="C628" s="1139" t="s">
        <v>986</v>
      </c>
      <c r="D628" s="1140" t="s">
        <v>1023</v>
      </c>
      <c r="E628" s="1141"/>
      <c r="F628" s="1142">
        <v>465.57299999999998</v>
      </c>
      <c r="G628" s="1141"/>
      <c r="H628" s="1141"/>
      <c r="I628" s="1123"/>
    </row>
    <row r="629" spans="1:9" ht="24.95" customHeight="1" x14ac:dyDescent="0.2">
      <c r="A629" s="1111" t="s">
        <v>3611</v>
      </c>
      <c r="B629" s="1111" t="s">
        <v>979</v>
      </c>
      <c r="C629" s="1112" t="s">
        <v>6565</v>
      </c>
      <c r="D629" s="1113" t="s">
        <v>6566</v>
      </c>
      <c r="E629" s="1114" t="s">
        <v>106</v>
      </c>
      <c r="F629" s="1115">
        <v>465.57299999999998</v>
      </c>
      <c r="G629" s="942"/>
      <c r="H629" s="1116">
        <f>ROUND(G629*F629,2)</f>
        <v>0</v>
      </c>
      <c r="I629" s="1129"/>
    </row>
    <row r="630" spans="1:9" ht="24.95" customHeight="1" x14ac:dyDescent="0.2">
      <c r="A630" s="1111" t="s">
        <v>3617</v>
      </c>
      <c r="B630" s="1111" t="s">
        <v>979</v>
      </c>
      <c r="C630" s="1112" t="s">
        <v>6567</v>
      </c>
      <c r="D630" s="1113" t="s">
        <v>6568</v>
      </c>
      <c r="E630" s="1114" t="s">
        <v>106</v>
      </c>
      <c r="F630" s="1115">
        <v>7.5</v>
      </c>
      <c r="G630" s="942"/>
      <c r="H630" s="1116">
        <f>ROUND(G630*F630,2)</f>
        <v>0</v>
      </c>
      <c r="I630" s="1146"/>
    </row>
    <row r="631" spans="1:9" ht="12" x14ac:dyDescent="0.2">
      <c r="A631" s="1124"/>
      <c r="B631" s="1119" t="s">
        <v>985</v>
      </c>
      <c r="C631" s="1125" t="s">
        <v>986</v>
      </c>
      <c r="D631" s="1126" t="s">
        <v>7382</v>
      </c>
      <c r="E631" s="1127"/>
      <c r="F631" s="1128">
        <v>7.5</v>
      </c>
      <c r="G631" s="1127"/>
      <c r="H631" s="1127"/>
      <c r="I631" s="1137"/>
    </row>
    <row r="632" spans="1:9" ht="24.95" customHeight="1" x14ac:dyDescent="0.2">
      <c r="A632" s="1111" t="s">
        <v>3621</v>
      </c>
      <c r="B632" s="1111" t="s">
        <v>979</v>
      </c>
      <c r="C632" s="1112" t="s">
        <v>6571</v>
      </c>
      <c r="D632" s="1113" t="s">
        <v>6572</v>
      </c>
      <c r="E632" s="1114" t="s">
        <v>106</v>
      </c>
      <c r="F632" s="1115">
        <v>5.92</v>
      </c>
      <c r="G632" s="942"/>
      <c r="H632" s="1116">
        <f>ROUND(G632*F632,2)</f>
        <v>0</v>
      </c>
      <c r="I632" s="1129"/>
    </row>
    <row r="633" spans="1:9" ht="12" x14ac:dyDescent="0.2">
      <c r="A633" s="1118"/>
      <c r="B633" s="1119" t="s">
        <v>985</v>
      </c>
      <c r="C633" s="1120" t="s">
        <v>986</v>
      </c>
      <c r="D633" s="1121" t="s">
        <v>3047</v>
      </c>
      <c r="E633" s="1122"/>
      <c r="F633" s="1120" t="s">
        <v>986</v>
      </c>
      <c r="G633" s="1122"/>
      <c r="H633" s="1122"/>
      <c r="I633" s="1123"/>
    </row>
    <row r="634" spans="1:9" ht="12" x14ac:dyDescent="0.2">
      <c r="A634" s="1124"/>
      <c r="B634" s="1119" t="s">
        <v>985</v>
      </c>
      <c r="C634" s="1125" t="s">
        <v>986</v>
      </c>
      <c r="D634" s="1126" t="s">
        <v>7383</v>
      </c>
      <c r="E634" s="1127"/>
      <c r="F634" s="1128">
        <v>2.08</v>
      </c>
      <c r="G634" s="1127"/>
      <c r="H634" s="1127"/>
      <c r="I634" s="1137"/>
    </row>
    <row r="635" spans="1:9" ht="12" x14ac:dyDescent="0.2">
      <c r="A635" s="1118"/>
      <c r="B635" s="1119" t="s">
        <v>985</v>
      </c>
      <c r="C635" s="1120" t="s">
        <v>986</v>
      </c>
      <c r="D635" s="1121" t="s">
        <v>3033</v>
      </c>
      <c r="E635" s="1122"/>
      <c r="F635" s="1120" t="s">
        <v>986</v>
      </c>
      <c r="G635" s="1122"/>
      <c r="H635" s="1122"/>
      <c r="I635" s="1123"/>
    </row>
    <row r="636" spans="1:9" ht="12" x14ac:dyDescent="0.2">
      <c r="A636" s="1124"/>
      <c r="B636" s="1119" t="s">
        <v>985</v>
      </c>
      <c r="C636" s="1125" t="s">
        <v>986</v>
      </c>
      <c r="D636" s="1126" t="s">
        <v>7384</v>
      </c>
      <c r="E636" s="1127"/>
      <c r="F636" s="1128">
        <v>3.84</v>
      </c>
      <c r="G636" s="1127"/>
      <c r="H636" s="1127"/>
      <c r="I636" s="1137"/>
    </row>
    <row r="637" spans="1:9" ht="12" x14ac:dyDescent="0.2">
      <c r="A637" s="1138"/>
      <c r="B637" s="1119" t="s">
        <v>985</v>
      </c>
      <c r="C637" s="1139" t="s">
        <v>986</v>
      </c>
      <c r="D637" s="1140" t="s">
        <v>1023</v>
      </c>
      <c r="E637" s="1141"/>
      <c r="F637" s="1142">
        <v>5.92</v>
      </c>
      <c r="G637" s="1141"/>
      <c r="H637" s="1141"/>
      <c r="I637" s="1123"/>
    </row>
    <row r="638" spans="1:9" ht="24.95" customHeight="1" x14ac:dyDescent="0.2">
      <c r="A638" s="1111" t="s">
        <v>3624</v>
      </c>
      <c r="B638" s="1111" t="s">
        <v>979</v>
      </c>
      <c r="C638" s="1112" t="s">
        <v>7385</v>
      </c>
      <c r="D638" s="1113" t="s">
        <v>7386</v>
      </c>
      <c r="E638" s="1114" t="s">
        <v>106</v>
      </c>
      <c r="F638" s="1115">
        <v>6.64</v>
      </c>
      <c r="G638" s="942"/>
      <c r="H638" s="1116">
        <f>ROUND(G638*F638,2)</f>
        <v>0</v>
      </c>
      <c r="I638" s="1129"/>
    </row>
    <row r="639" spans="1:9" ht="12" x14ac:dyDescent="0.2">
      <c r="A639" s="1118"/>
      <c r="B639" s="1119" t="s">
        <v>985</v>
      </c>
      <c r="C639" s="1120" t="s">
        <v>986</v>
      </c>
      <c r="D639" s="1121" t="s">
        <v>2971</v>
      </c>
      <c r="E639" s="1122"/>
      <c r="F639" s="1120" t="s">
        <v>986</v>
      </c>
      <c r="G639" s="1122"/>
      <c r="H639" s="1122"/>
      <c r="I639" s="1123"/>
    </row>
    <row r="640" spans="1:9" ht="12" x14ac:dyDescent="0.2">
      <c r="A640" s="1124"/>
      <c r="B640" s="1119" t="s">
        <v>985</v>
      </c>
      <c r="C640" s="1125" t="s">
        <v>986</v>
      </c>
      <c r="D640" s="1126" t="s">
        <v>7387</v>
      </c>
      <c r="E640" s="1127"/>
      <c r="F640" s="1128">
        <v>6.64</v>
      </c>
      <c r="G640" s="1127"/>
      <c r="H640" s="1127"/>
      <c r="I640" s="1137"/>
    </row>
    <row r="641" spans="1:9" ht="24.95" customHeight="1" x14ac:dyDescent="0.2">
      <c r="A641" s="1111" t="s">
        <v>3629</v>
      </c>
      <c r="B641" s="1111" t="s">
        <v>979</v>
      </c>
      <c r="C641" s="1112" t="s">
        <v>7388</v>
      </c>
      <c r="D641" s="1113" t="s">
        <v>7389</v>
      </c>
      <c r="E641" s="1114" t="s">
        <v>106</v>
      </c>
      <c r="F641" s="1115">
        <v>2.0830000000000002</v>
      </c>
      <c r="G641" s="942"/>
      <c r="H641" s="1116">
        <f>ROUND(G641*F641,2)</f>
        <v>0</v>
      </c>
      <c r="I641" s="1173"/>
    </row>
    <row r="642" spans="1:9" s="1080" customFormat="1" ht="15" x14ac:dyDescent="0.25">
      <c r="A642" s="1118"/>
      <c r="B642" s="1119" t="s">
        <v>985</v>
      </c>
      <c r="C642" s="1120" t="s">
        <v>986</v>
      </c>
      <c r="D642" s="1121" t="s">
        <v>2971</v>
      </c>
      <c r="E642" s="1122"/>
      <c r="F642" s="1120" t="s">
        <v>986</v>
      </c>
      <c r="G642" s="1122"/>
      <c r="H642" s="1122"/>
      <c r="I642" s="1131"/>
    </row>
    <row r="643" spans="1:9" ht="12" x14ac:dyDescent="0.2">
      <c r="A643" s="1124"/>
      <c r="B643" s="1119" t="s">
        <v>985</v>
      </c>
      <c r="C643" s="1125" t="s">
        <v>986</v>
      </c>
      <c r="D643" s="1126" t="s">
        <v>7390</v>
      </c>
      <c r="E643" s="1127"/>
      <c r="F643" s="1128">
        <v>1.5620000000000001</v>
      </c>
      <c r="G643" s="1127"/>
      <c r="H643" s="1127"/>
      <c r="I643" s="1130"/>
    </row>
    <row r="644" spans="1:9" ht="12" x14ac:dyDescent="0.2">
      <c r="A644" s="1124"/>
      <c r="B644" s="1119" t="s">
        <v>985</v>
      </c>
      <c r="C644" s="1125" t="s">
        <v>986</v>
      </c>
      <c r="D644" s="1126" t="s">
        <v>7391</v>
      </c>
      <c r="E644" s="1127"/>
      <c r="F644" s="1128">
        <v>0.52100000000000002</v>
      </c>
      <c r="G644" s="1127"/>
      <c r="H644" s="1127"/>
      <c r="I644" s="1130"/>
    </row>
    <row r="645" spans="1:9" ht="12" x14ac:dyDescent="0.2">
      <c r="A645" s="1138"/>
      <c r="B645" s="1119" t="s">
        <v>985</v>
      </c>
      <c r="C645" s="1139" t="s">
        <v>986</v>
      </c>
      <c r="D645" s="1140" t="s">
        <v>1023</v>
      </c>
      <c r="E645" s="1141"/>
      <c r="F645" s="1142">
        <v>2.0830000000000002</v>
      </c>
      <c r="G645" s="1141"/>
      <c r="H645" s="1141"/>
      <c r="I645" s="1123"/>
    </row>
    <row r="646" spans="1:9" ht="24.95" customHeight="1" x14ac:dyDescent="0.2">
      <c r="A646" s="1111" t="s">
        <v>3636</v>
      </c>
      <c r="B646" s="1111" t="s">
        <v>979</v>
      </c>
      <c r="C646" s="1112" t="s">
        <v>7392</v>
      </c>
      <c r="D646" s="1113" t="s">
        <v>7393</v>
      </c>
      <c r="E646" s="1114" t="s">
        <v>106</v>
      </c>
      <c r="F646" s="1115">
        <v>6.3440000000000003</v>
      </c>
      <c r="G646" s="942"/>
      <c r="H646" s="1116">
        <f>ROUND(G646*F646,2)</f>
        <v>0</v>
      </c>
      <c r="I646" s="1129"/>
    </row>
    <row r="647" spans="1:9" ht="12" x14ac:dyDescent="0.2">
      <c r="A647" s="1118"/>
      <c r="B647" s="1119" t="s">
        <v>985</v>
      </c>
      <c r="C647" s="1120" t="s">
        <v>986</v>
      </c>
      <c r="D647" s="1121" t="s">
        <v>2971</v>
      </c>
      <c r="E647" s="1122"/>
      <c r="F647" s="1120" t="s">
        <v>986</v>
      </c>
      <c r="G647" s="1122"/>
      <c r="H647" s="1122"/>
      <c r="I647" s="1137"/>
    </row>
    <row r="648" spans="1:9" ht="12" x14ac:dyDescent="0.2">
      <c r="A648" s="1124"/>
      <c r="B648" s="1119" t="s">
        <v>985</v>
      </c>
      <c r="C648" s="1125" t="s">
        <v>986</v>
      </c>
      <c r="D648" s="1126" t="s">
        <v>7394</v>
      </c>
      <c r="E648" s="1127"/>
      <c r="F648" s="1128">
        <v>3.6560000000000001</v>
      </c>
      <c r="G648" s="1127"/>
      <c r="H648" s="1127"/>
      <c r="I648" s="1143"/>
    </row>
    <row r="649" spans="1:9" s="1080" customFormat="1" ht="15" x14ac:dyDescent="0.25">
      <c r="A649" s="1124"/>
      <c r="B649" s="1119" t="s">
        <v>985</v>
      </c>
      <c r="C649" s="1125" t="s">
        <v>986</v>
      </c>
      <c r="D649" s="1126" t="s">
        <v>7395</v>
      </c>
      <c r="E649" s="1127"/>
      <c r="F649" s="1128">
        <v>2.6880000000000002</v>
      </c>
      <c r="G649" s="1127"/>
      <c r="H649" s="1127"/>
      <c r="I649" s="1131"/>
    </row>
    <row r="650" spans="1:9" ht="12" x14ac:dyDescent="0.2">
      <c r="A650" s="1138"/>
      <c r="B650" s="1119" t="s">
        <v>985</v>
      </c>
      <c r="C650" s="1139" t="s">
        <v>986</v>
      </c>
      <c r="D650" s="1140" t="s">
        <v>1023</v>
      </c>
      <c r="E650" s="1141"/>
      <c r="F650" s="1142">
        <v>6.3440000000000003</v>
      </c>
      <c r="G650" s="1141"/>
      <c r="H650" s="1141"/>
      <c r="I650" s="1130"/>
    </row>
    <row r="651" spans="1:9" ht="24.95" customHeight="1" x14ac:dyDescent="0.2">
      <c r="A651" s="1111" t="s">
        <v>3643</v>
      </c>
      <c r="B651" s="1111" t="s">
        <v>979</v>
      </c>
      <c r="C651" s="1112" t="s">
        <v>7396</v>
      </c>
      <c r="D651" s="1113" t="s">
        <v>7397</v>
      </c>
      <c r="E651" s="1114" t="s">
        <v>125</v>
      </c>
      <c r="F651" s="1115">
        <v>44.235999999999997</v>
      </c>
      <c r="G651" s="942"/>
      <c r="H651" s="1116">
        <f>ROUND(G651*F651,2)</f>
        <v>0</v>
      </c>
      <c r="I651" s="1117"/>
    </row>
    <row r="652" spans="1:9" ht="12" x14ac:dyDescent="0.2">
      <c r="A652" s="1118"/>
      <c r="B652" s="1119" t="s">
        <v>985</v>
      </c>
      <c r="C652" s="1120" t="s">
        <v>986</v>
      </c>
      <c r="D652" s="1121" t="s">
        <v>6438</v>
      </c>
      <c r="E652" s="1122"/>
      <c r="F652" s="1120" t="s">
        <v>986</v>
      </c>
      <c r="G652" s="1122"/>
      <c r="H652" s="1122"/>
      <c r="I652" s="1123"/>
    </row>
    <row r="653" spans="1:9" ht="12" x14ac:dyDescent="0.2">
      <c r="A653" s="1118"/>
      <c r="B653" s="1119" t="s">
        <v>985</v>
      </c>
      <c r="C653" s="1120" t="s">
        <v>986</v>
      </c>
      <c r="D653" s="1121" t="s">
        <v>3033</v>
      </c>
      <c r="E653" s="1122"/>
      <c r="F653" s="1120" t="s">
        <v>986</v>
      </c>
      <c r="G653" s="1122"/>
      <c r="H653" s="1122"/>
      <c r="I653" s="1137"/>
    </row>
    <row r="654" spans="1:9" ht="12" x14ac:dyDescent="0.2">
      <c r="A654" s="1124"/>
      <c r="B654" s="1119" t="s">
        <v>985</v>
      </c>
      <c r="C654" s="1125" t="s">
        <v>986</v>
      </c>
      <c r="D654" s="1126" t="s">
        <v>7398</v>
      </c>
      <c r="E654" s="1127"/>
      <c r="F654" s="1128">
        <v>7.16</v>
      </c>
      <c r="G654" s="1127"/>
      <c r="H654" s="1127"/>
      <c r="I654" s="1137"/>
    </row>
    <row r="655" spans="1:9" ht="12" x14ac:dyDescent="0.2">
      <c r="A655" s="1118"/>
      <c r="B655" s="1119" t="s">
        <v>985</v>
      </c>
      <c r="C655" s="1120" t="s">
        <v>986</v>
      </c>
      <c r="D655" s="1121" t="s">
        <v>3035</v>
      </c>
      <c r="E655" s="1122"/>
      <c r="F655" s="1120" t="s">
        <v>986</v>
      </c>
      <c r="G655" s="1122"/>
      <c r="H655" s="1122"/>
      <c r="I655" s="1143"/>
    </row>
    <row r="656" spans="1:9" s="1080" customFormat="1" ht="15" x14ac:dyDescent="0.25">
      <c r="A656" s="1124"/>
      <c r="B656" s="1119" t="s">
        <v>985</v>
      </c>
      <c r="C656" s="1125" t="s">
        <v>986</v>
      </c>
      <c r="D656" s="1126" t="s">
        <v>6440</v>
      </c>
      <c r="E656" s="1127"/>
      <c r="F656" s="1128">
        <v>7.12</v>
      </c>
      <c r="G656" s="1127"/>
      <c r="H656" s="1127"/>
      <c r="I656" s="1131"/>
    </row>
    <row r="657" spans="1:9" ht="12" x14ac:dyDescent="0.2">
      <c r="A657" s="1118"/>
      <c r="B657" s="1119" t="s">
        <v>985</v>
      </c>
      <c r="C657" s="1120" t="s">
        <v>986</v>
      </c>
      <c r="D657" s="1121" t="s">
        <v>3038</v>
      </c>
      <c r="E657" s="1122"/>
      <c r="F657" s="1120" t="s">
        <v>986</v>
      </c>
      <c r="G657" s="1122"/>
      <c r="H657" s="1122"/>
      <c r="I657" s="1130"/>
    </row>
    <row r="658" spans="1:9" ht="12" x14ac:dyDescent="0.2">
      <c r="A658" s="1124"/>
      <c r="B658" s="1119" t="s">
        <v>985</v>
      </c>
      <c r="C658" s="1125" t="s">
        <v>986</v>
      </c>
      <c r="D658" s="1126" t="s">
        <v>7399</v>
      </c>
      <c r="E658" s="1127"/>
      <c r="F658" s="1128">
        <v>7.14</v>
      </c>
      <c r="G658" s="1127"/>
      <c r="H658" s="1127"/>
      <c r="I658" s="1130"/>
    </row>
    <row r="659" spans="1:9" ht="12" x14ac:dyDescent="0.2">
      <c r="A659" s="1118"/>
      <c r="B659" s="1119" t="s">
        <v>985</v>
      </c>
      <c r="C659" s="1120" t="s">
        <v>986</v>
      </c>
      <c r="D659" s="1121" t="s">
        <v>2956</v>
      </c>
      <c r="E659" s="1122"/>
      <c r="F659" s="1120" t="s">
        <v>986</v>
      </c>
      <c r="G659" s="1122"/>
      <c r="H659" s="1122"/>
      <c r="I659" s="1123"/>
    </row>
    <row r="660" spans="1:9" ht="12" x14ac:dyDescent="0.2">
      <c r="A660" s="1124"/>
      <c r="B660" s="1119" t="s">
        <v>985</v>
      </c>
      <c r="C660" s="1125" t="s">
        <v>986</v>
      </c>
      <c r="D660" s="1126" t="s">
        <v>6441</v>
      </c>
      <c r="E660" s="1127"/>
      <c r="F660" s="1128">
        <v>6.36</v>
      </c>
      <c r="G660" s="1127"/>
      <c r="H660" s="1127"/>
      <c r="I660" s="1137"/>
    </row>
    <row r="661" spans="1:9" ht="12" x14ac:dyDescent="0.2">
      <c r="A661" s="1118"/>
      <c r="B661" s="1119" t="s">
        <v>985</v>
      </c>
      <c r="C661" s="1120" t="s">
        <v>986</v>
      </c>
      <c r="D661" s="1121" t="s">
        <v>2971</v>
      </c>
      <c r="E661" s="1122"/>
      <c r="F661" s="1120" t="s">
        <v>986</v>
      </c>
      <c r="G661" s="1122"/>
      <c r="H661" s="1122"/>
      <c r="I661" s="1143"/>
    </row>
    <row r="662" spans="1:9" s="1080" customFormat="1" ht="15" x14ac:dyDescent="0.25">
      <c r="A662" s="1124"/>
      <c r="B662" s="1119" t="s">
        <v>985</v>
      </c>
      <c r="C662" s="1125" t="s">
        <v>986</v>
      </c>
      <c r="D662" s="1126" t="s">
        <v>7400</v>
      </c>
      <c r="E662" s="1127"/>
      <c r="F662" s="1128">
        <v>16.456</v>
      </c>
      <c r="G662" s="1127"/>
      <c r="H662" s="1127"/>
      <c r="I662" s="1131"/>
    </row>
    <row r="663" spans="1:9" ht="12" x14ac:dyDescent="0.2">
      <c r="A663" s="1138"/>
      <c r="B663" s="1119" t="s">
        <v>985</v>
      </c>
      <c r="C663" s="1139" t="s">
        <v>986</v>
      </c>
      <c r="D663" s="1140" t="s">
        <v>1023</v>
      </c>
      <c r="E663" s="1141"/>
      <c r="F663" s="1142">
        <v>44.235999999999997</v>
      </c>
      <c r="G663" s="1141"/>
      <c r="H663" s="1141"/>
      <c r="I663" s="1130"/>
    </row>
    <row r="664" spans="1:9" ht="24.95" customHeight="1" x14ac:dyDescent="0.2">
      <c r="A664" s="1111" t="s">
        <v>3651</v>
      </c>
      <c r="B664" s="1111" t="s">
        <v>979</v>
      </c>
      <c r="C664" s="1112" t="s">
        <v>7401</v>
      </c>
      <c r="D664" s="1113" t="s">
        <v>7402</v>
      </c>
      <c r="E664" s="1114" t="s">
        <v>106</v>
      </c>
      <c r="F664" s="1115">
        <v>32.081000000000003</v>
      </c>
      <c r="G664" s="942"/>
      <c r="H664" s="1116">
        <f>ROUND(G664*F664,2)</f>
        <v>0</v>
      </c>
      <c r="I664" s="1117"/>
    </row>
    <row r="665" spans="1:9" ht="12" x14ac:dyDescent="0.2">
      <c r="A665" s="1118"/>
      <c r="B665" s="1119" t="s">
        <v>985</v>
      </c>
      <c r="C665" s="1120" t="s">
        <v>986</v>
      </c>
      <c r="D665" s="1121" t="s">
        <v>3033</v>
      </c>
      <c r="E665" s="1122"/>
      <c r="F665" s="1120" t="s">
        <v>986</v>
      </c>
      <c r="G665" s="1122"/>
      <c r="H665" s="1122"/>
      <c r="I665" s="1123"/>
    </row>
    <row r="666" spans="1:9" ht="12" x14ac:dyDescent="0.2">
      <c r="A666" s="1124"/>
      <c r="B666" s="1119" t="s">
        <v>985</v>
      </c>
      <c r="C666" s="1125" t="s">
        <v>986</v>
      </c>
      <c r="D666" s="1126" t="s">
        <v>7403</v>
      </c>
      <c r="E666" s="1127"/>
      <c r="F666" s="1128">
        <v>10.023999999999999</v>
      </c>
      <c r="G666" s="1127"/>
      <c r="H666" s="1127"/>
      <c r="I666" s="1137"/>
    </row>
    <row r="667" spans="1:9" ht="12" x14ac:dyDescent="0.2">
      <c r="A667" s="1118"/>
      <c r="B667" s="1119" t="s">
        <v>985</v>
      </c>
      <c r="C667" s="1120" t="s">
        <v>986</v>
      </c>
      <c r="D667" s="1121" t="s">
        <v>3035</v>
      </c>
      <c r="E667" s="1122"/>
      <c r="F667" s="1120" t="s">
        <v>986</v>
      </c>
      <c r="G667" s="1122"/>
      <c r="H667" s="1122"/>
      <c r="I667" s="1123"/>
    </row>
    <row r="668" spans="1:9" ht="12" x14ac:dyDescent="0.2">
      <c r="A668" s="1124"/>
      <c r="B668" s="1119" t="s">
        <v>985</v>
      </c>
      <c r="C668" s="1125" t="s">
        <v>986</v>
      </c>
      <c r="D668" s="1126" t="s">
        <v>7404</v>
      </c>
      <c r="E668" s="1127"/>
      <c r="F668" s="1128">
        <v>9.968</v>
      </c>
      <c r="G668" s="1127"/>
      <c r="H668" s="1127"/>
      <c r="I668" s="1137"/>
    </row>
    <row r="669" spans="1:9" ht="12" x14ac:dyDescent="0.2">
      <c r="A669" s="1118"/>
      <c r="B669" s="1119" t="s">
        <v>985</v>
      </c>
      <c r="C669" s="1120" t="s">
        <v>986</v>
      </c>
      <c r="D669" s="1121" t="s">
        <v>3038</v>
      </c>
      <c r="E669" s="1122"/>
      <c r="F669" s="1120" t="s">
        <v>986</v>
      </c>
      <c r="G669" s="1122"/>
      <c r="H669" s="1122"/>
      <c r="I669" s="1143"/>
    </row>
    <row r="670" spans="1:9" s="1080" customFormat="1" ht="15" x14ac:dyDescent="0.25">
      <c r="A670" s="1124"/>
      <c r="B670" s="1119" t="s">
        <v>985</v>
      </c>
      <c r="C670" s="1125" t="s">
        <v>986</v>
      </c>
      <c r="D670" s="1126" t="s">
        <v>7405</v>
      </c>
      <c r="E670" s="1127"/>
      <c r="F670" s="1128">
        <v>1.714</v>
      </c>
      <c r="G670" s="1127"/>
      <c r="H670" s="1127"/>
      <c r="I670" s="1131"/>
    </row>
    <row r="671" spans="1:9" ht="12" x14ac:dyDescent="0.2">
      <c r="A671" s="1118"/>
      <c r="B671" s="1119" t="s">
        <v>985</v>
      </c>
      <c r="C671" s="1120" t="s">
        <v>986</v>
      </c>
      <c r="D671" s="1121" t="s">
        <v>2956</v>
      </c>
      <c r="E671" s="1122"/>
      <c r="F671" s="1120" t="s">
        <v>986</v>
      </c>
      <c r="G671" s="1122"/>
      <c r="H671" s="1122"/>
      <c r="I671" s="1130"/>
    </row>
    <row r="672" spans="1:9" ht="12" x14ac:dyDescent="0.2">
      <c r="A672" s="1124"/>
      <c r="B672" s="1119" t="s">
        <v>985</v>
      </c>
      <c r="C672" s="1125" t="s">
        <v>986</v>
      </c>
      <c r="D672" s="1126" t="s">
        <v>7406</v>
      </c>
      <c r="E672" s="1127"/>
      <c r="F672" s="1128">
        <v>1.415</v>
      </c>
      <c r="G672" s="1127"/>
      <c r="H672" s="1127"/>
      <c r="I672" s="1130"/>
    </row>
    <row r="673" spans="1:9" ht="12" x14ac:dyDescent="0.2">
      <c r="A673" s="1118"/>
      <c r="B673" s="1119" t="s">
        <v>985</v>
      </c>
      <c r="C673" s="1120" t="s">
        <v>986</v>
      </c>
      <c r="D673" s="1121" t="s">
        <v>2971</v>
      </c>
      <c r="E673" s="1122"/>
      <c r="F673" s="1120" t="s">
        <v>986</v>
      </c>
      <c r="G673" s="1122"/>
      <c r="H673" s="1122"/>
      <c r="I673" s="1123"/>
    </row>
    <row r="674" spans="1:9" ht="12" x14ac:dyDescent="0.2">
      <c r="A674" s="1124"/>
      <c r="B674" s="1119" t="s">
        <v>985</v>
      </c>
      <c r="C674" s="1125" t="s">
        <v>986</v>
      </c>
      <c r="D674" s="1126" t="s">
        <v>7407</v>
      </c>
      <c r="E674" s="1127"/>
      <c r="F674" s="1128">
        <v>8.9600000000000009</v>
      </c>
      <c r="G674" s="1127"/>
      <c r="H674" s="1127"/>
      <c r="I674" s="1137"/>
    </row>
    <row r="675" spans="1:9" s="1080" customFormat="1" ht="15" x14ac:dyDescent="0.25">
      <c r="A675" s="1138"/>
      <c r="B675" s="1119" t="s">
        <v>985</v>
      </c>
      <c r="C675" s="1139" t="s">
        <v>986</v>
      </c>
      <c r="D675" s="1140" t="s">
        <v>1023</v>
      </c>
      <c r="E675" s="1141"/>
      <c r="F675" s="1142">
        <v>32.081000000000003</v>
      </c>
      <c r="G675" s="1141"/>
      <c r="H675" s="1141"/>
      <c r="I675" s="1131"/>
    </row>
    <row r="676" spans="1:9" ht="24.95" customHeight="1" x14ac:dyDescent="0.2">
      <c r="A676" s="1111" t="s">
        <v>3658</v>
      </c>
      <c r="B676" s="1111" t="s">
        <v>979</v>
      </c>
      <c r="C676" s="1112" t="s">
        <v>7408</v>
      </c>
      <c r="D676" s="1113" t="s">
        <v>7409</v>
      </c>
      <c r="E676" s="1114" t="s">
        <v>106</v>
      </c>
      <c r="F676" s="1115">
        <v>17.28</v>
      </c>
      <c r="G676" s="942"/>
      <c r="H676" s="1116">
        <f>ROUND(G676*F676,2)</f>
        <v>0</v>
      </c>
      <c r="I676" s="1117"/>
    </row>
    <row r="677" spans="1:9" ht="12" x14ac:dyDescent="0.2">
      <c r="A677" s="1118"/>
      <c r="B677" s="1119" t="s">
        <v>985</v>
      </c>
      <c r="C677" s="1120" t="s">
        <v>986</v>
      </c>
      <c r="D677" s="1121" t="s">
        <v>3038</v>
      </c>
      <c r="E677" s="1122"/>
      <c r="F677" s="1120" t="s">
        <v>986</v>
      </c>
      <c r="G677" s="1122"/>
      <c r="H677" s="1122"/>
      <c r="I677" s="1130"/>
    </row>
    <row r="678" spans="1:9" ht="12" x14ac:dyDescent="0.2">
      <c r="A678" s="1124"/>
      <c r="B678" s="1119" t="s">
        <v>985</v>
      </c>
      <c r="C678" s="1125" t="s">
        <v>986</v>
      </c>
      <c r="D678" s="1126" t="s">
        <v>7410</v>
      </c>
      <c r="E678" s="1127"/>
      <c r="F678" s="1128">
        <v>9.1389999999999993</v>
      </c>
      <c r="G678" s="1127"/>
      <c r="H678" s="1127"/>
      <c r="I678" s="1123"/>
    </row>
    <row r="679" spans="1:9" ht="12" x14ac:dyDescent="0.2">
      <c r="A679" s="1118"/>
      <c r="B679" s="1119" t="s">
        <v>985</v>
      </c>
      <c r="C679" s="1120" t="s">
        <v>986</v>
      </c>
      <c r="D679" s="1121" t="s">
        <v>2956</v>
      </c>
      <c r="E679" s="1122"/>
      <c r="F679" s="1120" t="s">
        <v>986</v>
      </c>
      <c r="G679" s="1122"/>
      <c r="H679" s="1122"/>
      <c r="I679" s="1137"/>
    </row>
    <row r="680" spans="1:9" ht="12" x14ac:dyDescent="0.2">
      <c r="A680" s="1124"/>
      <c r="B680" s="1119" t="s">
        <v>985</v>
      </c>
      <c r="C680" s="1125" t="s">
        <v>986</v>
      </c>
      <c r="D680" s="1126" t="s">
        <v>7411</v>
      </c>
      <c r="E680" s="1127"/>
      <c r="F680" s="1128">
        <v>8.141</v>
      </c>
      <c r="G680" s="1127"/>
      <c r="H680" s="1127"/>
      <c r="I680" s="1123"/>
    </row>
    <row r="681" spans="1:9" ht="12" x14ac:dyDescent="0.2">
      <c r="A681" s="1138"/>
      <c r="B681" s="1119" t="s">
        <v>985</v>
      </c>
      <c r="C681" s="1139" t="s">
        <v>986</v>
      </c>
      <c r="D681" s="1140" t="s">
        <v>1023</v>
      </c>
      <c r="E681" s="1141"/>
      <c r="F681" s="1142">
        <v>17.28</v>
      </c>
      <c r="G681" s="1141"/>
      <c r="H681" s="1141"/>
      <c r="I681" s="1137"/>
    </row>
    <row r="682" spans="1:9" ht="24.95" customHeight="1" x14ac:dyDescent="0.2">
      <c r="A682" s="1111" t="s">
        <v>3666</v>
      </c>
      <c r="B682" s="1111" t="s">
        <v>979</v>
      </c>
      <c r="C682" s="1112" t="s">
        <v>7412</v>
      </c>
      <c r="D682" s="1113" t="s">
        <v>7413</v>
      </c>
      <c r="E682" s="1114" t="s">
        <v>106</v>
      </c>
      <c r="F682" s="1115">
        <v>8.92</v>
      </c>
      <c r="G682" s="942"/>
      <c r="H682" s="1116">
        <f>ROUND(G682*F682,2)</f>
        <v>0</v>
      </c>
      <c r="I682" s="1164"/>
    </row>
    <row r="683" spans="1:9" ht="12" x14ac:dyDescent="0.2">
      <c r="A683" s="1118"/>
      <c r="B683" s="1119" t="s">
        <v>985</v>
      </c>
      <c r="C683" s="1120" t="s">
        <v>986</v>
      </c>
      <c r="D683" s="1121" t="s">
        <v>6091</v>
      </c>
      <c r="E683" s="1122"/>
      <c r="F683" s="1120" t="s">
        <v>986</v>
      </c>
      <c r="G683" s="1122"/>
      <c r="H683" s="1122"/>
      <c r="I683" s="1123"/>
    </row>
    <row r="684" spans="1:9" ht="12" x14ac:dyDescent="0.2">
      <c r="A684" s="1124"/>
      <c r="B684" s="1119" t="s">
        <v>985</v>
      </c>
      <c r="C684" s="1125" t="s">
        <v>986</v>
      </c>
      <c r="D684" s="1126" t="s">
        <v>7414</v>
      </c>
      <c r="E684" s="1127"/>
      <c r="F684" s="1128">
        <v>2.57</v>
      </c>
      <c r="G684" s="1127"/>
      <c r="H684" s="1127"/>
      <c r="I684" s="1123"/>
    </row>
    <row r="685" spans="1:9" ht="12" x14ac:dyDescent="0.2">
      <c r="A685" s="1124"/>
      <c r="B685" s="1119" t="s">
        <v>985</v>
      </c>
      <c r="C685" s="1125" t="s">
        <v>986</v>
      </c>
      <c r="D685" s="1126" t="s">
        <v>7415</v>
      </c>
      <c r="E685" s="1127"/>
      <c r="F685" s="1128">
        <v>6.35</v>
      </c>
      <c r="G685" s="1127"/>
      <c r="H685" s="1127"/>
      <c r="I685" s="1137"/>
    </row>
    <row r="686" spans="1:9" ht="12" x14ac:dyDescent="0.2">
      <c r="A686" s="1138"/>
      <c r="B686" s="1119" t="s">
        <v>985</v>
      </c>
      <c r="C686" s="1139" t="s">
        <v>986</v>
      </c>
      <c r="D686" s="1140" t="s">
        <v>1023</v>
      </c>
      <c r="E686" s="1141"/>
      <c r="F686" s="1142">
        <v>8.92</v>
      </c>
      <c r="G686" s="1141"/>
      <c r="H686" s="1141"/>
      <c r="I686" s="1123"/>
    </row>
    <row r="687" spans="1:9" ht="24.95" customHeight="1" x14ac:dyDescent="0.2">
      <c r="A687" s="1111" t="s">
        <v>3671</v>
      </c>
      <c r="B687" s="1111" t="s">
        <v>979</v>
      </c>
      <c r="C687" s="1112" t="s">
        <v>7416</v>
      </c>
      <c r="D687" s="1113" t="s">
        <v>7417</v>
      </c>
      <c r="E687" s="1114" t="s">
        <v>106</v>
      </c>
      <c r="F687" s="1115">
        <v>11.91</v>
      </c>
      <c r="G687" s="942"/>
      <c r="H687" s="1116">
        <f>ROUND(G687*F687,2)</f>
        <v>0</v>
      </c>
      <c r="I687" s="1129"/>
    </row>
    <row r="688" spans="1:9" ht="12" x14ac:dyDescent="0.2">
      <c r="A688" s="1118"/>
      <c r="B688" s="1119" t="s">
        <v>985</v>
      </c>
      <c r="C688" s="1120" t="s">
        <v>986</v>
      </c>
      <c r="D688" s="1121" t="s">
        <v>7418</v>
      </c>
      <c r="E688" s="1122"/>
      <c r="F688" s="1120" t="s">
        <v>986</v>
      </c>
      <c r="G688" s="1122"/>
      <c r="H688" s="1122"/>
      <c r="I688" s="1137"/>
    </row>
    <row r="689" spans="1:9" ht="12" x14ac:dyDescent="0.2">
      <c r="A689" s="1124"/>
      <c r="B689" s="1119" t="s">
        <v>985</v>
      </c>
      <c r="C689" s="1125" t="s">
        <v>986</v>
      </c>
      <c r="D689" s="1126" t="s">
        <v>7419</v>
      </c>
      <c r="E689" s="1127"/>
      <c r="F689" s="1128">
        <v>11.91</v>
      </c>
      <c r="G689" s="1127"/>
      <c r="H689" s="1127"/>
      <c r="I689" s="1123"/>
    </row>
    <row r="690" spans="1:9" ht="24.95" customHeight="1" x14ac:dyDescent="0.2">
      <c r="A690" s="1111" t="s">
        <v>3679</v>
      </c>
      <c r="B690" s="1111" t="s">
        <v>979</v>
      </c>
      <c r="C690" s="1112" t="s">
        <v>7420</v>
      </c>
      <c r="D690" s="1113" t="s">
        <v>7421</v>
      </c>
      <c r="E690" s="1114" t="s">
        <v>106</v>
      </c>
      <c r="F690" s="1115">
        <v>38.58</v>
      </c>
      <c r="G690" s="942"/>
      <c r="H690" s="1116">
        <f>ROUND(G690*F690,2)</f>
        <v>0</v>
      </c>
      <c r="I690" s="1129"/>
    </row>
    <row r="691" spans="1:9" ht="12" x14ac:dyDescent="0.2">
      <c r="A691" s="1118"/>
      <c r="B691" s="1119" t="s">
        <v>985</v>
      </c>
      <c r="C691" s="1120" t="s">
        <v>986</v>
      </c>
      <c r="D691" s="1121" t="s">
        <v>7275</v>
      </c>
      <c r="E691" s="1122"/>
      <c r="F691" s="1120" t="s">
        <v>986</v>
      </c>
      <c r="G691" s="1122"/>
      <c r="H691" s="1122"/>
      <c r="I691" s="1137"/>
    </row>
    <row r="692" spans="1:9" ht="12" x14ac:dyDescent="0.2">
      <c r="A692" s="1124"/>
      <c r="B692" s="1119" t="s">
        <v>985</v>
      </c>
      <c r="C692" s="1125" t="s">
        <v>986</v>
      </c>
      <c r="D692" s="1126" t="s">
        <v>7305</v>
      </c>
      <c r="E692" s="1127"/>
      <c r="F692" s="1128">
        <v>17.5</v>
      </c>
      <c r="G692" s="1127"/>
      <c r="H692" s="1127"/>
      <c r="I692" s="1123"/>
    </row>
    <row r="693" spans="1:9" ht="12" x14ac:dyDescent="0.2">
      <c r="A693" s="1118"/>
      <c r="B693" s="1119" t="s">
        <v>985</v>
      </c>
      <c r="C693" s="1120" t="s">
        <v>986</v>
      </c>
      <c r="D693" s="1121" t="s">
        <v>6091</v>
      </c>
      <c r="E693" s="1122"/>
      <c r="F693" s="1120" t="s">
        <v>986</v>
      </c>
      <c r="G693" s="1122"/>
      <c r="H693" s="1122"/>
      <c r="I693" s="1137"/>
    </row>
    <row r="694" spans="1:9" ht="12" x14ac:dyDescent="0.2">
      <c r="A694" s="1124"/>
      <c r="B694" s="1119" t="s">
        <v>985</v>
      </c>
      <c r="C694" s="1125" t="s">
        <v>986</v>
      </c>
      <c r="D694" s="1126" t="s">
        <v>7422</v>
      </c>
      <c r="E694" s="1127"/>
      <c r="F694" s="1128">
        <v>21.08</v>
      </c>
      <c r="G694" s="1127"/>
      <c r="H694" s="1127"/>
      <c r="I694" s="1123"/>
    </row>
    <row r="695" spans="1:9" ht="12" x14ac:dyDescent="0.2">
      <c r="A695" s="1138"/>
      <c r="B695" s="1119" t="s">
        <v>985</v>
      </c>
      <c r="C695" s="1139" t="s">
        <v>986</v>
      </c>
      <c r="D695" s="1140" t="s">
        <v>1023</v>
      </c>
      <c r="E695" s="1141"/>
      <c r="F695" s="1142">
        <v>38.58</v>
      </c>
      <c r="G695" s="1141"/>
      <c r="H695" s="1141"/>
      <c r="I695" s="1137"/>
    </row>
    <row r="696" spans="1:9" ht="24.95" customHeight="1" x14ac:dyDescent="0.2">
      <c r="A696" s="1111" t="s">
        <v>3684</v>
      </c>
      <c r="B696" s="1111" t="s">
        <v>979</v>
      </c>
      <c r="C696" s="1112" t="s">
        <v>3716</v>
      </c>
      <c r="D696" s="1113" t="s">
        <v>3717</v>
      </c>
      <c r="E696" s="1114" t="s">
        <v>106</v>
      </c>
      <c r="F696" s="1115">
        <v>84.71</v>
      </c>
      <c r="G696" s="942"/>
      <c r="H696" s="1116">
        <f>ROUND(G696*F696,2)</f>
        <v>0</v>
      </c>
      <c r="I696" s="1164"/>
    </row>
    <row r="697" spans="1:9" ht="12" x14ac:dyDescent="0.2">
      <c r="A697" s="1124"/>
      <c r="B697" s="1119" t="s">
        <v>985</v>
      </c>
      <c r="C697" s="1125" t="s">
        <v>986</v>
      </c>
      <c r="D697" s="1126" t="s">
        <v>7423</v>
      </c>
      <c r="E697" s="1127"/>
      <c r="F697" s="1128">
        <v>84.71</v>
      </c>
      <c r="G697" s="1127"/>
      <c r="H697" s="1127"/>
      <c r="I697" s="1143"/>
    </row>
    <row r="698" spans="1:9" s="1080" customFormat="1" ht="24.95" customHeight="1" x14ac:dyDescent="0.25">
      <c r="A698" s="1111" t="s">
        <v>3691</v>
      </c>
      <c r="B698" s="1111" t="s">
        <v>979</v>
      </c>
      <c r="C698" s="1112" t="s">
        <v>7424</v>
      </c>
      <c r="D698" s="1113" t="s">
        <v>7425</v>
      </c>
      <c r="E698" s="1114" t="s">
        <v>106</v>
      </c>
      <c r="F698" s="1115">
        <v>84.71</v>
      </c>
      <c r="G698" s="942"/>
      <c r="H698" s="1116">
        <f>ROUND(G698*F698,2)</f>
        <v>0</v>
      </c>
      <c r="I698" s="1144"/>
    </row>
    <row r="699" spans="1:9" ht="24.95" customHeight="1" x14ac:dyDescent="0.2">
      <c r="A699" s="1111" t="s">
        <v>3702</v>
      </c>
      <c r="B699" s="1111" t="s">
        <v>979</v>
      </c>
      <c r="C699" s="1112" t="s">
        <v>3722</v>
      </c>
      <c r="D699" s="1113" t="s">
        <v>3723</v>
      </c>
      <c r="E699" s="1114" t="s">
        <v>106</v>
      </c>
      <c r="F699" s="1115">
        <v>22.36</v>
      </c>
      <c r="G699" s="942"/>
      <c r="H699" s="1116">
        <f>ROUND(G699*F699,2)</f>
        <v>0</v>
      </c>
      <c r="I699" s="1117"/>
    </row>
    <row r="700" spans="1:9" ht="12" x14ac:dyDescent="0.2">
      <c r="A700" s="1118"/>
      <c r="B700" s="1119" t="s">
        <v>985</v>
      </c>
      <c r="C700" s="1120" t="s">
        <v>986</v>
      </c>
      <c r="D700" s="1121" t="s">
        <v>3283</v>
      </c>
      <c r="E700" s="1122"/>
      <c r="F700" s="1120" t="s">
        <v>986</v>
      </c>
      <c r="G700" s="1122"/>
      <c r="H700" s="1122"/>
      <c r="I700" s="1123"/>
    </row>
    <row r="701" spans="1:9" ht="12" x14ac:dyDescent="0.2">
      <c r="A701" s="1124"/>
      <c r="B701" s="1119" t="s">
        <v>985</v>
      </c>
      <c r="C701" s="1125" t="s">
        <v>986</v>
      </c>
      <c r="D701" s="1126" t="s">
        <v>7426</v>
      </c>
      <c r="E701" s="1127"/>
      <c r="F701" s="1128">
        <v>22.36</v>
      </c>
      <c r="G701" s="1127"/>
      <c r="H701" s="1127"/>
      <c r="I701" s="1123"/>
    </row>
    <row r="702" spans="1:9" ht="24.95" customHeight="1" x14ac:dyDescent="0.2">
      <c r="A702" s="1111" t="s">
        <v>3706</v>
      </c>
      <c r="B702" s="1111" t="s">
        <v>979</v>
      </c>
      <c r="C702" s="1112" t="s">
        <v>7427</v>
      </c>
      <c r="D702" s="1113" t="s">
        <v>7428</v>
      </c>
      <c r="E702" s="1114" t="s">
        <v>106</v>
      </c>
      <c r="F702" s="1115">
        <v>15.3</v>
      </c>
      <c r="G702" s="942"/>
      <c r="H702" s="1116">
        <f>ROUND(G702*F702,2)</f>
        <v>0</v>
      </c>
      <c r="I702" s="1129"/>
    </row>
    <row r="703" spans="1:9" ht="36" x14ac:dyDescent="0.2">
      <c r="A703" s="1156"/>
      <c r="B703" s="1119" t="s">
        <v>1079</v>
      </c>
      <c r="C703" s="1157"/>
      <c r="D703" s="1159" t="s">
        <v>7429</v>
      </c>
      <c r="E703" s="1157"/>
      <c r="F703" s="1157"/>
      <c r="G703" s="1157"/>
      <c r="H703" s="1157"/>
      <c r="I703" s="1137"/>
    </row>
    <row r="704" spans="1:9" ht="12" x14ac:dyDescent="0.2">
      <c r="A704" s="1124"/>
      <c r="B704" s="1119" t="s">
        <v>985</v>
      </c>
      <c r="C704" s="1125" t="s">
        <v>986</v>
      </c>
      <c r="D704" s="1126" t="s">
        <v>7430</v>
      </c>
      <c r="E704" s="1127"/>
      <c r="F704" s="1128">
        <v>15.3</v>
      </c>
      <c r="G704" s="1127"/>
      <c r="H704" s="1127"/>
      <c r="I704" s="1137"/>
    </row>
    <row r="705" spans="1:9" ht="24.95" customHeight="1" x14ac:dyDescent="0.2">
      <c r="A705" s="1111" t="s">
        <v>3712</v>
      </c>
      <c r="B705" s="1111" t="s">
        <v>979</v>
      </c>
      <c r="C705" s="1112" t="s">
        <v>3739</v>
      </c>
      <c r="D705" s="1113" t="s">
        <v>3740</v>
      </c>
      <c r="E705" s="1114" t="s">
        <v>106</v>
      </c>
      <c r="F705" s="1115">
        <v>10</v>
      </c>
      <c r="G705" s="942"/>
      <c r="H705" s="1116">
        <f>ROUND(G705*F705,2)</f>
        <v>0</v>
      </c>
      <c r="I705" s="1146"/>
    </row>
    <row r="706" spans="1:9" ht="24" x14ac:dyDescent="0.2">
      <c r="A706" s="1156"/>
      <c r="B706" s="1119" t="s">
        <v>1079</v>
      </c>
      <c r="C706" s="1157"/>
      <c r="D706" s="1159" t="s">
        <v>3741</v>
      </c>
      <c r="E706" s="1157"/>
      <c r="F706" s="1157"/>
      <c r="G706" s="1157"/>
      <c r="H706" s="1157"/>
      <c r="I706" s="1137"/>
    </row>
    <row r="707" spans="1:9" ht="12" x14ac:dyDescent="0.2">
      <c r="A707" s="1124"/>
      <c r="B707" s="1119" t="s">
        <v>985</v>
      </c>
      <c r="C707" s="1125" t="s">
        <v>986</v>
      </c>
      <c r="D707" s="1126" t="s">
        <v>7431</v>
      </c>
      <c r="E707" s="1127"/>
      <c r="F707" s="1128">
        <v>10</v>
      </c>
      <c r="G707" s="1127"/>
      <c r="H707" s="1127"/>
      <c r="I707" s="1137"/>
    </row>
    <row r="708" spans="1:9" ht="24.95" customHeight="1" x14ac:dyDescent="0.2">
      <c r="A708" s="1111" t="s">
        <v>3715</v>
      </c>
      <c r="B708" s="1111" t="s">
        <v>979</v>
      </c>
      <c r="C708" s="1112" t="s">
        <v>3744</v>
      </c>
      <c r="D708" s="1113" t="s">
        <v>7432</v>
      </c>
      <c r="E708" s="1114" t="s">
        <v>106</v>
      </c>
      <c r="F708" s="1115">
        <v>14.71</v>
      </c>
      <c r="G708" s="942"/>
      <c r="H708" s="1116">
        <f>ROUND(G708*F708,2)</f>
        <v>0</v>
      </c>
      <c r="I708" s="1129"/>
    </row>
    <row r="709" spans="1:9" ht="24" x14ac:dyDescent="0.2">
      <c r="A709" s="1156"/>
      <c r="B709" s="1119" t="s">
        <v>1079</v>
      </c>
      <c r="C709" s="1157"/>
      <c r="D709" s="1159" t="s">
        <v>7433</v>
      </c>
      <c r="E709" s="1157"/>
      <c r="F709" s="1157"/>
      <c r="G709" s="1157"/>
      <c r="H709" s="1157"/>
      <c r="I709" s="1137"/>
    </row>
    <row r="710" spans="1:9" ht="12" x14ac:dyDescent="0.2">
      <c r="A710" s="1118"/>
      <c r="B710" s="1119" t="s">
        <v>985</v>
      </c>
      <c r="C710" s="1120" t="s">
        <v>986</v>
      </c>
      <c r="D710" s="1121" t="s">
        <v>7434</v>
      </c>
      <c r="E710" s="1122"/>
      <c r="F710" s="1120" t="s">
        <v>986</v>
      </c>
      <c r="G710" s="1122"/>
      <c r="H710" s="1122"/>
      <c r="I710" s="1123"/>
    </row>
    <row r="711" spans="1:9" ht="12" x14ac:dyDescent="0.2">
      <c r="A711" s="1124"/>
      <c r="B711" s="1119" t="s">
        <v>985</v>
      </c>
      <c r="C711" s="1125" t="s">
        <v>986</v>
      </c>
      <c r="D711" s="1126" t="s">
        <v>7435</v>
      </c>
      <c r="E711" s="1127"/>
      <c r="F711" s="1128">
        <v>14.71</v>
      </c>
      <c r="G711" s="1127"/>
      <c r="H711" s="1127"/>
      <c r="I711" s="1137"/>
    </row>
    <row r="712" spans="1:9" ht="24.95" customHeight="1" x14ac:dyDescent="0.2">
      <c r="A712" s="1111" t="s">
        <v>3721</v>
      </c>
      <c r="B712" s="1111" t="s">
        <v>979</v>
      </c>
      <c r="C712" s="1112" t="s">
        <v>3749</v>
      </c>
      <c r="D712" s="1113" t="s">
        <v>3750</v>
      </c>
      <c r="E712" s="1114" t="s">
        <v>106</v>
      </c>
      <c r="F712" s="1115">
        <v>32.5</v>
      </c>
      <c r="G712" s="942"/>
      <c r="H712" s="1116">
        <f>ROUND(G712*F712,2)</f>
        <v>0</v>
      </c>
      <c r="I712" s="1129"/>
    </row>
    <row r="713" spans="1:9" ht="12" x14ac:dyDescent="0.2">
      <c r="A713" s="1118"/>
      <c r="B713" s="1119" t="s">
        <v>985</v>
      </c>
      <c r="C713" s="1120" t="s">
        <v>986</v>
      </c>
      <c r="D713" s="1121" t="s">
        <v>3751</v>
      </c>
      <c r="E713" s="1122"/>
      <c r="F713" s="1120" t="s">
        <v>986</v>
      </c>
      <c r="G713" s="1122"/>
      <c r="H713" s="1122"/>
      <c r="I713" s="1137"/>
    </row>
    <row r="714" spans="1:9" ht="12" x14ac:dyDescent="0.2">
      <c r="A714" s="1124"/>
      <c r="B714" s="1119" t="s">
        <v>985</v>
      </c>
      <c r="C714" s="1125" t="s">
        <v>986</v>
      </c>
      <c r="D714" s="1126" t="s">
        <v>7436</v>
      </c>
      <c r="E714" s="1127"/>
      <c r="F714" s="1128">
        <v>32.5</v>
      </c>
      <c r="G714" s="1127"/>
      <c r="H714" s="1127"/>
      <c r="I714" s="1123"/>
    </row>
    <row r="715" spans="1:9" ht="24.95" customHeight="1" x14ac:dyDescent="0.2">
      <c r="A715" s="1111" t="s">
        <v>3727</v>
      </c>
      <c r="B715" s="1111" t="s">
        <v>979</v>
      </c>
      <c r="C715" s="1112" t="s">
        <v>7437</v>
      </c>
      <c r="D715" s="1113" t="s">
        <v>7438</v>
      </c>
      <c r="E715" s="1114" t="s">
        <v>106</v>
      </c>
      <c r="F715" s="1115">
        <v>24.45</v>
      </c>
      <c r="G715" s="942"/>
      <c r="H715" s="1116">
        <f>ROUND(G715*F715,2)</f>
        <v>0</v>
      </c>
      <c r="I715" s="1129"/>
    </row>
    <row r="716" spans="1:9" ht="36" x14ac:dyDescent="0.2">
      <c r="A716" s="1156"/>
      <c r="B716" s="1119" t="s">
        <v>1079</v>
      </c>
      <c r="C716" s="1157"/>
      <c r="D716" s="1159" t="s">
        <v>7429</v>
      </c>
      <c r="E716" s="1157"/>
      <c r="F716" s="1157"/>
      <c r="G716" s="1157"/>
      <c r="H716" s="1157"/>
      <c r="I716" s="1137"/>
    </row>
    <row r="717" spans="1:9" ht="12" x14ac:dyDescent="0.2">
      <c r="A717" s="1118"/>
      <c r="B717" s="1119" t="s">
        <v>985</v>
      </c>
      <c r="C717" s="1120" t="s">
        <v>986</v>
      </c>
      <c r="D717" s="1121" t="s">
        <v>7439</v>
      </c>
      <c r="E717" s="1122"/>
      <c r="F717" s="1120" t="s">
        <v>986</v>
      </c>
      <c r="G717" s="1122"/>
      <c r="H717" s="1122"/>
      <c r="I717" s="1137"/>
    </row>
    <row r="718" spans="1:9" ht="12" x14ac:dyDescent="0.2">
      <c r="A718" s="1124"/>
      <c r="B718" s="1119" t="s">
        <v>985</v>
      </c>
      <c r="C718" s="1125" t="s">
        <v>986</v>
      </c>
      <c r="D718" s="1126" t="s">
        <v>7440</v>
      </c>
      <c r="E718" s="1127"/>
      <c r="F718" s="1128">
        <v>24.45</v>
      </c>
      <c r="G718" s="1127"/>
      <c r="H718" s="1127"/>
      <c r="I718" s="1123"/>
    </row>
    <row r="719" spans="1:9" ht="24.95" customHeight="1" x14ac:dyDescent="0.2">
      <c r="A719" s="1111" t="s">
        <v>3733</v>
      </c>
      <c r="B719" s="1111" t="s">
        <v>979</v>
      </c>
      <c r="C719" s="1112" t="s">
        <v>7441</v>
      </c>
      <c r="D719" s="1113" t="s">
        <v>7442</v>
      </c>
      <c r="E719" s="1114" t="s">
        <v>92</v>
      </c>
      <c r="F719" s="1115">
        <v>2</v>
      </c>
      <c r="G719" s="942"/>
      <c r="H719" s="1116">
        <f>ROUND(G719*F719,2)</f>
        <v>0</v>
      </c>
      <c r="I719" s="1129"/>
    </row>
    <row r="720" spans="1:9" ht="12" x14ac:dyDescent="0.2">
      <c r="A720" s="1118"/>
      <c r="B720" s="1119" t="s">
        <v>985</v>
      </c>
      <c r="C720" s="1120" t="s">
        <v>986</v>
      </c>
      <c r="D720" s="1121" t="s">
        <v>2971</v>
      </c>
      <c r="E720" s="1122"/>
      <c r="F720" s="1120" t="s">
        <v>986</v>
      </c>
      <c r="G720" s="1122"/>
      <c r="H720" s="1122"/>
      <c r="I720" s="1123"/>
    </row>
    <row r="721" spans="1:9" ht="12" x14ac:dyDescent="0.2">
      <c r="A721" s="1124"/>
      <c r="B721" s="1119" t="s">
        <v>985</v>
      </c>
      <c r="C721" s="1125" t="s">
        <v>986</v>
      </c>
      <c r="D721" s="1126" t="s">
        <v>7443</v>
      </c>
      <c r="E721" s="1127"/>
      <c r="F721" s="1128">
        <v>2</v>
      </c>
      <c r="G721" s="1127"/>
      <c r="H721" s="1127"/>
      <c r="I721" s="1137"/>
    </row>
    <row r="722" spans="1:9" ht="24.95" customHeight="1" x14ac:dyDescent="0.2">
      <c r="A722" s="1149" t="s">
        <v>3738</v>
      </c>
      <c r="B722" s="1149" t="s">
        <v>1145</v>
      </c>
      <c r="C722" s="1150" t="s">
        <v>7444</v>
      </c>
      <c r="D722" s="1151" t="s">
        <v>7445</v>
      </c>
      <c r="E722" s="1152" t="s">
        <v>92</v>
      </c>
      <c r="F722" s="1153">
        <v>2</v>
      </c>
      <c r="G722" s="117"/>
      <c r="H722" s="1154">
        <f>ROUND(G722*F722,2)</f>
        <v>0</v>
      </c>
      <c r="I722" s="1151"/>
    </row>
    <row r="723" spans="1:9" ht="24.95" customHeight="1" x14ac:dyDescent="0.2">
      <c r="A723" s="1111" t="s">
        <v>3743</v>
      </c>
      <c r="B723" s="1111" t="s">
        <v>979</v>
      </c>
      <c r="C723" s="1112" t="s">
        <v>7446</v>
      </c>
      <c r="D723" s="1113" t="s">
        <v>7447</v>
      </c>
      <c r="E723" s="1114" t="s">
        <v>92</v>
      </c>
      <c r="F723" s="1115">
        <v>3</v>
      </c>
      <c r="G723" s="942"/>
      <c r="H723" s="1116">
        <f>ROUND(G723*F723,2)</f>
        <v>0</v>
      </c>
      <c r="I723" s="1129"/>
    </row>
    <row r="724" spans="1:9" ht="9" customHeight="1" x14ac:dyDescent="0.2">
      <c r="A724" s="1118"/>
      <c r="B724" s="1119" t="s">
        <v>985</v>
      </c>
      <c r="C724" s="1120" t="s">
        <v>986</v>
      </c>
      <c r="D724" s="1121" t="s">
        <v>2971</v>
      </c>
      <c r="E724" s="1122"/>
      <c r="F724" s="1120" t="s">
        <v>986</v>
      </c>
      <c r="G724" s="1122"/>
      <c r="H724" s="1122"/>
      <c r="I724" s="1137"/>
    </row>
    <row r="725" spans="1:9" ht="9" customHeight="1" x14ac:dyDescent="0.2">
      <c r="A725" s="1124"/>
      <c r="B725" s="1119" t="s">
        <v>985</v>
      </c>
      <c r="C725" s="1125" t="s">
        <v>986</v>
      </c>
      <c r="D725" s="1126" t="s">
        <v>7448</v>
      </c>
      <c r="E725" s="1127"/>
      <c r="F725" s="1128">
        <v>3</v>
      </c>
      <c r="G725" s="1127"/>
      <c r="H725" s="1127"/>
      <c r="I725" s="1137"/>
    </row>
    <row r="726" spans="1:9" ht="24.95" customHeight="1" x14ac:dyDescent="0.2">
      <c r="A726" s="1149" t="s">
        <v>3748</v>
      </c>
      <c r="B726" s="1149" t="s">
        <v>1145</v>
      </c>
      <c r="C726" s="1150" t="s">
        <v>7449</v>
      </c>
      <c r="D726" s="1151" t="s">
        <v>7450</v>
      </c>
      <c r="E726" s="1152" t="s">
        <v>92</v>
      </c>
      <c r="F726" s="1153">
        <v>23</v>
      </c>
      <c r="G726" s="117"/>
      <c r="H726" s="1154">
        <f>ROUND(G726*F726,2)</f>
        <v>0</v>
      </c>
      <c r="I726" s="1151"/>
    </row>
    <row r="727" spans="1:9" s="1080" customFormat="1" ht="24.95" customHeight="1" x14ac:dyDescent="0.25">
      <c r="A727" s="1111" t="s">
        <v>3753</v>
      </c>
      <c r="B727" s="1111" t="s">
        <v>979</v>
      </c>
      <c r="C727" s="1112" t="s">
        <v>7451</v>
      </c>
      <c r="D727" s="1113" t="s">
        <v>7452</v>
      </c>
      <c r="E727" s="1114" t="s">
        <v>106</v>
      </c>
      <c r="F727" s="1115">
        <v>39.32</v>
      </c>
      <c r="G727" s="942"/>
      <c r="H727" s="1116">
        <f>ROUND(G727*F727,2)</f>
        <v>0</v>
      </c>
      <c r="I727" s="1145"/>
    </row>
    <row r="728" spans="1:9" ht="9" customHeight="1" x14ac:dyDescent="0.2">
      <c r="A728" s="1118"/>
      <c r="B728" s="1119" t="s">
        <v>985</v>
      </c>
      <c r="C728" s="1120" t="s">
        <v>986</v>
      </c>
      <c r="D728" s="1121" t="s">
        <v>7283</v>
      </c>
      <c r="E728" s="1122"/>
      <c r="F728" s="1120" t="s">
        <v>986</v>
      </c>
      <c r="G728" s="1122"/>
      <c r="H728" s="1122"/>
      <c r="I728" s="1130"/>
    </row>
    <row r="729" spans="1:9" ht="9" customHeight="1" x14ac:dyDescent="0.2">
      <c r="A729" s="1124"/>
      <c r="B729" s="1119" t="s">
        <v>985</v>
      </c>
      <c r="C729" s="1125" t="s">
        <v>986</v>
      </c>
      <c r="D729" s="1126" t="s">
        <v>7284</v>
      </c>
      <c r="E729" s="1127"/>
      <c r="F729" s="1128">
        <v>15.85</v>
      </c>
      <c r="G729" s="1127"/>
      <c r="H729" s="1127"/>
      <c r="I729" s="1130"/>
    </row>
    <row r="730" spans="1:9" ht="9" customHeight="1" x14ac:dyDescent="0.2">
      <c r="A730" s="1118"/>
      <c r="B730" s="1119" t="s">
        <v>985</v>
      </c>
      <c r="C730" s="1120" t="s">
        <v>986</v>
      </c>
      <c r="D730" s="1121" t="s">
        <v>7285</v>
      </c>
      <c r="E730" s="1122"/>
      <c r="F730" s="1120" t="s">
        <v>986</v>
      </c>
      <c r="G730" s="1122"/>
      <c r="H730" s="1122"/>
      <c r="I730" s="1123"/>
    </row>
    <row r="731" spans="1:9" ht="9" customHeight="1" x14ac:dyDescent="0.2">
      <c r="A731" s="1124"/>
      <c r="B731" s="1119" t="s">
        <v>985</v>
      </c>
      <c r="C731" s="1125" t="s">
        <v>986</v>
      </c>
      <c r="D731" s="1126" t="s">
        <v>7453</v>
      </c>
      <c r="E731" s="1127"/>
      <c r="F731" s="1128">
        <v>23.47</v>
      </c>
      <c r="G731" s="1127"/>
      <c r="H731" s="1127"/>
      <c r="I731" s="1137"/>
    </row>
    <row r="732" spans="1:9" ht="9" customHeight="1" x14ac:dyDescent="0.2">
      <c r="A732" s="1138"/>
      <c r="B732" s="1119" t="s">
        <v>985</v>
      </c>
      <c r="C732" s="1139" t="s">
        <v>986</v>
      </c>
      <c r="D732" s="1140" t="s">
        <v>1023</v>
      </c>
      <c r="E732" s="1141"/>
      <c r="F732" s="1142">
        <v>39.32</v>
      </c>
      <c r="G732" s="1141"/>
      <c r="H732" s="1141"/>
      <c r="I732" s="1137"/>
    </row>
    <row r="733" spans="1:9" s="1080" customFormat="1" ht="24.95" customHeight="1" x14ac:dyDescent="0.25">
      <c r="A733" s="1111" t="s">
        <v>3758</v>
      </c>
      <c r="B733" s="1111" t="s">
        <v>979</v>
      </c>
      <c r="C733" s="1112" t="s">
        <v>7454</v>
      </c>
      <c r="D733" s="1113" t="s">
        <v>7455</v>
      </c>
      <c r="E733" s="1114" t="s">
        <v>106</v>
      </c>
      <c r="F733" s="1115">
        <v>45.33</v>
      </c>
      <c r="G733" s="942"/>
      <c r="H733" s="1116">
        <f>ROUND(G733*F733,2)</f>
        <v>0</v>
      </c>
      <c r="I733" s="1174"/>
    </row>
    <row r="734" spans="1:9" s="1080" customFormat="1" ht="15" x14ac:dyDescent="0.25">
      <c r="A734" s="1118"/>
      <c r="B734" s="1119" t="s">
        <v>985</v>
      </c>
      <c r="C734" s="1120" t="s">
        <v>986</v>
      </c>
      <c r="D734" s="1121" t="s">
        <v>7456</v>
      </c>
      <c r="E734" s="1122"/>
      <c r="F734" s="1120" t="s">
        <v>986</v>
      </c>
      <c r="G734" s="1122"/>
      <c r="H734" s="1122"/>
      <c r="I734" s="1155"/>
    </row>
    <row r="735" spans="1:9" s="1080" customFormat="1" ht="15" x14ac:dyDescent="0.25">
      <c r="A735" s="1124"/>
      <c r="B735" s="1119" t="s">
        <v>985</v>
      </c>
      <c r="C735" s="1125" t="s">
        <v>986</v>
      </c>
      <c r="D735" s="1126" t="s">
        <v>7457</v>
      </c>
      <c r="E735" s="1127"/>
      <c r="F735" s="1128">
        <v>45.33</v>
      </c>
      <c r="G735" s="1127"/>
      <c r="H735" s="1127"/>
      <c r="I735" s="1131"/>
    </row>
    <row r="736" spans="1:9" ht="24.95" customHeight="1" x14ac:dyDescent="0.2">
      <c r="A736" s="1111" t="s">
        <v>3764</v>
      </c>
      <c r="B736" s="1111" t="s">
        <v>979</v>
      </c>
      <c r="C736" s="1112" t="s">
        <v>7458</v>
      </c>
      <c r="D736" s="1113" t="s">
        <v>7459</v>
      </c>
      <c r="E736" s="1114" t="s">
        <v>106</v>
      </c>
      <c r="F736" s="1115">
        <v>23.47</v>
      </c>
      <c r="G736" s="942"/>
      <c r="H736" s="1116">
        <f>ROUND(G736*F736,2)</f>
        <v>0</v>
      </c>
      <c r="I736" s="1175"/>
    </row>
    <row r="737" spans="1:9" ht="48" x14ac:dyDescent="0.2">
      <c r="A737" s="1156"/>
      <c r="B737" s="1119" t="s">
        <v>1079</v>
      </c>
      <c r="C737" s="1157"/>
      <c r="D737" s="1159" t="s">
        <v>7460</v>
      </c>
      <c r="E737" s="1157"/>
      <c r="F737" s="1157"/>
      <c r="G737" s="1157"/>
      <c r="H737" s="1157"/>
      <c r="I737" s="1130"/>
    </row>
    <row r="738" spans="1:9" s="1080" customFormat="1" ht="9" customHeight="1" x14ac:dyDescent="0.25">
      <c r="A738" s="1118"/>
      <c r="B738" s="1119" t="s">
        <v>985</v>
      </c>
      <c r="C738" s="1120" t="s">
        <v>986</v>
      </c>
      <c r="D738" s="1121" t="s">
        <v>7285</v>
      </c>
      <c r="E738" s="1122"/>
      <c r="F738" s="1120" t="s">
        <v>986</v>
      </c>
      <c r="G738" s="1122"/>
      <c r="H738" s="1122"/>
      <c r="I738" s="1131"/>
    </row>
    <row r="739" spans="1:9" s="1080" customFormat="1" ht="9" customHeight="1" x14ac:dyDescent="0.25">
      <c r="A739" s="1124"/>
      <c r="B739" s="1119" t="s">
        <v>985</v>
      </c>
      <c r="C739" s="1125" t="s">
        <v>986</v>
      </c>
      <c r="D739" s="1126" t="s">
        <v>7453</v>
      </c>
      <c r="E739" s="1127"/>
      <c r="F739" s="1128">
        <v>23.47</v>
      </c>
      <c r="G739" s="1127"/>
      <c r="H739" s="1127"/>
      <c r="I739" s="1162"/>
    </row>
    <row r="740" spans="1:9" ht="24.95" customHeight="1" x14ac:dyDescent="0.2">
      <c r="A740" s="1111" t="s">
        <v>3768</v>
      </c>
      <c r="B740" s="1111" t="s">
        <v>979</v>
      </c>
      <c r="C740" s="1112" t="s">
        <v>3759</v>
      </c>
      <c r="D740" s="1113" t="s">
        <v>3760</v>
      </c>
      <c r="E740" s="1114" t="s">
        <v>100</v>
      </c>
      <c r="F740" s="1115">
        <v>15.685</v>
      </c>
      <c r="G740" s="942"/>
      <c r="H740" s="1116">
        <f>ROUND(G740*F740,2)</f>
        <v>0</v>
      </c>
      <c r="I740" s="1175"/>
    </row>
    <row r="741" spans="1:9" s="1080" customFormat="1" ht="24.95" customHeight="1" x14ac:dyDescent="0.25">
      <c r="A741" s="1104"/>
      <c r="B741" s="1105" t="s">
        <v>977</v>
      </c>
      <c r="C741" s="1106" t="s">
        <v>3763</v>
      </c>
      <c r="D741" s="1106" t="s">
        <v>2894</v>
      </c>
      <c r="E741" s="1107"/>
      <c r="F741" s="1108"/>
      <c r="G741" s="1108"/>
      <c r="H741" s="1109">
        <f>SUM(H742:H747)</f>
        <v>0</v>
      </c>
      <c r="I741" s="1110"/>
    </row>
    <row r="742" spans="1:9" s="1080" customFormat="1" ht="24.95" customHeight="1" x14ac:dyDescent="0.25">
      <c r="A742" s="1111" t="s">
        <v>3772</v>
      </c>
      <c r="B742" s="1111" t="s">
        <v>979</v>
      </c>
      <c r="C742" s="1112" t="s">
        <v>7461</v>
      </c>
      <c r="D742" s="1113" t="s">
        <v>7462</v>
      </c>
      <c r="E742" s="1114" t="s">
        <v>92</v>
      </c>
      <c r="F742" s="1115">
        <v>1</v>
      </c>
      <c r="G742" s="942"/>
      <c r="H742" s="1116">
        <f>ROUND(G742*F742,2)</f>
        <v>0</v>
      </c>
      <c r="I742" s="1174"/>
    </row>
    <row r="743" spans="1:9" ht="156" x14ac:dyDescent="0.2">
      <c r="A743" s="1156"/>
      <c r="B743" s="1119" t="s">
        <v>1079</v>
      </c>
      <c r="C743" s="1157"/>
      <c r="D743" s="1159" t="s">
        <v>7463</v>
      </c>
      <c r="E743" s="1157"/>
      <c r="F743" s="1157"/>
      <c r="G743" s="1157"/>
      <c r="H743" s="1157"/>
      <c r="I743" s="1130"/>
    </row>
    <row r="744" spans="1:9" s="1080" customFormat="1" ht="24.95" customHeight="1" x14ac:dyDescent="0.25">
      <c r="A744" s="1111" t="s">
        <v>3776</v>
      </c>
      <c r="B744" s="1111" t="s">
        <v>979</v>
      </c>
      <c r="C744" s="1112" t="s">
        <v>7464</v>
      </c>
      <c r="D744" s="1113" t="s">
        <v>7465</v>
      </c>
      <c r="E744" s="1114" t="s">
        <v>92</v>
      </c>
      <c r="F744" s="1115">
        <v>1</v>
      </c>
      <c r="G744" s="942"/>
      <c r="H744" s="1116">
        <f>ROUND(G744*F744,2)</f>
        <v>0</v>
      </c>
      <c r="I744" s="1144"/>
    </row>
    <row r="745" spans="1:9" ht="168" x14ac:dyDescent="0.2">
      <c r="A745" s="1156"/>
      <c r="B745" s="1119" t="s">
        <v>1079</v>
      </c>
      <c r="C745" s="1157"/>
      <c r="D745" s="1159" t="s">
        <v>7466</v>
      </c>
      <c r="E745" s="1157"/>
      <c r="F745" s="1157"/>
      <c r="G745" s="1157"/>
      <c r="H745" s="1157"/>
      <c r="I745" s="1130"/>
    </row>
    <row r="746" spans="1:9" s="1172" customFormat="1" ht="24.95" customHeight="1" x14ac:dyDescent="0.2">
      <c r="A746" s="1165" t="s">
        <v>3780</v>
      </c>
      <c r="B746" s="1165" t="s">
        <v>979</v>
      </c>
      <c r="C746" s="1166" t="s">
        <v>7467</v>
      </c>
      <c r="D746" s="1176" t="s">
        <v>3803</v>
      </c>
      <c r="E746" s="1177"/>
      <c r="F746" s="1177"/>
      <c r="G746" s="1177"/>
      <c r="H746" s="1177"/>
      <c r="I746" s="1178"/>
    </row>
    <row r="747" spans="1:9" s="1080" customFormat="1" ht="132" x14ac:dyDescent="0.25">
      <c r="A747" s="1156"/>
      <c r="B747" s="1119" t="s">
        <v>1079</v>
      </c>
      <c r="C747" s="1157"/>
      <c r="D747" s="1159" t="s">
        <v>7468</v>
      </c>
      <c r="E747" s="1157"/>
      <c r="F747" s="1157"/>
      <c r="G747" s="1157"/>
      <c r="H747" s="1157"/>
      <c r="I747" s="1162"/>
    </row>
    <row r="748" spans="1:9" s="1080" customFormat="1" ht="24.95" customHeight="1" x14ac:dyDescent="0.25">
      <c r="A748" s="1104"/>
      <c r="B748" s="1105" t="s">
        <v>977</v>
      </c>
      <c r="C748" s="1106" t="s">
        <v>3810</v>
      </c>
      <c r="D748" s="1106" t="s">
        <v>2895</v>
      </c>
      <c r="E748" s="1107"/>
      <c r="F748" s="1108"/>
      <c r="G748" s="1108"/>
      <c r="H748" s="1109">
        <f>SUM(H749:H760)</f>
        <v>0</v>
      </c>
      <c r="I748" s="1110"/>
    </row>
    <row r="749" spans="1:9" ht="24.95" customHeight="1" x14ac:dyDescent="0.2">
      <c r="A749" s="1111" t="s">
        <v>3784</v>
      </c>
      <c r="B749" s="1111" t="s">
        <v>979</v>
      </c>
      <c r="C749" s="1112" t="s">
        <v>3812</v>
      </c>
      <c r="D749" s="1113" t="s">
        <v>3813</v>
      </c>
      <c r="E749" s="1114" t="s">
        <v>106</v>
      </c>
      <c r="F749" s="1115">
        <v>32.86</v>
      </c>
      <c r="G749" s="942"/>
      <c r="H749" s="1116">
        <f>ROUND(G749*F749,2)</f>
        <v>0</v>
      </c>
      <c r="I749" s="1117"/>
    </row>
    <row r="750" spans="1:9" ht="12" x14ac:dyDescent="0.2">
      <c r="A750" s="1118"/>
      <c r="B750" s="1119" t="s">
        <v>985</v>
      </c>
      <c r="C750" s="1120" t="s">
        <v>986</v>
      </c>
      <c r="D750" s="1121" t="s">
        <v>7316</v>
      </c>
      <c r="E750" s="1122"/>
      <c r="F750" s="1120" t="s">
        <v>986</v>
      </c>
      <c r="G750" s="1122"/>
      <c r="H750" s="1122"/>
      <c r="I750" s="1137"/>
    </row>
    <row r="751" spans="1:9" s="1080" customFormat="1" ht="15" x14ac:dyDescent="0.25">
      <c r="A751" s="1124"/>
      <c r="B751" s="1119" t="s">
        <v>985</v>
      </c>
      <c r="C751" s="1125" t="s">
        <v>986</v>
      </c>
      <c r="D751" s="1126" t="s">
        <v>7317</v>
      </c>
      <c r="E751" s="1127"/>
      <c r="F751" s="1128">
        <v>32.86</v>
      </c>
      <c r="G751" s="1127"/>
      <c r="H751" s="1127"/>
      <c r="I751" s="1131"/>
    </row>
    <row r="752" spans="1:9" ht="24.95" customHeight="1" x14ac:dyDescent="0.2">
      <c r="A752" s="1149" t="s">
        <v>3789</v>
      </c>
      <c r="B752" s="1149" t="s">
        <v>1145</v>
      </c>
      <c r="C752" s="1150" t="s">
        <v>3817</v>
      </c>
      <c r="D752" s="1151" t="s">
        <v>3818</v>
      </c>
      <c r="E752" s="1152" t="s">
        <v>92</v>
      </c>
      <c r="F752" s="1153">
        <v>348.48</v>
      </c>
      <c r="G752" s="117"/>
      <c r="H752" s="1154">
        <f>ROUND(G752*F752,2)</f>
        <v>0</v>
      </c>
      <c r="I752" s="1151"/>
    </row>
    <row r="753" spans="1:9" ht="12" x14ac:dyDescent="0.2">
      <c r="A753" s="1118"/>
      <c r="B753" s="1119" t="s">
        <v>985</v>
      </c>
      <c r="C753" s="1120" t="s">
        <v>986</v>
      </c>
      <c r="D753" s="1121" t="s">
        <v>7316</v>
      </c>
      <c r="E753" s="1122"/>
      <c r="F753" s="1120" t="s">
        <v>986</v>
      </c>
      <c r="G753" s="1122"/>
      <c r="H753" s="1122"/>
      <c r="I753" s="1130"/>
    </row>
    <row r="754" spans="1:9" ht="12" x14ac:dyDescent="0.2">
      <c r="A754" s="1124"/>
      <c r="B754" s="1119" t="s">
        <v>985</v>
      </c>
      <c r="C754" s="1125" t="s">
        <v>986</v>
      </c>
      <c r="D754" s="1126" t="s">
        <v>7469</v>
      </c>
      <c r="E754" s="1127"/>
      <c r="F754" s="1128">
        <v>348.48</v>
      </c>
      <c r="G754" s="1127"/>
      <c r="H754" s="1127"/>
      <c r="I754" s="1137"/>
    </row>
    <row r="755" spans="1:9" s="1080" customFormat="1" ht="24.95" customHeight="1" x14ac:dyDescent="0.25">
      <c r="A755" s="1111" t="s">
        <v>3793</v>
      </c>
      <c r="B755" s="1111" t="s">
        <v>979</v>
      </c>
      <c r="C755" s="1112" t="s">
        <v>3821</v>
      </c>
      <c r="D755" s="1113" t="s">
        <v>3822</v>
      </c>
      <c r="E755" s="1114" t="s">
        <v>106</v>
      </c>
      <c r="F755" s="1115">
        <v>32.86</v>
      </c>
      <c r="G755" s="942"/>
      <c r="H755" s="1116">
        <f>ROUND(G755*F755,2)</f>
        <v>0</v>
      </c>
      <c r="I755" s="1144"/>
    </row>
    <row r="756" spans="1:9" ht="12" x14ac:dyDescent="0.2">
      <c r="A756" s="1118"/>
      <c r="B756" s="1119" t="s">
        <v>985</v>
      </c>
      <c r="C756" s="1120" t="s">
        <v>986</v>
      </c>
      <c r="D756" s="1121" t="s">
        <v>7316</v>
      </c>
      <c r="E756" s="1122"/>
      <c r="F756" s="1120" t="s">
        <v>986</v>
      </c>
      <c r="G756" s="1122"/>
      <c r="H756" s="1122"/>
      <c r="I756" s="1130"/>
    </row>
    <row r="757" spans="1:9" ht="12" x14ac:dyDescent="0.2">
      <c r="A757" s="1124"/>
      <c r="B757" s="1119" t="s">
        <v>985</v>
      </c>
      <c r="C757" s="1125" t="s">
        <v>986</v>
      </c>
      <c r="D757" s="1126" t="s">
        <v>7317</v>
      </c>
      <c r="E757" s="1127"/>
      <c r="F757" s="1128">
        <v>32.86</v>
      </c>
      <c r="G757" s="1127"/>
      <c r="H757" s="1127"/>
      <c r="I757" s="1130"/>
    </row>
    <row r="758" spans="1:9" s="1080" customFormat="1" ht="24.95" customHeight="1" x14ac:dyDescent="0.25">
      <c r="A758" s="1165" t="s">
        <v>3797</v>
      </c>
      <c r="B758" s="1165" t="s">
        <v>979</v>
      </c>
      <c r="C758" s="1166" t="s">
        <v>11811</v>
      </c>
      <c r="D758" s="1179" t="s">
        <v>11812</v>
      </c>
      <c r="E758" s="1168" t="s">
        <v>106</v>
      </c>
      <c r="F758" s="1169">
        <v>32.86</v>
      </c>
      <c r="G758" s="942"/>
      <c r="H758" s="1170">
        <f>ROUND(G758*F758,2)</f>
        <v>0</v>
      </c>
      <c r="I758" s="1171"/>
    </row>
    <row r="759" spans="1:9" ht="12" x14ac:dyDescent="0.2">
      <c r="A759" s="1180"/>
      <c r="B759" s="1181" t="s">
        <v>985</v>
      </c>
      <c r="C759" s="1182" t="s">
        <v>986</v>
      </c>
      <c r="D759" s="1183" t="s">
        <v>7320</v>
      </c>
      <c r="E759" s="1184"/>
      <c r="F759" s="1185">
        <v>32.86</v>
      </c>
      <c r="G759" s="1184"/>
      <c r="H759" s="1184"/>
      <c r="I759" s="1186"/>
    </row>
    <row r="760" spans="1:9" s="1080" customFormat="1" ht="24.95" customHeight="1" x14ac:dyDescent="0.25">
      <c r="A760" s="1111" t="s">
        <v>3801</v>
      </c>
      <c r="B760" s="1111" t="s">
        <v>979</v>
      </c>
      <c r="C760" s="1112" t="s">
        <v>3826</v>
      </c>
      <c r="D760" s="1113" t="s">
        <v>3827</v>
      </c>
      <c r="E760" s="1114" t="s">
        <v>100</v>
      </c>
      <c r="F760" s="1115">
        <v>0.621</v>
      </c>
      <c r="G760" s="942"/>
      <c r="H760" s="1116">
        <f>ROUND(G760*F760,2)</f>
        <v>0</v>
      </c>
      <c r="I760" s="1117"/>
    </row>
    <row r="761" spans="1:9" s="1080" customFormat="1" ht="24.95" customHeight="1" x14ac:dyDescent="0.25">
      <c r="A761" s="1104"/>
      <c r="B761" s="1105" t="s">
        <v>977</v>
      </c>
      <c r="C761" s="1106" t="s">
        <v>346</v>
      </c>
      <c r="D761" s="1106" t="s">
        <v>347</v>
      </c>
      <c r="E761" s="1107"/>
      <c r="F761" s="1108"/>
      <c r="G761" s="1108"/>
      <c r="H761" s="1109">
        <f>SUM(H762:H762)</f>
        <v>0</v>
      </c>
      <c r="I761" s="1110"/>
    </row>
    <row r="762" spans="1:9" s="1188" customFormat="1" ht="24.95" customHeight="1" x14ac:dyDescent="0.25">
      <c r="A762" s="1165" t="s">
        <v>3805</v>
      </c>
      <c r="B762" s="1165" t="s">
        <v>979</v>
      </c>
      <c r="C762" s="1166" t="s">
        <v>6749</v>
      </c>
      <c r="D762" s="1167" t="s">
        <v>11789</v>
      </c>
      <c r="E762" s="1168" t="s">
        <v>1169</v>
      </c>
      <c r="F762" s="1169">
        <v>2377.5</v>
      </c>
      <c r="G762" s="942"/>
      <c r="H762" s="1170">
        <f>ROUND(G762*F762,2)</f>
        <v>0</v>
      </c>
      <c r="I762" s="1187"/>
    </row>
    <row r="763" spans="1:9" s="1080" customFormat="1" ht="24.95" customHeight="1" x14ac:dyDescent="0.25">
      <c r="A763" s="1104"/>
      <c r="B763" s="1105" t="s">
        <v>977</v>
      </c>
      <c r="C763" s="1106" t="s">
        <v>6751</v>
      </c>
      <c r="D763" s="1106" t="s">
        <v>5900</v>
      </c>
      <c r="E763" s="1107"/>
      <c r="F763" s="1108"/>
      <c r="G763" s="1108"/>
      <c r="H763" s="1109">
        <f>SUM(H764:H778)</f>
        <v>0</v>
      </c>
      <c r="I763" s="1110"/>
    </row>
    <row r="764" spans="1:9" s="1172" customFormat="1" ht="24.95" customHeight="1" x14ac:dyDescent="0.2">
      <c r="A764" s="1165" t="s">
        <v>3811</v>
      </c>
      <c r="B764" s="1165" t="s">
        <v>979</v>
      </c>
      <c r="C764" s="1166" t="s">
        <v>6752</v>
      </c>
      <c r="D764" s="1176" t="s">
        <v>3803</v>
      </c>
      <c r="E764" s="1177"/>
      <c r="F764" s="1177"/>
      <c r="G764" s="1177"/>
      <c r="H764" s="1177"/>
      <c r="I764" s="1178"/>
    </row>
    <row r="765" spans="1:9" ht="156" x14ac:dyDescent="0.2">
      <c r="A765" s="1156"/>
      <c r="B765" s="1119" t="s">
        <v>1079</v>
      </c>
      <c r="C765" s="1157"/>
      <c r="D765" s="1159" t="s">
        <v>6753</v>
      </c>
      <c r="E765" s="1157"/>
      <c r="F765" s="1157"/>
      <c r="G765" s="1157"/>
      <c r="H765" s="1157"/>
      <c r="I765" s="1155"/>
    </row>
    <row r="766" spans="1:9" s="1172" customFormat="1" ht="24.95" customHeight="1" x14ac:dyDescent="0.2">
      <c r="A766" s="1165" t="s">
        <v>3816</v>
      </c>
      <c r="B766" s="1165" t="s">
        <v>979</v>
      </c>
      <c r="C766" s="1166" t="s">
        <v>7470</v>
      </c>
      <c r="D766" s="1176" t="s">
        <v>3803</v>
      </c>
      <c r="E766" s="1177"/>
      <c r="F766" s="1177"/>
      <c r="G766" s="1177"/>
      <c r="H766" s="1177"/>
      <c r="I766" s="1178"/>
    </row>
    <row r="767" spans="1:9" s="1080" customFormat="1" ht="96" x14ac:dyDescent="0.25">
      <c r="A767" s="1156"/>
      <c r="B767" s="1119" t="s">
        <v>1079</v>
      </c>
      <c r="C767" s="1157"/>
      <c r="D767" s="1159" t="s">
        <v>7471</v>
      </c>
      <c r="E767" s="1157"/>
      <c r="F767" s="1157"/>
      <c r="G767" s="1157"/>
      <c r="H767" s="1157"/>
      <c r="I767" s="1131"/>
    </row>
    <row r="768" spans="1:9" ht="24.95" customHeight="1" x14ac:dyDescent="0.2">
      <c r="A768" s="1111" t="s">
        <v>3820</v>
      </c>
      <c r="B768" s="1111" t="s">
        <v>979</v>
      </c>
      <c r="C768" s="1112" t="s">
        <v>7472</v>
      </c>
      <c r="D768" s="1113" t="s">
        <v>7473</v>
      </c>
      <c r="E768" s="1114" t="s">
        <v>92</v>
      </c>
      <c r="F768" s="1115">
        <v>2</v>
      </c>
      <c r="G768" s="942"/>
      <c r="H768" s="1116">
        <f>ROUND(G768*F768,2)</f>
        <v>0</v>
      </c>
      <c r="I768" s="1117"/>
    </row>
    <row r="769" spans="1:9" ht="300" x14ac:dyDescent="0.2">
      <c r="A769" s="1156"/>
      <c r="B769" s="1119" t="s">
        <v>1079</v>
      </c>
      <c r="C769" s="1157"/>
      <c r="D769" s="1159" t="s">
        <v>7474</v>
      </c>
      <c r="E769" s="1157"/>
      <c r="F769" s="1157"/>
      <c r="G769" s="1157"/>
      <c r="H769" s="1157"/>
      <c r="I769" s="1148"/>
    </row>
    <row r="770" spans="1:9" ht="12" x14ac:dyDescent="0.2">
      <c r="A770" s="1124"/>
      <c r="B770" s="1119" t="s">
        <v>985</v>
      </c>
      <c r="C770" s="1125" t="s">
        <v>986</v>
      </c>
      <c r="D770" s="1126" t="s">
        <v>75</v>
      </c>
      <c r="E770" s="1127"/>
      <c r="F770" s="1128">
        <v>2</v>
      </c>
      <c r="G770" s="1127"/>
      <c r="H770" s="1127"/>
      <c r="I770" s="1123"/>
    </row>
    <row r="771" spans="1:9" ht="24.95" customHeight="1" x14ac:dyDescent="0.2">
      <c r="A771" s="1111" t="s">
        <v>3825</v>
      </c>
      <c r="B771" s="1111" t="s">
        <v>979</v>
      </c>
      <c r="C771" s="1112" t="s">
        <v>7475</v>
      </c>
      <c r="D771" s="1113" t="s">
        <v>7476</v>
      </c>
      <c r="E771" s="1114" t="s">
        <v>92</v>
      </c>
      <c r="F771" s="1115">
        <v>1</v>
      </c>
      <c r="G771" s="942"/>
      <c r="H771" s="1116">
        <f>ROUND(G771*F771,2)</f>
        <v>0</v>
      </c>
      <c r="I771" s="1129"/>
    </row>
    <row r="772" spans="1:9" ht="408" x14ac:dyDescent="0.2">
      <c r="A772" s="1156"/>
      <c r="B772" s="1119" t="s">
        <v>1079</v>
      </c>
      <c r="C772" s="1157"/>
      <c r="D772" s="1158" t="s">
        <v>7477</v>
      </c>
      <c r="E772" s="1157"/>
      <c r="F772" s="1157"/>
      <c r="G772" s="1157"/>
      <c r="H772" s="1157"/>
      <c r="I772" s="1148"/>
    </row>
    <row r="773" spans="1:9" ht="12" x14ac:dyDescent="0.2">
      <c r="A773" s="1124"/>
      <c r="B773" s="1119" t="s">
        <v>985</v>
      </c>
      <c r="C773" s="1125" t="s">
        <v>986</v>
      </c>
      <c r="D773" s="1126" t="s">
        <v>6766</v>
      </c>
      <c r="E773" s="1127"/>
      <c r="F773" s="1128">
        <v>1</v>
      </c>
      <c r="G773" s="1127"/>
      <c r="H773" s="1127"/>
      <c r="I773" s="1130"/>
    </row>
    <row r="774" spans="1:9" ht="24.95" customHeight="1" x14ac:dyDescent="0.2">
      <c r="A774" s="1111" t="s">
        <v>3830</v>
      </c>
      <c r="B774" s="1111" t="s">
        <v>979</v>
      </c>
      <c r="C774" s="1112" t="s">
        <v>7478</v>
      </c>
      <c r="D774" s="1113" t="s">
        <v>7479</v>
      </c>
      <c r="E774" s="1114" t="s">
        <v>92</v>
      </c>
      <c r="F774" s="1115">
        <v>2</v>
      </c>
      <c r="G774" s="942"/>
      <c r="H774" s="1116">
        <f>ROUND(G774*F774,2)</f>
        <v>0</v>
      </c>
      <c r="I774" s="1146"/>
    </row>
    <row r="775" spans="1:9" ht="372" x14ac:dyDescent="0.2">
      <c r="A775" s="1156"/>
      <c r="B775" s="1119" t="s">
        <v>1079</v>
      </c>
      <c r="C775" s="1157"/>
      <c r="D775" s="1159" t="s">
        <v>7480</v>
      </c>
      <c r="E775" s="1157"/>
      <c r="F775" s="1157"/>
      <c r="G775" s="1157"/>
      <c r="H775" s="1157"/>
      <c r="I775" s="1137"/>
    </row>
    <row r="776" spans="1:9" s="1080" customFormat="1" ht="15" x14ac:dyDescent="0.25">
      <c r="A776" s="1124"/>
      <c r="B776" s="1119" t="s">
        <v>985</v>
      </c>
      <c r="C776" s="1125" t="s">
        <v>986</v>
      </c>
      <c r="D776" s="1126" t="s">
        <v>6798</v>
      </c>
      <c r="E776" s="1127"/>
      <c r="F776" s="1128">
        <v>2</v>
      </c>
      <c r="G776" s="1127"/>
      <c r="H776" s="1127"/>
      <c r="I776" s="1162"/>
    </row>
    <row r="777" spans="1:9" ht="24.95" customHeight="1" x14ac:dyDescent="0.2">
      <c r="A777" s="1111" t="s">
        <v>3834</v>
      </c>
      <c r="B777" s="1111" t="s">
        <v>979</v>
      </c>
      <c r="C777" s="1112" t="s">
        <v>7481</v>
      </c>
      <c r="D777" s="1113" t="s">
        <v>7482</v>
      </c>
      <c r="E777" s="1114" t="s">
        <v>92</v>
      </c>
      <c r="F777" s="1115">
        <v>2</v>
      </c>
      <c r="G777" s="942"/>
      <c r="H777" s="1116">
        <f>ROUND(G777*F777,2)</f>
        <v>0</v>
      </c>
      <c r="I777" s="1175"/>
    </row>
    <row r="778" spans="1:9" ht="204" x14ac:dyDescent="0.2">
      <c r="A778" s="1156"/>
      <c r="B778" s="1119" t="s">
        <v>1079</v>
      </c>
      <c r="C778" s="1157"/>
      <c r="D778" s="1159" t="s">
        <v>7483</v>
      </c>
      <c r="E778" s="1157"/>
      <c r="F778" s="1157"/>
      <c r="G778" s="1157"/>
      <c r="H778" s="1157"/>
      <c r="I778" s="1130"/>
    </row>
    <row r="779" spans="1:9" s="1080" customFormat="1" ht="24.95" customHeight="1" x14ac:dyDescent="0.25">
      <c r="A779" s="1104"/>
      <c r="B779" s="1105" t="s">
        <v>977</v>
      </c>
      <c r="C779" s="1106" t="s">
        <v>62</v>
      </c>
      <c r="D779" s="1106" t="s">
        <v>63</v>
      </c>
      <c r="E779" s="1107"/>
      <c r="F779" s="1108"/>
      <c r="G779" s="1108"/>
      <c r="H779" s="1109">
        <f>SUM(H780:H822)</f>
        <v>0</v>
      </c>
      <c r="I779" s="1110"/>
    </row>
    <row r="780" spans="1:9" ht="24.95" customHeight="1" x14ac:dyDescent="0.2">
      <c r="A780" s="1111" t="s">
        <v>3838</v>
      </c>
      <c r="B780" s="1111" t="s">
        <v>979</v>
      </c>
      <c r="C780" s="1112" t="s">
        <v>7484</v>
      </c>
      <c r="D780" s="1113" t="s">
        <v>7485</v>
      </c>
      <c r="E780" s="1114" t="s">
        <v>106</v>
      </c>
      <c r="F780" s="1115">
        <v>20.6</v>
      </c>
      <c r="G780" s="942"/>
      <c r="H780" s="1116">
        <f>ROUND(G780*F780,2)</f>
        <v>0</v>
      </c>
      <c r="I780" s="1129"/>
    </row>
    <row r="781" spans="1:9" s="1080" customFormat="1" ht="409.5" x14ac:dyDescent="0.25">
      <c r="A781" s="1156"/>
      <c r="B781" s="1119" t="s">
        <v>1079</v>
      </c>
      <c r="C781" s="1157"/>
      <c r="D781" s="1158" t="s">
        <v>7486</v>
      </c>
      <c r="E781" s="1157"/>
      <c r="F781" s="1157"/>
      <c r="G781" s="1157"/>
      <c r="H781" s="1157"/>
      <c r="I781" s="1131"/>
    </row>
    <row r="782" spans="1:9" ht="12" x14ac:dyDescent="0.2">
      <c r="A782" s="1118"/>
      <c r="B782" s="1119" t="s">
        <v>985</v>
      </c>
      <c r="C782" s="1120" t="s">
        <v>986</v>
      </c>
      <c r="D782" s="1121" t="s">
        <v>3546</v>
      </c>
      <c r="E782" s="1122"/>
      <c r="F782" s="1120" t="s">
        <v>986</v>
      </c>
      <c r="G782" s="1122"/>
      <c r="H782" s="1122"/>
      <c r="I782" s="1130"/>
    </row>
    <row r="783" spans="1:9" ht="12" x14ac:dyDescent="0.2">
      <c r="A783" s="1124"/>
      <c r="B783" s="1119" t="s">
        <v>985</v>
      </c>
      <c r="C783" s="1125" t="s">
        <v>986</v>
      </c>
      <c r="D783" s="1126" t="s">
        <v>7487</v>
      </c>
      <c r="E783" s="1127"/>
      <c r="F783" s="1128">
        <v>12.5</v>
      </c>
      <c r="G783" s="1127"/>
      <c r="H783" s="1127"/>
      <c r="I783" s="1123"/>
    </row>
    <row r="784" spans="1:9" ht="12" x14ac:dyDescent="0.2">
      <c r="A784" s="1124"/>
      <c r="B784" s="1119" t="s">
        <v>985</v>
      </c>
      <c r="C784" s="1125" t="s">
        <v>986</v>
      </c>
      <c r="D784" s="1126" t="s">
        <v>7488</v>
      </c>
      <c r="E784" s="1127"/>
      <c r="F784" s="1128">
        <v>8.1</v>
      </c>
      <c r="G784" s="1127"/>
      <c r="H784" s="1127"/>
      <c r="I784" s="1137"/>
    </row>
    <row r="785" spans="1:9" s="1080" customFormat="1" ht="15" x14ac:dyDescent="0.25">
      <c r="A785" s="1138"/>
      <c r="B785" s="1119" t="s">
        <v>985</v>
      </c>
      <c r="C785" s="1139" t="s">
        <v>986</v>
      </c>
      <c r="D785" s="1140" t="s">
        <v>1023</v>
      </c>
      <c r="E785" s="1141"/>
      <c r="F785" s="1142">
        <v>20.6</v>
      </c>
      <c r="G785" s="1141"/>
      <c r="H785" s="1141"/>
      <c r="I785" s="1131"/>
    </row>
    <row r="786" spans="1:9" ht="24.95" customHeight="1" x14ac:dyDescent="0.2">
      <c r="A786" s="1111" t="s">
        <v>3842</v>
      </c>
      <c r="B786" s="1111" t="s">
        <v>979</v>
      </c>
      <c r="C786" s="1112" t="s">
        <v>7489</v>
      </c>
      <c r="D786" s="1113" t="s">
        <v>7490</v>
      </c>
      <c r="E786" s="1114" t="s">
        <v>106</v>
      </c>
      <c r="F786" s="1115">
        <v>15.85</v>
      </c>
      <c r="G786" s="942"/>
      <c r="H786" s="1116">
        <f>ROUND(G786*F786,2)</f>
        <v>0</v>
      </c>
      <c r="I786" s="1117"/>
    </row>
    <row r="787" spans="1:9" ht="72" x14ac:dyDescent="0.2">
      <c r="A787" s="1156"/>
      <c r="B787" s="1119" t="s">
        <v>1079</v>
      </c>
      <c r="C787" s="1157"/>
      <c r="D787" s="1159" t="s">
        <v>7491</v>
      </c>
      <c r="E787" s="1157"/>
      <c r="F787" s="1157"/>
      <c r="G787" s="1157"/>
      <c r="H787" s="1157"/>
      <c r="I787" s="1123"/>
    </row>
    <row r="788" spans="1:9" ht="12" x14ac:dyDescent="0.2">
      <c r="A788" s="1118"/>
      <c r="B788" s="1119" t="s">
        <v>985</v>
      </c>
      <c r="C788" s="1120" t="s">
        <v>986</v>
      </c>
      <c r="D788" s="1121" t="s">
        <v>7492</v>
      </c>
      <c r="E788" s="1122"/>
      <c r="F788" s="1120" t="s">
        <v>986</v>
      </c>
      <c r="G788" s="1122"/>
      <c r="H788" s="1122"/>
      <c r="I788" s="1137"/>
    </row>
    <row r="789" spans="1:9" s="1080" customFormat="1" ht="15" x14ac:dyDescent="0.25">
      <c r="A789" s="1124"/>
      <c r="B789" s="1119" t="s">
        <v>985</v>
      </c>
      <c r="C789" s="1125" t="s">
        <v>986</v>
      </c>
      <c r="D789" s="1126" t="s">
        <v>7493</v>
      </c>
      <c r="E789" s="1127"/>
      <c r="F789" s="1128">
        <v>15.85</v>
      </c>
      <c r="G789" s="1127"/>
      <c r="H789" s="1127"/>
      <c r="I789" s="1131"/>
    </row>
    <row r="790" spans="1:9" ht="24.95" customHeight="1" x14ac:dyDescent="0.2">
      <c r="A790" s="1111" t="s">
        <v>3845</v>
      </c>
      <c r="B790" s="1111" t="s">
        <v>979</v>
      </c>
      <c r="C790" s="1112" t="s">
        <v>7494</v>
      </c>
      <c r="D790" s="1113" t="s">
        <v>7495</v>
      </c>
      <c r="E790" s="1114" t="s">
        <v>106</v>
      </c>
      <c r="F790" s="1115">
        <v>17.5</v>
      </c>
      <c r="G790" s="942"/>
      <c r="H790" s="1116">
        <f>ROUND(G790*F790,2)</f>
        <v>0</v>
      </c>
      <c r="I790" s="1175"/>
    </row>
    <row r="791" spans="1:9" ht="409.5" x14ac:dyDescent="0.2">
      <c r="A791" s="1156"/>
      <c r="B791" s="1119" t="s">
        <v>1079</v>
      </c>
      <c r="C791" s="1157"/>
      <c r="D791" s="1158" t="s">
        <v>7496</v>
      </c>
      <c r="E791" s="1157"/>
      <c r="F791" s="1157"/>
      <c r="G791" s="1157"/>
      <c r="H791" s="1157"/>
      <c r="I791" s="1130"/>
    </row>
    <row r="792" spans="1:9" ht="12" x14ac:dyDescent="0.2">
      <c r="A792" s="1118"/>
      <c r="B792" s="1119" t="s">
        <v>985</v>
      </c>
      <c r="C792" s="1120" t="s">
        <v>986</v>
      </c>
      <c r="D792" s="1121" t="s">
        <v>7497</v>
      </c>
      <c r="E792" s="1122"/>
      <c r="F792" s="1120" t="s">
        <v>986</v>
      </c>
      <c r="G792" s="1122"/>
      <c r="H792" s="1122"/>
      <c r="I792" s="1123"/>
    </row>
    <row r="793" spans="1:9" ht="12" x14ac:dyDescent="0.2">
      <c r="A793" s="1124"/>
      <c r="B793" s="1119" t="s">
        <v>985</v>
      </c>
      <c r="C793" s="1125" t="s">
        <v>986</v>
      </c>
      <c r="D793" s="1126" t="s">
        <v>7498</v>
      </c>
      <c r="E793" s="1127"/>
      <c r="F793" s="1128">
        <v>17.5</v>
      </c>
      <c r="G793" s="1127"/>
      <c r="H793" s="1127"/>
      <c r="I793" s="1137"/>
    </row>
    <row r="794" spans="1:9" s="1080" customFormat="1" ht="24.95" customHeight="1" x14ac:dyDescent="0.25">
      <c r="A794" s="1111" t="s">
        <v>3849</v>
      </c>
      <c r="B794" s="1111" t="s">
        <v>979</v>
      </c>
      <c r="C794" s="1112" t="s">
        <v>7499</v>
      </c>
      <c r="D794" s="1113" t="s">
        <v>7500</v>
      </c>
      <c r="E794" s="1114" t="s">
        <v>106</v>
      </c>
      <c r="F794" s="1115">
        <v>10.26</v>
      </c>
      <c r="G794" s="942"/>
      <c r="H794" s="1116">
        <f>ROUND(G794*F794,2)</f>
        <v>0</v>
      </c>
      <c r="I794" s="1144"/>
    </row>
    <row r="795" spans="1:9" ht="12" x14ac:dyDescent="0.2">
      <c r="A795" s="1118"/>
      <c r="B795" s="1119" t="s">
        <v>985</v>
      </c>
      <c r="C795" s="1120" t="s">
        <v>986</v>
      </c>
      <c r="D795" s="1121" t="s">
        <v>7297</v>
      </c>
      <c r="E795" s="1122"/>
      <c r="F795" s="1120" t="s">
        <v>986</v>
      </c>
      <c r="G795" s="1122"/>
      <c r="H795" s="1122"/>
      <c r="I795" s="1130"/>
    </row>
    <row r="796" spans="1:9" ht="12" x14ac:dyDescent="0.2">
      <c r="A796" s="1124"/>
      <c r="B796" s="1119" t="s">
        <v>985</v>
      </c>
      <c r="C796" s="1125" t="s">
        <v>986</v>
      </c>
      <c r="D796" s="1126" t="s">
        <v>7298</v>
      </c>
      <c r="E796" s="1127"/>
      <c r="F796" s="1128">
        <v>10.26</v>
      </c>
      <c r="G796" s="1127"/>
      <c r="H796" s="1127"/>
      <c r="I796" s="1130"/>
    </row>
    <row r="797" spans="1:9" ht="24.95" customHeight="1" x14ac:dyDescent="0.2">
      <c r="A797" s="1165" t="s">
        <v>3852</v>
      </c>
      <c r="B797" s="1165" t="s">
        <v>979</v>
      </c>
      <c r="C797" s="1166" t="s">
        <v>7501</v>
      </c>
      <c r="D797" s="1179" t="s">
        <v>11810</v>
      </c>
      <c r="E797" s="1168" t="s">
        <v>106</v>
      </c>
      <c r="F797" s="1169">
        <v>10.26</v>
      </c>
      <c r="G797" s="942"/>
      <c r="H797" s="1170">
        <f>ROUND(G797*F797,2)</f>
        <v>0</v>
      </c>
      <c r="I797" s="1189"/>
    </row>
    <row r="798" spans="1:9" ht="12" x14ac:dyDescent="0.2">
      <c r="A798" s="1190"/>
      <c r="B798" s="1181" t="s">
        <v>985</v>
      </c>
      <c r="C798" s="1191" t="s">
        <v>986</v>
      </c>
      <c r="D798" s="1192" t="s">
        <v>7297</v>
      </c>
      <c r="E798" s="1193"/>
      <c r="F798" s="1191" t="s">
        <v>986</v>
      </c>
      <c r="G798" s="1193"/>
      <c r="H798" s="1193"/>
      <c r="I798" s="1194"/>
    </row>
    <row r="799" spans="1:9" ht="12" x14ac:dyDescent="0.2">
      <c r="A799" s="1180"/>
      <c r="B799" s="1181" t="s">
        <v>985</v>
      </c>
      <c r="C799" s="1182" t="s">
        <v>986</v>
      </c>
      <c r="D799" s="1183" t="s">
        <v>7298</v>
      </c>
      <c r="E799" s="1184"/>
      <c r="F799" s="1185">
        <v>10.26</v>
      </c>
      <c r="G799" s="1184"/>
      <c r="H799" s="1184"/>
      <c r="I799" s="1194"/>
    </row>
    <row r="800" spans="1:9" ht="24.95" customHeight="1" x14ac:dyDescent="0.2">
      <c r="A800" s="1111" t="s">
        <v>3857</v>
      </c>
      <c r="B800" s="1111" t="s">
        <v>979</v>
      </c>
      <c r="C800" s="1112" t="s">
        <v>7502</v>
      </c>
      <c r="D800" s="1113" t="s">
        <v>7503</v>
      </c>
      <c r="E800" s="1114" t="s">
        <v>125</v>
      </c>
      <c r="F800" s="1115">
        <v>4</v>
      </c>
      <c r="G800" s="942"/>
      <c r="H800" s="1116">
        <f>ROUND(G800*F800,2)</f>
        <v>0</v>
      </c>
      <c r="I800" s="1173"/>
    </row>
    <row r="801" spans="1:9" ht="12" x14ac:dyDescent="0.2">
      <c r="A801" s="1118"/>
      <c r="B801" s="1119" t="s">
        <v>985</v>
      </c>
      <c r="C801" s="1120" t="s">
        <v>986</v>
      </c>
      <c r="D801" s="1121" t="s">
        <v>7083</v>
      </c>
      <c r="E801" s="1122"/>
      <c r="F801" s="1120" t="s">
        <v>986</v>
      </c>
      <c r="G801" s="1122"/>
      <c r="H801" s="1122"/>
      <c r="I801" s="1148"/>
    </row>
    <row r="802" spans="1:9" ht="12" x14ac:dyDescent="0.2">
      <c r="A802" s="1124"/>
      <c r="B802" s="1119" t="s">
        <v>985</v>
      </c>
      <c r="C802" s="1125" t="s">
        <v>986</v>
      </c>
      <c r="D802" s="1126" t="s">
        <v>7504</v>
      </c>
      <c r="E802" s="1127"/>
      <c r="F802" s="1128">
        <v>4</v>
      </c>
      <c r="G802" s="1127"/>
      <c r="H802" s="1127"/>
      <c r="I802" s="1130"/>
    </row>
    <row r="803" spans="1:9" ht="24.95" customHeight="1" x14ac:dyDescent="0.2">
      <c r="A803" s="1111" t="s">
        <v>3860</v>
      </c>
      <c r="B803" s="1111" t="s">
        <v>979</v>
      </c>
      <c r="C803" s="1112" t="s">
        <v>4965</v>
      </c>
      <c r="D803" s="1113" t="s">
        <v>4966</v>
      </c>
      <c r="E803" s="1114" t="s">
        <v>620</v>
      </c>
      <c r="F803" s="1115">
        <v>73</v>
      </c>
      <c r="G803" s="942"/>
      <c r="H803" s="1116">
        <f>ROUND(G803*F803,2)</f>
        <v>0</v>
      </c>
      <c r="I803" s="1163"/>
    </row>
    <row r="804" spans="1:9" ht="12" x14ac:dyDescent="0.2">
      <c r="A804" s="1118"/>
      <c r="B804" s="1119" t="s">
        <v>985</v>
      </c>
      <c r="C804" s="1120" t="s">
        <v>986</v>
      </c>
      <c r="D804" s="1121" t="s">
        <v>4937</v>
      </c>
      <c r="E804" s="1122"/>
      <c r="F804" s="1120" t="s">
        <v>986</v>
      </c>
      <c r="G804" s="1122"/>
      <c r="H804" s="1122"/>
      <c r="I804" s="1137"/>
    </row>
    <row r="805" spans="1:9" ht="12" x14ac:dyDescent="0.2">
      <c r="A805" s="1124"/>
      <c r="B805" s="1119" t="s">
        <v>985</v>
      </c>
      <c r="C805" s="1125" t="s">
        <v>986</v>
      </c>
      <c r="D805" s="1126" t="s">
        <v>7505</v>
      </c>
      <c r="E805" s="1127"/>
      <c r="F805" s="1128">
        <v>73</v>
      </c>
      <c r="G805" s="1127"/>
      <c r="H805" s="1127"/>
      <c r="I805" s="1137"/>
    </row>
    <row r="806" spans="1:9" ht="24.95" customHeight="1" x14ac:dyDescent="0.2">
      <c r="A806" s="1111" t="s">
        <v>3865</v>
      </c>
      <c r="B806" s="1111" t="s">
        <v>979</v>
      </c>
      <c r="C806" s="1112" t="s">
        <v>4010</v>
      </c>
      <c r="D806" s="1113" t="s">
        <v>4011</v>
      </c>
      <c r="E806" s="1114" t="s">
        <v>1169</v>
      </c>
      <c r="F806" s="1115">
        <v>10229.401</v>
      </c>
      <c r="G806" s="942"/>
      <c r="H806" s="1116">
        <f>ROUND(G806*F806,2)</f>
        <v>0</v>
      </c>
      <c r="I806" s="1173"/>
    </row>
    <row r="807" spans="1:9" ht="24.95" customHeight="1" x14ac:dyDescent="0.2">
      <c r="A807" s="1111" t="s">
        <v>3870</v>
      </c>
      <c r="B807" s="1111" t="s">
        <v>979</v>
      </c>
      <c r="C807" s="1112" t="s">
        <v>6852</v>
      </c>
      <c r="D807" s="1195" t="s">
        <v>3803</v>
      </c>
      <c r="E807" s="1196"/>
      <c r="F807" s="1196"/>
      <c r="G807" s="1196"/>
      <c r="H807" s="1197"/>
      <c r="I807" s="1198"/>
    </row>
    <row r="808" spans="1:9" ht="408" x14ac:dyDescent="0.2">
      <c r="A808" s="1156"/>
      <c r="B808" s="1119" t="s">
        <v>1079</v>
      </c>
      <c r="C808" s="1157"/>
      <c r="D808" s="1158" t="s">
        <v>6853</v>
      </c>
      <c r="E808" s="1157"/>
      <c r="F808" s="1157"/>
      <c r="G808" s="1157"/>
      <c r="H808" s="1157"/>
      <c r="I808" s="1130"/>
    </row>
    <row r="809" spans="1:9" ht="24.95" customHeight="1" x14ac:dyDescent="0.2">
      <c r="A809" s="1111" t="s">
        <v>3871</v>
      </c>
      <c r="B809" s="1111" t="s">
        <v>979</v>
      </c>
      <c r="C809" s="1112" t="s">
        <v>7506</v>
      </c>
      <c r="D809" s="1113" t="s">
        <v>7507</v>
      </c>
      <c r="E809" s="1114" t="s">
        <v>92</v>
      </c>
      <c r="F809" s="1115">
        <v>1</v>
      </c>
      <c r="G809" s="942"/>
      <c r="H809" s="1116">
        <f>ROUND(G809*F809,2)</f>
        <v>0</v>
      </c>
      <c r="I809" s="1146"/>
    </row>
    <row r="810" spans="1:9" ht="409.5" x14ac:dyDescent="0.2">
      <c r="A810" s="1156"/>
      <c r="B810" s="1119" t="s">
        <v>1079</v>
      </c>
      <c r="C810" s="1157"/>
      <c r="D810" s="1158" t="s">
        <v>7508</v>
      </c>
      <c r="E810" s="1157"/>
      <c r="F810" s="1157"/>
      <c r="G810" s="1157"/>
      <c r="H810" s="1157"/>
      <c r="I810" s="1137"/>
    </row>
    <row r="811" spans="1:9" ht="24.95" customHeight="1" x14ac:dyDescent="0.2">
      <c r="A811" s="1111" t="s">
        <v>3876</v>
      </c>
      <c r="B811" s="1111" t="s">
        <v>979</v>
      </c>
      <c r="C811" s="1112" t="s">
        <v>7509</v>
      </c>
      <c r="D811" s="1113" t="s">
        <v>7510</v>
      </c>
      <c r="E811" s="1114" t="s">
        <v>92</v>
      </c>
      <c r="F811" s="1115">
        <v>1</v>
      </c>
      <c r="G811" s="942"/>
      <c r="H811" s="1116">
        <f>ROUND(G811*F811,2)</f>
        <v>0</v>
      </c>
      <c r="I811" s="1129"/>
    </row>
    <row r="812" spans="1:9" ht="396" x14ac:dyDescent="0.2">
      <c r="A812" s="1156"/>
      <c r="B812" s="1119" t="s">
        <v>1079</v>
      </c>
      <c r="C812" s="1157"/>
      <c r="D812" s="1159" t="s">
        <v>7511</v>
      </c>
      <c r="E812" s="1157"/>
      <c r="F812" s="1157"/>
      <c r="G812" s="1157"/>
      <c r="H812" s="1157"/>
      <c r="I812" s="1143"/>
    </row>
    <row r="813" spans="1:9" s="1080" customFormat="1" ht="24.95" customHeight="1" x14ac:dyDescent="0.25">
      <c r="A813" s="1111" t="s">
        <v>3880</v>
      </c>
      <c r="B813" s="1111" t="s">
        <v>979</v>
      </c>
      <c r="C813" s="1112" t="s">
        <v>7512</v>
      </c>
      <c r="D813" s="1113" t="s">
        <v>7513</v>
      </c>
      <c r="E813" s="1114" t="s">
        <v>92</v>
      </c>
      <c r="F813" s="1115">
        <v>1</v>
      </c>
      <c r="G813" s="942"/>
      <c r="H813" s="1116">
        <f>ROUND(G813*F813,2)</f>
        <v>0</v>
      </c>
      <c r="I813" s="1144"/>
    </row>
    <row r="814" spans="1:9" ht="348" x14ac:dyDescent="0.2">
      <c r="A814" s="1156"/>
      <c r="B814" s="1119" t="s">
        <v>1079</v>
      </c>
      <c r="C814" s="1157"/>
      <c r="D814" s="1159" t="s">
        <v>7514</v>
      </c>
      <c r="E814" s="1157"/>
      <c r="F814" s="1157"/>
      <c r="G814" s="1157"/>
      <c r="H814" s="1157"/>
      <c r="I814" s="1130"/>
    </row>
    <row r="815" spans="1:9" ht="24.95" customHeight="1" x14ac:dyDescent="0.2">
      <c r="A815" s="1111" t="s">
        <v>3884</v>
      </c>
      <c r="B815" s="1111" t="s">
        <v>979</v>
      </c>
      <c r="C815" s="1112" t="s">
        <v>7515</v>
      </c>
      <c r="D815" s="1113" t="s">
        <v>7516</v>
      </c>
      <c r="E815" s="1114" t="s">
        <v>106</v>
      </c>
      <c r="F815" s="1115">
        <v>14.1</v>
      </c>
      <c r="G815" s="942"/>
      <c r="H815" s="1116">
        <f>ROUND(G815*F815,2)</f>
        <v>0</v>
      </c>
      <c r="I815" s="1117"/>
    </row>
    <row r="816" spans="1:9" s="1080" customFormat="1" ht="252" x14ac:dyDescent="0.25">
      <c r="A816" s="1156"/>
      <c r="B816" s="1119" t="s">
        <v>1079</v>
      </c>
      <c r="C816" s="1157"/>
      <c r="D816" s="1159" t="s">
        <v>7517</v>
      </c>
      <c r="E816" s="1157"/>
      <c r="F816" s="1157"/>
      <c r="G816" s="1157"/>
      <c r="H816" s="1157"/>
      <c r="I816" s="1131"/>
    </row>
    <row r="817" spans="1:9" ht="24.95" customHeight="1" x14ac:dyDescent="0.2">
      <c r="A817" s="1111" t="s">
        <v>3888</v>
      </c>
      <c r="B817" s="1111" t="s">
        <v>979</v>
      </c>
      <c r="C817" s="1112" t="s">
        <v>7518</v>
      </c>
      <c r="D817" s="1113" t="s">
        <v>7519</v>
      </c>
      <c r="E817" s="1114" t="s">
        <v>92</v>
      </c>
      <c r="F817" s="1115">
        <v>1</v>
      </c>
      <c r="G817" s="942"/>
      <c r="H817" s="1116">
        <f>ROUND(G817*F817,2)</f>
        <v>0</v>
      </c>
      <c r="I817" s="1117"/>
    </row>
    <row r="818" spans="1:9" ht="264" x14ac:dyDescent="0.2">
      <c r="A818" s="1156"/>
      <c r="B818" s="1119" t="s">
        <v>1079</v>
      </c>
      <c r="C818" s="1157"/>
      <c r="D818" s="1159" t="s">
        <v>7520</v>
      </c>
      <c r="E818" s="1157"/>
      <c r="F818" s="1157"/>
      <c r="G818" s="1157"/>
      <c r="H818" s="1157"/>
      <c r="I818" s="1130"/>
    </row>
    <row r="819" spans="1:9" s="1080" customFormat="1" ht="24.95" customHeight="1" x14ac:dyDescent="0.25">
      <c r="A819" s="1111" t="s">
        <v>3892</v>
      </c>
      <c r="B819" s="1111" t="s">
        <v>979</v>
      </c>
      <c r="C819" s="1112" t="s">
        <v>7521</v>
      </c>
      <c r="D819" s="1113" t="s">
        <v>7522</v>
      </c>
      <c r="E819" s="1114" t="s">
        <v>92</v>
      </c>
      <c r="F819" s="1115">
        <v>2</v>
      </c>
      <c r="G819" s="942"/>
      <c r="H819" s="1116">
        <f>ROUND(G819*F819,2)</f>
        <v>0</v>
      </c>
      <c r="I819" s="1147"/>
    </row>
    <row r="820" spans="1:9" s="1080" customFormat="1" ht="180" x14ac:dyDescent="0.25">
      <c r="A820" s="1156"/>
      <c r="B820" s="1119" t="s">
        <v>1079</v>
      </c>
      <c r="C820" s="1157"/>
      <c r="D820" s="1159" t="s">
        <v>7523</v>
      </c>
      <c r="E820" s="1157"/>
      <c r="F820" s="1157"/>
      <c r="G820" s="1157"/>
      <c r="H820" s="1157"/>
      <c r="I820" s="1131"/>
    </row>
    <row r="821" spans="1:9" ht="24.95" customHeight="1" x14ac:dyDescent="0.2">
      <c r="A821" s="1111" t="s">
        <v>3896</v>
      </c>
      <c r="B821" s="1111" t="s">
        <v>979</v>
      </c>
      <c r="C821" s="1112" t="s">
        <v>7524</v>
      </c>
      <c r="D821" s="1113" t="s">
        <v>7519</v>
      </c>
      <c r="E821" s="1114" t="s">
        <v>92</v>
      </c>
      <c r="F821" s="1115">
        <v>1</v>
      </c>
      <c r="G821" s="942"/>
      <c r="H821" s="1116">
        <f>ROUND(G821*F821,2)</f>
        <v>0</v>
      </c>
      <c r="I821" s="1117"/>
    </row>
    <row r="822" spans="1:9" ht="264" x14ac:dyDescent="0.2">
      <c r="A822" s="1156"/>
      <c r="B822" s="1119" t="s">
        <v>1079</v>
      </c>
      <c r="C822" s="1157"/>
      <c r="D822" s="1159" t="s">
        <v>7525</v>
      </c>
      <c r="E822" s="1157"/>
      <c r="F822" s="1157"/>
      <c r="G822" s="1157"/>
      <c r="H822" s="1157"/>
      <c r="I822" s="1130"/>
    </row>
    <row r="823" spans="1:9" s="1080" customFormat="1" ht="24.95" customHeight="1" x14ac:dyDescent="0.25">
      <c r="A823" s="1104"/>
      <c r="B823" s="1105" t="s">
        <v>977</v>
      </c>
      <c r="C823" s="1106" t="s">
        <v>348</v>
      </c>
      <c r="D823" s="1106" t="s">
        <v>2897</v>
      </c>
      <c r="E823" s="1107"/>
      <c r="F823" s="1108"/>
      <c r="G823" s="1108"/>
      <c r="H823" s="1109">
        <f>SUM(H824:H833)</f>
        <v>0</v>
      </c>
      <c r="I823" s="1110"/>
    </row>
    <row r="824" spans="1:9" ht="24.95" customHeight="1" x14ac:dyDescent="0.2">
      <c r="A824" s="1111" t="s">
        <v>3900</v>
      </c>
      <c r="B824" s="1111" t="s">
        <v>979</v>
      </c>
      <c r="C824" s="1112" t="s">
        <v>4016</v>
      </c>
      <c r="D824" s="1113" t="s">
        <v>4017</v>
      </c>
      <c r="E824" s="1114" t="s">
        <v>106</v>
      </c>
      <c r="F824" s="1115">
        <v>60.4</v>
      </c>
      <c r="G824" s="942"/>
      <c r="H824" s="1116">
        <f>ROUND(G824*F824,2)</f>
        <v>0</v>
      </c>
      <c r="I824" s="1129"/>
    </row>
    <row r="825" spans="1:9" ht="12" x14ac:dyDescent="0.2">
      <c r="A825" s="1118"/>
      <c r="B825" s="1119" t="s">
        <v>985</v>
      </c>
      <c r="C825" s="1120" t="s">
        <v>986</v>
      </c>
      <c r="D825" s="1121" t="s">
        <v>6205</v>
      </c>
      <c r="E825" s="1122"/>
      <c r="F825" s="1120" t="s">
        <v>986</v>
      </c>
      <c r="G825" s="1122"/>
      <c r="H825" s="1122"/>
      <c r="I825" s="1123"/>
    </row>
    <row r="826" spans="1:9" ht="12" x14ac:dyDescent="0.2">
      <c r="A826" s="1124"/>
      <c r="B826" s="1119" t="s">
        <v>985</v>
      </c>
      <c r="C826" s="1125" t="s">
        <v>986</v>
      </c>
      <c r="D826" s="1126" t="s">
        <v>7213</v>
      </c>
      <c r="E826" s="1127"/>
      <c r="F826" s="1128">
        <v>9.42</v>
      </c>
      <c r="G826" s="1127"/>
      <c r="H826" s="1127"/>
      <c r="I826" s="1137"/>
    </row>
    <row r="827" spans="1:9" ht="12" x14ac:dyDescent="0.2">
      <c r="A827" s="1118"/>
      <c r="B827" s="1119" t="s">
        <v>985</v>
      </c>
      <c r="C827" s="1120" t="s">
        <v>986</v>
      </c>
      <c r="D827" s="1121" t="s">
        <v>6211</v>
      </c>
      <c r="E827" s="1122"/>
      <c r="F827" s="1120" t="s">
        <v>986</v>
      </c>
      <c r="G827" s="1122"/>
      <c r="H827" s="1122"/>
      <c r="I827" s="1143"/>
    </row>
    <row r="828" spans="1:9" ht="12" x14ac:dyDescent="0.2">
      <c r="A828" s="1124"/>
      <c r="B828" s="1119" t="s">
        <v>985</v>
      </c>
      <c r="C828" s="1125" t="s">
        <v>986</v>
      </c>
      <c r="D828" s="1126" t="s">
        <v>7214</v>
      </c>
      <c r="E828" s="1127"/>
      <c r="F828" s="1128">
        <v>23.34</v>
      </c>
      <c r="G828" s="1127"/>
      <c r="H828" s="1127"/>
      <c r="I828" s="1148"/>
    </row>
    <row r="829" spans="1:9" ht="12" x14ac:dyDescent="0.2">
      <c r="A829" s="1118"/>
      <c r="B829" s="1119" t="s">
        <v>985</v>
      </c>
      <c r="C829" s="1120" t="s">
        <v>986</v>
      </c>
      <c r="D829" s="1121" t="s">
        <v>6213</v>
      </c>
      <c r="E829" s="1122"/>
      <c r="F829" s="1120" t="s">
        <v>986</v>
      </c>
      <c r="G829" s="1122"/>
      <c r="H829" s="1122"/>
      <c r="I829" s="1130"/>
    </row>
    <row r="830" spans="1:9" ht="12" x14ac:dyDescent="0.2">
      <c r="A830" s="1124"/>
      <c r="B830" s="1119" t="s">
        <v>985</v>
      </c>
      <c r="C830" s="1125" t="s">
        <v>986</v>
      </c>
      <c r="D830" s="1126" t="s">
        <v>7215</v>
      </c>
      <c r="E830" s="1127"/>
      <c r="F830" s="1128">
        <v>10.47</v>
      </c>
      <c r="G830" s="1127"/>
      <c r="H830" s="1127"/>
      <c r="I830" s="1123"/>
    </row>
    <row r="831" spans="1:9" ht="12" x14ac:dyDescent="0.2">
      <c r="A831" s="1118"/>
      <c r="B831" s="1119" t="s">
        <v>985</v>
      </c>
      <c r="C831" s="1120" t="s">
        <v>986</v>
      </c>
      <c r="D831" s="1121" t="s">
        <v>6207</v>
      </c>
      <c r="E831" s="1122"/>
      <c r="F831" s="1120" t="s">
        <v>986</v>
      </c>
      <c r="G831" s="1122"/>
      <c r="H831" s="1122"/>
      <c r="I831" s="1137"/>
    </row>
    <row r="832" spans="1:9" ht="12" x14ac:dyDescent="0.2">
      <c r="A832" s="1124"/>
      <c r="B832" s="1119" t="s">
        <v>985</v>
      </c>
      <c r="C832" s="1125" t="s">
        <v>986</v>
      </c>
      <c r="D832" s="1126" t="s">
        <v>7216</v>
      </c>
      <c r="E832" s="1127"/>
      <c r="F832" s="1128">
        <v>17.170000000000002</v>
      </c>
      <c r="G832" s="1127"/>
      <c r="H832" s="1127"/>
      <c r="I832" s="1137"/>
    </row>
    <row r="833" spans="1:9" ht="12" x14ac:dyDescent="0.2">
      <c r="A833" s="1138"/>
      <c r="B833" s="1119" t="s">
        <v>985</v>
      </c>
      <c r="C833" s="1139" t="s">
        <v>986</v>
      </c>
      <c r="D833" s="1140" t="s">
        <v>1023</v>
      </c>
      <c r="E833" s="1141"/>
      <c r="F833" s="1142">
        <v>60.4</v>
      </c>
      <c r="G833" s="1141"/>
      <c r="H833" s="1141"/>
      <c r="I833" s="1143"/>
    </row>
    <row r="834" spans="1:9" s="1080" customFormat="1" ht="24.95" customHeight="1" x14ac:dyDescent="0.25">
      <c r="A834" s="1104"/>
      <c r="B834" s="1105" t="s">
        <v>977</v>
      </c>
      <c r="C834" s="1106" t="s">
        <v>64</v>
      </c>
      <c r="D834" s="1106" t="s">
        <v>5901</v>
      </c>
      <c r="E834" s="1107"/>
      <c r="F834" s="1108"/>
      <c r="G834" s="1108"/>
      <c r="H834" s="1109">
        <f>SUM(H835:H837)</f>
        <v>0</v>
      </c>
      <c r="I834" s="1110"/>
    </row>
    <row r="835" spans="1:9" ht="24.95" customHeight="1" x14ac:dyDescent="0.2">
      <c r="A835" s="1111" t="s">
        <v>3904</v>
      </c>
      <c r="B835" s="1111" t="s">
        <v>979</v>
      </c>
      <c r="C835" s="1112" t="s">
        <v>7526</v>
      </c>
      <c r="D835" s="1113" t="s">
        <v>7527</v>
      </c>
      <c r="E835" s="1114" t="s">
        <v>106</v>
      </c>
      <c r="F835" s="1115">
        <v>44.51</v>
      </c>
      <c r="G835" s="942"/>
      <c r="H835" s="1116">
        <f>ROUND(G835*F835,2)</f>
        <v>0</v>
      </c>
      <c r="I835" s="1198"/>
    </row>
    <row r="836" spans="1:9" ht="12" x14ac:dyDescent="0.2">
      <c r="A836" s="1118"/>
      <c r="B836" s="1119" t="s">
        <v>985</v>
      </c>
      <c r="C836" s="1120" t="s">
        <v>986</v>
      </c>
      <c r="D836" s="1121" t="s">
        <v>6209</v>
      </c>
      <c r="E836" s="1122"/>
      <c r="F836" s="1120" t="s">
        <v>986</v>
      </c>
      <c r="G836" s="1122"/>
      <c r="H836" s="1122"/>
      <c r="I836" s="1130"/>
    </row>
    <row r="837" spans="1:9" ht="12" x14ac:dyDescent="0.2">
      <c r="A837" s="1124"/>
      <c r="B837" s="1119" t="s">
        <v>985</v>
      </c>
      <c r="C837" s="1125" t="s">
        <v>986</v>
      </c>
      <c r="D837" s="1126" t="s">
        <v>7528</v>
      </c>
      <c r="E837" s="1127"/>
      <c r="F837" s="1128">
        <v>44.51</v>
      </c>
      <c r="G837" s="1127"/>
      <c r="H837" s="1127"/>
      <c r="I837" s="1123"/>
    </row>
    <row r="838" spans="1:9" s="1080" customFormat="1" ht="24.95" customHeight="1" x14ac:dyDescent="0.25">
      <c r="A838" s="1104"/>
      <c r="B838" s="1105" t="s">
        <v>977</v>
      </c>
      <c r="C838" s="1106" t="s">
        <v>66</v>
      </c>
      <c r="D838" s="1106" t="s">
        <v>67</v>
      </c>
      <c r="E838" s="1107"/>
      <c r="F838" s="1108"/>
      <c r="G838" s="1108"/>
      <c r="H838" s="1109">
        <f>SUM(H839:H957)</f>
        <v>0</v>
      </c>
      <c r="I838" s="1110"/>
    </row>
    <row r="839" spans="1:9" ht="24.95" customHeight="1" x14ac:dyDescent="0.2">
      <c r="A839" s="1111" t="s">
        <v>3906</v>
      </c>
      <c r="B839" s="1111" t="s">
        <v>979</v>
      </c>
      <c r="C839" s="1112" t="s">
        <v>6865</v>
      </c>
      <c r="D839" s="1113" t="s">
        <v>6866</v>
      </c>
      <c r="E839" s="1114" t="s">
        <v>106</v>
      </c>
      <c r="F839" s="1115">
        <v>40.6</v>
      </c>
      <c r="G839" s="942"/>
      <c r="H839" s="1116">
        <f>ROUND(G839*F839,2)</f>
        <v>0</v>
      </c>
      <c r="I839" s="1129"/>
    </row>
    <row r="840" spans="1:9" ht="12" x14ac:dyDescent="0.2">
      <c r="A840" s="1118"/>
      <c r="B840" s="1119" t="s">
        <v>985</v>
      </c>
      <c r="C840" s="1120" t="s">
        <v>986</v>
      </c>
      <c r="D840" s="1121" t="s">
        <v>6867</v>
      </c>
      <c r="E840" s="1122"/>
      <c r="F840" s="1120" t="s">
        <v>986</v>
      </c>
      <c r="G840" s="1122"/>
      <c r="H840" s="1122"/>
      <c r="I840" s="1143"/>
    </row>
    <row r="841" spans="1:9" s="1080" customFormat="1" ht="15" x14ac:dyDescent="0.25">
      <c r="A841" s="1124"/>
      <c r="B841" s="1119" t="s">
        <v>985</v>
      </c>
      <c r="C841" s="1125" t="s">
        <v>986</v>
      </c>
      <c r="D841" s="1126" t="s">
        <v>7529</v>
      </c>
      <c r="E841" s="1127"/>
      <c r="F841" s="1128">
        <v>8.84</v>
      </c>
      <c r="G841" s="1127"/>
      <c r="H841" s="1127"/>
      <c r="I841" s="1131"/>
    </row>
    <row r="842" spans="1:9" ht="12" x14ac:dyDescent="0.2">
      <c r="A842" s="1124"/>
      <c r="B842" s="1119" t="s">
        <v>985</v>
      </c>
      <c r="C842" s="1125" t="s">
        <v>986</v>
      </c>
      <c r="D842" s="1126" t="s">
        <v>7530</v>
      </c>
      <c r="E842" s="1127"/>
      <c r="F842" s="1128">
        <v>20.190000000000001</v>
      </c>
      <c r="G842" s="1127"/>
      <c r="H842" s="1127"/>
      <c r="I842" s="1130"/>
    </row>
    <row r="843" spans="1:9" ht="12" x14ac:dyDescent="0.2">
      <c r="A843" s="1124"/>
      <c r="B843" s="1119" t="s">
        <v>985</v>
      </c>
      <c r="C843" s="1125" t="s">
        <v>986</v>
      </c>
      <c r="D843" s="1126" t="s">
        <v>7531</v>
      </c>
      <c r="E843" s="1127"/>
      <c r="F843" s="1128">
        <v>11.57</v>
      </c>
      <c r="G843" s="1127"/>
      <c r="H843" s="1127"/>
      <c r="I843" s="1130"/>
    </row>
    <row r="844" spans="1:9" ht="12" x14ac:dyDescent="0.2">
      <c r="A844" s="1138"/>
      <c r="B844" s="1119" t="s">
        <v>985</v>
      </c>
      <c r="C844" s="1139" t="s">
        <v>986</v>
      </c>
      <c r="D844" s="1140" t="s">
        <v>1023</v>
      </c>
      <c r="E844" s="1141"/>
      <c r="F844" s="1142">
        <v>40.6</v>
      </c>
      <c r="G844" s="1141"/>
      <c r="H844" s="1141"/>
      <c r="I844" s="1123"/>
    </row>
    <row r="845" spans="1:9" ht="24.95" customHeight="1" x14ac:dyDescent="0.2">
      <c r="A845" s="1111" t="s">
        <v>3910</v>
      </c>
      <c r="B845" s="1111" t="s">
        <v>979</v>
      </c>
      <c r="C845" s="1112" t="s">
        <v>1176</v>
      </c>
      <c r="D845" s="1113" t="s">
        <v>6874</v>
      </c>
      <c r="E845" s="1114" t="s">
        <v>106</v>
      </c>
      <c r="F845" s="1115">
        <v>148.77000000000001</v>
      </c>
      <c r="G845" s="942"/>
      <c r="H845" s="1116">
        <f>ROUND(G845*F845,2)</f>
        <v>0</v>
      </c>
      <c r="I845" s="1129"/>
    </row>
    <row r="846" spans="1:9" ht="12" x14ac:dyDescent="0.2">
      <c r="A846" s="1124"/>
      <c r="B846" s="1119" t="s">
        <v>985</v>
      </c>
      <c r="C846" s="1125" t="s">
        <v>986</v>
      </c>
      <c r="D846" s="1126" t="s">
        <v>7532</v>
      </c>
      <c r="E846" s="1127"/>
      <c r="F846" s="1128">
        <v>40.6</v>
      </c>
      <c r="G846" s="1127"/>
      <c r="H846" s="1127"/>
      <c r="I846" s="1137"/>
    </row>
    <row r="847" spans="1:9" ht="12" x14ac:dyDescent="0.2">
      <c r="A847" s="1124"/>
      <c r="B847" s="1119" t="s">
        <v>985</v>
      </c>
      <c r="C847" s="1125" t="s">
        <v>986</v>
      </c>
      <c r="D847" s="1126" t="s">
        <v>7533</v>
      </c>
      <c r="E847" s="1127"/>
      <c r="F847" s="1128">
        <v>45.33</v>
      </c>
      <c r="G847" s="1127"/>
      <c r="H847" s="1127"/>
      <c r="I847" s="1161"/>
    </row>
    <row r="848" spans="1:9" ht="12" x14ac:dyDescent="0.2">
      <c r="A848" s="1124"/>
      <c r="B848" s="1119" t="s">
        <v>985</v>
      </c>
      <c r="C848" s="1125" t="s">
        <v>986</v>
      </c>
      <c r="D848" s="1126" t="s">
        <v>7534</v>
      </c>
      <c r="E848" s="1127"/>
      <c r="F848" s="1128">
        <v>15.85</v>
      </c>
      <c r="G848" s="1127"/>
      <c r="H848" s="1127"/>
      <c r="I848" s="1137"/>
    </row>
    <row r="849" spans="1:9" ht="12" x14ac:dyDescent="0.2">
      <c r="A849" s="1124"/>
      <c r="B849" s="1119" t="s">
        <v>985</v>
      </c>
      <c r="C849" s="1125" t="s">
        <v>986</v>
      </c>
      <c r="D849" s="1126" t="s">
        <v>7535</v>
      </c>
      <c r="E849" s="1127"/>
      <c r="F849" s="1128">
        <v>23.47</v>
      </c>
      <c r="G849" s="1127"/>
      <c r="H849" s="1127"/>
      <c r="I849" s="1143"/>
    </row>
    <row r="850" spans="1:9" s="1080" customFormat="1" ht="15" x14ac:dyDescent="0.25">
      <c r="A850" s="1124"/>
      <c r="B850" s="1119" t="s">
        <v>985</v>
      </c>
      <c r="C850" s="1125" t="s">
        <v>986</v>
      </c>
      <c r="D850" s="1126" t="s">
        <v>7536</v>
      </c>
      <c r="E850" s="1127"/>
      <c r="F850" s="1128">
        <v>14.39</v>
      </c>
      <c r="G850" s="1127"/>
      <c r="H850" s="1127"/>
      <c r="I850" s="1131"/>
    </row>
    <row r="851" spans="1:9" ht="12" x14ac:dyDescent="0.2">
      <c r="A851" s="1124"/>
      <c r="B851" s="1119" t="s">
        <v>985</v>
      </c>
      <c r="C851" s="1125" t="s">
        <v>986</v>
      </c>
      <c r="D851" s="1126" t="s">
        <v>7144</v>
      </c>
      <c r="E851" s="1127"/>
      <c r="F851" s="1128">
        <v>9.1300000000000008</v>
      </c>
      <c r="G851" s="1127"/>
      <c r="H851" s="1127"/>
      <c r="I851" s="1130"/>
    </row>
    <row r="852" spans="1:9" ht="12" x14ac:dyDescent="0.2">
      <c r="A852" s="1138"/>
      <c r="B852" s="1119" t="s">
        <v>985</v>
      </c>
      <c r="C852" s="1139" t="s">
        <v>986</v>
      </c>
      <c r="D852" s="1140" t="s">
        <v>1023</v>
      </c>
      <c r="E852" s="1141"/>
      <c r="F852" s="1142">
        <v>148.77000000000001</v>
      </c>
      <c r="G852" s="1141"/>
      <c r="H852" s="1141"/>
      <c r="I852" s="1130"/>
    </row>
    <row r="853" spans="1:9" s="1080" customFormat="1" ht="24.95" customHeight="1" x14ac:dyDescent="0.25">
      <c r="A853" s="1111" t="s">
        <v>3914</v>
      </c>
      <c r="B853" s="1111" t="s">
        <v>979</v>
      </c>
      <c r="C853" s="1112" t="s">
        <v>1181</v>
      </c>
      <c r="D853" s="1113" t="s">
        <v>6875</v>
      </c>
      <c r="E853" s="1114" t="s">
        <v>106</v>
      </c>
      <c r="F853" s="1115">
        <v>23.52</v>
      </c>
      <c r="G853" s="942"/>
      <c r="H853" s="1116">
        <f>ROUND(G853*F853,2)</f>
        <v>0</v>
      </c>
      <c r="I853" s="1147"/>
    </row>
    <row r="854" spans="1:9" s="1080" customFormat="1" ht="36" x14ac:dyDescent="0.25">
      <c r="A854" s="1156"/>
      <c r="B854" s="1119" t="s">
        <v>1079</v>
      </c>
      <c r="C854" s="1157"/>
      <c r="D854" s="1159" t="s">
        <v>6876</v>
      </c>
      <c r="E854" s="1157"/>
      <c r="F854" s="1157"/>
      <c r="G854" s="1157"/>
      <c r="H854" s="1157"/>
      <c r="I854" s="1131"/>
    </row>
    <row r="855" spans="1:9" ht="12" x14ac:dyDescent="0.2">
      <c r="A855" s="1118"/>
      <c r="B855" s="1119" t="s">
        <v>985</v>
      </c>
      <c r="C855" s="1120" t="s">
        <v>986</v>
      </c>
      <c r="D855" s="1121" t="s">
        <v>7137</v>
      </c>
      <c r="E855" s="1122"/>
      <c r="F855" s="1120" t="s">
        <v>986</v>
      </c>
      <c r="G855" s="1122"/>
      <c r="H855" s="1122"/>
      <c r="I855" s="1130"/>
    </row>
    <row r="856" spans="1:9" ht="12" x14ac:dyDescent="0.2">
      <c r="A856" s="1124"/>
      <c r="B856" s="1119" t="s">
        <v>985</v>
      </c>
      <c r="C856" s="1125" t="s">
        <v>986</v>
      </c>
      <c r="D856" s="1126" t="s">
        <v>7138</v>
      </c>
      <c r="E856" s="1127"/>
      <c r="F856" s="1128">
        <v>14.39</v>
      </c>
      <c r="G856" s="1127"/>
      <c r="H856" s="1127"/>
      <c r="I856" s="1130"/>
    </row>
    <row r="857" spans="1:9" ht="12" x14ac:dyDescent="0.2">
      <c r="A857" s="1118"/>
      <c r="B857" s="1119" t="s">
        <v>985</v>
      </c>
      <c r="C857" s="1120" t="s">
        <v>986</v>
      </c>
      <c r="D857" s="1121" t="s">
        <v>7139</v>
      </c>
      <c r="E857" s="1122"/>
      <c r="F857" s="1120" t="s">
        <v>986</v>
      </c>
      <c r="G857" s="1122"/>
      <c r="H857" s="1122"/>
      <c r="I857" s="1137"/>
    </row>
    <row r="858" spans="1:9" s="1080" customFormat="1" ht="15" x14ac:dyDescent="0.25">
      <c r="A858" s="1124"/>
      <c r="B858" s="1119" t="s">
        <v>985</v>
      </c>
      <c r="C858" s="1125" t="s">
        <v>986</v>
      </c>
      <c r="D858" s="1126" t="s">
        <v>7140</v>
      </c>
      <c r="E858" s="1127"/>
      <c r="F858" s="1128">
        <v>9.1300000000000008</v>
      </c>
      <c r="G858" s="1127"/>
      <c r="H858" s="1127"/>
      <c r="I858" s="1131"/>
    </row>
    <row r="859" spans="1:9" ht="12" x14ac:dyDescent="0.2">
      <c r="A859" s="1138"/>
      <c r="B859" s="1119" t="s">
        <v>985</v>
      </c>
      <c r="C859" s="1139" t="s">
        <v>986</v>
      </c>
      <c r="D859" s="1140" t="s">
        <v>1023</v>
      </c>
      <c r="E859" s="1141"/>
      <c r="F859" s="1142">
        <v>23.52</v>
      </c>
      <c r="G859" s="1141"/>
      <c r="H859" s="1141"/>
      <c r="I859" s="1130"/>
    </row>
    <row r="860" spans="1:9" ht="24.95" customHeight="1" x14ac:dyDescent="0.2">
      <c r="A860" s="1111" t="s">
        <v>3918</v>
      </c>
      <c r="B860" s="1111" t="s">
        <v>979</v>
      </c>
      <c r="C860" s="1112" t="s">
        <v>6877</v>
      </c>
      <c r="D860" s="1113" t="s">
        <v>6878</v>
      </c>
      <c r="E860" s="1114" t="s">
        <v>106</v>
      </c>
      <c r="F860" s="1115">
        <v>180.24</v>
      </c>
      <c r="G860" s="942"/>
      <c r="H860" s="1116">
        <f>ROUND(G860*F860,2)</f>
        <v>0</v>
      </c>
      <c r="I860" s="1117"/>
    </row>
    <row r="861" spans="1:9" ht="48" x14ac:dyDescent="0.2">
      <c r="A861" s="1156"/>
      <c r="B861" s="1119" t="s">
        <v>1079</v>
      </c>
      <c r="C861" s="1157"/>
      <c r="D861" s="1159" t="s">
        <v>6879</v>
      </c>
      <c r="E861" s="1157"/>
      <c r="F861" s="1157"/>
      <c r="G861" s="1157"/>
      <c r="H861" s="1157"/>
      <c r="I861" s="1123"/>
    </row>
    <row r="862" spans="1:9" ht="12" x14ac:dyDescent="0.2">
      <c r="A862" s="1118"/>
      <c r="B862" s="1119" t="s">
        <v>985</v>
      </c>
      <c r="C862" s="1120" t="s">
        <v>986</v>
      </c>
      <c r="D862" s="1121" t="s">
        <v>6867</v>
      </c>
      <c r="E862" s="1122"/>
      <c r="F862" s="1120" t="s">
        <v>986</v>
      </c>
      <c r="G862" s="1122"/>
      <c r="H862" s="1122"/>
      <c r="I862" s="1137"/>
    </row>
    <row r="863" spans="1:9" ht="12" x14ac:dyDescent="0.2">
      <c r="A863" s="1124"/>
      <c r="B863" s="1119" t="s">
        <v>985</v>
      </c>
      <c r="C863" s="1125" t="s">
        <v>986</v>
      </c>
      <c r="D863" s="1126" t="s">
        <v>7537</v>
      </c>
      <c r="E863" s="1127"/>
      <c r="F863" s="1128">
        <v>17.68</v>
      </c>
      <c r="G863" s="1127"/>
      <c r="H863" s="1127"/>
      <c r="I863" s="1137"/>
    </row>
    <row r="864" spans="1:9" ht="12" x14ac:dyDescent="0.2">
      <c r="A864" s="1124"/>
      <c r="B864" s="1119" t="s">
        <v>985</v>
      </c>
      <c r="C864" s="1125" t="s">
        <v>986</v>
      </c>
      <c r="D864" s="1126" t="s">
        <v>7538</v>
      </c>
      <c r="E864" s="1127"/>
      <c r="F864" s="1128">
        <v>40.380000000000003</v>
      </c>
      <c r="G864" s="1127"/>
      <c r="H864" s="1127"/>
      <c r="I864" s="1137"/>
    </row>
    <row r="865" spans="1:9" ht="12" x14ac:dyDescent="0.2">
      <c r="A865" s="1124"/>
      <c r="B865" s="1119" t="s">
        <v>985</v>
      </c>
      <c r="C865" s="1125" t="s">
        <v>986</v>
      </c>
      <c r="D865" s="1126" t="s">
        <v>7539</v>
      </c>
      <c r="E865" s="1127"/>
      <c r="F865" s="1128">
        <v>23.14</v>
      </c>
      <c r="G865" s="1127"/>
      <c r="H865" s="1127"/>
      <c r="I865" s="1143"/>
    </row>
    <row r="866" spans="1:9" s="1080" customFormat="1" ht="15" x14ac:dyDescent="0.25">
      <c r="A866" s="1132"/>
      <c r="B866" s="1119" t="s">
        <v>985</v>
      </c>
      <c r="C866" s="1133" t="s">
        <v>986</v>
      </c>
      <c r="D866" s="1134" t="s">
        <v>988</v>
      </c>
      <c r="E866" s="1135"/>
      <c r="F866" s="1136">
        <v>81.2</v>
      </c>
      <c r="G866" s="1135"/>
      <c r="H866" s="1135"/>
      <c r="I866" s="1131"/>
    </row>
    <row r="867" spans="1:9" ht="12" x14ac:dyDescent="0.2">
      <c r="A867" s="1118"/>
      <c r="B867" s="1119" t="s">
        <v>985</v>
      </c>
      <c r="C867" s="1120" t="s">
        <v>986</v>
      </c>
      <c r="D867" s="1121" t="s">
        <v>7456</v>
      </c>
      <c r="E867" s="1122"/>
      <c r="F867" s="1120" t="s">
        <v>986</v>
      </c>
      <c r="G867" s="1122"/>
      <c r="H867" s="1122"/>
      <c r="I867" s="1130"/>
    </row>
    <row r="868" spans="1:9" ht="12" x14ac:dyDescent="0.2">
      <c r="A868" s="1124"/>
      <c r="B868" s="1119" t="s">
        <v>985</v>
      </c>
      <c r="C868" s="1125" t="s">
        <v>986</v>
      </c>
      <c r="D868" s="1126" t="s">
        <v>7457</v>
      </c>
      <c r="E868" s="1127"/>
      <c r="F868" s="1128">
        <v>45.33</v>
      </c>
      <c r="G868" s="1127"/>
      <c r="H868" s="1127"/>
      <c r="I868" s="1130"/>
    </row>
    <row r="869" spans="1:9" ht="12" x14ac:dyDescent="0.2">
      <c r="A869" s="1118"/>
      <c r="B869" s="1119" t="s">
        <v>985</v>
      </c>
      <c r="C869" s="1120" t="s">
        <v>986</v>
      </c>
      <c r="D869" s="1121" t="s">
        <v>7283</v>
      </c>
      <c r="E869" s="1122"/>
      <c r="F869" s="1120" t="s">
        <v>986</v>
      </c>
      <c r="G869" s="1122"/>
      <c r="H869" s="1122"/>
      <c r="I869" s="1123"/>
    </row>
    <row r="870" spans="1:9" ht="12" x14ac:dyDescent="0.2">
      <c r="A870" s="1124"/>
      <c r="B870" s="1119" t="s">
        <v>985</v>
      </c>
      <c r="C870" s="1125" t="s">
        <v>986</v>
      </c>
      <c r="D870" s="1126" t="s">
        <v>7284</v>
      </c>
      <c r="E870" s="1127"/>
      <c r="F870" s="1128">
        <v>15.85</v>
      </c>
      <c r="G870" s="1127"/>
      <c r="H870" s="1127"/>
      <c r="I870" s="1137"/>
    </row>
    <row r="871" spans="1:9" ht="12" x14ac:dyDescent="0.2">
      <c r="A871" s="1118"/>
      <c r="B871" s="1119" t="s">
        <v>985</v>
      </c>
      <c r="C871" s="1120" t="s">
        <v>986</v>
      </c>
      <c r="D871" s="1121" t="s">
        <v>7285</v>
      </c>
      <c r="E871" s="1122"/>
      <c r="F871" s="1120" t="s">
        <v>986</v>
      </c>
      <c r="G871" s="1122"/>
      <c r="H871" s="1122"/>
      <c r="I871" s="1137"/>
    </row>
    <row r="872" spans="1:9" ht="12" x14ac:dyDescent="0.2">
      <c r="A872" s="1124"/>
      <c r="B872" s="1119" t="s">
        <v>985</v>
      </c>
      <c r="C872" s="1125" t="s">
        <v>986</v>
      </c>
      <c r="D872" s="1126" t="s">
        <v>7540</v>
      </c>
      <c r="E872" s="1127"/>
      <c r="F872" s="1128">
        <v>23.47</v>
      </c>
      <c r="G872" s="1127"/>
      <c r="H872" s="1127"/>
      <c r="I872" s="1137"/>
    </row>
    <row r="873" spans="1:9" ht="12" x14ac:dyDescent="0.2">
      <c r="A873" s="1118"/>
      <c r="B873" s="1119" t="s">
        <v>985</v>
      </c>
      <c r="C873" s="1120" t="s">
        <v>986</v>
      </c>
      <c r="D873" s="1121" t="s">
        <v>7137</v>
      </c>
      <c r="E873" s="1122"/>
      <c r="F873" s="1120" t="s">
        <v>986</v>
      </c>
      <c r="G873" s="1122"/>
      <c r="H873" s="1122"/>
      <c r="I873" s="1137"/>
    </row>
    <row r="874" spans="1:9" ht="12" x14ac:dyDescent="0.2">
      <c r="A874" s="1124"/>
      <c r="B874" s="1119" t="s">
        <v>985</v>
      </c>
      <c r="C874" s="1125" t="s">
        <v>986</v>
      </c>
      <c r="D874" s="1126" t="s">
        <v>7138</v>
      </c>
      <c r="E874" s="1127"/>
      <c r="F874" s="1128">
        <v>14.39</v>
      </c>
      <c r="G874" s="1127"/>
      <c r="H874" s="1127"/>
      <c r="I874" s="1137"/>
    </row>
    <row r="875" spans="1:9" ht="12" x14ac:dyDescent="0.2">
      <c r="A875" s="1138"/>
      <c r="B875" s="1119" t="s">
        <v>985</v>
      </c>
      <c r="C875" s="1139" t="s">
        <v>986</v>
      </c>
      <c r="D875" s="1140" t="s">
        <v>1023</v>
      </c>
      <c r="E875" s="1141"/>
      <c r="F875" s="1142">
        <v>180.24</v>
      </c>
      <c r="G875" s="1141"/>
      <c r="H875" s="1141"/>
      <c r="I875" s="1143"/>
    </row>
    <row r="876" spans="1:9" ht="24.95" customHeight="1" x14ac:dyDescent="0.2">
      <c r="A876" s="1111" t="s">
        <v>3922</v>
      </c>
      <c r="B876" s="1111" t="s">
        <v>979</v>
      </c>
      <c r="C876" s="1112" t="s">
        <v>7541</v>
      </c>
      <c r="D876" s="1113" t="s">
        <v>7542</v>
      </c>
      <c r="E876" s="1114" t="s">
        <v>106</v>
      </c>
      <c r="F876" s="1115">
        <v>23.52</v>
      </c>
      <c r="G876" s="942"/>
      <c r="H876" s="1116">
        <f>ROUND(G876*F876,2)</f>
        <v>0</v>
      </c>
      <c r="I876" s="1198"/>
    </row>
    <row r="877" spans="1:9" ht="36" x14ac:dyDescent="0.2">
      <c r="A877" s="1156"/>
      <c r="B877" s="1119" t="s">
        <v>1079</v>
      </c>
      <c r="C877" s="1157"/>
      <c r="D877" s="1159" t="s">
        <v>7543</v>
      </c>
      <c r="E877" s="1157"/>
      <c r="F877" s="1157"/>
      <c r="G877" s="1157"/>
      <c r="H877" s="1157"/>
      <c r="I877" s="1130"/>
    </row>
    <row r="878" spans="1:9" ht="12" x14ac:dyDescent="0.2">
      <c r="A878" s="1118"/>
      <c r="B878" s="1119" t="s">
        <v>985</v>
      </c>
      <c r="C878" s="1120" t="s">
        <v>986</v>
      </c>
      <c r="D878" s="1121" t="s">
        <v>7137</v>
      </c>
      <c r="E878" s="1122"/>
      <c r="F878" s="1120" t="s">
        <v>986</v>
      </c>
      <c r="G878" s="1122"/>
      <c r="H878" s="1122"/>
      <c r="I878" s="1130"/>
    </row>
    <row r="879" spans="1:9" ht="12" x14ac:dyDescent="0.2">
      <c r="A879" s="1124"/>
      <c r="B879" s="1119" t="s">
        <v>985</v>
      </c>
      <c r="C879" s="1125" t="s">
        <v>986</v>
      </c>
      <c r="D879" s="1126" t="s">
        <v>7138</v>
      </c>
      <c r="E879" s="1127"/>
      <c r="F879" s="1128">
        <v>14.39</v>
      </c>
      <c r="G879" s="1127"/>
      <c r="H879" s="1127"/>
      <c r="I879" s="1123"/>
    </row>
    <row r="880" spans="1:9" ht="12" x14ac:dyDescent="0.2">
      <c r="A880" s="1118"/>
      <c r="B880" s="1119" t="s">
        <v>985</v>
      </c>
      <c r="C880" s="1120" t="s">
        <v>986</v>
      </c>
      <c r="D880" s="1121" t="s">
        <v>7139</v>
      </c>
      <c r="E880" s="1122"/>
      <c r="F880" s="1120" t="s">
        <v>986</v>
      </c>
      <c r="G880" s="1122"/>
      <c r="H880" s="1122"/>
      <c r="I880" s="1137"/>
    </row>
    <row r="881" spans="1:9" ht="12" x14ac:dyDescent="0.2">
      <c r="A881" s="1124"/>
      <c r="B881" s="1119" t="s">
        <v>985</v>
      </c>
      <c r="C881" s="1125" t="s">
        <v>986</v>
      </c>
      <c r="D881" s="1126" t="s">
        <v>7140</v>
      </c>
      <c r="E881" s="1127"/>
      <c r="F881" s="1128">
        <v>9.1300000000000008</v>
      </c>
      <c r="G881" s="1127"/>
      <c r="H881" s="1127"/>
      <c r="I881" s="1137"/>
    </row>
    <row r="882" spans="1:9" ht="12" x14ac:dyDescent="0.2">
      <c r="A882" s="1138"/>
      <c r="B882" s="1119" t="s">
        <v>985</v>
      </c>
      <c r="C882" s="1139" t="s">
        <v>986</v>
      </c>
      <c r="D882" s="1140" t="s">
        <v>1023</v>
      </c>
      <c r="E882" s="1141"/>
      <c r="F882" s="1142">
        <v>23.52</v>
      </c>
      <c r="G882" s="1141"/>
      <c r="H882" s="1141"/>
      <c r="I882" s="1161"/>
    </row>
    <row r="883" spans="1:9" ht="24.95" customHeight="1" x14ac:dyDescent="0.2">
      <c r="A883" s="1111" t="s">
        <v>3926</v>
      </c>
      <c r="B883" s="1111" t="s">
        <v>979</v>
      </c>
      <c r="C883" s="1112" t="s">
        <v>6886</v>
      </c>
      <c r="D883" s="1113" t="s">
        <v>6887</v>
      </c>
      <c r="E883" s="1114" t="s">
        <v>106</v>
      </c>
      <c r="F883" s="1115">
        <v>125.25</v>
      </c>
      <c r="G883" s="942"/>
      <c r="H883" s="1116">
        <f>ROUND(G883*F883,2)</f>
        <v>0</v>
      </c>
      <c r="I883" s="1129"/>
    </row>
    <row r="884" spans="1:9" ht="60" x14ac:dyDescent="0.2">
      <c r="A884" s="1156"/>
      <c r="B884" s="1119" t="s">
        <v>1079</v>
      </c>
      <c r="C884" s="1157"/>
      <c r="D884" s="1159" t="s">
        <v>6888</v>
      </c>
      <c r="E884" s="1157"/>
      <c r="F884" s="1157"/>
      <c r="G884" s="1157"/>
      <c r="H884" s="1157"/>
      <c r="I884" s="1143"/>
    </row>
    <row r="885" spans="1:9" ht="12" x14ac:dyDescent="0.2">
      <c r="A885" s="1124"/>
      <c r="B885" s="1119" t="s">
        <v>985</v>
      </c>
      <c r="C885" s="1125" t="s">
        <v>986</v>
      </c>
      <c r="D885" s="1126" t="s">
        <v>7544</v>
      </c>
      <c r="E885" s="1127"/>
      <c r="F885" s="1128">
        <v>40.6</v>
      </c>
      <c r="G885" s="1127"/>
      <c r="H885" s="1127"/>
      <c r="I885" s="1148"/>
    </row>
    <row r="886" spans="1:9" ht="12" x14ac:dyDescent="0.2">
      <c r="A886" s="1124"/>
      <c r="B886" s="1119" t="s">
        <v>985</v>
      </c>
      <c r="C886" s="1125" t="s">
        <v>986</v>
      </c>
      <c r="D886" s="1126" t="s">
        <v>7545</v>
      </c>
      <c r="E886" s="1127"/>
      <c r="F886" s="1128">
        <v>45.33</v>
      </c>
      <c r="G886" s="1127"/>
      <c r="H886" s="1127"/>
      <c r="I886" s="1130"/>
    </row>
    <row r="887" spans="1:9" ht="12" x14ac:dyDescent="0.2">
      <c r="A887" s="1124"/>
      <c r="B887" s="1119" t="s">
        <v>985</v>
      </c>
      <c r="C887" s="1125" t="s">
        <v>986</v>
      </c>
      <c r="D887" s="1126" t="s">
        <v>7546</v>
      </c>
      <c r="E887" s="1127"/>
      <c r="F887" s="1128">
        <v>15.85</v>
      </c>
      <c r="G887" s="1127"/>
      <c r="H887" s="1127"/>
      <c r="I887" s="1123"/>
    </row>
    <row r="888" spans="1:9" ht="12" x14ac:dyDescent="0.2">
      <c r="A888" s="1124"/>
      <c r="B888" s="1119" t="s">
        <v>985</v>
      </c>
      <c r="C888" s="1125" t="s">
        <v>986</v>
      </c>
      <c r="D888" s="1126" t="s">
        <v>7547</v>
      </c>
      <c r="E888" s="1127"/>
      <c r="F888" s="1128">
        <v>23.47</v>
      </c>
      <c r="G888" s="1127"/>
      <c r="H888" s="1127"/>
      <c r="I888" s="1137"/>
    </row>
    <row r="889" spans="1:9" ht="12" x14ac:dyDescent="0.2">
      <c r="A889" s="1138"/>
      <c r="B889" s="1119" t="s">
        <v>985</v>
      </c>
      <c r="C889" s="1139" t="s">
        <v>986</v>
      </c>
      <c r="D889" s="1140" t="s">
        <v>1023</v>
      </c>
      <c r="E889" s="1141"/>
      <c r="F889" s="1142">
        <v>125.25</v>
      </c>
      <c r="G889" s="1141"/>
      <c r="H889" s="1141"/>
      <c r="I889" s="1161"/>
    </row>
    <row r="890" spans="1:9" ht="24.95" customHeight="1" x14ac:dyDescent="0.2">
      <c r="A890" s="1111" t="s">
        <v>3931</v>
      </c>
      <c r="B890" s="1111" t="s">
        <v>979</v>
      </c>
      <c r="C890" s="1112" t="s">
        <v>6889</v>
      </c>
      <c r="D890" s="1113" t="s">
        <v>6890</v>
      </c>
      <c r="E890" s="1114" t="s">
        <v>106</v>
      </c>
      <c r="F890" s="1115">
        <v>4.0599999999999996</v>
      </c>
      <c r="G890" s="942"/>
      <c r="H890" s="1116">
        <f>ROUND(G890*F890,2)</f>
        <v>0</v>
      </c>
      <c r="I890" s="1129"/>
    </row>
    <row r="891" spans="1:9" ht="12" x14ac:dyDescent="0.2">
      <c r="A891" s="1118"/>
      <c r="B891" s="1119" t="s">
        <v>985</v>
      </c>
      <c r="C891" s="1120" t="s">
        <v>986</v>
      </c>
      <c r="D891" s="1121" t="s">
        <v>6891</v>
      </c>
      <c r="E891" s="1122"/>
      <c r="F891" s="1120" t="s">
        <v>986</v>
      </c>
      <c r="G891" s="1122"/>
      <c r="H891" s="1122"/>
      <c r="I891" s="1143"/>
    </row>
    <row r="892" spans="1:9" ht="12" x14ac:dyDescent="0.2">
      <c r="A892" s="1124"/>
      <c r="B892" s="1119" t="s">
        <v>985</v>
      </c>
      <c r="C892" s="1125" t="s">
        <v>986</v>
      </c>
      <c r="D892" s="1126" t="s">
        <v>7548</v>
      </c>
      <c r="E892" s="1127"/>
      <c r="F892" s="1128">
        <v>4.0599999999999996</v>
      </c>
      <c r="G892" s="1127"/>
      <c r="H892" s="1127"/>
      <c r="I892" s="1148"/>
    </row>
    <row r="893" spans="1:9" ht="24.95" customHeight="1" x14ac:dyDescent="0.2">
      <c r="A893" s="1111" t="s">
        <v>3935</v>
      </c>
      <c r="B893" s="1111" t="s">
        <v>979</v>
      </c>
      <c r="C893" s="1112" t="s">
        <v>6893</v>
      </c>
      <c r="D893" s="1113" t="s">
        <v>6894</v>
      </c>
      <c r="E893" s="1114" t="s">
        <v>106</v>
      </c>
      <c r="F893" s="1115">
        <v>34.86</v>
      </c>
      <c r="G893" s="942"/>
      <c r="H893" s="1116">
        <f>ROUND(G893*F893,2)</f>
        <v>0</v>
      </c>
      <c r="I893" s="1117"/>
    </row>
    <row r="894" spans="1:9" ht="12" x14ac:dyDescent="0.2">
      <c r="A894" s="1118"/>
      <c r="B894" s="1119" t="s">
        <v>985</v>
      </c>
      <c r="C894" s="1120" t="s">
        <v>986</v>
      </c>
      <c r="D894" s="1121" t="s">
        <v>6209</v>
      </c>
      <c r="E894" s="1122"/>
      <c r="F894" s="1120" t="s">
        <v>986</v>
      </c>
      <c r="G894" s="1122"/>
      <c r="H894" s="1122"/>
      <c r="I894" s="1123"/>
    </row>
    <row r="895" spans="1:9" ht="12" x14ac:dyDescent="0.2">
      <c r="A895" s="1124"/>
      <c r="B895" s="1119" t="s">
        <v>985</v>
      </c>
      <c r="C895" s="1125" t="s">
        <v>986</v>
      </c>
      <c r="D895" s="1126" t="s">
        <v>7549</v>
      </c>
      <c r="E895" s="1127"/>
      <c r="F895" s="1128">
        <v>23.99</v>
      </c>
      <c r="G895" s="1127"/>
      <c r="H895" s="1127"/>
      <c r="I895" s="1137"/>
    </row>
    <row r="896" spans="1:9" ht="12" x14ac:dyDescent="0.2">
      <c r="A896" s="1118"/>
      <c r="B896" s="1119" t="s">
        <v>985</v>
      </c>
      <c r="C896" s="1120" t="s">
        <v>986</v>
      </c>
      <c r="D896" s="1121" t="s">
        <v>6211</v>
      </c>
      <c r="E896" s="1122"/>
      <c r="F896" s="1120" t="s">
        <v>986</v>
      </c>
      <c r="G896" s="1122"/>
      <c r="H896" s="1122"/>
      <c r="I896" s="1137"/>
    </row>
    <row r="897" spans="1:9" ht="12" x14ac:dyDescent="0.2">
      <c r="A897" s="1124"/>
      <c r="B897" s="1119" t="s">
        <v>985</v>
      </c>
      <c r="C897" s="1125" t="s">
        <v>986</v>
      </c>
      <c r="D897" s="1126" t="s">
        <v>7550</v>
      </c>
      <c r="E897" s="1127"/>
      <c r="F897" s="1128">
        <v>10.87</v>
      </c>
      <c r="G897" s="1127"/>
      <c r="H897" s="1127"/>
      <c r="I897" s="1161"/>
    </row>
    <row r="898" spans="1:9" ht="12" x14ac:dyDescent="0.2">
      <c r="A898" s="1138"/>
      <c r="B898" s="1119" t="s">
        <v>985</v>
      </c>
      <c r="C898" s="1139" t="s">
        <v>986</v>
      </c>
      <c r="D898" s="1140" t="s">
        <v>1023</v>
      </c>
      <c r="E898" s="1141"/>
      <c r="F898" s="1142">
        <v>34.86</v>
      </c>
      <c r="G898" s="1141"/>
      <c r="H898" s="1141"/>
      <c r="I898" s="1148"/>
    </row>
    <row r="899" spans="1:9" ht="24.95" customHeight="1" x14ac:dyDescent="0.2">
      <c r="A899" s="1111" t="s">
        <v>3940</v>
      </c>
      <c r="B899" s="1111" t="s">
        <v>979</v>
      </c>
      <c r="C899" s="1112" t="s">
        <v>4121</v>
      </c>
      <c r="D899" s="1113" t="s">
        <v>4122</v>
      </c>
      <c r="E899" s="1114" t="s">
        <v>106</v>
      </c>
      <c r="F899" s="1115">
        <v>89.02</v>
      </c>
      <c r="G899" s="942"/>
      <c r="H899" s="1116">
        <f>ROUND(G899*F899,2)</f>
        <v>0</v>
      </c>
      <c r="I899" s="1117"/>
    </row>
    <row r="900" spans="1:9" ht="12" x14ac:dyDescent="0.2">
      <c r="A900" s="1118"/>
      <c r="B900" s="1119" t="s">
        <v>985</v>
      </c>
      <c r="C900" s="1120" t="s">
        <v>986</v>
      </c>
      <c r="D900" s="1121" t="s">
        <v>6209</v>
      </c>
      <c r="E900" s="1122"/>
      <c r="F900" s="1120" t="s">
        <v>986</v>
      </c>
      <c r="G900" s="1122"/>
      <c r="H900" s="1122"/>
      <c r="I900" s="1130"/>
    </row>
    <row r="901" spans="1:9" ht="12" x14ac:dyDescent="0.2">
      <c r="A901" s="1124"/>
      <c r="B901" s="1119" t="s">
        <v>985</v>
      </c>
      <c r="C901" s="1125" t="s">
        <v>986</v>
      </c>
      <c r="D901" s="1126" t="s">
        <v>7551</v>
      </c>
      <c r="E901" s="1127"/>
      <c r="F901" s="1128">
        <v>44.51</v>
      </c>
      <c r="G901" s="1127"/>
      <c r="H901" s="1127"/>
      <c r="I901" s="1123"/>
    </row>
    <row r="902" spans="1:9" ht="12" x14ac:dyDescent="0.2">
      <c r="A902" s="1124"/>
      <c r="B902" s="1119" t="s">
        <v>985</v>
      </c>
      <c r="C902" s="1125" t="s">
        <v>986</v>
      </c>
      <c r="D902" s="1126" t="s">
        <v>7552</v>
      </c>
      <c r="E902" s="1127"/>
      <c r="F902" s="1128">
        <v>44.51</v>
      </c>
      <c r="G902" s="1127"/>
      <c r="H902" s="1127"/>
      <c r="I902" s="1137"/>
    </row>
    <row r="903" spans="1:9" ht="12" x14ac:dyDescent="0.2">
      <c r="A903" s="1138"/>
      <c r="B903" s="1119" t="s">
        <v>985</v>
      </c>
      <c r="C903" s="1139" t="s">
        <v>986</v>
      </c>
      <c r="D903" s="1140" t="s">
        <v>1023</v>
      </c>
      <c r="E903" s="1141"/>
      <c r="F903" s="1142">
        <v>89.02</v>
      </c>
      <c r="G903" s="1141"/>
      <c r="H903" s="1141"/>
      <c r="I903" s="1137"/>
    </row>
    <row r="904" spans="1:9" ht="24.95" customHeight="1" x14ac:dyDescent="0.2">
      <c r="A904" s="1111" t="s">
        <v>3944</v>
      </c>
      <c r="B904" s="1111" t="s">
        <v>979</v>
      </c>
      <c r="C904" s="1112" t="s">
        <v>7553</v>
      </c>
      <c r="D904" s="1113" t="s">
        <v>7554</v>
      </c>
      <c r="E904" s="1114" t="s">
        <v>106</v>
      </c>
      <c r="F904" s="1115">
        <v>9.1300000000000008</v>
      </c>
      <c r="G904" s="942"/>
      <c r="H904" s="1116">
        <f>ROUND(G904*F904,2)</f>
        <v>0</v>
      </c>
      <c r="I904" s="1173"/>
    </row>
    <row r="905" spans="1:9" ht="288" x14ac:dyDescent="0.2">
      <c r="A905" s="1156"/>
      <c r="B905" s="1119" t="s">
        <v>1079</v>
      </c>
      <c r="C905" s="1157"/>
      <c r="D905" s="1159" t="s">
        <v>7555</v>
      </c>
      <c r="E905" s="1157"/>
      <c r="F905" s="1157"/>
      <c r="G905" s="1157"/>
      <c r="H905" s="1157"/>
      <c r="I905" s="1148"/>
    </row>
    <row r="906" spans="1:9" ht="12" x14ac:dyDescent="0.2">
      <c r="A906" s="1118"/>
      <c r="B906" s="1119" t="s">
        <v>985</v>
      </c>
      <c r="C906" s="1120" t="s">
        <v>986</v>
      </c>
      <c r="D906" s="1121" t="s">
        <v>6902</v>
      </c>
      <c r="E906" s="1122"/>
      <c r="F906" s="1120" t="s">
        <v>986</v>
      </c>
      <c r="G906" s="1122"/>
      <c r="H906" s="1122"/>
      <c r="I906" s="1130"/>
    </row>
    <row r="907" spans="1:9" ht="12" x14ac:dyDescent="0.2">
      <c r="A907" s="1118"/>
      <c r="B907" s="1119" t="s">
        <v>985</v>
      </c>
      <c r="C907" s="1120" t="s">
        <v>986</v>
      </c>
      <c r="D907" s="1121" t="s">
        <v>7139</v>
      </c>
      <c r="E907" s="1122"/>
      <c r="F907" s="1120" t="s">
        <v>986</v>
      </c>
      <c r="G907" s="1122"/>
      <c r="H907" s="1122"/>
      <c r="I907" s="1130"/>
    </row>
    <row r="908" spans="1:9" ht="12" x14ac:dyDescent="0.2">
      <c r="A908" s="1124"/>
      <c r="B908" s="1119" t="s">
        <v>985</v>
      </c>
      <c r="C908" s="1125" t="s">
        <v>986</v>
      </c>
      <c r="D908" s="1126" t="s">
        <v>7274</v>
      </c>
      <c r="E908" s="1127"/>
      <c r="F908" s="1128">
        <v>9.1300000000000008</v>
      </c>
      <c r="G908" s="1127"/>
      <c r="H908" s="1127"/>
      <c r="I908" s="1123"/>
    </row>
    <row r="909" spans="1:9" ht="24.95" customHeight="1" x14ac:dyDescent="0.2">
      <c r="A909" s="1111" t="s">
        <v>3949</v>
      </c>
      <c r="B909" s="1111" t="s">
        <v>979</v>
      </c>
      <c r="C909" s="1112" t="s">
        <v>7556</v>
      </c>
      <c r="D909" s="1113" t="s">
        <v>7557</v>
      </c>
      <c r="E909" s="1114" t="s">
        <v>106</v>
      </c>
      <c r="F909" s="1115">
        <v>10.26</v>
      </c>
      <c r="G909" s="942"/>
      <c r="H909" s="1116">
        <f>ROUND(G909*F909,2)</f>
        <v>0</v>
      </c>
      <c r="I909" s="1129"/>
    </row>
    <row r="910" spans="1:9" ht="240" x14ac:dyDescent="0.2">
      <c r="A910" s="1156"/>
      <c r="B910" s="1119" t="s">
        <v>1079</v>
      </c>
      <c r="C910" s="1157"/>
      <c r="D910" s="1159" t="s">
        <v>7558</v>
      </c>
      <c r="E910" s="1157"/>
      <c r="F910" s="1157"/>
      <c r="G910" s="1157"/>
      <c r="H910" s="1157"/>
      <c r="I910" s="1137"/>
    </row>
    <row r="911" spans="1:9" ht="12" x14ac:dyDescent="0.2">
      <c r="A911" s="1118"/>
      <c r="B911" s="1119" t="s">
        <v>985</v>
      </c>
      <c r="C911" s="1120" t="s">
        <v>986</v>
      </c>
      <c r="D911" s="1121" t="s">
        <v>7297</v>
      </c>
      <c r="E911" s="1122"/>
      <c r="F911" s="1120" t="s">
        <v>986</v>
      </c>
      <c r="G911" s="1122"/>
      <c r="H911" s="1122"/>
      <c r="I911" s="1143"/>
    </row>
    <row r="912" spans="1:9" ht="12" x14ac:dyDescent="0.2">
      <c r="A912" s="1124"/>
      <c r="B912" s="1119" t="s">
        <v>985</v>
      </c>
      <c r="C912" s="1125" t="s">
        <v>986</v>
      </c>
      <c r="D912" s="1126" t="s">
        <v>7298</v>
      </c>
      <c r="E912" s="1127"/>
      <c r="F912" s="1128">
        <v>10.26</v>
      </c>
      <c r="G912" s="1127"/>
      <c r="H912" s="1127"/>
      <c r="I912" s="1148"/>
    </row>
    <row r="913" spans="1:9" ht="24.95" customHeight="1" x14ac:dyDescent="0.2">
      <c r="A913" s="1111" t="s">
        <v>3953</v>
      </c>
      <c r="B913" s="1111" t="s">
        <v>979</v>
      </c>
      <c r="C913" s="1112" t="s">
        <v>6899</v>
      </c>
      <c r="D913" s="1113" t="s">
        <v>6900</v>
      </c>
      <c r="E913" s="1114" t="s">
        <v>106</v>
      </c>
      <c r="F913" s="1115">
        <v>125.25</v>
      </c>
      <c r="G913" s="942"/>
      <c r="H913" s="1116">
        <f>ROUND(G913*F913,2)</f>
        <v>0</v>
      </c>
      <c r="I913" s="1117"/>
    </row>
    <row r="914" spans="1:9" ht="240" x14ac:dyDescent="0.2">
      <c r="A914" s="1156"/>
      <c r="B914" s="1119" t="s">
        <v>1079</v>
      </c>
      <c r="C914" s="1157"/>
      <c r="D914" s="1159" t="s">
        <v>7559</v>
      </c>
      <c r="E914" s="1157"/>
      <c r="F914" s="1157"/>
      <c r="G914" s="1157"/>
      <c r="H914" s="1157"/>
      <c r="I914" s="1123"/>
    </row>
    <row r="915" spans="1:9" ht="12" x14ac:dyDescent="0.2">
      <c r="A915" s="1118"/>
      <c r="B915" s="1119" t="s">
        <v>985</v>
      </c>
      <c r="C915" s="1120" t="s">
        <v>986</v>
      </c>
      <c r="D915" s="1121" t="s">
        <v>6902</v>
      </c>
      <c r="E915" s="1122"/>
      <c r="F915" s="1120" t="s">
        <v>986</v>
      </c>
      <c r="G915" s="1122"/>
      <c r="H915" s="1122"/>
      <c r="I915" s="1137"/>
    </row>
    <row r="916" spans="1:9" ht="12" x14ac:dyDescent="0.2">
      <c r="A916" s="1118"/>
      <c r="B916" s="1119" t="s">
        <v>985</v>
      </c>
      <c r="C916" s="1120" t="s">
        <v>986</v>
      </c>
      <c r="D916" s="1121" t="s">
        <v>6867</v>
      </c>
      <c r="E916" s="1122"/>
      <c r="F916" s="1120" t="s">
        <v>986</v>
      </c>
      <c r="G916" s="1122"/>
      <c r="H916" s="1122"/>
      <c r="I916" s="1137"/>
    </row>
    <row r="917" spans="1:9" ht="12" x14ac:dyDescent="0.2">
      <c r="A917" s="1124"/>
      <c r="B917" s="1119" t="s">
        <v>985</v>
      </c>
      <c r="C917" s="1125" t="s">
        <v>986</v>
      </c>
      <c r="D917" s="1126" t="s">
        <v>7529</v>
      </c>
      <c r="E917" s="1127"/>
      <c r="F917" s="1128">
        <v>8.84</v>
      </c>
      <c r="G917" s="1127"/>
      <c r="H917" s="1127"/>
      <c r="I917" s="1161"/>
    </row>
    <row r="918" spans="1:9" ht="12" x14ac:dyDescent="0.2">
      <c r="A918" s="1124"/>
      <c r="B918" s="1119" t="s">
        <v>985</v>
      </c>
      <c r="C918" s="1125" t="s">
        <v>986</v>
      </c>
      <c r="D918" s="1126" t="s">
        <v>7530</v>
      </c>
      <c r="E918" s="1127"/>
      <c r="F918" s="1128">
        <v>20.190000000000001</v>
      </c>
      <c r="G918" s="1127"/>
      <c r="H918" s="1127"/>
      <c r="I918" s="1137"/>
    </row>
    <row r="919" spans="1:9" ht="12" x14ac:dyDescent="0.2">
      <c r="A919" s="1124"/>
      <c r="B919" s="1119" t="s">
        <v>985</v>
      </c>
      <c r="C919" s="1125" t="s">
        <v>986</v>
      </c>
      <c r="D919" s="1126" t="s">
        <v>7531</v>
      </c>
      <c r="E919" s="1127"/>
      <c r="F919" s="1128">
        <v>11.57</v>
      </c>
      <c r="G919" s="1127"/>
      <c r="H919" s="1127"/>
      <c r="I919" s="1143"/>
    </row>
    <row r="920" spans="1:9" s="1080" customFormat="1" ht="15" x14ac:dyDescent="0.25">
      <c r="A920" s="1132"/>
      <c r="B920" s="1119" t="s">
        <v>985</v>
      </c>
      <c r="C920" s="1133" t="s">
        <v>986</v>
      </c>
      <c r="D920" s="1134" t="s">
        <v>988</v>
      </c>
      <c r="E920" s="1135"/>
      <c r="F920" s="1136">
        <v>40.6</v>
      </c>
      <c r="G920" s="1135"/>
      <c r="H920" s="1135"/>
      <c r="I920" s="1131"/>
    </row>
    <row r="921" spans="1:9" ht="12" x14ac:dyDescent="0.2">
      <c r="A921" s="1118"/>
      <c r="B921" s="1119" t="s">
        <v>985</v>
      </c>
      <c r="C921" s="1120" t="s">
        <v>986</v>
      </c>
      <c r="D921" s="1121" t="s">
        <v>7456</v>
      </c>
      <c r="E921" s="1122"/>
      <c r="F921" s="1120" t="s">
        <v>986</v>
      </c>
      <c r="G921" s="1122"/>
      <c r="H921" s="1122"/>
      <c r="I921" s="1130"/>
    </row>
    <row r="922" spans="1:9" ht="12" x14ac:dyDescent="0.2">
      <c r="A922" s="1124"/>
      <c r="B922" s="1119" t="s">
        <v>985</v>
      </c>
      <c r="C922" s="1125" t="s">
        <v>986</v>
      </c>
      <c r="D922" s="1126" t="s">
        <v>7457</v>
      </c>
      <c r="E922" s="1127"/>
      <c r="F922" s="1128">
        <v>45.33</v>
      </c>
      <c r="G922" s="1127"/>
      <c r="H922" s="1127"/>
      <c r="I922" s="1130"/>
    </row>
    <row r="923" spans="1:9" ht="12" x14ac:dyDescent="0.2">
      <c r="A923" s="1132"/>
      <c r="B923" s="1119" t="s">
        <v>985</v>
      </c>
      <c r="C923" s="1133" t="s">
        <v>986</v>
      </c>
      <c r="D923" s="1134" t="s">
        <v>988</v>
      </c>
      <c r="E923" s="1135"/>
      <c r="F923" s="1136">
        <v>45.33</v>
      </c>
      <c r="G923" s="1135"/>
      <c r="H923" s="1135"/>
      <c r="I923" s="1123"/>
    </row>
    <row r="924" spans="1:9" ht="12" x14ac:dyDescent="0.2">
      <c r="A924" s="1118"/>
      <c r="B924" s="1119" t="s">
        <v>985</v>
      </c>
      <c r="C924" s="1120" t="s">
        <v>986</v>
      </c>
      <c r="D924" s="1121" t="s">
        <v>7283</v>
      </c>
      <c r="E924" s="1122"/>
      <c r="F924" s="1120" t="s">
        <v>986</v>
      </c>
      <c r="G924" s="1122"/>
      <c r="H924" s="1122"/>
      <c r="I924" s="1137"/>
    </row>
    <row r="925" spans="1:9" ht="12" x14ac:dyDescent="0.2">
      <c r="A925" s="1124"/>
      <c r="B925" s="1119" t="s">
        <v>985</v>
      </c>
      <c r="C925" s="1125" t="s">
        <v>986</v>
      </c>
      <c r="D925" s="1126" t="s">
        <v>7284</v>
      </c>
      <c r="E925" s="1127"/>
      <c r="F925" s="1128">
        <v>15.85</v>
      </c>
      <c r="G925" s="1127"/>
      <c r="H925" s="1127"/>
      <c r="I925" s="1137"/>
    </row>
    <row r="926" spans="1:9" ht="12" x14ac:dyDescent="0.2">
      <c r="A926" s="1132"/>
      <c r="B926" s="1119" t="s">
        <v>985</v>
      </c>
      <c r="C926" s="1133" t="s">
        <v>986</v>
      </c>
      <c r="D926" s="1134" t="s">
        <v>988</v>
      </c>
      <c r="E926" s="1135"/>
      <c r="F926" s="1136">
        <v>15.85</v>
      </c>
      <c r="G926" s="1135"/>
      <c r="H926" s="1135"/>
      <c r="I926" s="1143"/>
    </row>
    <row r="927" spans="1:9" ht="12" x14ac:dyDescent="0.2">
      <c r="A927" s="1118"/>
      <c r="B927" s="1119" t="s">
        <v>985</v>
      </c>
      <c r="C927" s="1120" t="s">
        <v>986</v>
      </c>
      <c r="D927" s="1121" t="s">
        <v>7285</v>
      </c>
      <c r="E927" s="1122"/>
      <c r="F927" s="1120" t="s">
        <v>986</v>
      </c>
      <c r="G927" s="1122"/>
      <c r="H927" s="1122"/>
      <c r="I927" s="1148"/>
    </row>
    <row r="928" spans="1:9" ht="12" x14ac:dyDescent="0.2">
      <c r="A928" s="1124"/>
      <c r="B928" s="1119" t="s">
        <v>985</v>
      </c>
      <c r="C928" s="1125" t="s">
        <v>986</v>
      </c>
      <c r="D928" s="1126" t="s">
        <v>7560</v>
      </c>
      <c r="E928" s="1127"/>
      <c r="F928" s="1128">
        <v>23.47</v>
      </c>
      <c r="G928" s="1127"/>
      <c r="H928" s="1127"/>
      <c r="I928" s="1130"/>
    </row>
    <row r="929" spans="1:9" ht="12" x14ac:dyDescent="0.2">
      <c r="A929" s="1138"/>
      <c r="B929" s="1119" t="s">
        <v>985</v>
      </c>
      <c r="C929" s="1139" t="s">
        <v>986</v>
      </c>
      <c r="D929" s="1140" t="s">
        <v>1023</v>
      </c>
      <c r="E929" s="1141"/>
      <c r="F929" s="1142">
        <v>125.25</v>
      </c>
      <c r="G929" s="1141"/>
      <c r="H929" s="1141"/>
      <c r="I929" s="1130"/>
    </row>
    <row r="930" spans="1:9" ht="24.95" customHeight="1" x14ac:dyDescent="0.2">
      <c r="A930" s="1111" t="s">
        <v>3957</v>
      </c>
      <c r="B930" s="1111" t="s">
        <v>979</v>
      </c>
      <c r="C930" s="1112" t="s">
        <v>7561</v>
      </c>
      <c r="D930" s="1113" t="s">
        <v>7562</v>
      </c>
      <c r="E930" s="1114" t="s">
        <v>106</v>
      </c>
      <c r="F930" s="1115">
        <v>14.39</v>
      </c>
      <c r="G930" s="942"/>
      <c r="H930" s="1116">
        <f>ROUND(G930*F930,2)</f>
        <v>0</v>
      </c>
      <c r="I930" s="1146"/>
    </row>
    <row r="931" spans="1:9" ht="264" x14ac:dyDescent="0.2">
      <c r="A931" s="1156"/>
      <c r="B931" s="1119" t="s">
        <v>1079</v>
      </c>
      <c r="C931" s="1157"/>
      <c r="D931" s="1159" t="s">
        <v>7563</v>
      </c>
      <c r="E931" s="1157"/>
      <c r="F931" s="1157"/>
      <c r="G931" s="1157"/>
      <c r="H931" s="1157"/>
      <c r="I931" s="1137"/>
    </row>
    <row r="932" spans="1:9" ht="12" x14ac:dyDescent="0.2">
      <c r="A932" s="1118"/>
      <c r="B932" s="1119" t="s">
        <v>985</v>
      </c>
      <c r="C932" s="1120" t="s">
        <v>986</v>
      </c>
      <c r="D932" s="1121" t="s">
        <v>6902</v>
      </c>
      <c r="E932" s="1122"/>
      <c r="F932" s="1120" t="s">
        <v>986</v>
      </c>
      <c r="G932" s="1122"/>
      <c r="H932" s="1122"/>
      <c r="I932" s="1137"/>
    </row>
    <row r="933" spans="1:9" ht="12" x14ac:dyDescent="0.2">
      <c r="A933" s="1118"/>
      <c r="B933" s="1119" t="s">
        <v>985</v>
      </c>
      <c r="C933" s="1120" t="s">
        <v>986</v>
      </c>
      <c r="D933" s="1121" t="s">
        <v>7137</v>
      </c>
      <c r="E933" s="1122"/>
      <c r="F933" s="1120" t="s">
        <v>986</v>
      </c>
      <c r="G933" s="1122"/>
      <c r="H933" s="1122"/>
      <c r="I933" s="1143"/>
    </row>
    <row r="934" spans="1:9" ht="12" x14ac:dyDescent="0.2">
      <c r="A934" s="1124"/>
      <c r="B934" s="1119" t="s">
        <v>985</v>
      </c>
      <c r="C934" s="1125" t="s">
        <v>986</v>
      </c>
      <c r="D934" s="1126" t="s">
        <v>7138</v>
      </c>
      <c r="E934" s="1127"/>
      <c r="F934" s="1128">
        <v>14.39</v>
      </c>
      <c r="G934" s="1127"/>
      <c r="H934" s="1127"/>
      <c r="I934" s="1148"/>
    </row>
    <row r="935" spans="1:9" ht="24.95" customHeight="1" x14ac:dyDescent="0.2">
      <c r="A935" s="1111" t="s">
        <v>3962</v>
      </c>
      <c r="B935" s="1111" t="s">
        <v>979</v>
      </c>
      <c r="C935" s="1112" t="s">
        <v>6906</v>
      </c>
      <c r="D935" s="1113" t="s">
        <v>6907</v>
      </c>
      <c r="E935" s="1114" t="s">
        <v>125</v>
      </c>
      <c r="F935" s="1115">
        <v>122.2</v>
      </c>
      <c r="G935" s="942"/>
      <c r="H935" s="1116">
        <f>ROUND(G935*F935,2)</f>
        <v>0</v>
      </c>
      <c r="I935" s="1117"/>
    </row>
    <row r="936" spans="1:9" ht="72" x14ac:dyDescent="0.2">
      <c r="A936" s="1156"/>
      <c r="B936" s="1119" t="s">
        <v>1079</v>
      </c>
      <c r="C936" s="1157"/>
      <c r="D936" s="1159" t="s">
        <v>6908</v>
      </c>
      <c r="E936" s="1157"/>
      <c r="F936" s="1157"/>
      <c r="G936" s="1157"/>
      <c r="H936" s="1157"/>
      <c r="I936" s="1130"/>
    </row>
    <row r="937" spans="1:9" ht="12" x14ac:dyDescent="0.2">
      <c r="A937" s="1118"/>
      <c r="B937" s="1119" t="s">
        <v>985</v>
      </c>
      <c r="C937" s="1120" t="s">
        <v>986</v>
      </c>
      <c r="D937" s="1121" t="s">
        <v>6867</v>
      </c>
      <c r="E937" s="1122"/>
      <c r="F937" s="1120" t="s">
        <v>986</v>
      </c>
      <c r="G937" s="1122"/>
      <c r="H937" s="1122"/>
      <c r="I937" s="1123"/>
    </row>
    <row r="938" spans="1:9" ht="12" x14ac:dyDescent="0.2">
      <c r="A938" s="1124"/>
      <c r="B938" s="1119" t="s">
        <v>985</v>
      </c>
      <c r="C938" s="1125" t="s">
        <v>986</v>
      </c>
      <c r="D938" s="1126" t="s">
        <v>7564</v>
      </c>
      <c r="E938" s="1127"/>
      <c r="F938" s="1128">
        <v>14</v>
      </c>
      <c r="G938" s="1127"/>
      <c r="H938" s="1127"/>
      <c r="I938" s="1137"/>
    </row>
    <row r="939" spans="1:9" ht="12" x14ac:dyDescent="0.2">
      <c r="A939" s="1124"/>
      <c r="B939" s="1119" t="s">
        <v>985</v>
      </c>
      <c r="C939" s="1125" t="s">
        <v>986</v>
      </c>
      <c r="D939" s="1126" t="s">
        <v>7565</v>
      </c>
      <c r="E939" s="1127"/>
      <c r="F939" s="1128">
        <v>24.24</v>
      </c>
      <c r="G939" s="1127"/>
      <c r="H939" s="1127"/>
      <c r="I939" s="1137"/>
    </row>
    <row r="940" spans="1:9" ht="12" x14ac:dyDescent="0.2">
      <c r="A940" s="1124"/>
      <c r="B940" s="1119" t="s">
        <v>985</v>
      </c>
      <c r="C940" s="1125" t="s">
        <v>986</v>
      </c>
      <c r="D940" s="1126" t="s">
        <v>7566</v>
      </c>
      <c r="E940" s="1127"/>
      <c r="F940" s="1128">
        <v>13.35</v>
      </c>
      <c r="G940" s="1127"/>
      <c r="H940" s="1127"/>
      <c r="I940" s="1143"/>
    </row>
    <row r="941" spans="1:9" s="1080" customFormat="1" ht="15" x14ac:dyDescent="0.25">
      <c r="A941" s="1132"/>
      <c r="B941" s="1119" t="s">
        <v>985</v>
      </c>
      <c r="C941" s="1133" t="s">
        <v>986</v>
      </c>
      <c r="D941" s="1134" t="s">
        <v>988</v>
      </c>
      <c r="E941" s="1135"/>
      <c r="F941" s="1136">
        <v>51.59</v>
      </c>
      <c r="G941" s="1135"/>
      <c r="H941" s="1135"/>
      <c r="I941" s="1131"/>
    </row>
    <row r="942" spans="1:9" ht="12" x14ac:dyDescent="0.2">
      <c r="A942" s="1118"/>
      <c r="B942" s="1119" t="s">
        <v>985</v>
      </c>
      <c r="C942" s="1120" t="s">
        <v>986</v>
      </c>
      <c r="D942" s="1121" t="s">
        <v>7456</v>
      </c>
      <c r="E942" s="1122"/>
      <c r="F942" s="1120" t="s">
        <v>986</v>
      </c>
      <c r="G942" s="1122"/>
      <c r="H942" s="1122"/>
      <c r="I942" s="1130"/>
    </row>
    <row r="943" spans="1:9" ht="12" x14ac:dyDescent="0.2">
      <c r="A943" s="1124"/>
      <c r="B943" s="1119" t="s">
        <v>985</v>
      </c>
      <c r="C943" s="1125" t="s">
        <v>986</v>
      </c>
      <c r="D943" s="1126" t="s">
        <v>7567</v>
      </c>
      <c r="E943" s="1127"/>
      <c r="F943" s="1128">
        <v>50.66</v>
      </c>
      <c r="G943" s="1127"/>
      <c r="H943" s="1127"/>
      <c r="I943" s="1130"/>
    </row>
    <row r="944" spans="1:9" ht="12" x14ac:dyDescent="0.2">
      <c r="A944" s="1132"/>
      <c r="B944" s="1119" t="s">
        <v>985</v>
      </c>
      <c r="C944" s="1133" t="s">
        <v>986</v>
      </c>
      <c r="D944" s="1134" t="s">
        <v>988</v>
      </c>
      <c r="E944" s="1135"/>
      <c r="F944" s="1136">
        <v>50.66</v>
      </c>
      <c r="G944" s="1135"/>
      <c r="H944" s="1135"/>
      <c r="I944" s="1123"/>
    </row>
    <row r="945" spans="1:9" ht="12" x14ac:dyDescent="0.2">
      <c r="A945" s="1118"/>
      <c r="B945" s="1119" t="s">
        <v>985</v>
      </c>
      <c r="C945" s="1120" t="s">
        <v>986</v>
      </c>
      <c r="D945" s="1121" t="s">
        <v>7283</v>
      </c>
      <c r="E945" s="1122"/>
      <c r="F945" s="1120" t="s">
        <v>986</v>
      </c>
      <c r="G945" s="1122"/>
      <c r="H945" s="1122"/>
      <c r="I945" s="1137"/>
    </row>
    <row r="946" spans="1:9" ht="12" x14ac:dyDescent="0.2">
      <c r="A946" s="1124"/>
      <c r="B946" s="1119" t="s">
        <v>985</v>
      </c>
      <c r="C946" s="1125" t="s">
        <v>986</v>
      </c>
      <c r="D946" s="1126" t="s">
        <v>7568</v>
      </c>
      <c r="E946" s="1127"/>
      <c r="F946" s="1128">
        <v>10.81</v>
      </c>
      <c r="G946" s="1127"/>
      <c r="H946" s="1127"/>
      <c r="I946" s="1148"/>
    </row>
    <row r="947" spans="1:9" ht="12" x14ac:dyDescent="0.2">
      <c r="A947" s="1132"/>
      <c r="B947" s="1119" t="s">
        <v>985</v>
      </c>
      <c r="C947" s="1133" t="s">
        <v>986</v>
      </c>
      <c r="D947" s="1134" t="s">
        <v>988</v>
      </c>
      <c r="E947" s="1135"/>
      <c r="F947" s="1136">
        <v>10.81</v>
      </c>
      <c r="G947" s="1135"/>
      <c r="H947" s="1135"/>
      <c r="I947" s="1130"/>
    </row>
    <row r="948" spans="1:9" ht="12" x14ac:dyDescent="0.2">
      <c r="A948" s="1118"/>
      <c r="B948" s="1119" t="s">
        <v>985</v>
      </c>
      <c r="C948" s="1120" t="s">
        <v>986</v>
      </c>
      <c r="D948" s="1121" t="s">
        <v>7285</v>
      </c>
      <c r="E948" s="1122"/>
      <c r="F948" s="1120" t="s">
        <v>986</v>
      </c>
      <c r="G948" s="1122"/>
      <c r="H948" s="1122"/>
      <c r="I948" s="1130"/>
    </row>
    <row r="949" spans="1:9" ht="12" x14ac:dyDescent="0.2">
      <c r="A949" s="1124"/>
      <c r="B949" s="1119" t="s">
        <v>985</v>
      </c>
      <c r="C949" s="1125" t="s">
        <v>986</v>
      </c>
      <c r="D949" s="1126" t="s">
        <v>7569</v>
      </c>
      <c r="E949" s="1127"/>
      <c r="F949" s="1128">
        <v>9.14</v>
      </c>
      <c r="G949" s="1127"/>
      <c r="H949" s="1127"/>
      <c r="I949" s="1123"/>
    </row>
    <row r="950" spans="1:9" ht="12" x14ac:dyDescent="0.2">
      <c r="A950" s="1138"/>
      <c r="B950" s="1119" t="s">
        <v>985</v>
      </c>
      <c r="C950" s="1139" t="s">
        <v>986</v>
      </c>
      <c r="D950" s="1140" t="s">
        <v>1023</v>
      </c>
      <c r="E950" s="1141"/>
      <c r="F950" s="1142">
        <v>122.2</v>
      </c>
      <c r="G950" s="1141"/>
      <c r="H950" s="1141"/>
      <c r="I950" s="1137"/>
    </row>
    <row r="951" spans="1:9" ht="24.95" customHeight="1" x14ac:dyDescent="0.2">
      <c r="A951" s="1111" t="s">
        <v>3966</v>
      </c>
      <c r="B951" s="1111" t="s">
        <v>979</v>
      </c>
      <c r="C951" s="1112" t="s">
        <v>6915</v>
      </c>
      <c r="D951" s="1113" t="s">
        <v>6916</v>
      </c>
      <c r="E951" s="1114" t="s">
        <v>106</v>
      </c>
      <c r="F951" s="1115">
        <v>34.86</v>
      </c>
      <c r="G951" s="942"/>
      <c r="H951" s="1116">
        <f>ROUND(G951*F951,2)</f>
        <v>0</v>
      </c>
      <c r="I951" s="1129"/>
    </row>
    <row r="952" spans="1:9" ht="12" x14ac:dyDescent="0.2">
      <c r="A952" s="1118"/>
      <c r="B952" s="1119" t="s">
        <v>985</v>
      </c>
      <c r="C952" s="1120" t="s">
        <v>986</v>
      </c>
      <c r="D952" s="1121" t="s">
        <v>6209</v>
      </c>
      <c r="E952" s="1122"/>
      <c r="F952" s="1120" t="s">
        <v>986</v>
      </c>
      <c r="G952" s="1122"/>
      <c r="H952" s="1122"/>
      <c r="I952" s="1143"/>
    </row>
    <row r="953" spans="1:9" s="1080" customFormat="1" ht="15" x14ac:dyDescent="0.25">
      <c r="A953" s="1124"/>
      <c r="B953" s="1119" t="s">
        <v>985</v>
      </c>
      <c r="C953" s="1125" t="s">
        <v>986</v>
      </c>
      <c r="D953" s="1126" t="s">
        <v>7570</v>
      </c>
      <c r="E953" s="1127"/>
      <c r="F953" s="1128">
        <v>23.99</v>
      </c>
      <c r="G953" s="1127"/>
      <c r="H953" s="1127"/>
      <c r="I953" s="1131"/>
    </row>
    <row r="954" spans="1:9" ht="12" x14ac:dyDescent="0.2">
      <c r="A954" s="1118"/>
      <c r="B954" s="1119" t="s">
        <v>985</v>
      </c>
      <c r="C954" s="1120" t="s">
        <v>986</v>
      </c>
      <c r="D954" s="1121" t="s">
        <v>6211</v>
      </c>
      <c r="E954" s="1122"/>
      <c r="F954" s="1120" t="s">
        <v>986</v>
      </c>
      <c r="G954" s="1122"/>
      <c r="H954" s="1122"/>
      <c r="I954" s="1130"/>
    </row>
    <row r="955" spans="1:9" ht="12" x14ac:dyDescent="0.2">
      <c r="A955" s="1124"/>
      <c r="B955" s="1119" t="s">
        <v>985</v>
      </c>
      <c r="C955" s="1125" t="s">
        <v>986</v>
      </c>
      <c r="D955" s="1126" t="s">
        <v>7550</v>
      </c>
      <c r="E955" s="1127"/>
      <c r="F955" s="1128">
        <v>10.87</v>
      </c>
      <c r="G955" s="1127"/>
      <c r="H955" s="1127"/>
      <c r="I955" s="1130"/>
    </row>
    <row r="956" spans="1:9" ht="12" x14ac:dyDescent="0.2">
      <c r="A956" s="1138"/>
      <c r="B956" s="1119" t="s">
        <v>985</v>
      </c>
      <c r="C956" s="1139" t="s">
        <v>986</v>
      </c>
      <c r="D956" s="1140" t="s">
        <v>1023</v>
      </c>
      <c r="E956" s="1141"/>
      <c r="F956" s="1142">
        <v>34.86</v>
      </c>
      <c r="G956" s="1141"/>
      <c r="H956" s="1141"/>
      <c r="I956" s="1123"/>
    </row>
    <row r="957" spans="1:9" ht="24.95" customHeight="1" x14ac:dyDescent="0.2">
      <c r="A957" s="1111" t="s">
        <v>3968</v>
      </c>
      <c r="B957" s="1111" t="s">
        <v>979</v>
      </c>
      <c r="C957" s="1112" t="s">
        <v>6919</v>
      </c>
      <c r="D957" s="1113" t="s">
        <v>6920</v>
      </c>
      <c r="E957" s="1114" t="s">
        <v>1169</v>
      </c>
      <c r="F957" s="1115">
        <v>4432.4620000000004</v>
      </c>
      <c r="G957" s="942"/>
      <c r="H957" s="1116">
        <f>ROUND(G957*F957,2)</f>
        <v>0</v>
      </c>
      <c r="I957" s="1129"/>
    </row>
    <row r="958" spans="1:9" s="1080" customFormat="1" ht="24.95" customHeight="1" x14ac:dyDescent="0.25">
      <c r="A958" s="1104"/>
      <c r="B958" s="1105" t="s">
        <v>977</v>
      </c>
      <c r="C958" s="1106" t="s">
        <v>68</v>
      </c>
      <c r="D958" s="1106" t="s">
        <v>976</v>
      </c>
      <c r="E958" s="1107"/>
      <c r="F958" s="1108"/>
      <c r="G958" s="1108"/>
      <c r="H958" s="1109">
        <f>SUM(H959:H992)</f>
        <v>0</v>
      </c>
      <c r="I958" s="1110"/>
    </row>
    <row r="959" spans="1:9" ht="24.95" customHeight="1" x14ac:dyDescent="0.2">
      <c r="A959" s="1111" t="s">
        <v>3975</v>
      </c>
      <c r="B959" s="1111" t="s">
        <v>979</v>
      </c>
      <c r="C959" s="1112" t="s">
        <v>1254</v>
      </c>
      <c r="D959" s="1113" t="s">
        <v>6921</v>
      </c>
      <c r="E959" s="1114" t="s">
        <v>106</v>
      </c>
      <c r="F959" s="1115">
        <v>56.33</v>
      </c>
      <c r="G959" s="942"/>
      <c r="H959" s="1116">
        <f>ROUND(G959*F959,2)</f>
        <v>0</v>
      </c>
      <c r="I959" s="1173"/>
    </row>
    <row r="960" spans="1:9" ht="9.6" customHeight="1" x14ac:dyDescent="0.2">
      <c r="A960" s="1118"/>
      <c r="B960" s="1119" t="s">
        <v>985</v>
      </c>
      <c r="C960" s="1120" t="s">
        <v>986</v>
      </c>
      <c r="D960" s="1121" t="s">
        <v>7105</v>
      </c>
      <c r="E960" s="1122"/>
      <c r="F960" s="1120" t="s">
        <v>986</v>
      </c>
      <c r="G960" s="1122"/>
      <c r="H960" s="1122"/>
      <c r="I960" s="1148"/>
    </row>
    <row r="961" spans="1:9" ht="9.6" customHeight="1" x14ac:dyDescent="0.2">
      <c r="A961" s="1124"/>
      <c r="B961" s="1119" t="s">
        <v>985</v>
      </c>
      <c r="C961" s="1125" t="s">
        <v>986</v>
      </c>
      <c r="D961" s="1126" t="s">
        <v>7106</v>
      </c>
      <c r="E961" s="1127"/>
      <c r="F961" s="1128">
        <v>18.96</v>
      </c>
      <c r="G961" s="1127"/>
      <c r="H961" s="1127"/>
      <c r="I961" s="1130"/>
    </row>
    <row r="962" spans="1:9" ht="9.6" customHeight="1" x14ac:dyDescent="0.2">
      <c r="A962" s="1124"/>
      <c r="B962" s="1119" t="s">
        <v>985</v>
      </c>
      <c r="C962" s="1125" t="s">
        <v>986</v>
      </c>
      <c r="D962" s="1126" t="s">
        <v>7107</v>
      </c>
      <c r="E962" s="1127"/>
      <c r="F962" s="1128">
        <v>19.78</v>
      </c>
      <c r="G962" s="1127"/>
      <c r="H962" s="1127"/>
      <c r="I962" s="1123"/>
    </row>
    <row r="963" spans="1:9" ht="9.6" customHeight="1" x14ac:dyDescent="0.2">
      <c r="A963" s="1124"/>
      <c r="B963" s="1119" t="s">
        <v>985</v>
      </c>
      <c r="C963" s="1125" t="s">
        <v>986</v>
      </c>
      <c r="D963" s="1126" t="s">
        <v>7108</v>
      </c>
      <c r="E963" s="1127"/>
      <c r="F963" s="1128">
        <v>10.02</v>
      </c>
      <c r="G963" s="1127"/>
      <c r="H963" s="1127"/>
      <c r="I963" s="1137"/>
    </row>
    <row r="964" spans="1:9" ht="9.6" customHeight="1" x14ac:dyDescent="0.2">
      <c r="A964" s="1124"/>
      <c r="B964" s="1119" t="s">
        <v>985</v>
      </c>
      <c r="C964" s="1125" t="s">
        <v>986</v>
      </c>
      <c r="D964" s="1126" t="s">
        <v>7109</v>
      </c>
      <c r="E964" s="1127"/>
      <c r="F964" s="1128">
        <v>7.57</v>
      </c>
      <c r="G964" s="1127"/>
      <c r="H964" s="1127"/>
      <c r="I964" s="1137"/>
    </row>
    <row r="965" spans="1:9" ht="9.6" customHeight="1" x14ac:dyDescent="0.2">
      <c r="A965" s="1138"/>
      <c r="B965" s="1119" t="s">
        <v>985</v>
      </c>
      <c r="C965" s="1139" t="s">
        <v>986</v>
      </c>
      <c r="D965" s="1140" t="s">
        <v>1023</v>
      </c>
      <c r="E965" s="1141"/>
      <c r="F965" s="1142">
        <v>56.330000000000005</v>
      </c>
      <c r="G965" s="1141"/>
      <c r="H965" s="1141"/>
      <c r="I965" s="1161"/>
    </row>
    <row r="966" spans="1:9" ht="24.95" customHeight="1" x14ac:dyDescent="0.2">
      <c r="A966" s="1111" t="s">
        <v>3982</v>
      </c>
      <c r="B966" s="1111" t="s">
        <v>979</v>
      </c>
      <c r="C966" s="1112" t="s">
        <v>1259</v>
      </c>
      <c r="D966" s="1113" t="s">
        <v>6930</v>
      </c>
      <c r="E966" s="1114" t="s">
        <v>106</v>
      </c>
      <c r="F966" s="1115">
        <v>56.33</v>
      </c>
      <c r="G966" s="942"/>
      <c r="H966" s="1116">
        <f>ROUND(G966*F966,2)</f>
        <v>0</v>
      </c>
      <c r="I966" s="1129"/>
    </row>
    <row r="967" spans="1:9" ht="9.6" customHeight="1" x14ac:dyDescent="0.2">
      <c r="A967" s="1118"/>
      <c r="B967" s="1119" t="s">
        <v>985</v>
      </c>
      <c r="C967" s="1120" t="s">
        <v>986</v>
      </c>
      <c r="D967" s="1121" t="s">
        <v>7105</v>
      </c>
      <c r="E967" s="1122"/>
      <c r="F967" s="1120" t="s">
        <v>986</v>
      </c>
      <c r="G967" s="1122"/>
      <c r="H967" s="1122"/>
      <c r="I967" s="1143"/>
    </row>
    <row r="968" spans="1:9" s="1080" customFormat="1" ht="9.6" customHeight="1" x14ac:dyDescent="0.25">
      <c r="A968" s="1124"/>
      <c r="B968" s="1119" t="s">
        <v>985</v>
      </c>
      <c r="C968" s="1125" t="s">
        <v>986</v>
      </c>
      <c r="D968" s="1126" t="s">
        <v>7106</v>
      </c>
      <c r="E968" s="1127"/>
      <c r="F968" s="1128">
        <v>18.96</v>
      </c>
      <c r="G968" s="1127"/>
      <c r="H968" s="1127"/>
      <c r="I968" s="1131"/>
    </row>
    <row r="969" spans="1:9" ht="9.6" customHeight="1" x14ac:dyDescent="0.2">
      <c r="A969" s="1124"/>
      <c r="B969" s="1119" t="s">
        <v>985</v>
      </c>
      <c r="C969" s="1125" t="s">
        <v>986</v>
      </c>
      <c r="D969" s="1126" t="s">
        <v>7107</v>
      </c>
      <c r="E969" s="1127"/>
      <c r="F969" s="1128">
        <v>19.78</v>
      </c>
      <c r="G969" s="1127"/>
      <c r="H969" s="1127"/>
      <c r="I969" s="1130"/>
    </row>
    <row r="970" spans="1:9" ht="9.6" customHeight="1" x14ac:dyDescent="0.2">
      <c r="A970" s="1124"/>
      <c r="B970" s="1119" t="s">
        <v>985</v>
      </c>
      <c r="C970" s="1125" t="s">
        <v>986</v>
      </c>
      <c r="D970" s="1126" t="s">
        <v>7108</v>
      </c>
      <c r="E970" s="1127"/>
      <c r="F970" s="1128">
        <v>10.02</v>
      </c>
      <c r="G970" s="1127"/>
      <c r="H970" s="1127"/>
      <c r="I970" s="1130"/>
    </row>
    <row r="971" spans="1:9" s="1080" customFormat="1" ht="9.6" customHeight="1" x14ac:dyDescent="0.25">
      <c r="A971" s="1124"/>
      <c r="B971" s="1119" t="s">
        <v>985</v>
      </c>
      <c r="C971" s="1125" t="s">
        <v>986</v>
      </c>
      <c r="D971" s="1126" t="s">
        <v>7109</v>
      </c>
      <c r="E971" s="1127"/>
      <c r="F971" s="1128">
        <v>7.57</v>
      </c>
      <c r="G971" s="1127"/>
      <c r="H971" s="1127"/>
      <c r="I971" s="1131"/>
    </row>
    <row r="972" spans="1:9" ht="9.6" customHeight="1" x14ac:dyDescent="0.2">
      <c r="A972" s="1138"/>
      <c r="B972" s="1119" t="s">
        <v>985</v>
      </c>
      <c r="C972" s="1139" t="s">
        <v>986</v>
      </c>
      <c r="D972" s="1140" t="s">
        <v>1023</v>
      </c>
      <c r="E972" s="1141"/>
      <c r="F972" s="1142">
        <v>56.330000000000005</v>
      </c>
      <c r="G972" s="1141"/>
      <c r="H972" s="1141"/>
      <c r="I972" s="1130"/>
    </row>
    <row r="973" spans="1:9" ht="24.95" customHeight="1" x14ac:dyDescent="0.2">
      <c r="A973" s="1111" t="s">
        <v>3989</v>
      </c>
      <c r="B973" s="1111" t="s">
        <v>979</v>
      </c>
      <c r="C973" s="1112" t="s">
        <v>4209</v>
      </c>
      <c r="D973" s="1113" t="s">
        <v>4210</v>
      </c>
      <c r="E973" s="1114" t="s">
        <v>106</v>
      </c>
      <c r="F973" s="1115">
        <v>56.33</v>
      </c>
      <c r="G973" s="942"/>
      <c r="H973" s="1116">
        <f>ROUND(G973*F973,2)</f>
        <v>0</v>
      </c>
      <c r="I973" s="1117"/>
    </row>
    <row r="974" spans="1:9" s="1080" customFormat="1" ht="9.6" customHeight="1" x14ac:dyDescent="0.25">
      <c r="A974" s="1118"/>
      <c r="B974" s="1119" t="s">
        <v>985</v>
      </c>
      <c r="C974" s="1120" t="s">
        <v>986</v>
      </c>
      <c r="D974" s="1121" t="s">
        <v>7105</v>
      </c>
      <c r="E974" s="1122"/>
      <c r="F974" s="1120" t="s">
        <v>986</v>
      </c>
      <c r="G974" s="1122"/>
      <c r="H974" s="1122"/>
      <c r="I974" s="1155"/>
    </row>
    <row r="975" spans="1:9" s="1080" customFormat="1" ht="9.6" customHeight="1" x14ac:dyDescent="0.25">
      <c r="A975" s="1124"/>
      <c r="B975" s="1119" t="s">
        <v>985</v>
      </c>
      <c r="C975" s="1125" t="s">
        <v>986</v>
      </c>
      <c r="D975" s="1126" t="s">
        <v>7106</v>
      </c>
      <c r="E975" s="1127"/>
      <c r="F975" s="1128">
        <v>18.96</v>
      </c>
      <c r="G975" s="1127"/>
      <c r="H975" s="1127"/>
      <c r="I975" s="1131"/>
    </row>
    <row r="976" spans="1:9" ht="9.6" customHeight="1" x14ac:dyDescent="0.2">
      <c r="A976" s="1124"/>
      <c r="B976" s="1119" t="s">
        <v>985</v>
      </c>
      <c r="C976" s="1125" t="s">
        <v>986</v>
      </c>
      <c r="D976" s="1126" t="s">
        <v>7107</v>
      </c>
      <c r="E976" s="1127"/>
      <c r="F976" s="1128">
        <v>19.78</v>
      </c>
      <c r="G976" s="1127"/>
      <c r="H976" s="1127"/>
      <c r="I976" s="1130"/>
    </row>
    <row r="977" spans="1:9" ht="9.6" customHeight="1" x14ac:dyDescent="0.2">
      <c r="A977" s="1124"/>
      <c r="B977" s="1119" t="s">
        <v>985</v>
      </c>
      <c r="C977" s="1125" t="s">
        <v>986</v>
      </c>
      <c r="D977" s="1126" t="s">
        <v>7108</v>
      </c>
      <c r="E977" s="1127"/>
      <c r="F977" s="1128">
        <v>10.02</v>
      </c>
      <c r="G977" s="1127"/>
      <c r="H977" s="1127"/>
      <c r="I977" s="1130"/>
    </row>
    <row r="978" spans="1:9" ht="9.6" customHeight="1" x14ac:dyDescent="0.2">
      <c r="A978" s="1124"/>
      <c r="B978" s="1119" t="s">
        <v>985</v>
      </c>
      <c r="C978" s="1125" t="s">
        <v>986</v>
      </c>
      <c r="D978" s="1126" t="s">
        <v>7109</v>
      </c>
      <c r="E978" s="1127"/>
      <c r="F978" s="1128">
        <v>7.57</v>
      </c>
      <c r="G978" s="1127"/>
      <c r="H978" s="1127"/>
      <c r="I978" s="1137"/>
    </row>
    <row r="979" spans="1:9" s="1080" customFormat="1" ht="9.6" customHeight="1" x14ac:dyDescent="0.25">
      <c r="A979" s="1138"/>
      <c r="B979" s="1119" t="s">
        <v>985</v>
      </c>
      <c r="C979" s="1139" t="s">
        <v>986</v>
      </c>
      <c r="D979" s="1140" t="s">
        <v>1023</v>
      </c>
      <c r="E979" s="1141"/>
      <c r="F979" s="1142">
        <v>56.330000000000005</v>
      </c>
      <c r="G979" s="1141"/>
      <c r="H979" s="1141"/>
      <c r="I979" s="1131"/>
    </row>
    <row r="980" spans="1:9" ht="24.95" customHeight="1" x14ac:dyDescent="0.2">
      <c r="A980" s="1111" t="s">
        <v>3993</v>
      </c>
      <c r="B980" s="1111" t="s">
        <v>979</v>
      </c>
      <c r="C980" s="1112" t="s">
        <v>4218</v>
      </c>
      <c r="D980" s="1113" t="s">
        <v>4219</v>
      </c>
      <c r="E980" s="1114" t="s">
        <v>106</v>
      </c>
      <c r="F980" s="1115">
        <v>56.33</v>
      </c>
      <c r="G980" s="942"/>
      <c r="H980" s="1116">
        <f>ROUND(G980*F980,2)</f>
        <v>0</v>
      </c>
      <c r="I980" s="1117"/>
    </row>
    <row r="981" spans="1:9" ht="9.6" customHeight="1" x14ac:dyDescent="0.2">
      <c r="A981" s="1118"/>
      <c r="B981" s="1119" t="s">
        <v>985</v>
      </c>
      <c r="C981" s="1120" t="s">
        <v>986</v>
      </c>
      <c r="D981" s="1121" t="s">
        <v>7105</v>
      </c>
      <c r="E981" s="1122"/>
      <c r="F981" s="1120" t="s">
        <v>986</v>
      </c>
      <c r="G981" s="1122"/>
      <c r="H981" s="1122"/>
      <c r="I981" s="1130"/>
    </row>
    <row r="982" spans="1:9" ht="9.6" customHeight="1" x14ac:dyDescent="0.2">
      <c r="A982" s="1124"/>
      <c r="B982" s="1119" t="s">
        <v>985</v>
      </c>
      <c r="C982" s="1125" t="s">
        <v>986</v>
      </c>
      <c r="D982" s="1126" t="s">
        <v>7106</v>
      </c>
      <c r="E982" s="1127"/>
      <c r="F982" s="1128">
        <v>18.96</v>
      </c>
      <c r="G982" s="1127"/>
      <c r="H982" s="1127"/>
      <c r="I982" s="1123"/>
    </row>
    <row r="983" spans="1:9" ht="9.6" customHeight="1" x14ac:dyDescent="0.2">
      <c r="A983" s="1124"/>
      <c r="B983" s="1119" t="s">
        <v>985</v>
      </c>
      <c r="C983" s="1125" t="s">
        <v>986</v>
      </c>
      <c r="D983" s="1126" t="s">
        <v>7107</v>
      </c>
      <c r="E983" s="1127"/>
      <c r="F983" s="1128">
        <v>19.78</v>
      </c>
      <c r="G983" s="1127"/>
      <c r="H983" s="1127"/>
      <c r="I983" s="1137"/>
    </row>
    <row r="984" spans="1:9" ht="9.6" customHeight="1" x14ac:dyDescent="0.2">
      <c r="A984" s="1124"/>
      <c r="B984" s="1119" t="s">
        <v>985</v>
      </c>
      <c r="C984" s="1125" t="s">
        <v>986</v>
      </c>
      <c r="D984" s="1126" t="s">
        <v>7108</v>
      </c>
      <c r="E984" s="1127"/>
      <c r="F984" s="1128">
        <v>10.02</v>
      </c>
      <c r="G984" s="1127"/>
      <c r="H984" s="1127"/>
      <c r="I984" s="1148"/>
    </row>
    <row r="985" spans="1:9" ht="9.6" customHeight="1" x14ac:dyDescent="0.2">
      <c r="A985" s="1124"/>
      <c r="B985" s="1119" t="s">
        <v>985</v>
      </c>
      <c r="C985" s="1125" t="s">
        <v>986</v>
      </c>
      <c r="D985" s="1126" t="s">
        <v>7109</v>
      </c>
      <c r="E985" s="1127"/>
      <c r="F985" s="1128">
        <v>7.57</v>
      </c>
      <c r="G985" s="1127"/>
      <c r="H985" s="1127"/>
      <c r="I985" s="1130"/>
    </row>
    <row r="986" spans="1:9" ht="9.6" customHeight="1" x14ac:dyDescent="0.2">
      <c r="A986" s="1138"/>
      <c r="B986" s="1119" t="s">
        <v>985</v>
      </c>
      <c r="C986" s="1139" t="s">
        <v>986</v>
      </c>
      <c r="D986" s="1140" t="s">
        <v>1023</v>
      </c>
      <c r="E986" s="1141"/>
      <c r="F986" s="1142">
        <v>56.330000000000005</v>
      </c>
      <c r="G986" s="1141"/>
      <c r="H986" s="1141"/>
      <c r="I986" s="1123"/>
    </row>
    <row r="987" spans="1:9" ht="24.95" customHeight="1" x14ac:dyDescent="0.2">
      <c r="A987" s="1111" t="s">
        <v>3998</v>
      </c>
      <c r="B987" s="1111" t="s">
        <v>979</v>
      </c>
      <c r="C987" s="1112" t="s">
        <v>4218</v>
      </c>
      <c r="D987" s="1113" t="s">
        <v>4219</v>
      </c>
      <c r="E987" s="1114" t="s">
        <v>106</v>
      </c>
      <c r="F987" s="1115">
        <v>662.84900000000005</v>
      </c>
      <c r="G987" s="942"/>
      <c r="H987" s="1116">
        <f>ROUND(G987*F987,2)</f>
        <v>0</v>
      </c>
      <c r="I987" s="1129"/>
    </row>
    <row r="988" spans="1:9" ht="9.6" customHeight="1" x14ac:dyDescent="0.2">
      <c r="A988" s="1124"/>
      <c r="B988" s="1119" t="s">
        <v>985</v>
      </c>
      <c r="C988" s="1125" t="s">
        <v>986</v>
      </c>
      <c r="D988" s="1126" t="s">
        <v>7571</v>
      </c>
      <c r="E988" s="1127"/>
      <c r="F988" s="1128">
        <v>89.066000000000003</v>
      </c>
      <c r="G988" s="1127"/>
      <c r="H988" s="1127"/>
      <c r="I988" s="1137"/>
    </row>
    <row r="989" spans="1:9" ht="9.6" customHeight="1" x14ac:dyDescent="0.2">
      <c r="A989" s="1124"/>
      <c r="B989" s="1119" t="s">
        <v>985</v>
      </c>
      <c r="C989" s="1125" t="s">
        <v>986</v>
      </c>
      <c r="D989" s="1126" t="s">
        <v>7572</v>
      </c>
      <c r="E989" s="1127"/>
      <c r="F989" s="1128">
        <v>456.57299999999998</v>
      </c>
      <c r="G989" s="1127"/>
      <c r="H989" s="1127"/>
      <c r="I989" s="1143"/>
    </row>
    <row r="990" spans="1:9" s="1080" customFormat="1" ht="9.6" customHeight="1" x14ac:dyDescent="0.25">
      <c r="A990" s="1124"/>
      <c r="B990" s="1119" t="s">
        <v>985</v>
      </c>
      <c r="C990" s="1125" t="s">
        <v>986</v>
      </c>
      <c r="D990" s="1126" t="s">
        <v>7573</v>
      </c>
      <c r="E990" s="1127"/>
      <c r="F990" s="1128">
        <v>117.21</v>
      </c>
      <c r="G990" s="1127"/>
      <c r="H990" s="1127"/>
      <c r="I990" s="1131"/>
    </row>
    <row r="991" spans="1:9" ht="9.6" customHeight="1" x14ac:dyDescent="0.2">
      <c r="A991" s="1138"/>
      <c r="B991" s="1119" t="s">
        <v>985</v>
      </c>
      <c r="C991" s="1139" t="s">
        <v>986</v>
      </c>
      <c r="D991" s="1140" t="s">
        <v>1023</v>
      </c>
      <c r="E991" s="1141"/>
      <c r="F991" s="1142">
        <v>662.84900000000005</v>
      </c>
      <c r="G991" s="1141"/>
      <c r="H991" s="1141"/>
      <c r="I991" s="1130"/>
    </row>
    <row r="992" spans="1:9" ht="24.95" customHeight="1" x14ac:dyDescent="0.2">
      <c r="A992" s="1111" t="s">
        <v>4003</v>
      </c>
      <c r="B992" s="1111" t="s">
        <v>979</v>
      </c>
      <c r="C992" s="1112" t="s">
        <v>1273</v>
      </c>
      <c r="D992" s="1113" t="s">
        <v>4237</v>
      </c>
      <c r="E992" s="1114" t="s">
        <v>106</v>
      </c>
      <c r="F992" s="1115">
        <v>662.84900000000005</v>
      </c>
      <c r="G992" s="942"/>
      <c r="H992" s="1116">
        <f>ROUND(G992*F992,2)</f>
        <v>0</v>
      </c>
      <c r="I992" s="1117"/>
    </row>
    <row r="993" spans="1:9" s="1080" customFormat="1" ht="24.95" customHeight="1" x14ac:dyDescent="0.25">
      <c r="A993" s="1104"/>
      <c r="B993" s="1105" t="s">
        <v>977</v>
      </c>
      <c r="C993" s="1106" t="s">
        <v>4243</v>
      </c>
      <c r="D993" s="1106" t="s">
        <v>2902</v>
      </c>
      <c r="E993" s="1107"/>
      <c r="F993" s="1108"/>
      <c r="G993" s="1108"/>
      <c r="H993" s="1109">
        <f>SUM(H994:H1001)</f>
        <v>0</v>
      </c>
      <c r="I993" s="1110"/>
    </row>
    <row r="994" spans="1:9" s="1172" customFormat="1" ht="24.95" customHeight="1" x14ac:dyDescent="0.2">
      <c r="A994" s="1165" t="s">
        <v>7029</v>
      </c>
      <c r="B994" s="1165" t="s">
        <v>979</v>
      </c>
      <c r="C994" s="1166" t="s">
        <v>6970</v>
      </c>
      <c r="D994" s="1176" t="s">
        <v>6971</v>
      </c>
      <c r="E994" s="1177"/>
      <c r="F994" s="1177"/>
      <c r="G994" s="1177"/>
      <c r="H994" s="1177"/>
      <c r="I994" s="1178"/>
    </row>
    <row r="995" spans="1:9" ht="228" x14ac:dyDescent="0.2">
      <c r="A995" s="1156"/>
      <c r="B995" s="1119" t="s">
        <v>1079</v>
      </c>
      <c r="C995" s="1157"/>
      <c r="D995" s="1159" t="s">
        <v>6972</v>
      </c>
      <c r="E995" s="1157"/>
      <c r="F995" s="1157"/>
      <c r="G995" s="1157"/>
      <c r="H995" s="1157"/>
      <c r="I995" s="1148"/>
    </row>
    <row r="996" spans="1:9" ht="24.95" customHeight="1" x14ac:dyDescent="0.2">
      <c r="A996" s="1111" t="s">
        <v>7033</v>
      </c>
      <c r="B996" s="1111" t="s">
        <v>979</v>
      </c>
      <c r="C996" s="1112" t="s">
        <v>7574</v>
      </c>
      <c r="D996" s="1113" t="s">
        <v>7575</v>
      </c>
      <c r="E996" s="1114" t="s">
        <v>92</v>
      </c>
      <c r="F996" s="1115">
        <v>1</v>
      </c>
      <c r="G996" s="942"/>
      <c r="H996" s="1116">
        <f>ROUND(G996*F996,2)</f>
        <v>0</v>
      </c>
      <c r="I996" s="1117"/>
    </row>
    <row r="997" spans="1:9" ht="409.5" x14ac:dyDescent="0.2">
      <c r="A997" s="1156"/>
      <c r="B997" s="1119" t="s">
        <v>1079</v>
      </c>
      <c r="C997" s="1157"/>
      <c r="D997" s="1158" t="s">
        <v>7576</v>
      </c>
      <c r="E997" s="1157"/>
      <c r="F997" s="1157"/>
      <c r="G997" s="1157"/>
      <c r="H997" s="1157"/>
      <c r="I997" s="1123"/>
    </row>
    <row r="998" spans="1:9" ht="24.95" customHeight="1" x14ac:dyDescent="0.2">
      <c r="A998" s="1111" t="s">
        <v>4025</v>
      </c>
      <c r="B998" s="1111" t="s">
        <v>979</v>
      </c>
      <c r="C998" s="1112" t="s">
        <v>7577</v>
      </c>
      <c r="D998" s="1113" t="s">
        <v>7575</v>
      </c>
      <c r="E998" s="1114" t="s">
        <v>92</v>
      </c>
      <c r="F998" s="1115">
        <v>1</v>
      </c>
      <c r="G998" s="942"/>
      <c r="H998" s="1116">
        <f>ROUND(G998*F998,2)</f>
        <v>0</v>
      </c>
      <c r="I998" s="1129"/>
    </row>
    <row r="999" spans="1:9" ht="409.5" x14ac:dyDescent="0.2">
      <c r="A999" s="1156"/>
      <c r="B999" s="1119" t="s">
        <v>1079</v>
      </c>
      <c r="C999" s="1157"/>
      <c r="D999" s="1158" t="s">
        <v>7578</v>
      </c>
      <c r="E999" s="1157"/>
      <c r="F999" s="1157"/>
      <c r="G999" s="1157"/>
      <c r="H999" s="1157"/>
      <c r="I999" s="1137"/>
    </row>
    <row r="1000" spans="1:9" ht="24.95" customHeight="1" x14ac:dyDescent="0.2">
      <c r="A1000" s="1111" t="s">
        <v>4031</v>
      </c>
      <c r="B1000" s="1111" t="s">
        <v>979</v>
      </c>
      <c r="C1000" s="1112" t="s">
        <v>7579</v>
      </c>
      <c r="D1000" s="1113" t="s">
        <v>6981</v>
      </c>
      <c r="E1000" s="1114" t="s">
        <v>92</v>
      </c>
      <c r="F1000" s="1115">
        <v>1</v>
      </c>
      <c r="G1000" s="942"/>
      <c r="H1000" s="1116">
        <f>ROUND(G1000*F1000,2)</f>
        <v>0</v>
      </c>
      <c r="I1000" s="1173"/>
    </row>
    <row r="1001" spans="1:9" s="1080" customFormat="1" ht="409.5" x14ac:dyDescent="0.25">
      <c r="A1001" s="1156"/>
      <c r="B1001" s="1119" t="s">
        <v>1079</v>
      </c>
      <c r="C1001" s="1157"/>
      <c r="D1001" s="1158" t="s">
        <v>7580</v>
      </c>
      <c r="E1001" s="1157"/>
      <c r="F1001" s="1157"/>
      <c r="G1001" s="1157"/>
      <c r="H1001" s="1157"/>
      <c r="I1001" s="1131"/>
    </row>
    <row r="1002" spans="1:9" s="1080" customFormat="1" ht="24.95" customHeight="1" x14ac:dyDescent="0.25">
      <c r="A1002" s="1104"/>
      <c r="B1002" s="1105" t="s">
        <v>977</v>
      </c>
      <c r="C1002" s="1106" t="s">
        <v>4972</v>
      </c>
      <c r="D1002" s="1106" t="s">
        <v>4311</v>
      </c>
      <c r="E1002" s="1107"/>
      <c r="F1002" s="1108"/>
      <c r="G1002" s="1108"/>
      <c r="H1002" s="1109">
        <f>SUM(H1003:H1007)</f>
        <v>0</v>
      </c>
      <c r="I1002" s="1110"/>
    </row>
    <row r="1003" spans="1:9" ht="24.95" customHeight="1" x14ac:dyDescent="0.2">
      <c r="A1003" s="1111" t="s">
        <v>4036</v>
      </c>
      <c r="B1003" s="1111" t="s">
        <v>979</v>
      </c>
      <c r="C1003" s="1112" t="s">
        <v>4974</v>
      </c>
      <c r="D1003" s="1113" t="s">
        <v>4975</v>
      </c>
      <c r="E1003" s="1114" t="s">
        <v>106</v>
      </c>
      <c r="F1003" s="1115">
        <v>104.5</v>
      </c>
      <c r="G1003" s="942"/>
      <c r="H1003" s="1116">
        <f>ROUND(G1003*F1003,2)</f>
        <v>0</v>
      </c>
      <c r="I1003" s="1117"/>
    </row>
    <row r="1004" spans="1:9" ht="12" x14ac:dyDescent="0.2">
      <c r="A1004" s="1118"/>
      <c r="B1004" s="1119" t="s">
        <v>985</v>
      </c>
      <c r="C1004" s="1120" t="s">
        <v>986</v>
      </c>
      <c r="D1004" s="1121" t="s">
        <v>4984</v>
      </c>
      <c r="E1004" s="1122"/>
      <c r="F1004" s="1120" t="s">
        <v>986</v>
      </c>
      <c r="G1004" s="1122"/>
      <c r="H1004" s="1122"/>
      <c r="I1004" s="1137"/>
    </row>
    <row r="1005" spans="1:9" s="1080" customFormat="1" ht="15" x14ac:dyDescent="0.25">
      <c r="A1005" s="1124"/>
      <c r="B1005" s="1119" t="s">
        <v>985</v>
      </c>
      <c r="C1005" s="1125" t="s">
        <v>986</v>
      </c>
      <c r="D1005" s="1126" t="s">
        <v>7581</v>
      </c>
      <c r="E1005" s="1127"/>
      <c r="F1005" s="1128">
        <v>9.3000000000000007</v>
      </c>
      <c r="G1005" s="1127"/>
      <c r="H1005" s="1127"/>
      <c r="I1005" s="1131"/>
    </row>
    <row r="1006" spans="1:9" ht="12" x14ac:dyDescent="0.2">
      <c r="A1006" s="1124"/>
      <c r="B1006" s="1119" t="s">
        <v>985</v>
      </c>
      <c r="C1006" s="1125" t="s">
        <v>986</v>
      </c>
      <c r="D1006" s="1126" t="s">
        <v>7582</v>
      </c>
      <c r="E1006" s="1127"/>
      <c r="F1006" s="1128">
        <v>95.2</v>
      </c>
      <c r="G1006" s="1127"/>
      <c r="H1006" s="1127"/>
      <c r="I1006" s="1130"/>
    </row>
    <row r="1007" spans="1:9" ht="12" x14ac:dyDescent="0.2">
      <c r="A1007" s="1138"/>
      <c r="B1007" s="1119" t="s">
        <v>985</v>
      </c>
      <c r="C1007" s="1139" t="s">
        <v>986</v>
      </c>
      <c r="D1007" s="1140" t="s">
        <v>1023</v>
      </c>
      <c r="E1007" s="1141"/>
      <c r="F1007" s="1142">
        <v>104.5</v>
      </c>
      <c r="G1007" s="1141"/>
      <c r="H1007" s="1141"/>
      <c r="I1007" s="1130"/>
    </row>
    <row r="1008" spans="1:9" s="1080" customFormat="1" ht="24.95" customHeight="1" x14ac:dyDescent="0.25">
      <c r="A1008" s="1104"/>
      <c r="B1008" s="1105" t="s">
        <v>977</v>
      </c>
      <c r="C1008" s="1106" t="s">
        <v>4291</v>
      </c>
      <c r="D1008" s="1106" t="s">
        <v>795</v>
      </c>
      <c r="E1008" s="1107"/>
      <c r="F1008" s="1108"/>
      <c r="G1008" s="1108"/>
      <c r="H1008" s="1109">
        <f>SUM(H1009:H1042)</f>
        <v>0</v>
      </c>
      <c r="I1008" s="1110"/>
    </row>
    <row r="1009" spans="1:9" ht="24.95" customHeight="1" x14ac:dyDescent="0.2">
      <c r="A1009" s="1111" t="s">
        <v>4041</v>
      </c>
      <c r="B1009" s="1111" t="s">
        <v>979</v>
      </c>
      <c r="C1009" s="1112" t="s">
        <v>7583</v>
      </c>
      <c r="D1009" s="1113" t="s">
        <v>7006</v>
      </c>
      <c r="E1009" s="1114" t="s">
        <v>92</v>
      </c>
      <c r="F1009" s="1115">
        <v>8</v>
      </c>
      <c r="G1009" s="942"/>
      <c r="H1009" s="1116">
        <f>ROUND(G1009*F1009,2)</f>
        <v>0</v>
      </c>
      <c r="I1009" s="1129"/>
    </row>
    <row r="1010" spans="1:9" s="1080" customFormat="1" ht="240" x14ac:dyDescent="0.25">
      <c r="A1010" s="1156"/>
      <c r="B1010" s="1119" t="s">
        <v>1079</v>
      </c>
      <c r="C1010" s="1157"/>
      <c r="D1010" s="1159" t="s">
        <v>7584</v>
      </c>
      <c r="E1010" s="1157"/>
      <c r="F1010" s="1157"/>
      <c r="G1010" s="1157"/>
      <c r="H1010" s="1157"/>
      <c r="I1010" s="1131"/>
    </row>
    <row r="1011" spans="1:9" ht="24.95" customHeight="1" x14ac:dyDescent="0.2">
      <c r="A1011" s="1111" t="s">
        <v>4046</v>
      </c>
      <c r="B1011" s="1111" t="s">
        <v>979</v>
      </c>
      <c r="C1011" s="1112" t="s">
        <v>7585</v>
      </c>
      <c r="D1011" s="1113" t="s">
        <v>7586</v>
      </c>
      <c r="E1011" s="1114" t="s">
        <v>92</v>
      </c>
      <c r="F1011" s="1115">
        <v>1</v>
      </c>
      <c r="G1011" s="942"/>
      <c r="H1011" s="1116">
        <f>ROUND(G1011*F1011,2)</f>
        <v>0</v>
      </c>
      <c r="I1011" s="1117"/>
    </row>
    <row r="1012" spans="1:9" ht="348" x14ac:dyDescent="0.2">
      <c r="A1012" s="1156"/>
      <c r="B1012" s="1119" t="s">
        <v>1079</v>
      </c>
      <c r="C1012" s="1157"/>
      <c r="D1012" s="1159" t="s">
        <v>7587</v>
      </c>
      <c r="E1012" s="1157"/>
      <c r="F1012" s="1157"/>
      <c r="G1012" s="1157"/>
      <c r="H1012" s="1157"/>
      <c r="I1012" s="1130"/>
    </row>
    <row r="1013" spans="1:9" ht="24.95" customHeight="1" x14ac:dyDescent="0.2">
      <c r="A1013" s="1111" t="s">
        <v>1322</v>
      </c>
      <c r="B1013" s="1111" t="s">
        <v>979</v>
      </c>
      <c r="C1013" s="1112" t="s">
        <v>7588</v>
      </c>
      <c r="D1013" s="1113" t="s">
        <v>7586</v>
      </c>
      <c r="E1013" s="1114" t="s">
        <v>92</v>
      </c>
      <c r="F1013" s="1115">
        <v>1</v>
      </c>
      <c r="G1013" s="942"/>
      <c r="H1013" s="1116">
        <f>ROUND(G1013*F1013,2)</f>
        <v>0</v>
      </c>
      <c r="I1013" s="1146"/>
    </row>
    <row r="1014" spans="1:9" ht="348" x14ac:dyDescent="0.2">
      <c r="A1014" s="1156"/>
      <c r="B1014" s="1119" t="s">
        <v>1079</v>
      </c>
      <c r="C1014" s="1157"/>
      <c r="D1014" s="1159" t="s">
        <v>7589</v>
      </c>
      <c r="E1014" s="1157"/>
      <c r="F1014" s="1157"/>
      <c r="G1014" s="1157"/>
      <c r="H1014" s="1157"/>
      <c r="I1014" s="1137"/>
    </row>
    <row r="1015" spans="1:9" s="1080" customFormat="1" ht="24.95" customHeight="1" x14ac:dyDescent="0.25">
      <c r="A1015" s="1111" t="s">
        <v>4055</v>
      </c>
      <c r="B1015" s="1111" t="s">
        <v>979</v>
      </c>
      <c r="C1015" s="1112" t="s">
        <v>7590</v>
      </c>
      <c r="D1015" s="1113" t="s">
        <v>7591</v>
      </c>
      <c r="E1015" s="1114" t="s">
        <v>92</v>
      </c>
      <c r="F1015" s="1115">
        <v>1</v>
      </c>
      <c r="G1015" s="942"/>
      <c r="H1015" s="1116">
        <f>ROUND(G1015*F1015,2)</f>
        <v>0</v>
      </c>
      <c r="I1015" s="1144"/>
    </row>
    <row r="1016" spans="1:9" ht="360" x14ac:dyDescent="0.2">
      <c r="A1016" s="1156"/>
      <c r="B1016" s="1119" t="s">
        <v>1079</v>
      </c>
      <c r="C1016" s="1157"/>
      <c r="D1016" s="1159" t="s">
        <v>7592</v>
      </c>
      <c r="E1016" s="1157"/>
      <c r="F1016" s="1157"/>
      <c r="G1016" s="1157"/>
      <c r="H1016" s="1157"/>
      <c r="I1016" s="1130"/>
    </row>
    <row r="1017" spans="1:9" ht="24.95" customHeight="1" x14ac:dyDescent="0.2">
      <c r="A1017" s="1111" t="s">
        <v>4060</v>
      </c>
      <c r="B1017" s="1111" t="s">
        <v>979</v>
      </c>
      <c r="C1017" s="1112" t="s">
        <v>7593</v>
      </c>
      <c r="D1017" s="1113" t="s">
        <v>7591</v>
      </c>
      <c r="E1017" s="1114" t="s">
        <v>92</v>
      </c>
      <c r="F1017" s="1115">
        <v>1</v>
      </c>
      <c r="G1017" s="942"/>
      <c r="H1017" s="1116">
        <f>ROUND(G1017*F1017,2)</f>
        <v>0</v>
      </c>
      <c r="I1017" s="1117"/>
    </row>
    <row r="1018" spans="1:9" s="1080" customFormat="1" ht="360" x14ac:dyDescent="0.25">
      <c r="A1018" s="1156"/>
      <c r="B1018" s="1119" t="s">
        <v>1079</v>
      </c>
      <c r="C1018" s="1157"/>
      <c r="D1018" s="1159" t="s">
        <v>7594</v>
      </c>
      <c r="E1018" s="1157"/>
      <c r="F1018" s="1157"/>
      <c r="G1018" s="1157"/>
      <c r="H1018" s="1157"/>
      <c r="I1018" s="1155"/>
    </row>
    <row r="1019" spans="1:9" s="1080" customFormat="1" ht="24.95" customHeight="1" x14ac:dyDescent="0.25">
      <c r="A1019" s="1111" t="s">
        <v>4065</v>
      </c>
      <c r="B1019" s="1111" t="s">
        <v>979</v>
      </c>
      <c r="C1019" s="1112" t="s">
        <v>7595</v>
      </c>
      <c r="D1019" s="1113" t="s">
        <v>7596</v>
      </c>
      <c r="E1019" s="1114" t="s">
        <v>92</v>
      </c>
      <c r="F1019" s="1115">
        <v>1</v>
      </c>
      <c r="G1019" s="942"/>
      <c r="H1019" s="1116">
        <f>ROUND(G1019*F1019,2)</f>
        <v>0</v>
      </c>
      <c r="I1019" s="1144"/>
    </row>
    <row r="1020" spans="1:9" ht="409.5" x14ac:dyDescent="0.2">
      <c r="A1020" s="1156"/>
      <c r="B1020" s="1119" t="s">
        <v>1079</v>
      </c>
      <c r="C1020" s="1157"/>
      <c r="D1020" s="1158" t="s">
        <v>7597</v>
      </c>
      <c r="E1020" s="1157"/>
      <c r="F1020" s="1157"/>
      <c r="G1020" s="1157"/>
      <c r="H1020" s="1157"/>
      <c r="I1020" s="1130"/>
    </row>
    <row r="1021" spans="1:9" ht="24.95" customHeight="1" x14ac:dyDescent="0.2">
      <c r="A1021" s="1111" t="s">
        <v>4071</v>
      </c>
      <c r="B1021" s="1111" t="s">
        <v>979</v>
      </c>
      <c r="C1021" s="1112" t="s">
        <v>7598</v>
      </c>
      <c r="D1021" s="1113" t="s">
        <v>7599</v>
      </c>
      <c r="E1021" s="1114" t="s">
        <v>92</v>
      </c>
      <c r="F1021" s="1115">
        <v>1</v>
      </c>
      <c r="G1021" s="942"/>
      <c r="H1021" s="1116">
        <f>ROUND(G1021*F1021,2)</f>
        <v>0</v>
      </c>
      <c r="I1021" s="1117"/>
    </row>
    <row r="1022" spans="1:9" ht="409.5" x14ac:dyDescent="0.2">
      <c r="A1022" s="1156"/>
      <c r="B1022" s="1119" t="s">
        <v>1079</v>
      </c>
      <c r="C1022" s="1157"/>
      <c r="D1022" s="1158" t="s">
        <v>7600</v>
      </c>
      <c r="E1022" s="1157"/>
      <c r="F1022" s="1157"/>
      <c r="G1022" s="1157"/>
      <c r="H1022" s="1157"/>
      <c r="I1022" s="1137"/>
    </row>
    <row r="1023" spans="1:9" ht="24.95" customHeight="1" x14ac:dyDescent="0.2">
      <c r="A1023" s="1111" t="s">
        <v>4077</v>
      </c>
      <c r="B1023" s="1111" t="s">
        <v>979</v>
      </c>
      <c r="C1023" s="1112" t="s">
        <v>7601</v>
      </c>
      <c r="D1023" s="1113" t="s">
        <v>7602</v>
      </c>
      <c r="E1023" s="1114" t="s">
        <v>92</v>
      </c>
      <c r="F1023" s="1115">
        <v>1</v>
      </c>
      <c r="G1023" s="942"/>
      <c r="H1023" s="1116">
        <f>ROUND(G1023*F1023,2)</f>
        <v>0</v>
      </c>
      <c r="I1023" s="1129"/>
    </row>
    <row r="1024" spans="1:9" ht="324" x14ac:dyDescent="0.2">
      <c r="A1024" s="1156"/>
      <c r="B1024" s="1119" t="s">
        <v>1079</v>
      </c>
      <c r="C1024" s="1157"/>
      <c r="D1024" s="1159" t="s">
        <v>7603</v>
      </c>
      <c r="E1024" s="1157"/>
      <c r="F1024" s="1157"/>
      <c r="G1024" s="1157"/>
      <c r="H1024" s="1157"/>
      <c r="I1024" s="1143"/>
    </row>
    <row r="1025" spans="1:9" s="1080" customFormat="1" ht="24.95" customHeight="1" x14ac:dyDescent="0.25">
      <c r="A1025" s="1165" t="s">
        <v>4082</v>
      </c>
      <c r="B1025" s="1199"/>
      <c r="C1025" s="1200"/>
      <c r="D1025" s="1200"/>
      <c r="E1025" s="1200"/>
      <c r="F1025" s="1200"/>
      <c r="G1025" s="1200"/>
      <c r="H1025" s="1200"/>
      <c r="I1025" s="1201"/>
    </row>
    <row r="1026" spans="1:9" ht="24.95" customHeight="1" x14ac:dyDescent="0.2">
      <c r="A1026" s="1111" t="s">
        <v>4086</v>
      </c>
      <c r="B1026" s="1111" t="s">
        <v>979</v>
      </c>
      <c r="C1026" s="1112" t="s">
        <v>7604</v>
      </c>
      <c r="D1026" s="1113" t="s">
        <v>7605</v>
      </c>
      <c r="E1026" s="1114" t="s">
        <v>92</v>
      </c>
      <c r="F1026" s="1115">
        <v>1</v>
      </c>
      <c r="G1026" s="942"/>
      <c r="H1026" s="1116">
        <f>ROUND(G1026*F1026,2)</f>
        <v>0</v>
      </c>
      <c r="I1026" s="1117"/>
    </row>
    <row r="1027" spans="1:9" ht="156" x14ac:dyDescent="0.2">
      <c r="A1027" s="1156"/>
      <c r="B1027" s="1119" t="s">
        <v>1079</v>
      </c>
      <c r="C1027" s="1157"/>
      <c r="D1027" s="1159" t="s">
        <v>7606</v>
      </c>
      <c r="E1027" s="1157"/>
      <c r="F1027" s="1157"/>
      <c r="G1027" s="1157"/>
      <c r="H1027" s="1157"/>
      <c r="I1027" s="1130"/>
    </row>
    <row r="1028" spans="1:9" ht="24.95" customHeight="1" x14ac:dyDescent="0.2">
      <c r="A1028" s="1111" t="s">
        <v>7607</v>
      </c>
      <c r="B1028" s="1111" t="s">
        <v>979</v>
      </c>
      <c r="C1028" s="1112" t="s">
        <v>7608</v>
      </c>
      <c r="D1028" s="1113" t="s">
        <v>7609</v>
      </c>
      <c r="E1028" s="1114" t="s">
        <v>92</v>
      </c>
      <c r="F1028" s="1115">
        <v>1</v>
      </c>
      <c r="G1028" s="942"/>
      <c r="H1028" s="1116">
        <f>ROUND(G1028*F1028,2)</f>
        <v>0</v>
      </c>
      <c r="I1028" s="1146"/>
    </row>
    <row r="1029" spans="1:9" ht="144" x14ac:dyDescent="0.2">
      <c r="A1029" s="1156"/>
      <c r="B1029" s="1119" t="s">
        <v>1079</v>
      </c>
      <c r="C1029" s="1157"/>
      <c r="D1029" s="1159" t="s">
        <v>7610</v>
      </c>
      <c r="E1029" s="1157"/>
      <c r="F1029" s="1157"/>
      <c r="G1029" s="1157"/>
      <c r="H1029" s="1157"/>
      <c r="I1029" s="1137"/>
    </row>
    <row r="1030" spans="1:9" ht="24.95" customHeight="1" x14ac:dyDescent="0.2">
      <c r="A1030" s="1111" t="s">
        <v>4096</v>
      </c>
      <c r="B1030" s="1111" t="s">
        <v>979</v>
      </c>
      <c r="C1030" s="1112" t="s">
        <v>7611</v>
      </c>
      <c r="D1030" s="1113" t="s">
        <v>7612</v>
      </c>
      <c r="E1030" s="1114" t="s">
        <v>92</v>
      </c>
      <c r="F1030" s="1115">
        <v>2</v>
      </c>
      <c r="G1030" s="942"/>
      <c r="H1030" s="1116">
        <f>ROUND(G1030*F1030,2)</f>
        <v>0</v>
      </c>
      <c r="I1030" s="1129"/>
    </row>
    <row r="1031" spans="1:9" ht="132" x14ac:dyDescent="0.2">
      <c r="A1031" s="1156"/>
      <c r="B1031" s="1119" t="s">
        <v>1079</v>
      </c>
      <c r="C1031" s="1157"/>
      <c r="D1031" s="1159" t="s">
        <v>7613</v>
      </c>
      <c r="E1031" s="1157"/>
      <c r="F1031" s="1157"/>
      <c r="G1031" s="1157"/>
      <c r="H1031" s="1157"/>
      <c r="I1031" s="1143"/>
    </row>
    <row r="1032" spans="1:9" s="1080" customFormat="1" ht="24.95" customHeight="1" x14ac:dyDescent="0.25">
      <c r="A1032" s="1111" t="s">
        <v>4102</v>
      </c>
      <c r="B1032" s="1111" t="s">
        <v>979</v>
      </c>
      <c r="C1032" s="1112" t="s">
        <v>7614</v>
      </c>
      <c r="D1032" s="1113" t="s">
        <v>7615</v>
      </c>
      <c r="E1032" s="1114" t="s">
        <v>92</v>
      </c>
      <c r="F1032" s="1115">
        <v>1</v>
      </c>
      <c r="G1032" s="942"/>
      <c r="H1032" s="1116">
        <f>ROUND(G1032*F1032,2)</f>
        <v>0</v>
      </c>
      <c r="I1032" s="1144"/>
    </row>
    <row r="1033" spans="1:9" ht="155.25" customHeight="1" x14ac:dyDescent="0.2">
      <c r="A1033" s="1156"/>
      <c r="B1033" s="1119" t="s">
        <v>1079</v>
      </c>
      <c r="C1033" s="1157"/>
      <c r="D1033" s="1159" t="s">
        <v>7616</v>
      </c>
      <c r="E1033" s="1157"/>
      <c r="F1033" s="1157"/>
      <c r="G1033" s="1157"/>
      <c r="H1033" s="1157"/>
      <c r="I1033" s="1130"/>
    </row>
    <row r="1034" spans="1:9" ht="24.95" customHeight="1" x14ac:dyDescent="0.2">
      <c r="A1034" s="1111" t="s">
        <v>7617</v>
      </c>
      <c r="B1034" s="1111" t="s">
        <v>979</v>
      </c>
      <c r="C1034" s="1112" t="s">
        <v>7618</v>
      </c>
      <c r="D1034" s="1113" t="s">
        <v>7619</v>
      </c>
      <c r="E1034" s="1114" t="s">
        <v>92</v>
      </c>
      <c r="F1034" s="1115">
        <v>2</v>
      </c>
      <c r="G1034" s="942"/>
      <c r="H1034" s="1116">
        <f>ROUND(G1034*F1034,2)</f>
        <v>0</v>
      </c>
      <c r="I1034" s="1117"/>
    </row>
    <row r="1035" spans="1:9" ht="198.75" customHeight="1" x14ac:dyDescent="0.2">
      <c r="A1035" s="1156"/>
      <c r="B1035" s="1119" t="s">
        <v>1079</v>
      </c>
      <c r="C1035" s="1157"/>
      <c r="D1035" s="1159" t="s">
        <v>7620</v>
      </c>
      <c r="E1035" s="1157"/>
      <c r="F1035" s="1157"/>
      <c r="G1035" s="1157"/>
      <c r="H1035" s="1157"/>
      <c r="I1035" s="1137"/>
    </row>
    <row r="1036" spans="1:9" ht="24.95" customHeight="1" x14ac:dyDescent="0.2">
      <c r="A1036" s="1111" t="s">
        <v>7621</v>
      </c>
      <c r="B1036" s="1111" t="s">
        <v>979</v>
      </c>
      <c r="C1036" s="1112" t="s">
        <v>7049</v>
      </c>
      <c r="D1036" s="1195" t="s">
        <v>3803</v>
      </c>
      <c r="E1036" s="1196"/>
      <c r="F1036" s="1196"/>
      <c r="G1036" s="1196"/>
      <c r="H1036" s="1196"/>
      <c r="I1036" s="1197"/>
    </row>
    <row r="1037" spans="1:9" ht="120" x14ac:dyDescent="0.2">
      <c r="A1037" s="1202"/>
      <c r="B1037" s="1203" t="s">
        <v>1079</v>
      </c>
      <c r="C1037" s="1204"/>
      <c r="D1037" s="1205" t="s">
        <v>7050</v>
      </c>
      <c r="E1037" s="1204"/>
      <c r="F1037" s="1204"/>
      <c r="G1037" s="1204"/>
      <c r="H1037" s="1204"/>
      <c r="I1037" s="1206"/>
    </row>
    <row r="1038" spans="1:9" ht="24.95" customHeight="1" x14ac:dyDescent="0.2">
      <c r="A1038" s="1165">
        <v>214</v>
      </c>
      <c r="B1038" s="1165" t="s">
        <v>979</v>
      </c>
      <c r="C1038" s="1166" t="s">
        <v>9989</v>
      </c>
      <c r="D1038" s="1179" t="s">
        <v>11817</v>
      </c>
      <c r="E1038" s="1168" t="s">
        <v>106</v>
      </c>
      <c r="F1038" s="1169">
        <v>13.157999999999999</v>
      </c>
      <c r="G1038" s="942"/>
      <c r="H1038" s="1170">
        <f>ROUND(G1038*F1038,2)</f>
        <v>0</v>
      </c>
      <c r="I1038" s="1171"/>
    </row>
    <row r="1039" spans="1:9" s="1080" customFormat="1" ht="15" x14ac:dyDescent="0.25">
      <c r="A1039" s="1209"/>
      <c r="B1039" s="1210"/>
      <c r="C1039" s="1211"/>
      <c r="D1039" s="1212" t="s">
        <v>11818</v>
      </c>
      <c r="E1039" s="1211"/>
      <c r="F1039" s="1211"/>
      <c r="G1039" s="1211"/>
      <c r="H1039" s="1211"/>
      <c r="I1039" s="1223"/>
    </row>
    <row r="1040" spans="1:9" s="1080" customFormat="1" ht="15" x14ac:dyDescent="0.25">
      <c r="A1040" s="1190"/>
      <c r="B1040" s="1213" t="s">
        <v>985</v>
      </c>
      <c r="C1040" s="1214" t="s">
        <v>986</v>
      </c>
      <c r="D1040" s="1215" t="s">
        <v>9990</v>
      </c>
      <c r="E1040" s="1216"/>
      <c r="F1040" s="1214" t="s">
        <v>986</v>
      </c>
      <c r="G1040" s="1216"/>
      <c r="H1040" s="1216"/>
      <c r="I1040" s="1224"/>
    </row>
    <row r="1041" spans="1:9" s="1080" customFormat="1" ht="15" x14ac:dyDescent="0.25">
      <c r="A1041" s="1190"/>
      <c r="B1041" s="1213"/>
      <c r="C1041" s="1214"/>
      <c r="D1041" s="1215" t="s">
        <v>3854</v>
      </c>
      <c r="E1041" s="1216"/>
      <c r="F1041" s="1214"/>
      <c r="G1041" s="1216"/>
      <c r="H1041" s="1216"/>
      <c r="I1041" s="1224"/>
    </row>
    <row r="1042" spans="1:9" ht="12" x14ac:dyDescent="0.2">
      <c r="A1042" s="1217"/>
      <c r="B1042" s="1218" t="s">
        <v>985</v>
      </c>
      <c r="C1042" s="1219" t="s">
        <v>986</v>
      </c>
      <c r="D1042" s="1220" t="s">
        <v>3855</v>
      </c>
      <c r="E1042" s="1221"/>
      <c r="F1042" s="1222">
        <v>13.157999999999999</v>
      </c>
      <c r="G1042" s="1221"/>
      <c r="H1042" s="1221"/>
      <c r="I1042" s="1225"/>
    </row>
    <row r="1043" spans="1:9" ht="11.25" x14ac:dyDescent="0.2">
      <c r="C1043" s="1074"/>
      <c r="E1043" s="1074"/>
      <c r="H1043" s="1074"/>
    </row>
    <row r="1044" spans="1:9" ht="11.25" x14ac:dyDescent="0.2">
      <c r="C1044" s="1074"/>
      <c r="E1044" s="1074"/>
      <c r="H1044" s="1074"/>
    </row>
    <row r="1045" spans="1:9" s="1080" customFormat="1" ht="24.95" customHeight="1" x14ac:dyDescent="0.25"/>
    <row r="1046" spans="1:9" ht="11.25" x14ac:dyDescent="0.2">
      <c r="C1046" s="1074"/>
      <c r="E1046" s="1074"/>
      <c r="H1046" s="1074"/>
    </row>
    <row r="1047" spans="1:9" ht="11.25" x14ac:dyDescent="0.2">
      <c r="C1047" s="1074"/>
      <c r="E1047" s="1074"/>
      <c r="H1047" s="1074"/>
    </row>
    <row r="1048" spans="1:9" s="1080" customFormat="1" ht="24.95" customHeight="1" x14ac:dyDescent="0.25"/>
    <row r="1049" spans="1:9" ht="11.25" x14ac:dyDescent="0.2">
      <c r="C1049" s="1074"/>
      <c r="E1049" s="1074"/>
      <c r="H1049" s="1074"/>
    </row>
    <row r="1050" spans="1:9" ht="11.25" x14ac:dyDescent="0.2">
      <c r="C1050" s="1074"/>
      <c r="E1050" s="1074"/>
      <c r="H1050" s="1074"/>
    </row>
    <row r="1051" spans="1:9" s="1080" customFormat="1" ht="24.95" customHeight="1" x14ac:dyDescent="0.25"/>
    <row r="1052" spans="1:9" ht="11.25" x14ac:dyDescent="0.2">
      <c r="C1052" s="1074"/>
      <c r="E1052" s="1074"/>
      <c r="H1052" s="1074"/>
    </row>
    <row r="1053" spans="1:9" ht="11.25" x14ac:dyDescent="0.2">
      <c r="C1053" s="1074"/>
      <c r="E1053" s="1074"/>
      <c r="H1053" s="1074"/>
    </row>
    <row r="1054" spans="1:9" s="1080" customFormat="1" ht="24.95" customHeight="1" x14ac:dyDescent="0.25"/>
    <row r="1055" spans="1:9" ht="11.25" x14ac:dyDescent="0.2">
      <c r="C1055" s="1074"/>
      <c r="E1055" s="1074"/>
      <c r="H1055" s="1074"/>
    </row>
    <row r="1056" spans="1:9" ht="11.25" x14ac:dyDescent="0.2">
      <c r="C1056" s="1074"/>
      <c r="E1056" s="1074"/>
      <c r="H1056" s="1074"/>
    </row>
    <row r="1057" s="1080" customFormat="1" ht="24.95" customHeight="1" x14ac:dyDescent="0.25"/>
    <row r="1058" s="1074" customFormat="1" ht="11.25" x14ac:dyDescent="0.2"/>
    <row r="1059" s="1074" customFormat="1" ht="11.25" x14ac:dyDescent="0.2"/>
    <row r="1060" s="1080" customFormat="1" ht="24.95" customHeight="1" x14ac:dyDescent="0.25"/>
    <row r="1061" s="1074" customFormat="1" ht="11.25" x14ac:dyDescent="0.2"/>
    <row r="1062" s="1074" customFormat="1" ht="11.25" x14ac:dyDescent="0.2"/>
    <row r="1063" s="1080" customFormat="1" ht="24.95" customHeight="1" x14ac:dyDescent="0.25"/>
    <row r="1064" s="1074" customFormat="1" ht="11.25" x14ac:dyDescent="0.2"/>
    <row r="1065" s="1074" customFormat="1" ht="11.25" x14ac:dyDescent="0.2"/>
    <row r="1066" s="1080" customFormat="1" ht="24.95" customHeight="1" x14ac:dyDescent="0.25"/>
    <row r="1067" s="1074" customFormat="1" ht="11.25" x14ac:dyDescent="0.2"/>
    <row r="1068" s="1074" customFormat="1" ht="11.25" x14ac:dyDescent="0.2"/>
    <row r="1069" s="1080" customFormat="1" ht="24.95" customHeight="1" x14ac:dyDescent="0.25"/>
    <row r="1070" s="1074" customFormat="1" ht="11.25" x14ac:dyDescent="0.2"/>
    <row r="1071" s="1074" customFormat="1" ht="11.25" x14ac:dyDescent="0.2"/>
    <row r="1072" s="1080" customFormat="1" ht="24.95" customHeight="1" x14ac:dyDescent="0.25"/>
    <row r="1073" s="1074" customFormat="1" ht="11.25" x14ac:dyDescent="0.2"/>
    <row r="1074" s="1074" customFormat="1" ht="11.25" x14ac:dyDescent="0.2"/>
    <row r="1075" s="1080" customFormat="1" ht="24.95" customHeight="1" x14ac:dyDescent="0.25"/>
    <row r="1076" s="1074" customFormat="1" ht="11.25" x14ac:dyDescent="0.2"/>
    <row r="1077" s="1074" customFormat="1" ht="11.25" x14ac:dyDescent="0.2"/>
    <row r="1078" s="1080" customFormat="1" ht="24.95" customHeight="1" x14ac:dyDescent="0.25"/>
    <row r="1079" s="1080" customFormat="1" ht="24.95" customHeight="1" x14ac:dyDescent="0.25"/>
    <row r="1080" s="1074" customFormat="1" ht="11.25" x14ac:dyDescent="0.2"/>
    <row r="1081" s="1074" customFormat="1" ht="11.25" x14ac:dyDescent="0.2"/>
    <row r="1082" s="1080" customFormat="1" ht="24.95" customHeight="1" x14ac:dyDescent="0.25"/>
    <row r="1083" s="1074" customFormat="1" ht="11.25" x14ac:dyDescent="0.2"/>
    <row r="1084" s="1074" customFormat="1" ht="11.25" x14ac:dyDescent="0.2"/>
    <row r="1085" s="1080" customFormat="1" ht="24.95" customHeight="1" x14ac:dyDescent="0.25"/>
    <row r="1086" s="1074" customFormat="1" ht="11.25" x14ac:dyDescent="0.2"/>
    <row r="1087" s="1074" customFormat="1" ht="11.25" x14ac:dyDescent="0.2"/>
    <row r="1088" s="1080" customFormat="1" ht="24.95" customHeight="1" x14ac:dyDescent="0.25"/>
    <row r="1089" s="1074" customFormat="1" ht="11.25" x14ac:dyDescent="0.2"/>
    <row r="1090" s="1074" customFormat="1" ht="11.25" x14ac:dyDescent="0.2"/>
  </sheetData>
  <sheetProtection algorithmName="SHA-512" hashValue="wKW+cE24bhkhnGot+3M36EmRPqaOd3m7Ez6nxQtUfuIYYtHM/F8ojXVHKrEptJVKiZvmijACrlTRwE5dAvtmmw==" saltValue="jKOkac9DUpl/EcfSMP/EG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99" t="s">
        <v>38</v>
      </c>
      <c r="B4" s="100" t="s">
        <v>7622</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E45</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5891</v>
      </c>
      <c r="C28" s="85"/>
      <c r="D28" s="85"/>
      <c r="E28" s="86"/>
      <c r="F28" s="87"/>
    </row>
    <row r="29" spans="1:6" ht="15.75" x14ac:dyDescent="0.25">
      <c r="A29" s="99" t="s">
        <v>38</v>
      </c>
      <c r="B29" s="100" t="s">
        <v>7622</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252" t="s">
        <v>33</v>
      </c>
      <c r="C32" s="1253"/>
      <c r="D32" s="1254"/>
      <c r="E32" s="1264" t="s">
        <v>34</v>
      </c>
      <c r="F32" s="1264"/>
    </row>
    <row r="33" spans="1:29" s="40" customFormat="1" ht="20.100000000000001" customHeight="1" x14ac:dyDescent="0.2">
      <c r="A33" s="373" t="s">
        <v>46</v>
      </c>
      <c r="B33" s="1265" t="s">
        <v>4989</v>
      </c>
      <c r="C33" s="1266"/>
      <c r="D33" s="1267"/>
      <c r="E33" s="1268">
        <f>'01_A_D.1.4.1_V'!H9</f>
        <v>0</v>
      </c>
      <c r="F33" s="1269"/>
    </row>
    <row r="34" spans="1:29" s="40" customFormat="1" ht="20.100000000000001" customHeight="1" x14ac:dyDescent="0.2">
      <c r="A34" s="373" t="s">
        <v>50</v>
      </c>
      <c r="B34" s="1265" t="s">
        <v>51</v>
      </c>
      <c r="C34" s="1266"/>
      <c r="D34" s="1267"/>
      <c r="E34" s="1268">
        <f>'01_A_D.1.4.1_V'!H13</f>
        <v>0</v>
      </c>
      <c r="F34" s="1269"/>
    </row>
    <row r="35" spans="1:29" s="40" customFormat="1" ht="20.100000000000001" customHeight="1" x14ac:dyDescent="0.2">
      <c r="A35" s="373" t="s">
        <v>689</v>
      </c>
      <c r="B35" s="1265" t="s">
        <v>690</v>
      </c>
      <c r="C35" s="1266"/>
      <c r="D35" s="1267"/>
      <c r="E35" s="1268">
        <f>'01_A_D.1.4.1_V'!H16</f>
        <v>0</v>
      </c>
      <c r="F35" s="1269"/>
    </row>
    <row r="36" spans="1:29" s="40" customFormat="1" ht="20.100000000000001" customHeight="1" x14ac:dyDescent="0.2">
      <c r="A36" s="373" t="s">
        <v>691</v>
      </c>
      <c r="B36" s="1265" t="s">
        <v>692</v>
      </c>
      <c r="C36" s="1266"/>
      <c r="D36" s="1267"/>
      <c r="E36" s="1268">
        <f>'01_A_D.1.4.1_V'!H33</f>
        <v>0</v>
      </c>
      <c r="F36" s="1269"/>
    </row>
    <row r="37" spans="1:29" s="40" customFormat="1" ht="20.100000000000001" customHeight="1" x14ac:dyDescent="0.2">
      <c r="A37" s="373" t="s">
        <v>3537</v>
      </c>
      <c r="B37" s="1265" t="s">
        <v>4990</v>
      </c>
      <c r="C37" s="1266"/>
      <c r="D37" s="1267"/>
      <c r="E37" s="1268">
        <f>'01_A_D.1.4.1_V'!H49</f>
        <v>0</v>
      </c>
      <c r="F37" s="1269"/>
    </row>
    <row r="38" spans="1:29" s="40" customFormat="1" ht="20.100000000000001" customHeight="1" x14ac:dyDescent="0.2">
      <c r="A38" s="373" t="s">
        <v>4992</v>
      </c>
      <c r="B38" s="1265" t="s">
        <v>690</v>
      </c>
      <c r="C38" s="1266"/>
      <c r="D38" s="1267"/>
      <c r="E38" s="1268">
        <f>'01_A_D.1.4.1_V'!H54</f>
        <v>0</v>
      </c>
      <c r="F38" s="1269"/>
    </row>
    <row r="39" spans="1:29" s="40" customFormat="1" ht="20.100000000000001" customHeight="1" x14ac:dyDescent="0.2">
      <c r="A39" s="373" t="s">
        <v>7623</v>
      </c>
      <c r="B39" s="1265" t="s">
        <v>692</v>
      </c>
      <c r="C39" s="1266"/>
      <c r="D39" s="1267"/>
      <c r="E39" s="1268">
        <f>'01_A_D.1.4.1_V'!H57</f>
        <v>0</v>
      </c>
      <c r="F39" s="1269"/>
    </row>
    <row r="40" spans="1:29" s="40" customFormat="1" ht="20.100000000000001" customHeight="1" x14ac:dyDescent="0.2">
      <c r="A40" s="373" t="s">
        <v>4993</v>
      </c>
      <c r="B40" s="1265" t="s">
        <v>4994</v>
      </c>
      <c r="C40" s="1266"/>
      <c r="D40" s="1267"/>
      <c r="E40" s="1268">
        <f>'01_A_D.1.4.1_V'!H60</f>
        <v>0</v>
      </c>
      <c r="F40" s="1269"/>
    </row>
    <row r="41" spans="1:29" s="40" customFormat="1" ht="20.100000000000001" customHeight="1" x14ac:dyDescent="0.2">
      <c r="A41" s="373" t="s">
        <v>4995</v>
      </c>
      <c r="B41" s="1265" t="s">
        <v>4996</v>
      </c>
      <c r="C41" s="1266"/>
      <c r="D41" s="1267"/>
      <c r="E41" s="1268">
        <f>'01_A_D.1.4.1_V'!H62</f>
        <v>0</v>
      </c>
      <c r="F41" s="1269"/>
    </row>
    <row r="42" spans="1:29" s="40" customFormat="1" ht="20.100000000000001" customHeight="1" x14ac:dyDescent="0.2">
      <c r="A42" s="373" t="s">
        <v>7624</v>
      </c>
      <c r="B42" s="1265" t="s">
        <v>691</v>
      </c>
      <c r="C42" s="1266"/>
      <c r="D42" s="1267"/>
      <c r="E42" s="1268">
        <f>'01_A_D.1.4.1_V'!H67</f>
        <v>0</v>
      </c>
      <c r="F42" s="1269"/>
    </row>
    <row r="43" spans="1:29" s="40" customFormat="1" ht="20.100000000000001" customHeight="1" x14ac:dyDescent="0.2">
      <c r="A43" s="373" t="s">
        <v>693</v>
      </c>
      <c r="B43" s="1265" t="s">
        <v>694</v>
      </c>
      <c r="C43" s="1266"/>
      <c r="D43" s="1267"/>
      <c r="E43" s="1268">
        <f>'01_A_D.1.4.1_V'!H70</f>
        <v>0</v>
      </c>
      <c r="F43" s="1269"/>
    </row>
    <row r="44" spans="1:29" s="40" customFormat="1" ht="20.100000000000001" customHeight="1" x14ac:dyDescent="0.2">
      <c r="A44" s="373"/>
      <c r="B44" s="1265" t="s">
        <v>4991</v>
      </c>
      <c r="C44" s="1266"/>
      <c r="D44" s="1267"/>
      <c r="E44" s="1268">
        <f>'01_A_D.1.4.1_V'!H118</f>
        <v>0</v>
      </c>
      <c r="F44" s="1269"/>
    </row>
    <row r="45" spans="1:29" s="56" customFormat="1" ht="24.95" customHeight="1" x14ac:dyDescent="0.2">
      <c r="A45" s="96" t="s">
        <v>79</v>
      </c>
      <c r="B45" s="97"/>
      <c r="C45" s="98"/>
      <c r="D45" s="98"/>
      <c r="E45" s="1250">
        <f>SUM(E33:F44)</f>
        <v>0</v>
      </c>
      <c r="F45" s="1251"/>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8uEcquPhTlkojbZm+WCSHZOBNJ7xFEyYsmcmNAWCSI8BkLdtunMEBWZNfjz0NI9B+ZGPVnNkwe9Gb+uD4KxtXw==" saltValue="10GxUcHa09Yo6P8hkBhGP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5"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59"/>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7622</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88</v>
      </c>
    </row>
    <row r="8" spans="1:29" ht="24.95" customHeight="1" x14ac:dyDescent="0.2">
      <c r="A8" s="115"/>
      <c r="B8" s="347"/>
      <c r="C8" s="100"/>
      <c r="D8" s="100" t="s">
        <v>7622</v>
      </c>
      <c r="E8" s="348"/>
      <c r="F8" s="349"/>
      <c r="G8" s="349"/>
      <c r="H8" s="350">
        <f>H9+H13+H16+H33+H49+H54+H57+H60+H62+H67+H70+H118</f>
        <v>0</v>
      </c>
      <c r="I8" s="276"/>
    </row>
    <row r="9" spans="1:29" s="46" customFormat="1" ht="24.95" customHeight="1" x14ac:dyDescent="0.25">
      <c r="A9" s="298" t="s">
        <v>4400</v>
      </c>
      <c r="B9" s="351"/>
      <c r="C9" s="352" t="s">
        <v>46</v>
      </c>
      <c r="D9" s="352" t="s">
        <v>4989</v>
      </c>
      <c r="E9" s="353"/>
      <c r="F9" s="354"/>
      <c r="G9" s="354"/>
      <c r="H9" s="116">
        <f>SUM(H10:H12)</f>
        <v>0</v>
      </c>
      <c r="I9" s="277"/>
    </row>
    <row r="10" spans="1:29" s="46" customFormat="1" ht="24.95" customHeight="1" x14ac:dyDescent="0.25">
      <c r="A10" s="278">
        <v>1</v>
      </c>
      <c r="B10" s="278"/>
      <c r="C10" s="382" t="s">
        <v>5000</v>
      </c>
      <c r="D10" s="280" t="s">
        <v>7625</v>
      </c>
      <c r="E10" s="281" t="s">
        <v>125</v>
      </c>
      <c r="F10" s="282">
        <v>110</v>
      </c>
      <c r="G10" s="67"/>
      <c r="H10" s="254">
        <f>ROUND(G10*F10,2)</f>
        <v>0</v>
      </c>
      <c r="I10" s="412">
        <v>0.93389999999999995</v>
      </c>
    </row>
    <row r="11" spans="1:29" s="46" customFormat="1" ht="24.95" customHeight="1" x14ac:dyDescent="0.25">
      <c r="A11" s="278">
        <v>2</v>
      </c>
      <c r="B11" s="278"/>
      <c r="C11" s="382" t="s">
        <v>5002</v>
      </c>
      <c r="D11" s="280" t="s">
        <v>7626</v>
      </c>
      <c r="E11" s="281" t="s">
        <v>125</v>
      </c>
      <c r="F11" s="282">
        <v>50</v>
      </c>
      <c r="G11" s="67"/>
      <c r="H11" s="254">
        <f t="shared" ref="H11:H71" si="0">ROUND(G11*F11,2)</f>
        <v>0</v>
      </c>
      <c r="I11" s="412">
        <v>1.8565000000000003</v>
      </c>
    </row>
    <row r="12" spans="1:29" s="46" customFormat="1" ht="24.95" customHeight="1" x14ac:dyDescent="0.25">
      <c r="A12" s="278">
        <v>3</v>
      </c>
      <c r="B12" s="278"/>
      <c r="C12" s="382" t="s">
        <v>7627</v>
      </c>
      <c r="D12" s="280" t="s">
        <v>7628</v>
      </c>
      <c r="E12" s="281" t="s">
        <v>106</v>
      </c>
      <c r="F12" s="282">
        <v>10</v>
      </c>
      <c r="G12" s="67"/>
      <c r="H12" s="254">
        <f t="shared" si="0"/>
        <v>0</v>
      </c>
      <c r="I12" s="412">
        <v>6.4799999999999996E-2</v>
      </c>
    </row>
    <row r="13" spans="1:29" s="46" customFormat="1" ht="24.95" customHeight="1" x14ac:dyDescent="0.25">
      <c r="A13" s="298" t="s">
        <v>4400</v>
      </c>
      <c r="B13" s="351"/>
      <c r="C13" s="352" t="s">
        <v>50</v>
      </c>
      <c r="D13" s="352" t="s">
        <v>51</v>
      </c>
      <c r="E13" s="353" t="s">
        <v>4400</v>
      </c>
      <c r="F13" s="354" t="s">
        <v>4400</v>
      </c>
      <c r="G13" s="354" t="s">
        <v>4400</v>
      </c>
      <c r="H13" s="116">
        <f>SUM(H14:H15)</f>
        <v>0</v>
      </c>
      <c r="I13" s="277"/>
    </row>
    <row r="14" spans="1:29" s="46" customFormat="1" ht="24.95" customHeight="1" x14ac:dyDescent="0.25">
      <c r="A14" s="278">
        <v>4</v>
      </c>
      <c r="B14" s="278"/>
      <c r="C14" s="382" t="s">
        <v>7629</v>
      </c>
      <c r="D14" s="280" t="s">
        <v>7630</v>
      </c>
      <c r="E14" s="281" t="s">
        <v>142</v>
      </c>
      <c r="F14" s="282">
        <v>1</v>
      </c>
      <c r="G14" s="67"/>
      <c r="H14" s="254">
        <f t="shared" si="0"/>
        <v>0</v>
      </c>
      <c r="I14" s="412">
        <v>2.5249999999999999</v>
      </c>
    </row>
    <row r="15" spans="1:29" s="46" customFormat="1" ht="24.95" customHeight="1" x14ac:dyDescent="0.25">
      <c r="A15" s="964">
        <v>5</v>
      </c>
      <c r="B15" s="964"/>
      <c r="C15" s="977" t="s">
        <v>7631</v>
      </c>
      <c r="D15" s="966" t="s">
        <v>11801</v>
      </c>
      <c r="E15" s="967" t="s">
        <v>106</v>
      </c>
      <c r="F15" s="968">
        <v>5</v>
      </c>
      <c r="G15" s="67"/>
      <c r="H15" s="970">
        <f t="shared" si="0"/>
        <v>0</v>
      </c>
      <c r="I15" s="1007">
        <v>1.6500000000000001</v>
      </c>
    </row>
    <row r="16" spans="1:29" s="46" customFormat="1" ht="24.95" customHeight="1" x14ac:dyDescent="0.25">
      <c r="A16" s="298" t="s">
        <v>4400</v>
      </c>
      <c r="B16" s="351"/>
      <c r="C16" s="352" t="s">
        <v>689</v>
      </c>
      <c r="D16" s="352" t="s">
        <v>690</v>
      </c>
      <c r="E16" s="353" t="s">
        <v>4400</v>
      </c>
      <c r="F16" s="354" t="s">
        <v>4400</v>
      </c>
      <c r="G16" s="354" t="s">
        <v>4400</v>
      </c>
      <c r="H16" s="116">
        <f>SUM(H17:H32)</f>
        <v>0</v>
      </c>
      <c r="I16" s="277"/>
    </row>
    <row r="17" spans="1:9" s="46" customFormat="1" ht="24.95" customHeight="1" x14ac:dyDescent="0.25">
      <c r="A17" s="278">
        <v>6</v>
      </c>
      <c r="B17" s="278"/>
      <c r="C17" s="382" t="s">
        <v>695</v>
      </c>
      <c r="D17" s="280" t="s">
        <v>7632</v>
      </c>
      <c r="E17" s="281" t="s">
        <v>125</v>
      </c>
      <c r="F17" s="282">
        <v>95</v>
      </c>
      <c r="G17" s="67"/>
      <c r="H17" s="254">
        <f t="shared" si="0"/>
        <v>0</v>
      </c>
      <c r="I17" s="412">
        <v>3.61E-2</v>
      </c>
    </row>
    <row r="18" spans="1:9" s="46" customFormat="1" ht="24.95" customHeight="1" x14ac:dyDescent="0.25">
      <c r="A18" s="278">
        <v>7</v>
      </c>
      <c r="B18" s="278"/>
      <c r="C18" s="382" t="s">
        <v>697</v>
      </c>
      <c r="D18" s="280" t="s">
        <v>7633</v>
      </c>
      <c r="E18" s="281" t="s">
        <v>125</v>
      </c>
      <c r="F18" s="282">
        <v>30</v>
      </c>
      <c r="G18" s="67"/>
      <c r="H18" s="254">
        <f t="shared" si="0"/>
        <v>0</v>
      </c>
      <c r="I18" s="412">
        <v>1.41E-2</v>
      </c>
    </row>
    <row r="19" spans="1:9" s="46" customFormat="1" ht="24.95" customHeight="1" x14ac:dyDescent="0.25">
      <c r="A19" s="278">
        <v>8</v>
      </c>
      <c r="B19" s="278"/>
      <c r="C19" s="382" t="s">
        <v>5033</v>
      </c>
      <c r="D19" s="280" t="s">
        <v>7634</v>
      </c>
      <c r="E19" s="281" t="s">
        <v>125</v>
      </c>
      <c r="F19" s="282">
        <v>30</v>
      </c>
      <c r="G19" s="67"/>
      <c r="H19" s="254">
        <f t="shared" si="0"/>
        <v>0</v>
      </c>
      <c r="I19" s="412">
        <v>3.9300000000000002E-2</v>
      </c>
    </row>
    <row r="20" spans="1:9" s="46" customFormat="1" ht="24.95" customHeight="1" x14ac:dyDescent="0.25">
      <c r="A20" s="278">
        <v>9</v>
      </c>
      <c r="B20" s="278"/>
      <c r="C20" s="382" t="s">
        <v>5030</v>
      </c>
      <c r="D20" s="280" t="s">
        <v>7635</v>
      </c>
      <c r="E20" s="281" t="s">
        <v>92</v>
      </c>
      <c r="F20" s="282">
        <v>5</v>
      </c>
      <c r="G20" s="67"/>
      <c r="H20" s="254">
        <f t="shared" si="0"/>
        <v>0</v>
      </c>
      <c r="I20" s="412">
        <v>3.415E-2</v>
      </c>
    </row>
    <row r="21" spans="1:9" s="46" customFormat="1" ht="24.95" customHeight="1" x14ac:dyDescent="0.25">
      <c r="A21" s="278">
        <v>10</v>
      </c>
      <c r="B21" s="278"/>
      <c r="C21" s="382" t="s">
        <v>7636</v>
      </c>
      <c r="D21" s="280" t="s">
        <v>7637</v>
      </c>
      <c r="E21" s="281" t="s">
        <v>125</v>
      </c>
      <c r="F21" s="282">
        <v>30</v>
      </c>
      <c r="G21" s="67"/>
      <c r="H21" s="254">
        <f t="shared" si="0"/>
        <v>0</v>
      </c>
      <c r="I21" s="412">
        <v>7.8899999999999998E-2</v>
      </c>
    </row>
    <row r="22" spans="1:9" s="46" customFormat="1" ht="24.95" customHeight="1" x14ac:dyDescent="0.25">
      <c r="A22" s="278">
        <v>11</v>
      </c>
      <c r="B22" s="278"/>
      <c r="C22" s="382" t="s">
        <v>711</v>
      </c>
      <c r="D22" s="280" t="s">
        <v>1285</v>
      </c>
      <c r="E22" s="281" t="s">
        <v>92</v>
      </c>
      <c r="F22" s="282">
        <v>28</v>
      </c>
      <c r="G22" s="67"/>
      <c r="H22" s="254">
        <f t="shared" si="0"/>
        <v>0</v>
      </c>
      <c r="I22" s="412">
        <v>0</v>
      </c>
    </row>
    <row r="23" spans="1:9" s="46" customFormat="1" ht="24.95" customHeight="1" x14ac:dyDescent="0.25">
      <c r="A23" s="278">
        <v>12</v>
      </c>
      <c r="B23" s="278"/>
      <c r="C23" s="382" t="s">
        <v>713</v>
      </c>
      <c r="D23" s="280" t="s">
        <v>7638</v>
      </c>
      <c r="E23" s="281" t="s">
        <v>92</v>
      </c>
      <c r="F23" s="282">
        <v>4</v>
      </c>
      <c r="G23" s="67"/>
      <c r="H23" s="254">
        <f t="shared" si="0"/>
        <v>0</v>
      </c>
      <c r="I23" s="412">
        <v>0</v>
      </c>
    </row>
    <row r="24" spans="1:9" s="46" customFormat="1" ht="24.95" customHeight="1" x14ac:dyDescent="0.25">
      <c r="A24" s="278">
        <v>13</v>
      </c>
      <c r="B24" s="278"/>
      <c r="C24" s="382" t="s">
        <v>715</v>
      </c>
      <c r="D24" s="280" t="s">
        <v>7639</v>
      </c>
      <c r="E24" s="281" t="s">
        <v>92</v>
      </c>
      <c r="F24" s="282">
        <v>6</v>
      </c>
      <c r="G24" s="67"/>
      <c r="H24" s="254">
        <f t="shared" si="0"/>
        <v>0</v>
      </c>
      <c r="I24" s="412">
        <v>0</v>
      </c>
    </row>
    <row r="25" spans="1:9" s="46" customFormat="1" ht="24.95" customHeight="1" x14ac:dyDescent="0.25">
      <c r="A25" s="278">
        <v>14</v>
      </c>
      <c r="B25" s="278"/>
      <c r="C25" s="382" t="s">
        <v>5039</v>
      </c>
      <c r="D25" s="280" t="s">
        <v>7640</v>
      </c>
      <c r="E25" s="281" t="s">
        <v>125</v>
      </c>
      <c r="F25" s="282">
        <v>155</v>
      </c>
      <c r="G25" s="67"/>
      <c r="H25" s="254">
        <f t="shared" si="0"/>
        <v>0</v>
      </c>
      <c r="I25" s="412">
        <v>0</v>
      </c>
    </row>
    <row r="26" spans="1:9" s="46" customFormat="1" ht="24.95" customHeight="1" x14ac:dyDescent="0.25">
      <c r="A26" s="278">
        <v>15</v>
      </c>
      <c r="B26" s="278"/>
      <c r="C26" s="382" t="s">
        <v>5028</v>
      </c>
      <c r="D26" s="280" t="s">
        <v>7641</v>
      </c>
      <c r="E26" s="281" t="s">
        <v>92</v>
      </c>
      <c r="F26" s="282">
        <v>15</v>
      </c>
      <c r="G26" s="67"/>
      <c r="H26" s="254">
        <f t="shared" si="0"/>
        <v>0</v>
      </c>
      <c r="I26" s="412">
        <v>1.5E-3</v>
      </c>
    </row>
    <row r="27" spans="1:9" s="46" customFormat="1" ht="24.95" customHeight="1" x14ac:dyDescent="0.25">
      <c r="A27" s="278">
        <v>16</v>
      </c>
      <c r="B27" s="278"/>
      <c r="C27" s="382" t="s">
        <v>7642</v>
      </c>
      <c r="D27" s="280" t="s">
        <v>7643</v>
      </c>
      <c r="E27" s="281" t="s">
        <v>92</v>
      </c>
      <c r="F27" s="282">
        <v>1</v>
      </c>
      <c r="G27" s="67"/>
      <c r="H27" s="254">
        <f t="shared" si="0"/>
        <v>0</v>
      </c>
      <c r="I27" s="412">
        <v>3.5899999999999999E-3</v>
      </c>
    </row>
    <row r="28" spans="1:9" s="46" customFormat="1" ht="24.95" customHeight="1" x14ac:dyDescent="0.25">
      <c r="A28" s="278">
        <v>17</v>
      </c>
      <c r="B28" s="278"/>
      <c r="C28" s="382" t="s">
        <v>5037</v>
      </c>
      <c r="D28" s="280" t="s">
        <v>7644</v>
      </c>
      <c r="E28" s="281" t="s">
        <v>92</v>
      </c>
      <c r="F28" s="282">
        <v>1</v>
      </c>
      <c r="G28" s="67"/>
      <c r="H28" s="254">
        <f t="shared" si="0"/>
        <v>0</v>
      </c>
      <c r="I28" s="412">
        <v>0</v>
      </c>
    </row>
    <row r="29" spans="1:9" s="46" customFormat="1" ht="24.95" customHeight="1" x14ac:dyDescent="0.25">
      <c r="A29" s="278">
        <v>18</v>
      </c>
      <c r="B29" s="278"/>
      <c r="C29" s="382" t="s">
        <v>7645</v>
      </c>
      <c r="D29" s="280" t="s">
        <v>7646</v>
      </c>
      <c r="E29" s="281" t="s">
        <v>92</v>
      </c>
      <c r="F29" s="282">
        <v>1</v>
      </c>
      <c r="G29" s="67"/>
      <c r="H29" s="254">
        <f t="shared" si="0"/>
        <v>0</v>
      </c>
      <c r="I29" s="412">
        <v>2.7E-4</v>
      </c>
    </row>
    <row r="30" spans="1:9" s="46" customFormat="1" ht="24.95" customHeight="1" x14ac:dyDescent="0.25">
      <c r="A30" s="278">
        <v>19</v>
      </c>
      <c r="B30" s="278"/>
      <c r="C30" s="382" t="s">
        <v>7647</v>
      </c>
      <c r="D30" s="280" t="s">
        <v>7648</v>
      </c>
      <c r="E30" s="281" t="s">
        <v>92</v>
      </c>
      <c r="F30" s="282">
        <v>2</v>
      </c>
      <c r="G30" s="67"/>
      <c r="H30" s="254">
        <f t="shared" si="0"/>
        <v>0</v>
      </c>
      <c r="I30" s="412">
        <v>2.0799999999999998E-3</v>
      </c>
    </row>
    <row r="31" spans="1:9" s="46" customFormat="1" ht="24.95" customHeight="1" x14ac:dyDescent="0.25">
      <c r="A31" s="278">
        <v>20</v>
      </c>
      <c r="B31" s="278"/>
      <c r="C31" s="382" t="s">
        <v>7649</v>
      </c>
      <c r="D31" s="280" t="s">
        <v>7650</v>
      </c>
      <c r="E31" s="281" t="s">
        <v>753</v>
      </c>
      <c r="F31" s="282">
        <v>1</v>
      </c>
      <c r="G31" s="67"/>
      <c r="H31" s="254">
        <f t="shared" si="0"/>
        <v>0</v>
      </c>
      <c r="I31" s="412">
        <v>4.1399999999999996E-3</v>
      </c>
    </row>
    <row r="32" spans="1:9" s="46" customFormat="1" ht="24.95" customHeight="1" x14ac:dyDescent="0.25">
      <c r="A32" s="278">
        <v>21</v>
      </c>
      <c r="B32" s="278"/>
      <c r="C32" s="382" t="s">
        <v>7651</v>
      </c>
      <c r="D32" s="280" t="s">
        <v>7652</v>
      </c>
      <c r="E32" s="281" t="s">
        <v>753</v>
      </c>
      <c r="F32" s="282">
        <v>1</v>
      </c>
      <c r="G32" s="67"/>
      <c r="H32" s="254">
        <f t="shared" si="0"/>
        <v>0</v>
      </c>
      <c r="I32" s="412">
        <v>0</v>
      </c>
    </row>
    <row r="33" spans="1:9" s="46" customFormat="1" ht="24.95" customHeight="1" x14ac:dyDescent="0.25">
      <c r="A33" s="298" t="s">
        <v>4400</v>
      </c>
      <c r="B33" s="351"/>
      <c r="C33" s="352" t="s">
        <v>691</v>
      </c>
      <c r="D33" s="352" t="s">
        <v>692</v>
      </c>
      <c r="E33" s="353" t="s">
        <v>4400</v>
      </c>
      <c r="F33" s="354" t="s">
        <v>4400</v>
      </c>
      <c r="G33" s="354" t="s">
        <v>4400</v>
      </c>
      <c r="H33" s="116">
        <f>SUM(H34:H48)</f>
        <v>0</v>
      </c>
      <c r="I33" s="277"/>
    </row>
    <row r="34" spans="1:9" s="46" customFormat="1" ht="24.95" customHeight="1" x14ac:dyDescent="0.25">
      <c r="A34" s="278">
        <v>22</v>
      </c>
      <c r="B34" s="278"/>
      <c r="C34" s="382" t="s">
        <v>7653</v>
      </c>
      <c r="D34" s="280" t="s">
        <v>7654</v>
      </c>
      <c r="E34" s="281" t="s">
        <v>125</v>
      </c>
      <c r="F34" s="282">
        <v>60</v>
      </c>
      <c r="G34" s="67"/>
      <c r="H34" s="254">
        <f t="shared" si="0"/>
        <v>0</v>
      </c>
      <c r="I34" s="412">
        <v>2.58E-2</v>
      </c>
    </row>
    <row r="35" spans="1:9" s="46" customFormat="1" ht="24.95" customHeight="1" x14ac:dyDescent="0.25">
      <c r="A35" s="278">
        <v>23</v>
      </c>
      <c r="B35" s="278"/>
      <c r="C35" s="382" t="s">
        <v>7655</v>
      </c>
      <c r="D35" s="280" t="s">
        <v>7656</v>
      </c>
      <c r="E35" s="281" t="s">
        <v>125</v>
      </c>
      <c r="F35" s="282">
        <v>60</v>
      </c>
      <c r="G35" s="67"/>
      <c r="H35" s="254">
        <f t="shared" si="0"/>
        <v>0</v>
      </c>
      <c r="I35" s="412">
        <v>3.1800000000000002E-2</v>
      </c>
    </row>
    <row r="36" spans="1:9" s="46" customFormat="1" ht="24.95" customHeight="1" x14ac:dyDescent="0.25">
      <c r="A36" s="278">
        <v>24</v>
      </c>
      <c r="B36" s="278"/>
      <c r="C36" s="382" t="s">
        <v>7657</v>
      </c>
      <c r="D36" s="280" t="s">
        <v>7658</v>
      </c>
      <c r="E36" s="281" t="s">
        <v>125</v>
      </c>
      <c r="F36" s="282">
        <v>10</v>
      </c>
      <c r="G36" s="67"/>
      <c r="H36" s="254">
        <f t="shared" si="0"/>
        <v>0</v>
      </c>
      <c r="I36" s="412">
        <v>7.2999999999999992E-3</v>
      </c>
    </row>
    <row r="37" spans="1:9" s="46" customFormat="1" ht="24.95" customHeight="1" x14ac:dyDescent="0.25">
      <c r="A37" s="278">
        <v>25</v>
      </c>
      <c r="B37" s="278"/>
      <c r="C37" s="382" t="s">
        <v>7659</v>
      </c>
      <c r="D37" s="280" t="s">
        <v>7660</v>
      </c>
      <c r="E37" s="281" t="s">
        <v>125</v>
      </c>
      <c r="F37" s="282">
        <v>10</v>
      </c>
      <c r="G37" s="67"/>
      <c r="H37" s="254">
        <f t="shared" si="0"/>
        <v>0</v>
      </c>
      <c r="I37" s="412">
        <v>1.0200000000000001E-2</v>
      </c>
    </row>
    <row r="38" spans="1:9" s="46" customFormat="1" ht="24.95" customHeight="1" x14ac:dyDescent="0.25">
      <c r="A38" s="278">
        <v>26</v>
      </c>
      <c r="B38" s="278"/>
      <c r="C38" s="382" t="s">
        <v>7661</v>
      </c>
      <c r="D38" s="280" t="s">
        <v>7662</v>
      </c>
      <c r="E38" s="281" t="s">
        <v>125</v>
      </c>
      <c r="F38" s="282">
        <v>10</v>
      </c>
      <c r="G38" s="67"/>
      <c r="H38" s="254">
        <f t="shared" si="0"/>
        <v>0</v>
      </c>
      <c r="I38" s="412">
        <v>1.38E-2</v>
      </c>
    </row>
    <row r="39" spans="1:9" s="46" customFormat="1" ht="24.95" customHeight="1" x14ac:dyDescent="0.25">
      <c r="A39" s="278">
        <v>27</v>
      </c>
      <c r="B39" s="278"/>
      <c r="C39" s="382" t="s">
        <v>7663</v>
      </c>
      <c r="D39" s="280" t="s">
        <v>7664</v>
      </c>
      <c r="E39" s="281" t="s">
        <v>125</v>
      </c>
      <c r="F39" s="282">
        <v>60</v>
      </c>
      <c r="G39" s="67"/>
      <c r="H39" s="254">
        <f t="shared" si="0"/>
        <v>0</v>
      </c>
      <c r="I39" s="412">
        <v>1.8E-3</v>
      </c>
    </row>
    <row r="40" spans="1:9" s="46" customFormat="1" ht="24.95" customHeight="1" x14ac:dyDescent="0.25">
      <c r="A40" s="278">
        <v>28</v>
      </c>
      <c r="B40" s="278"/>
      <c r="C40" s="382" t="s">
        <v>7665</v>
      </c>
      <c r="D40" s="280" t="s">
        <v>7666</v>
      </c>
      <c r="E40" s="281" t="s">
        <v>125</v>
      </c>
      <c r="F40" s="282">
        <v>60</v>
      </c>
      <c r="G40" s="67"/>
      <c r="H40" s="254">
        <f t="shared" si="0"/>
        <v>0</v>
      </c>
      <c r="I40" s="412">
        <v>3.5999999999999999E-3</v>
      </c>
    </row>
    <row r="41" spans="1:9" s="46" customFormat="1" ht="24.95" customHeight="1" x14ac:dyDescent="0.25">
      <c r="A41" s="278">
        <v>29</v>
      </c>
      <c r="B41" s="278"/>
      <c r="C41" s="382" t="s">
        <v>7667</v>
      </c>
      <c r="D41" s="280" t="s">
        <v>7668</v>
      </c>
      <c r="E41" s="281" t="s">
        <v>125</v>
      </c>
      <c r="F41" s="282">
        <v>10</v>
      </c>
      <c r="G41" s="67"/>
      <c r="H41" s="254">
        <f t="shared" si="0"/>
        <v>0</v>
      </c>
      <c r="I41" s="412">
        <v>6.0000000000000006E-4</v>
      </c>
    </row>
    <row r="42" spans="1:9" s="46" customFormat="1" ht="24.95" customHeight="1" x14ac:dyDescent="0.25">
      <c r="A42" s="278">
        <v>30</v>
      </c>
      <c r="B42" s="278"/>
      <c r="C42" s="382" t="s">
        <v>7669</v>
      </c>
      <c r="D42" s="280" t="s">
        <v>7670</v>
      </c>
      <c r="E42" s="281" t="s">
        <v>125</v>
      </c>
      <c r="F42" s="282">
        <v>10</v>
      </c>
      <c r="G42" s="67"/>
      <c r="H42" s="254">
        <f t="shared" si="0"/>
        <v>0</v>
      </c>
      <c r="I42" s="412">
        <v>1.2000000000000001E-3</v>
      </c>
    </row>
    <row r="43" spans="1:9" s="46" customFormat="1" ht="24.95" customHeight="1" x14ac:dyDescent="0.25">
      <c r="A43" s="278">
        <v>31</v>
      </c>
      <c r="B43" s="278"/>
      <c r="C43" s="382" t="s">
        <v>7671</v>
      </c>
      <c r="D43" s="280" t="s">
        <v>7672</v>
      </c>
      <c r="E43" s="281" t="s">
        <v>125</v>
      </c>
      <c r="F43" s="282">
        <v>10</v>
      </c>
      <c r="G43" s="67"/>
      <c r="H43" s="254">
        <f t="shared" si="0"/>
        <v>0</v>
      </c>
      <c r="I43" s="412">
        <v>1.2999999999999999E-3</v>
      </c>
    </row>
    <row r="44" spans="1:9" s="46" customFormat="1" ht="24.95" customHeight="1" x14ac:dyDescent="0.25">
      <c r="A44" s="278">
        <v>32</v>
      </c>
      <c r="B44" s="278"/>
      <c r="C44" s="382" t="s">
        <v>1290</v>
      </c>
      <c r="D44" s="280" t="s">
        <v>1291</v>
      </c>
      <c r="E44" s="281" t="s">
        <v>92</v>
      </c>
      <c r="F44" s="282">
        <v>45</v>
      </c>
      <c r="G44" s="67"/>
      <c r="H44" s="254">
        <f t="shared" si="0"/>
        <v>0</v>
      </c>
      <c r="I44" s="412">
        <v>0</v>
      </c>
    </row>
    <row r="45" spans="1:9" s="46" customFormat="1" ht="24.95" customHeight="1" x14ac:dyDescent="0.25">
      <c r="A45" s="278">
        <v>33</v>
      </c>
      <c r="B45" s="278"/>
      <c r="C45" s="382" t="s">
        <v>1294</v>
      </c>
      <c r="D45" s="280" t="s">
        <v>7673</v>
      </c>
      <c r="E45" s="281" t="s">
        <v>125</v>
      </c>
      <c r="F45" s="282">
        <v>150</v>
      </c>
      <c r="G45" s="67"/>
      <c r="H45" s="254">
        <f t="shared" si="0"/>
        <v>0</v>
      </c>
      <c r="I45" s="412">
        <v>2.7000000000000003E-2</v>
      </c>
    </row>
    <row r="46" spans="1:9" s="46" customFormat="1" ht="24.95" customHeight="1" x14ac:dyDescent="0.25">
      <c r="A46" s="278">
        <v>34</v>
      </c>
      <c r="B46" s="278"/>
      <c r="C46" s="382" t="s">
        <v>738</v>
      </c>
      <c r="D46" s="280" t="s">
        <v>7674</v>
      </c>
      <c r="E46" s="281" t="s">
        <v>125</v>
      </c>
      <c r="F46" s="282">
        <v>150</v>
      </c>
      <c r="G46" s="67"/>
      <c r="H46" s="254">
        <f t="shared" si="0"/>
        <v>0</v>
      </c>
      <c r="I46" s="412">
        <v>1.5E-3</v>
      </c>
    </row>
    <row r="47" spans="1:9" s="46" customFormat="1" ht="24.95" customHeight="1" x14ac:dyDescent="0.25">
      <c r="A47" s="278">
        <v>35</v>
      </c>
      <c r="B47" s="278"/>
      <c r="C47" s="382" t="s">
        <v>7624</v>
      </c>
      <c r="D47" s="280" t="s">
        <v>7675</v>
      </c>
      <c r="E47" s="281" t="s">
        <v>92</v>
      </c>
      <c r="F47" s="282">
        <v>1</v>
      </c>
      <c r="G47" s="67"/>
      <c r="H47" s="254">
        <f t="shared" si="0"/>
        <v>0</v>
      </c>
      <c r="I47" s="412">
        <v>0</v>
      </c>
    </row>
    <row r="48" spans="1:9" s="46" customFormat="1" ht="24.95" customHeight="1" x14ac:dyDescent="0.25">
      <c r="A48" s="278">
        <v>36</v>
      </c>
      <c r="B48" s="278"/>
      <c r="C48" s="382" t="s">
        <v>7676</v>
      </c>
      <c r="D48" s="280" t="s">
        <v>7677</v>
      </c>
      <c r="E48" s="281" t="s">
        <v>125</v>
      </c>
      <c r="F48" s="282">
        <v>40</v>
      </c>
      <c r="G48" s="67"/>
      <c r="H48" s="254">
        <f t="shared" si="0"/>
        <v>0</v>
      </c>
      <c r="I48" s="412">
        <v>1.1599999999999999E-2</v>
      </c>
    </row>
    <row r="49" spans="1:9" s="46" customFormat="1" ht="24.95" customHeight="1" x14ac:dyDescent="0.25">
      <c r="A49" s="298" t="s">
        <v>4400</v>
      </c>
      <c r="B49" s="351"/>
      <c r="C49" s="352" t="s">
        <v>3537</v>
      </c>
      <c r="D49" s="352" t="s">
        <v>4990</v>
      </c>
      <c r="E49" s="353" t="s">
        <v>4400</v>
      </c>
      <c r="F49" s="354" t="s">
        <v>4400</v>
      </c>
      <c r="G49" s="354" t="s">
        <v>4400</v>
      </c>
      <c r="H49" s="116">
        <f>SUM(H50:H53)</f>
        <v>0</v>
      </c>
      <c r="I49" s="277"/>
    </row>
    <row r="50" spans="1:9" s="46" customFormat="1" ht="24.95" customHeight="1" x14ac:dyDescent="0.25">
      <c r="A50" s="278">
        <v>37</v>
      </c>
      <c r="B50" s="278"/>
      <c r="C50" s="382" t="s">
        <v>5010</v>
      </c>
      <c r="D50" s="280" t="s">
        <v>7678</v>
      </c>
      <c r="E50" s="281" t="s">
        <v>125</v>
      </c>
      <c r="F50" s="282">
        <v>110</v>
      </c>
      <c r="G50" s="67"/>
      <c r="H50" s="254">
        <f t="shared" si="0"/>
        <v>0</v>
      </c>
      <c r="I50" s="412">
        <v>1.0439000000000001</v>
      </c>
    </row>
    <row r="51" spans="1:9" s="46" customFormat="1" ht="24.95" customHeight="1" x14ac:dyDescent="0.25">
      <c r="A51" s="278">
        <v>38</v>
      </c>
      <c r="B51" s="278"/>
      <c r="C51" s="382" t="s">
        <v>5012</v>
      </c>
      <c r="D51" s="280" t="s">
        <v>7679</v>
      </c>
      <c r="E51" s="281" t="s">
        <v>125</v>
      </c>
      <c r="F51" s="282">
        <v>30</v>
      </c>
      <c r="G51" s="67"/>
      <c r="H51" s="254">
        <f t="shared" si="0"/>
        <v>0</v>
      </c>
      <c r="I51" s="412">
        <v>1.2146999999999999</v>
      </c>
    </row>
    <row r="52" spans="1:9" s="46" customFormat="1" ht="24.95" customHeight="1" x14ac:dyDescent="0.25">
      <c r="A52" s="278">
        <v>39</v>
      </c>
      <c r="B52" s="278"/>
      <c r="C52" s="382" t="s">
        <v>7680</v>
      </c>
      <c r="D52" s="280" t="s">
        <v>7681</v>
      </c>
      <c r="E52" s="281" t="s">
        <v>125</v>
      </c>
      <c r="F52" s="282">
        <v>15</v>
      </c>
      <c r="G52" s="67"/>
      <c r="H52" s="254">
        <f t="shared" si="0"/>
        <v>0</v>
      </c>
      <c r="I52" s="412">
        <v>1.22235</v>
      </c>
    </row>
    <row r="53" spans="1:9" s="46" customFormat="1" ht="24.95" customHeight="1" x14ac:dyDescent="0.25">
      <c r="A53" s="278">
        <v>40</v>
      </c>
      <c r="B53" s="278"/>
      <c r="C53" s="382" t="s">
        <v>5008</v>
      </c>
      <c r="D53" s="280" t="s">
        <v>7682</v>
      </c>
      <c r="E53" s="281" t="s">
        <v>92</v>
      </c>
      <c r="F53" s="282">
        <v>20</v>
      </c>
      <c r="G53" s="67"/>
      <c r="H53" s="254">
        <f t="shared" si="0"/>
        <v>0</v>
      </c>
      <c r="I53" s="412">
        <v>0.51339999999999997</v>
      </c>
    </row>
    <row r="54" spans="1:9" s="46" customFormat="1" ht="24.95" customHeight="1" x14ac:dyDescent="0.25">
      <c r="A54" s="298" t="s">
        <v>4400</v>
      </c>
      <c r="B54" s="351"/>
      <c r="C54" s="352" t="s">
        <v>4992</v>
      </c>
      <c r="D54" s="352" t="s">
        <v>690</v>
      </c>
      <c r="E54" s="353" t="s">
        <v>4400</v>
      </c>
      <c r="F54" s="354" t="s">
        <v>4400</v>
      </c>
      <c r="G54" s="354" t="s">
        <v>4400</v>
      </c>
      <c r="H54" s="116">
        <f>SUM(H55:H56)</f>
        <v>0</v>
      </c>
      <c r="I54" s="277"/>
    </row>
    <row r="55" spans="1:9" s="46" customFormat="1" ht="24.95" customHeight="1" x14ac:dyDescent="0.25">
      <c r="A55" s="278">
        <v>41</v>
      </c>
      <c r="B55" s="278"/>
      <c r="C55" s="382" t="s">
        <v>724</v>
      </c>
      <c r="D55" s="280" t="s">
        <v>725</v>
      </c>
      <c r="E55" s="281" t="s">
        <v>100</v>
      </c>
      <c r="F55" s="282">
        <v>0.214</v>
      </c>
      <c r="G55" s="67"/>
      <c r="H55" s="254">
        <f t="shared" si="0"/>
        <v>0</v>
      </c>
      <c r="I55" s="412">
        <v>0</v>
      </c>
    </row>
    <row r="56" spans="1:9" s="46" customFormat="1" ht="24.95" customHeight="1" x14ac:dyDescent="0.25">
      <c r="A56" s="278">
        <v>42</v>
      </c>
      <c r="B56" s="278"/>
      <c r="C56" s="382" t="s">
        <v>5019</v>
      </c>
      <c r="D56" s="280" t="s">
        <v>5020</v>
      </c>
      <c r="E56" s="281" t="s">
        <v>100</v>
      </c>
      <c r="F56" s="282">
        <v>2.14</v>
      </c>
      <c r="G56" s="67"/>
      <c r="H56" s="254">
        <f t="shared" si="0"/>
        <v>0</v>
      </c>
      <c r="I56" s="412">
        <v>0</v>
      </c>
    </row>
    <row r="57" spans="1:9" s="46" customFormat="1" ht="24.95" customHeight="1" x14ac:dyDescent="0.25">
      <c r="A57" s="298" t="s">
        <v>4400</v>
      </c>
      <c r="B57" s="351"/>
      <c r="C57" s="352" t="s">
        <v>7623</v>
      </c>
      <c r="D57" s="352" t="s">
        <v>692</v>
      </c>
      <c r="E57" s="353" t="s">
        <v>4400</v>
      </c>
      <c r="F57" s="354" t="s">
        <v>4400</v>
      </c>
      <c r="G57" s="354" t="s">
        <v>4400</v>
      </c>
      <c r="H57" s="116">
        <f>SUM(H58:H59)</f>
        <v>0</v>
      </c>
      <c r="I57" s="277"/>
    </row>
    <row r="58" spans="1:9" s="46" customFormat="1" ht="24.95" customHeight="1" x14ac:dyDescent="0.25">
      <c r="A58" s="278">
        <v>43</v>
      </c>
      <c r="B58" s="278"/>
      <c r="C58" s="382" t="s">
        <v>7683</v>
      </c>
      <c r="D58" s="280" t="s">
        <v>7684</v>
      </c>
      <c r="E58" s="281" t="s">
        <v>100</v>
      </c>
      <c r="F58" s="282">
        <v>0.13800000000000001</v>
      </c>
      <c r="G58" s="67"/>
      <c r="H58" s="254">
        <f t="shared" si="0"/>
        <v>0</v>
      </c>
      <c r="I58" s="412">
        <v>0</v>
      </c>
    </row>
    <row r="59" spans="1:9" s="46" customFormat="1" ht="24.95" customHeight="1" x14ac:dyDescent="0.25">
      <c r="A59" s="278">
        <v>44</v>
      </c>
      <c r="B59" s="278"/>
      <c r="C59" s="382" t="s">
        <v>7685</v>
      </c>
      <c r="D59" s="280" t="s">
        <v>7686</v>
      </c>
      <c r="E59" s="281" t="s">
        <v>100</v>
      </c>
      <c r="F59" s="282">
        <v>1.38</v>
      </c>
      <c r="G59" s="67"/>
      <c r="H59" s="254">
        <f t="shared" si="0"/>
        <v>0</v>
      </c>
      <c r="I59" s="412">
        <v>0</v>
      </c>
    </row>
    <row r="60" spans="1:9" s="46" customFormat="1" ht="24.95" customHeight="1" x14ac:dyDescent="0.25">
      <c r="A60" s="298" t="s">
        <v>4400</v>
      </c>
      <c r="B60" s="351"/>
      <c r="C60" s="352" t="s">
        <v>4993</v>
      </c>
      <c r="D60" s="352" t="s">
        <v>4994</v>
      </c>
      <c r="E60" s="353" t="s">
        <v>4400</v>
      </c>
      <c r="F60" s="354" t="s">
        <v>4400</v>
      </c>
      <c r="G60" s="354" t="s">
        <v>4400</v>
      </c>
      <c r="H60" s="116">
        <f>SUM(H61)</f>
        <v>0</v>
      </c>
      <c r="I60" s="277"/>
    </row>
    <row r="61" spans="1:9" s="46" customFormat="1" ht="24.95" customHeight="1" x14ac:dyDescent="0.25">
      <c r="A61" s="278">
        <v>45</v>
      </c>
      <c r="B61" s="278"/>
      <c r="C61" s="382" t="s">
        <v>502</v>
      </c>
      <c r="D61" s="280" t="s">
        <v>5021</v>
      </c>
      <c r="E61" s="281" t="s">
        <v>100</v>
      </c>
      <c r="F61" s="282">
        <v>10</v>
      </c>
      <c r="G61" s="67"/>
      <c r="H61" s="254">
        <f t="shared" si="0"/>
        <v>0</v>
      </c>
      <c r="I61" s="412">
        <v>0</v>
      </c>
    </row>
    <row r="62" spans="1:9" s="46" customFormat="1" ht="24.95" customHeight="1" x14ac:dyDescent="0.25">
      <c r="A62" s="298" t="s">
        <v>4400</v>
      </c>
      <c r="B62" s="351"/>
      <c r="C62" s="352" t="s">
        <v>4995</v>
      </c>
      <c r="D62" s="352" t="s">
        <v>4996</v>
      </c>
      <c r="E62" s="353" t="s">
        <v>4400</v>
      </c>
      <c r="F62" s="354" t="s">
        <v>4400</v>
      </c>
      <c r="G62" s="354" t="s">
        <v>4400</v>
      </c>
      <c r="H62" s="116">
        <f>SUM(H63:H66)</f>
        <v>0</v>
      </c>
      <c r="I62" s="277"/>
    </row>
    <row r="63" spans="1:9" s="46" customFormat="1" ht="24.95" customHeight="1" x14ac:dyDescent="0.25">
      <c r="A63" s="278">
        <v>46</v>
      </c>
      <c r="B63" s="278"/>
      <c r="C63" s="382" t="s">
        <v>5026</v>
      </c>
      <c r="D63" s="280" t="s">
        <v>5027</v>
      </c>
      <c r="E63" s="281" t="s">
        <v>100</v>
      </c>
      <c r="F63" s="282">
        <v>11.03</v>
      </c>
      <c r="G63" s="67"/>
      <c r="H63" s="254">
        <f t="shared" si="0"/>
        <v>0</v>
      </c>
      <c r="I63" s="412">
        <v>0</v>
      </c>
    </row>
    <row r="64" spans="1:9" s="46" customFormat="1" ht="24.95" customHeight="1" x14ac:dyDescent="0.25">
      <c r="A64" s="278">
        <v>47</v>
      </c>
      <c r="B64" s="278"/>
      <c r="C64" s="382" t="s">
        <v>231</v>
      </c>
      <c r="D64" s="280" t="s">
        <v>5022</v>
      </c>
      <c r="E64" s="281" t="s">
        <v>100</v>
      </c>
      <c r="F64" s="282">
        <v>11.03</v>
      </c>
      <c r="G64" s="67"/>
      <c r="H64" s="254">
        <f t="shared" si="0"/>
        <v>0</v>
      </c>
      <c r="I64" s="412">
        <v>0</v>
      </c>
    </row>
    <row r="65" spans="1:9" s="46" customFormat="1" ht="24.95" customHeight="1" x14ac:dyDescent="0.25">
      <c r="A65" s="278">
        <v>48</v>
      </c>
      <c r="B65" s="278"/>
      <c r="C65" s="382" t="s">
        <v>234</v>
      </c>
      <c r="D65" s="280" t="s">
        <v>5023</v>
      </c>
      <c r="E65" s="281" t="s">
        <v>100</v>
      </c>
      <c r="F65" s="282">
        <v>110.3</v>
      </c>
      <c r="G65" s="67"/>
      <c r="H65" s="254">
        <f t="shared" si="0"/>
        <v>0</v>
      </c>
      <c r="I65" s="412">
        <v>0</v>
      </c>
    </row>
    <row r="66" spans="1:9" s="46" customFormat="1" ht="24.95" customHeight="1" x14ac:dyDescent="0.25">
      <c r="A66" s="278">
        <v>49</v>
      </c>
      <c r="B66" s="278"/>
      <c r="C66" s="382" t="s">
        <v>5024</v>
      </c>
      <c r="D66" s="280" t="s">
        <v>5025</v>
      </c>
      <c r="E66" s="281" t="s">
        <v>100</v>
      </c>
      <c r="F66" s="282">
        <v>11.03</v>
      </c>
      <c r="G66" s="67"/>
      <c r="H66" s="254">
        <f t="shared" si="0"/>
        <v>0</v>
      </c>
      <c r="I66" s="412">
        <v>0</v>
      </c>
    </row>
    <row r="67" spans="1:9" s="46" customFormat="1" ht="24.95" customHeight="1" x14ac:dyDescent="0.25">
      <c r="A67" s="298" t="s">
        <v>4400</v>
      </c>
      <c r="B67" s="351"/>
      <c r="C67" s="352" t="s">
        <v>7624</v>
      </c>
      <c r="D67" s="352" t="s">
        <v>691</v>
      </c>
      <c r="E67" s="353" t="s">
        <v>4400</v>
      </c>
      <c r="F67" s="354" t="s">
        <v>4400</v>
      </c>
      <c r="G67" s="354" t="s">
        <v>4400</v>
      </c>
      <c r="H67" s="116">
        <f>SUM(H68:H69)</f>
        <v>0</v>
      </c>
      <c r="I67" s="277"/>
    </row>
    <row r="68" spans="1:9" s="46" customFormat="1" ht="24.95" customHeight="1" x14ac:dyDescent="0.25">
      <c r="A68" s="278">
        <v>50</v>
      </c>
      <c r="B68" s="278"/>
      <c r="C68" s="382" t="s">
        <v>7687</v>
      </c>
      <c r="D68" s="280" t="s">
        <v>7688</v>
      </c>
      <c r="E68" s="281" t="s">
        <v>753</v>
      </c>
      <c r="F68" s="282">
        <v>1</v>
      </c>
      <c r="G68" s="67"/>
      <c r="H68" s="254">
        <f t="shared" si="0"/>
        <v>0</v>
      </c>
      <c r="I68" s="412">
        <v>0</v>
      </c>
    </row>
    <row r="69" spans="1:9" s="46" customFormat="1" ht="24.95" customHeight="1" x14ac:dyDescent="0.25">
      <c r="A69" s="278">
        <v>51</v>
      </c>
      <c r="B69" s="278"/>
      <c r="C69" s="382" t="s">
        <v>7689</v>
      </c>
      <c r="D69" s="280" t="s">
        <v>7690</v>
      </c>
      <c r="E69" s="281" t="s">
        <v>753</v>
      </c>
      <c r="F69" s="282">
        <v>1</v>
      </c>
      <c r="G69" s="67"/>
      <c r="H69" s="254">
        <f t="shared" si="0"/>
        <v>0</v>
      </c>
      <c r="I69" s="412">
        <v>0</v>
      </c>
    </row>
    <row r="70" spans="1:9" s="46" customFormat="1" ht="24.95" customHeight="1" x14ac:dyDescent="0.25">
      <c r="A70" s="298" t="s">
        <v>4400</v>
      </c>
      <c r="B70" s="351"/>
      <c r="C70" s="352" t="s">
        <v>693</v>
      </c>
      <c r="D70" s="352" t="s">
        <v>694</v>
      </c>
      <c r="E70" s="353" t="s">
        <v>4400</v>
      </c>
      <c r="F70" s="354" t="s">
        <v>4400</v>
      </c>
      <c r="G70" s="354" t="s">
        <v>4400</v>
      </c>
      <c r="H70" s="116">
        <f>SUM(H71:H109)</f>
        <v>0</v>
      </c>
      <c r="I70" s="277"/>
    </row>
    <row r="71" spans="1:9" s="46" customFormat="1" ht="24.95" customHeight="1" x14ac:dyDescent="0.25">
      <c r="A71" s="278">
        <v>52</v>
      </c>
      <c r="B71" s="278"/>
      <c r="C71" s="382" t="s">
        <v>7691</v>
      </c>
      <c r="D71" s="280" t="s">
        <v>7692</v>
      </c>
      <c r="E71" s="281" t="s">
        <v>753</v>
      </c>
      <c r="F71" s="282">
        <v>3</v>
      </c>
      <c r="G71" s="67"/>
      <c r="H71" s="254">
        <f t="shared" si="0"/>
        <v>0</v>
      </c>
      <c r="I71" s="412">
        <v>0</v>
      </c>
    </row>
    <row r="72" spans="1:9" ht="11.25" customHeight="1" x14ac:dyDescent="0.2">
      <c r="A72" s="413"/>
      <c r="B72" s="414"/>
      <c r="C72" s="28"/>
      <c r="D72" s="415" t="s">
        <v>7693</v>
      </c>
      <c r="E72" s="28"/>
      <c r="F72" s="28"/>
      <c r="G72" s="28"/>
      <c r="H72" s="28"/>
      <c r="I72" s="416"/>
    </row>
    <row r="73" spans="1:9" ht="33.75" customHeight="1" x14ac:dyDescent="0.2">
      <c r="A73" s="417"/>
      <c r="B73" s="418"/>
      <c r="C73" s="419" t="s">
        <v>986</v>
      </c>
      <c r="D73" s="420" t="s">
        <v>7694</v>
      </c>
      <c r="E73" s="421"/>
      <c r="F73" s="422">
        <v>19.748999999999999</v>
      </c>
      <c r="G73" s="421"/>
      <c r="H73" s="421"/>
      <c r="I73" s="423"/>
    </row>
    <row r="74" spans="1:9" ht="11.25" customHeight="1" x14ac:dyDescent="0.2">
      <c r="A74" s="417"/>
      <c r="B74" s="418"/>
      <c r="C74" s="419"/>
      <c r="D74" s="420"/>
      <c r="E74" s="421"/>
      <c r="F74" s="422"/>
      <c r="G74" s="421"/>
      <c r="H74" s="421"/>
      <c r="I74" s="423"/>
    </row>
    <row r="75" spans="1:9" ht="11.25" customHeight="1" x14ac:dyDescent="0.2">
      <c r="A75" s="417"/>
      <c r="B75" s="418"/>
      <c r="C75" s="419"/>
      <c r="D75" s="420"/>
      <c r="E75" s="421"/>
      <c r="F75" s="422"/>
      <c r="G75" s="421"/>
      <c r="H75" s="421"/>
      <c r="I75" s="423"/>
    </row>
    <row r="76" spans="1:9" ht="11.25" customHeight="1" x14ac:dyDescent="0.2">
      <c r="A76" s="417"/>
      <c r="B76" s="418"/>
      <c r="C76" s="419"/>
      <c r="D76" s="420"/>
      <c r="E76" s="421"/>
      <c r="F76" s="422"/>
      <c r="G76" s="421"/>
      <c r="H76" s="421"/>
      <c r="I76" s="423"/>
    </row>
    <row r="77" spans="1:9" ht="11.25" customHeight="1" x14ac:dyDescent="0.2">
      <c r="A77" s="417"/>
      <c r="B77" s="418"/>
      <c r="C77" s="419"/>
      <c r="D77" s="420"/>
      <c r="E77" s="421"/>
      <c r="F77" s="422"/>
      <c r="G77" s="421"/>
      <c r="H77" s="421"/>
      <c r="I77" s="423"/>
    </row>
    <row r="78" spans="1:9" ht="11.25" customHeight="1" x14ac:dyDescent="0.2">
      <c r="A78" s="417"/>
      <c r="B78" s="418"/>
      <c r="C78" s="419"/>
      <c r="D78" s="420"/>
      <c r="E78" s="421"/>
      <c r="F78" s="422"/>
      <c r="G78" s="421"/>
      <c r="H78" s="421"/>
      <c r="I78" s="423"/>
    </row>
    <row r="79" spans="1:9" ht="11.25" customHeight="1" x14ac:dyDescent="0.2">
      <c r="A79" s="417"/>
      <c r="B79" s="418"/>
      <c r="C79" s="419"/>
      <c r="D79" s="420"/>
      <c r="E79" s="421"/>
      <c r="F79" s="422"/>
      <c r="G79" s="421"/>
      <c r="H79" s="421"/>
      <c r="I79" s="423"/>
    </row>
    <row r="80" spans="1:9" ht="11.25" customHeight="1" x14ac:dyDescent="0.2">
      <c r="A80" s="417"/>
      <c r="B80" s="418"/>
      <c r="C80" s="419"/>
      <c r="D80" s="420"/>
      <c r="E80" s="421"/>
      <c r="F80" s="422"/>
      <c r="G80" s="421"/>
      <c r="H80" s="421"/>
      <c r="I80" s="423"/>
    </row>
    <row r="81" spans="1:9" ht="11.25" customHeight="1" x14ac:dyDescent="0.2">
      <c r="A81" s="417"/>
      <c r="B81" s="418"/>
      <c r="C81" s="419"/>
      <c r="D81" s="420"/>
      <c r="E81" s="421"/>
      <c r="F81" s="422"/>
      <c r="G81" s="421"/>
      <c r="H81" s="421"/>
      <c r="I81" s="423"/>
    </row>
    <row r="82" spans="1:9" ht="11.25" customHeight="1" x14ac:dyDescent="0.2">
      <c r="A82" s="417"/>
      <c r="B82" s="418"/>
      <c r="C82" s="419"/>
      <c r="D82" s="420"/>
      <c r="E82" s="421"/>
      <c r="F82" s="422"/>
      <c r="G82" s="421"/>
      <c r="H82" s="421"/>
      <c r="I82" s="423"/>
    </row>
    <row r="83" spans="1:9" ht="11.25" x14ac:dyDescent="0.2">
      <c r="A83" s="424"/>
      <c r="B83" s="425"/>
      <c r="C83" s="426"/>
      <c r="D83" s="427"/>
      <c r="E83" s="428"/>
      <c r="F83" s="429"/>
      <c r="G83" s="428"/>
      <c r="H83" s="428"/>
      <c r="I83" s="430"/>
    </row>
    <row r="84" spans="1:9" s="46" customFormat="1" ht="24.95" customHeight="1" x14ac:dyDescent="0.25">
      <c r="A84" s="278">
        <v>53</v>
      </c>
      <c r="B84" s="278"/>
      <c r="C84" s="382" t="s">
        <v>7695</v>
      </c>
      <c r="D84" s="280" t="s">
        <v>7696</v>
      </c>
      <c r="E84" s="281" t="s">
        <v>753</v>
      </c>
      <c r="F84" s="282">
        <v>2</v>
      </c>
      <c r="G84" s="67"/>
      <c r="H84" s="254">
        <f t="shared" ref="H84" si="1">ROUND(G84*F84,2)</f>
        <v>0</v>
      </c>
      <c r="I84" s="412">
        <v>0</v>
      </c>
    </row>
    <row r="85" spans="1:9" ht="112.5" x14ac:dyDescent="0.2">
      <c r="A85" s="431"/>
      <c r="B85" s="432"/>
      <c r="C85" s="433"/>
      <c r="D85" s="434" t="s">
        <v>7697</v>
      </c>
      <c r="E85" s="435"/>
      <c r="F85" s="432"/>
      <c r="G85" s="432"/>
      <c r="H85" s="433"/>
      <c r="I85" s="436"/>
    </row>
    <row r="86" spans="1:9" s="46" customFormat="1" ht="24.95" customHeight="1" x14ac:dyDescent="0.25">
      <c r="A86" s="437">
        <v>54</v>
      </c>
      <c r="B86" s="437"/>
      <c r="C86" s="438" t="s">
        <v>7698</v>
      </c>
      <c r="D86" s="439" t="s">
        <v>7699</v>
      </c>
      <c r="E86" s="440" t="s">
        <v>753</v>
      </c>
      <c r="F86" s="441">
        <v>2</v>
      </c>
      <c r="G86" s="288"/>
      <c r="H86" s="442">
        <f t="shared" ref="H86" si="2">ROUND(G86*F86,2)</f>
        <v>0</v>
      </c>
      <c r="I86" s="443">
        <v>0</v>
      </c>
    </row>
    <row r="87" spans="1:9" ht="45" x14ac:dyDescent="0.2">
      <c r="A87" s="444"/>
      <c r="B87" s="445"/>
      <c r="C87" s="446"/>
      <c r="D87" s="447" t="s">
        <v>7700</v>
      </c>
      <c r="E87" s="289"/>
      <c r="F87" s="445"/>
      <c r="G87" s="445"/>
      <c r="H87" s="446"/>
      <c r="I87" s="416"/>
    </row>
    <row r="88" spans="1:9" x14ac:dyDescent="0.2">
      <c r="A88" s="119"/>
      <c r="I88" s="448"/>
    </row>
    <row r="89" spans="1:9" x14ac:dyDescent="0.2">
      <c r="A89" s="119"/>
      <c r="I89" s="448"/>
    </row>
    <row r="90" spans="1:9" x14ac:dyDescent="0.2">
      <c r="A90" s="119"/>
      <c r="I90" s="448"/>
    </row>
    <row r="91" spans="1:9" x14ac:dyDescent="0.2">
      <c r="A91" s="119"/>
      <c r="I91" s="448"/>
    </row>
    <row r="92" spans="1:9" x14ac:dyDescent="0.2">
      <c r="A92" s="119"/>
      <c r="I92" s="448"/>
    </row>
    <row r="93" spans="1:9" x14ac:dyDescent="0.2">
      <c r="A93" s="119"/>
      <c r="I93" s="448"/>
    </row>
    <row r="94" spans="1:9" x14ac:dyDescent="0.2">
      <c r="A94" s="290"/>
      <c r="B94" s="291"/>
      <c r="C94" s="449"/>
      <c r="D94" s="291"/>
      <c r="E94" s="450"/>
      <c r="F94" s="291"/>
      <c r="G94" s="291"/>
      <c r="H94" s="449"/>
      <c r="I94" s="451"/>
    </row>
    <row r="95" spans="1:9" s="46" customFormat="1" ht="24.95" customHeight="1" x14ac:dyDescent="0.25">
      <c r="A95" s="278">
        <v>55</v>
      </c>
      <c r="B95" s="278"/>
      <c r="C95" s="382" t="s">
        <v>7701</v>
      </c>
      <c r="D95" s="280" t="s">
        <v>7702</v>
      </c>
      <c r="E95" s="281" t="s">
        <v>753</v>
      </c>
      <c r="F95" s="282">
        <v>1</v>
      </c>
      <c r="G95" s="67"/>
      <c r="H95" s="254">
        <f t="shared" ref="H95:H100" si="3">ROUND(G95*F95,2)</f>
        <v>0</v>
      </c>
      <c r="I95" s="412">
        <v>0</v>
      </c>
    </row>
    <row r="96" spans="1:9" s="46" customFormat="1" ht="24.95" customHeight="1" x14ac:dyDescent="0.25">
      <c r="A96" s="278">
        <v>56</v>
      </c>
      <c r="B96" s="278"/>
      <c r="C96" s="382" t="s">
        <v>7703</v>
      </c>
      <c r="D96" s="280" t="s">
        <v>7704</v>
      </c>
      <c r="E96" s="281" t="s">
        <v>753</v>
      </c>
      <c r="F96" s="282">
        <v>10</v>
      </c>
      <c r="G96" s="67"/>
      <c r="H96" s="254">
        <f t="shared" si="3"/>
        <v>0</v>
      </c>
      <c r="I96" s="412">
        <v>0.1</v>
      </c>
    </row>
    <row r="97" spans="1:9" s="46" customFormat="1" ht="24.95" customHeight="1" x14ac:dyDescent="0.25">
      <c r="A97" s="278">
        <v>57</v>
      </c>
      <c r="B97" s="278"/>
      <c r="C97" s="382" t="s">
        <v>7705</v>
      </c>
      <c r="D97" s="280" t="s">
        <v>7706</v>
      </c>
      <c r="E97" s="281" t="s">
        <v>92</v>
      </c>
      <c r="F97" s="282">
        <v>8</v>
      </c>
      <c r="G97" s="67"/>
      <c r="H97" s="254">
        <f t="shared" si="3"/>
        <v>0</v>
      </c>
      <c r="I97" s="412">
        <v>2.4000000000000001E-4</v>
      </c>
    </row>
    <row r="98" spans="1:9" s="46" customFormat="1" ht="24.95" customHeight="1" x14ac:dyDescent="0.25">
      <c r="A98" s="278">
        <v>58</v>
      </c>
      <c r="B98" s="278"/>
      <c r="C98" s="382" t="s">
        <v>7707</v>
      </c>
      <c r="D98" s="280" t="s">
        <v>7708</v>
      </c>
      <c r="E98" s="281" t="s">
        <v>92</v>
      </c>
      <c r="F98" s="282">
        <v>8</v>
      </c>
      <c r="G98" s="67"/>
      <c r="H98" s="254">
        <f t="shared" si="3"/>
        <v>0</v>
      </c>
      <c r="I98" s="412">
        <v>1.6000000000000001E-3</v>
      </c>
    </row>
    <row r="99" spans="1:9" s="46" customFormat="1" ht="24.95" customHeight="1" x14ac:dyDescent="0.25">
      <c r="A99" s="278">
        <v>59</v>
      </c>
      <c r="B99" s="278"/>
      <c r="C99" s="382" t="s">
        <v>7709</v>
      </c>
      <c r="D99" s="280" t="s">
        <v>7710</v>
      </c>
      <c r="E99" s="281" t="s">
        <v>92</v>
      </c>
      <c r="F99" s="282">
        <v>4</v>
      </c>
      <c r="G99" s="67"/>
      <c r="H99" s="254">
        <f t="shared" si="3"/>
        <v>0</v>
      </c>
      <c r="I99" s="412">
        <v>8.8000000000000003E-4</v>
      </c>
    </row>
    <row r="100" spans="1:9" s="46" customFormat="1" ht="24.95" customHeight="1" x14ac:dyDescent="0.25">
      <c r="A100" s="278">
        <v>60</v>
      </c>
      <c r="B100" s="278"/>
      <c r="C100" s="382" t="s">
        <v>7711</v>
      </c>
      <c r="D100" s="280" t="s">
        <v>7712</v>
      </c>
      <c r="E100" s="281" t="s">
        <v>753</v>
      </c>
      <c r="F100" s="282">
        <v>1</v>
      </c>
      <c r="G100" s="67"/>
      <c r="H100" s="254">
        <f t="shared" si="3"/>
        <v>0</v>
      </c>
      <c r="I100" s="412">
        <v>0</v>
      </c>
    </row>
    <row r="101" spans="1:9" ht="107.45" customHeight="1" x14ac:dyDescent="0.2">
      <c r="A101" s="444"/>
      <c r="B101" s="445"/>
      <c r="C101" s="446"/>
      <c r="D101" s="447" t="s">
        <v>7713</v>
      </c>
      <c r="E101" s="289"/>
      <c r="F101" s="445"/>
      <c r="G101" s="445"/>
      <c r="H101" s="446"/>
      <c r="I101" s="416"/>
    </row>
    <row r="102" spans="1:9" x14ac:dyDescent="0.2">
      <c r="A102" s="119"/>
      <c r="I102" s="448"/>
    </row>
    <row r="103" spans="1:9" x14ac:dyDescent="0.2">
      <c r="A103" s="119"/>
      <c r="I103" s="448"/>
    </row>
    <row r="104" spans="1:9" x14ac:dyDescent="0.2">
      <c r="A104" s="119"/>
      <c r="I104" s="448"/>
    </row>
    <row r="105" spans="1:9" x14ac:dyDescent="0.2">
      <c r="A105" s="119"/>
      <c r="I105" s="448"/>
    </row>
    <row r="106" spans="1:9" x14ac:dyDescent="0.2">
      <c r="A106" s="119"/>
      <c r="I106" s="448"/>
    </row>
    <row r="107" spans="1:9" x14ac:dyDescent="0.2">
      <c r="A107" s="119"/>
      <c r="I107" s="448"/>
    </row>
    <row r="108" spans="1:9" x14ac:dyDescent="0.2">
      <c r="A108" s="290"/>
      <c r="B108" s="291"/>
      <c r="C108" s="449"/>
      <c r="D108" s="291"/>
      <c r="E108" s="450"/>
      <c r="F108" s="291"/>
      <c r="G108" s="291"/>
      <c r="H108" s="449"/>
      <c r="I108" s="451"/>
    </row>
    <row r="109" spans="1:9" s="46" customFormat="1" ht="24.95" customHeight="1" x14ac:dyDescent="0.25">
      <c r="A109" s="437">
        <v>61</v>
      </c>
      <c r="B109" s="437"/>
      <c r="C109" s="438" t="s">
        <v>7714</v>
      </c>
      <c r="D109" s="439" t="s">
        <v>7715</v>
      </c>
      <c r="E109" s="440" t="s">
        <v>753</v>
      </c>
      <c r="F109" s="441">
        <v>6</v>
      </c>
      <c r="G109" s="288"/>
      <c r="H109" s="442">
        <f t="shared" ref="H109:H120" si="4">ROUND(G109*F109,2)</f>
        <v>0</v>
      </c>
      <c r="I109" s="443">
        <v>0</v>
      </c>
    </row>
    <row r="110" spans="1:9" ht="33.75" x14ac:dyDescent="0.2">
      <c r="A110" s="444"/>
      <c r="B110" s="445"/>
      <c r="C110" s="446"/>
      <c r="D110" s="447" t="s">
        <v>7716</v>
      </c>
      <c r="E110" s="289"/>
      <c r="F110" s="445"/>
      <c r="G110" s="445"/>
      <c r="H110" s="446"/>
      <c r="I110" s="416"/>
    </row>
    <row r="111" spans="1:9" x14ac:dyDescent="0.2">
      <c r="A111" s="119"/>
      <c r="I111" s="448"/>
    </row>
    <row r="112" spans="1:9" x14ac:dyDescent="0.2">
      <c r="A112" s="119"/>
      <c r="I112" s="448"/>
    </row>
    <row r="113" spans="1:9" x14ac:dyDescent="0.2">
      <c r="A113" s="119"/>
      <c r="I113" s="448"/>
    </row>
    <row r="114" spans="1:9" x14ac:dyDescent="0.2">
      <c r="A114" s="119"/>
      <c r="I114" s="448"/>
    </row>
    <row r="115" spans="1:9" x14ac:dyDescent="0.2">
      <c r="A115" s="119"/>
      <c r="I115" s="448"/>
    </row>
    <row r="116" spans="1:9" x14ac:dyDescent="0.2">
      <c r="A116" s="119"/>
      <c r="I116" s="448"/>
    </row>
    <row r="117" spans="1:9" x14ac:dyDescent="0.2">
      <c r="A117" s="290"/>
      <c r="B117" s="291"/>
      <c r="C117" s="449"/>
      <c r="D117" s="291"/>
      <c r="E117" s="450"/>
      <c r="F117" s="291"/>
      <c r="G117" s="291"/>
      <c r="H117" s="449"/>
      <c r="I117" s="451"/>
    </row>
    <row r="118" spans="1:9" s="46" customFormat="1" ht="24.95" customHeight="1" x14ac:dyDescent="0.25">
      <c r="A118" s="298" t="s">
        <v>4400</v>
      </c>
      <c r="B118" s="351"/>
      <c r="C118" s="352"/>
      <c r="D118" s="352" t="s">
        <v>4991</v>
      </c>
      <c r="E118" s="353" t="s">
        <v>4400</v>
      </c>
      <c r="F118" s="354" t="s">
        <v>4400</v>
      </c>
      <c r="G118" s="354" t="s">
        <v>4400</v>
      </c>
      <c r="H118" s="116">
        <f>SUM(H119:H120)</f>
        <v>0</v>
      </c>
      <c r="I118" s="277"/>
    </row>
    <row r="119" spans="1:9" s="46" customFormat="1" ht="24.95" customHeight="1" x14ac:dyDescent="0.25">
      <c r="A119" s="278">
        <v>62</v>
      </c>
      <c r="B119" s="278"/>
      <c r="C119" s="382" t="s">
        <v>5017</v>
      </c>
      <c r="D119" s="280" t="s">
        <v>5018</v>
      </c>
      <c r="E119" s="281" t="s">
        <v>92</v>
      </c>
      <c r="F119" s="282">
        <v>5</v>
      </c>
      <c r="G119" s="67"/>
      <c r="H119" s="254">
        <f t="shared" si="4"/>
        <v>0</v>
      </c>
      <c r="I119" s="412">
        <v>5.0000000000000002E-5</v>
      </c>
    </row>
    <row r="120" spans="1:9" s="46" customFormat="1" ht="24.95" customHeight="1" x14ac:dyDescent="0.25">
      <c r="A120" s="278">
        <v>63</v>
      </c>
      <c r="B120" s="278"/>
      <c r="C120" s="382" t="s">
        <v>7717</v>
      </c>
      <c r="D120" s="280" t="s">
        <v>7718</v>
      </c>
      <c r="E120" s="281" t="s">
        <v>92</v>
      </c>
      <c r="F120" s="282">
        <v>6</v>
      </c>
      <c r="G120" s="67"/>
      <c r="H120" s="254">
        <f t="shared" si="4"/>
        <v>0</v>
      </c>
      <c r="I120" s="412">
        <v>0</v>
      </c>
    </row>
  </sheetData>
  <sheetProtection algorithmName="SHA-512" hashValue="zqZi9Vu5E3TxrqAFeVomji7McTME+hYNbGkCqP67ILHUOg88ZxDIdkNJlE5QLi8UPIA1ujWMHKFIPT0satOZvA==" saltValue="QW97Xm2BoDrvtM1uwpqENw=="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83" t="s">
        <v>38</v>
      </c>
      <c r="B4" s="84" t="s">
        <v>7719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E48</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5891</v>
      </c>
      <c r="C27" s="85"/>
      <c r="D27" s="85"/>
      <c r="E27" s="86"/>
      <c r="F27" s="87"/>
    </row>
    <row r="28" spans="1:6" ht="15.75" x14ac:dyDescent="0.25">
      <c r="A28" s="83" t="s">
        <v>38</v>
      </c>
      <c r="B28" s="84" t="s">
        <v>7719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252" t="s">
        <v>33</v>
      </c>
      <c r="C31" s="1253"/>
      <c r="D31" s="1254"/>
      <c r="E31" s="1264" t="s">
        <v>34</v>
      </c>
      <c r="F31" s="1264"/>
    </row>
    <row r="32" spans="1:6" s="40" customFormat="1" ht="24.95" customHeight="1" x14ac:dyDescent="0.2">
      <c r="A32" s="373"/>
      <c r="B32" s="1265" t="s">
        <v>7720</v>
      </c>
      <c r="C32" s="1266"/>
      <c r="D32" s="1267"/>
      <c r="E32" s="1291">
        <f>SUM(C58:F58)</f>
        <v>0</v>
      </c>
      <c r="F32" s="1291"/>
    </row>
    <row r="33" spans="1:29" s="40" customFormat="1" ht="24.95" customHeight="1" x14ac:dyDescent="0.2">
      <c r="A33" s="373" t="s">
        <v>7721</v>
      </c>
      <c r="B33" s="1265" t="s">
        <v>7722</v>
      </c>
      <c r="C33" s="1266"/>
      <c r="D33" s="1267"/>
      <c r="E33" s="1291">
        <f>SUM(C59:F59)</f>
        <v>0</v>
      </c>
      <c r="F33" s="1291"/>
    </row>
    <row r="34" spans="1:29" s="40" customFormat="1" ht="24.95" customHeight="1" x14ac:dyDescent="0.2">
      <c r="A34" s="373" t="s">
        <v>7723</v>
      </c>
      <c r="B34" s="1265" t="s">
        <v>7724</v>
      </c>
      <c r="C34" s="1266"/>
      <c r="D34" s="1267"/>
      <c r="E34" s="1291">
        <f t="shared" ref="E34:E47" si="0">SUM(C60:F60)</f>
        <v>0</v>
      </c>
      <c r="F34" s="1291"/>
    </row>
    <row r="35" spans="1:29" s="40" customFormat="1" ht="24.95" customHeight="1" x14ac:dyDescent="0.2">
      <c r="A35" s="373" t="s">
        <v>7725</v>
      </c>
      <c r="B35" s="1265" t="s">
        <v>7726</v>
      </c>
      <c r="C35" s="1266"/>
      <c r="D35" s="1267"/>
      <c r="E35" s="1291">
        <f>SUM(C61:F61)</f>
        <v>0</v>
      </c>
      <c r="F35" s="1291"/>
    </row>
    <row r="36" spans="1:29" s="40" customFormat="1" ht="24.95" customHeight="1" x14ac:dyDescent="0.2">
      <c r="A36" s="373" t="s">
        <v>7727</v>
      </c>
      <c r="B36" s="1265" t="s">
        <v>7728</v>
      </c>
      <c r="C36" s="1266"/>
      <c r="D36" s="1267"/>
      <c r="E36" s="1291">
        <f t="shared" si="0"/>
        <v>0</v>
      </c>
      <c r="F36" s="1291"/>
    </row>
    <row r="37" spans="1:29" s="40" customFormat="1" ht="24.95" customHeight="1" x14ac:dyDescent="0.2">
      <c r="A37" s="373" t="s">
        <v>7729</v>
      </c>
      <c r="B37" s="1265" t="s">
        <v>7730</v>
      </c>
      <c r="C37" s="1266"/>
      <c r="D37" s="1267"/>
      <c r="E37" s="1291">
        <f t="shared" si="0"/>
        <v>0</v>
      </c>
      <c r="F37" s="1291"/>
    </row>
    <row r="38" spans="1:29" s="40" customFormat="1" ht="24.95" customHeight="1" x14ac:dyDescent="0.2">
      <c r="A38" s="373" t="s">
        <v>7731</v>
      </c>
      <c r="B38" s="1265" t="s">
        <v>7732</v>
      </c>
      <c r="C38" s="1266"/>
      <c r="D38" s="1267"/>
      <c r="E38" s="1291">
        <f t="shared" ref="E38:E46" si="1">SUM(C64:F64)</f>
        <v>0</v>
      </c>
      <c r="F38" s="1291"/>
    </row>
    <row r="39" spans="1:29" s="40" customFormat="1" ht="24.95" customHeight="1" x14ac:dyDescent="0.2">
      <c r="A39" s="373" t="s">
        <v>7733</v>
      </c>
      <c r="B39" s="1265" t="s">
        <v>7734</v>
      </c>
      <c r="C39" s="1266"/>
      <c r="D39" s="1267"/>
      <c r="E39" s="1291">
        <f t="shared" si="1"/>
        <v>0</v>
      </c>
      <c r="F39" s="1291"/>
    </row>
    <row r="40" spans="1:29" s="40" customFormat="1" ht="24.95" customHeight="1" x14ac:dyDescent="0.2">
      <c r="A40" s="373" t="s">
        <v>7735</v>
      </c>
      <c r="B40" s="1265" t="s">
        <v>7736</v>
      </c>
      <c r="C40" s="1266"/>
      <c r="D40" s="1267"/>
      <c r="E40" s="1291">
        <f t="shared" si="1"/>
        <v>0</v>
      </c>
      <c r="F40" s="1291"/>
    </row>
    <row r="41" spans="1:29" s="40" customFormat="1" ht="24.95" customHeight="1" x14ac:dyDescent="0.2">
      <c r="A41" s="373" t="s">
        <v>7737</v>
      </c>
      <c r="B41" s="1265" t="s">
        <v>7732</v>
      </c>
      <c r="C41" s="1266"/>
      <c r="D41" s="1267"/>
      <c r="E41" s="1291">
        <f t="shared" si="1"/>
        <v>0</v>
      </c>
      <c r="F41" s="1291"/>
    </row>
    <row r="42" spans="1:29" s="40" customFormat="1" ht="24.95" customHeight="1" x14ac:dyDescent="0.2">
      <c r="A42" s="373" t="s">
        <v>7738</v>
      </c>
      <c r="B42" s="1265" t="s">
        <v>7734</v>
      </c>
      <c r="C42" s="1266"/>
      <c r="D42" s="1267"/>
      <c r="E42" s="1291">
        <f t="shared" si="1"/>
        <v>0</v>
      </c>
      <c r="F42" s="1291"/>
    </row>
    <row r="43" spans="1:29" s="40" customFormat="1" ht="24.95" customHeight="1" x14ac:dyDescent="0.2">
      <c r="A43" s="373" t="s">
        <v>7739</v>
      </c>
      <c r="B43" s="1265" t="s">
        <v>7736</v>
      </c>
      <c r="C43" s="1266"/>
      <c r="D43" s="1267"/>
      <c r="E43" s="1291">
        <f t="shared" si="1"/>
        <v>0</v>
      </c>
      <c r="F43" s="1291"/>
    </row>
    <row r="44" spans="1:29" s="40" customFormat="1" ht="24.95" customHeight="1" x14ac:dyDescent="0.2">
      <c r="A44" s="373" t="s">
        <v>7740</v>
      </c>
      <c r="B44" s="1265" t="s">
        <v>7728</v>
      </c>
      <c r="C44" s="1266"/>
      <c r="D44" s="1267"/>
      <c r="E44" s="1291">
        <f t="shared" si="1"/>
        <v>0</v>
      </c>
      <c r="F44" s="1291"/>
    </row>
    <row r="45" spans="1:29" s="40" customFormat="1" ht="24.95" customHeight="1" x14ac:dyDescent="0.2">
      <c r="A45" s="373" t="s">
        <v>7741</v>
      </c>
      <c r="B45" s="1265" t="s">
        <v>7730</v>
      </c>
      <c r="C45" s="1266"/>
      <c r="D45" s="1267"/>
      <c r="E45" s="1291">
        <f t="shared" si="1"/>
        <v>0</v>
      </c>
      <c r="F45" s="1291"/>
    </row>
    <row r="46" spans="1:29" s="40" customFormat="1" ht="24.95" customHeight="1" x14ac:dyDescent="0.2">
      <c r="A46" s="373" t="s">
        <v>5752</v>
      </c>
      <c r="B46" s="1265" t="s">
        <v>7742</v>
      </c>
      <c r="C46" s="1266"/>
      <c r="D46" s="1267"/>
      <c r="E46" s="1291">
        <f t="shared" si="1"/>
        <v>0</v>
      </c>
      <c r="F46" s="1291"/>
    </row>
    <row r="47" spans="1:29" s="40" customFormat="1" ht="24.95" customHeight="1" x14ac:dyDescent="0.2">
      <c r="A47" s="373">
        <v>999</v>
      </c>
      <c r="B47" s="1265" t="s">
        <v>5860</v>
      </c>
      <c r="C47" s="1266"/>
      <c r="D47" s="1267"/>
      <c r="E47" s="1291">
        <f t="shared" si="0"/>
        <v>0</v>
      </c>
      <c r="F47" s="1291"/>
    </row>
    <row r="48" spans="1:29" s="56" customFormat="1" ht="24.95" customHeight="1" x14ac:dyDescent="0.2">
      <c r="A48" s="96" t="s">
        <v>79</v>
      </c>
      <c r="B48" s="97"/>
      <c r="C48" s="98"/>
      <c r="D48" s="98"/>
      <c r="E48" s="1250">
        <f>SUM(E32:F47)</f>
        <v>0</v>
      </c>
      <c r="F48" s="1251"/>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75" x14ac:dyDescent="0.25">
      <c r="A50" s="1" t="s">
        <v>2906</v>
      </c>
      <c r="B50" s="2"/>
      <c r="C50" s="2"/>
      <c r="D50" s="2"/>
      <c r="E50" s="3"/>
      <c r="F50" s="4"/>
    </row>
    <row r="51" spans="1:6" ht="15.75" x14ac:dyDescent="0.25">
      <c r="A51" s="78" t="s">
        <v>1</v>
      </c>
      <c r="B51" s="79" t="s">
        <v>2</v>
      </c>
      <c r="C51" s="80"/>
      <c r="D51" s="80"/>
      <c r="E51" s="81"/>
      <c r="F51" s="82"/>
    </row>
    <row r="52" spans="1:6" ht="15.75" x14ac:dyDescent="0.25">
      <c r="A52" s="83" t="s">
        <v>3</v>
      </c>
      <c r="B52" s="84" t="s">
        <v>5891</v>
      </c>
      <c r="C52" s="85"/>
      <c r="D52" s="85"/>
      <c r="E52" s="86"/>
      <c r="F52" s="87"/>
    </row>
    <row r="53" spans="1:6" ht="15.75" x14ac:dyDescent="0.25">
      <c r="A53" s="83" t="s">
        <v>5902</v>
      </c>
      <c r="B53" s="84" t="s">
        <v>7719</v>
      </c>
      <c r="C53" s="85"/>
      <c r="D53" s="85"/>
      <c r="E53" s="86"/>
      <c r="F53" s="87"/>
    </row>
    <row r="54" spans="1:6" ht="12.75" x14ac:dyDescent="0.2">
      <c r="A54" s="88" t="s">
        <v>7</v>
      </c>
      <c r="B54" s="89" t="s">
        <v>5890</v>
      </c>
      <c r="C54" s="90"/>
      <c r="D54" s="89"/>
      <c r="E54" s="93"/>
      <c r="F54" s="92"/>
    </row>
    <row r="55" spans="1:6" ht="12.75" x14ac:dyDescent="0.2">
      <c r="A55" s="88" t="s">
        <v>9</v>
      </c>
      <c r="B55" s="89" t="s">
        <v>5892</v>
      </c>
      <c r="C55" s="90"/>
      <c r="D55" s="89"/>
      <c r="E55" s="93"/>
      <c r="F55" s="92"/>
    </row>
    <row r="56" spans="1:6" ht="12.95" customHeight="1" x14ac:dyDescent="0.2">
      <c r="A56" s="1274" t="s">
        <v>32</v>
      </c>
      <c r="B56" s="1274" t="s">
        <v>33</v>
      </c>
      <c r="C56" s="1275" t="s">
        <v>2907</v>
      </c>
      <c r="D56" s="1276"/>
      <c r="E56" s="1277" t="s">
        <v>2908</v>
      </c>
      <c r="F56" s="1278"/>
    </row>
    <row r="57" spans="1:6" ht="14.45" customHeight="1" x14ac:dyDescent="0.2">
      <c r="A57" s="1274"/>
      <c r="B57" s="1274"/>
      <c r="C57" s="1275" t="s">
        <v>34</v>
      </c>
      <c r="D57" s="1276"/>
      <c r="E57" s="1277" t="s">
        <v>34</v>
      </c>
      <c r="F57" s="1278"/>
    </row>
    <row r="58" spans="1:6" ht="15" x14ac:dyDescent="0.2">
      <c r="A58" s="373"/>
      <c r="B58" s="165" t="s">
        <v>7720</v>
      </c>
      <c r="C58" s="1268">
        <f>'01_A_D.1.4.2_V_ZP'!H8</f>
        <v>0</v>
      </c>
      <c r="D58" s="1269"/>
      <c r="E58" s="1268">
        <f>0</f>
        <v>0</v>
      </c>
      <c r="F58" s="1269"/>
    </row>
    <row r="59" spans="1:6" ht="15" x14ac:dyDescent="0.2">
      <c r="A59" s="373" t="s">
        <v>7721</v>
      </c>
      <c r="B59" s="165" t="s">
        <v>7722</v>
      </c>
      <c r="C59" s="1268">
        <v>0</v>
      </c>
      <c r="D59" s="1269"/>
      <c r="E59" s="1268">
        <f>'01_A_D.1.4.2_V_NZ'!H8</f>
        <v>0</v>
      </c>
      <c r="F59" s="1269"/>
    </row>
    <row r="60" spans="1:6" ht="15" x14ac:dyDescent="0.2">
      <c r="A60" s="373" t="s">
        <v>7723</v>
      </c>
      <c r="B60" s="165" t="s">
        <v>7724</v>
      </c>
      <c r="C60" s="1268">
        <v>0</v>
      </c>
      <c r="D60" s="1269"/>
      <c r="E60" s="1268">
        <f>'01_A_D.1.4.2_V_NZ'!H43</f>
        <v>0</v>
      </c>
      <c r="F60" s="1269"/>
    </row>
    <row r="61" spans="1:6" ht="15" x14ac:dyDescent="0.2">
      <c r="A61" s="373" t="s">
        <v>7725</v>
      </c>
      <c r="B61" s="165" t="s">
        <v>7726</v>
      </c>
      <c r="C61" s="1268">
        <v>0</v>
      </c>
      <c r="D61" s="1269"/>
      <c r="E61" s="1268">
        <f>'01_A_D.1.4.2_V_NZ'!H93</f>
        <v>0</v>
      </c>
      <c r="F61" s="1269"/>
    </row>
    <row r="62" spans="1:6" ht="15" x14ac:dyDescent="0.2">
      <c r="A62" s="373" t="s">
        <v>7727</v>
      </c>
      <c r="B62" s="165" t="s">
        <v>7728</v>
      </c>
      <c r="C62" s="1268">
        <v>0</v>
      </c>
      <c r="D62" s="1269"/>
      <c r="E62" s="1268">
        <f>'01_A_D.1.4.2_V_NZ'!H130</f>
        <v>0</v>
      </c>
      <c r="F62" s="1269"/>
    </row>
    <row r="63" spans="1:6" ht="15" x14ac:dyDescent="0.2">
      <c r="A63" s="373" t="s">
        <v>7729</v>
      </c>
      <c r="B63" s="165" t="s">
        <v>7730</v>
      </c>
      <c r="C63" s="1268">
        <v>0</v>
      </c>
      <c r="D63" s="1269"/>
      <c r="E63" s="1268">
        <f>'01_A_D.1.4.2_V_NZ'!H141</f>
        <v>0</v>
      </c>
      <c r="F63" s="1269"/>
    </row>
    <row r="64" spans="1:6" ht="15" x14ac:dyDescent="0.2">
      <c r="A64" s="373" t="s">
        <v>7731</v>
      </c>
      <c r="B64" s="165" t="s">
        <v>7732</v>
      </c>
      <c r="C64" s="1268">
        <v>0</v>
      </c>
      <c r="D64" s="1269"/>
      <c r="E64" s="1268">
        <f>'01_A_D.1.4.2_V_NZ'!H208</f>
        <v>0</v>
      </c>
      <c r="F64" s="1269"/>
    </row>
    <row r="65" spans="1:29" ht="15" x14ac:dyDescent="0.2">
      <c r="A65" s="373" t="s">
        <v>7733</v>
      </c>
      <c r="B65" s="165" t="s">
        <v>7734</v>
      </c>
      <c r="C65" s="1268">
        <v>0</v>
      </c>
      <c r="D65" s="1269"/>
      <c r="E65" s="1268">
        <f>'01_A_D.1.4.2_V_NZ'!H217</f>
        <v>0</v>
      </c>
      <c r="F65" s="1269"/>
    </row>
    <row r="66" spans="1:29" ht="15" x14ac:dyDescent="0.2">
      <c r="A66" s="373" t="s">
        <v>7735</v>
      </c>
      <c r="B66" s="165" t="s">
        <v>7736</v>
      </c>
      <c r="C66" s="1268">
        <v>0</v>
      </c>
      <c r="D66" s="1269"/>
      <c r="E66" s="1268">
        <f>'01_A_D.1.4.2_V_NZ'!H226</f>
        <v>0</v>
      </c>
      <c r="F66" s="1269"/>
    </row>
    <row r="67" spans="1:29" ht="15" x14ac:dyDescent="0.2">
      <c r="A67" s="373" t="s">
        <v>7737</v>
      </c>
      <c r="B67" s="165" t="s">
        <v>7732</v>
      </c>
      <c r="C67" s="1268">
        <v>0</v>
      </c>
      <c r="D67" s="1269"/>
      <c r="E67" s="1268">
        <f>'01_A_D.1.4.2_V_NZ'!H235</f>
        <v>0</v>
      </c>
      <c r="F67" s="1269"/>
    </row>
    <row r="68" spans="1:29" ht="15" x14ac:dyDescent="0.2">
      <c r="A68" s="373" t="s">
        <v>7738</v>
      </c>
      <c r="B68" s="165" t="s">
        <v>7734</v>
      </c>
      <c r="C68" s="1268">
        <v>0</v>
      </c>
      <c r="D68" s="1269"/>
      <c r="E68" s="1268">
        <f>'01_A_D.1.4.2_V_NZ'!H244</f>
        <v>0</v>
      </c>
      <c r="F68" s="1269"/>
    </row>
    <row r="69" spans="1:29" ht="15" x14ac:dyDescent="0.2">
      <c r="A69" s="373" t="s">
        <v>7739</v>
      </c>
      <c r="B69" s="165" t="s">
        <v>7736</v>
      </c>
      <c r="C69" s="1268">
        <v>0</v>
      </c>
      <c r="D69" s="1269"/>
      <c r="E69" s="1268">
        <f>'01_A_D.1.4.2_V_NZ'!H253</f>
        <v>0</v>
      </c>
      <c r="F69" s="1269"/>
    </row>
    <row r="70" spans="1:29" ht="15" x14ac:dyDescent="0.2">
      <c r="A70" s="373" t="s">
        <v>7740</v>
      </c>
      <c r="B70" s="165" t="s">
        <v>7728</v>
      </c>
      <c r="C70" s="1268">
        <v>0</v>
      </c>
      <c r="D70" s="1269"/>
      <c r="E70" s="1268">
        <f>'01_A_D.1.4.2_V_NZ'!H262</f>
        <v>0</v>
      </c>
      <c r="F70" s="1269"/>
    </row>
    <row r="71" spans="1:29" ht="15" x14ac:dyDescent="0.2">
      <c r="A71" s="373" t="s">
        <v>7741</v>
      </c>
      <c r="B71" s="165" t="s">
        <v>7730</v>
      </c>
      <c r="C71" s="1268">
        <v>0</v>
      </c>
      <c r="D71" s="1269"/>
      <c r="E71" s="1268">
        <f>'01_A_D.1.4.2_V_NZ'!H271</f>
        <v>0</v>
      </c>
      <c r="F71" s="1269"/>
    </row>
    <row r="72" spans="1:29" ht="15" x14ac:dyDescent="0.2">
      <c r="A72" s="373" t="s">
        <v>5752</v>
      </c>
      <c r="B72" s="165" t="s">
        <v>7742</v>
      </c>
      <c r="C72" s="1268">
        <v>0</v>
      </c>
      <c r="D72" s="1269"/>
      <c r="E72" s="1268">
        <f>'01_A_D.1.4.2_V_NZ'!H280</f>
        <v>0</v>
      </c>
      <c r="F72" s="1269"/>
    </row>
    <row r="73" spans="1:29" ht="15" x14ac:dyDescent="0.2">
      <c r="A73" s="373">
        <v>999</v>
      </c>
      <c r="B73" s="165" t="s">
        <v>5860</v>
      </c>
      <c r="C73" s="1268">
        <v>0</v>
      </c>
      <c r="D73" s="1269"/>
      <c r="E73" s="1268">
        <f>'01_A_D.1.4.2_V_NZ'!H287</f>
        <v>0</v>
      </c>
      <c r="F73" s="1269"/>
    </row>
    <row r="74" spans="1:29" ht="15.75" x14ac:dyDescent="0.2">
      <c r="A74" s="1281" t="s">
        <v>2909</v>
      </c>
      <c r="B74" s="1282"/>
      <c r="C74" s="1283">
        <f>SUM(C58:D73)</f>
        <v>0</v>
      </c>
      <c r="D74" s="1284"/>
      <c r="E74" s="1285">
        <f>SUM(E58:F73)</f>
        <v>0</v>
      </c>
      <c r="F74" s="1251"/>
    </row>
    <row r="75" spans="1:29" ht="15.75" x14ac:dyDescent="0.2">
      <c r="A75" s="1286" t="s">
        <v>79</v>
      </c>
      <c r="B75" s="1286"/>
      <c r="C75" s="1287">
        <f>C74+E74</f>
        <v>0</v>
      </c>
      <c r="D75" s="1287"/>
      <c r="E75" s="1287"/>
      <c r="F75" s="1287"/>
    </row>
    <row r="79" spans="1:29" s="56" customFormat="1" ht="24.95" customHeight="1" x14ac:dyDescent="0.2">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4.95" customHeight="1" x14ac:dyDescent="0.2">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UdepDh55oQV506iqzU7B9M/xIvB7nDRNyVnyCC7SqXTEj64XwkSxDdmeV1AWfgOba/T6IK9U0GytUzGm2pO4Jw==" saltValue="ke6DOZrtoaCE/+Tmpd/V0g=="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7743</v>
      </c>
      <c r="E4" s="86"/>
      <c r="F4" s="85"/>
      <c r="G4" s="85"/>
      <c r="H4" s="107"/>
      <c r="I4" s="108"/>
    </row>
    <row r="5" spans="1:29" ht="12.95" customHeight="1" x14ac:dyDescent="0.25">
      <c r="A5" s="88" t="s">
        <v>7</v>
      </c>
      <c r="B5" s="89"/>
      <c r="C5" s="89"/>
      <c r="D5" s="89" t="s">
        <v>5890</v>
      </c>
      <c r="E5" s="93"/>
      <c r="F5" s="85"/>
      <c r="G5" s="85"/>
      <c r="H5" s="89"/>
      <c r="I5" s="109"/>
    </row>
    <row r="6" spans="1:29" ht="12.95" customHeight="1" x14ac:dyDescent="0.25">
      <c r="A6" s="88" t="s">
        <v>9</v>
      </c>
      <c r="B6" s="89"/>
      <c r="C6" s="89"/>
      <c r="D6" s="89" t="s">
        <v>5892</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298"/>
      <c r="B8" s="351"/>
      <c r="C8" s="352"/>
      <c r="D8" s="352" t="s">
        <v>7720</v>
      </c>
      <c r="E8" s="353"/>
      <c r="F8" s="354"/>
      <c r="G8" s="354"/>
      <c r="H8" s="116">
        <f>SUM(H9:H46)</f>
        <v>0</v>
      </c>
      <c r="I8" s="277"/>
    </row>
    <row r="9" spans="1:29" s="46" customFormat="1" ht="24.95" customHeight="1" x14ac:dyDescent="0.25">
      <c r="A9" s="278" t="s">
        <v>73</v>
      </c>
      <c r="B9" s="278"/>
      <c r="C9" s="382" t="s">
        <v>7744</v>
      </c>
      <c r="D9" s="280" t="s">
        <v>7745</v>
      </c>
      <c r="E9" s="281" t="s">
        <v>744</v>
      </c>
      <c r="F9" s="282">
        <v>1</v>
      </c>
      <c r="G9" s="67"/>
      <c r="H9" s="254">
        <f>ROUND(G9*F9,2)</f>
        <v>0</v>
      </c>
      <c r="I9" s="280"/>
    </row>
    <row r="10" spans="1:29" ht="240" x14ac:dyDescent="0.2">
      <c r="A10" s="178"/>
      <c r="B10" s="221"/>
      <c r="C10" s="213" t="s">
        <v>986</v>
      </c>
      <c r="D10" s="214" t="s">
        <v>7746</v>
      </c>
      <c r="E10" s="215"/>
      <c r="F10" s="216"/>
      <c r="G10" s="215"/>
      <c r="H10" s="215"/>
      <c r="I10" s="384"/>
    </row>
    <row r="11" spans="1:29" s="46" customFormat="1" ht="24.95" customHeight="1" x14ac:dyDescent="0.25">
      <c r="A11" s="278">
        <v>2</v>
      </c>
      <c r="B11" s="278"/>
      <c r="C11" s="382" t="s">
        <v>7747</v>
      </c>
      <c r="D11" s="280" t="s">
        <v>7748</v>
      </c>
      <c r="E11" s="281" t="s">
        <v>744</v>
      </c>
      <c r="F11" s="282">
        <v>1</v>
      </c>
      <c r="G11" s="67"/>
      <c r="H11" s="254">
        <f>ROUND(G11*F11,2)</f>
        <v>0</v>
      </c>
      <c r="I11" s="280"/>
    </row>
    <row r="12" spans="1:29" ht="12" x14ac:dyDescent="0.2">
      <c r="A12" s="178"/>
      <c r="B12" s="221"/>
      <c r="C12" s="213"/>
      <c r="D12" s="214" t="s">
        <v>7749</v>
      </c>
      <c r="E12" s="215"/>
      <c r="F12" s="216"/>
      <c r="G12" s="215"/>
      <c r="H12" s="215"/>
      <c r="I12" s="384"/>
    </row>
    <row r="13" spans="1:29" s="46" customFormat="1" ht="24.95" customHeight="1" x14ac:dyDescent="0.25">
      <c r="A13" s="278">
        <v>3</v>
      </c>
      <c r="B13" s="278"/>
      <c r="C13" s="382" t="s">
        <v>7750</v>
      </c>
      <c r="D13" s="280" t="s">
        <v>7751</v>
      </c>
      <c r="E13" s="281" t="s">
        <v>744</v>
      </c>
      <c r="F13" s="282">
        <v>1</v>
      </c>
      <c r="G13" s="67"/>
      <c r="H13" s="254">
        <f>ROUND(G13*F13,2)</f>
        <v>0</v>
      </c>
      <c r="I13" s="280"/>
    </row>
    <row r="14" spans="1:29" ht="12" x14ac:dyDescent="0.2">
      <c r="A14" s="178"/>
      <c r="B14" s="221"/>
      <c r="C14" s="213"/>
      <c r="D14" s="214" t="s">
        <v>7749</v>
      </c>
      <c r="E14" s="215"/>
      <c r="F14" s="216"/>
      <c r="G14" s="215"/>
      <c r="H14" s="215"/>
      <c r="I14" s="384"/>
    </row>
    <row r="15" spans="1:29" s="46" customFormat="1" ht="24.95" customHeight="1" x14ac:dyDescent="0.25">
      <c r="A15" s="278">
        <v>4</v>
      </c>
      <c r="B15" s="278"/>
      <c r="C15" s="382" t="s">
        <v>7752</v>
      </c>
      <c r="D15" s="280" t="s">
        <v>7753</v>
      </c>
      <c r="E15" s="281" t="s">
        <v>744</v>
      </c>
      <c r="F15" s="282">
        <v>4</v>
      </c>
      <c r="G15" s="67"/>
      <c r="H15" s="254">
        <f>ROUND(G15*F15,2)</f>
        <v>0</v>
      </c>
      <c r="I15" s="280"/>
    </row>
    <row r="16" spans="1:29" ht="48" x14ac:dyDescent="0.2">
      <c r="A16" s="178"/>
      <c r="B16" s="221"/>
      <c r="C16" s="213"/>
      <c r="D16" s="214" t="s">
        <v>7754</v>
      </c>
      <c r="E16" s="215"/>
      <c r="F16" s="216"/>
      <c r="G16" s="215"/>
      <c r="H16" s="215"/>
      <c r="I16" s="384"/>
    </row>
    <row r="17" spans="1:9" s="46" customFormat="1" ht="24.95" customHeight="1" x14ac:dyDescent="0.25">
      <c r="A17" s="278">
        <v>5</v>
      </c>
      <c r="B17" s="278"/>
      <c r="C17" s="382" t="s">
        <v>7755</v>
      </c>
      <c r="D17" s="280" t="s">
        <v>7756</v>
      </c>
      <c r="E17" s="281" t="s">
        <v>744</v>
      </c>
      <c r="F17" s="282">
        <v>1</v>
      </c>
      <c r="G17" s="67"/>
      <c r="H17" s="254">
        <f>ROUND(G17*F17,2)</f>
        <v>0</v>
      </c>
      <c r="I17" s="280"/>
    </row>
    <row r="18" spans="1:9" ht="36" x14ac:dyDescent="0.2">
      <c r="A18" s="178"/>
      <c r="B18" s="221"/>
      <c r="C18" s="213"/>
      <c r="D18" s="214" t="s">
        <v>7757</v>
      </c>
      <c r="E18" s="215"/>
      <c r="F18" s="216"/>
      <c r="G18" s="215"/>
      <c r="H18" s="215"/>
      <c r="I18" s="384"/>
    </row>
    <row r="19" spans="1:9" s="46" customFormat="1" ht="24.95" customHeight="1" x14ac:dyDescent="0.25">
      <c r="A19" s="278">
        <v>6</v>
      </c>
      <c r="B19" s="278"/>
      <c r="C19" s="382" t="s">
        <v>7758</v>
      </c>
      <c r="D19" s="280" t="s">
        <v>7756</v>
      </c>
      <c r="E19" s="281" t="s">
        <v>744</v>
      </c>
      <c r="F19" s="282">
        <v>1</v>
      </c>
      <c r="G19" s="67"/>
      <c r="H19" s="254">
        <f>ROUND(G19*F19,2)</f>
        <v>0</v>
      </c>
      <c r="I19" s="280"/>
    </row>
    <row r="20" spans="1:9" ht="36" x14ac:dyDescent="0.2">
      <c r="A20" s="178"/>
      <c r="B20" s="221"/>
      <c r="C20" s="213"/>
      <c r="D20" s="214" t="s">
        <v>7759</v>
      </c>
      <c r="E20" s="215"/>
      <c r="F20" s="216"/>
      <c r="G20" s="215"/>
      <c r="H20" s="215"/>
      <c r="I20" s="384"/>
    </row>
    <row r="21" spans="1:9" s="46" customFormat="1" ht="24.95" customHeight="1" x14ac:dyDescent="0.25">
      <c r="A21" s="278">
        <v>7</v>
      </c>
      <c r="B21" s="278"/>
      <c r="C21" s="382" t="s">
        <v>7760</v>
      </c>
      <c r="D21" s="280" t="s">
        <v>7761</v>
      </c>
      <c r="E21" s="281" t="s">
        <v>744</v>
      </c>
      <c r="F21" s="282">
        <v>2</v>
      </c>
      <c r="G21" s="67"/>
      <c r="H21" s="254">
        <f>ROUND(G21*F21,2)</f>
        <v>0</v>
      </c>
      <c r="I21" s="280"/>
    </row>
    <row r="22" spans="1:9" ht="26.1" customHeight="1" x14ac:dyDescent="0.2">
      <c r="A22" s="178"/>
      <c r="B22" s="221"/>
      <c r="C22" s="213"/>
      <c r="D22" s="214" t="s">
        <v>7762</v>
      </c>
      <c r="E22" s="215"/>
      <c r="F22" s="216"/>
      <c r="G22" s="215"/>
      <c r="H22" s="215"/>
      <c r="I22" s="384"/>
    </row>
    <row r="23" spans="1:9" s="46" customFormat="1" ht="24.95" customHeight="1" x14ac:dyDescent="0.25">
      <c r="A23" s="278">
        <v>8</v>
      </c>
      <c r="B23" s="278"/>
      <c r="C23" s="382" t="s">
        <v>7763</v>
      </c>
      <c r="D23" s="280" t="s">
        <v>7764</v>
      </c>
      <c r="E23" s="281" t="s">
        <v>744</v>
      </c>
      <c r="F23" s="282">
        <v>3</v>
      </c>
      <c r="G23" s="67"/>
      <c r="H23" s="254">
        <f>ROUND(G23*F23,2)</f>
        <v>0</v>
      </c>
      <c r="I23" s="280"/>
    </row>
    <row r="24" spans="1:9" ht="36" x14ac:dyDescent="0.2">
      <c r="A24" s="178"/>
      <c r="B24" s="221"/>
      <c r="C24" s="213"/>
      <c r="D24" s="214" t="s">
        <v>7765</v>
      </c>
      <c r="E24" s="215"/>
      <c r="F24" s="216"/>
      <c r="G24" s="215"/>
      <c r="H24" s="215"/>
      <c r="I24" s="384"/>
    </row>
    <row r="25" spans="1:9" s="46" customFormat="1" ht="24.95" customHeight="1" x14ac:dyDescent="0.25">
      <c r="A25" s="278">
        <v>9</v>
      </c>
      <c r="B25" s="278"/>
      <c r="C25" s="382" t="s">
        <v>7766</v>
      </c>
      <c r="D25" s="280" t="s">
        <v>7767</v>
      </c>
      <c r="E25" s="281" t="s">
        <v>744</v>
      </c>
      <c r="F25" s="282">
        <v>2</v>
      </c>
      <c r="G25" s="67"/>
      <c r="H25" s="254">
        <f>ROUND(G25*F25,2)</f>
        <v>0</v>
      </c>
      <c r="I25" s="280"/>
    </row>
    <row r="26" spans="1:9" ht="36" x14ac:dyDescent="0.2">
      <c r="A26" s="178"/>
      <c r="B26" s="221"/>
      <c r="C26" s="213"/>
      <c r="D26" s="214" t="s">
        <v>7768</v>
      </c>
      <c r="E26" s="215"/>
      <c r="F26" s="216"/>
      <c r="G26" s="215"/>
      <c r="H26" s="215"/>
      <c r="I26" s="384"/>
    </row>
    <row r="27" spans="1:9" s="46" customFormat="1" ht="24.95" customHeight="1" x14ac:dyDescent="0.25">
      <c r="A27" s="278">
        <v>10</v>
      </c>
      <c r="B27" s="278"/>
      <c r="C27" s="382" t="s">
        <v>7769</v>
      </c>
      <c r="D27" s="280" t="s">
        <v>7770</v>
      </c>
      <c r="E27" s="281" t="s">
        <v>744</v>
      </c>
      <c r="F27" s="282">
        <v>1</v>
      </c>
      <c r="G27" s="67"/>
      <c r="H27" s="254">
        <f>ROUND(G27*F27,2)</f>
        <v>0</v>
      </c>
      <c r="I27" s="280"/>
    </row>
    <row r="28" spans="1:9" ht="36" x14ac:dyDescent="0.2">
      <c r="A28" s="178"/>
      <c r="B28" s="221"/>
      <c r="C28" s="213"/>
      <c r="D28" s="214" t="s">
        <v>7771</v>
      </c>
      <c r="E28" s="215"/>
      <c r="F28" s="216"/>
      <c r="G28" s="215"/>
      <c r="H28" s="215"/>
      <c r="I28" s="384"/>
    </row>
    <row r="29" spans="1:9" s="46" customFormat="1" ht="24.95" customHeight="1" x14ac:dyDescent="0.25">
      <c r="A29" s="278">
        <v>11</v>
      </c>
      <c r="B29" s="278"/>
      <c r="C29" s="382" t="s">
        <v>7772</v>
      </c>
      <c r="D29" s="280" t="s">
        <v>7770</v>
      </c>
      <c r="E29" s="281" t="s">
        <v>744</v>
      </c>
      <c r="F29" s="282">
        <v>1</v>
      </c>
      <c r="G29" s="67"/>
      <c r="H29" s="254">
        <f>ROUND(G29*F29,2)</f>
        <v>0</v>
      </c>
      <c r="I29" s="280"/>
    </row>
    <row r="30" spans="1:9" ht="36" x14ac:dyDescent="0.2">
      <c r="A30" s="178"/>
      <c r="B30" s="221"/>
      <c r="C30" s="213"/>
      <c r="D30" s="214" t="s">
        <v>7771</v>
      </c>
      <c r="E30" s="215"/>
      <c r="F30" s="216"/>
      <c r="G30" s="215"/>
      <c r="H30" s="215"/>
      <c r="I30" s="384"/>
    </row>
    <row r="31" spans="1:9" s="46" customFormat="1" ht="24.95" customHeight="1" x14ac:dyDescent="0.25">
      <c r="A31" s="278">
        <v>12</v>
      </c>
      <c r="B31" s="278"/>
      <c r="C31" s="382" t="s">
        <v>7773</v>
      </c>
      <c r="D31" s="280" t="s">
        <v>7770</v>
      </c>
      <c r="E31" s="281" t="s">
        <v>744</v>
      </c>
      <c r="F31" s="282">
        <v>1</v>
      </c>
      <c r="G31" s="67"/>
      <c r="H31" s="254">
        <f>ROUND(G31*F31,2)</f>
        <v>0</v>
      </c>
      <c r="I31" s="280"/>
    </row>
    <row r="32" spans="1:9" ht="36" x14ac:dyDescent="0.2">
      <c r="A32" s="178"/>
      <c r="B32" s="221"/>
      <c r="C32" s="213"/>
      <c r="D32" s="214" t="s">
        <v>7771</v>
      </c>
      <c r="E32" s="215"/>
      <c r="F32" s="216"/>
      <c r="G32" s="215"/>
      <c r="H32" s="215"/>
      <c r="I32" s="384"/>
    </row>
    <row r="33" spans="1:9" s="46" customFormat="1" ht="24.95" customHeight="1" x14ac:dyDescent="0.25">
      <c r="A33" s="278">
        <v>13</v>
      </c>
      <c r="B33" s="278"/>
      <c r="C33" s="382" t="s">
        <v>7774</v>
      </c>
      <c r="D33" s="280" t="s">
        <v>7770</v>
      </c>
      <c r="E33" s="281" t="s">
        <v>744</v>
      </c>
      <c r="F33" s="282">
        <v>1</v>
      </c>
      <c r="G33" s="67"/>
      <c r="H33" s="254">
        <f>ROUND(G33*F33,2)</f>
        <v>0</v>
      </c>
      <c r="I33" s="280"/>
    </row>
    <row r="34" spans="1:9" ht="36" x14ac:dyDescent="0.2">
      <c r="A34" s="178"/>
      <c r="B34" s="221"/>
      <c r="C34" s="213"/>
      <c r="D34" s="214" t="s">
        <v>7771</v>
      </c>
      <c r="E34" s="215"/>
      <c r="F34" s="216"/>
      <c r="G34" s="215"/>
      <c r="H34" s="215"/>
      <c r="I34" s="384"/>
    </row>
    <row r="35" spans="1:9" s="46" customFormat="1" ht="24.95" customHeight="1" x14ac:dyDescent="0.25">
      <c r="A35" s="278">
        <v>14</v>
      </c>
      <c r="B35" s="278"/>
      <c r="C35" s="382" t="s">
        <v>7775</v>
      </c>
      <c r="D35" s="280" t="s">
        <v>7776</v>
      </c>
      <c r="E35" s="281" t="s">
        <v>807</v>
      </c>
      <c r="F35" s="282">
        <v>10</v>
      </c>
      <c r="G35" s="67"/>
      <c r="H35" s="254">
        <f>ROUND(G35*F35,2)</f>
        <v>0</v>
      </c>
      <c r="I35" s="280"/>
    </row>
    <row r="36" spans="1:9" ht="36" x14ac:dyDescent="0.2">
      <c r="A36" s="178"/>
      <c r="B36" s="221"/>
      <c r="C36" s="213"/>
      <c r="D36" s="214" t="s">
        <v>7777</v>
      </c>
      <c r="E36" s="215"/>
      <c r="F36" s="216"/>
      <c r="G36" s="215"/>
      <c r="H36" s="215"/>
      <c r="I36" s="384"/>
    </row>
    <row r="37" spans="1:9" s="46" customFormat="1" ht="24.95" customHeight="1" x14ac:dyDescent="0.25">
      <c r="A37" s="278">
        <v>15</v>
      </c>
      <c r="B37" s="278"/>
      <c r="C37" s="382" t="s">
        <v>7778</v>
      </c>
      <c r="D37" s="280" t="s">
        <v>7776</v>
      </c>
      <c r="E37" s="281" t="s">
        <v>807</v>
      </c>
      <c r="F37" s="282">
        <v>85</v>
      </c>
      <c r="G37" s="67"/>
      <c r="H37" s="254">
        <f>ROUND(G37*F37,2)</f>
        <v>0</v>
      </c>
      <c r="I37" s="280"/>
    </row>
    <row r="38" spans="1:9" ht="36" x14ac:dyDescent="0.2">
      <c r="A38" s="178"/>
      <c r="B38" s="221"/>
      <c r="C38" s="213"/>
      <c r="D38" s="214" t="s">
        <v>7779</v>
      </c>
      <c r="E38" s="215"/>
      <c r="F38" s="216"/>
      <c r="G38" s="215"/>
      <c r="H38" s="215"/>
      <c r="I38" s="384"/>
    </row>
    <row r="39" spans="1:9" s="46" customFormat="1" ht="24.95" customHeight="1" x14ac:dyDescent="0.25">
      <c r="A39" s="278">
        <v>16</v>
      </c>
      <c r="B39" s="278"/>
      <c r="C39" s="382" t="s">
        <v>7780</v>
      </c>
      <c r="D39" s="280" t="s">
        <v>7781</v>
      </c>
      <c r="E39" s="281" t="s">
        <v>106</v>
      </c>
      <c r="F39" s="282">
        <v>1</v>
      </c>
      <c r="G39" s="67"/>
      <c r="H39" s="254">
        <f>ROUND(G39*F39,2)</f>
        <v>0</v>
      </c>
      <c r="I39" s="280"/>
    </row>
    <row r="40" spans="1:9" ht="25.5" customHeight="1" x14ac:dyDescent="0.2">
      <c r="A40" s="178"/>
      <c r="B40" s="221"/>
      <c r="C40" s="213"/>
      <c r="D40" s="214" t="s">
        <v>7782</v>
      </c>
      <c r="E40" s="215"/>
      <c r="F40" s="216"/>
      <c r="G40" s="215"/>
      <c r="H40" s="215"/>
      <c r="I40" s="384"/>
    </row>
    <row r="41" spans="1:9" s="46" customFormat="1" ht="24.95" customHeight="1" x14ac:dyDescent="0.25">
      <c r="A41" s="278">
        <v>17</v>
      </c>
      <c r="B41" s="278"/>
      <c r="C41" s="382" t="s">
        <v>7783</v>
      </c>
      <c r="D41" s="280" t="s">
        <v>7784</v>
      </c>
      <c r="E41" s="281" t="s">
        <v>106</v>
      </c>
      <c r="F41" s="282">
        <v>1</v>
      </c>
      <c r="G41" s="67"/>
      <c r="H41" s="254">
        <f>ROUND(G41*F41,2)</f>
        <v>0</v>
      </c>
      <c r="I41" s="280"/>
    </row>
    <row r="42" spans="1:9" ht="25.5" customHeight="1" x14ac:dyDescent="0.2">
      <c r="A42" s="178"/>
      <c r="B42" s="221"/>
      <c r="C42" s="213"/>
      <c r="D42" s="214" t="s">
        <v>7782</v>
      </c>
      <c r="E42" s="215"/>
      <c r="F42" s="216"/>
      <c r="G42" s="215"/>
      <c r="H42" s="215"/>
      <c r="I42" s="384"/>
    </row>
    <row r="43" spans="1:9" s="46" customFormat="1" ht="24.95" customHeight="1" x14ac:dyDescent="0.25">
      <c r="A43" s="278">
        <v>18</v>
      </c>
      <c r="B43" s="278"/>
      <c r="C43" s="382" t="s">
        <v>7785</v>
      </c>
      <c r="D43" s="280" t="s">
        <v>7786</v>
      </c>
      <c r="E43" s="281" t="s">
        <v>106</v>
      </c>
      <c r="F43" s="282">
        <v>10</v>
      </c>
      <c r="G43" s="67"/>
      <c r="H43" s="254">
        <f>ROUND(G43*F43,2)</f>
        <v>0</v>
      </c>
      <c r="I43" s="280"/>
    </row>
    <row r="44" spans="1:9" ht="25.5" customHeight="1" x14ac:dyDescent="0.2">
      <c r="A44" s="178"/>
      <c r="B44" s="221"/>
      <c r="C44" s="213"/>
      <c r="D44" s="214" t="s">
        <v>7787</v>
      </c>
      <c r="E44" s="215"/>
      <c r="F44" s="216"/>
      <c r="G44" s="215"/>
      <c r="H44" s="215"/>
      <c r="I44" s="384"/>
    </row>
    <row r="45" spans="1:9" s="46" customFormat="1" ht="24.95" customHeight="1" x14ac:dyDescent="0.25">
      <c r="A45" s="278">
        <v>19</v>
      </c>
      <c r="B45" s="278"/>
      <c r="C45" s="382" t="s">
        <v>7788</v>
      </c>
      <c r="D45" s="280" t="s">
        <v>7789</v>
      </c>
      <c r="E45" s="281" t="s">
        <v>106</v>
      </c>
      <c r="F45" s="282">
        <v>30</v>
      </c>
      <c r="G45" s="67"/>
      <c r="H45" s="254">
        <f>ROUND(G45*F45,2)</f>
        <v>0</v>
      </c>
      <c r="I45" s="280"/>
    </row>
    <row r="46" spans="1:9" ht="25.5" customHeight="1" x14ac:dyDescent="0.2">
      <c r="A46" s="293"/>
      <c r="B46" s="182"/>
      <c r="C46" s="294"/>
      <c r="D46" s="295" t="s">
        <v>7790</v>
      </c>
      <c r="E46" s="296"/>
      <c r="F46" s="297"/>
      <c r="G46" s="296"/>
      <c r="H46" s="296"/>
      <c r="I46" s="396"/>
    </row>
    <row r="47" spans="1:9" s="46" customFormat="1" ht="24.95" customHeight="1" x14ac:dyDescent="0.25"/>
    <row r="48" spans="1:9" s="46" customFormat="1" ht="24.95" customHeight="1" x14ac:dyDescent="0.25"/>
    <row r="49" spans="7:7" s="46" customFormat="1" ht="24.95" customHeight="1" x14ac:dyDescent="0.25"/>
    <row r="50" spans="7:7" x14ac:dyDescent="0.2">
      <c r="G50" s="5"/>
    </row>
    <row r="51" spans="7:7" s="46" customFormat="1" ht="24.95" customHeight="1" x14ac:dyDescent="0.25"/>
    <row r="52" spans="7:7" x14ac:dyDescent="0.2">
      <c r="G52" s="5"/>
    </row>
    <row r="53" spans="7:7" s="46" customFormat="1" ht="24.95" customHeight="1" x14ac:dyDescent="0.25"/>
    <row r="54" spans="7:7" x14ac:dyDescent="0.2">
      <c r="G54" s="5"/>
    </row>
    <row r="55" spans="7:7" s="46" customFormat="1" ht="24.95" customHeight="1" x14ac:dyDescent="0.25"/>
    <row r="56" spans="7:7" x14ac:dyDescent="0.2">
      <c r="G56" s="5"/>
    </row>
    <row r="57" spans="7:7" s="46" customFormat="1" ht="24.95" customHeight="1" x14ac:dyDescent="0.25"/>
    <row r="58" spans="7:7" s="46" customFormat="1" ht="24.95" customHeight="1" x14ac:dyDescent="0.25"/>
    <row r="59" spans="7:7" s="46" customFormat="1" ht="24.95" customHeight="1" x14ac:dyDescent="0.25"/>
    <row r="60" spans="7:7" s="46" customFormat="1" ht="24.95" customHeight="1" x14ac:dyDescent="0.25"/>
    <row r="61" spans="7:7" s="46" customFormat="1" ht="24.95" customHeight="1" x14ac:dyDescent="0.25"/>
    <row r="62" spans="7:7" s="46" customFormat="1" ht="24.95" customHeight="1" x14ac:dyDescent="0.25"/>
    <row r="63" spans="7:7" x14ac:dyDescent="0.2">
      <c r="G63" s="5"/>
    </row>
    <row r="64" spans="7:7" s="46" customFormat="1" ht="24.95" customHeight="1" x14ac:dyDescent="0.25"/>
    <row r="65" spans="7:7" x14ac:dyDescent="0.2">
      <c r="G65" s="5"/>
    </row>
    <row r="66" spans="7:7" s="46" customFormat="1" ht="24.95" customHeight="1" x14ac:dyDescent="0.25"/>
  </sheetData>
  <sheetProtection algorithmName="SHA-512" hashValue="Sli/A1PhBKBSjgAL2FE1cPQEYD/j4l3rR8XnUHzPTuyRIk2O+rgAESITQlHwrvv9YL0g9P8sENRgpPJFQklKlQ==" saltValue="MZsUe8e6vrweMpkuv61tj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6" ht="14.45" customHeight="1" x14ac:dyDescent="0.2">
      <c r="A1" s="58" t="s">
        <v>80</v>
      </c>
      <c r="B1" s="59"/>
      <c r="C1" s="60"/>
      <c r="D1" s="59"/>
      <c r="E1" s="59"/>
      <c r="F1" s="59"/>
      <c r="G1" s="403"/>
      <c r="H1" s="60"/>
      <c r="I1" s="61"/>
      <c r="J1" s="44"/>
      <c r="K1" s="44"/>
      <c r="L1" s="44"/>
      <c r="M1" s="44"/>
      <c r="N1" s="44"/>
      <c r="O1" s="44"/>
      <c r="P1" s="44"/>
    </row>
    <row r="2" spans="1:16" ht="15.75" x14ac:dyDescent="0.25">
      <c r="A2" s="78" t="s">
        <v>1</v>
      </c>
      <c r="B2" s="79"/>
      <c r="C2" s="79"/>
      <c r="D2" s="79" t="s">
        <v>2</v>
      </c>
      <c r="E2" s="81"/>
      <c r="F2" s="80"/>
      <c r="G2" s="80"/>
      <c r="H2" s="103"/>
      <c r="I2" s="104"/>
      <c r="J2" s="46"/>
      <c r="K2" s="46"/>
      <c r="L2" s="46"/>
      <c r="M2" s="46"/>
      <c r="N2" s="46"/>
      <c r="O2" s="46"/>
      <c r="P2" s="46"/>
    </row>
    <row r="3" spans="1:16" ht="15.75" x14ac:dyDescent="0.25">
      <c r="A3" s="83" t="s">
        <v>3</v>
      </c>
      <c r="B3" s="84"/>
      <c r="C3" s="84"/>
      <c r="D3" s="84" t="s">
        <v>5891</v>
      </c>
      <c r="E3" s="86"/>
      <c r="F3" s="85"/>
      <c r="G3" s="85"/>
      <c r="H3" s="105"/>
      <c r="I3" s="106"/>
      <c r="J3" s="46"/>
      <c r="K3" s="46"/>
      <c r="L3" s="46"/>
      <c r="M3" s="46"/>
      <c r="N3" s="46"/>
      <c r="O3" s="46"/>
      <c r="P3" s="46"/>
    </row>
    <row r="4" spans="1:16" ht="15.75" x14ac:dyDescent="0.25">
      <c r="A4" s="83" t="s">
        <v>38</v>
      </c>
      <c r="B4" s="84"/>
      <c r="C4" s="84"/>
      <c r="D4" s="84" t="s">
        <v>7791</v>
      </c>
      <c r="E4" s="86"/>
      <c r="F4" s="85"/>
      <c r="G4" s="85"/>
      <c r="H4" s="107"/>
      <c r="I4" s="108"/>
    </row>
    <row r="5" spans="1:16" ht="12.95" customHeight="1" x14ac:dyDescent="0.25">
      <c r="A5" s="88" t="s">
        <v>7</v>
      </c>
      <c r="B5" s="89"/>
      <c r="C5" s="89"/>
      <c r="D5" s="89" t="s">
        <v>5890</v>
      </c>
      <c r="E5" s="93"/>
      <c r="F5" s="85"/>
      <c r="G5" s="85"/>
      <c r="H5" s="89"/>
      <c r="I5" s="109"/>
    </row>
    <row r="6" spans="1:16" ht="12.95" customHeight="1" x14ac:dyDescent="0.25">
      <c r="A6" s="88" t="s">
        <v>9</v>
      </c>
      <c r="B6" s="89"/>
      <c r="C6" s="89"/>
      <c r="D6" s="89" t="s">
        <v>5892</v>
      </c>
      <c r="E6" s="93"/>
      <c r="F6" s="275"/>
      <c r="G6" s="275"/>
      <c r="H6" s="111"/>
      <c r="I6" s="114"/>
    </row>
    <row r="7" spans="1:16" s="46" customFormat="1" ht="30" x14ac:dyDescent="0.25">
      <c r="A7" s="1004" t="s">
        <v>82</v>
      </c>
      <c r="B7" s="1004" t="s">
        <v>83</v>
      </c>
      <c r="C7" s="1004" t="s">
        <v>32</v>
      </c>
      <c r="D7" s="66" t="s">
        <v>33</v>
      </c>
      <c r="E7" s="1004" t="s">
        <v>84</v>
      </c>
      <c r="F7" s="1004" t="s">
        <v>85</v>
      </c>
      <c r="G7" s="1004" t="s">
        <v>86</v>
      </c>
      <c r="H7" s="1004" t="s">
        <v>87</v>
      </c>
      <c r="I7" s="1004" t="s">
        <v>88</v>
      </c>
    </row>
    <row r="8" spans="1:16" s="46" customFormat="1" ht="24.95" customHeight="1" x14ac:dyDescent="0.25">
      <c r="A8" s="298"/>
      <c r="B8" s="1008"/>
      <c r="C8" s="1009" t="s">
        <v>7721</v>
      </c>
      <c r="D8" s="1009" t="s">
        <v>7722</v>
      </c>
      <c r="E8" s="1010"/>
      <c r="F8" s="1011"/>
      <c r="G8" s="1011"/>
      <c r="H8" s="1012">
        <f>SUM(H9:H42)</f>
        <v>0</v>
      </c>
      <c r="I8" s="277"/>
    </row>
    <row r="9" spans="1:16" s="46" customFormat="1" ht="24.95" customHeight="1" x14ac:dyDescent="0.25">
      <c r="A9" s="278" t="s">
        <v>73</v>
      </c>
      <c r="B9" s="278"/>
      <c r="C9" s="382" t="s">
        <v>7792</v>
      </c>
      <c r="D9" s="280" t="s">
        <v>7793</v>
      </c>
      <c r="E9" s="281" t="s">
        <v>744</v>
      </c>
      <c r="F9" s="282">
        <v>1</v>
      </c>
      <c r="G9" s="67"/>
      <c r="H9" s="254">
        <f>ROUND(G9*F9,2)</f>
        <v>0</v>
      </c>
      <c r="I9" s="280"/>
    </row>
    <row r="10" spans="1:16" ht="96" x14ac:dyDescent="0.2">
      <c r="A10" s="178"/>
      <c r="B10" s="1013"/>
      <c r="C10" s="1014" t="s">
        <v>986</v>
      </c>
      <c r="D10" s="1015" t="s">
        <v>7794</v>
      </c>
      <c r="E10" s="1016"/>
      <c r="F10" s="1017"/>
      <c r="G10" s="1016"/>
      <c r="H10" s="1016"/>
      <c r="I10" s="384"/>
    </row>
    <row r="11" spans="1:16" s="46" customFormat="1" ht="24.95" customHeight="1" x14ac:dyDescent="0.25">
      <c r="A11" s="278">
        <v>2</v>
      </c>
      <c r="B11" s="278"/>
      <c r="C11" s="382" t="s">
        <v>7792</v>
      </c>
      <c r="D11" s="280" t="s">
        <v>7795</v>
      </c>
      <c r="E11" s="281" t="s">
        <v>744</v>
      </c>
      <c r="F11" s="282">
        <v>1</v>
      </c>
      <c r="G11" s="67"/>
      <c r="H11" s="254">
        <f>ROUND(G11*F11,2)</f>
        <v>0</v>
      </c>
      <c r="I11" s="280"/>
    </row>
    <row r="12" spans="1:16" ht="96" x14ac:dyDescent="0.2">
      <c r="A12" s="178"/>
      <c r="B12" s="1013"/>
      <c r="C12" s="1014"/>
      <c r="D12" s="1015" t="s">
        <v>7794</v>
      </c>
      <c r="E12" s="1016"/>
      <c r="F12" s="1017"/>
      <c r="G12" s="1016"/>
      <c r="H12" s="1016"/>
      <c r="I12" s="384"/>
    </row>
    <row r="13" spans="1:16" s="46" customFormat="1" ht="24.95" customHeight="1" x14ac:dyDescent="0.25">
      <c r="A13" s="278">
        <v>3</v>
      </c>
      <c r="B13" s="278"/>
      <c r="C13" s="382" t="s">
        <v>7796</v>
      </c>
      <c r="D13" s="280" t="s">
        <v>7797</v>
      </c>
      <c r="E13" s="281" t="s">
        <v>744</v>
      </c>
      <c r="F13" s="282">
        <v>2</v>
      </c>
      <c r="G13" s="67"/>
      <c r="H13" s="254">
        <f>ROUND(G13*F13,2)</f>
        <v>0</v>
      </c>
      <c r="I13" s="280"/>
    </row>
    <row r="14" spans="1:16" ht="24" x14ac:dyDescent="0.2">
      <c r="A14" s="178"/>
      <c r="B14" s="1013"/>
      <c r="C14" s="1014"/>
      <c r="D14" s="1015" t="s">
        <v>7798</v>
      </c>
      <c r="E14" s="1016"/>
      <c r="F14" s="1017"/>
      <c r="G14" s="1016"/>
      <c r="H14" s="1016"/>
      <c r="I14" s="384"/>
    </row>
    <row r="15" spans="1:16" s="46" customFormat="1" ht="24.95" customHeight="1" x14ac:dyDescent="0.25">
      <c r="A15" s="278">
        <v>4</v>
      </c>
      <c r="B15" s="278"/>
      <c r="C15" s="382" t="s">
        <v>7799</v>
      </c>
      <c r="D15" s="280" t="s">
        <v>7800</v>
      </c>
      <c r="E15" s="281" t="s">
        <v>744</v>
      </c>
      <c r="F15" s="282">
        <v>4</v>
      </c>
      <c r="G15" s="67"/>
      <c r="H15" s="254">
        <f>ROUND(G15*F15,2)</f>
        <v>0</v>
      </c>
      <c r="I15" s="280"/>
    </row>
    <row r="16" spans="1:16" ht="12" x14ac:dyDescent="0.2">
      <c r="A16" s="178"/>
      <c r="B16" s="1013"/>
      <c r="C16" s="1014"/>
      <c r="D16" s="1015" t="s">
        <v>7801</v>
      </c>
      <c r="E16" s="1016"/>
      <c r="F16" s="1017"/>
      <c r="G16" s="1016"/>
      <c r="H16" s="1016"/>
      <c r="I16" s="384"/>
    </row>
    <row r="17" spans="1:9" ht="12" x14ac:dyDescent="0.2">
      <c r="A17" s="178"/>
      <c r="B17" s="1013"/>
      <c r="C17" s="1014"/>
      <c r="D17" s="1015" t="s">
        <v>7749</v>
      </c>
      <c r="E17" s="1016"/>
      <c r="F17" s="1017"/>
      <c r="G17" s="1016"/>
      <c r="H17" s="1016"/>
      <c r="I17" s="384"/>
    </row>
    <row r="18" spans="1:9" s="46" customFormat="1" ht="24.95" customHeight="1" x14ac:dyDescent="0.25">
      <c r="A18" s="278">
        <v>5</v>
      </c>
      <c r="B18" s="278"/>
      <c r="C18" s="382" t="s">
        <v>7802</v>
      </c>
      <c r="D18" s="280" t="s">
        <v>7803</v>
      </c>
      <c r="E18" s="281" t="s">
        <v>744</v>
      </c>
      <c r="F18" s="282">
        <v>4</v>
      </c>
      <c r="G18" s="67"/>
      <c r="H18" s="254">
        <f>ROUND(G18*F18,2)</f>
        <v>0</v>
      </c>
      <c r="I18" s="280"/>
    </row>
    <row r="19" spans="1:9" ht="12" x14ac:dyDescent="0.2">
      <c r="A19" s="178"/>
      <c r="B19" s="1013"/>
      <c r="C19" s="1014"/>
      <c r="D19" s="1015" t="s">
        <v>7804</v>
      </c>
      <c r="E19" s="1016"/>
      <c r="F19" s="1017"/>
      <c r="G19" s="1016"/>
      <c r="H19" s="1016"/>
      <c r="I19" s="384"/>
    </row>
    <row r="20" spans="1:9" ht="12" x14ac:dyDescent="0.2">
      <c r="A20" s="178"/>
      <c r="B20" s="1013"/>
      <c r="C20" s="1014"/>
      <c r="D20" s="1015" t="s">
        <v>7749</v>
      </c>
      <c r="E20" s="1016"/>
      <c r="F20" s="1017"/>
      <c r="G20" s="1016"/>
      <c r="H20" s="1016"/>
      <c r="I20" s="384"/>
    </row>
    <row r="21" spans="1:9" s="46" customFormat="1" ht="24.95" customHeight="1" x14ac:dyDescent="0.25">
      <c r="A21" s="278">
        <v>6</v>
      </c>
      <c r="B21" s="278"/>
      <c r="C21" s="382" t="s">
        <v>7805</v>
      </c>
      <c r="D21" s="280" t="s">
        <v>7806</v>
      </c>
      <c r="E21" s="281" t="s">
        <v>744</v>
      </c>
      <c r="F21" s="282">
        <v>2</v>
      </c>
      <c r="G21" s="67"/>
      <c r="H21" s="254">
        <f>ROUND(G21*F21,2)</f>
        <v>0</v>
      </c>
      <c r="I21" s="280"/>
    </row>
    <row r="22" spans="1:9" ht="12" x14ac:dyDescent="0.2">
      <c r="A22" s="178"/>
      <c r="B22" s="1013"/>
      <c r="C22" s="1014"/>
      <c r="D22" s="1015" t="s">
        <v>7801</v>
      </c>
      <c r="E22" s="1016"/>
      <c r="F22" s="1017"/>
      <c r="G22" s="1016"/>
      <c r="H22" s="1016"/>
      <c r="I22" s="384"/>
    </row>
    <row r="23" spans="1:9" ht="12" x14ac:dyDescent="0.2">
      <c r="A23" s="178"/>
      <c r="B23" s="1013"/>
      <c r="C23" s="1014"/>
      <c r="D23" s="1015" t="s">
        <v>7749</v>
      </c>
      <c r="E23" s="1016"/>
      <c r="F23" s="1017"/>
      <c r="G23" s="1016"/>
      <c r="H23" s="1016"/>
      <c r="I23" s="384"/>
    </row>
    <row r="24" spans="1:9" s="46" customFormat="1" ht="24.95" customHeight="1" x14ac:dyDescent="0.25">
      <c r="A24" s="278">
        <v>7</v>
      </c>
      <c r="B24" s="278"/>
      <c r="C24" s="382" t="s">
        <v>7807</v>
      </c>
      <c r="D24" s="280" t="s">
        <v>7808</v>
      </c>
      <c r="E24" s="281" t="s">
        <v>744</v>
      </c>
      <c r="F24" s="282">
        <v>6</v>
      </c>
      <c r="G24" s="67"/>
      <c r="H24" s="254">
        <f>ROUND(G24*F24,2)</f>
        <v>0</v>
      </c>
      <c r="I24" s="280"/>
    </row>
    <row r="25" spans="1:9" ht="12" x14ac:dyDescent="0.2">
      <c r="A25" s="178"/>
      <c r="B25" s="1013"/>
      <c r="C25" s="1014"/>
      <c r="D25" s="1015" t="s">
        <v>7801</v>
      </c>
      <c r="E25" s="1016"/>
      <c r="F25" s="1017"/>
      <c r="G25" s="1016"/>
      <c r="H25" s="1016"/>
      <c r="I25" s="384"/>
    </row>
    <row r="26" spans="1:9" ht="12" x14ac:dyDescent="0.2">
      <c r="A26" s="178"/>
      <c r="B26" s="1013"/>
      <c r="C26" s="1014"/>
      <c r="D26" s="1015" t="s">
        <v>7749</v>
      </c>
      <c r="E26" s="1016"/>
      <c r="F26" s="1017"/>
      <c r="G26" s="1016"/>
      <c r="H26" s="1016"/>
      <c r="I26" s="384"/>
    </row>
    <row r="27" spans="1:9" s="46" customFormat="1" ht="24.95" customHeight="1" x14ac:dyDescent="0.25">
      <c r="A27" s="278">
        <v>8</v>
      </c>
      <c r="B27" s="278"/>
      <c r="C27" s="382" t="s">
        <v>7809</v>
      </c>
      <c r="D27" s="280" t="s">
        <v>7810</v>
      </c>
      <c r="E27" s="281" t="s">
        <v>807</v>
      </c>
      <c r="F27" s="282">
        <v>6</v>
      </c>
      <c r="G27" s="67"/>
      <c r="H27" s="254">
        <f>ROUND(G27*F27,2)</f>
        <v>0</v>
      </c>
      <c r="I27" s="280"/>
    </row>
    <row r="28" spans="1:9" ht="12" x14ac:dyDescent="0.2">
      <c r="A28" s="178"/>
      <c r="B28" s="1013"/>
      <c r="C28" s="1014"/>
      <c r="D28" s="1015" t="s">
        <v>7801</v>
      </c>
      <c r="E28" s="1016"/>
      <c r="F28" s="1017"/>
      <c r="G28" s="1016"/>
      <c r="H28" s="1016"/>
      <c r="I28" s="384"/>
    </row>
    <row r="29" spans="1:9" ht="12" x14ac:dyDescent="0.2">
      <c r="A29" s="178"/>
      <c r="B29" s="1013"/>
      <c r="C29" s="1014"/>
      <c r="D29" s="1015" t="s">
        <v>7749</v>
      </c>
      <c r="E29" s="1016"/>
      <c r="F29" s="1017"/>
      <c r="G29" s="1016"/>
      <c r="H29" s="1016"/>
      <c r="I29" s="384"/>
    </row>
    <row r="30" spans="1:9" s="46" customFormat="1" ht="24.95" customHeight="1" x14ac:dyDescent="0.25">
      <c r="A30" s="278">
        <v>9</v>
      </c>
      <c r="B30" s="278"/>
      <c r="C30" s="382" t="s">
        <v>7811</v>
      </c>
      <c r="D30" s="280" t="s">
        <v>7776</v>
      </c>
      <c r="E30" s="281" t="s">
        <v>807</v>
      </c>
      <c r="F30" s="282">
        <v>25</v>
      </c>
      <c r="G30" s="67"/>
      <c r="H30" s="254">
        <f>ROUND(G30*F30,2)</f>
        <v>0</v>
      </c>
      <c r="I30" s="280"/>
    </row>
    <row r="31" spans="1:9" ht="12" x14ac:dyDescent="0.2">
      <c r="A31" s="178"/>
      <c r="B31" s="1013"/>
      <c r="C31" s="1014"/>
      <c r="D31" s="1015" t="s">
        <v>7812</v>
      </c>
      <c r="E31" s="1016"/>
      <c r="F31" s="1017"/>
      <c r="G31" s="1016"/>
      <c r="H31" s="1016"/>
      <c r="I31" s="384"/>
    </row>
    <row r="32" spans="1:9" ht="12" x14ac:dyDescent="0.2">
      <c r="A32" s="178"/>
      <c r="B32" s="1013"/>
      <c r="C32" s="1014"/>
      <c r="D32" s="1015" t="s">
        <v>7801</v>
      </c>
      <c r="E32" s="1016"/>
      <c r="F32" s="1017"/>
      <c r="G32" s="1016"/>
      <c r="H32" s="1016"/>
      <c r="I32" s="384"/>
    </row>
    <row r="33" spans="1:9" ht="12" x14ac:dyDescent="0.2">
      <c r="A33" s="178"/>
      <c r="B33" s="1013"/>
      <c r="C33" s="1014"/>
      <c r="D33" s="1015" t="s">
        <v>7749</v>
      </c>
      <c r="E33" s="1016"/>
      <c r="F33" s="1017"/>
      <c r="G33" s="1016"/>
      <c r="H33" s="1016"/>
      <c r="I33" s="384"/>
    </row>
    <row r="34" spans="1:9" s="46" customFormat="1" ht="24.95" customHeight="1" x14ac:dyDescent="0.25">
      <c r="A34" s="278">
        <v>10</v>
      </c>
      <c r="B34" s="278"/>
      <c r="C34" s="382" t="s">
        <v>7813</v>
      </c>
      <c r="D34" s="280" t="s">
        <v>7781</v>
      </c>
      <c r="E34" s="281" t="s">
        <v>106</v>
      </c>
      <c r="F34" s="282">
        <v>2</v>
      </c>
      <c r="G34" s="67"/>
      <c r="H34" s="254">
        <f>ROUND(G34*F34,2)</f>
        <v>0</v>
      </c>
      <c r="I34" s="280"/>
    </row>
    <row r="35" spans="1:9" ht="12" x14ac:dyDescent="0.2">
      <c r="A35" s="178"/>
      <c r="B35" s="1013"/>
      <c r="C35" s="1014"/>
      <c r="D35" s="1015" t="s">
        <v>7814</v>
      </c>
      <c r="E35" s="1016"/>
      <c r="F35" s="1017"/>
      <c r="G35" s="1016"/>
      <c r="H35" s="1016"/>
      <c r="I35" s="384"/>
    </row>
    <row r="36" spans="1:9" ht="12" x14ac:dyDescent="0.2">
      <c r="A36" s="178"/>
      <c r="B36" s="1013"/>
      <c r="C36" s="1014"/>
      <c r="D36" s="1015" t="s">
        <v>7749</v>
      </c>
      <c r="E36" s="1016"/>
      <c r="F36" s="1017"/>
      <c r="G36" s="1016"/>
      <c r="H36" s="1016"/>
      <c r="I36" s="384"/>
    </row>
    <row r="37" spans="1:9" s="46" customFormat="1" ht="24.95" customHeight="1" x14ac:dyDescent="0.25">
      <c r="A37" s="278">
        <v>11</v>
      </c>
      <c r="B37" s="278"/>
      <c r="C37" s="382" t="s">
        <v>7815</v>
      </c>
      <c r="D37" s="280" t="s">
        <v>7784</v>
      </c>
      <c r="E37" s="281" t="s">
        <v>106</v>
      </c>
      <c r="F37" s="282">
        <v>4</v>
      </c>
      <c r="G37" s="67"/>
      <c r="H37" s="254">
        <f>ROUND(G37*F37,2)</f>
        <v>0</v>
      </c>
      <c r="I37" s="280"/>
    </row>
    <row r="38" spans="1:9" ht="12" x14ac:dyDescent="0.2">
      <c r="A38" s="178"/>
      <c r="B38" s="1013"/>
      <c r="C38" s="1014"/>
      <c r="D38" s="1015" t="s">
        <v>7814</v>
      </c>
      <c r="E38" s="1016"/>
      <c r="F38" s="1017"/>
      <c r="G38" s="1016"/>
      <c r="H38" s="1016"/>
      <c r="I38" s="384"/>
    </row>
    <row r="39" spans="1:9" ht="12" x14ac:dyDescent="0.2">
      <c r="A39" s="178"/>
      <c r="B39" s="1013"/>
      <c r="C39" s="1014"/>
      <c r="D39" s="1015" t="s">
        <v>7749</v>
      </c>
      <c r="E39" s="1016"/>
      <c r="F39" s="1017"/>
      <c r="G39" s="1016"/>
      <c r="H39" s="1016"/>
      <c r="I39" s="384"/>
    </row>
    <row r="40" spans="1:9" s="46" customFormat="1" ht="24.95" customHeight="1" x14ac:dyDescent="0.25">
      <c r="A40" s="278">
        <v>12</v>
      </c>
      <c r="B40" s="278"/>
      <c r="C40" s="382" t="s">
        <v>7816</v>
      </c>
      <c r="D40" s="280" t="s">
        <v>7786</v>
      </c>
      <c r="E40" s="281" t="s">
        <v>106</v>
      </c>
      <c r="F40" s="282">
        <v>6</v>
      </c>
      <c r="G40" s="67"/>
      <c r="H40" s="254">
        <f>ROUND(G40*F40,2)</f>
        <v>0</v>
      </c>
      <c r="I40" s="280"/>
    </row>
    <row r="41" spans="1:9" ht="12" x14ac:dyDescent="0.2">
      <c r="A41" s="178"/>
      <c r="B41" s="1013"/>
      <c r="C41" s="1014"/>
      <c r="D41" s="1015" t="s">
        <v>7817</v>
      </c>
      <c r="E41" s="1016"/>
      <c r="F41" s="1017"/>
      <c r="G41" s="1016"/>
      <c r="H41" s="1016"/>
      <c r="I41" s="384"/>
    </row>
    <row r="42" spans="1:9" ht="12" x14ac:dyDescent="0.2">
      <c r="A42" s="178"/>
      <c r="B42" s="1013"/>
      <c r="C42" s="1014"/>
      <c r="D42" s="1015" t="s">
        <v>7749</v>
      </c>
      <c r="E42" s="1016"/>
      <c r="F42" s="1017"/>
      <c r="G42" s="1016"/>
      <c r="H42" s="1016"/>
      <c r="I42" s="384"/>
    </row>
    <row r="43" spans="1:9" s="46" customFormat="1" ht="24.95" customHeight="1" x14ac:dyDescent="0.25">
      <c r="A43" s="298"/>
      <c r="B43" s="1008"/>
      <c r="C43" s="1009" t="s">
        <v>7723</v>
      </c>
      <c r="D43" s="1009" t="s">
        <v>7724</v>
      </c>
      <c r="E43" s="1010"/>
      <c r="F43" s="1011"/>
      <c r="G43" s="1011"/>
      <c r="H43" s="1012">
        <f>SUM(H44:H91)</f>
        <v>0</v>
      </c>
      <c r="I43" s="277"/>
    </row>
    <row r="44" spans="1:9" s="46" customFormat="1" ht="24.95" customHeight="1" x14ac:dyDescent="0.25">
      <c r="A44" s="278">
        <v>13</v>
      </c>
      <c r="B44" s="278"/>
      <c r="C44" s="382" t="s">
        <v>7818</v>
      </c>
      <c r="D44" s="280" t="s">
        <v>7819</v>
      </c>
      <c r="E44" s="281" t="s">
        <v>744</v>
      </c>
      <c r="F44" s="282">
        <v>1</v>
      </c>
      <c r="G44" s="67"/>
      <c r="H44" s="254">
        <f>ROUND(G44*F44,2)</f>
        <v>0</v>
      </c>
      <c r="I44" s="280"/>
    </row>
    <row r="45" spans="1:9" ht="12" x14ac:dyDescent="0.2">
      <c r="A45" s="178"/>
      <c r="B45" s="1013"/>
      <c r="C45" s="1014"/>
      <c r="D45" s="1015" t="s">
        <v>7820</v>
      </c>
      <c r="E45" s="1016"/>
      <c r="F45" s="1017"/>
      <c r="G45" s="1016"/>
      <c r="H45" s="1016"/>
      <c r="I45" s="384"/>
    </row>
    <row r="46" spans="1:9" ht="12" x14ac:dyDescent="0.2">
      <c r="A46" s="178"/>
      <c r="B46" s="1013"/>
      <c r="C46" s="1014"/>
      <c r="D46" s="1015" t="s">
        <v>7821</v>
      </c>
      <c r="E46" s="1016"/>
      <c r="F46" s="1017"/>
      <c r="G46" s="1016"/>
      <c r="H46" s="1016"/>
      <c r="I46" s="384"/>
    </row>
    <row r="47" spans="1:9" ht="12" x14ac:dyDescent="0.2">
      <c r="A47" s="178"/>
      <c r="B47" s="1013"/>
      <c r="C47" s="1014"/>
      <c r="D47" s="1015" t="s">
        <v>7822</v>
      </c>
      <c r="E47" s="1016"/>
      <c r="F47" s="1017"/>
      <c r="G47" s="1016"/>
      <c r="H47" s="1016"/>
      <c r="I47" s="384"/>
    </row>
    <row r="48" spans="1:9" ht="12" x14ac:dyDescent="0.2">
      <c r="A48" s="178"/>
      <c r="B48" s="1013"/>
      <c r="C48" s="1014"/>
      <c r="D48" s="1015" t="s">
        <v>7823</v>
      </c>
      <c r="E48" s="1016"/>
      <c r="F48" s="1017"/>
      <c r="G48" s="1016"/>
      <c r="H48" s="1016"/>
      <c r="I48" s="384"/>
    </row>
    <row r="49" spans="1:9" ht="12" x14ac:dyDescent="0.2">
      <c r="A49" s="178"/>
      <c r="B49" s="1013"/>
      <c r="C49" s="1014"/>
      <c r="D49" s="1015" t="s">
        <v>7824</v>
      </c>
      <c r="E49" s="1016"/>
      <c r="F49" s="1017"/>
      <c r="G49" s="1016"/>
      <c r="H49" s="1016"/>
      <c r="I49" s="384"/>
    </row>
    <row r="50" spans="1:9" ht="12" x14ac:dyDescent="0.2">
      <c r="A50" s="178"/>
      <c r="B50" s="1013"/>
      <c r="C50" s="1014"/>
      <c r="D50" s="1015" t="s">
        <v>7825</v>
      </c>
      <c r="E50" s="1016"/>
      <c r="F50" s="1017"/>
      <c r="G50" s="1016"/>
      <c r="H50" s="1016"/>
      <c r="I50" s="384"/>
    </row>
    <row r="51" spans="1:9" ht="12" x14ac:dyDescent="0.2">
      <c r="A51" s="178"/>
      <c r="B51" s="1013"/>
      <c r="C51" s="1014"/>
      <c r="D51" s="1015" t="s">
        <v>7826</v>
      </c>
      <c r="E51" s="1016"/>
      <c r="F51" s="1017"/>
      <c r="G51" s="1016"/>
      <c r="H51" s="1016"/>
      <c r="I51" s="384"/>
    </row>
    <row r="52" spans="1:9" ht="12" x14ac:dyDescent="0.2">
      <c r="A52" s="178"/>
      <c r="B52" s="1013"/>
      <c r="C52" s="1014"/>
      <c r="D52" s="1015" t="s">
        <v>7749</v>
      </c>
      <c r="E52" s="1016"/>
      <c r="F52" s="1017"/>
      <c r="G52" s="1016"/>
      <c r="H52" s="1016"/>
      <c r="I52" s="384"/>
    </row>
    <row r="53" spans="1:9" s="46" customFormat="1" ht="24.95" customHeight="1" x14ac:dyDescent="0.25">
      <c r="A53" s="278">
        <v>14</v>
      </c>
      <c r="B53" s="278"/>
      <c r="C53" s="382" t="s">
        <v>7827</v>
      </c>
      <c r="D53" s="280" t="s">
        <v>7828</v>
      </c>
      <c r="E53" s="281" t="s">
        <v>744</v>
      </c>
      <c r="F53" s="282">
        <v>1</v>
      </c>
      <c r="G53" s="67"/>
      <c r="H53" s="254">
        <f t="shared" ref="H53:H91" si="0">ROUND(G53*F53,2)</f>
        <v>0</v>
      </c>
      <c r="I53" s="280"/>
    </row>
    <row r="54" spans="1:9" ht="12" x14ac:dyDescent="0.2">
      <c r="A54" s="178"/>
      <c r="B54" s="1013"/>
      <c r="C54" s="1014"/>
      <c r="D54" s="1015" t="s">
        <v>7829</v>
      </c>
      <c r="E54" s="1016"/>
      <c r="F54" s="1017"/>
      <c r="G54" s="1016"/>
      <c r="H54" s="1016"/>
      <c r="I54" s="384"/>
    </row>
    <row r="55" spans="1:9" ht="12" x14ac:dyDescent="0.2">
      <c r="A55" s="178"/>
      <c r="B55" s="1013"/>
      <c r="C55" s="1014"/>
      <c r="D55" s="1015" t="s">
        <v>7826</v>
      </c>
      <c r="E55" s="1016"/>
      <c r="F55" s="1017"/>
      <c r="G55" s="1016"/>
      <c r="H55" s="1016"/>
      <c r="I55" s="384"/>
    </row>
    <row r="56" spans="1:9" ht="12" x14ac:dyDescent="0.2">
      <c r="A56" s="178"/>
      <c r="B56" s="1013"/>
      <c r="C56" s="1014"/>
      <c r="D56" s="1015" t="s">
        <v>7830</v>
      </c>
      <c r="E56" s="1016"/>
      <c r="F56" s="1017"/>
      <c r="G56" s="1016"/>
      <c r="H56" s="1016"/>
      <c r="I56" s="384"/>
    </row>
    <row r="57" spans="1:9" ht="12" x14ac:dyDescent="0.2">
      <c r="A57" s="178"/>
      <c r="B57" s="1013"/>
      <c r="C57" s="1014"/>
      <c r="D57" s="1015" t="s">
        <v>7749</v>
      </c>
      <c r="E57" s="1016"/>
      <c r="F57" s="1017"/>
      <c r="G57" s="1016"/>
      <c r="H57" s="1016"/>
      <c r="I57" s="384"/>
    </row>
    <row r="58" spans="1:9" s="46" customFormat="1" ht="24.95" customHeight="1" x14ac:dyDescent="0.25">
      <c r="A58" s="278">
        <v>15</v>
      </c>
      <c r="B58" s="278"/>
      <c r="C58" s="382" t="s">
        <v>7831</v>
      </c>
      <c r="D58" s="280" t="s">
        <v>7828</v>
      </c>
      <c r="E58" s="281" t="s">
        <v>744</v>
      </c>
      <c r="F58" s="282">
        <v>1</v>
      </c>
      <c r="G58" s="67"/>
      <c r="H58" s="254">
        <f t="shared" si="0"/>
        <v>0</v>
      </c>
      <c r="I58" s="280"/>
    </row>
    <row r="59" spans="1:9" ht="12" x14ac:dyDescent="0.2">
      <c r="A59" s="178"/>
      <c r="B59" s="1013"/>
      <c r="C59" s="1014"/>
      <c r="D59" s="1015" t="s">
        <v>7832</v>
      </c>
      <c r="E59" s="1016"/>
      <c r="F59" s="1017"/>
      <c r="G59" s="1016"/>
      <c r="H59" s="1016"/>
      <c r="I59" s="384"/>
    </row>
    <row r="60" spans="1:9" ht="12" x14ac:dyDescent="0.2">
      <c r="A60" s="178"/>
      <c r="B60" s="1013"/>
      <c r="C60" s="1014"/>
      <c r="D60" s="1015" t="s">
        <v>7826</v>
      </c>
      <c r="E60" s="1016"/>
      <c r="F60" s="1017"/>
      <c r="G60" s="1016"/>
      <c r="H60" s="1016"/>
      <c r="I60" s="384"/>
    </row>
    <row r="61" spans="1:9" ht="12" x14ac:dyDescent="0.2">
      <c r="A61" s="178"/>
      <c r="B61" s="1013"/>
      <c r="C61" s="1014"/>
      <c r="D61" s="1015" t="s">
        <v>7833</v>
      </c>
      <c r="E61" s="1016"/>
      <c r="F61" s="1017"/>
      <c r="G61" s="1016"/>
      <c r="H61" s="1016"/>
      <c r="I61" s="384"/>
    </row>
    <row r="62" spans="1:9" ht="12" x14ac:dyDescent="0.2">
      <c r="A62" s="178"/>
      <c r="B62" s="1013"/>
      <c r="C62" s="1014"/>
      <c r="D62" s="1015" t="s">
        <v>7749</v>
      </c>
      <c r="E62" s="1016"/>
      <c r="F62" s="1017"/>
      <c r="G62" s="1016"/>
      <c r="H62" s="1016"/>
      <c r="I62" s="384"/>
    </row>
    <row r="63" spans="1:9" s="46" customFormat="1" ht="24.95" customHeight="1" x14ac:dyDescent="0.25">
      <c r="A63" s="278">
        <v>16</v>
      </c>
      <c r="B63" s="278"/>
      <c r="C63" s="382" t="s">
        <v>7834</v>
      </c>
      <c r="D63" s="280" t="s">
        <v>7828</v>
      </c>
      <c r="E63" s="281" t="s">
        <v>744</v>
      </c>
      <c r="F63" s="282">
        <v>1</v>
      </c>
      <c r="G63" s="67"/>
      <c r="H63" s="254">
        <f t="shared" si="0"/>
        <v>0</v>
      </c>
      <c r="I63" s="280"/>
    </row>
    <row r="64" spans="1:9" ht="12" x14ac:dyDescent="0.2">
      <c r="A64" s="178"/>
      <c r="B64" s="1013"/>
      <c r="C64" s="1014"/>
      <c r="D64" s="1015" t="s">
        <v>7832</v>
      </c>
      <c r="E64" s="1016"/>
      <c r="F64" s="1017"/>
      <c r="G64" s="1016"/>
      <c r="H64" s="1016"/>
      <c r="I64" s="384"/>
    </row>
    <row r="65" spans="1:9" ht="12" x14ac:dyDescent="0.2">
      <c r="A65" s="178"/>
      <c r="B65" s="1013"/>
      <c r="C65" s="1014"/>
      <c r="D65" s="1015" t="s">
        <v>7826</v>
      </c>
      <c r="E65" s="1016"/>
      <c r="F65" s="1017"/>
      <c r="G65" s="1016"/>
      <c r="H65" s="1016"/>
      <c r="I65" s="384"/>
    </row>
    <row r="66" spans="1:9" ht="12" x14ac:dyDescent="0.2">
      <c r="A66" s="178"/>
      <c r="B66" s="1013"/>
      <c r="C66" s="1014"/>
      <c r="D66" s="1015" t="s">
        <v>7833</v>
      </c>
      <c r="E66" s="1016"/>
      <c r="F66" s="1017"/>
      <c r="G66" s="1016"/>
      <c r="H66" s="1016"/>
      <c r="I66" s="384"/>
    </row>
    <row r="67" spans="1:9" ht="12" x14ac:dyDescent="0.2">
      <c r="A67" s="178"/>
      <c r="B67" s="1013"/>
      <c r="C67" s="1014"/>
      <c r="D67" s="1015" t="s">
        <v>7749</v>
      </c>
      <c r="E67" s="1016"/>
      <c r="F67" s="1017"/>
      <c r="G67" s="1016"/>
      <c r="H67" s="1016"/>
      <c r="I67" s="384"/>
    </row>
    <row r="68" spans="1:9" s="46" customFormat="1" ht="24.95" customHeight="1" x14ac:dyDescent="0.25">
      <c r="A68" s="278">
        <v>17</v>
      </c>
      <c r="B68" s="278"/>
      <c r="C68" s="382" t="s">
        <v>7835</v>
      </c>
      <c r="D68" s="280" t="s">
        <v>7828</v>
      </c>
      <c r="E68" s="281" t="s">
        <v>744</v>
      </c>
      <c r="F68" s="282">
        <v>1</v>
      </c>
      <c r="G68" s="67"/>
      <c r="H68" s="254">
        <f t="shared" si="0"/>
        <v>0</v>
      </c>
      <c r="I68" s="280"/>
    </row>
    <row r="69" spans="1:9" ht="12" x14ac:dyDescent="0.2">
      <c r="A69" s="178"/>
      <c r="B69" s="1013"/>
      <c r="C69" s="1014"/>
      <c r="D69" s="1015" t="s">
        <v>7832</v>
      </c>
      <c r="E69" s="1016"/>
      <c r="F69" s="1017"/>
      <c r="G69" s="1016"/>
      <c r="H69" s="1016"/>
      <c r="I69" s="384"/>
    </row>
    <row r="70" spans="1:9" ht="12" x14ac:dyDescent="0.2">
      <c r="A70" s="178"/>
      <c r="B70" s="1013"/>
      <c r="C70" s="1014"/>
      <c r="D70" s="1015" t="s">
        <v>7826</v>
      </c>
      <c r="E70" s="1016"/>
      <c r="F70" s="1017"/>
      <c r="G70" s="1016"/>
      <c r="H70" s="1016"/>
      <c r="I70" s="384"/>
    </row>
    <row r="71" spans="1:9" ht="12" x14ac:dyDescent="0.2">
      <c r="A71" s="178"/>
      <c r="B71" s="1013"/>
      <c r="C71" s="1014"/>
      <c r="D71" s="1015" t="s">
        <v>7833</v>
      </c>
      <c r="E71" s="1016"/>
      <c r="F71" s="1017"/>
      <c r="G71" s="1016"/>
      <c r="H71" s="1016"/>
      <c r="I71" s="384"/>
    </row>
    <row r="72" spans="1:9" ht="12" x14ac:dyDescent="0.2">
      <c r="A72" s="178"/>
      <c r="B72" s="1013"/>
      <c r="C72" s="1014"/>
      <c r="D72" s="1015" t="s">
        <v>7749</v>
      </c>
      <c r="E72" s="1016"/>
      <c r="F72" s="1017"/>
      <c r="G72" s="1016"/>
      <c r="H72" s="1016"/>
      <c r="I72" s="384"/>
    </row>
    <row r="73" spans="1:9" s="46" customFormat="1" ht="24.95" customHeight="1" x14ac:dyDescent="0.25">
      <c r="A73" s="278">
        <v>18</v>
      </c>
      <c r="B73" s="278"/>
      <c r="C73" s="382" t="s">
        <v>7836</v>
      </c>
      <c r="D73" s="280" t="s">
        <v>7828</v>
      </c>
      <c r="E73" s="281" t="s">
        <v>744</v>
      </c>
      <c r="F73" s="282">
        <v>1</v>
      </c>
      <c r="G73" s="67"/>
      <c r="H73" s="254">
        <f t="shared" si="0"/>
        <v>0</v>
      </c>
      <c r="I73" s="280"/>
    </row>
    <row r="74" spans="1:9" ht="12" x14ac:dyDescent="0.2">
      <c r="A74" s="178"/>
      <c r="B74" s="1013"/>
      <c r="C74" s="1014"/>
      <c r="D74" s="1015" t="s">
        <v>7837</v>
      </c>
      <c r="E74" s="1016"/>
      <c r="F74" s="1017"/>
      <c r="G74" s="1016"/>
      <c r="H74" s="1016"/>
      <c r="I74" s="384"/>
    </row>
    <row r="75" spans="1:9" ht="12" x14ac:dyDescent="0.2">
      <c r="A75" s="178"/>
      <c r="B75" s="1013"/>
      <c r="C75" s="1014"/>
      <c r="D75" s="1015" t="s">
        <v>7826</v>
      </c>
      <c r="E75" s="1016"/>
      <c r="F75" s="1017"/>
      <c r="G75" s="1016"/>
      <c r="H75" s="1016"/>
      <c r="I75" s="384"/>
    </row>
    <row r="76" spans="1:9" ht="12" x14ac:dyDescent="0.2">
      <c r="A76" s="178"/>
      <c r="B76" s="1013"/>
      <c r="C76" s="1014"/>
      <c r="D76" s="1015" t="s">
        <v>7838</v>
      </c>
      <c r="E76" s="1016"/>
      <c r="F76" s="1017"/>
      <c r="G76" s="1016"/>
      <c r="H76" s="1016"/>
      <c r="I76" s="384"/>
    </row>
    <row r="77" spans="1:9" ht="12" x14ac:dyDescent="0.2">
      <c r="A77" s="178"/>
      <c r="B77" s="1013"/>
      <c r="C77" s="1014"/>
      <c r="D77" s="1015" t="s">
        <v>7749</v>
      </c>
      <c r="E77" s="1016"/>
      <c r="F77" s="1017"/>
      <c r="G77" s="1016"/>
      <c r="H77" s="1016"/>
      <c r="I77" s="384"/>
    </row>
    <row r="78" spans="1:9" s="46" customFormat="1" ht="24.95" customHeight="1" x14ac:dyDescent="0.25">
      <c r="A78" s="278">
        <v>19</v>
      </c>
      <c r="B78" s="278"/>
      <c r="C78" s="382" t="s">
        <v>7839</v>
      </c>
      <c r="D78" s="280" t="s">
        <v>7840</v>
      </c>
      <c r="E78" s="281" t="s">
        <v>744</v>
      </c>
      <c r="F78" s="282">
        <v>4</v>
      </c>
      <c r="G78" s="67"/>
      <c r="H78" s="254">
        <f t="shared" si="0"/>
        <v>0</v>
      </c>
      <c r="I78" s="280"/>
    </row>
    <row r="79" spans="1:9" ht="12" x14ac:dyDescent="0.2">
      <c r="A79" s="178"/>
      <c r="B79" s="1013"/>
      <c r="C79" s="1014"/>
      <c r="D79" s="1015" t="s">
        <v>7749</v>
      </c>
      <c r="E79" s="1016"/>
      <c r="F79" s="1017"/>
      <c r="G79" s="1016"/>
      <c r="H79" s="1016"/>
      <c r="I79" s="384"/>
    </row>
    <row r="80" spans="1:9" s="46" customFormat="1" ht="24.95" customHeight="1" x14ac:dyDescent="0.25">
      <c r="A80" s="278">
        <v>20</v>
      </c>
      <c r="B80" s="278"/>
      <c r="C80" s="382" t="s">
        <v>7839</v>
      </c>
      <c r="D80" s="280" t="s">
        <v>7840</v>
      </c>
      <c r="E80" s="281" t="s">
        <v>744</v>
      </c>
      <c r="F80" s="282">
        <v>4</v>
      </c>
      <c r="G80" s="67"/>
      <c r="H80" s="254">
        <f t="shared" si="0"/>
        <v>0</v>
      </c>
      <c r="I80" s="280"/>
    </row>
    <row r="81" spans="1:9" ht="12" x14ac:dyDescent="0.2">
      <c r="A81" s="178"/>
      <c r="B81" s="1013"/>
      <c r="C81" s="1014"/>
      <c r="D81" s="1015" t="s">
        <v>7749</v>
      </c>
      <c r="E81" s="1016"/>
      <c r="F81" s="1017"/>
      <c r="G81" s="1016"/>
      <c r="H81" s="1016"/>
      <c r="I81" s="384"/>
    </row>
    <row r="82" spans="1:9" s="46" customFormat="1" ht="24.95" customHeight="1" x14ac:dyDescent="0.25">
      <c r="A82" s="278">
        <v>21</v>
      </c>
      <c r="B82" s="278"/>
      <c r="C82" s="382" t="s">
        <v>7841</v>
      </c>
      <c r="D82" s="280" t="s">
        <v>7842</v>
      </c>
      <c r="E82" s="281" t="s">
        <v>744</v>
      </c>
      <c r="F82" s="282">
        <v>5</v>
      </c>
      <c r="G82" s="67"/>
      <c r="H82" s="254">
        <f t="shared" si="0"/>
        <v>0</v>
      </c>
      <c r="I82" s="280"/>
    </row>
    <row r="83" spans="1:9" ht="12" x14ac:dyDescent="0.2">
      <c r="A83" s="178"/>
      <c r="B83" s="1013"/>
      <c r="C83" s="1014"/>
      <c r="D83" s="1015" t="s">
        <v>7749</v>
      </c>
      <c r="E83" s="1016"/>
      <c r="F83" s="1017"/>
      <c r="G83" s="1016"/>
      <c r="H83" s="1016"/>
      <c r="I83" s="384"/>
    </row>
    <row r="84" spans="1:9" s="46" customFormat="1" ht="24.95" customHeight="1" x14ac:dyDescent="0.25">
      <c r="A84" s="278">
        <v>22</v>
      </c>
      <c r="B84" s="278"/>
      <c r="C84" s="382" t="s">
        <v>7843</v>
      </c>
      <c r="D84" s="280" t="s">
        <v>7844</v>
      </c>
      <c r="E84" s="281" t="s">
        <v>807</v>
      </c>
      <c r="F84" s="282">
        <v>223</v>
      </c>
      <c r="G84" s="67"/>
      <c r="H84" s="254">
        <f t="shared" si="0"/>
        <v>0</v>
      </c>
      <c r="I84" s="280"/>
    </row>
    <row r="85" spans="1:9" ht="12" x14ac:dyDescent="0.2">
      <c r="A85" s="178"/>
      <c r="B85" s="1013"/>
      <c r="C85" s="1014"/>
      <c r="D85" s="1015" t="s">
        <v>7749</v>
      </c>
      <c r="E85" s="1016"/>
      <c r="F85" s="1017"/>
      <c r="G85" s="1016"/>
      <c r="H85" s="1016"/>
      <c r="I85" s="384"/>
    </row>
    <row r="86" spans="1:9" s="46" customFormat="1" ht="24.95" customHeight="1" x14ac:dyDescent="0.25">
      <c r="A86" s="278">
        <v>23</v>
      </c>
      <c r="B86" s="278"/>
      <c r="C86" s="382" t="s">
        <v>7845</v>
      </c>
      <c r="D86" s="280" t="s">
        <v>7846</v>
      </c>
      <c r="E86" s="281" t="s">
        <v>744</v>
      </c>
      <c r="F86" s="282">
        <v>1</v>
      </c>
      <c r="G86" s="67"/>
      <c r="H86" s="254">
        <f t="shared" si="0"/>
        <v>0</v>
      </c>
      <c r="I86" s="280"/>
    </row>
    <row r="87" spans="1:9" ht="12" x14ac:dyDescent="0.2">
      <c r="A87" s="178"/>
      <c r="B87" s="1013"/>
      <c r="C87" s="1014"/>
      <c r="D87" s="1015" t="s">
        <v>7749</v>
      </c>
      <c r="E87" s="1016"/>
      <c r="F87" s="1017"/>
      <c r="G87" s="1016"/>
      <c r="H87" s="1016"/>
      <c r="I87" s="384"/>
    </row>
    <row r="88" spans="1:9" s="46" customFormat="1" ht="24.95" customHeight="1" x14ac:dyDescent="0.25">
      <c r="A88" s="278">
        <v>24</v>
      </c>
      <c r="B88" s="278"/>
      <c r="C88" s="382" t="s">
        <v>7847</v>
      </c>
      <c r="D88" s="280" t="s">
        <v>7848</v>
      </c>
      <c r="E88" s="281" t="s">
        <v>744</v>
      </c>
      <c r="F88" s="282">
        <v>1</v>
      </c>
      <c r="G88" s="67"/>
      <c r="H88" s="254">
        <f t="shared" si="0"/>
        <v>0</v>
      </c>
      <c r="I88" s="280"/>
    </row>
    <row r="89" spans="1:9" s="46" customFormat="1" ht="24.95" customHeight="1" x14ac:dyDescent="0.25">
      <c r="A89" s="278">
        <v>25</v>
      </c>
      <c r="B89" s="278"/>
      <c r="C89" s="382" t="s">
        <v>7849</v>
      </c>
      <c r="D89" s="280" t="s">
        <v>7850</v>
      </c>
      <c r="E89" s="281" t="s">
        <v>807</v>
      </c>
      <c r="F89" s="282">
        <v>15</v>
      </c>
      <c r="G89" s="67"/>
      <c r="H89" s="254">
        <f t="shared" si="0"/>
        <v>0</v>
      </c>
      <c r="I89" s="280"/>
    </row>
    <row r="90" spans="1:9" ht="12" x14ac:dyDescent="0.2">
      <c r="A90" s="178"/>
      <c r="B90" s="1013"/>
      <c r="C90" s="1014"/>
      <c r="D90" s="1015" t="s">
        <v>7749</v>
      </c>
      <c r="E90" s="1016"/>
      <c r="F90" s="1017"/>
      <c r="G90" s="1016"/>
      <c r="H90" s="1016"/>
      <c r="I90" s="384"/>
    </row>
    <row r="91" spans="1:9" s="46" customFormat="1" ht="24.95" customHeight="1" x14ac:dyDescent="0.25">
      <c r="A91" s="278">
        <v>26</v>
      </c>
      <c r="B91" s="278"/>
      <c r="C91" s="382" t="s">
        <v>7851</v>
      </c>
      <c r="D91" s="280" t="s">
        <v>7852</v>
      </c>
      <c r="E91" s="281" t="s">
        <v>744</v>
      </c>
      <c r="F91" s="282">
        <v>1</v>
      </c>
      <c r="G91" s="67"/>
      <c r="H91" s="254">
        <f t="shared" si="0"/>
        <v>0</v>
      </c>
      <c r="I91" s="280"/>
    </row>
    <row r="92" spans="1:9" ht="36" x14ac:dyDescent="0.2">
      <c r="A92" s="178"/>
      <c r="B92" s="1013"/>
      <c r="C92" s="1014"/>
      <c r="D92" s="1015" t="s">
        <v>7853</v>
      </c>
      <c r="E92" s="1016"/>
      <c r="F92" s="1017"/>
      <c r="G92" s="1016"/>
      <c r="H92" s="1016"/>
      <c r="I92" s="384"/>
    </row>
    <row r="93" spans="1:9" s="46" customFormat="1" ht="24.95" customHeight="1" x14ac:dyDescent="0.25">
      <c r="A93" s="298"/>
      <c r="B93" s="1008"/>
      <c r="C93" s="1009" t="s">
        <v>7725</v>
      </c>
      <c r="D93" s="1009" t="s">
        <v>7726</v>
      </c>
      <c r="E93" s="1010"/>
      <c r="F93" s="1011"/>
      <c r="G93" s="1011"/>
      <c r="H93" s="1012">
        <f>SUM(H94:H129)</f>
        <v>0</v>
      </c>
      <c r="I93" s="277"/>
    </row>
    <row r="94" spans="1:9" s="46" customFormat="1" ht="24.95" customHeight="1" x14ac:dyDescent="0.25">
      <c r="A94" s="278">
        <v>27</v>
      </c>
      <c r="B94" s="278"/>
      <c r="C94" s="382" t="s">
        <v>7854</v>
      </c>
      <c r="D94" s="280" t="s">
        <v>7819</v>
      </c>
      <c r="E94" s="281" t="s">
        <v>744</v>
      </c>
      <c r="F94" s="282">
        <v>1</v>
      </c>
      <c r="G94" s="67"/>
      <c r="H94" s="254">
        <f t="shared" ref="H94:H128" si="1">ROUND(G94*F94,2)</f>
        <v>0</v>
      </c>
      <c r="I94" s="280"/>
    </row>
    <row r="95" spans="1:9" ht="12" x14ac:dyDescent="0.2">
      <c r="A95" s="178"/>
      <c r="B95" s="1013"/>
      <c r="C95" s="1014"/>
      <c r="D95" s="1015" t="s">
        <v>7820</v>
      </c>
      <c r="E95" s="1016"/>
      <c r="F95" s="1017"/>
      <c r="G95" s="1016"/>
      <c r="H95" s="1016"/>
      <c r="I95" s="384"/>
    </row>
    <row r="96" spans="1:9" ht="12" x14ac:dyDescent="0.2">
      <c r="A96" s="178"/>
      <c r="B96" s="1013"/>
      <c r="C96" s="1014"/>
      <c r="D96" s="1015" t="s">
        <v>7821</v>
      </c>
      <c r="E96" s="1016"/>
      <c r="F96" s="1017"/>
      <c r="G96" s="1016"/>
      <c r="H96" s="1016"/>
      <c r="I96" s="384"/>
    </row>
    <row r="97" spans="1:9" ht="12" x14ac:dyDescent="0.2">
      <c r="A97" s="178"/>
      <c r="B97" s="1013"/>
      <c r="C97" s="1014"/>
      <c r="D97" s="1015" t="s">
        <v>7855</v>
      </c>
      <c r="E97" s="1016"/>
      <c r="F97" s="1017"/>
      <c r="G97" s="1016"/>
      <c r="H97" s="1016"/>
      <c r="I97" s="384"/>
    </row>
    <row r="98" spans="1:9" ht="12" x14ac:dyDescent="0.2">
      <c r="A98" s="178"/>
      <c r="B98" s="1013"/>
      <c r="C98" s="1014"/>
      <c r="D98" s="1015" t="s">
        <v>7856</v>
      </c>
      <c r="E98" s="1016"/>
      <c r="F98" s="1017"/>
      <c r="G98" s="1016"/>
      <c r="H98" s="1016"/>
      <c r="I98" s="384"/>
    </row>
    <row r="99" spans="1:9" ht="12" x14ac:dyDescent="0.2">
      <c r="A99" s="178"/>
      <c r="B99" s="1013"/>
      <c r="C99" s="1014"/>
      <c r="D99" s="1015" t="s">
        <v>7857</v>
      </c>
      <c r="E99" s="1016"/>
      <c r="F99" s="1017"/>
      <c r="G99" s="1016"/>
      <c r="H99" s="1016"/>
      <c r="I99" s="384"/>
    </row>
    <row r="100" spans="1:9" ht="12" x14ac:dyDescent="0.2">
      <c r="A100" s="178"/>
      <c r="B100" s="1013"/>
      <c r="C100" s="1014"/>
      <c r="D100" s="1015" t="s">
        <v>7858</v>
      </c>
      <c r="E100" s="1016"/>
      <c r="F100" s="1017"/>
      <c r="G100" s="1016"/>
      <c r="H100" s="1016"/>
      <c r="I100" s="384"/>
    </row>
    <row r="101" spans="1:9" ht="12" x14ac:dyDescent="0.2">
      <c r="A101" s="178"/>
      <c r="B101" s="1013"/>
      <c r="C101" s="1014"/>
      <c r="D101" s="1015" t="s">
        <v>7826</v>
      </c>
      <c r="E101" s="1016"/>
      <c r="F101" s="1017"/>
      <c r="G101" s="1016"/>
      <c r="H101" s="1016"/>
      <c r="I101" s="384"/>
    </row>
    <row r="102" spans="1:9" ht="12" x14ac:dyDescent="0.2">
      <c r="A102" s="178"/>
      <c r="B102" s="1013"/>
      <c r="C102" s="1014"/>
      <c r="D102" s="1015" t="s">
        <v>7749</v>
      </c>
      <c r="E102" s="1016"/>
      <c r="F102" s="1017"/>
      <c r="G102" s="1016"/>
      <c r="H102" s="1016"/>
      <c r="I102" s="384"/>
    </row>
    <row r="103" spans="1:9" s="46" customFormat="1" ht="24.95" customHeight="1" x14ac:dyDescent="0.25">
      <c r="A103" s="278">
        <v>28</v>
      </c>
      <c r="B103" s="278"/>
      <c r="C103" s="382" t="s">
        <v>7859</v>
      </c>
      <c r="D103" s="280" t="s">
        <v>7828</v>
      </c>
      <c r="E103" s="281" t="s">
        <v>744</v>
      </c>
      <c r="F103" s="282">
        <v>1</v>
      </c>
      <c r="G103" s="67"/>
      <c r="H103" s="254">
        <f t="shared" si="1"/>
        <v>0</v>
      </c>
      <c r="I103" s="280"/>
    </row>
    <row r="104" spans="1:9" ht="12" x14ac:dyDescent="0.2">
      <c r="A104" s="178"/>
      <c r="B104" s="1013"/>
      <c r="C104" s="1014"/>
      <c r="D104" s="1015" t="s">
        <v>7832</v>
      </c>
      <c r="E104" s="1016"/>
      <c r="F104" s="1017"/>
      <c r="G104" s="1016"/>
      <c r="H104" s="1016"/>
      <c r="I104" s="384"/>
    </row>
    <row r="105" spans="1:9" ht="12" x14ac:dyDescent="0.2">
      <c r="A105" s="178"/>
      <c r="B105" s="1013"/>
      <c r="C105" s="1014"/>
      <c r="D105" s="1015" t="s">
        <v>7826</v>
      </c>
      <c r="E105" s="1016"/>
      <c r="F105" s="1017"/>
      <c r="G105" s="1016"/>
      <c r="H105" s="1016"/>
      <c r="I105" s="384"/>
    </row>
    <row r="106" spans="1:9" ht="12" x14ac:dyDescent="0.2">
      <c r="A106" s="178"/>
      <c r="B106" s="1013"/>
      <c r="C106" s="1014"/>
      <c r="D106" s="1015" t="s">
        <v>7833</v>
      </c>
      <c r="E106" s="1016"/>
      <c r="F106" s="1017"/>
      <c r="G106" s="1016"/>
      <c r="H106" s="1016"/>
      <c r="I106" s="384"/>
    </row>
    <row r="107" spans="1:9" ht="12" x14ac:dyDescent="0.2">
      <c r="A107" s="178"/>
      <c r="B107" s="1013"/>
      <c r="C107" s="1014"/>
      <c r="D107" s="1015" t="s">
        <v>7749</v>
      </c>
      <c r="E107" s="1016"/>
      <c r="F107" s="1017"/>
      <c r="G107" s="1016"/>
      <c r="H107" s="1016"/>
      <c r="I107" s="384"/>
    </row>
    <row r="108" spans="1:9" s="46" customFormat="1" ht="24.95" customHeight="1" x14ac:dyDescent="0.25">
      <c r="A108" s="278">
        <v>29</v>
      </c>
      <c r="B108" s="278"/>
      <c r="C108" s="382" t="s">
        <v>7860</v>
      </c>
      <c r="D108" s="280" t="s">
        <v>7828</v>
      </c>
      <c r="E108" s="281" t="s">
        <v>744</v>
      </c>
      <c r="F108" s="282">
        <v>1</v>
      </c>
      <c r="G108" s="67"/>
      <c r="H108" s="254">
        <f t="shared" si="1"/>
        <v>0</v>
      </c>
      <c r="I108" s="280"/>
    </row>
    <row r="109" spans="1:9" ht="12" x14ac:dyDescent="0.2">
      <c r="A109" s="178"/>
      <c r="B109" s="1013"/>
      <c r="C109" s="1014"/>
      <c r="D109" s="1015" t="s">
        <v>7832</v>
      </c>
      <c r="E109" s="1016"/>
      <c r="F109" s="1017"/>
      <c r="G109" s="1016"/>
      <c r="H109" s="1016"/>
      <c r="I109" s="384"/>
    </row>
    <row r="110" spans="1:9" ht="12" x14ac:dyDescent="0.2">
      <c r="A110" s="178"/>
      <c r="B110" s="1013"/>
      <c r="C110" s="1014"/>
      <c r="D110" s="1015" t="s">
        <v>7826</v>
      </c>
      <c r="E110" s="1016"/>
      <c r="F110" s="1017"/>
      <c r="G110" s="1016"/>
      <c r="H110" s="1016"/>
      <c r="I110" s="384"/>
    </row>
    <row r="111" spans="1:9" ht="12" x14ac:dyDescent="0.2">
      <c r="A111" s="178"/>
      <c r="B111" s="1013"/>
      <c r="C111" s="1014"/>
      <c r="D111" s="1015" t="s">
        <v>7833</v>
      </c>
      <c r="E111" s="1016"/>
      <c r="F111" s="1017"/>
      <c r="G111" s="1016"/>
      <c r="H111" s="1016"/>
      <c r="I111" s="384"/>
    </row>
    <row r="112" spans="1:9" ht="12" x14ac:dyDescent="0.2">
      <c r="A112" s="178"/>
      <c r="B112" s="1013"/>
      <c r="C112" s="1014"/>
      <c r="D112" s="1015" t="s">
        <v>7749</v>
      </c>
      <c r="E112" s="1016"/>
      <c r="F112" s="1017"/>
      <c r="G112" s="1016"/>
      <c r="H112" s="1016"/>
      <c r="I112" s="384"/>
    </row>
    <row r="113" spans="1:9" s="46" customFormat="1" ht="24.95" customHeight="1" x14ac:dyDescent="0.25">
      <c r="A113" s="278">
        <v>30</v>
      </c>
      <c r="B113" s="278"/>
      <c r="C113" s="382" t="s">
        <v>7861</v>
      </c>
      <c r="D113" s="280" t="s">
        <v>7828</v>
      </c>
      <c r="E113" s="281" t="s">
        <v>744</v>
      </c>
      <c r="F113" s="282">
        <v>1</v>
      </c>
      <c r="G113" s="67"/>
      <c r="H113" s="254">
        <f t="shared" si="1"/>
        <v>0</v>
      </c>
      <c r="I113" s="280"/>
    </row>
    <row r="114" spans="1:9" ht="12" x14ac:dyDescent="0.2">
      <c r="A114" s="178"/>
      <c r="B114" s="1013"/>
      <c r="C114" s="1014"/>
      <c r="D114" s="1015" t="s">
        <v>7837</v>
      </c>
      <c r="E114" s="1016"/>
      <c r="F114" s="1017"/>
      <c r="G114" s="1016"/>
      <c r="H114" s="1016"/>
      <c r="I114" s="384"/>
    </row>
    <row r="115" spans="1:9" ht="12" x14ac:dyDescent="0.2">
      <c r="A115" s="178"/>
      <c r="B115" s="1013"/>
      <c r="C115" s="1014"/>
      <c r="D115" s="1015" t="s">
        <v>7826</v>
      </c>
      <c r="E115" s="1016"/>
      <c r="F115" s="1017"/>
      <c r="G115" s="1016"/>
      <c r="H115" s="1016"/>
      <c r="I115" s="384"/>
    </row>
    <row r="116" spans="1:9" ht="12" x14ac:dyDescent="0.2">
      <c r="A116" s="178"/>
      <c r="B116" s="1013"/>
      <c r="C116" s="1014"/>
      <c r="D116" s="1015" t="s">
        <v>7838</v>
      </c>
      <c r="E116" s="1016"/>
      <c r="F116" s="1017"/>
      <c r="G116" s="1016"/>
      <c r="H116" s="1016"/>
      <c r="I116" s="384"/>
    </row>
    <row r="117" spans="1:9" ht="12" x14ac:dyDescent="0.2">
      <c r="A117" s="178"/>
      <c r="B117" s="1013"/>
      <c r="C117" s="1014"/>
      <c r="D117" s="1015" t="s">
        <v>7749</v>
      </c>
      <c r="E117" s="1016"/>
      <c r="F117" s="1017"/>
      <c r="G117" s="1016"/>
      <c r="H117" s="1016"/>
      <c r="I117" s="384"/>
    </row>
    <row r="118" spans="1:9" s="46" customFormat="1" ht="24.95" customHeight="1" x14ac:dyDescent="0.25">
      <c r="A118" s="278">
        <v>31</v>
      </c>
      <c r="B118" s="278"/>
      <c r="C118" s="382" t="s">
        <v>7862</v>
      </c>
      <c r="D118" s="280" t="s">
        <v>7840</v>
      </c>
      <c r="E118" s="281" t="s">
        <v>744</v>
      </c>
      <c r="F118" s="282">
        <v>1</v>
      </c>
      <c r="G118" s="67"/>
      <c r="H118" s="254">
        <f t="shared" si="1"/>
        <v>0</v>
      </c>
      <c r="I118" s="280"/>
    </row>
    <row r="119" spans="1:9" ht="12" x14ac:dyDescent="0.2">
      <c r="A119" s="178"/>
      <c r="B119" s="1013"/>
      <c r="C119" s="1014"/>
      <c r="D119" s="1015" t="s">
        <v>7749</v>
      </c>
      <c r="E119" s="1016"/>
      <c r="F119" s="1017"/>
      <c r="G119" s="1016"/>
      <c r="H119" s="1016"/>
      <c r="I119" s="384"/>
    </row>
    <row r="120" spans="1:9" s="46" customFormat="1" ht="24.95" customHeight="1" x14ac:dyDescent="0.25">
      <c r="A120" s="278">
        <v>32</v>
      </c>
      <c r="B120" s="278"/>
      <c r="C120" s="382" t="s">
        <v>7863</v>
      </c>
      <c r="D120" s="280" t="s">
        <v>7840</v>
      </c>
      <c r="E120" s="281" t="s">
        <v>744</v>
      </c>
      <c r="F120" s="282">
        <v>1</v>
      </c>
      <c r="G120" s="67"/>
      <c r="H120" s="254">
        <f t="shared" si="1"/>
        <v>0</v>
      </c>
      <c r="I120" s="280"/>
    </row>
    <row r="121" spans="1:9" ht="12" x14ac:dyDescent="0.2">
      <c r="A121" s="178"/>
      <c r="B121" s="1013"/>
      <c r="C121" s="1014"/>
      <c r="D121" s="1015" t="s">
        <v>7749</v>
      </c>
      <c r="E121" s="1016"/>
      <c r="F121" s="1017"/>
      <c r="G121" s="1016"/>
      <c r="H121" s="1016"/>
      <c r="I121" s="384"/>
    </row>
    <row r="122" spans="1:9" s="46" customFormat="1" ht="24.95" customHeight="1" x14ac:dyDescent="0.25">
      <c r="A122" s="278">
        <v>33</v>
      </c>
      <c r="B122" s="278"/>
      <c r="C122" s="382" t="s">
        <v>7864</v>
      </c>
      <c r="D122" s="280" t="s">
        <v>7842</v>
      </c>
      <c r="E122" s="281" t="s">
        <v>744</v>
      </c>
      <c r="F122" s="282">
        <v>3</v>
      </c>
      <c r="G122" s="67"/>
      <c r="H122" s="254">
        <f t="shared" si="1"/>
        <v>0</v>
      </c>
      <c r="I122" s="280"/>
    </row>
    <row r="123" spans="1:9" ht="12" x14ac:dyDescent="0.2">
      <c r="A123" s="178"/>
      <c r="B123" s="1013"/>
      <c r="C123" s="1014"/>
      <c r="D123" s="1015" t="s">
        <v>7749</v>
      </c>
      <c r="E123" s="1016"/>
      <c r="F123" s="1017"/>
      <c r="G123" s="1016"/>
      <c r="H123" s="1016"/>
      <c r="I123" s="384"/>
    </row>
    <row r="124" spans="1:9" s="46" customFormat="1" ht="24.95" customHeight="1" x14ac:dyDescent="0.25">
      <c r="A124" s="278">
        <v>34</v>
      </c>
      <c r="B124" s="278"/>
      <c r="C124" s="382" t="s">
        <v>7865</v>
      </c>
      <c r="D124" s="280" t="s">
        <v>7844</v>
      </c>
      <c r="E124" s="281" t="s">
        <v>807</v>
      </c>
      <c r="F124" s="282">
        <v>183</v>
      </c>
      <c r="G124" s="67"/>
      <c r="H124" s="254">
        <f t="shared" si="1"/>
        <v>0</v>
      </c>
      <c r="I124" s="280"/>
    </row>
    <row r="125" spans="1:9" ht="12" x14ac:dyDescent="0.2">
      <c r="A125" s="178"/>
      <c r="B125" s="1013"/>
      <c r="C125" s="1014"/>
      <c r="D125" s="1015" t="s">
        <v>7749</v>
      </c>
      <c r="E125" s="1016"/>
      <c r="F125" s="1017"/>
      <c r="G125" s="1016"/>
      <c r="H125" s="1016"/>
      <c r="I125" s="384"/>
    </row>
    <row r="126" spans="1:9" s="46" customFormat="1" ht="24.95" customHeight="1" x14ac:dyDescent="0.25">
      <c r="A126" s="278">
        <v>35</v>
      </c>
      <c r="B126" s="278"/>
      <c r="C126" s="382" t="s">
        <v>7866</v>
      </c>
      <c r="D126" s="280" t="s">
        <v>7846</v>
      </c>
      <c r="E126" s="281" t="s">
        <v>744</v>
      </c>
      <c r="F126" s="282">
        <v>1</v>
      </c>
      <c r="G126" s="67"/>
      <c r="H126" s="254">
        <f t="shared" si="1"/>
        <v>0</v>
      </c>
      <c r="I126" s="280"/>
    </row>
    <row r="127" spans="1:9" s="46" customFormat="1" ht="24.95" customHeight="1" x14ac:dyDescent="0.25">
      <c r="A127" s="278">
        <v>36</v>
      </c>
      <c r="B127" s="278"/>
      <c r="C127" s="382" t="s">
        <v>7867</v>
      </c>
      <c r="D127" s="280" t="s">
        <v>7848</v>
      </c>
      <c r="E127" s="281" t="s">
        <v>744</v>
      </c>
      <c r="F127" s="282">
        <v>1</v>
      </c>
      <c r="G127" s="67"/>
      <c r="H127" s="254">
        <f t="shared" si="1"/>
        <v>0</v>
      </c>
      <c r="I127" s="280"/>
    </row>
    <row r="128" spans="1:9" s="46" customFormat="1" ht="24.95" customHeight="1" x14ac:dyDescent="0.25">
      <c r="A128" s="278">
        <v>37</v>
      </c>
      <c r="B128" s="278"/>
      <c r="C128" s="382" t="s">
        <v>7868</v>
      </c>
      <c r="D128" s="280" t="s">
        <v>7850</v>
      </c>
      <c r="E128" s="281" t="s">
        <v>807</v>
      </c>
      <c r="F128" s="282">
        <v>18</v>
      </c>
      <c r="G128" s="67"/>
      <c r="H128" s="254">
        <f t="shared" si="1"/>
        <v>0</v>
      </c>
      <c r="I128" s="280"/>
    </row>
    <row r="129" spans="1:9" ht="12" x14ac:dyDescent="0.2">
      <c r="A129" s="178"/>
      <c r="B129" s="1013"/>
      <c r="C129" s="1014"/>
      <c r="D129" s="1015" t="s">
        <v>7749</v>
      </c>
      <c r="E129" s="1016"/>
      <c r="F129" s="1017"/>
      <c r="G129" s="1016"/>
      <c r="H129" s="1016"/>
      <c r="I129" s="384"/>
    </row>
    <row r="130" spans="1:9" s="46" customFormat="1" ht="24.95" customHeight="1" x14ac:dyDescent="0.25">
      <c r="A130" s="298"/>
      <c r="B130" s="1008"/>
      <c r="C130" s="1009" t="s">
        <v>7727</v>
      </c>
      <c r="D130" s="1009" t="s">
        <v>7728</v>
      </c>
      <c r="E130" s="1010"/>
      <c r="F130" s="1011"/>
      <c r="G130" s="1011"/>
      <c r="H130" s="1012">
        <f>SUM(H131:H140)</f>
        <v>0</v>
      </c>
      <c r="I130" s="277"/>
    </row>
    <row r="131" spans="1:9" s="46" customFormat="1" ht="24.95" customHeight="1" x14ac:dyDescent="0.25">
      <c r="A131" s="278">
        <v>38</v>
      </c>
      <c r="B131" s="278"/>
      <c r="C131" s="382" t="s">
        <v>7869</v>
      </c>
      <c r="D131" s="280" t="s">
        <v>7870</v>
      </c>
      <c r="E131" s="281" t="s">
        <v>807</v>
      </c>
      <c r="F131" s="282">
        <v>300</v>
      </c>
      <c r="G131" s="67"/>
      <c r="H131" s="254">
        <f t="shared" ref="H131:H139" si="2">ROUND(G131*F131,2)</f>
        <v>0</v>
      </c>
      <c r="I131" s="280"/>
    </row>
    <row r="132" spans="1:9" ht="12" x14ac:dyDescent="0.2">
      <c r="A132" s="178"/>
      <c r="B132" s="1013"/>
      <c r="C132" s="1014"/>
      <c r="D132" s="1015" t="s">
        <v>7749</v>
      </c>
      <c r="E132" s="1016"/>
      <c r="F132" s="1017"/>
      <c r="G132" s="1016"/>
      <c r="H132" s="1016"/>
      <c r="I132" s="384"/>
    </row>
    <row r="133" spans="1:9" s="46" customFormat="1" ht="24.95" customHeight="1" x14ac:dyDescent="0.25">
      <c r="A133" s="278">
        <v>39</v>
      </c>
      <c r="B133" s="278"/>
      <c r="C133" s="382" t="s">
        <v>7871</v>
      </c>
      <c r="D133" s="280" t="s">
        <v>7846</v>
      </c>
      <c r="E133" s="281" t="s">
        <v>744</v>
      </c>
      <c r="F133" s="282">
        <v>1</v>
      </c>
      <c r="G133" s="67"/>
      <c r="H133" s="254">
        <f t="shared" si="2"/>
        <v>0</v>
      </c>
      <c r="I133" s="280"/>
    </row>
    <row r="134" spans="1:9" ht="12" x14ac:dyDescent="0.2">
      <c r="A134" s="178"/>
      <c r="B134" s="1013"/>
      <c r="C134" s="1014"/>
      <c r="D134" s="1015" t="s">
        <v>7749</v>
      </c>
      <c r="E134" s="1016"/>
      <c r="F134" s="1017"/>
      <c r="G134" s="1016"/>
      <c r="H134" s="1016"/>
      <c r="I134" s="384"/>
    </row>
    <row r="135" spans="1:9" s="46" customFormat="1" ht="24.95" customHeight="1" x14ac:dyDescent="0.25">
      <c r="A135" s="278">
        <v>40</v>
      </c>
      <c r="B135" s="278"/>
      <c r="C135" s="382" t="s">
        <v>7872</v>
      </c>
      <c r="D135" s="280" t="s">
        <v>7873</v>
      </c>
      <c r="E135" s="281" t="s">
        <v>744</v>
      </c>
      <c r="F135" s="282">
        <v>1</v>
      </c>
      <c r="G135" s="67"/>
      <c r="H135" s="254">
        <f t="shared" si="2"/>
        <v>0</v>
      </c>
      <c r="I135" s="280"/>
    </row>
    <row r="136" spans="1:9" ht="12" x14ac:dyDescent="0.2">
      <c r="A136" s="178"/>
      <c r="B136" s="1013"/>
      <c r="C136" s="1014"/>
      <c r="D136" s="1015" t="s">
        <v>7749</v>
      </c>
      <c r="E136" s="1016"/>
      <c r="F136" s="1017"/>
      <c r="G136" s="1016"/>
      <c r="H136" s="1016"/>
      <c r="I136" s="384"/>
    </row>
    <row r="137" spans="1:9" s="46" customFormat="1" ht="24.95" customHeight="1" x14ac:dyDescent="0.25">
      <c r="A137" s="278">
        <v>41</v>
      </c>
      <c r="B137" s="278"/>
      <c r="C137" s="382" t="s">
        <v>7874</v>
      </c>
      <c r="D137" s="280" t="s">
        <v>7875</v>
      </c>
      <c r="E137" s="281" t="s">
        <v>744</v>
      </c>
      <c r="F137" s="282">
        <v>1</v>
      </c>
      <c r="G137" s="67"/>
      <c r="H137" s="254">
        <f t="shared" si="2"/>
        <v>0</v>
      </c>
      <c r="I137" s="280"/>
    </row>
    <row r="138" spans="1:9" ht="12" x14ac:dyDescent="0.2">
      <c r="A138" s="178"/>
      <c r="B138" s="1013"/>
      <c r="C138" s="1014"/>
      <c r="D138" s="1015" t="s">
        <v>7749</v>
      </c>
      <c r="E138" s="1016"/>
      <c r="F138" s="1017"/>
      <c r="G138" s="1016"/>
      <c r="H138" s="1016"/>
      <c r="I138" s="384"/>
    </row>
    <row r="139" spans="1:9" s="46" customFormat="1" ht="24.95" customHeight="1" x14ac:dyDescent="0.25">
      <c r="A139" s="278">
        <v>42</v>
      </c>
      <c r="B139" s="278"/>
      <c r="C139" s="382" t="s">
        <v>7876</v>
      </c>
      <c r="D139" s="280" t="s">
        <v>7850</v>
      </c>
      <c r="E139" s="281" t="s">
        <v>807</v>
      </c>
      <c r="F139" s="282">
        <v>31</v>
      </c>
      <c r="G139" s="67"/>
      <c r="H139" s="254">
        <f t="shared" si="2"/>
        <v>0</v>
      </c>
      <c r="I139" s="280"/>
    </row>
    <row r="140" spans="1:9" ht="12" x14ac:dyDescent="0.2">
      <c r="A140" s="178"/>
      <c r="B140" s="1013"/>
      <c r="C140" s="1014"/>
      <c r="D140" s="1015" t="s">
        <v>7749</v>
      </c>
      <c r="E140" s="1016"/>
      <c r="F140" s="1017"/>
      <c r="G140" s="1016"/>
      <c r="H140" s="1016"/>
      <c r="I140" s="384"/>
    </row>
    <row r="141" spans="1:9" s="46" customFormat="1" ht="24.95" customHeight="1" x14ac:dyDescent="0.25">
      <c r="A141" s="298"/>
      <c r="B141" s="1008"/>
      <c r="C141" s="1009" t="s">
        <v>7729</v>
      </c>
      <c r="D141" s="1009" t="s">
        <v>7730</v>
      </c>
      <c r="E141" s="1010"/>
      <c r="F141" s="1011"/>
      <c r="G141" s="1011"/>
      <c r="H141" s="1012">
        <f>SUM(H142:H207)</f>
        <v>0</v>
      </c>
      <c r="I141" s="277"/>
    </row>
    <row r="142" spans="1:9" s="46" customFormat="1" ht="24.95" customHeight="1" x14ac:dyDescent="0.25">
      <c r="A142" s="278">
        <v>43</v>
      </c>
      <c r="B142" s="278"/>
      <c r="C142" s="382" t="s">
        <v>7877</v>
      </c>
      <c r="D142" s="280" t="s">
        <v>7878</v>
      </c>
      <c r="E142" s="281" t="s">
        <v>744</v>
      </c>
      <c r="F142" s="282">
        <v>1</v>
      </c>
      <c r="G142" s="67"/>
      <c r="H142" s="254">
        <f t="shared" ref="H142" si="3">ROUND(G142*F142,2)</f>
        <v>0</v>
      </c>
      <c r="I142" s="280"/>
    </row>
    <row r="143" spans="1:9" ht="12" x14ac:dyDescent="0.2">
      <c r="A143" s="178"/>
      <c r="B143" s="1013"/>
      <c r="C143" s="1014"/>
      <c r="D143" s="1015" t="s">
        <v>7820</v>
      </c>
      <c r="E143" s="1016"/>
      <c r="F143" s="1017"/>
      <c r="G143" s="1016"/>
      <c r="H143" s="1016"/>
      <c r="I143" s="384"/>
    </row>
    <row r="144" spans="1:9" ht="12" x14ac:dyDescent="0.2">
      <c r="A144" s="178"/>
      <c r="B144" s="1013"/>
      <c r="C144" s="1014"/>
      <c r="D144" s="1015" t="s">
        <v>7821</v>
      </c>
      <c r="E144" s="1016"/>
      <c r="F144" s="1017"/>
      <c r="G144" s="1016"/>
      <c r="H144" s="1016"/>
      <c r="I144" s="384"/>
    </row>
    <row r="145" spans="1:9" ht="12" x14ac:dyDescent="0.2">
      <c r="A145" s="178"/>
      <c r="B145" s="1013"/>
      <c r="C145" s="1014"/>
      <c r="D145" s="1015" t="s">
        <v>7822</v>
      </c>
      <c r="E145" s="1016"/>
      <c r="F145" s="1017"/>
      <c r="G145" s="1016"/>
      <c r="H145" s="1016"/>
      <c r="I145" s="384"/>
    </row>
    <row r="146" spans="1:9" ht="12" x14ac:dyDescent="0.2">
      <c r="A146" s="178"/>
      <c r="B146" s="1013"/>
      <c r="C146" s="1014"/>
      <c r="D146" s="1015" t="s">
        <v>7879</v>
      </c>
      <c r="E146" s="1016"/>
      <c r="F146" s="1017"/>
      <c r="G146" s="1016"/>
      <c r="H146" s="1016"/>
      <c r="I146" s="384"/>
    </row>
    <row r="147" spans="1:9" ht="12" x14ac:dyDescent="0.2">
      <c r="A147" s="178"/>
      <c r="B147" s="1013"/>
      <c r="C147" s="1014"/>
      <c r="D147" s="1015" t="s">
        <v>7880</v>
      </c>
      <c r="E147" s="1016"/>
      <c r="F147" s="1017"/>
      <c r="G147" s="1016"/>
      <c r="H147" s="1016"/>
      <c r="I147" s="384"/>
    </row>
    <row r="148" spans="1:9" ht="12" x14ac:dyDescent="0.2">
      <c r="A148" s="178"/>
      <c r="B148" s="1013"/>
      <c r="C148" s="1014"/>
      <c r="D148" s="1015" t="s">
        <v>7858</v>
      </c>
      <c r="E148" s="1016"/>
      <c r="F148" s="1017"/>
      <c r="G148" s="1016"/>
      <c r="H148" s="1016"/>
      <c r="I148" s="384"/>
    </row>
    <row r="149" spans="1:9" ht="12" x14ac:dyDescent="0.2">
      <c r="A149" s="178"/>
      <c r="B149" s="1013"/>
      <c r="C149" s="1014"/>
      <c r="D149" s="1015" t="s">
        <v>7826</v>
      </c>
      <c r="E149" s="1016"/>
      <c r="F149" s="1017"/>
      <c r="G149" s="1016"/>
      <c r="H149" s="1016"/>
      <c r="I149" s="384"/>
    </row>
    <row r="150" spans="1:9" ht="12" x14ac:dyDescent="0.2">
      <c r="A150" s="178"/>
      <c r="B150" s="1013"/>
      <c r="C150" s="1014"/>
      <c r="D150" s="1015" t="s">
        <v>7749</v>
      </c>
      <c r="E150" s="1016"/>
      <c r="F150" s="1017"/>
      <c r="G150" s="1016"/>
      <c r="H150" s="1016"/>
      <c r="I150" s="384"/>
    </row>
    <row r="151" spans="1:9" s="46" customFormat="1" ht="24.95" customHeight="1" x14ac:dyDescent="0.25">
      <c r="A151" s="278">
        <v>44</v>
      </c>
      <c r="B151" s="278"/>
      <c r="C151" s="382" t="s">
        <v>7877</v>
      </c>
      <c r="D151" s="280" t="s">
        <v>7878</v>
      </c>
      <c r="E151" s="281" t="s">
        <v>744</v>
      </c>
      <c r="F151" s="282">
        <v>1</v>
      </c>
      <c r="G151" s="67"/>
      <c r="H151" s="254">
        <f t="shared" ref="H151:H274" si="4">ROUND(G151*F151,2)</f>
        <v>0</v>
      </c>
      <c r="I151" s="280"/>
    </row>
    <row r="152" spans="1:9" ht="12" x14ac:dyDescent="0.2">
      <c r="A152" s="178"/>
      <c r="B152" s="1013"/>
      <c r="C152" s="1014"/>
      <c r="D152" s="1015" t="s">
        <v>7820</v>
      </c>
      <c r="E152" s="1016"/>
      <c r="F152" s="1017"/>
      <c r="G152" s="1016"/>
      <c r="H152" s="1016"/>
      <c r="I152" s="384"/>
    </row>
    <row r="153" spans="1:9" ht="12" x14ac:dyDescent="0.2">
      <c r="A153" s="178"/>
      <c r="B153" s="1013"/>
      <c r="C153" s="1014"/>
      <c r="D153" s="1015" t="s">
        <v>7821</v>
      </c>
      <c r="E153" s="1016"/>
      <c r="F153" s="1017"/>
      <c r="G153" s="1016"/>
      <c r="H153" s="1016"/>
      <c r="I153" s="384"/>
    </row>
    <row r="154" spans="1:9" ht="12" x14ac:dyDescent="0.2">
      <c r="A154" s="178"/>
      <c r="B154" s="1013"/>
      <c r="C154" s="1014"/>
      <c r="D154" s="1015" t="s">
        <v>7881</v>
      </c>
      <c r="E154" s="1016"/>
      <c r="F154" s="1017"/>
      <c r="G154" s="1016"/>
      <c r="H154" s="1016"/>
      <c r="I154" s="384"/>
    </row>
    <row r="155" spans="1:9" ht="12" x14ac:dyDescent="0.2">
      <c r="A155" s="178"/>
      <c r="B155" s="1013"/>
      <c r="C155" s="1014"/>
      <c r="D155" s="1015" t="s">
        <v>7882</v>
      </c>
      <c r="E155" s="1016"/>
      <c r="F155" s="1017"/>
      <c r="G155" s="1016"/>
      <c r="H155" s="1016"/>
      <c r="I155" s="384"/>
    </row>
    <row r="156" spans="1:9" ht="12" x14ac:dyDescent="0.2">
      <c r="A156" s="178"/>
      <c r="B156" s="1013"/>
      <c r="C156" s="1014"/>
      <c r="D156" s="1015" t="s">
        <v>7883</v>
      </c>
      <c r="E156" s="1016"/>
      <c r="F156" s="1017"/>
      <c r="G156" s="1016"/>
      <c r="H156" s="1016"/>
      <c r="I156" s="384"/>
    </row>
    <row r="157" spans="1:9" ht="12" x14ac:dyDescent="0.2">
      <c r="A157" s="178"/>
      <c r="B157" s="1013"/>
      <c r="C157" s="1014"/>
      <c r="D157" s="1015" t="s">
        <v>7884</v>
      </c>
      <c r="E157" s="1016"/>
      <c r="F157" s="1017"/>
      <c r="G157" s="1016"/>
      <c r="H157" s="1016"/>
      <c r="I157" s="384"/>
    </row>
    <row r="158" spans="1:9" ht="12" x14ac:dyDescent="0.2">
      <c r="A158" s="178"/>
      <c r="B158" s="1013"/>
      <c r="C158" s="1014"/>
      <c r="D158" s="1015" t="s">
        <v>7826</v>
      </c>
      <c r="E158" s="1016"/>
      <c r="F158" s="1017"/>
      <c r="G158" s="1016"/>
      <c r="H158" s="1016"/>
      <c r="I158" s="384"/>
    </row>
    <row r="159" spans="1:9" ht="12" x14ac:dyDescent="0.2">
      <c r="A159" s="178"/>
      <c r="B159" s="1013"/>
      <c r="C159" s="1014"/>
      <c r="D159" s="1015" t="s">
        <v>7749</v>
      </c>
      <c r="E159" s="1016"/>
      <c r="F159" s="1017"/>
      <c r="G159" s="1016"/>
      <c r="H159" s="1016"/>
      <c r="I159" s="384"/>
    </row>
    <row r="160" spans="1:9" s="46" customFormat="1" ht="24.95" customHeight="1" x14ac:dyDescent="0.25">
      <c r="A160" s="278">
        <v>45</v>
      </c>
      <c r="B160" s="278"/>
      <c r="C160" s="382" t="s">
        <v>7885</v>
      </c>
      <c r="D160" s="280" t="s">
        <v>7828</v>
      </c>
      <c r="E160" s="281" t="s">
        <v>744</v>
      </c>
      <c r="F160" s="282">
        <v>6</v>
      </c>
      <c r="G160" s="67"/>
      <c r="H160" s="254">
        <f t="shared" si="4"/>
        <v>0</v>
      </c>
      <c r="I160" s="280"/>
    </row>
    <row r="161" spans="1:9" ht="12" x14ac:dyDescent="0.2">
      <c r="A161" s="178"/>
      <c r="B161" s="1013"/>
      <c r="C161" s="1014"/>
      <c r="D161" s="1015" t="s">
        <v>7886</v>
      </c>
      <c r="E161" s="1016"/>
      <c r="F161" s="1017"/>
      <c r="G161" s="1016"/>
      <c r="H161" s="1016"/>
      <c r="I161" s="384"/>
    </row>
    <row r="162" spans="1:9" ht="12" x14ac:dyDescent="0.2">
      <c r="A162" s="178"/>
      <c r="B162" s="1013"/>
      <c r="C162" s="1014"/>
      <c r="D162" s="1015" t="s">
        <v>7826</v>
      </c>
      <c r="E162" s="1016"/>
      <c r="F162" s="1017"/>
      <c r="G162" s="1016"/>
      <c r="H162" s="1016"/>
      <c r="I162" s="384"/>
    </row>
    <row r="163" spans="1:9" ht="12" x14ac:dyDescent="0.2">
      <c r="A163" s="178"/>
      <c r="B163" s="1013"/>
      <c r="C163" s="1014"/>
      <c r="D163" s="1015" t="s">
        <v>7887</v>
      </c>
      <c r="E163" s="1016"/>
      <c r="F163" s="1017"/>
      <c r="G163" s="1016"/>
      <c r="H163" s="1016"/>
      <c r="I163" s="384"/>
    </row>
    <row r="164" spans="1:9" ht="12" x14ac:dyDescent="0.2">
      <c r="A164" s="178"/>
      <c r="B164" s="1013"/>
      <c r="C164" s="1014"/>
      <c r="D164" s="1015" t="s">
        <v>7749</v>
      </c>
      <c r="E164" s="1016"/>
      <c r="F164" s="1017"/>
      <c r="G164" s="1016"/>
      <c r="H164" s="1016"/>
      <c r="I164" s="384"/>
    </row>
    <row r="165" spans="1:9" s="46" customFormat="1" ht="24.95" customHeight="1" x14ac:dyDescent="0.25">
      <c r="A165" s="278">
        <v>46</v>
      </c>
      <c r="B165" s="278"/>
      <c r="C165" s="382" t="s">
        <v>7888</v>
      </c>
      <c r="D165" s="280" t="s">
        <v>7828</v>
      </c>
      <c r="E165" s="281" t="s">
        <v>744</v>
      </c>
      <c r="F165" s="282">
        <v>7</v>
      </c>
      <c r="G165" s="67"/>
      <c r="H165" s="254">
        <f t="shared" si="4"/>
        <v>0</v>
      </c>
      <c r="I165" s="280"/>
    </row>
    <row r="166" spans="1:9" ht="12" x14ac:dyDescent="0.2">
      <c r="A166" s="178"/>
      <c r="B166" s="1013"/>
      <c r="C166" s="1014"/>
      <c r="D166" s="1015" t="s">
        <v>7889</v>
      </c>
      <c r="E166" s="1016"/>
      <c r="F166" s="1017"/>
      <c r="G166" s="1016"/>
      <c r="H166" s="1016"/>
      <c r="I166" s="384"/>
    </row>
    <row r="167" spans="1:9" ht="12" x14ac:dyDescent="0.2">
      <c r="A167" s="178"/>
      <c r="B167" s="1013"/>
      <c r="C167" s="1014"/>
      <c r="D167" s="1015" t="s">
        <v>7826</v>
      </c>
      <c r="E167" s="1016"/>
      <c r="F167" s="1017"/>
      <c r="G167" s="1016"/>
      <c r="H167" s="1016"/>
      <c r="I167" s="384"/>
    </row>
    <row r="168" spans="1:9" ht="12" x14ac:dyDescent="0.2">
      <c r="A168" s="178"/>
      <c r="B168" s="1013"/>
      <c r="C168" s="1014"/>
      <c r="D168" s="1015" t="s">
        <v>7890</v>
      </c>
      <c r="E168" s="1016"/>
      <c r="F168" s="1017"/>
      <c r="G168" s="1016"/>
      <c r="H168" s="1016"/>
      <c r="I168" s="384"/>
    </row>
    <row r="169" spans="1:9" ht="12" x14ac:dyDescent="0.2">
      <c r="A169" s="178"/>
      <c r="B169" s="1013"/>
      <c r="C169" s="1014"/>
      <c r="D169" s="1015" t="s">
        <v>7749</v>
      </c>
      <c r="E169" s="1016"/>
      <c r="F169" s="1017"/>
      <c r="G169" s="1016"/>
      <c r="H169" s="1016"/>
      <c r="I169" s="384"/>
    </row>
    <row r="170" spans="1:9" s="46" customFormat="1" ht="24.95" customHeight="1" x14ac:dyDescent="0.25">
      <c r="A170" s="278">
        <v>47</v>
      </c>
      <c r="B170" s="278"/>
      <c r="C170" s="382" t="s">
        <v>7891</v>
      </c>
      <c r="D170" s="280" t="s">
        <v>7828</v>
      </c>
      <c r="E170" s="281" t="s">
        <v>744</v>
      </c>
      <c r="F170" s="282">
        <v>9</v>
      </c>
      <c r="G170" s="67"/>
      <c r="H170" s="254">
        <f t="shared" si="4"/>
        <v>0</v>
      </c>
      <c r="I170" s="280"/>
    </row>
    <row r="171" spans="1:9" ht="12" x14ac:dyDescent="0.2">
      <c r="A171" s="178"/>
      <c r="B171" s="1013"/>
      <c r="C171" s="1014"/>
      <c r="D171" s="1015" t="s">
        <v>7892</v>
      </c>
      <c r="E171" s="1016"/>
      <c r="F171" s="1017"/>
      <c r="G171" s="1016"/>
      <c r="H171" s="1016"/>
      <c r="I171" s="384"/>
    </row>
    <row r="172" spans="1:9" ht="12" x14ac:dyDescent="0.2">
      <c r="A172" s="178"/>
      <c r="B172" s="1013"/>
      <c r="C172" s="1014"/>
      <c r="D172" s="1015" t="s">
        <v>7826</v>
      </c>
      <c r="E172" s="1016"/>
      <c r="F172" s="1017"/>
      <c r="G172" s="1016"/>
      <c r="H172" s="1016"/>
      <c r="I172" s="384"/>
    </row>
    <row r="173" spans="1:9" ht="12" x14ac:dyDescent="0.2">
      <c r="A173" s="178"/>
      <c r="B173" s="1013"/>
      <c r="C173" s="1014"/>
      <c r="D173" s="1015" t="s">
        <v>7893</v>
      </c>
      <c r="E173" s="1016"/>
      <c r="F173" s="1017"/>
      <c r="G173" s="1016"/>
      <c r="H173" s="1016"/>
      <c r="I173" s="384"/>
    </row>
    <row r="174" spans="1:9" ht="12" x14ac:dyDescent="0.2">
      <c r="A174" s="178"/>
      <c r="B174" s="1013"/>
      <c r="C174" s="1014"/>
      <c r="D174" s="1015" t="s">
        <v>7749</v>
      </c>
      <c r="E174" s="1016"/>
      <c r="F174" s="1017"/>
      <c r="G174" s="1016"/>
      <c r="H174" s="1016"/>
      <c r="I174" s="384"/>
    </row>
    <row r="175" spans="1:9" s="46" customFormat="1" ht="24.95" customHeight="1" x14ac:dyDescent="0.25">
      <c r="A175" s="278">
        <v>48</v>
      </c>
      <c r="B175" s="278"/>
      <c r="C175" s="382" t="s">
        <v>7894</v>
      </c>
      <c r="D175" s="280" t="s">
        <v>7828</v>
      </c>
      <c r="E175" s="281" t="s">
        <v>744</v>
      </c>
      <c r="F175" s="282">
        <v>2</v>
      </c>
      <c r="G175" s="67"/>
      <c r="H175" s="254">
        <f t="shared" si="4"/>
        <v>0</v>
      </c>
      <c r="I175" s="280"/>
    </row>
    <row r="176" spans="1:9" ht="12" x14ac:dyDescent="0.2">
      <c r="A176" s="178"/>
      <c r="B176" s="1013"/>
      <c r="C176" s="1014"/>
      <c r="D176" s="1015" t="s">
        <v>7895</v>
      </c>
      <c r="E176" s="1016"/>
      <c r="F176" s="1017"/>
      <c r="G176" s="1016"/>
      <c r="H176" s="1016"/>
      <c r="I176" s="384"/>
    </row>
    <row r="177" spans="1:9" ht="12" x14ac:dyDescent="0.2">
      <c r="A177" s="178"/>
      <c r="B177" s="1013"/>
      <c r="C177" s="1014"/>
      <c r="D177" s="1015" t="s">
        <v>7826</v>
      </c>
      <c r="E177" s="1016"/>
      <c r="F177" s="1017"/>
      <c r="G177" s="1016"/>
      <c r="H177" s="1016"/>
      <c r="I177" s="384"/>
    </row>
    <row r="178" spans="1:9" ht="12" x14ac:dyDescent="0.2">
      <c r="A178" s="178"/>
      <c r="B178" s="1013"/>
      <c r="C178" s="1014"/>
      <c r="D178" s="1015" t="s">
        <v>7896</v>
      </c>
      <c r="E178" s="1016"/>
      <c r="F178" s="1017"/>
      <c r="G178" s="1016"/>
      <c r="H178" s="1016"/>
      <c r="I178" s="384"/>
    </row>
    <row r="179" spans="1:9" ht="12" x14ac:dyDescent="0.2">
      <c r="A179" s="178"/>
      <c r="B179" s="1013"/>
      <c r="C179" s="1014"/>
      <c r="D179" s="1015" t="s">
        <v>7749</v>
      </c>
      <c r="E179" s="1016"/>
      <c r="F179" s="1017"/>
      <c r="G179" s="1016"/>
      <c r="H179" s="1016"/>
      <c r="I179" s="384"/>
    </row>
    <row r="180" spans="1:9" s="46" customFormat="1" ht="24.95" customHeight="1" x14ac:dyDescent="0.25">
      <c r="A180" s="278">
        <v>49</v>
      </c>
      <c r="B180" s="278"/>
      <c r="C180" s="382" t="s">
        <v>7897</v>
      </c>
      <c r="D180" s="280" t="s">
        <v>7898</v>
      </c>
      <c r="E180" s="281" t="s">
        <v>744</v>
      </c>
      <c r="F180" s="282">
        <v>1</v>
      </c>
      <c r="G180" s="67"/>
      <c r="H180" s="254">
        <f t="shared" si="4"/>
        <v>0</v>
      </c>
      <c r="I180" s="280"/>
    </row>
    <row r="181" spans="1:9" ht="12" x14ac:dyDescent="0.2">
      <c r="A181" s="178"/>
      <c r="B181" s="1013"/>
      <c r="C181" s="1014"/>
      <c r="D181" s="1015" t="s">
        <v>7749</v>
      </c>
      <c r="E181" s="1016"/>
      <c r="F181" s="1017"/>
      <c r="G181" s="1016"/>
      <c r="H181" s="1016"/>
      <c r="I181" s="384"/>
    </row>
    <row r="182" spans="1:9" s="46" customFormat="1" ht="24.95" customHeight="1" x14ac:dyDescent="0.25">
      <c r="A182" s="278">
        <v>50</v>
      </c>
      <c r="B182" s="278"/>
      <c r="C182" s="382" t="s">
        <v>7899</v>
      </c>
      <c r="D182" s="280" t="s">
        <v>7840</v>
      </c>
      <c r="E182" s="281" t="s">
        <v>744</v>
      </c>
      <c r="F182" s="282">
        <v>1</v>
      </c>
      <c r="G182" s="67"/>
      <c r="H182" s="254">
        <f t="shared" si="4"/>
        <v>0</v>
      </c>
      <c r="I182" s="280"/>
    </row>
    <row r="183" spans="1:9" ht="12" x14ac:dyDescent="0.2">
      <c r="A183" s="178"/>
      <c r="B183" s="1013"/>
      <c r="C183" s="1014"/>
      <c r="D183" s="1015" t="s">
        <v>7900</v>
      </c>
      <c r="E183" s="1016"/>
      <c r="F183" s="1017"/>
      <c r="G183" s="1016"/>
      <c r="H183" s="1016"/>
      <c r="I183" s="384"/>
    </row>
    <row r="184" spans="1:9" ht="12" x14ac:dyDescent="0.2">
      <c r="A184" s="178"/>
      <c r="B184" s="1013"/>
      <c r="C184" s="1014"/>
      <c r="D184" s="1015" t="s">
        <v>7749</v>
      </c>
      <c r="E184" s="1016"/>
      <c r="F184" s="1017"/>
      <c r="G184" s="1016"/>
      <c r="H184" s="1016"/>
      <c r="I184" s="384"/>
    </row>
    <row r="185" spans="1:9" s="46" customFormat="1" ht="24.95" customHeight="1" x14ac:dyDescent="0.25">
      <c r="A185" s="278">
        <v>51</v>
      </c>
      <c r="B185" s="278"/>
      <c r="C185" s="382" t="s">
        <v>7901</v>
      </c>
      <c r="D185" s="280" t="s">
        <v>7840</v>
      </c>
      <c r="E185" s="281" t="s">
        <v>744</v>
      </c>
      <c r="F185" s="282">
        <v>4</v>
      </c>
      <c r="G185" s="67"/>
      <c r="H185" s="254">
        <f t="shared" si="4"/>
        <v>0</v>
      </c>
      <c r="I185" s="280"/>
    </row>
    <row r="186" spans="1:9" ht="12" x14ac:dyDescent="0.2">
      <c r="A186" s="178"/>
      <c r="B186" s="1013"/>
      <c r="C186" s="1014"/>
      <c r="D186" s="1015" t="s">
        <v>7902</v>
      </c>
      <c r="E186" s="1016"/>
      <c r="F186" s="1017"/>
      <c r="G186" s="1016"/>
      <c r="H186" s="1016"/>
      <c r="I186" s="384"/>
    </row>
    <row r="187" spans="1:9" ht="12" x14ac:dyDescent="0.2">
      <c r="A187" s="178"/>
      <c r="B187" s="1013"/>
      <c r="C187" s="1014"/>
      <c r="D187" s="1015" t="s">
        <v>7749</v>
      </c>
      <c r="E187" s="1016"/>
      <c r="F187" s="1017"/>
      <c r="G187" s="1016"/>
      <c r="H187" s="1016"/>
      <c r="I187" s="384"/>
    </row>
    <row r="188" spans="1:9" s="46" customFormat="1" ht="24.95" customHeight="1" x14ac:dyDescent="0.25">
      <c r="A188" s="278">
        <v>52</v>
      </c>
      <c r="B188" s="278"/>
      <c r="C188" s="382" t="s">
        <v>7903</v>
      </c>
      <c r="D188" s="280" t="s">
        <v>7840</v>
      </c>
      <c r="E188" s="281" t="s">
        <v>744</v>
      </c>
      <c r="F188" s="282">
        <v>1</v>
      </c>
      <c r="G188" s="67"/>
      <c r="H188" s="254">
        <f t="shared" si="4"/>
        <v>0</v>
      </c>
      <c r="I188" s="280"/>
    </row>
    <row r="189" spans="1:9" ht="12" x14ac:dyDescent="0.2">
      <c r="A189" s="178"/>
      <c r="B189" s="1013"/>
      <c r="C189" s="1014"/>
      <c r="D189" s="1015" t="s">
        <v>7904</v>
      </c>
      <c r="E189" s="1016"/>
      <c r="F189" s="1017"/>
      <c r="G189" s="1016"/>
      <c r="H189" s="1016"/>
      <c r="I189" s="384"/>
    </row>
    <row r="190" spans="1:9" ht="12" x14ac:dyDescent="0.2">
      <c r="A190" s="178"/>
      <c r="B190" s="1013"/>
      <c r="C190" s="1014"/>
      <c r="D190" s="1015" t="s">
        <v>7749</v>
      </c>
      <c r="E190" s="1016"/>
      <c r="F190" s="1017"/>
      <c r="G190" s="1016"/>
      <c r="H190" s="1016"/>
      <c r="I190" s="384"/>
    </row>
    <row r="191" spans="1:9" s="46" customFormat="1" ht="24.95" customHeight="1" x14ac:dyDescent="0.25">
      <c r="A191" s="278">
        <v>53</v>
      </c>
      <c r="B191" s="278"/>
      <c r="C191" s="382" t="s">
        <v>7905</v>
      </c>
      <c r="D191" s="280" t="s">
        <v>7840</v>
      </c>
      <c r="E191" s="281" t="s">
        <v>744</v>
      </c>
      <c r="F191" s="282">
        <v>10</v>
      </c>
      <c r="G191" s="67"/>
      <c r="H191" s="254">
        <f t="shared" si="4"/>
        <v>0</v>
      </c>
      <c r="I191" s="280"/>
    </row>
    <row r="192" spans="1:9" ht="12" x14ac:dyDescent="0.2">
      <c r="A192" s="178"/>
      <c r="B192" s="1013"/>
      <c r="C192" s="1014"/>
      <c r="D192" s="1015" t="s">
        <v>7906</v>
      </c>
      <c r="E192" s="1016"/>
      <c r="F192" s="1017"/>
      <c r="G192" s="1016"/>
      <c r="H192" s="1016"/>
      <c r="I192" s="384"/>
    </row>
    <row r="193" spans="1:9" ht="12" x14ac:dyDescent="0.2">
      <c r="A193" s="178"/>
      <c r="B193" s="1013"/>
      <c r="C193" s="1014"/>
      <c r="D193" s="1015" t="s">
        <v>7749</v>
      </c>
      <c r="E193" s="1016"/>
      <c r="F193" s="1017"/>
      <c r="G193" s="1016"/>
      <c r="H193" s="1016"/>
      <c r="I193" s="384"/>
    </row>
    <row r="194" spans="1:9" s="46" customFormat="1" ht="24.95" customHeight="1" x14ac:dyDescent="0.25">
      <c r="A194" s="278">
        <v>54</v>
      </c>
      <c r="B194" s="278"/>
      <c r="C194" s="382" t="s">
        <v>7907</v>
      </c>
      <c r="D194" s="280" t="s">
        <v>7840</v>
      </c>
      <c r="E194" s="281" t="s">
        <v>744</v>
      </c>
      <c r="F194" s="282">
        <v>7</v>
      </c>
      <c r="G194" s="67"/>
      <c r="H194" s="254">
        <f t="shared" si="4"/>
        <v>0</v>
      </c>
      <c r="I194" s="280"/>
    </row>
    <row r="195" spans="1:9" ht="12" x14ac:dyDescent="0.2">
      <c r="A195" s="178"/>
      <c r="B195" s="1013"/>
      <c r="C195" s="1014"/>
      <c r="D195" s="1015" t="s">
        <v>7908</v>
      </c>
      <c r="E195" s="1016"/>
      <c r="F195" s="1017"/>
      <c r="G195" s="1016"/>
      <c r="H195" s="1016"/>
      <c r="I195" s="384"/>
    </row>
    <row r="196" spans="1:9" ht="12" x14ac:dyDescent="0.2">
      <c r="A196" s="178"/>
      <c r="B196" s="1013"/>
      <c r="C196" s="1014"/>
      <c r="D196" s="1015" t="s">
        <v>7749</v>
      </c>
      <c r="E196" s="1016"/>
      <c r="F196" s="1017"/>
      <c r="G196" s="1016"/>
      <c r="H196" s="1016"/>
      <c r="I196" s="384"/>
    </row>
    <row r="197" spans="1:9" s="46" customFormat="1" ht="24.95" customHeight="1" x14ac:dyDescent="0.25">
      <c r="A197" s="278">
        <v>55</v>
      </c>
      <c r="B197" s="278"/>
      <c r="C197" s="382" t="s">
        <v>7909</v>
      </c>
      <c r="D197" s="280" t="s">
        <v>7842</v>
      </c>
      <c r="E197" s="281" t="s">
        <v>744</v>
      </c>
      <c r="F197" s="282">
        <v>24</v>
      </c>
      <c r="G197" s="67"/>
      <c r="H197" s="254">
        <f t="shared" si="4"/>
        <v>0</v>
      </c>
      <c r="I197" s="280"/>
    </row>
    <row r="198" spans="1:9" ht="12" x14ac:dyDescent="0.2">
      <c r="A198" s="178"/>
      <c r="B198" s="1013"/>
      <c r="C198" s="1014"/>
      <c r="D198" s="1015" t="s">
        <v>7749</v>
      </c>
      <c r="E198" s="1016"/>
      <c r="F198" s="1017"/>
      <c r="G198" s="1016"/>
      <c r="H198" s="1016"/>
      <c r="I198" s="384"/>
    </row>
    <row r="199" spans="1:9" s="46" customFormat="1" ht="24.95" customHeight="1" x14ac:dyDescent="0.25">
      <c r="A199" s="278">
        <v>56</v>
      </c>
      <c r="B199" s="278"/>
      <c r="C199" s="382" t="s">
        <v>7910</v>
      </c>
      <c r="D199" s="280" t="s">
        <v>7844</v>
      </c>
      <c r="E199" s="281" t="s">
        <v>807</v>
      </c>
      <c r="F199" s="282">
        <v>285</v>
      </c>
      <c r="G199" s="67"/>
      <c r="H199" s="254">
        <f t="shared" si="4"/>
        <v>0</v>
      </c>
      <c r="I199" s="280"/>
    </row>
    <row r="200" spans="1:9" ht="12" x14ac:dyDescent="0.2">
      <c r="A200" s="178"/>
      <c r="B200" s="1013"/>
      <c r="C200" s="1014"/>
      <c r="D200" s="1015" t="s">
        <v>7749</v>
      </c>
      <c r="E200" s="1016"/>
      <c r="F200" s="1017"/>
      <c r="G200" s="1016"/>
      <c r="H200" s="1016"/>
      <c r="I200" s="384"/>
    </row>
    <row r="201" spans="1:9" s="46" customFormat="1" ht="24.95" customHeight="1" x14ac:dyDescent="0.25">
      <c r="A201" s="278">
        <v>57</v>
      </c>
      <c r="B201" s="278"/>
      <c r="C201" s="382" t="s">
        <v>7911</v>
      </c>
      <c r="D201" s="280" t="s">
        <v>7846</v>
      </c>
      <c r="E201" s="281" t="s">
        <v>744</v>
      </c>
      <c r="F201" s="282">
        <v>1</v>
      </c>
      <c r="G201" s="67"/>
      <c r="H201" s="254">
        <f t="shared" si="4"/>
        <v>0</v>
      </c>
      <c r="I201" s="280"/>
    </row>
    <row r="202" spans="1:9" s="46" customFormat="1" ht="24.95" customHeight="1" x14ac:dyDescent="0.25">
      <c r="A202" s="278">
        <v>58</v>
      </c>
      <c r="B202" s="278"/>
      <c r="C202" s="382" t="s">
        <v>7912</v>
      </c>
      <c r="D202" s="280" t="s">
        <v>7848</v>
      </c>
      <c r="E202" s="281" t="s">
        <v>744</v>
      </c>
      <c r="F202" s="282">
        <v>1</v>
      </c>
      <c r="G202" s="67"/>
      <c r="H202" s="254">
        <f t="shared" si="4"/>
        <v>0</v>
      </c>
      <c r="I202" s="280"/>
    </row>
    <row r="203" spans="1:9" s="46" customFormat="1" ht="24.95" customHeight="1" x14ac:dyDescent="0.25">
      <c r="A203" s="278">
        <v>59</v>
      </c>
      <c r="B203" s="278"/>
      <c r="C203" s="382" t="s">
        <v>7913</v>
      </c>
      <c r="D203" s="280" t="s">
        <v>7850</v>
      </c>
      <c r="E203" s="281" t="s">
        <v>807</v>
      </c>
      <c r="F203" s="282">
        <v>26</v>
      </c>
      <c r="G203" s="67"/>
      <c r="H203" s="254">
        <f t="shared" si="4"/>
        <v>0</v>
      </c>
      <c r="I203" s="280"/>
    </row>
    <row r="204" spans="1:9" ht="12" x14ac:dyDescent="0.2">
      <c r="A204" s="178"/>
      <c r="B204" s="1013"/>
      <c r="C204" s="1014"/>
      <c r="D204" s="1015" t="s">
        <v>7749</v>
      </c>
      <c r="E204" s="1016"/>
      <c r="F204" s="1017"/>
      <c r="G204" s="1016"/>
      <c r="H204" s="1016"/>
      <c r="I204" s="384"/>
    </row>
    <row r="205" spans="1:9" s="46" customFormat="1" ht="24.95" customHeight="1" x14ac:dyDescent="0.25">
      <c r="A205" s="964">
        <v>60</v>
      </c>
      <c r="B205" s="964"/>
      <c r="C205" s="977" t="s">
        <v>7914</v>
      </c>
      <c r="D205" s="966" t="s">
        <v>7915</v>
      </c>
      <c r="E205" s="967" t="s">
        <v>807</v>
      </c>
      <c r="F205" s="968">
        <v>11</v>
      </c>
      <c r="G205" s="67"/>
      <c r="H205" s="970">
        <f t="shared" si="4"/>
        <v>0</v>
      </c>
      <c r="I205" s="966"/>
    </row>
    <row r="206" spans="1:9" ht="24" x14ac:dyDescent="0.2">
      <c r="A206" s="989"/>
      <c r="B206" s="1018"/>
      <c r="C206" s="1019"/>
      <c r="D206" s="1020" t="s">
        <v>11799</v>
      </c>
      <c r="E206" s="1021"/>
      <c r="F206" s="1022"/>
      <c r="G206" s="1021"/>
      <c r="H206" s="1021"/>
      <c r="I206" s="1006"/>
    </row>
    <row r="207" spans="1:9" ht="12" x14ac:dyDescent="0.2">
      <c r="A207" s="989"/>
      <c r="B207" s="1018"/>
      <c r="C207" s="1019"/>
      <c r="D207" s="1020" t="s">
        <v>7749</v>
      </c>
      <c r="E207" s="1021"/>
      <c r="F207" s="1022"/>
      <c r="G207" s="1021"/>
      <c r="H207" s="1021"/>
      <c r="I207" s="1006"/>
    </row>
    <row r="208" spans="1:9" s="46" customFormat="1" ht="24.95" customHeight="1" x14ac:dyDescent="0.25">
      <c r="A208" s="298"/>
      <c r="B208" s="1008"/>
      <c r="C208" s="1009" t="s">
        <v>7731</v>
      </c>
      <c r="D208" s="1009" t="s">
        <v>7732</v>
      </c>
      <c r="E208" s="1010"/>
      <c r="F208" s="1011"/>
      <c r="G208" s="1011"/>
      <c r="H208" s="1012">
        <f>SUM(H209:H216)</f>
        <v>0</v>
      </c>
      <c r="I208" s="277"/>
    </row>
    <row r="209" spans="1:9" s="46" customFormat="1" ht="24.95" customHeight="1" x14ac:dyDescent="0.25">
      <c r="A209" s="278">
        <v>61</v>
      </c>
      <c r="B209" s="278"/>
      <c r="C209" s="382" t="s">
        <v>7916</v>
      </c>
      <c r="D209" s="280" t="s">
        <v>7870</v>
      </c>
      <c r="E209" s="281" t="s">
        <v>807</v>
      </c>
      <c r="F209" s="282">
        <v>98</v>
      </c>
      <c r="G209" s="67"/>
      <c r="H209" s="254">
        <f t="shared" si="4"/>
        <v>0</v>
      </c>
      <c r="I209" s="280"/>
    </row>
    <row r="210" spans="1:9" ht="12" x14ac:dyDescent="0.2">
      <c r="A210" s="178"/>
      <c r="B210" s="1013"/>
      <c r="C210" s="1014"/>
      <c r="D210" s="1015" t="s">
        <v>7749</v>
      </c>
      <c r="E210" s="1016"/>
      <c r="F210" s="1017"/>
      <c r="G210" s="1016"/>
      <c r="H210" s="1016"/>
      <c r="I210" s="384"/>
    </row>
    <row r="211" spans="1:9" s="46" customFormat="1" ht="24.95" customHeight="1" x14ac:dyDescent="0.25">
      <c r="A211" s="278">
        <v>62</v>
      </c>
      <c r="B211" s="278"/>
      <c r="C211" s="382" t="s">
        <v>7917</v>
      </c>
      <c r="D211" s="280" t="s">
        <v>7850</v>
      </c>
      <c r="E211" s="281" t="s">
        <v>807</v>
      </c>
      <c r="F211" s="282">
        <v>13</v>
      </c>
      <c r="G211" s="67"/>
      <c r="H211" s="254">
        <f t="shared" si="4"/>
        <v>0</v>
      </c>
      <c r="I211" s="280"/>
    </row>
    <row r="212" spans="1:9" ht="12" x14ac:dyDescent="0.2">
      <c r="A212" s="178"/>
      <c r="B212" s="1013"/>
      <c r="C212" s="1014"/>
      <c r="D212" s="1015" t="s">
        <v>7749</v>
      </c>
      <c r="E212" s="1016"/>
      <c r="F212" s="1017"/>
      <c r="G212" s="1016"/>
      <c r="H212" s="1016"/>
      <c r="I212" s="384"/>
    </row>
    <row r="213" spans="1:9" s="46" customFormat="1" ht="24.95" customHeight="1" x14ac:dyDescent="0.25">
      <c r="A213" s="278">
        <v>63</v>
      </c>
      <c r="B213" s="278"/>
      <c r="C213" s="382" t="s">
        <v>7918</v>
      </c>
      <c r="D213" s="280" t="s">
        <v>7873</v>
      </c>
      <c r="E213" s="281" t="s">
        <v>744</v>
      </c>
      <c r="F213" s="282">
        <v>1</v>
      </c>
      <c r="G213" s="67"/>
      <c r="H213" s="254">
        <f t="shared" si="4"/>
        <v>0</v>
      </c>
      <c r="I213" s="280"/>
    </row>
    <row r="214" spans="1:9" ht="12" x14ac:dyDescent="0.2">
      <c r="A214" s="178"/>
      <c r="B214" s="1013"/>
      <c r="C214" s="1014"/>
      <c r="D214" s="1015" t="s">
        <v>7749</v>
      </c>
      <c r="E214" s="1016"/>
      <c r="F214" s="1017"/>
      <c r="G214" s="1016"/>
      <c r="H214" s="1016"/>
      <c r="I214" s="384"/>
    </row>
    <row r="215" spans="1:9" s="46" customFormat="1" ht="24.95" customHeight="1" x14ac:dyDescent="0.25">
      <c r="A215" s="278">
        <v>64</v>
      </c>
      <c r="B215" s="278"/>
      <c r="C215" s="382" t="s">
        <v>7919</v>
      </c>
      <c r="D215" s="280" t="s">
        <v>7875</v>
      </c>
      <c r="E215" s="281" t="s">
        <v>744</v>
      </c>
      <c r="F215" s="282">
        <v>1</v>
      </c>
      <c r="G215" s="67"/>
      <c r="H215" s="254">
        <f t="shared" si="4"/>
        <v>0</v>
      </c>
      <c r="I215" s="280"/>
    </row>
    <row r="216" spans="1:9" ht="12" x14ac:dyDescent="0.2">
      <c r="A216" s="178"/>
      <c r="B216" s="1013"/>
      <c r="C216" s="1014"/>
      <c r="D216" s="1015" t="s">
        <v>7749</v>
      </c>
      <c r="E216" s="1016"/>
      <c r="F216" s="1017"/>
      <c r="G216" s="1016"/>
      <c r="H216" s="1016"/>
      <c r="I216" s="384"/>
    </row>
    <row r="217" spans="1:9" s="46" customFormat="1" ht="24.95" customHeight="1" x14ac:dyDescent="0.25">
      <c r="A217" s="298"/>
      <c r="B217" s="1008"/>
      <c r="C217" s="1009" t="s">
        <v>7733</v>
      </c>
      <c r="D217" s="1009" t="s">
        <v>7734</v>
      </c>
      <c r="E217" s="1010"/>
      <c r="F217" s="1011"/>
      <c r="G217" s="1011"/>
      <c r="H217" s="1012">
        <f>SUM(H218:H225)</f>
        <v>0</v>
      </c>
      <c r="I217" s="277"/>
    </row>
    <row r="218" spans="1:9" s="46" customFormat="1" ht="24.95" customHeight="1" x14ac:dyDescent="0.25">
      <c r="A218" s="278">
        <v>65</v>
      </c>
      <c r="B218" s="278"/>
      <c r="C218" s="382" t="s">
        <v>7916</v>
      </c>
      <c r="D218" s="280" t="s">
        <v>7870</v>
      </c>
      <c r="E218" s="281" t="s">
        <v>807</v>
      </c>
      <c r="F218" s="282">
        <v>129</v>
      </c>
      <c r="G218" s="67"/>
      <c r="H218" s="254">
        <f t="shared" si="4"/>
        <v>0</v>
      </c>
      <c r="I218" s="280"/>
    </row>
    <row r="219" spans="1:9" ht="12" x14ac:dyDescent="0.2">
      <c r="A219" s="178"/>
      <c r="B219" s="1013"/>
      <c r="C219" s="1014"/>
      <c r="D219" s="1015" t="s">
        <v>7749</v>
      </c>
      <c r="E219" s="1016"/>
      <c r="F219" s="1017"/>
      <c r="G219" s="1016"/>
      <c r="H219" s="1016"/>
      <c r="I219" s="384"/>
    </row>
    <row r="220" spans="1:9" s="46" customFormat="1" ht="24.95" customHeight="1" x14ac:dyDescent="0.25">
      <c r="A220" s="278">
        <v>66</v>
      </c>
      <c r="B220" s="278"/>
      <c r="C220" s="382" t="s">
        <v>7917</v>
      </c>
      <c r="D220" s="280" t="s">
        <v>7850</v>
      </c>
      <c r="E220" s="281" t="s">
        <v>807</v>
      </c>
      <c r="F220" s="282">
        <v>13</v>
      </c>
      <c r="G220" s="67"/>
      <c r="H220" s="254">
        <f t="shared" si="4"/>
        <v>0</v>
      </c>
      <c r="I220" s="280"/>
    </row>
    <row r="221" spans="1:9" ht="12" x14ac:dyDescent="0.2">
      <c r="A221" s="178"/>
      <c r="B221" s="1013"/>
      <c r="C221" s="1014"/>
      <c r="D221" s="1015" t="s">
        <v>7749</v>
      </c>
      <c r="E221" s="1016"/>
      <c r="F221" s="1017"/>
      <c r="G221" s="1016"/>
      <c r="H221" s="1016"/>
      <c r="I221" s="384"/>
    </row>
    <row r="222" spans="1:9" s="46" customFormat="1" ht="24.95" customHeight="1" x14ac:dyDescent="0.25">
      <c r="A222" s="278">
        <v>67</v>
      </c>
      <c r="B222" s="278"/>
      <c r="C222" s="382" t="s">
        <v>7918</v>
      </c>
      <c r="D222" s="280" t="s">
        <v>7873</v>
      </c>
      <c r="E222" s="281" t="s">
        <v>744</v>
      </c>
      <c r="F222" s="282">
        <v>1</v>
      </c>
      <c r="G222" s="67"/>
      <c r="H222" s="254">
        <f t="shared" si="4"/>
        <v>0</v>
      </c>
      <c r="I222" s="280"/>
    </row>
    <row r="223" spans="1:9" ht="12" x14ac:dyDescent="0.2">
      <c r="A223" s="178"/>
      <c r="B223" s="1013"/>
      <c r="C223" s="1014"/>
      <c r="D223" s="1015" t="s">
        <v>7749</v>
      </c>
      <c r="E223" s="1016"/>
      <c r="F223" s="1017"/>
      <c r="G223" s="1016"/>
      <c r="H223" s="1016"/>
      <c r="I223" s="384"/>
    </row>
    <row r="224" spans="1:9" s="46" customFormat="1" ht="24.95" customHeight="1" x14ac:dyDescent="0.25">
      <c r="A224" s="278">
        <v>68</v>
      </c>
      <c r="B224" s="278"/>
      <c r="C224" s="382" t="s">
        <v>7919</v>
      </c>
      <c r="D224" s="280" t="s">
        <v>7875</v>
      </c>
      <c r="E224" s="281" t="s">
        <v>744</v>
      </c>
      <c r="F224" s="282">
        <v>1</v>
      </c>
      <c r="G224" s="67"/>
      <c r="H224" s="254">
        <f t="shared" si="4"/>
        <v>0</v>
      </c>
      <c r="I224" s="280"/>
    </row>
    <row r="225" spans="1:9" ht="12" x14ac:dyDescent="0.2">
      <c r="A225" s="178"/>
      <c r="B225" s="1013"/>
      <c r="C225" s="1014"/>
      <c r="D225" s="1015" t="s">
        <v>7749</v>
      </c>
      <c r="E225" s="1016"/>
      <c r="F225" s="1017"/>
      <c r="G225" s="1016"/>
      <c r="H225" s="1016"/>
      <c r="I225" s="384"/>
    </row>
    <row r="226" spans="1:9" s="46" customFormat="1" ht="24.95" customHeight="1" x14ac:dyDescent="0.25">
      <c r="A226" s="298"/>
      <c r="B226" s="1008"/>
      <c r="C226" s="1009" t="s">
        <v>7735</v>
      </c>
      <c r="D226" s="1009" t="s">
        <v>7736</v>
      </c>
      <c r="E226" s="1010"/>
      <c r="F226" s="1011"/>
      <c r="G226" s="1011"/>
      <c r="H226" s="1012">
        <f>SUM(H227:H234)</f>
        <v>0</v>
      </c>
      <c r="I226" s="277"/>
    </row>
    <row r="227" spans="1:9" s="46" customFormat="1" ht="24.95" customHeight="1" x14ac:dyDescent="0.25">
      <c r="A227" s="278">
        <v>69</v>
      </c>
      <c r="B227" s="278"/>
      <c r="C227" s="382" t="s">
        <v>7916</v>
      </c>
      <c r="D227" s="280" t="s">
        <v>7870</v>
      </c>
      <c r="E227" s="281" t="s">
        <v>807</v>
      </c>
      <c r="F227" s="282">
        <v>129</v>
      </c>
      <c r="G227" s="67"/>
      <c r="H227" s="254">
        <f t="shared" si="4"/>
        <v>0</v>
      </c>
      <c r="I227" s="280"/>
    </row>
    <row r="228" spans="1:9" ht="12" x14ac:dyDescent="0.2">
      <c r="A228" s="178"/>
      <c r="B228" s="1013"/>
      <c r="C228" s="1014"/>
      <c r="D228" s="1015" t="s">
        <v>7749</v>
      </c>
      <c r="E228" s="1016"/>
      <c r="F228" s="1017"/>
      <c r="G228" s="1016"/>
      <c r="H228" s="1016"/>
      <c r="I228" s="384"/>
    </row>
    <row r="229" spans="1:9" s="46" customFormat="1" ht="24.95" customHeight="1" x14ac:dyDescent="0.25">
      <c r="A229" s="278">
        <v>70</v>
      </c>
      <c r="B229" s="278"/>
      <c r="C229" s="382" t="s">
        <v>7917</v>
      </c>
      <c r="D229" s="280" t="s">
        <v>7850</v>
      </c>
      <c r="E229" s="281" t="s">
        <v>807</v>
      </c>
      <c r="F229" s="282">
        <v>13</v>
      </c>
      <c r="G229" s="67"/>
      <c r="H229" s="254">
        <f t="shared" si="4"/>
        <v>0</v>
      </c>
      <c r="I229" s="280"/>
    </row>
    <row r="230" spans="1:9" ht="12" x14ac:dyDescent="0.2">
      <c r="A230" s="178"/>
      <c r="B230" s="1013"/>
      <c r="C230" s="1014"/>
      <c r="D230" s="1015" t="s">
        <v>7749</v>
      </c>
      <c r="E230" s="1016"/>
      <c r="F230" s="1017"/>
      <c r="G230" s="1016"/>
      <c r="H230" s="1016"/>
      <c r="I230" s="384"/>
    </row>
    <row r="231" spans="1:9" s="46" customFormat="1" ht="24.95" customHeight="1" x14ac:dyDescent="0.25">
      <c r="A231" s="278">
        <v>71</v>
      </c>
      <c r="B231" s="278"/>
      <c r="C231" s="382" t="s">
        <v>7918</v>
      </c>
      <c r="D231" s="280" t="s">
        <v>7873</v>
      </c>
      <c r="E231" s="281" t="s">
        <v>744</v>
      </c>
      <c r="F231" s="282">
        <v>1</v>
      </c>
      <c r="G231" s="67"/>
      <c r="H231" s="254">
        <f t="shared" si="4"/>
        <v>0</v>
      </c>
      <c r="I231" s="280"/>
    </row>
    <row r="232" spans="1:9" ht="12" x14ac:dyDescent="0.2">
      <c r="A232" s="178"/>
      <c r="B232" s="1013"/>
      <c r="C232" s="1014"/>
      <c r="D232" s="1015" t="s">
        <v>7749</v>
      </c>
      <c r="E232" s="1016"/>
      <c r="F232" s="1017"/>
      <c r="G232" s="1016"/>
      <c r="H232" s="1016"/>
      <c r="I232" s="384"/>
    </row>
    <row r="233" spans="1:9" s="46" customFormat="1" ht="24.95" customHeight="1" x14ac:dyDescent="0.25">
      <c r="A233" s="278">
        <v>72</v>
      </c>
      <c r="B233" s="278"/>
      <c r="C233" s="382" t="s">
        <v>7919</v>
      </c>
      <c r="D233" s="280" t="s">
        <v>7875</v>
      </c>
      <c r="E233" s="281" t="s">
        <v>744</v>
      </c>
      <c r="F233" s="282">
        <v>1</v>
      </c>
      <c r="G233" s="67"/>
      <c r="H233" s="254">
        <f t="shared" si="4"/>
        <v>0</v>
      </c>
      <c r="I233" s="280"/>
    </row>
    <row r="234" spans="1:9" ht="12" x14ac:dyDescent="0.2">
      <c r="A234" s="178"/>
      <c r="B234" s="1013"/>
      <c r="C234" s="1014"/>
      <c r="D234" s="1015" t="s">
        <v>7749</v>
      </c>
      <c r="E234" s="1016"/>
      <c r="F234" s="1017"/>
      <c r="G234" s="1016"/>
      <c r="H234" s="1016"/>
      <c r="I234" s="384"/>
    </row>
    <row r="235" spans="1:9" s="46" customFormat="1" ht="24.95" customHeight="1" x14ac:dyDescent="0.25">
      <c r="A235" s="298"/>
      <c r="B235" s="1008"/>
      <c r="C235" s="1009" t="s">
        <v>7737</v>
      </c>
      <c r="D235" s="1009" t="s">
        <v>7732</v>
      </c>
      <c r="E235" s="1010"/>
      <c r="F235" s="1011"/>
      <c r="G235" s="1011"/>
      <c r="H235" s="1012">
        <f>SUM(H236:H243)</f>
        <v>0</v>
      </c>
      <c r="I235" s="277"/>
    </row>
    <row r="236" spans="1:9" s="46" customFormat="1" ht="24.95" customHeight="1" x14ac:dyDescent="0.25">
      <c r="A236" s="278">
        <v>73</v>
      </c>
      <c r="B236" s="278"/>
      <c r="C236" s="382" t="s">
        <v>7916</v>
      </c>
      <c r="D236" s="280" t="s">
        <v>7870</v>
      </c>
      <c r="E236" s="281" t="s">
        <v>807</v>
      </c>
      <c r="F236" s="282">
        <v>98</v>
      </c>
      <c r="G236" s="67"/>
      <c r="H236" s="254">
        <f t="shared" si="4"/>
        <v>0</v>
      </c>
      <c r="I236" s="280"/>
    </row>
    <row r="237" spans="1:9" ht="12" x14ac:dyDescent="0.2">
      <c r="A237" s="178"/>
      <c r="B237" s="1013"/>
      <c r="C237" s="1014"/>
      <c r="D237" s="1015" t="s">
        <v>7749</v>
      </c>
      <c r="E237" s="1016"/>
      <c r="F237" s="1017"/>
      <c r="G237" s="1016"/>
      <c r="H237" s="1016"/>
      <c r="I237" s="384"/>
    </row>
    <row r="238" spans="1:9" s="46" customFormat="1" ht="24.95" customHeight="1" x14ac:dyDescent="0.25">
      <c r="A238" s="278">
        <v>74</v>
      </c>
      <c r="B238" s="278"/>
      <c r="C238" s="382" t="s">
        <v>7917</v>
      </c>
      <c r="D238" s="280" t="s">
        <v>7850</v>
      </c>
      <c r="E238" s="281" t="s">
        <v>807</v>
      </c>
      <c r="F238" s="282">
        <v>13</v>
      </c>
      <c r="G238" s="67"/>
      <c r="H238" s="254">
        <f t="shared" si="4"/>
        <v>0</v>
      </c>
      <c r="I238" s="280"/>
    </row>
    <row r="239" spans="1:9" ht="12" x14ac:dyDescent="0.2">
      <c r="A239" s="178"/>
      <c r="B239" s="1013"/>
      <c r="C239" s="1014"/>
      <c r="D239" s="1015" t="s">
        <v>7749</v>
      </c>
      <c r="E239" s="1016"/>
      <c r="F239" s="1017"/>
      <c r="G239" s="1016"/>
      <c r="H239" s="1016"/>
      <c r="I239" s="384"/>
    </row>
    <row r="240" spans="1:9" s="46" customFormat="1" ht="24.95" customHeight="1" x14ac:dyDescent="0.25">
      <c r="A240" s="278">
        <v>75</v>
      </c>
      <c r="B240" s="278"/>
      <c r="C240" s="382" t="s">
        <v>7918</v>
      </c>
      <c r="D240" s="280" t="s">
        <v>7873</v>
      </c>
      <c r="E240" s="281" t="s">
        <v>744</v>
      </c>
      <c r="F240" s="282">
        <v>1</v>
      </c>
      <c r="G240" s="67"/>
      <c r="H240" s="254">
        <f t="shared" si="4"/>
        <v>0</v>
      </c>
      <c r="I240" s="280"/>
    </row>
    <row r="241" spans="1:9" ht="12" x14ac:dyDescent="0.2">
      <c r="A241" s="178"/>
      <c r="B241" s="1013"/>
      <c r="C241" s="1014"/>
      <c r="D241" s="1015" t="s">
        <v>7749</v>
      </c>
      <c r="E241" s="1016"/>
      <c r="F241" s="1017"/>
      <c r="G241" s="1016"/>
      <c r="H241" s="1016"/>
      <c r="I241" s="384"/>
    </row>
    <row r="242" spans="1:9" s="46" customFormat="1" ht="24.95" customHeight="1" x14ac:dyDescent="0.25">
      <c r="A242" s="278">
        <v>76</v>
      </c>
      <c r="B242" s="278"/>
      <c r="C242" s="382" t="s">
        <v>7919</v>
      </c>
      <c r="D242" s="280" t="s">
        <v>7875</v>
      </c>
      <c r="E242" s="281" t="s">
        <v>744</v>
      </c>
      <c r="F242" s="282">
        <v>1</v>
      </c>
      <c r="G242" s="67"/>
      <c r="H242" s="254">
        <f t="shared" si="4"/>
        <v>0</v>
      </c>
      <c r="I242" s="280"/>
    </row>
    <row r="243" spans="1:9" ht="12" x14ac:dyDescent="0.2">
      <c r="A243" s="178"/>
      <c r="B243" s="1013"/>
      <c r="C243" s="1014"/>
      <c r="D243" s="1015" t="s">
        <v>7749</v>
      </c>
      <c r="E243" s="1016"/>
      <c r="F243" s="1017"/>
      <c r="G243" s="1016"/>
      <c r="H243" s="1016"/>
      <c r="I243" s="384"/>
    </row>
    <row r="244" spans="1:9" s="46" customFormat="1" ht="24.95" customHeight="1" x14ac:dyDescent="0.25">
      <c r="A244" s="298"/>
      <c r="B244" s="1008"/>
      <c r="C244" s="1009" t="s">
        <v>7738</v>
      </c>
      <c r="D244" s="1009" t="s">
        <v>7734</v>
      </c>
      <c r="E244" s="1010"/>
      <c r="F244" s="1011"/>
      <c r="G244" s="1011"/>
      <c r="H244" s="1012">
        <f>SUM(H245:H252)</f>
        <v>0</v>
      </c>
      <c r="I244" s="277"/>
    </row>
    <row r="245" spans="1:9" s="46" customFormat="1" ht="24.95" customHeight="1" x14ac:dyDescent="0.25">
      <c r="A245" s="278">
        <v>77</v>
      </c>
      <c r="B245" s="278"/>
      <c r="C245" s="382" t="s">
        <v>7920</v>
      </c>
      <c r="D245" s="280" t="s">
        <v>7870</v>
      </c>
      <c r="E245" s="281" t="s">
        <v>807</v>
      </c>
      <c r="F245" s="282">
        <v>123</v>
      </c>
      <c r="G245" s="67"/>
      <c r="H245" s="254">
        <f t="shared" si="4"/>
        <v>0</v>
      </c>
      <c r="I245" s="280"/>
    </row>
    <row r="246" spans="1:9" ht="12" x14ac:dyDescent="0.2">
      <c r="A246" s="178"/>
      <c r="B246" s="1013"/>
      <c r="C246" s="1014"/>
      <c r="D246" s="1015" t="s">
        <v>7749</v>
      </c>
      <c r="E246" s="1016"/>
      <c r="F246" s="1017"/>
      <c r="G246" s="1016"/>
      <c r="H246" s="1016"/>
      <c r="I246" s="384"/>
    </row>
    <row r="247" spans="1:9" s="46" customFormat="1" ht="24.95" customHeight="1" x14ac:dyDescent="0.25">
      <c r="A247" s="278">
        <v>78</v>
      </c>
      <c r="B247" s="278"/>
      <c r="C247" s="382" t="s">
        <v>7921</v>
      </c>
      <c r="D247" s="280" t="s">
        <v>7850</v>
      </c>
      <c r="E247" s="281" t="s">
        <v>807</v>
      </c>
      <c r="F247" s="282">
        <v>48</v>
      </c>
      <c r="G247" s="67"/>
      <c r="H247" s="254">
        <f t="shared" si="4"/>
        <v>0</v>
      </c>
      <c r="I247" s="280"/>
    </row>
    <row r="248" spans="1:9" ht="12" x14ac:dyDescent="0.2">
      <c r="A248" s="178"/>
      <c r="B248" s="1013"/>
      <c r="C248" s="1014"/>
      <c r="D248" s="1015" t="s">
        <v>7749</v>
      </c>
      <c r="E248" s="1016"/>
      <c r="F248" s="1017"/>
      <c r="G248" s="1016"/>
      <c r="H248" s="1016"/>
      <c r="I248" s="384"/>
    </row>
    <row r="249" spans="1:9" s="46" customFormat="1" ht="24.95" customHeight="1" x14ac:dyDescent="0.25">
      <c r="A249" s="278">
        <v>79</v>
      </c>
      <c r="B249" s="278"/>
      <c r="C249" s="382" t="s">
        <v>7922</v>
      </c>
      <c r="D249" s="280" t="s">
        <v>7873</v>
      </c>
      <c r="E249" s="281" t="s">
        <v>744</v>
      </c>
      <c r="F249" s="282">
        <v>1</v>
      </c>
      <c r="G249" s="67"/>
      <c r="H249" s="254">
        <f t="shared" si="4"/>
        <v>0</v>
      </c>
      <c r="I249" s="280"/>
    </row>
    <row r="250" spans="1:9" ht="12" x14ac:dyDescent="0.2">
      <c r="A250" s="178"/>
      <c r="B250" s="1013"/>
      <c r="C250" s="1014"/>
      <c r="D250" s="1015" t="s">
        <v>7749</v>
      </c>
      <c r="E250" s="1016"/>
      <c r="F250" s="1017"/>
      <c r="G250" s="1016"/>
      <c r="H250" s="1016"/>
      <c r="I250" s="384"/>
    </row>
    <row r="251" spans="1:9" s="46" customFormat="1" ht="24.95" customHeight="1" x14ac:dyDescent="0.25">
      <c r="A251" s="278">
        <v>80</v>
      </c>
      <c r="B251" s="278"/>
      <c r="C251" s="382" t="s">
        <v>7923</v>
      </c>
      <c r="D251" s="280" t="s">
        <v>7875</v>
      </c>
      <c r="E251" s="281" t="s">
        <v>744</v>
      </c>
      <c r="F251" s="282">
        <v>1</v>
      </c>
      <c r="G251" s="67"/>
      <c r="H251" s="254">
        <f t="shared" si="4"/>
        <v>0</v>
      </c>
      <c r="I251" s="280"/>
    </row>
    <row r="252" spans="1:9" ht="12" x14ac:dyDescent="0.2">
      <c r="A252" s="178"/>
      <c r="B252" s="1013"/>
      <c r="C252" s="1014"/>
      <c r="D252" s="1015" t="s">
        <v>7749</v>
      </c>
      <c r="E252" s="1016"/>
      <c r="F252" s="1017"/>
      <c r="G252" s="1016"/>
      <c r="H252" s="1016"/>
      <c r="I252" s="384"/>
    </row>
    <row r="253" spans="1:9" s="46" customFormat="1" ht="24.95" customHeight="1" x14ac:dyDescent="0.25">
      <c r="A253" s="298"/>
      <c r="B253" s="1008"/>
      <c r="C253" s="1009" t="s">
        <v>7739</v>
      </c>
      <c r="D253" s="1009" t="s">
        <v>7736</v>
      </c>
      <c r="E253" s="1010"/>
      <c r="F253" s="1011"/>
      <c r="G253" s="1011"/>
      <c r="H253" s="1012">
        <f>SUM(H254:H261)</f>
        <v>0</v>
      </c>
      <c r="I253" s="277"/>
    </row>
    <row r="254" spans="1:9" s="46" customFormat="1" ht="24.95" customHeight="1" x14ac:dyDescent="0.25">
      <c r="A254" s="278">
        <v>81</v>
      </c>
      <c r="B254" s="278"/>
      <c r="C254" s="382" t="s">
        <v>7924</v>
      </c>
      <c r="D254" s="280" t="s">
        <v>7870</v>
      </c>
      <c r="E254" s="281" t="s">
        <v>807</v>
      </c>
      <c r="F254" s="282">
        <v>129</v>
      </c>
      <c r="G254" s="67"/>
      <c r="H254" s="254">
        <f t="shared" si="4"/>
        <v>0</v>
      </c>
      <c r="I254" s="280"/>
    </row>
    <row r="255" spans="1:9" ht="12" x14ac:dyDescent="0.2">
      <c r="A255" s="178"/>
      <c r="B255" s="1013"/>
      <c r="C255" s="1014"/>
      <c r="D255" s="1015" t="s">
        <v>7749</v>
      </c>
      <c r="E255" s="1016"/>
      <c r="F255" s="1017"/>
      <c r="G255" s="1016"/>
      <c r="H255" s="1016"/>
      <c r="I255" s="384"/>
    </row>
    <row r="256" spans="1:9" s="46" customFormat="1" ht="24.95" customHeight="1" x14ac:dyDescent="0.25">
      <c r="A256" s="278">
        <v>82</v>
      </c>
      <c r="B256" s="278"/>
      <c r="C256" s="382" t="s">
        <v>7925</v>
      </c>
      <c r="D256" s="280" t="s">
        <v>7850</v>
      </c>
      <c r="E256" s="281" t="s">
        <v>807</v>
      </c>
      <c r="F256" s="282">
        <v>45</v>
      </c>
      <c r="G256" s="67"/>
      <c r="H256" s="254">
        <f t="shared" si="4"/>
        <v>0</v>
      </c>
      <c r="I256" s="280"/>
    </row>
    <row r="257" spans="1:9" ht="12" x14ac:dyDescent="0.2">
      <c r="A257" s="178"/>
      <c r="B257" s="1013"/>
      <c r="C257" s="1014"/>
      <c r="D257" s="1015" t="s">
        <v>7749</v>
      </c>
      <c r="E257" s="1016"/>
      <c r="F257" s="1017"/>
      <c r="G257" s="1016"/>
      <c r="H257" s="1016"/>
      <c r="I257" s="384"/>
    </row>
    <row r="258" spans="1:9" s="46" customFormat="1" ht="24.95" customHeight="1" x14ac:dyDescent="0.25">
      <c r="A258" s="278">
        <v>83</v>
      </c>
      <c r="B258" s="278"/>
      <c r="C258" s="382" t="s">
        <v>7926</v>
      </c>
      <c r="D258" s="280" t="s">
        <v>7873</v>
      </c>
      <c r="E258" s="281" t="s">
        <v>744</v>
      </c>
      <c r="F258" s="282">
        <v>1</v>
      </c>
      <c r="G258" s="67"/>
      <c r="H258" s="254">
        <f t="shared" si="4"/>
        <v>0</v>
      </c>
      <c r="I258" s="280"/>
    </row>
    <row r="259" spans="1:9" ht="12" x14ac:dyDescent="0.2">
      <c r="A259" s="178"/>
      <c r="B259" s="1013"/>
      <c r="C259" s="1014"/>
      <c r="D259" s="1015" t="s">
        <v>7749</v>
      </c>
      <c r="E259" s="1016"/>
      <c r="F259" s="1017"/>
      <c r="G259" s="1016"/>
      <c r="H259" s="1016"/>
      <c r="I259" s="384"/>
    </row>
    <row r="260" spans="1:9" s="46" customFormat="1" ht="24.95" customHeight="1" x14ac:dyDescent="0.25">
      <c r="A260" s="278">
        <v>84</v>
      </c>
      <c r="B260" s="278"/>
      <c r="C260" s="382" t="s">
        <v>7927</v>
      </c>
      <c r="D260" s="280" t="s">
        <v>7875</v>
      </c>
      <c r="E260" s="281" t="s">
        <v>744</v>
      </c>
      <c r="F260" s="282">
        <v>1</v>
      </c>
      <c r="G260" s="67"/>
      <c r="H260" s="254">
        <f t="shared" si="4"/>
        <v>0</v>
      </c>
      <c r="I260" s="280"/>
    </row>
    <row r="261" spans="1:9" ht="12" x14ac:dyDescent="0.2">
      <c r="A261" s="178"/>
      <c r="B261" s="1013"/>
      <c r="C261" s="1014"/>
      <c r="D261" s="1015" t="s">
        <v>7749</v>
      </c>
      <c r="E261" s="1016"/>
      <c r="F261" s="1017"/>
      <c r="G261" s="1016"/>
      <c r="H261" s="1016"/>
      <c r="I261" s="384"/>
    </row>
    <row r="262" spans="1:9" s="46" customFormat="1" ht="24.95" customHeight="1" x14ac:dyDescent="0.25">
      <c r="A262" s="298"/>
      <c r="B262" s="1008"/>
      <c r="C262" s="1009" t="s">
        <v>7740</v>
      </c>
      <c r="D262" s="1009" t="s">
        <v>7728</v>
      </c>
      <c r="E262" s="1010"/>
      <c r="F262" s="1011"/>
      <c r="G262" s="1011"/>
      <c r="H262" s="1012">
        <f>SUM(H263:H270)</f>
        <v>0</v>
      </c>
      <c r="I262" s="277"/>
    </row>
    <row r="263" spans="1:9" s="46" customFormat="1" ht="24.95" customHeight="1" x14ac:dyDescent="0.25">
      <c r="A263" s="278">
        <v>85</v>
      </c>
      <c r="B263" s="278"/>
      <c r="C263" s="382" t="s">
        <v>7928</v>
      </c>
      <c r="D263" s="280" t="s">
        <v>7870</v>
      </c>
      <c r="E263" s="281" t="s">
        <v>807</v>
      </c>
      <c r="F263" s="282">
        <v>99</v>
      </c>
      <c r="G263" s="67"/>
      <c r="H263" s="254">
        <f t="shared" si="4"/>
        <v>0</v>
      </c>
      <c r="I263" s="280"/>
    </row>
    <row r="264" spans="1:9" ht="12" x14ac:dyDescent="0.2">
      <c r="A264" s="178"/>
      <c r="B264" s="1013"/>
      <c r="C264" s="1014"/>
      <c r="D264" s="1015" t="s">
        <v>7749</v>
      </c>
      <c r="E264" s="1016"/>
      <c r="F264" s="1017"/>
      <c r="G264" s="1016"/>
      <c r="H264" s="1016"/>
      <c r="I264" s="384"/>
    </row>
    <row r="265" spans="1:9" s="46" customFormat="1" ht="24.95" customHeight="1" x14ac:dyDescent="0.25">
      <c r="A265" s="278">
        <v>86</v>
      </c>
      <c r="B265" s="278"/>
      <c r="C265" s="382" t="s">
        <v>7929</v>
      </c>
      <c r="D265" s="280" t="s">
        <v>7850</v>
      </c>
      <c r="E265" s="281" t="s">
        <v>807</v>
      </c>
      <c r="F265" s="282">
        <v>15</v>
      </c>
      <c r="G265" s="67"/>
      <c r="H265" s="254">
        <f t="shared" si="4"/>
        <v>0</v>
      </c>
      <c r="I265" s="280"/>
    </row>
    <row r="266" spans="1:9" ht="12" x14ac:dyDescent="0.2">
      <c r="A266" s="178"/>
      <c r="B266" s="1013"/>
      <c r="C266" s="1014"/>
      <c r="D266" s="1015" t="s">
        <v>7749</v>
      </c>
      <c r="E266" s="1016"/>
      <c r="F266" s="1017"/>
      <c r="G266" s="1016"/>
      <c r="H266" s="1016"/>
      <c r="I266" s="384"/>
    </row>
    <row r="267" spans="1:9" s="46" customFormat="1" ht="24.95" customHeight="1" x14ac:dyDescent="0.25">
      <c r="A267" s="278">
        <v>87</v>
      </c>
      <c r="B267" s="278"/>
      <c r="C267" s="382" t="s">
        <v>7930</v>
      </c>
      <c r="D267" s="280" t="s">
        <v>7873</v>
      </c>
      <c r="E267" s="281" t="s">
        <v>744</v>
      </c>
      <c r="F267" s="282">
        <v>1</v>
      </c>
      <c r="G267" s="67"/>
      <c r="H267" s="254">
        <f t="shared" si="4"/>
        <v>0</v>
      </c>
      <c r="I267" s="280"/>
    </row>
    <row r="268" spans="1:9" ht="12" x14ac:dyDescent="0.2">
      <c r="A268" s="178"/>
      <c r="B268" s="1013"/>
      <c r="C268" s="1014"/>
      <c r="D268" s="1015" t="s">
        <v>7749</v>
      </c>
      <c r="E268" s="1016"/>
      <c r="F268" s="1017"/>
      <c r="G268" s="1016"/>
      <c r="H268" s="1016"/>
      <c r="I268" s="384"/>
    </row>
    <row r="269" spans="1:9" s="46" customFormat="1" ht="24.95" customHeight="1" x14ac:dyDescent="0.25">
      <c r="A269" s="278">
        <v>88</v>
      </c>
      <c r="B269" s="278"/>
      <c r="C269" s="382" t="s">
        <v>7931</v>
      </c>
      <c r="D269" s="280" t="s">
        <v>7875</v>
      </c>
      <c r="E269" s="281" t="s">
        <v>744</v>
      </c>
      <c r="F269" s="282">
        <v>1</v>
      </c>
      <c r="G269" s="67"/>
      <c r="H269" s="254">
        <f t="shared" si="4"/>
        <v>0</v>
      </c>
      <c r="I269" s="280"/>
    </row>
    <row r="270" spans="1:9" ht="12" x14ac:dyDescent="0.2">
      <c r="A270" s="178"/>
      <c r="B270" s="1013"/>
      <c r="C270" s="1014"/>
      <c r="D270" s="1015" t="s">
        <v>7749</v>
      </c>
      <c r="E270" s="1016"/>
      <c r="F270" s="1017"/>
      <c r="G270" s="1016"/>
      <c r="H270" s="1016"/>
      <c r="I270" s="384"/>
    </row>
    <row r="271" spans="1:9" s="46" customFormat="1" ht="24.95" customHeight="1" x14ac:dyDescent="0.25">
      <c r="A271" s="298"/>
      <c r="B271" s="1008"/>
      <c r="C271" s="1009" t="s">
        <v>7741</v>
      </c>
      <c r="D271" s="1009" t="s">
        <v>7730</v>
      </c>
      <c r="E271" s="1010"/>
      <c r="F271" s="1011"/>
      <c r="G271" s="1011"/>
      <c r="H271" s="1012">
        <f>SUM(H272:H279)</f>
        <v>0</v>
      </c>
      <c r="I271" s="277"/>
    </row>
    <row r="272" spans="1:9" s="46" customFormat="1" ht="24.95" customHeight="1" x14ac:dyDescent="0.25">
      <c r="A272" s="278">
        <v>89</v>
      </c>
      <c r="B272" s="278"/>
      <c r="C272" s="382" t="s">
        <v>7932</v>
      </c>
      <c r="D272" s="280" t="s">
        <v>7870</v>
      </c>
      <c r="E272" s="281" t="s">
        <v>807</v>
      </c>
      <c r="F272" s="282">
        <v>126</v>
      </c>
      <c r="G272" s="67"/>
      <c r="H272" s="254">
        <f t="shared" si="4"/>
        <v>0</v>
      </c>
      <c r="I272" s="280"/>
    </row>
    <row r="273" spans="1:9" ht="12" x14ac:dyDescent="0.2">
      <c r="A273" s="178"/>
      <c r="B273" s="1013"/>
      <c r="C273" s="1014"/>
      <c r="D273" s="1015" t="s">
        <v>7749</v>
      </c>
      <c r="E273" s="1016"/>
      <c r="F273" s="1017"/>
      <c r="G273" s="1016"/>
      <c r="H273" s="1016"/>
      <c r="I273" s="384"/>
    </row>
    <row r="274" spans="1:9" s="46" customFormat="1" ht="24.95" customHeight="1" x14ac:dyDescent="0.25">
      <c r="A274" s="278">
        <v>90</v>
      </c>
      <c r="B274" s="278"/>
      <c r="C274" s="382" t="s">
        <v>7933</v>
      </c>
      <c r="D274" s="280" t="s">
        <v>7850</v>
      </c>
      <c r="E274" s="281" t="s">
        <v>807</v>
      </c>
      <c r="F274" s="282">
        <v>42</v>
      </c>
      <c r="G274" s="67"/>
      <c r="H274" s="254">
        <f t="shared" si="4"/>
        <v>0</v>
      </c>
      <c r="I274" s="280"/>
    </row>
    <row r="275" spans="1:9" ht="12" x14ac:dyDescent="0.2">
      <c r="A275" s="178"/>
      <c r="B275" s="1013"/>
      <c r="C275" s="1014"/>
      <c r="D275" s="1015" t="s">
        <v>7749</v>
      </c>
      <c r="E275" s="1016"/>
      <c r="F275" s="1017"/>
      <c r="G275" s="1016"/>
      <c r="H275" s="1016"/>
      <c r="I275" s="384"/>
    </row>
    <row r="276" spans="1:9" s="46" customFormat="1" ht="24.95" customHeight="1" x14ac:dyDescent="0.25">
      <c r="A276" s="278">
        <v>91</v>
      </c>
      <c r="B276" s="278"/>
      <c r="C276" s="382" t="s">
        <v>7934</v>
      </c>
      <c r="D276" s="280" t="s">
        <v>7873</v>
      </c>
      <c r="E276" s="281" t="s">
        <v>744</v>
      </c>
      <c r="F276" s="282">
        <v>1</v>
      </c>
      <c r="G276" s="67"/>
      <c r="H276" s="254">
        <f t="shared" ref="H276:H310" si="5">ROUND(G276*F276,2)</f>
        <v>0</v>
      </c>
      <c r="I276" s="280"/>
    </row>
    <row r="277" spans="1:9" ht="12" x14ac:dyDescent="0.2">
      <c r="A277" s="178"/>
      <c r="B277" s="1013"/>
      <c r="C277" s="1014"/>
      <c r="D277" s="1015" t="s">
        <v>7749</v>
      </c>
      <c r="E277" s="1016"/>
      <c r="F277" s="1017"/>
      <c r="G277" s="1016"/>
      <c r="H277" s="1016"/>
      <c r="I277" s="384"/>
    </row>
    <row r="278" spans="1:9" s="46" customFormat="1" ht="24.95" customHeight="1" x14ac:dyDescent="0.25">
      <c r="A278" s="278">
        <v>92</v>
      </c>
      <c r="B278" s="278"/>
      <c r="C278" s="382" t="s">
        <v>7935</v>
      </c>
      <c r="D278" s="280" t="s">
        <v>7875</v>
      </c>
      <c r="E278" s="281" t="s">
        <v>744</v>
      </c>
      <c r="F278" s="282">
        <v>1</v>
      </c>
      <c r="G278" s="67"/>
      <c r="H278" s="254">
        <f t="shared" si="5"/>
        <v>0</v>
      </c>
      <c r="I278" s="280"/>
    </row>
    <row r="279" spans="1:9" ht="12" x14ac:dyDescent="0.2">
      <c r="A279" s="178"/>
      <c r="B279" s="1013"/>
      <c r="C279" s="1014"/>
      <c r="D279" s="1015" t="s">
        <v>7749</v>
      </c>
      <c r="E279" s="1016"/>
      <c r="F279" s="1017"/>
      <c r="G279" s="1016"/>
      <c r="H279" s="1016"/>
      <c r="I279" s="384"/>
    </row>
    <row r="280" spans="1:9" s="46" customFormat="1" ht="24.95" customHeight="1" x14ac:dyDescent="0.25">
      <c r="A280" s="298"/>
      <c r="B280" s="1008"/>
      <c r="C280" s="1009" t="s">
        <v>5752</v>
      </c>
      <c r="D280" s="1009" t="s">
        <v>7742</v>
      </c>
      <c r="E280" s="1010"/>
      <c r="F280" s="1011"/>
      <c r="G280" s="1011"/>
      <c r="H280" s="1012">
        <f>SUM(H281:H286)</f>
        <v>0</v>
      </c>
      <c r="I280" s="277"/>
    </row>
    <row r="281" spans="1:9" s="46" customFormat="1" ht="24.95" customHeight="1" x14ac:dyDescent="0.25">
      <c r="A281" s="278">
        <v>93</v>
      </c>
      <c r="B281" s="278"/>
      <c r="C281" s="382" t="s">
        <v>7936</v>
      </c>
      <c r="D281" s="280" t="s">
        <v>7937</v>
      </c>
      <c r="E281" s="281" t="s">
        <v>744</v>
      </c>
      <c r="F281" s="282">
        <v>14</v>
      </c>
      <c r="G281" s="67"/>
      <c r="H281" s="254">
        <f t="shared" si="5"/>
        <v>0</v>
      </c>
      <c r="I281" s="280"/>
    </row>
    <row r="282" spans="1:9" s="46" customFormat="1" ht="24.95" customHeight="1" x14ac:dyDescent="0.25">
      <c r="A282" s="278">
        <v>94</v>
      </c>
      <c r="B282" s="278"/>
      <c r="C282" s="382" t="s">
        <v>7938</v>
      </c>
      <c r="D282" s="280" t="s">
        <v>7939</v>
      </c>
      <c r="E282" s="281" t="s">
        <v>744</v>
      </c>
      <c r="F282" s="282">
        <v>14</v>
      </c>
      <c r="G282" s="67"/>
      <c r="H282" s="254">
        <f t="shared" si="5"/>
        <v>0</v>
      </c>
      <c r="I282" s="280"/>
    </row>
    <row r="283" spans="1:9" s="46" customFormat="1" ht="24.95" customHeight="1" x14ac:dyDescent="0.25">
      <c r="A283" s="278">
        <v>95</v>
      </c>
      <c r="B283" s="278"/>
      <c r="C283" s="382" t="s">
        <v>7940</v>
      </c>
      <c r="D283" s="280" t="s">
        <v>7941</v>
      </c>
      <c r="E283" s="281" t="s">
        <v>744</v>
      </c>
      <c r="F283" s="282">
        <v>14</v>
      </c>
      <c r="G283" s="67"/>
      <c r="H283" s="254">
        <f t="shared" si="5"/>
        <v>0</v>
      </c>
      <c r="I283" s="280"/>
    </row>
    <row r="284" spans="1:9" s="46" customFormat="1" ht="24.95" customHeight="1" x14ac:dyDescent="0.25">
      <c r="A284" s="278">
        <v>96</v>
      </c>
      <c r="B284" s="278"/>
      <c r="C284" s="382" t="s">
        <v>7942</v>
      </c>
      <c r="D284" s="280" t="s">
        <v>7943</v>
      </c>
      <c r="E284" s="281" t="s">
        <v>807</v>
      </c>
      <c r="F284" s="282">
        <f>14*15</f>
        <v>210</v>
      </c>
      <c r="G284" s="67"/>
      <c r="H284" s="254">
        <f t="shared" si="5"/>
        <v>0</v>
      </c>
      <c r="I284" s="280"/>
    </row>
    <row r="285" spans="1:9" s="46" customFormat="1" ht="24.95" customHeight="1" x14ac:dyDescent="0.25">
      <c r="A285" s="278">
        <v>97</v>
      </c>
      <c r="B285" s="278"/>
      <c r="C285" s="382" t="s">
        <v>7944</v>
      </c>
      <c r="D285" s="280" t="s">
        <v>7945</v>
      </c>
      <c r="E285" s="281" t="s">
        <v>744</v>
      </c>
      <c r="F285" s="282">
        <v>14</v>
      </c>
      <c r="G285" s="67"/>
      <c r="H285" s="254">
        <f t="shared" si="5"/>
        <v>0</v>
      </c>
      <c r="I285" s="280"/>
    </row>
    <row r="286" spans="1:9" s="46" customFormat="1" ht="24.95" customHeight="1" x14ac:dyDescent="0.25">
      <c r="A286" s="278">
        <v>98</v>
      </c>
      <c r="B286" s="278"/>
      <c r="C286" s="382" t="s">
        <v>7946</v>
      </c>
      <c r="D286" s="280" t="s">
        <v>7947</v>
      </c>
      <c r="E286" s="281" t="s">
        <v>807</v>
      </c>
      <c r="F286" s="282">
        <f>14*15</f>
        <v>210</v>
      </c>
      <c r="G286" s="67"/>
      <c r="H286" s="254">
        <f t="shared" si="5"/>
        <v>0</v>
      </c>
      <c r="I286" s="280"/>
    </row>
    <row r="287" spans="1:9" s="46" customFormat="1" ht="24.95" customHeight="1" x14ac:dyDescent="0.25">
      <c r="A287" s="298"/>
      <c r="B287" s="1008"/>
      <c r="C287" s="1009">
        <v>999</v>
      </c>
      <c r="D287" s="1009" t="s">
        <v>5860</v>
      </c>
      <c r="E287" s="1010"/>
      <c r="F287" s="1011"/>
      <c r="G287" s="1011"/>
      <c r="H287" s="1012">
        <f>SUM(H288:H311)</f>
        <v>0</v>
      </c>
      <c r="I287" s="277"/>
    </row>
    <row r="288" spans="1:9" s="46" customFormat="1" ht="24.95" customHeight="1" x14ac:dyDescent="0.25">
      <c r="A288" s="278">
        <v>99</v>
      </c>
      <c r="B288" s="278"/>
      <c r="C288" s="382" t="s">
        <v>7948</v>
      </c>
      <c r="D288" s="280" t="s">
        <v>7949</v>
      </c>
      <c r="E288" s="281" t="s">
        <v>744</v>
      </c>
      <c r="F288" s="282">
        <v>1</v>
      </c>
      <c r="G288" s="67"/>
      <c r="H288" s="254">
        <f t="shared" si="5"/>
        <v>0</v>
      </c>
      <c r="I288" s="280"/>
    </row>
    <row r="289" spans="1:9" s="46" customFormat="1" ht="24.95" customHeight="1" x14ac:dyDescent="0.25">
      <c r="A289" s="278">
        <v>100</v>
      </c>
      <c r="B289" s="278"/>
      <c r="C289" s="382" t="s">
        <v>7950</v>
      </c>
      <c r="D289" s="280" t="s">
        <v>1334</v>
      </c>
      <c r="E289" s="281" t="s">
        <v>620</v>
      </c>
      <c r="F289" s="282">
        <v>531</v>
      </c>
      <c r="G289" s="67"/>
      <c r="H289" s="254">
        <f t="shared" si="5"/>
        <v>0</v>
      </c>
      <c r="I289" s="280"/>
    </row>
    <row r="290" spans="1:9" ht="12" x14ac:dyDescent="0.2">
      <c r="A290" s="178"/>
      <c r="B290" s="1013"/>
      <c r="C290" s="1014"/>
      <c r="D290" s="1015" t="s">
        <v>7951</v>
      </c>
      <c r="E290" s="1016"/>
      <c r="F290" s="1017"/>
      <c r="G290" s="1016"/>
      <c r="H290" s="1016"/>
      <c r="I290" s="384"/>
    </row>
    <row r="291" spans="1:9" s="46" customFormat="1" ht="24.95" customHeight="1" x14ac:dyDescent="0.25">
      <c r="A291" s="278">
        <v>101</v>
      </c>
      <c r="B291" s="278"/>
      <c r="C291" s="382" t="s">
        <v>7952</v>
      </c>
      <c r="D291" s="280" t="s">
        <v>5775</v>
      </c>
      <c r="E291" s="281" t="s">
        <v>7953</v>
      </c>
      <c r="F291" s="282">
        <v>193</v>
      </c>
      <c r="G291" s="67"/>
      <c r="H291" s="254">
        <f t="shared" si="5"/>
        <v>0</v>
      </c>
      <c r="I291" s="280"/>
    </row>
    <row r="292" spans="1:9" ht="12" x14ac:dyDescent="0.2">
      <c r="A292" s="178"/>
      <c r="B292" s="1013"/>
      <c r="C292" s="1014"/>
      <c r="D292" s="1015" t="s">
        <v>7951</v>
      </c>
      <c r="E292" s="1016"/>
      <c r="F292" s="1017"/>
      <c r="G292" s="1016"/>
      <c r="H292" s="1016"/>
      <c r="I292" s="384"/>
    </row>
    <row r="293" spans="1:9" s="46" customFormat="1" ht="24.95" customHeight="1" x14ac:dyDescent="0.25">
      <c r="A293" s="278">
        <v>102</v>
      </c>
      <c r="B293" s="278"/>
      <c r="C293" s="382" t="s">
        <v>7954</v>
      </c>
      <c r="D293" s="280" t="s">
        <v>1338</v>
      </c>
      <c r="E293" s="281" t="s">
        <v>620</v>
      </c>
      <c r="F293" s="282">
        <v>61.079000000000001</v>
      </c>
      <c r="G293" s="67"/>
      <c r="H293" s="254">
        <f t="shared" si="5"/>
        <v>0</v>
      </c>
      <c r="I293" s="280"/>
    </row>
    <row r="294" spans="1:9" ht="12" x14ac:dyDescent="0.2">
      <c r="A294" s="178"/>
      <c r="B294" s="1013"/>
      <c r="C294" s="1014"/>
      <c r="D294" s="1015" t="s">
        <v>7951</v>
      </c>
      <c r="E294" s="1016"/>
      <c r="F294" s="1017"/>
      <c r="G294" s="1016"/>
      <c r="H294" s="1016"/>
      <c r="I294" s="384"/>
    </row>
    <row r="295" spans="1:9" s="46" customFormat="1" ht="24.95" customHeight="1" x14ac:dyDescent="0.25">
      <c r="A295" s="278">
        <v>103</v>
      </c>
      <c r="B295" s="278"/>
      <c r="C295" s="382" t="s">
        <v>7955</v>
      </c>
      <c r="D295" s="280" t="s">
        <v>7956</v>
      </c>
      <c r="E295" s="281" t="s">
        <v>744</v>
      </c>
      <c r="F295" s="282">
        <v>85</v>
      </c>
      <c r="G295" s="67"/>
      <c r="H295" s="254">
        <f t="shared" si="5"/>
        <v>0</v>
      </c>
      <c r="I295" s="280"/>
    </row>
    <row r="296" spans="1:9" ht="12" x14ac:dyDescent="0.2">
      <c r="A296" s="178"/>
      <c r="B296" s="1013"/>
      <c r="C296" s="1014"/>
      <c r="D296" s="1015" t="s">
        <v>7951</v>
      </c>
      <c r="E296" s="1016"/>
      <c r="F296" s="1017"/>
      <c r="G296" s="1016"/>
      <c r="H296" s="1016"/>
      <c r="I296" s="384"/>
    </row>
    <row r="297" spans="1:9" s="46" customFormat="1" ht="24.95" customHeight="1" x14ac:dyDescent="0.25">
      <c r="A297" s="278">
        <v>104</v>
      </c>
      <c r="B297" s="278"/>
      <c r="C297" s="382" t="s">
        <v>7957</v>
      </c>
      <c r="D297" s="280" t="s">
        <v>7958</v>
      </c>
      <c r="E297" s="281" t="s">
        <v>7959</v>
      </c>
      <c r="F297" s="282">
        <v>50</v>
      </c>
      <c r="G297" s="67"/>
      <c r="H297" s="254">
        <f t="shared" si="5"/>
        <v>0</v>
      </c>
      <c r="I297" s="280"/>
    </row>
    <row r="298" spans="1:9" s="46" customFormat="1" ht="24.95" customHeight="1" x14ac:dyDescent="0.25">
      <c r="A298" s="278">
        <v>105</v>
      </c>
      <c r="B298" s="278"/>
      <c r="C298" s="382" t="s">
        <v>7960</v>
      </c>
      <c r="D298" s="280" t="s">
        <v>5762</v>
      </c>
      <c r="E298" s="281" t="s">
        <v>744</v>
      </c>
      <c r="F298" s="282">
        <v>1</v>
      </c>
      <c r="G298" s="67"/>
      <c r="H298" s="254">
        <f t="shared" si="5"/>
        <v>0</v>
      </c>
      <c r="I298" s="280"/>
    </row>
    <row r="299" spans="1:9" s="46" customFormat="1" ht="24.95" customHeight="1" x14ac:dyDescent="0.25">
      <c r="A299" s="278">
        <v>106</v>
      </c>
      <c r="B299" s="278"/>
      <c r="C299" s="382" t="s">
        <v>7961</v>
      </c>
      <c r="D299" s="280" t="s">
        <v>7962</v>
      </c>
      <c r="E299" s="281" t="s">
        <v>744</v>
      </c>
      <c r="F299" s="282">
        <v>1</v>
      </c>
      <c r="G299" s="67"/>
      <c r="H299" s="254">
        <f t="shared" si="5"/>
        <v>0</v>
      </c>
      <c r="I299" s="280"/>
    </row>
    <row r="300" spans="1:9" s="46" customFormat="1" ht="24.95" customHeight="1" x14ac:dyDescent="0.25">
      <c r="A300" s="278">
        <v>107</v>
      </c>
      <c r="B300" s="278"/>
      <c r="C300" s="382" t="s">
        <v>7963</v>
      </c>
      <c r="D300" s="280" t="s">
        <v>1344</v>
      </c>
      <c r="E300" s="281" t="s">
        <v>744</v>
      </c>
      <c r="F300" s="282">
        <v>1</v>
      </c>
      <c r="G300" s="67"/>
      <c r="H300" s="254">
        <f t="shared" si="5"/>
        <v>0</v>
      </c>
      <c r="I300" s="280"/>
    </row>
    <row r="301" spans="1:9" s="46" customFormat="1" ht="24.95" customHeight="1" x14ac:dyDescent="0.25">
      <c r="A301" s="278">
        <v>108</v>
      </c>
      <c r="B301" s="278"/>
      <c r="C301" s="382" t="s">
        <v>7964</v>
      </c>
      <c r="D301" s="280" t="s">
        <v>7965</v>
      </c>
      <c r="E301" s="281" t="s">
        <v>7959</v>
      </c>
      <c r="F301" s="282">
        <v>50</v>
      </c>
      <c r="G301" s="67"/>
      <c r="H301" s="254">
        <f t="shared" si="5"/>
        <v>0</v>
      </c>
      <c r="I301" s="280"/>
    </row>
    <row r="302" spans="1:9" s="46" customFormat="1" ht="24.95" customHeight="1" x14ac:dyDescent="0.25">
      <c r="A302" s="964">
        <v>109</v>
      </c>
      <c r="B302" s="964"/>
      <c r="C302" s="977" t="s">
        <v>7966</v>
      </c>
      <c r="D302" s="966" t="s">
        <v>7967</v>
      </c>
      <c r="E302" s="967" t="s">
        <v>744</v>
      </c>
      <c r="F302" s="968">
        <v>62</v>
      </c>
      <c r="G302" s="67"/>
      <c r="H302" s="970">
        <f t="shared" si="5"/>
        <v>0</v>
      </c>
      <c r="I302" s="966"/>
    </row>
    <row r="303" spans="1:9" ht="12" x14ac:dyDescent="0.2">
      <c r="A303" s="989"/>
      <c r="B303" s="1018"/>
      <c r="C303" s="1019"/>
      <c r="D303" s="1020" t="s">
        <v>11806</v>
      </c>
      <c r="E303" s="1021"/>
      <c r="F303" s="1022"/>
      <c r="G303" s="1021"/>
      <c r="H303" s="1021"/>
      <c r="I303" s="1006"/>
    </row>
    <row r="304" spans="1:9" s="46" customFormat="1" ht="24.95" customHeight="1" x14ac:dyDescent="0.25">
      <c r="A304" s="964">
        <v>110</v>
      </c>
      <c r="B304" s="964"/>
      <c r="C304" s="977" t="s">
        <v>7968</v>
      </c>
      <c r="D304" s="966" t="s">
        <v>7969</v>
      </c>
      <c r="E304" s="967" t="s">
        <v>744</v>
      </c>
      <c r="F304" s="968">
        <v>10</v>
      </c>
      <c r="G304" s="67"/>
      <c r="H304" s="970">
        <f>ROUND(G304*F304,2)</f>
        <v>0</v>
      </c>
      <c r="I304" s="966"/>
    </row>
    <row r="305" spans="1:9" ht="12" x14ac:dyDescent="0.2">
      <c r="A305" s="989"/>
      <c r="B305" s="1018"/>
      <c r="C305" s="1019"/>
      <c r="D305" s="1020" t="s">
        <v>11806</v>
      </c>
      <c r="E305" s="1021"/>
      <c r="F305" s="1022"/>
      <c r="G305" s="1021"/>
      <c r="H305" s="1021"/>
      <c r="I305" s="1006"/>
    </row>
    <row r="306" spans="1:9" s="46" customFormat="1" ht="24.95" customHeight="1" x14ac:dyDescent="0.25">
      <c r="A306" s="964">
        <v>111</v>
      </c>
      <c r="B306" s="964"/>
      <c r="C306" s="977" t="s">
        <v>7968</v>
      </c>
      <c r="D306" s="966" t="s">
        <v>7970</v>
      </c>
      <c r="E306" s="967" t="s">
        <v>744</v>
      </c>
      <c r="F306" s="968">
        <v>60</v>
      </c>
      <c r="G306" s="67"/>
      <c r="H306" s="970">
        <f t="shared" si="5"/>
        <v>0</v>
      </c>
      <c r="I306" s="966"/>
    </row>
    <row r="307" spans="1:9" ht="12" x14ac:dyDescent="0.2">
      <c r="A307" s="1023"/>
      <c r="B307" s="1024"/>
      <c r="C307" s="1025"/>
      <c r="D307" s="1026" t="s">
        <v>11804</v>
      </c>
      <c r="E307" s="1027"/>
      <c r="F307" s="1028"/>
      <c r="G307" s="1027"/>
      <c r="H307" s="1027"/>
      <c r="I307" s="1029"/>
    </row>
    <row r="308" spans="1:9" s="46" customFormat="1" ht="24.95" customHeight="1" x14ac:dyDescent="0.25">
      <c r="A308" s="278">
        <v>112</v>
      </c>
      <c r="B308" s="278"/>
      <c r="C308" s="382" t="s">
        <v>7971</v>
      </c>
      <c r="D308" s="280" t="s">
        <v>7972</v>
      </c>
      <c r="E308" s="281" t="s">
        <v>744</v>
      </c>
      <c r="F308" s="282">
        <v>17</v>
      </c>
      <c r="G308" s="67"/>
      <c r="H308" s="254">
        <f t="shared" si="5"/>
        <v>0</v>
      </c>
      <c r="I308" s="280"/>
    </row>
    <row r="309" spans="1:9" ht="12" x14ac:dyDescent="0.2">
      <c r="A309" s="178"/>
      <c r="B309" s="1013"/>
      <c r="C309" s="1014"/>
      <c r="D309" s="1015" t="s">
        <v>7951</v>
      </c>
      <c r="E309" s="1016"/>
      <c r="F309" s="1017"/>
      <c r="G309" s="1016"/>
      <c r="H309" s="1016"/>
      <c r="I309" s="384"/>
    </row>
    <row r="310" spans="1:9" s="46" customFormat="1" ht="24.95" customHeight="1" x14ac:dyDescent="0.25">
      <c r="A310" s="278">
        <v>113</v>
      </c>
      <c r="B310" s="278"/>
      <c r="C310" s="382" t="s">
        <v>7973</v>
      </c>
      <c r="D310" s="280" t="s">
        <v>7974</v>
      </c>
      <c r="E310" s="281" t="s">
        <v>7953</v>
      </c>
      <c r="F310" s="282">
        <v>25</v>
      </c>
      <c r="G310" s="67"/>
      <c r="H310" s="254">
        <f t="shared" si="5"/>
        <v>0</v>
      </c>
      <c r="I310" s="280"/>
    </row>
    <row r="311" spans="1:9" ht="12" x14ac:dyDescent="0.2">
      <c r="A311" s="293"/>
      <c r="B311" s="182"/>
      <c r="C311" s="294"/>
      <c r="D311" s="295" t="s">
        <v>7951</v>
      </c>
      <c r="E311" s="296"/>
      <c r="F311" s="297"/>
      <c r="G311" s="296"/>
      <c r="H311" s="296"/>
      <c r="I311" s="396"/>
    </row>
    <row r="314" spans="1:9" ht="11.25" x14ac:dyDescent="0.2">
      <c r="C314" s="5"/>
      <c r="E314" s="5"/>
      <c r="H314" s="5"/>
    </row>
    <row r="315" spans="1:9" ht="11.25" x14ac:dyDescent="0.2">
      <c r="C315" s="5"/>
      <c r="E315" s="5"/>
      <c r="H315" s="5"/>
    </row>
    <row r="316" spans="1:9" ht="11.25" x14ac:dyDescent="0.2">
      <c r="C316" s="5"/>
      <c r="E316" s="5"/>
      <c r="H316" s="5"/>
    </row>
    <row r="317" spans="1:9" ht="11.25" x14ac:dyDescent="0.2">
      <c r="C317" s="5"/>
      <c r="E317" s="5"/>
      <c r="H317" s="5"/>
    </row>
    <row r="318" spans="1:9" ht="11.25" x14ac:dyDescent="0.2">
      <c r="C318" s="5"/>
      <c r="E318" s="5"/>
      <c r="H318" s="5"/>
    </row>
    <row r="319" spans="1:9" ht="11.25" x14ac:dyDescent="0.2">
      <c r="C319" s="5"/>
      <c r="E319" s="5"/>
      <c r="H319" s="5"/>
    </row>
    <row r="320" spans="1:9" ht="11.25" x14ac:dyDescent="0.2">
      <c r="C320" s="5"/>
      <c r="E320" s="5"/>
      <c r="H320" s="5"/>
    </row>
    <row r="321" spans="7:7" s="5" customFormat="1" ht="11.25" x14ac:dyDescent="0.2">
      <c r="G321" s="404"/>
    </row>
    <row r="322" spans="7:7" s="5" customFormat="1" ht="11.25" x14ac:dyDescent="0.2">
      <c r="G322" s="404"/>
    </row>
    <row r="323" spans="7:7" s="5" customFormat="1" ht="11.25" x14ac:dyDescent="0.2">
      <c r="G323" s="404"/>
    </row>
    <row r="324" spans="7:7" s="5" customFormat="1" ht="11.25" x14ac:dyDescent="0.2">
      <c r="G324" s="404"/>
    </row>
    <row r="325" spans="7:7" s="5" customFormat="1" ht="11.25" x14ac:dyDescent="0.2">
      <c r="G325" s="404"/>
    </row>
    <row r="326" spans="7:7" s="5" customFormat="1" ht="11.25" x14ac:dyDescent="0.2">
      <c r="G326" s="404"/>
    </row>
    <row r="327" spans="7:7" s="5" customFormat="1" ht="11.25" x14ac:dyDescent="0.2">
      <c r="G327" s="404"/>
    </row>
    <row r="328" spans="7:7" s="5" customFormat="1" ht="11.25" x14ac:dyDescent="0.2">
      <c r="G328" s="404"/>
    </row>
    <row r="329" spans="7:7" s="5" customFormat="1" ht="11.25" x14ac:dyDescent="0.2">
      <c r="G329" s="404"/>
    </row>
    <row r="330" spans="7:7" s="5" customFormat="1" ht="11.25" x14ac:dyDescent="0.2">
      <c r="G330" s="404"/>
    </row>
    <row r="331" spans="7:7" s="5" customFormat="1" ht="11.25" x14ac:dyDescent="0.2">
      <c r="G331" s="404"/>
    </row>
    <row r="332" spans="7:7" s="5" customFormat="1" ht="11.25" x14ac:dyDescent="0.2">
      <c r="G332" s="404"/>
    </row>
    <row r="333" spans="7:7" s="5" customFormat="1" ht="11.25" x14ac:dyDescent="0.2">
      <c r="G333" s="404"/>
    </row>
    <row r="334" spans="7:7" s="5" customFormat="1" ht="11.25" x14ac:dyDescent="0.2">
      <c r="G334" s="404"/>
    </row>
    <row r="335" spans="7:7" s="5" customFormat="1" ht="11.25" x14ac:dyDescent="0.2">
      <c r="G335" s="404"/>
    </row>
  </sheetData>
  <sheetProtection algorithmName="SHA-512" hashValue="XJArPabCo6n53vhIWp5//O4lTv1Gg7uFsSfVD242cnOiDxUGTBoKI6fMwozIWmFiGd0ry7VwyR4JHQSZziM0pg==" saltValue="/c6Dtw3cIPNTS7kmGljPn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99" t="s">
        <v>5902</v>
      </c>
      <c r="B4" s="100" t="s">
        <v>7975</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E46</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5891</v>
      </c>
      <c r="C28" s="85"/>
      <c r="D28" s="85"/>
      <c r="E28" s="86"/>
      <c r="F28" s="87"/>
    </row>
    <row r="29" spans="1:6" ht="15.75" x14ac:dyDescent="0.25">
      <c r="A29" s="99" t="s">
        <v>38</v>
      </c>
      <c r="B29" s="100" t="s">
        <v>7975</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252" t="s">
        <v>33</v>
      </c>
      <c r="C32" s="1253"/>
      <c r="D32" s="1254"/>
      <c r="E32" s="1264" t="s">
        <v>34</v>
      </c>
      <c r="F32" s="1264"/>
    </row>
    <row r="33" spans="1:29" s="40" customFormat="1" ht="20.100000000000001" customHeight="1" x14ac:dyDescent="0.2">
      <c r="A33" s="370" t="s">
        <v>330</v>
      </c>
      <c r="B33" s="1270" t="s">
        <v>331</v>
      </c>
      <c r="C33" s="1271"/>
      <c r="D33" s="1272"/>
      <c r="E33" s="1273">
        <f>SUM(E34:F36)</f>
        <v>0</v>
      </c>
      <c r="F33" s="1273"/>
    </row>
    <row r="34" spans="1:29" s="40" customFormat="1" ht="20.100000000000001" customHeight="1" x14ac:dyDescent="0.2">
      <c r="A34" s="373">
        <v>3</v>
      </c>
      <c r="B34" s="1265" t="s">
        <v>43</v>
      </c>
      <c r="C34" s="1266"/>
      <c r="D34" s="1267"/>
      <c r="E34" s="1268">
        <f>SUM(C57:F57)</f>
        <v>0</v>
      </c>
      <c r="F34" s="1269"/>
    </row>
    <row r="35" spans="1:29" s="40" customFormat="1" ht="20.100000000000001" customHeight="1" x14ac:dyDescent="0.2">
      <c r="A35" s="373">
        <v>9</v>
      </c>
      <c r="B35" s="1265" t="s">
        <v>970</v>
      </c>
      <c r="C35" s="1266"/>
      <c r="D35" s="1267"/>
      <c r="E35" s="1268">
        <f>SUM(C58:F58)</f>
        <v>0</v>
      </c>
      <c r="F35" s="1269"/>
    </row>
    <row r="36" spans="1:29" s="40" customFormat="1" ht="20.100000000000001" customHeight="1" x14ac:dyDescent="0.2">
      <c r="A36" s="373">
        <v>997</v>
      </c>
      <c r="B36" s="1265" t="s">
        <v>971</v>
      </c>
      <c r="C36" s="1266"/>
      <c r="D36" s="1267"/>
      <c r="E36" s="1268">
        <f>SUM(C59:F59)</f>
        <v>0</v>
      </c>
      <c r="F36" s="1269"/>
    </row>
    <row r="37" spans="1:29" s="40" customFormat="1" ht="20.100000000000001" customHeight="1" x14ac:dyDescent="0.2">
      <c r="A37" s="370" t="s">
        <v>340</v>
      </c>
      <c r="B37" s="1270" t="s">
        <v>341</v>
      </c>
      <c r="C37" s="1271"/>
      <c r="D37" s="1272"/>
      <c r="E37" s="1273">
        <f>SUM(E38:F44)</f>
        <v>0</v>
      </c>
      <c r="F37" s="1273"/>
    </row>
    <row r="38" spans="1:29" s="40" customFormat="1" ht="20.100000000000001" customHeight="1" x14ac:dyDescent="0.2">
      <c r="A38" s="373">
        <v>741</v>
      </c>
      <c r="B38" s="1265" t="s">
        <v>5053</v>
      </c>
      <c r="C38" s="1266"/>
      <c r="D38" s="1267"/>
      <c r="E38" s="1268">
        <f>SUM(C61:F61)</f>
        <v>0</v>
      </c>
      <c r="F38" s="1269"/>
    </row>
    <row r="39" spans="1:29" s="40" customFormat="1" ht="20.100000000000001" customHeight="1" x14ac:dyDescent="0.2">
      <c r="A39" s="373" t="s">
        <v>7976</v>
      </c>
      <c r="B39" s="1265" t="s">
        <v>7977</v>
      </c>
      <c r="C39" s="1266"/>
      <c r="D39" s="1267"/>
      <c r="E39" s="1268">
        <f>SUM(C62:F62)</f>
        <v>0</v>
      </c>
      <c r="F39" s="1269"/>
    </row>
    <row r="40" spans="1:29" s="40" customFormat="1" ht="20.100000000000001" customHeight="1" x14ac:dyDescent="0.2">
      <c r="A40" s="373" t="s">
        <v>5056</v>
      </c>
      <c r="B40" s="1265" t="s">
        <v>5057</v>
      </c>
      <c r="C40" s="1266"/>
      <c r="D40" s="1267"/>
      <c r="E40" s="1268">
        <f>SUM(C63:F63)</f>
        <v>0</v>
      </c>
      <c r="F40" s="1269"/>
    </row>
    <row r="41" spans="1:29" s="40" customFormat="1" ht="20.100000000000001" customHeight="1" x14ac:dyDescent="0.2">
      <c r="A41" s="373" t="s">
        <v>5058</v>
      </c>
      <c r="B41" s="1265" t="s">
        <v>5059</v>
      </c>
      <c r="C41" s="1266"/>
      <c r="D41" s="1267"/>
      <c r="E41" s="1268">
        <f t="shared" ref="E41" si="0">SUM(C64:F64)</f>
        <v>0</v>
      </c>
      <c r="F41" s="1269"/>
    </row>
    <row r="42" spans="1:29" s="40" customFormat="1" ht="20.100000000000001" customHeight="1" x14ac:dyDescent="0.2">
      <c r="A42" s="373" t="s">
        <v>5054</v>
      </c>
      <c r="B42" s="1265" t="s">
        <v>5055</v>
      </c>
      <c r="C42" s="1266"/>
      <c r="D42" s="1267"/>
      <c r="E42" s="1268">
        <f>SUM(C65:F65)</f>
        <v>0</v>
      </c>
      <c r="F42" s="1269"/>
    </row>
    <row r="43" spans="1:29" s="40" customFormat="1" ht="20.100000000000001" customHeight="1" x14ac:dyDescent="0.2">
      <c r="A43" s="373" t="s">
        <v>7978</v>
      </c>
      <c r="B43" s="1265" t="s">
        <v>7979</v>
      </c>
      <c r="C43" s="1266"/>
      <c r="D43" s="1267"/>
      <c r="E43" s="1268">
        <f>SUM(C66:F66)</f>
        <v>0</v>
      </c>
      <c r="F43" s="1269"/>
    </row>
    <row r="44" spans="1:29" s="40" customFormat="1" ht="20.100000000000001" customHeight="1" x14ac:dyDescent="0.2">
      <c r="A44" s="373" t="s">
        <v>7980</v>
      </c>
      <c r="B44" s="1265" t="s">
        <v>7981</v>
      </c>
      <c r="C44" s="1266"/>
      <c r="D44" s="1267"/>
      <c r="E44" s="1268">
        <f>SUM(C67:F67)</f>
        <v>0</v>
      </c>
      <c r="F44" s="1269"/>
    </row>
    <row r="45" spans="1:29" s="40" customFormat="1" ht="20.100000000000001" customHeight="1" x14ac:dyDescent="0.2">
      <c r="A45" s="370" t="s">
        <v>5062</v>
      </c>
      <c r="B45" s="1270" t="s">
        <v>7982</v>
      </c>
      <c r="C45" s="1271"/>
      <c r="D45" s="1272"/>
      <c r="E45" s="1273">
        <f>SUM(C68:F68)</f>
        <v>0</v>
      </c>
      <c r="F45" s="1273"/>
    </row>
    <row r="46" spans="1:29" s="56" customFormat="1" ht="24.95" customHeight="1" x14ac:dyDescent="0.2">
      <c r="A46" s="96" t="s">
        <v>79</v>
      </c>
      <c r="B46" s="97"/>
      <c r="C46" s="98"/>
      <c r="D46" s="98"/>
      <c r="E46" s="1250">
        <f>E33+E37+E45</f>
        <v>0</v>
      </c>
      <c r="F46" s="1251"/>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2906</v>
      </c>
      <c r="B48" s="2"/>
      <c r="C48" s="2"/>
      <c r="D48" s="2"/>
      <c r="E48" s="3"/>
      <c r="F48" s="4"/>
    </row>
    <row r="49" spans="1:6" ht="15.75" x14ac:dyDescent="0.25">
      <c r="A49" s="78" t="s">
        <v>1</v>
      </c>
      <c r="B49" s="79" t="s">
        <v>2</v>
      </c>
      <c r="C49" s="80"/>
      <c r="D49" s="80"/>
      <c r="E49" s="81"/>
      <c r="F49" s="82"/>
    </row>
    <row r="50" spans="1:6" ht="15.75" x14ac:dyDescent="0.25">
      <c r="A50" s="83" t="s">
        <v>3</v>
      </c>
      <c r="B50" s="84" t="s">
        <v>5891</v>
      </c>
      <c r="C50" s="85"/>
      <c r="D50" s="85"/>
      <c r="E50" s="86"/>
      <c r="F50" s="87"/>
    </row>
    <row r="51" spans="1:6" ht="15.75" x14ac:dyDescent="0.25">
      <c r="A51" s="83" t="s">
        <v>5902</v>
      </c>
      <c r="B51" s="100" t="s">
        <v>7975</v>
      </c>
      <c r="C51" s="85"/>
      <c r="D51" s="85"/>
      <c r="E51" s="86"/>
      <c r="F51" s="87"/>
    </row>
    <row r="52" spans="1:6" ht="12.75" x14ac:dyDescent="0.2">
      <c r="A52" s="88" t="s">
        <v>7</v>
      </c>
      <c r="B52" s="89" t="s">
        <v>5890</v>
      </c>
      <c r="C52" s="90"/>
      <c r="D52" s="89"/>
      <c r="E52" s="93"/>
      <c r="F52" s="92"/>
    </row>
    <row r="53" spans="1:6" ht="12.75" x14ac:dyDescent="0.2">
      <c r="A53" s="88" t="s">
        <v>9</v>
      </c>
      <c r="B53" s="89" t="s">
        <v>5892</v>
      </c>
      <c r="C53" s="90"/>
      <c r="D53" s="89"/>
      <c r="E53" s="93"/>
      <c r="F53" s="92"/>
    </row>
    <row r="54" spans="1:6" ht="15" x14ac:dyDescent="0.2">
      <c r="A54" s="1274" t="s">
        <v>32</v>
      </c>
      <c r="B54" s="1274" t="s">
        <v>33</v>
      </c>
      <c r="C54" s="1275" t="s">
        <v>2907</v>
      </c>
      <c r="D54" s="1276"/>
      <c r="E54" s="1277" t="s">
        <v>2908</v>
      </c>
      <c r="F54" s="1278"/>
    </row>
    <row r="55" spans="1:6" ht="15" x14ac:dyDescent="0.2">
      <c r="A55" s="1274"/>
      <c r="B55" s="1274"/>
      <c r="C55" s="1275" t="s">
        <v>34</v>
      </c>
      <c r="D55" s="1276"/>
      <c r="E55" s="1277" t="s">
        <v>34</v>
      </c>
      <c r="F55" s="1278"/>
    </row>
    <row r="56" spans="1:6" ht="15" x14ac:dyDescent="0.2">
      <c r="A56" s="370" t="s">
        <v>330</v>
      </c>
      <c r="B56" s="54" t="s">
        <v>331</v>
      </c>
      <c r="C56" s="1273">
        <f>SUM(C57:D59)</f>
        <v>0</v>
      </c>
      <c r="D56" s="1273"/>
      <c r="E56" s="1273">
        <f>SUM(E57:F59)</f>
        <v>0</v>
      </c>
      <c r="F56" s="1273"/>
    </row>
    <row r="57" spans="1:6" ht="15" x14ac:dyDescent="0.2">
      <c r="A57" s="373">
        <v>3</v>
      </c>
      <c r="B57" s="165" t="s">
        <v>43</v>
      </c>
      <c r="C57" s="1268">
        <f>'01_A_D.1.4.3_V_ZP'!H9</f>
        <v>0</v>
      </c>
      <c r="D57" s="1269"/>
      <c r="E57" s="1268">
        <f>0</f>
        <v>0</v>
      </c>
      <c r="F57" s="1269"/>
    </row>
    <row r="58" spans="1:6" ht="15" x14ac:dyDescent="0.2">
      <c r="A58" s="373">
        <v>9</v>
      </c>
      <c r="B58" s="165" t="s">
        <v>970</v>
      </c>
      <c r="C58" s="1268">
        <f>'01_A_D.1.4.3_V_ZP'!H16</f>
        <v>0</v>
      </c>
      <c r="D58" s="1269"/>
      <c r="E58" s="1268">
        <f>'01_A_D.1.4.3_V_NZ'!H9</f>
        <v>0</v>
      </c>
      <c r="F58" s="1269"/>
    </row>
    <row r="59" spans="1:6" ht="15" x14ac:dyDescent="0.2">
      <c r="A59" s="373">
        <v>997</v>
      </c>
      <c r="B59" s="165" t="s">
        <v>971</v>
      </c>
      <c r="C59" s="1268">
        <f>'01_A_D.1.4.3_V_ZP'!H103</f>
        <v>0</v>
      </c>
      <c r="D59" s="1269"/>
      <c r="E59" s="1268">
        <f>'01_A_D.1.4.3_V_NZ'!H77</f>
        <v>0</v>
      </c>
      <c r="F59" s="1269"/>
    </row>
    <row r="60" spans="1:6" ht="15" x14ac:dyDescent="0.2">
      <c r="A60" s="370" t="s">
        <v>340</v>
      </c>
      <c r="B60" s="54" t="s">
        <v>341</v>
      </c>
      <c r="C60" s="1279">
        <f>SUM(C61:D67)</f>
        <v>0</v>
      </c>
      <c r="D60" s="1280"/>
      <c r="E60" s="1279">
        <f>SUM(E61:F67)</f>
        <v>0</v>
      </c>
      <c r="F60" s="1280"/>
    </row>
    <row r="61" spans="1:6" ht="15" x14ac:dyDescent="0.2">
      <c r="A61" s="373">
        <v>741</v>
      </c>
      <c r="B61" s="165" t="s">
        <v>5053</v>
      </c>
      <c r="C61" s="1268">
        <f>'01_A_D.1.4.3_V_ZP'!H114</f>
        <v>0</v>
      </c>
      <c r="D61" s="1269"/>
      <c r="E61" s="1268">
        <f>'01_A_D.1.4.3_V_NZ'!H88</f>
        <v>0</v>
      </c>
      <c r="F61" s="1269"/>
    </row>
    <row r="62" spans="1:6" ht="15" x14ac:dyDescent="0.2">
      <c r="A62" s="373" t="s">
        <v>7976</v>
      </c>
      <c r="B62" s="165" t="s">
        <v>7977</v>
      </c>
      <c r="C62" s="1268">
        <f>'01_A_D.1.4.3_V_ZP'!H758</f>
        <v>0</v>
      </c>
      <c r="D62" s="1269"/>
      <c r="E62" s="1268">
        <f>0</f>
        <v>0</v>
      </c>
      <c r="F62" s="1269"/>
    </row>
    <row r="63" spans="1:6" ht="15" x14ac:dyDescent="0.2">
      <c r="A63" s="373" t="s">
        <v>5056</v>
      </c>
      <c r="B63" s="165" t="s">
        <v>5057</v>
      </c>
      <c r="C63" s="1268">
        <f>'01_A_D.1.4.3_V_ZP'!H767</f>
        <v>0</v>
      </c>
      <c r="D63" s="1269"/>
      <c r="E63" s="1268">
        <f>'01_A_D.1.4.3_V_NZ'!H712</f>
        <v>0</v>
      </c>
      <c r="F63" s="1269"/>
    </row>
    <row r="64" spans="1:6" ht="15" x14ac:dyDescent="0.2">
      <c r="A64" s="373" t="s">
        <v>5058</v>
      </c>
      <c r="B64" s="165" t="s">
        <v>5059</v>
      </c>
      <c r="C64" s="1268">
        <f>'01_A_D.1.4.3_V_ZP'!H810</f>
        <v>0</v>
      </c>
      <c r="D64" s="1269"/>
      <c r="E64" s="1268">
        <f>'01_A_D.1.4.3_V_NZ'!H752</f>
        <v>0</v>
      </c>
      <c r="F64" s="1269"/>
    </row>
    <row r="65" spans="1:6" ht="15" x14ac:dyDescent="0.2">
      <c r="A65" s="373" t="s">
        <v>5054</v>
      </c>
      <c r="B65" s="165" t="s">
        <v>5055</v>
      </c>
      <c r="C65" s="1268">
        <f>'01_A_D.1.4.3_V_ZP'!H842</f>
        <v>0</v>
      </c>
      <c r="D65" s="1269"/>
      <c r="E65" s="1268">
        <f>'01_A_D.1.4.3_V_NZ'!H795</f>
        <v>0</v>
      </c>
      <c r="F65" s="1269"/>
    </row>
    <row r="66" spans="1:6" ht="15" x14ac:dyDescent="0.2">
      <c r="A66" s="373" t="s">
        <v>7978</v>
      </c>
      <c r="B66" s="165" t="s">
        <v>7979</v>
      </c>
      <c r="C66" s="1268">
        <f>'01_A_D.1.4.3_V_ZP'!H914</f>
        <v>0</v>
      </c>
      <c r="D66" s="1269"/>
      <c r="E66" s="1268">
        <f>0</f>
        <v>0</v>
      </c>
      <c r="F66" s="1269"/>
    </row>
    <row r="67" spans="1:6" ht="15" x14ac:dyDescent="0.2">
      <c r="A67" s="373" t="s">
        <v>7980</v>
      </c>
      <c r="B67" s="165" t="s">
        <v>7981</v>
      </c>
      <c r="C67" s="1268">
        <f>0</f>
        <v>0</v>
      </c>
      <c r="D67" s="1269"/>
      <c r="E67" s="1268">
        <f>'01_A_D.1.4.3_V_NZ'!H846</f>
        <v>0</v>
      </c>
      <c r="F67" s="1269"/>
    </row>
    <row r="68" spans="1:6" ht="15" x14ac:dyDescent="0.2">
      <c r="A68" s="370" t="s">
        <v>5062</v>
      </c>
      <c r="B68" s="54" t="s">
        <v>7982</v>
      </c>
      <c r="C68" s="1279">
        <f>'01_A_D.1.4.3_V_ZP'!H920</f>
        <v>0</v>
      </c>
      <c r="D68" s="1280"/>
      <c r="E68" s="1279">
        <f>'01_A_D.1.4.3_V_NZ'!H855</f>
        <v>0</v>
      </c>
      <c r="F68" s="1280"/>
    </row>
    <row r="69" spans="1:6" ht="15.75" x14ac:dyDescent="0.2">
      <c r="A69" s="1281" t="s">
        <v>2909</v>
      </c>
      <c r="B69" s="1282"/>
      <c r="C69" s="1283">
        <f>C56+C60+C68</f>
        <v>0</v>
      </c>
      <c r="D69" s="1284"/>
      <c r="E69" s="1285">
        <f>E56+E60+E68</f>
        <v>0</v>
      </c>
      <c r="F69" s="1251"/>
    </row>
    <row r="70" spans="1:6" ht="15.75" x14ac:dyDescent="0.2">
      <c r="A70" s="1286" t="s">
        <v>79</v>
      </c>
      <c r="B70" s="1286"/>
      <c r="C70" s="1287">
        <f>C69+E69</f>
        <v>0</v>
      </c>
      <c r="D70" s="1287"/>
      <c r="E70" s="1287"/>
      <c r="F70" s="1287"/>
    </row>
  </sheetData>
  <sheetProtection algorithmName="SHA-512" hashValue="aUYdN6YTng1ZvcdwwiLOcBl6HkuzEGumyPQDr0pui3jFnv+fPsP/Wrf2n/AgyugRLgmfLiOR/v7/z30IL3wSyw==" saltValue="SYk8g4n9lycgEEs3jByBg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7983</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3.45" customHeight="1" x14ac:dyDescent="0.2">
      <c r="A8" s="115"/>
      <c r="B8" s="347" t="s">
        <v>977</v>
      </c>
      <c r="C8" s="100" t="s">
        <v>330</v>
      </c>
      <c r="D8" s="100" t="s">
        <v>978</v>
      </c>
      <c r="E8" s="348"/>
      <c r="F8" s="349"/>
      <c r="G8" s="349"/>
      <c r="H8" s="350">
        <f>H9+H16+H103</f>
        <v>0</v>
      </c>
      <c r="I8" s="276"/>
    </row>
    <row r="9" spans="1:29" s="46" customFormat="1" ht="23.45" customHeight="1" x14ac:dyDescent="0.25">
      <c r="A9" s="298"/>
      <c r="B9" s="351" t="s">
        <v>977</v>
      </c>
      <c r="C9" s="352" t="s">
        <v>42</v>
      </c>
      <c r="D9" s="352" t="s">
        <v>43</v>
      </c>
      <c r="E9" s="353"/>
      <c r="F9" s="354"/>
      <c r="G9" s="354"/>
      <c r="H9" s="116">
        <f>SUM(H10:H15)</f>
        <v>0</v>
      </c>
      <c r="I9" s="277"/>
    </row>
    <row r="10" spans="1:29" s="46" customFormat="1" ht="24.95" customHeight="1" x14ac:dyDescent="0.25">
      <c r="A10" s="278" t="s">
        <v>73</v>
      </c>
      <c r="B10" s="278" t="s">
        <v>979</v>
      </c>
      <c r="C10" s="279" t="s">
        <v>7984</v>
      </c>
      <c r="D10" s="280" t="s">
        <v>7985</v>
      </c>
      <c r="E10" s="281" t="s">
        <v>92</v>
      </c>
      <c r="F10" s="282">
        <v>1</v>
      </c>
      <c r="G10" s="67"/>
      <c r="H10" s="254">
        <f>ROUND(G10*F10,2)</f>
        <v>0</v>
      </c>
      <c r="I10" s="412" t="s">
        <v>982</v>
      </c>
    </row>
    <row r="11" spans="1:29" ht="12" x14ac:dyDescent="0.2">
      <c r="A11" s="175"/>
      <c r="B11" s="454" t="s">
        <v>983</v>
      </c>
      <c r="C11" s="209"/>
      <c r="D11" s="180" t="s">
        <v>7986</v>
      </c>
      <c r="E11" s="209"/>
      <c r="F11" s="209"/>
      <c r="G11" s="209"/>
      <c r="H11" s="209"/>
      <c r="I11" s="455"/>
    </row>
    <row r="12" spans="1:29" ht="12" x14ac:dyDescent="0.2">
      <c r="A12" s="177"/>
      <c r="B12" s="221" t="s">
        <v>985</v>
      </c>
      <c r="C12" s="210" t="s">
        <v>986</v>
      </c>
      <c r="D12" s="211" t="s">
        <v>7987</v>
      </c>
      <c r="E12" s="212"/>
      <c r="F12" s="210" t="s">
        <v>986</v>
      </c>
      <c r="G12" s="212"/>
      <c r="H12" s="212"/>
      <c r="I12" s="456"/>
    </row>
    <row r="13" spans="1:29" ht="12" x14ac:dyDescent="0.2">
      <c r="A13" s="177"/>
      <c r="B13" s="221" t="s">
        <v>985</v>
      </c>
      <c r="C13" s="210" t="s">
        <v>986</v>
      </c>
      <c r="D13" s="211" t="s">
        <v>7988</v>
      </c>
      <c r="E13" s="212"/>
      <c r="F13" s="210" t="s">
        <v>986</v>
      </c>
      <c r="G13" s="212"/>
      <c r="H13" s="212"/>
      <c r="I13" s="456"/>
    </row>
    <row r="14" spans="1:29" ht="12" x14ac:dyDescent="0.2">
      <c r="A14" s="178"/>
      <c r="B14" s="221" t="s">
        <v>985</v>
      </c>
      <c r="C14" s="213" t="s">
        <v>986</v>
      </c>
      <c r="D14" s="214" t="s">
        <v>73</v>
      </c>
      <c r="E14" s="215"/>
      <c r="F14" s="216">
        <v>1</v>
      </c>
      <c r="G14" s="215"/>
      <c r="H14" s="215"/>
      <c r="I14" s="457"/>
    </row>
    <row r="15" spans="1:29" ht="24.95" customHeight="1" x14ac:dyDescent="0.2">
      <c r="A15" s="167" t="s">
        <v>75</v>
      </c>
      <c r="B15" s="167" t="s">
        <v>1145</v>
      </c>
      <c r="C15" s="168" t="s">
        <v>7989</v>
      </c>
      <c r="D15" s="169" t="s">
        <v>7990</v>
      </c>
      <c r="E15" s="170" t="s">
        <v>92</v>
      </c>
      <c r="F15" s="171">
        <v>1</v>
      </c>
      <c r="G15" s="117"/>
      <c r="H15" s="172">
        <f>ROUND(G15*F15,2)</f>
        <v>0</v>
      </c>
      <c r="I15" s="458" t="s">
        <v>982</v>
      </c>
    </row>
    <row r="16" spans="1:29" s="46" customFormat="1" ht="23.45" customHeight="1" x14ac:dyDescent="0.25">
      <c r="A16" s="298"/>
      <c r="B16" s="351" t="s">
        <v>977</v>
      </c>
      <c r="C16" s="352" t="s">
        <v>1024</v>
      </c>
      <c r="D16" s="352" t="s">
        <v>970</v>
      </c>
      <c r="E16" s="353"/>
      <c r="F16" s="354"/>
      <c r="G16" s="354"/>
      <c r="H16" s="116">
        <f>SUM(H17:H102)</f>
        <v>0</v>
      </c>
      <c r="I16" s="277"/>
    </row>
    <row r="17" spans="1:9" ht="23.45" customHeight="1" x14ac:dyDescent="0.2">
      <c r="A17" s="278" t="s">
        <v>42</v>
      </c>
      <c r="B17" s="278" t="s">
        <v>979</v>
      </c>
      <c r="C17" s="279" t="s">
        <v>5065</v>
      </c>
      <c r="D17" s="280" t="s">
        <v>5066</v>
      </c>
      <c r="E17" s="281" t="s">
        <v>125</v>
      </c>
      <c r="F17" s="282">
        <v>478</v>
      </c>
      <c r="G17" s="67"/>
      <c r="H17" s="254">
        <f>ROUND(G17*F17,2)</f>
        <v>0</v>
      </c>
      <c r="I17" s="459" t="s">
        <v>982</v>
      </c>
    </row>
    <row r="18" spans="1:9" ht="12" x14ac:dyDescent="0.2">
      <c r="A18" s="175"/>
      <c r="B18" s="454" t="s">
        <v>983</v>
      </c>
      <c r="C18" s="209"/>
      <c r="D18" s="180" t="s">
        <v>5067</v>
      </c>
      <c r="E18" s="209"/>
      <c r="F18" s="209"/>
      <c r="G18" s="209"/>
      <c r="H18" s="209"/>
      <c r="I18" s="455"/>
    </row>
    <row r="19" spans="1:9" ht="12" x14ac:dyDescent="0.2">
      <c r="A19" s="177"/>
      <c r="B19" s="221" t="s">
        <v>985</v>
      </c>
      <c r="C19" s="210" t="s">
        <v>986</v>
      </c>
      <c r="D19" s="211" t="s">
        <v>5068</v>
      </c>
      <c r="E19" s="212"/>
      <c r="F19" s="210" t="s">
        <v>986</v>
      </c>
      <c r="G19" s="212"/>
      <c r="H19" s="212"/>
      <c r="I19" s="456"/>
    </row>
    <row r="20" spans="1:9" ht="12" x14ac:dyDescent="0.2">
      <c r="A20" s="178"/>
      <c r="B20" s="221" t="s">
        <v>985</v>
      </c>
      <c r="C20" s="213" t="s">
        <v>986</v>
      </c>
      <c r="D20" s="214" t="s">
        <v>7991</v>
      </c>
      <c r="E20" s="215"/>
      <c r="F20" s="216">
        <v>478</v>
      </c>
      <c r="G20" s="215"/>
      <c r="H20" s="215"/>
      <c r="I20" s="457"/>
    </row>
    <row r="21" spans="1:9" ht="23.45" customHeight="1" x14ac:dyDescent="0.2">
      <c r="A21" s="278" t="s">
        <v>997</v>
      </c>
      <c r="B21" s="278" t="s">
        <v>979</v>
      </c>
      <c r="C21" s="279" t="s">
        <v>5085</v>
      </c>
      <c r="D21" s="280" t="s">
        <v>5086</v>
      </c>
      <c r="E21" s="281" t="s">
        <v>92</v>
      </c>
      <c r="F21" s="282">
        <v>12</v>
      </c>
      <c r="G21" s="67"/>
      <c r="H21" s="254">
        <f>ROUND(G21*F21,2)</f>
        <v>0</v>
      </c>
      <c r="I21" s="459" t="s">
        <v>982</v>
      </c>
    </row>
    <row r="22" spans="1:9" ht="9" customHeight="1" x14ac:dyDescent="0.2">
      <c r="A22" s="175"/>
      <c r="B22" s="454" t="s">
        <v>983</v>
      </c>
      <c r="C22" s="209"/>
      <c r="D22" s="180" t="s">
        <v>5087</v>
      </c>
      <c r="E22" s="209"/>
      <c r="F22" s="209"/>
      <c r="G22" s="209"/>
      <c r="H22" s="209"/>
      <c r="I22" s="455"/>
    </row>
    <row r="23" spans="1:9" ht="9" customHeight="1" x14ac:dyDescent="0.2">
      <c r="A23" s="177"/>
      <c r="B23" s="221" t="s">
        <v>985</v>
      </c>
      <c r="C23" s="210" t="s">
        <v>986</v>
      </c>
      <c r="D23" s="211" t="s">
        <v>7992</v>
      </c>
      <c r="E23" s="212"/>
      <c r="F23" s="210" t="s">
        <v>986</v>
      </c>
      <c r="G23" s="212"/>
      <c r="H23" s="212"/>
      <c r="I23" s="456"/>
    </row>
    <row r="24" spans="1:9" ht="9" customHeight="1" x14ac:dyDescent="0.2">
      <c r="A24" s="178"/>
      <c r="B24" s="221" t="s">
        <v>985</v>
      </c>
      <c r="C24" s="213" t="s">
        <v>986</v>
      </c>
      <c r="D24" s="214" t="s">
        <v>75</v>
      </c>
      <c r="E24" s="215"/>
      <c r="F24" s="216">
        <v>2</v>
      </c>
      <c r="G24" s="215"/>
      <c r="H24" s="215"/>
      <c r="I24" s="457"/>
    </row>
    <row r="25" spans="1:9" ht="9" customHeight="1" x14ac:dyDescent="0.2">
      <c r="A25" s="177"/>
      <c r="B25" s="221" t="s">
        <v>985</v>
      </c>
      <c r="C25" s="210" t="s">
        <v>986</v>
      </c>
      <c r="D25" s="211" t="s">
        <v>5088</v>
      </c>
      <c r="E25" s="212"/>
      <c r="F25" s="210" t="s">
        <v>986</v>
      </c>
      <c r="G25" s="212"/>
      <c r="H25" s="212"/>
      <c r="I25" s="456"/>
    </row>
    <row r="26" spans="1:9" ht="9" customHeight="1" x14ac:dyDescent="0.2">
      <c r="A26" s="178"/>
      <c r="B26" s="221" t="s">
        <v>985</v>
      </c>
      <c r="C26" s="213" t="s">
        <v>986</v>
      </c>
      <c r="D26" s="214" t="s">
        <v>75</v>
      </c>
      <c r="E26" s="215"/>
      <c r="F26" s="216">
        <v>2</v>
      </c>
      <c r="G26" s="215"/>
      <c r="H26" s="215"/>
      <c r="I26" s="457"/>
    </row>
    <row r="27" spans="1:9" ht="9" customHeight="1" x14ac:dyDescent="0.2">
      <c r="A27" s="177"/>
      <c r="B27" s="221" t="s">
        <v>985</v>
      </c>
      <c r="C27" s="210" t="s">
        <v>986</v>
      </c>
      <c r="D27" s="211" t="s">
        <v>5089</v>
      </c>
      <c r="E27" s="212"/>
      <c r="F27" s="210" t="s">
        <v>986</v>
      </c>
      <c r="G27" s="212"/>
      <c r="H27" s="212"/>
      <c r="I27" s="456"/>
    </row>
    <row r="28" spans="1:9" ht="9" customHeight="1" x14ac:dyDescent="0.2">
      <c r="A28" s="178"/>
      <c r="B28" s="221" t="s">
        <v>985</v>
      </c>
      <c r="C28" s="213" t="s">
        <v>986</v>
      </c>
      <c r="D28" s="214" t="s">
        <v>75</v>
      </c>
      <c r="E28" s="215"/>
      <c r="F28" s="216">
        <v>2</v>
      </c>
      <c r="G28" s="215"/>
      <c r="H28" s="215"/>
      <c r="I28" s="457"/>
    </row>
    <row r="29" spans="1:9" ht="9" customHeight="1" x14ac:dyDescent="0.2">
      <c r="A29" s="177"/>
      <c r="B29" s="221" t="s">
        <v>985</v>
      </c>
      <c r="C29" s="210" t="s">
        <v>986</v>
      </c>
      <c r="D29" s="211" t="s">
        <v>5090</v>
      </c>
      <c r="E29" s="212"/>
      <c r="F29" s="210" t="s">
        <v>986</v>
      </c>
      <c r="G29" s="212"/>
      <c r="H29" s="212"/>
      <c r="I29" s="456"/>
    </row>
    <row r="30" spans="1:9" ht="9" customHeight="1" x14ac:dyDescent="0.2">
      <c r="A30" s="178"/>
      <c r="B30" s="221" t="s">
        <v>985</v>
      </c>
      <c r="C30" s="213" t="s">
        <v>986</v>
      </c>
      <c r="D30" s="214" t="s">
        <v>75</v>
      </c>
      <c r="E30" s="215"/>
      <c r="F30" s="216">
        <v>2</v>
      </c>
      <c r="G30" s="215"/>
      <c r="H30" s="215"/>
      <c r="I30" s="457"/>
    </row>
    <row r="31" spans="1:9" ht="9" customHeight="1" x14ac:dyDescent="0.2">
      <c r="A31" s="177"/>
      <c r="B31" s="221" t="s">
        <v>985</v>
      </c>
      <c r="C31" s="210" t="s">
        <v>986</v>
      </c>
      <c r="D31" s="211" t="s">
        <v>5091</v>
      </c>
      <c r="E31" s="212"/>
      <c r="F31" s="210" t="s">
        <v>986</v>
      </c>
      <c r="G31" s="212"/>
      <c r="H31" s="212"/>
      <c r="I31" s="456"/>
    </row>
    <row r="32" spans="1:9" ht="9" customHeight="1" x14ac:dyDescent="0.2">
      <c r="A32" s="178"/>
      <c r="B32" s="221" t="s">
        <v>985</v>
      </c>
      <c r="C32" s="213" t="s">
        <v>986</v>
      </c>
      <c r="D32" s="214" t="s">
        <v>75</v>
      </c>
      <c r="E32" s="215"/>
      <c r="F32" s="216">
        <v>2</v>
      </c>
      <c r="G32" s="215"/>
      <c r="H32" s="215"/>
      <c r="I32" s="457"/>
    </row>
    <row r="33" spans="1:9" ht="9" customHeight="1" x14ac:dyDescent="0.2">
      <c r="A33" s="177"/>
      <c r="B33" s="221" t="s">
        <v>985</v>
      </c>
      <c r="C33" s="210" t="s">
        <v>986</v>
      </c>
      <c r="D33" s="211" t="s">
        <v>5092</v>
      </c>
      <c r="E33" s="212"/>
      <c r="F33" s="210" t="s">
        <v>986</v>
      </c>
      <c r="G33" s="212"/>
      <c r="H33" s="212"/>
      <c r="I33" s="456"/>
    </row>
    <row r="34" spans="1:9" ht="9" customHeight="1" x14ac:dyDescent="0.2">
      <c r="A34" s="178"/>
      <c r="B34" s="221" t="s">
        <v>985</v>
      </c>
      <c r="C34" s="213" t="s">
        <v>986</v>
      </c>
      <c r="D34" s="214" t="s">
        <v>75</v>
      </c>
      <c r="E34" s="215"/>
      <c r="F34" s="216">
        <v>2</v>
      </c>
      <c r="G34" s="215"/>
      <c r="H34" s="215"/>
      <c r="I34" s="457"/>
    </row>
    <row r="35" spans="1:9" ht="9" customHeight="1" x14ac:dyDescent="0.2">
      <c r="A35" s="179"/>
      <c r="B35" s="221" t="s">
        <v>985</v>
      </c>
      <c r="C35" s="217" t="s">
        <v>986</v>
      </c>
      <c r="D35" s="218" t="s">
        <v>1023</v>
      </c>
      <c r="E35" s="219"/>
      <c r="F35" s="220">
        <v>12</v>
      </c>
      <c r="G35" s="219"/>
      <c r="H35" s="219"/>
      <c r="I35" s="460"/>
    </row>
    <row r="36" spans="1:9" ht="23.45" customHeight="1" x14ac:dyDescent="0.2">
      <c r="A36" s="278" t="s">
        <v>44</v>
      </c>
      <c r="B36" s="278" t="s">
        <v>979</v>
      </c>
      <c r="C36" s="279" t="s">
        <v>5093</v>
      </c>
      <c r="D36" s="280" t="s">
        <v>5094</v>
      </c>
      <c r="E36" s="281" t="s">
        <v>92</v>
      </c>
      <c r="F36" s="282">
        <v>94</v>
      </c>
      <c r="G36" s="67"/>
      <c r="H36" s="254">
        <f>ROUND(G36*F36,2)</f>
        <v>0</v>
      </c>
      <c r="I36" s="459" t="s">
        <v>982</v>
      </c>
    </row>
    <row r="37" spans="1:9" ht="9" customHeight="1" x14ac:dyDescent="0.2">
      <c r="A37" s="175"/>
      <c r="B37" s="454" t="s">
        <v>983</v>
      </c>
      <c r="C37" s="209"/>
      <c r="D37" s="180" t="s">
        <v>5095</v>
      </c>
      <c r="E37" s="209"/>
      <c r="F37" s="209"/>
      <c r="G37" s="209"/>
      <c r="H37" s="209"/>
      <c r="I37" s="455"/>
    </row>
    <row r="38" spans="1:9" ht="9" customHeight="1" x14ac:dyDescent="0.2">
      <c r="A38" s="177"/>
      <c r="B38" s="221" t="s">
        <v>985</v>
      </c>
      <c r="C38" s="210" t="s">
        <v>986</v>
      </c>
      <c r="D38" s="211" t="s">
        <v>7992</v>
      </c>
      <c r="E38" s="212"/>
      <c r="F38" s="210" t="s">
        <v>986</v>
      </c>
      <c r="G38" s="212"/>
      <c r="H38" s="212"/>
      <c r="I38" s="456"/>
    </row>
    <row r="39" spans="1:9" ht="9" customHeight="1" x14ac:dyDescent="0.2">
      <c r="A39" s="178"/>
      <c r="B39" s="221" t="s">
        <v>985</v>
      </c>
      <c r="C39" s="213" t="s">
        <v>986</v>
      </c>
      <c r="D39" s="214" t="s">
        <v>7993</v>
      </c>
      <c r="E39" s="215"/>
      <c r="F39" s="216">
        <v>18</v>
      </c>
      <c r="G39" s="215"/>
      <c r="H39" s="215"/>
      <c r="I39" s="457"/>
    </row>
    <row r="40" spans="1:9" ht="9" customHeight="1" x14ac:dyDescent="0.2">
      <c r="A40" s="177"/>
      <c r="B40" s="221" t="s">
        <v>985</v>
      </c>
      <c r="C40" s="210" t="s">
        <v>986</v>
      </c>
      <c r="D40" s="211" t="s">
        <v>5088</v>
      </c>
      <c r="E40" s="212"/>
      <c r="F40" s="210" t="s">
        <v>986</v>
      </c>
      <c r="G40" s="212"/>
      <c r="H40" s="212"/>
      <c r="I40" s="456"/>
    </row>
    <row r="41" spans="1:9" ht="9" customHeight="1" x14ac:dyDescent="0.2">
      <c r="A41" s="178"/>
      <c r="B41" s="221" t="s">
        <v>985</v>
      </c>
      <c r="C41" s="213" t="s">
        <v>986</v>
      </c>
      <c r="D41" s="214" t="s">
        <v>7994</v>
      </c>
      <c r="E41" s="215"/>
      <c r="F41" s="216">
        <v>12</v>
      </c>
      <c r="G41" s="215"/>
      <c r="H41" s="215"/>
      <c r="I41" s="457"/>
    </row>
    <row r="42" spans="1:9" ht="9" customHeight="1" x14ac:dyDescent="0.2">
      <c r="A42" s="177"/>
      <c r="B42" s="221" t="s">
        <v>985</v>
      </c>
      <c r="C42" s="210" t="s">
        <v>986</v>
      </c>
      <c r="D42" s="211" t="s">
        <v>5089</v>
      </c>
      <c r="E42" s="212"/>
      <c r="F42" s="210" t="s">
        <v>986</v>
      </c>
      <c r="G42" s="212"/>
      <c r="H42" s="212"/>
      <c r="I42" s="456"/>
    </row>
    <row r="43" spans="1:9" ht="9" customHeight="1" x14ac:dyDescent="0.2">
      <c r="A43" s="178"/>
      <c r="B43" s="221" t="s">
        <v>985</v>
      </c>
      <c r="C43" s="213" t="s">
        <v>986</v>
      </c>
      <c r="D43" s="214" t="s">
        <v>7995</v>
      </c>
      <c r="E43" s="215"/>
      <c r="F43" s="216">
        <v>16</v>
      </c>
      <c r="G43" s="215"/>
      <c r="H43" s="215"/>
      <c r="I43" s="457"/>
    </row>
    <row r="44" spans="1:9" ht="9" customHeight="1" x14ac:dyDescent="0.2">
      <c r="A44" s="177"/>
      <c r="B44" s="221" t="s">
        <v>985</v>
      </c>
      <c r="C44" s="210" t="s">
        <v>986</v>
      </c>
      <c r="D44" s="211" t="s">
        <v>5090</v>
      </c>
      <c r="E44" s="212"/>
      <c r="F44" s="210" t="s">
        <v>986</v>
      </c>
      <c r="G44" s="212"/>
      <c r="H44" s="212"/>
      <c r="I44" s="456"/>
    </row>
    <row r="45" spans="1:9" ht="9" customHeight="1" x14ac:dyDescent="0.2">
      <c r="A45" s="178"/>
      <c r="B45" s="221" t="s">
        <v>985</v>
      </c>
      <c r="C45" s="213" t="s">
        <v>986</v>
      </c>
      <c r="D45" s="214" t="s">
        <v>7995</v>
      </c>
      <c r="E45" s="215"/>
      <c r="F45" s="216">
        <v>16</v>
      </c>
      <c r="G45" s="215"/>
      <c r="H45" s="215"/>
      <c r="I45" s="457"/>
    </row>
    <row r="46" spans="1:9" ht="9" customHeight="1" x14ac:dyDescent="0.2">
      <c r="A46" s="177"/>
      <c r="B46" s="221" t="s">
        <v>985</v>
      </c>
      <c r="C46" s="210" t="s">
        <v>986</v>
      </c>
      <c r="D46" s="211" t="s">
        <v>5091</v>
      </c>
      <c r="E46" s="212"/>
      <c r="F46" s="210" t="s">
        <v>986</v>
      </c>
      <c r="G46" s="212"/>
      <c r="H46" s="212"/>
      <c r="I46" s="456"/>
    </row>
    <row r="47" spans="1:9" ht="9" customHeight="1" x14ac:dyDescent="0.2">
      <c r="A47" s="178"/>
      <c r="B47" s="221" t="s">
        <v>985</v>
      </c>
      <c r="C47" s="213" t="s">
        <v>986</v>
      </c>
      <c r="D47" s="214" t="s">
        <v>7995</v>
      </c>
      <c r="E47" s="215"/>
      <c r="F47" s="216">
        <v>16</v>
      </c>
      <c r="G47" s="215"/>
      <c r="H47" s="215"/>
      <c r="I47" s="457"/>
    </row>
    <row r="48" spans="1:9" ht="9" customHeight="1" x14ac:dyDescent="0.2">
      <c r="A48" s="177"/>
      <c r="B48" s="221" t="s">
        <v>985</v>
      </c>
      <c r="C48" s="210" t="s">
        <v>986</v>
      </c>
      <c r="D48" s="211" t="s">
        <v>5092</v>
      </c>
      <c r="E48" s="212"/>
      <c r="F48" s="210" t="s">
        <v>986</v>
      </c>
      <c r="G48" s="212"/>
      <c r="H48" s="212"/>
      <c r="I48" s="456"/>
    </row>
    <row r="49" spans="1:9" ht="9" customHeight="1" x14ac:dyDescent="0.2">
      <c r="A49" s="178"/>
      <c r="B49" s="221" t="s">
        <v>985</v>
      </c>
      <c r="C49" s="213" t="s">
        <v>986</v>
      </c>
      <c r="D49" s="214" t="s">
        <v>7995</v>
      </c>
      <c r="E49" s="215"/>
      <c r="F49" s="216">
        <v>16</v>
      </c>
      <c r="G49" s="215"/>
      <c r="H49" s="215"/>
      <c r="I49" s="457"/>
    </row>
    <row r="50" spans="1:9" ht="9" customHeight="1" x14ac:dyDescent="0.2">
      <c r="A50" s="179"/>
      <c r="B50" s="221" t="s">
        <v>985</v>
      </c>
      <c r="C50" s="217" t="s">
        <v>986</v>
      </c>
      <c r="D50" s="218" t="s">
        <v>1023</v>
      </c>
      <c r="E50" s="219"/>
      <c r="F50" s="220">
        <v>94</v>
      </c>
      <c r="G50" s="219"/>
      <c r="H50" s="219"/>
      <c r="I50" s="460"/>
    </row>
    <row r="51" spans="1:9" ht="23.45" customHeight="1" x14ac:dyDescent="0.2">
      <c r="A51" s="278" t="s">
        <v>336</v>
      </c>
      <c r="B51" s="278" t="s">
        <v>979</v>
      </c>
      <c r="C51" s="279" t="s">
        <v>5099</v>
      </c>
      <c r="D51" s="280" t="s">
        <v>5100</v>
      </c>
      <c r="E51" s="281" t="s">
        <v>92</v>
      </c>
      <c r="F51" s="282">
        <v>12</v>
      </c>
      <c r="G51" s="67"/>
      <c r="H51" s="254">
        <f>ROUND(G51*F51,2)</f>
        <v>0</v>
      </c>
      <c r="I51" s="459" t="s">
        <v>982</v>
      </c>
    </row>
    <row r="52" spans="1:9" ht="9" customHeight="1" x14ac:dyDescent="0.2">
      <c r="A52" s="175"/>
      <c r="B52" s="454" t="s">
        <v>983</v>
      </c>
      <c r="C52" s="209"/>
      <c r="D52" s="180" t="s">
        <v>5101</v>
      </c>
      <c r="E52" s="209"/>
      <c r="F52" s="209"/>
      <c r="G52" s="209"/>
      <c r="H52" s="209"/>
      <c r="I52" s="455"/>
    </row>
    <row r="53" spans="1:9" ht="9" customHeight="1" x14ac:dyDescent="0.2">
      <c r="A53" s="177"/>
      <c r="B53" s="221" t="s">
        <v>985</v>
      </c>
      <c r="C53" s="210" t="s">
        <v>986</v>
      </c>
      <c r="D53" s="211" t="s">
        <v>7992</v>
      </c>
      <c r="E53" s="212"/>
      <c r="F53" s="210" t="s">
        <v>986</v>
      </c>
      <c r="G53" s="212"/>
      <c r="H53" s="212"/>
      <c r="I53" s="456"/>
    </row>
    <row r="54" spans="1:9" ht="9" customHeight="1" x14ac:dyDescent="0.2">
      <c r="A54" s="178"/>
      <c r="B54" s="221" t="s">
        <v>985</v>
      </c>
      <c r="C54" s="213" t="s">
        <v>986</v>
      </c>
      <c r="D54" s="214" t="s">
        <v>75</v>
      </c>
      <c r="E54" s="215"/>
      <c r="F54" s="216">
        <v>2</v>
      </c>
      <c r="G54" s="215"/>
      <c r="H54" s="215"/>
      <c r="I54" s="457"/>
    </row>
    <row r="55" spans="1:9" ht="9" customHeight="1" x14ac:dyDescent="0.2">
      <c r="A55" s="177"/>
      <c r="B55" s="221" t="s">
        <v>985</v>
      </c>
      <c r="C55" s="210" t="s">
        <v>986</v>
      </c>
      <c r="D55" s="211" t="s">
        <v>5088</v>
      </c>
      <c r="E55" s="212"/>
      <c r="F55" s="210" t="s">
        <v>986</v>
      </c>
      <c r="G55" s="212"/>
      <c r="H55" s="212"/>
      <c r="I55" s="456"/>
    </row>
    <row r="56" spans="1:9" ht="9" customHeight="1" x14ac:dyDescent="0.2">
      <c r="A56" s="178"/>
      <c r="B56" s="221" t="s">
        <v>985</v>
      </c>
      <c r="C56" s="213" t="s">
        <v>986</v>
      </c>
      <c r="D56" s="214" t="s">
        <v>75</v>
      </c>
      <c r="E56" s="215"/>
      <c r="F56" s="216">
        <v>2</v>
      </c>
      <c r="G56" s="215"/>
      <c r="H56" s="215"/>
      <c r="I56" s="457"/>
    </row>
    <row r="57" spans="1:9" ht="9" customHeight="1" x14ac:dyDescent="0.2">
      <c r="A57" s="177"/>
      <c r="B57" s="221" t="s">
        <v>985</v>
      </c>
      <c r="C57" s="210" t="s">
        <v>986</v>
      </c>
      <c r="D57" s="211" t="s">
        <v>5089</v>
      </c>
      <c r="E57" s="212"/>
      <c r="F57" s="210" t="s">
        <v>986</v>
      </c>
      <c r="G57" s="212"/>
      <c r="H57" s="212"/>
      <c r="I57" s="456"/>
    </row>
    <row r="58" spans="1:9" ht="9" customHeight="1" x14ac:dyDescent="0.2">
      <c r="A58" s="178"/>
      <c r="B58" s="221" t="s">
        <v>985</v>
      </c>
      <c r="C58" s="213" t="s">
        <v>986</v>
      </c>
      <c r="D58" s="214" t="s">
        <v>75</v>
      </c>
      <c r="E58" s="215"/>
      <c r="F58" s="216">
        <v>2</v>
      </c>
      <c r="G58" s="215"/>
      <c r="H58" s="215"/>
      <c r="I58" s="457"/>
    </row>
    <row r="59" spans="1:9" ht="9" customHeight="1" x14ac:dyDescent="0.2">
      <c r="A59" s="177"/>
      <c r="B59" s="221" t="s">
        <v>985</v>
      </c>
      <c r="C59" s="210" t="s">
        <v>986</v>
      </c>
      <c r="D59" s="211" t="s">
        <v>5090</v>
      </c>
      <c r="E59" s="212"/>
      <c r="F59" s="210" t="s">
        <v>986</v>
      </c>
      <c r="G59" s="212"/>
      <c r="H59" s="212"/>
      <c r="I59" s="456"/>
    </row>
    <row r="60" spans="1:9" ht="9" customHeight="1" x14ac:dyDescent="0.2">
      <c r="A60" s="178"/>
      <c r="B60" s="221" t="s">
        <v>985</v>
      </c>
      <c r="C60" s="213" t="s">
        <v>986</v>
      </c>
      <c r="D60" s="214" t="s">
        <v>75</v>
      </c>
      <c r="E60" s="215"/>
      <c r="F60" s="216">
        <v>2</v>
      </c>
      <c r="G60" s="215"/>
      <c r="H60" s="215"/>
      <c r="I60" s="457"/>
    </row>
    <row r="61" spans="1:9" ht="9" customHeight="1" x14ac:dyDescent="0.2">
      <c r="A61" s="177"/>
      <c r="B61" s="221" t="s">
        <v>985</v>
      </c>
      <c r="C61" s="210" t="s">
        <v>986</v>
      </c>
      <c r="D61" s="211" t="s">
        <v>5091</v>
      </c>
      <c r="E61" s="212"/>
      <c r="F61" s="210" t="s">
        <v>986</v>
      </c>
      <c r="G61" s="212"/>
      <c r="H61" s="212"/>
      <c r="I61" s="456"/>
    </row>
    <row r="62" spans="1:9" ht="9" customHeight="1" x14ac:dyDescent="0.2">
      <c r="A62" s="178"/>
      <c r="B62" s="221" t="s">
        <v>985</v>
      </c>
      <c r="C62" s="213" t="s">
        <v>986</v>
      </c>
      <c r="D62" s="214" t="s">
        <v>75</v>
      </c>
      <c r="E62" s="215"/>
      <c r="F62" s="216">
        <v>2</v>
      </c>
      <c r="G62" s="215"/>
      <c r="H62" s="215"/>
      <c r="I62" s="457"/>
    </row>
    <row r="63" spans="1:9" ht="9" customHeight="1" x14ac:dyDescent="0.2">
      <c r="A63" s="177"/>
      <c r="B63" s="221" t="s">
        <v>985</v>
      </c>
      <c r="C63" s="210" t="s">
        <v>986</v>
      </c>
      <c r="D63" s="211" t="s">
        <v>5092</v>
      </c>
      <c r="E63" s="212"/>
      <c r="F63" s="210" t="s">
        <v>986</v>
      </c>
      <c r="G63" s="212"/>
      <c r="H63" s="212"/>
      <c r="I63" s="456"/>
    </row>
    <row r="64" spans="1:9" ht="9" customHeight="1" x14ac:dyDescent="0.2">
      <c r="A64" s="178"/>
      <c r="B64" s="221" t="s">
        <v>985</v>
      </c>
      <c r="C64" s="213" t="s">
        <v>986</v>
      </c>
      <c r="D64" s="214" t="s">
        <v>75</v>
      </c>
      <c r="E64" s="215"/>
      <c r="F64" s="216">
        <v>2</v>
      </c>
      <c r="G64" s="215"/>
      <c r="H64" s="215"/>
      <c r="I64" s="457"/>
    </row>
    <row r="65" spans="1:9" ht="9" customHeight="1" x14ac:dyDescent="0.2">
      <c r="A65" s="179"/>
      <c r="B65" s="221" t="s">
        <v>985</v>
      </c>
      <c r="C65" s="217" t="s">
        <v>986</v>
      </c>
      <c r="D65" s="218" t="s">
        <v>1023</v>
      </c>
      <c r="E65" s="219"/>
      <c r="F65" s="220">
        <v>12</v>
      </c>
      <c r="G65" s="219"/>
      <c r="H65" s="219"/>
      <c r="I65" s="460"/>
    </row>
    <row r="66" spans="1:9" ht="23.45" customHeight="1" x14ac:dyDescent="0.2">
      <c r="A66" s="278" t="s">
        <v>1011</v>
      </c>
      <c r="B66" s="278" t="s">
        <v>979</v>
      </c>
      <c r="C66" s="279" t="s">
        <v>7996</v>
      </c>
      <c r="D66" s="280" t="s">
        <v>7997</v>
      </c>
      <c r="E66" s="281" t="s">
        <v>92</v>
      </c>
      <c r="F66" s="282">
        <v>19</v>
      </c>
      <c r="G66" s="67"/>
      <c r="H66" s="254">
        <f>ROUND(G66*F66,2)</f>
        <v>0</v>
      </c>
      <c r="I66" s="459" t="s">
        <v>982</v>
      </c>
    </row>
    <row r="67" spans="1:9" ht="9" customHeight="1" x14ac:dyDescent="0.2">
      <c r="A67" s="175"/>
      <c r="B67" s="454" t="s">
        <v>983</v>
      </c>
      <c r="C67" s="209"/>
      <c r="D67" s="180" t="s">
        <v>7998</v>
      </c>
      <c r="E67" s="209"/>
      <c r="F67" s="209"/>
      <c r="G67" s="209"/>
      <c r="H67" s="209"/>
      <c r="I67" s="455"/>
    </row>
    <row r="68" spans="1:9" ht="9" customHeight="1" x14ac:dyDescent="0.2">
      <c r="A68" s="177"/>
      <c r="B68" s="221" t="s">
        <v>985</v>
      </c>
      <c r="C68" s="210" t="s">
        <v>986</v>
      </c>
      <c r="D68" s="211" t="s">
        <v>5105</v>
      </c>
      <c r="E68" s="212"/>
      <c r="F68" s="210" t="s">
        <v>986</v>
      </c>
      <c r="G68" s="212"/>
      <c r="H68" s="212"/>
      <c r="I68" s="456"/>
    </row>
    <row r="69" spans="1:9" ht="9" customHeight="1" x14ac:dyDescent="0.2">
      <c r="A69" s="177"/>
      <c r="B69" s="221" t="s">
        <v>985</v>
      </c>
      <c r="C69" s="210" t="s">
        <v>986</v>
      </c>
      <c r="D69" s="211" t="s">
        <v>7999</v>
      </c>
      <c r="E69" s="212"/>
      <c r="F69" s="210" t="s">
        <v>986</v>
      </c>
      <c r="G69" s="212"/>
      <c r="H69" s="212"/>
      <c r="I69" s="456"/>
    </row>
    <row r="70" spans="1:9" ht="9" customHeight="1" x14ac:dyDescent="0.2">
      <c r="A70" s="178"/>
      <c r="B70" s="221" t="s">
        <v>985</v>
      </c>
      <c r="C70" s="213" t="s">
        <v>986</v>
      </c>
      <c r="D70" s="214" t="s">
        <v>42</v>
      </c>
      <c r="E70" s="215"/>
      <c r="F70" s="216">
        <v>3</v>
      </c>
      <c r="G70" s="215"/>
      <c r="H70" s="215"/>
      <c r="I70" s="457"/>
    </row>
    <row r="71" spans="1:9" ht="9" customHeight="1" x14ac:dyDescent="0.2">
      <c r="A71" s="178"/>
      <c r="B71" s="221" t="s">
        <v>985</v>
      </c>
      <c r="C71" s="213" t="s">
        <v>986</v>
      </c>
      <c r="D71" s="214" t="s">
        <v>42</v>
      </c>
      <c r="E71" s="215"/>
      <c r="F71" s="216">
        <v>3</v>
      </c>
      <c r="G71" s="215"/>
      <c r="H71" s="215"/>
      <c r="I71" s="457"/>
    </row>
    <row r="72" spans="1:9" ht="9" customHeight="1" x14ac:dyDescent="0.2">
      <c r="A72" s="178"/>
      <c r="B72" s="221" t="s">
        <v>985</v>
      </c>
      <c r="C72" s="213" t="s">
        <v>986</v>
      </c>
      <c r="D72" s="214" t="s">
        <v>42</v>
      </c>
      <c r="E72" s="215"/>
      <c r="F72" s="216">
        <v>3</v>
      </c>
      <c r="G72" s="215"/>
      <c r="H72" s="215"/>
      <c r="I72" s="457"/>
    </row>
    <row r="73" spans="1:9" ht="9" customHeight="1" x14ac:dyDescent="0.2">
      <c r="A73" s="178"/>
      <c r="B73" s="221" t="s">
        <v>985</v>
      </c>
      <c r="C73" s="213" t="s">
        <v>986</v>
      </c>
      <c r="D73" s="214" t="s">
        <v>1011</v>
      </c>
      <c r="E73" s="215"/>
      <c r="F73" s="216">
        <v>7</v>
      </c>
      <c r="G73" s="215"/>
      <c r="H73" s="215"/>
      <c r="I73" s="457"/>
    </row>
    <row r="74" spans="1:9" ht="9" customHeight="1" x14ac:dyDescent="0.2">
      <c r="A74" s="178"/>
      <c r="B74" s="221" t="s">
        <v>985</v>
      </c>
      <c r="C74" s="213" t="s">
        <v>986</v>
      </c>
      <c r="D74" s="214" t="s">
        <v>42</v>
      </c>
      <c r="E74" s="215"/>
      <c r="F74" s="216">
        <v>3</v>
      </c>
      <c r="G74" s="215"/>
      <c r="H74" s="215"/>
      <c r="I74" s="457"/>
    </row>
    <row r="75" spans="1:9" ht="9" customHeight="1" x14ac:dyDescent="0.2">
      <c r="A75" s="179"/>
      <c r="B75" s="221" t="s">
        <v>985</v>
      </c>
      <c r="C75" s="217" t="s">
        <v>986</v>
      </c>
      <c r="D75" s="218" t="s">
        <v>1023</v>
      </c>
      <c r="E75" s="219"/>
      <c r="F75" s="220">
        <v>19</v>
      </c>
      <c r="G75" s="219"/>
      <c r="H75" s="219"/>
      <c r="I75" s="460"/>
    </row>
    <row r="76" spans="1:9" ht="23.45" customHeight="1" x14ac:dyDescent="0.2">
      <c r="A76" s="278" t="s">
        <v>1016</v>
      </c>
      <c r="B76" s="278" t="s">
        <v>979</v>
      </c>
      <c r="C76" s="279" t="s">
        <v>5108</v>
      </c>
      <c r="D76" s="280" t="s">
        <v>5109</v>
      </c>
      <c r="E76" s="281" t="s">
        <v>142</v>
      </c>
      <c r="F76" s="282">
        <v>0.14199999999999999</v>
      </c>
      <c r="G76" s="67"/>
      <c r="H76" s="254">
        <f>ROUND(G76*F76,2)</f>
        <v>0</v>
      </c>
      <c r="I76" s="459" t="s">
        <v>982</v>
      </c>
    </row>
    <row r="77" spans="1:9" ht="12" x14ac:dyDescent="0.2">
      <c r="A77" s="175"/>
      <c r="B77" s="454" t="s">
        <v>983</v>
      </c>
      <c r="C77" s="209"/>
      <c r="D77" s="180" t="s">
        <v>5110</v>
      </c>
      <c r="E77" s="209"/>
      <c r="F77" s="209"/>
      <c r="G77" s="209"/>
      <c r="H77" s="209"/>
      <c r="I77" s="455"/>
    </row>
    <row r="78" spans="1:9" ht="12" x14ac:dyDescent="0.2">
      <c r="A78" s="177"/>
      <c r="B78" s="221" t="s">
        <v>985</v>
      </c>
      <c r="C78" s="210" t="s">
        <v>986</v>
      </c>
      <c r="D78" s="211" t="s">
        <v>8000</v>
      </c>
      <c r="E78" s="212"/>
      <c r="F78" s="210" t="s">
        <v>986</v>
      </c>
      <c r="G78" s="212"/>
      <c r="H78" s="212"/>
      <c r="I78" s="456"/>
    </row>
    <row r="79" spans="1:9" ht="12" x14ac:dyDescent="0.2">
      <c r="A79" s="177"/>
      <c r="B79" s="221" t="s">
        <v>985</v>
      </c>
      <c r="C79" s="210" t="s">
        <v>986</v>
      </c>
      <c r="D79" s="211" t="s">
        <v>7988</v>
      </c>
      <c r="E79" s="212"/>
      <c r="F79" s="210" t="s">
        <v>986</v>
      </c>
      <c r="G79" s="212"/>
      <c r="H79" s="212"/>
      <c r="I79" s="456"/>
    </row>
    <row r="80" spans="1:9" ht="12" x14ac:dyDescent="0.2">
      <c r="A80" s="178"/>
      <c r="B80" s="221" t="s">
        <v>985</v>
      </c>
      <c r="C80" s="213" t="s">
        <v>986</v>
      </c>
      <c r="D80" s="214" t="s">
        <v>8001</v>
      </c>
      <c r="E80" s="215"/>
      <c r="F80" s="216">
        <v>0.14199999999999999</v>
      </c>
      <c r="G80" s="215"/>
      <c r="H80" s="215"/>
      <c r="I80" s="457"/>
    </row>
    <row r="81" spans="1:9" ht="23.45" customHeight="1" x14ac:dyDescent="0.2">
      <c r="A81" s="278" t="s">
        <v>1024</v>
      </c>
      <c r="B81" s="278" t="s">
        <v>979</v>
      </c>
      <c r="C81" s="279" t="s">
        <v>8002</v>
      </c>
      <c r="D81" s="280" t="s">
        <v>8003</v>
      </c>
      <c r="E81" s="281" t="s">
        <v>92</v>
      </c>
      <c r="F81" s="282">
        <v>35</v>
      </c>
      <c r="G81" s="67"/>
      <c r="H81" s="254">
        <f>ROUND(G81*F81,2)</f>
        <v>0</v>
      </c>
      <c r="I81" s="459" t="s">
        <v>982</v>
      </c>
    </row>
    <row r="82" spans="1:9" ht="12" x14ac:dyDescent="0.2">
      <c r="A82" s="175"/>
      <c r="B82" s="454" t="s">
        <v>983</v>
      </c>
      <c r="C82" s="209"/>
      <c r="D82" s="180" t="s">
        <v>8004</v>
      </c>
      <c r="E82" s="209"/>
      <c r="F82" s="209"/>
      <c r="G82" s="209"/>
      <c r="H82" s="209"/>
      <c r="I82" s="455"/>
    </row>
    <row r="83" spans="1:9" ht="23.45" customHeight="1" x14ac:dyDescent="0.2">
      <c r="A83" s="278" t="s">
        <v>852</v>
      </c>
      <c r="B83" s="278" t="s">
        <v>979</v>
      </c>
      <c r="C83" s="279" t="s">
        <v>8005</v>
      </c>
      <c r="D83" s="280" t="s">
        <v>8006</v>
      </c>
      <c r="E83" s="281" t="s">
        <v>92</v>
      </c>
      <c r="F83" s="282">
        <v>28</v>
      </c>
      <c r="G83" s="67"/>
      <c r="H83" s="254">
        <f>ROUND(G83*F83,2)</f>
        <v>0</v>
      </c>
      <c r="I83" s="459" t="s">
        <v>982</v>
      </c>
    </row>
    <row r="84" spans="1:9" ht="12" x14ac:dyDescent="0.2">
      <c r="A84" s="175"/>
      <c r="B84" s="454" t="s">
        <v>983</v>
      </c>
      <c r="C84" s="209"/>
      <c r="D84" s="180" t="s">
        <v>8007</v>
      </c>
      <c r="E84" s="209"/>
      <c r="F84" s="209"/>
      <c r="G84" s="209"/>
      <c r="H84" s="209"/>
      <c r="I84" s="455"/>
    </row>
    <row r="85" spans="1:9" ht="23.45" customHeight="1" x14ac:dyDescent="0.2">
      <c r="A85" s="278" t="s">
        <v>854</v>
      </c>
      <c r="B85" s="278" t="s">
        <v>979</v>
      </c>
      <c r="C85" s="279" t="s">
        <v>5113</v>
      </c>
      <c r="D85" s="280" t="s">
        <v>5114</v>
      </c>
      <c r="E85" s="281" t="s">
        <v>125</v>
      </c>
      <c r="F85" s="282">
        <v>174</v>
      </c>
      <c r="G85" s="67"/>
      <c r="H85" s="254">
        <f>ROUND(G85*F85,2)</f>
        <v>0</v>
      </c>
      <c r="I85" s="459" t="s">
        <v>982</v>
      </c>
    </row>
    <row r="86" spans="1:9" ht="9" customHeight="1" x14ac:dyDescent="0.2">
      <c r="A86" s="175"/>
      <c r="B86" s="454" t="s">
        <v>983</v>
      </c>
      <c r="C86" s="209"/>
      <c r="D86" s="180" t="s">
        <v>5115</v>
      </c>
      <c r="E86" s="209"/>
      <c r="F86" s="209"/>
      <c r="G86" s="209"/>
      <c r="H86" s="209"/>
      <c r="I86" s="455"/>
    </row>
    <row r="87" spans="1:9" ht="9" customHeight="1" x14ac:dyDescent="0.2">
      <c r="A87" s="177"/>
      <c r="B87" s="221" t="s">
        <v>985</v>
      </c>
      <c r="C87" s="210" t="s">
        <v>986</v>
      </c>
      <c r="D87" s="211" t="s">
        <v>5105</v>
      </c>
      <c r="E87" s="212"/>
      <c r="F87" s="210" t="s">
        <v>986</v>
      </c>
      <c r="G87" s="212"/>
      <c r="H87" s="212"/>
      <c r="I87" s="456"/>
    </row>
    <row r="88" spans="1:9" ht="9" customHeight="1" x14ac:dyDescent="0.2">
      <c r="A88" s="178"/>
      <c r="B88" s="221" t="s">
        <v>985</v>
      </c>
      <c r="C88" s="213" t="s">
        <v>986</v>
      </c>
      <c r="D88" s="214" t="s">
        <v>904</v>
      </c>
      <c r="E88" s="215"/>
      <c r="F88" s="216">
        <v>38</v>
      </c>
      <c r="G88" s="215"/>
      <c r="H88" s="215"/>
      <c r="I88" s="457"/>
    </row>
    <row r="89" spans="1:9" ht="9" customHeight="1" x14ac:dyDescent="0.2">
      <c r="A89" s="178"/>
      <c r="B89" s="221" t="s">
        <v>985</v>
      </c>
      <c r="C89" s="213" t="s">
        <v>986</v>
      </c>
      <c r="D89" s="214" t="s">
        <v>872</v>
      </c>
      <c r="E89" s="215"/>
      <c r="F89" s="216">
        <v>20</v>
      </c>
      <c r="G89" s="215"/>
      <c r="H89" s="215"/>
      <c r="I89" s="457"/>
    </row>
    <row r="90" spans="1:9" ht="9" customHeight="1" x14ac:dyDescent="0.2">
      <c r="A90" s="178"/>
      <c r="B90" s="221" t="s">
        <v>985</v>
      </c>
      <c r="C90" s="213" t="s">
        <v>986</v>
      </c>
      <c r="D90" s="214" t="s">
        <v>1184</v>
      </c>
      <c r="E90" s="215"/>
      <c r="F90" s="216">
        <v>50</v>
      </c>
      <c r="G90" s="215"/>
      <c r="H90" s="215"/>
      <c r="I90" s="457"/>
    </row>
    <row r="91" spans="1:9" ht="9" customHeight="1" x14ac:dyDescent="0.2">
      <c r="A91" s="178"/>
      <c r="B91" s="221" t="s">
        <v>985</v>
      </c>
      <c r="C91" s="213" t="s">
        <v>986</v>
      </c>
      <c r="D91" s="214" t="s">
        <v>1253</v>
      </c>
      <c r="E91" s="215"/>
      <c r="F91" s="216">
        <v>66</v>
      </c>
      <c r="G91" s="215"/>
      <c r="H91" s="215"/>
      <c r="I91" s="457"/>
    </row>
    <row r="92" spans="1:9" ht="9" customHeight="1" x14ac:dyDescent="0.2">
      <c r="A92" s="179"/>
      <c r="B92" s="221" t="s">
        <v>985</v>
      </c>
      <c r="C92" s="217" t="s">
        <v>986</v>
      </c>
      <c r="D92" s="218" t="s">
        <v>1023</v>
      </c>
      <c r="E92" s="219"/>
      <c r="F92" s="220">
        <v>174</v>
      </c>
      <c r="G92" s="219"/>
      <c r="H92" s="219"/>
      <c r="I92" s="460"/>
    </row>
    <row r="93" spans="1:9" ht="23.45" customHeight="1" x14ac:dyDescent="0.2">
      <c r="A93" s="278" t="s">
        <v>856</v>
      </c>
      <c r="B93" s="278" t="s">
        <v>979</v>
      </c>
      <c r="C93" s="279" t="s">
        <v>5117</v>
      </c>
      <c r="D93" s="280" t="s">
        <v>5118</v>
      </c>
      <c r="E93" s="281" t="s">
        <v>125</v>
      </c>
      <c r="F93" s="282">
        <v>304</v>
      </c>
      <c r="G93" s="67"/>
      <c r="H93" s="254">
        <f>ROUND(G93*F93,2)</f>
        <v>0</v>
      </c>
      <c r="I93" s="459" t="s">
        <v>982</v>
      </c>
    </row>
    <row r="94" spans="1:9" ht="9" customHeight="1" x14ac:dyDescent="0.2">
      <c r="A94" s="175"/>
      <c r="B94" s="454" t="s">
        <v>983</v>
      </c>
      <c r="C94" s="209"/>
      <c r="D94" s="180" t="s">
        <v>5119</v>
      </c>
      <c r="E94" s="209"/>
      <c r="F94" s="209"/>
      <c r="G94" s="209"/>
      <c r="H94" s="209"/>
      <c r="I94" s="455"/>
    </row>
    <row r="95" spans="1:9" ht="9" customHeight="1" x14ac:dyDescent="0.2">
      <c r="A95" s="177"/>
      <c r="B95" s="221" t="s">
        <v>985</v>
      </c>
      <c r="C95" s="210" t="s">
        <v>986</v>
      </c>
      <c r="D95" s="211" t="s">
        <v>5105</v>
      </c>
      <c r="E95" s="212"/>
      <c r="F95" s="210" t="s">
        <v>986</v>
      </c>
      <c r="G95" s="212"/>
      <c r="H95" s="212"/>
      <c r="I95" s="456"/>
    </row>
    <row r="96" spans="1:9" ht="9" customHeight="1" x14ac:dyDescent="0.2">
      <c r="A96" s="178"/>
      <c r="B96" s="221" t="s">
        <v>985</v>
      </c>
      <c r="C96" s="213" t="s">
        <v>986</v>
      </c>
      <c r="D96" s="214" t="s">
        <v>1253</v>
      </c>
      <c r="E96" s="215"/>
      <c r="F96" s="216">
        <v>66</v>
      </c>
      <c r="G96" s="215"/>
      <c r="H96" s="215"/>
      <c r="I96" s="457"/>
    </row>
    <row r="97" spans="1:9" ht="9" customHeight="1" x14ac:dyDescent="0.2">
      <c r="A97" s="178"/>
      <c r="B97" s="221" t="s">
        <v>985</v>
      </c>
      <c r="C97" s="213" t="s">
        <v>986</v>
      </c>
      <c r="D97" s="214" t="s">
        <v>1203</v>
      </c>
      <c r="E97" s="215"/>
      <c r="F97" s="216">
        <v>54</v>
      </c>
      <c r="G97" s="215"/>
      <c r="H97" s="215"/>
      <c r="I97" s="457"/>
    </row>
    <row r="98" spans="1:9" ht="9" customHeight="1" x14ac:dyDescent="0.2">
      <c r="A98" s="178"/>
      <c r="B98" s="221" t="s">
        <v>985</v>
      </c>
      <c r="C98" s="213" t="s">
        <v>986</v>
      </c>
      <c r="D98" s="214" t="s">
        <v>1175</v>
      </c>
      <c r="E98" s="215"/>
      <c r="F98" s="216">
        <v>48</v>
      </c>
      <c r="G98" s="215"/>
      <c r="H98" s="215"/>
      <c r="I98" s="457"/>
    </row>
    <row r="99" spans="1:9" ht="9" customHeight="1" x14ac:dyDescent="0.2">
      <c r="A99" s="178"/>
      <c r="B99" s="221" t="s">
        <v>985</v>
      </c>
      <c r="C99" s="213" t="s">
        <v>986</v>
      </c>
      <c r="D99" s="214" t="s">
        <v>1175</v>
      </c>
      <c r="E99" s="215"/>
      <c r="F99" s="216">
        <v>48</v>
      </c>
      <c r="G99" s="215"/>
      <c r="H99" s="215"/>
      <c r="I99" s="457"/>
    </row>
    <row r="100" spans="1:9" ht="9" customHeight="1" x14ac:dyDescent="0.2">
      <c r="A100" s="178"/>
      <c r="B100" s="221" t="s">
        <v>985</v>
      </c>
      <c r="C100" s="213" t="s">
        <v>986</v>
      </c>
      <c r="D100" s="214" t="s">
        <v>1188</v>
      </c>
      <c r="E100" s="215"/>
      <c r="F100" s="216">
        <v>51</v>
      </c>
      <c r="G100" s="215"/>
      <c r="H100" s="215"/>
      <c r="I100" s="457"/>
    </row>
    <row r="101" spans="1:9" ht="9" customHeight="1" x14ac:dyDescent="0.2">
      <c r="A101" s="178"/>
      <c r="B101" s="221" t="s">
        <v>985</v>
      </c>
      <c r="C101" s="213" t="s">
        <v>986</v>
      </c>
      <c r="D101" s="214" t="s">
        <v>902</v>
      </c>
      <c r="E101" s="215"/>
      <c r="F101" s="216">
        <v>37</v>
      </c>
      <c r="G101" s="215"/>
      <c r="H101" s="215"/>
      <c r="I101" s="457"/>
    </row>
    <row r="102" spans="1:9" ht="9" customHeight="1" x14ac:dyDescent="0.2">
      <c r="A102" s="179"/>
      <c r="B102" s="221" t="s">
        <v>985</v>
      </c>
      <c r="C102" s="217" t="s">
        <v>986</v>
      </c>
      <c r="D102" s="218" t="s">
        <v>1023</v>
      </c>
      <c r="E102" s="219"/>
      <c r="F102" s="220">
        <v>304</v>
      </c>
      <c r="G102" s="219"/>
      <c r="H102" s="219"/>
      <c r="I102" s="460"/>
    </row>
    <row r="103" spans="1:9" s="46" customFormat="1" ht="24.95" customHeight="1" x14ac:dyDescent="0.25">
      <c r="A103" s="298"/>
      <c r="B103" s="351" t="s">
        <v>977</v>
      </c>
      <c r="C103" s="352" t="s">
        <v>1117</v>
      </c>
      <c r="D103" s="352" t="s">
        <v>971</v>
      </c>
      <c r="E103" s="353"/>
      <c r="F103" s="354"/>
      <c r="G103" s="354"/>
      <c r="H103" s="116">
        <f>SUM(H104:H112)</f>
        <v>0</v>
      </c>
      <c r="I103" s="277"/>
    </row>
    <row r="104" spans="1:9" ht="24.95" customHeight="1" x14ac:dyDescent="0.2">
      <c r="A104" s="278" t="s">
        <v>858</v>
      </c>
      <c r="B104" s="278" t="s">
        <v>979</v>
      </c>
      <c r="C104" s="279" t="s">
        <v>3414</v>
      </c>
      <c r="D104" s="280" t="s">
        <v>5133</v>
      </c>
      <c r="E104" s="281" t="s">
        <v>100</v>
      </c>
      <c r="F104" s="282">
        <v>5.9</v>
      </c>
      <c r="G104" s="67"/>
      <c r="H104" s="254">
        <f>ROUND(G104*F104,2)</f>
        <v>0</v>
      </c>
      <c r="I104" s="459" t="s">
        <v>982</v>
      </c>
    </row>
    <row r="105" spans="1:9" ht="12" x14ac:dyDescent="0.2">
      <c r="A105" s="175"/>
      <c r="B105" s="454" t="s">
        <v>983</v>
      </c>
      <c r="C105" s="209"/>
      <c r="D105" s="180" t="s">
        <v>3417</v>
      </c>
      <c r="E105" s="209"/>
      <c r="F105" s="209"/>
      <c r="G105" s="209"/>
      <c r="H105" s="209"/>
      <c r="I105" s="455"/>
    </row>
    <row r="106" spans="1:9" ht="24.95" customHeight="1" x14ac:dyDescent="0.2">
      <c r="A106" s="278" t="s">
        <v>860</v>
      </c>
      <c r="B106" s="278" t="s">
        <v>979</v>
      </c>
      <c r="C106" s="279" t="s">
        <v>1124</v>
      </c>
      <c r="D106" s="280" t="s">
        <v>1125</v>
      </c>
      <c r="E106" s="281" t="s">
        <v>100</v>
      </c>
      <c r="F106" s="282">
        <v>5.9</v>
      </c>
      <c r="G106" s="67"/>
      <c r="H106" s="254">
        <f>ROUND(G106*F106,2)</f>
        <v>0</v>
      </c>
      <c r="I106" s="459" t="s">
        <v>982</v>
      </c>
    </row>
    <row r="107" spans="1:9" ht="12" x14ac:dyDescent="0.2">
      <c r="A107" s="175"/>
      <c r="B107" s="454" t="s">
        <v>983</v>
      </c>
      <c r="C107" s="209"/>
      <c r="D107" s="180" t="s">
        <v>3422</v>
      </c>
      <c r="E107" s="209"/>
      <c r="F107" s="209"/>
      <c r="G107" s="209"/>
      <c r="H107" s="209"/>
      <c r="I107" s="455"/>
    </row>
    <row r="108" spans="1:9" ht="24.95" customHeight="1" x14ac:dyDescent="0.2">
      <c r="A108" s="278" t="s">
        <v>862</v>
      </c>
      <c r="B108" s="278" t="s">
        <v>979</v>
      </c>
      <c r="C108" s="279" t="s">
        <v>1127</v>
      </c>
      <c r="D108" s="280" t="s">
        <v>1128</v>
      </c>
      <c r="E108" s="281" t="s">
        <v>100</v>
      </c>
      <c r="F108" s="282">
        <v>59</v>
      </c>
      <c r="G108" s="67"/>
      <c r="H108" s="254">
        <f>ROUND(G108*F108,2)</f>
        <v>0</v>
      </c>
      <c r="I108" s="459" t="s">
        <v>982</v>
      </c>
    </row>
    <row r="109" spans="1:9" ht="12" x14ac:dyDescent="0.2">
      <c r="A109" s="175"/>
      <c r="B109" s="454" t="s">
        <v>983</v>
      </c>
      <c r="C109" s="209"/>
      <c r="D109" s="180" t="s">
        <v>3427</v>
      </c>
      <c r="E109" s="209"/>
      <c r="F109" s="209"/>
      <c r="G109" s="209"/>
      <c r="H109" s="209"/>
      <c r="I109" s="455"/>
    </row>
    <row r="110" spans="1:9" ht="12" x14ac:dyDescent="0.2">
      <c r="A110" s="178"/>
      <c r="B110" s="221" t="s">
        <v>985</v>
      </c>
      <c r="C110" s="215"/>
      <c r="D110" s="214" t="s">
        <v>8008</v>
      </c>
      <c r="E110" s="215"/>
      <c r="F110" s="216">
        <v>59</v>
      </c>
      <c r="G110" s="215"/>
      <c r="H110" s="215"/>
      <c r="I110" s="457"/>
    </row>
    <row r="111" spans="1:9" ht="24.95" customHeight="1" x14ac:dyDescent="0.2">
      <c r="A111" s="278" t="s">
        <v>864</v>
      </c>
      <c r="B111" s="278" t="s">
        <v>979</v>
      </c>
      <c r="C111" s="279" t="s">
        <v>5142</v>
      </c>
      <c r="D111" s="280" t="s">
        <v>5143</v>
      </c>
      <c r="E111" s="281" t="s">
        <v>100</v>
      </c>
      <c r="F111" s="282">
        <v>5.9</v>
      </c>
      <c r="G111" s="67"/>
      <c r="H111" s="254">
        <f>ROUND(G111*F111,2)</f>
        <v>0</v>
      </c>
      <c r="I111" s="459" t="s">
        <v>982</v>
      </c>
    </row>
    <row r="112" spans="1:9" ht="12" x14ac:dyDescent="0.2">
      <c r="A112" s="175"/>
      <c r="B112" s="454" t="s">
        <v>983</v>
      </c>
      <c r="C112" s="209"/>
      <c r="D112" s="180" t="s">
        <v>5144</v>
      </c>
      <c r="E112" s="209"/>
      <c r="F112" s="209"/>
      <c r="G112" s="209"/>
      <c r="H112" s="209"/>
      <c r="I112" s="455"/>
    </row>
    <row r="113" spans="1:9" ht="24.95" customHeight="1" x14ac:dyDescent="0.2">
      <c r="A113" s="115"/>
      <c r="B113" s="347" t="s">
        <v>977</v>
      </c>
      <c r="C113" s="100" t="s">
        <v>340</v>
      </c>
      <c r="D113" s="100" t="s">
        <v>1139</v>
      </c>
      <c r="E113" s="348"/>
      <c r="F113" s="349"/>
      <c r="G113" s="349"/>
      <c r="H113" s="350">
        <f>H114+H758+H767+H810+H842+H914</f>
        <v>0</v>
      </c>
      <c r="I113" s="276"/>
    </row>
    <row r="114" spans="1:9" s="46" customFormat="1" ht="24.95" customHeight="1" x14ac:dyDescent="0.25">
      <c r="A114" s="298"/>
      <c r="B114" s="351" t="s">
        <v>977</v>
      </c>
      <c r="C114" s="352" t="s">
        <v>5063</v>
      </c>
      <c r="D114" s="352" t="s">
        <v>5053</v>
      </c>
      <c r="E114" s="353"/>
      <c r="F114" s="354"/>
      <c r="G114" s="354"/>
      <c r="H114" s="116">
        <f>SUM(H115:H757)</f>
        <v>0</v>
      </c>
      <c r="I114" s="277"/>
    </row>
    <row r="115" spans="1:9" ht="24.95" customHeight="1" x14ac:dyDescent="0.2">
      <c r="A115" s="278" t="s">
        <v>866</v>
      </c>
      <c r="B115" s="278" t="s">
        <v>979</v>
      </c>
      <c r="C115" s="279" t="s">
        <v>5154</v>
      </c>
      <c r="D115" s="280" t="s">
        <v>5155</v>
      </c>
      <c r="E115" s="281" t="s">
        <v>92</v>
      </c>
      <c r="F115" s="282">
        <v>262</v>
      </c>
      <c r="G115" s="67"/>
      <c r="H115" s="254">
        <f>ROUND(G115*F115,2)</f>
        <v>0</v>
      </c>
      <c r="I115" s="459" t="s">
        <v>982</v>
      </c>
    </row>
    <row r="116" spans="1:9" ht="12" x14ac:dyDescent="0.2">
      <c r="A116" s="175"/>
      <c r="B116" s="454" t="s">
        <v>983</v>
      </c>
      <c r="C116" s="209"/>
      <c r="D116" s="180" t="s">
        <v>5156</v>
      </c>
      <c r="E116" s="209"/>
      <c r="F116" s="209"/>
      <c r="G116" s="209"/>
      <c r="H116" s="209"/>
      <c r="I116" s="455"/>
    </row>
    <row r="117" spans="1:9" ht="12" x14ac:dyDescent="0.2">
      <c r="A117" s="177"/>
      <c r="B117" s="221" t="s">
        <v>985</v>
      </c>
      <c r="C117" s="210" t="s">
        <v>986</v>
      </c>
      <c r="D117" s="211" t="s">
        <v>5157</v>
      </c>
      <c r="E117" s="212"/>
      <c r="F117" s="210" t="s">
        <v>986</v>
      </c>
      <c r="G117" s="212"/>
      <c r="H117" s="212"/>
      <c r="I117" s="456"/>
    </row>
    <row r="118" spans="1:9" ht="12" x14ac:dyDescent="0.2">
      <c r="A118" s="178"/>
      <c r="B118" s="221" t="s">
        <v>985</v>
      </c>
      <c r="C118" s="213" t="s">
        <v>986</v>
      </c>
      <c r="D118" s="214" t="s">
        <v>8009</v>
      </c>
      <c r="E118" s="215"/>
      <c r="F118" s="216">
        <v>74</v>
      </c>
      <c r="G118" s="215"/>
      <c r="H118" s="215"/>
      <c r="I118" s="457"/>
    </row>
    <row r="119" spans="1:9" ht="12" x14ac:dyDescent="0.2">
      <c r="A119" s="177"/>
      <c r="B119" s="221" t="s">
        <v>985</v>
      </c>
      <c r="C119" s="210" t="s">
        <v>986</v>
      </c>
      <c r="D119" s="211" t="s">
        <v>5158</v>
      </c>
      <c r="E119" s="212"/>
      <c r="F119" s="210" t="s">
        <v>986</v>
      </c>
      <c r="G119" s="212"/>
      <c r="H119" s="212"/>
      <c r="I119" s="456"/>
    </row>
    <row r="120" spans="1:9" ht="12" x14ac:dyDescent="0.2">
      <c r="A120" s="178"/>
      <c r="B120" s="221" t="s">
        <v>985</v>
      </c>
      <c r="C120" s="213" t="s">
        <v>986</v>
      </c>
      <c r="D120" s="214" t="s">
        <v>8010</v>
      </c>
      <c r="E120" s="215"/>
      <c r="F120" s="216">
        <v>188</v>
      </c>
      <c r="G120" s="215"/>
      <c r="H120" s="215"/>
      <c r="I120" s="457"/>
    </row>
    <row r="121" spans="1:9" ht="12" x14ac:dyDescent="0.2">
      <c r="A121" s="179"/>
      <c r="B121" s="221" t="s">
        <v>985</v>
      </c>
      <c r="C121" s="217" t="s">
        <v>986</v>
      </c>
      <c r="D121" s="218" t="s">
        <v>1023</v>
      </c>
      <c r="E121" s="219"/>
      <c r="F121" s="220">
        <v>262</v>
      </c>
      <c r="G121" s="219"/>
      <c r="H121" s="219"/>
      <c r="I121" s="460"/>
    </row>
    <row r="122" spans="1:9" ht="24.95" customHeight="1" x14ac:dyDescent="0.2">
      <c r="A122" s="167" t="s">
        <v>868</v>
      </c>
      <c r="B122" s="167" t="s">
        <v>1145</v>
      </c>
      <c r="C122" s="168" t="s">
        <v>5159</v>
      </c>
      <c r="D122" s="169" t="s">
        <v>5160</v>
      </c>
      <c r="E122" s="170" t="s">
        <v>744</v>
      </c>
      <c r="F122" s="171">
        <v>188</v>
      </c>
      <c r="G122" s="117"/>
      <c r="H122" s="172">
        <f>ROUND(G122*F122,2)</f>
        <v>0</v>
      </c>
      <c r="I122" s="458" t="s">
        <v>986</v>
      </c>
    </row>
    <row r="123" spans="1:9" ht="24.95" customHeight="1" x14ac:dyDescent="0.2">
      <c r="A123" s="167" t="s">
        <v>870</v>
      </c>
      <c r="B123" s="167" t="s">
        <v>1145</v>
      </c>
      <c r="C123" s="168" t="s">
        <v>5161</v>
      </c>
      <c r="D123" s="169" t="s">
        <v>5162</v>
      </c>
      <c r="E123" s="170" t="s">
        <v>744</v>
      </c>
      <c r="F123" s="171">
        <v>74</v>
      </c>
      <c r="G123" s="117"/>
      <c r="H123" s="172">
        <f>ROUND(G123*F123,2)</f>
        <v>0</v>
      </c>
      <c r="I123" s="458" t="s">
        <v>986</v>
      </c>
    </row>
    <row r="124" spans="1:9" ht="24.95" customHeight="1" x14ac:dyDescent="0.2">
      <c r="A124" s="437" t="s">
        <v>872</v>
      </c>
      <c r="B124" s="437" t="s">
        <v>979</v>
      </c>
      <c r="C124" s="461" t="s">
        <v>8011</v>
      </c>
      <c r="D124" s="439" t="s">
        <v>8012</v>
      </c>
      <c r="E124" s="440" t="s">
        <v>92</v>
      </c>
      <c r="F124" s="441">
        <v>28</v>
      </c>
      <c r="G124" s="288"/>
      <c r="H124" s="442">
        <f>ROUND(G124*F124,2)</f>
        <v>0</v>
      </c>
      <c r="I124" s="462" t="s">
        <v>982</v>
      </c>
    </row>
    <row r="125" spans="1:9" ht="12" x14ac:dyDescent="0.2">
      <c r="A125" s="175"/>
      <c r="B125" s="454" t="s">
        <v>983</v>
      </c>
      <c r="C125" s="209"/>
      <c r="D125" s="180" t="s">
        <v>8013</v>
      </c>
      <c r="E125" s="209"/>
      <c r="F125" s="209"/>
      <c r="G125" s="209"/>
      <c r="H125" s="209"/>
      <c r="I125" s="455"/>
    </row>
    <row r="126" spans="1:9" ht="12" x14ac:dyDescent="0.2">
      <c r="A126" s="177"/>
      <c r="B126" s="221" t="s">
        <v>985</v>
      </c>
      <c r="C126" s="210" t="s">
        <v>986</v>
      </c>
      <c r="D126" s="211" t="s">
        <v>8014</v>
      </c>
      <c r="E126" s="212"/>
      <c r="F126" s="210" t="s">
        <v>986</v>
      </c>
      <c r="G126" s="212"/>
      <c r="H126" s="212"/>
      <c r="I126" s="456"/>
    </row>
    <row r="127" spans="1:9" ht="12" x14ac:dyDescent="0.2">
      <c r="A127" s="178"/>
      <c r="B127" s="221" t="s">
        <v>985</v>
      </c>
      <c r="C127" s="213" t="s">
        <v>986</v>
      </c>
      <c r="D127" s="214" t="s">
        <v>8015</v>
      </c>
      <c r="E127" s="215"/>
      <c r="F127" s="216">
        <v>28</v>
      </c>
      <c r="G127" s="215"/>
      <c r="H127" s="215"/>
      <c r="I127" s="457"/>
    </row>
    <row r="128" spans="1:9" ht="24.95" customHeight="1" x14ac:dyDescent="0.2">
      <c r="A128" s="167" t="s">
        <v>874</v>
      </c>
      <c r="B128" s="167" t="s">
        <v>1145</v>
      </c>
      <c r="C128" s="168" t="s">
        <v>8016</v>
      </c>
      <c r="D128" s="169" t="s">
        <v>8017</v>
      </c>
      <c r="E128" s="170" t="s">
        <v>92</v>
      </c>
      <c r="F128" s="171">
        <v>28</v>
      </c>
      <c r="G128" s="117"/>
      <c r="H128" s="172">
        <f>ROUND(G128*F128,2)</f>
        <v>0</v>
      </c>
      <c r="I128" s="458" t="s">
        <v>982</v>
      </c>
    </row>
    <row r="129" spans="1:9" ht="24.95" customHeight="1" x14ac:dyDescent="0.2">
      <c r="A129" s="437" t="s">
        <v>876</v>
      </c>
      <c r="B129" s="437" t="s">
        <v>979</v>
      </c>
      <c r="C129" s="461" t="s">
        <v>8018</v>
      </c>
      <c r="D129" s="439" t="s">
        <v>8019</v>
      </c>
      <c r="E129" s="440" t="s">
        <v>92</v>
      </c>
      <c r="F129" s="441">
        <v>35</v>
      </c>
      <c r="G129" s="288"/>
      <c r="H129" s="442">
        <f>ROUND(G129*F129,2)</f>
        <v>0</v>
      </c>
      <c r="I129" s="462" t="s">
        <v>982</v>
      </c>
    </row>
    <row r="130" spans="1:9" ht="12" x14ac:dyDescent="0.2">
      <c r="A130" s="175"/>
      <c r="B130" s="454" t="s">
        <v>983</v>
      </c>
      <c r="C130" s="209"/>
      <c r="D130" s="180" t="s">
        <v>8020</v>
      </c>
      <c r="E130" s="209"/>
      <c r="F130" s="209"/>
      <c r="G130" s="209"/>
      <c r="H130" s="209"/>
      <c r="I130" s="455"/>
    </row>
    <row r="131" spans="1:9" ht="12" x14ac:dyDescent="0.2">
      <c r="A131" s="177"/>
      <c r="B131" s="221" t="s">
        <v>985</v>
      </c>
      <c r="C131" s="210" t="s">
        <v>986</v>
      </c>
      <c r="D131" s="211" t="s">
        <v>8021</v>
      </c>
      <c r="E131" s="212"/>
      <c r="F131" s="210" t="s">
        <v>986</v>
      </c>
      <c r="G131" s="212"/>
      <c r="H131" s="212"/>
      <c r="I131" s="456"/>
    </row>
    <row r="132" spans="1:9" ht="12" x14ac:dyDescent="0.2">
      <c r="A132" s="178"/>
      <c r="B132" s="221" t="s">
        <v>985</v>
      </c>
      <c r="C132" s="213" t="s">
        <v>986</v>
      </c>
      <c r="D132" s="214" t="s">
        <v>898</v>
      </c>
      <c r="E132" s="215"/>
      <c r="F132" s="216">
        <v>35</v>
      </c>
      <c r="G132" s="215"/>
      <c r="H132" s="215"/>
      <c r="I132" s="457"/>
    </row>
    <row r="133" spans="1:9" ht="24.95" customHeight="1" x14ac:dyDescent="0.2">
      <c r="A133" s="167" t="s">
        <v>878</v>
      </c>
      <c r="B133" s="167" t="s">
        <v>1145</v>
      </c>
      <c r="C133" s="168" t="s">
        <v>8022</v>
      </c>
      <c r="D133" s="169" t="s">
        <v>8023</v>
      </c>
      <c r="E133" s="170" t="s">
        <v>92</v>
      </c>
      <c r="F133" s="171">
        <v>35</v>
      </c>
      <c r="G133" s="117"/>
      <c r="H133" s="172">
        <f>ROUND(G133*F133,2)</f>
        <v>0</v>
      </c>
      <c r="I133" s="458" t="s">
        <v>982</v>
      </c>
    </row>
    <row r="134" spans="1:9" ht="24.95" customHeight="1" x14ac:dyDescent="0.2">
      <c r="A134" s="437" t="s">
        <v>880</v>
      </c>
      <c r="B134" s="437" t="s">
        <v>979</v>
      </c>
      <c r="C134" s="461" t="s">
        <v>5171</v>
      </c>
      <c r="D134" s="439" t="s">
        <v>5172</v>
      </c>
      <c r="E134" s="440" t="s">
        <v>125</v>
      </c>
      <c r="F134" s="441">
        <v>877</v>
      </c>
      <c r="G134" s="288"/>
      <c r="H134" s="442">
        <f>ROUND(G134*F134,2)</f>
        <v>0</v>
      </c>
      <c r="I134" s="462" t="s">
        <v>982</v>
      </c>
    </row>
    <row r="135" spans="1:9" ht="9.6" customHeight="1" x14ac:dyDescent="0.2">
      <c r="A135" s="175"/>
      <c r="B135" s="454" t="s">
        <v>983</v>
      </c>
      <c r="C135" s="209"/>
      <c r="D135" s="180" t="s">
        <v>5173</v>
      </c>
      <c r="E135" s="209"/>
      <c r="F135" s="209"/>
      <c r="G135" s="209"/>
      <c r="H135" s="209"/>
      <c r="I135" s="455"/>
    </row>
    <row r="136" spans="1:9" ht="9.6" customHeight="1" x14ac:dyDescent="0.2">
      <c r="A136" s="177"/>
      <c r="B136" s="221" t="s">
        <v>985</v>
      </c>
      <c r="C136" s="210" t="s">
        <v>986</v>
      </c>
      <c r="D136" s="211" t="s">
        <v>5174</v>
      </c>
      <c r="E136" s="212"/>
      <c r="F136" s="210" t="s">
        <v>986</v>
      </c>
      <c r="G136" s="212"/>
      <c r="H136" s="212"/>
      <c r="I136" s="456"/>
    </row>
    <row r="137" spans="1:9" ht="9.6" customHeight="1" x14ac:dyDescent="0.2">
      <c r="A137" s="177"/>
      <c r="B137" s="221" t="s">
        <v>985</v>
      </c>
      <c r="C137" s="210" t="s">
        <v>986</v>
      </c>
      <c r="D137" s="211" t="s">
        <v>8024</v>
      </c>
      <c r="E137" s="212"/>
      <c r="F137" s="210" t="s">
        <v>986</v>
      </c>
      <c r="G137" s="212"/>
      <c r="H137" s="212"/>
      <c r="I137" s="456"/>
    </row>
    <row r="138" spans="1:9" ht="9.6" customHeight="1" x14ac:dyDescent="0.2">
      <c r="A138" s="178"/>
      <c r="B138" s="221" t="s">
        <v>985</v>
      </c>
      <c r="C138" s="213" t="s">
        <v>986</v>
      </c>
      <c r="D138" s="214" t="s">
        <v>44</v>
      </c>
      <c r="E138" s="215"/>
      <c r="F138" s="216">
        <v>5</v>
      </c>
      <c r="G138" s="215"/>
      <c r="H138" s="215"/>
      <c r="I138" s="457"/>
    </row>
    <row r="139" spans="1:9" ht="9.6" customHeight="1" x14ac:dyDescent="0.2">
      <c r="A139" s="177"/>
      <c r="B139" s="221" t="s">
        <v>985</v>
      </c>
      <c r="C139" s="210" t="s">
        <v>986</v>
      </c>
      <c r="D139" s="211" t="s">
        <v>8025</v>
      </c>
      <c r="E139" s="212"/>
      <c r="F139" s="210" t="s">
        <v>986</v>
      </c>
      <c r="G139" s="212"/>
      <c r="H139" s="212"/>
      <c r="I139" s="456"/>
    </row>
    <row r="140" spans="1:9" ht="9.6" customHeight="1" x14ac:dyDescent="0.2">
      <c r="A140" s="178"/>
      <c r="B140" s="221" t="s">
        <v>985</v>
      </c>
      <c r="C140" s="213" t="s">
        <v>986</v>
      </c>
      <c r="D140" s="214" t="s">
        <v>868</v>
      </c>
      <c r="E140" s="215"/>
      <c r="F140" s="216">
        <v>18</v>
      </c>
      <c r="G140" s="215"/>
      <c r="H140" s="215"/>
      <c r="I140" s="457"/>
    </row>
    <row r="141" spans="1:9" ht="9.6" customHeight="1" x14ac:dyDescent="0.2">
      <c r="A141" s="177"/>
      <c r="B141" s="221" t="s">
        <v>985</v>
      </c>
      <c r="C141" s="210" t="s">
        <v>986</v>
      </c>
      <c r="D141" s="211" t="s">
        <v>8026</v>
      </c>
      <c r="E141" s="212"/>
      <c r="F141" s="210" t="s">
        <v>986</v>
      </c>
      <c r="G141" s="212"/>
      <c r="H141" s="212"/>
      <c r="I141" s="456"/>
    </row>
    <row r="142" spans="1:9" ht="9.6" customHeight="1" x14ac:dyDescent="0.2">
      <c r="A142" s="178"/>
      <c r="B142" s="221" t="s">
        <v>985</v>
      </c>
      <c r="C142" s="213" t="s">
        <v>986</v>
      </c>
      <c r="D142" s="214" t="s">
        <v>878</v>
      </c>
      <c r="E142" s="215"/>
      <c r="F142" s="216">
        <v>23</v>
      </c>
      <c r="G142" s="215"/>
      <c r="H142" s="215"/>
      <c r="I142" s="457"/>
    </row>
    <row r="143" spans="1:9" ht="9.6" customHeight="1" x14ac:dyDescent="0.2">
      <c r="A143" s="177"/>
      <c r="B143" s="221" t="s">
        <v>985</v>
      </c>
      <c r="C143" s="210" t="s">
        <v>986</v>
      </c>
      <c r="D143" s="211" t="s">
        <v>8027</v>
      </c>
      <c r="E143" s="212"/>
      <c r="F143" s="210" t="s">
        <v>986</v>
      </c>
      <c r="G143" s="212"/>
      <c r="H143" s="212"/>
      <c r="I143" s="456"/>
    </row>
    <row r="144" spans="1:9" ht="9.6" customHeight="1" x14ac:dyDescent="0.2">
      <c r="A144" s="178"/>
      <c r="B144" s="221" t="s">
        <v>985</v>
      </c>
      <c r="C144" s="213" t="s">
        <v>986</v>
      </c>
      <c r="D144" s="214" t="s">
        <v>893</v>
      </c>
      <c r="E144" s="215"/>
      <c r="F144" s="216">
        <v>32</v>
      </c>
      <c r="G144" s="215"/>
      <c r="H144" s="215"/>
      <c r="I144" s="457"/>
    </row>
    <row r="145" spans="1:9" ht="9.6" customHeight="1" x14ac:dyDescent="0.2">
      <c r="A145" s="177"/>
      <c r="B145" s="221" t="s">
        <v>985</v>
      </c>
      <c r="C145" s="210" t="s">
        <v>986</v>
      </c>
      <c r="D145" s="211" t="s">
        <v>8028</v>
      </c>
      <c r="E145" s="212"/>
      <c r="F145" s="210" t="s">
        <v>986</v>
      </c>
      <c r="G145" s="212"/>
      <c r="H145" s="212"/>
      <c r="I145" s="456"/>
    </row>
    <row r="146" spans="1:9" ht="9.6" customHeight="1" x14ac:dyDescent="0.2">
      <c r="A146" s="178"/>
      <c r="B146" s="221" t="s">
        <v>985</v>
      </c>
      <c r="C146" s="213" t="s">
        <v>986</v>
      </c>
      <c r="D146" s="214" t="s">
        <v>878</v>
      </c>
      <c r="E146" s="215"/>
      <c r="F146" s="216">
        <v>23</v>
      </c>
      <c r="G146" s="215"/>
      <c r="H146" s="215"/>
      <c r="I146" s="457"/>
    </row>
    <row r="147" spans="1:9" ht="9.6" customHeight="1" x14ac:dyDescent="0.2">
      <c r="A147" s="177"/>
      <c r="B147" s="221" t="s">
        <v>985</v>
      </c>
      <c r="C147" s="210" t="s">
        <v>986</v>
      </c>
      <c r="D147" s="211" t="s">
        <v>8029</v>
      </c>
      <c r="E147" s="212"/>
      <c r="F147" s="210" t="s">
        <v>986</v>
      </c>
      <c r="G147" s="212"/>
      <c r="H147" s="212"/>
      <c r="I147" s="456"/>
    </row>
    <row r="148" spans="1:9" ht="9.6" customHeight="1" x14ac:dyDescent="0.2">
      <c r="A148" s="178"/>
      <c r="B148" s="221" t="s">
        <v>985</v>
      </c>
      <c r="C148" s="213" t="s">
        <v>986</v>
      </c>
      <c r="D148" s="214" t="s">
        <v>893</v>
      </c>
      <c r="E148" s="215"/>
      <c r="F148" s="216">
        <v>32</v>
      </c>
      <c r="G148" s="215"/>
      <c r="H148" s="215"/>
      <c r="I148" s="457"/>
    </row>
    <row r="149" spans="1:9" ht="9.6" customHeight="1" x14ac:dyDescent="0.2">
      <c r="A149" s="177"/>
      <c r="B149" s="221" t="s">
        <v>985</v>
      </c>
      <c r="C149" s="210" t="s">
        <v>986</v>
      </c>
      <c r="D149" s="211" t="s">
        <v>8030</v>
      </c>
      <c r="E149" s="212"/>
      <c r="F149" s="210" t="s">
        <v>986</v>
      </c>
      <c r="G149" s="212"/>
      <c r="H149" s="212"/>
      <c r="I149" s="456"/>
    </row>
    <row r="150" spans="1:9" ht="9.6" customHeight="1" x14ac:dyDescent="0.2">
      <c r="A150" s="178"/>
      <c r="B150" s="221" t="s">
        <v>985</v>
      </c>
      <c r="C150" s="213" t="s">
        <v>986</v>
      </c>
      <c r="D150" s="214" t="s">
        <v>906</v>
      </c>
      <c r="E150" s="215"/>
      <c r="F150" s="216">
        <v>39</v>
      </c>
      <c r="G150" s="215"/>
      <c r="H150" s="215"/>
      <c r="I150" s="457"/>
    </row>
    <row r="151" spans="1:9" ht="9.6" customHeight="1" x14ac:dyDescent="0.2">
      <c r="A151" s="177"/>
      <c r="B151" s="221" t="s">
        <v>985</v>
      </c>
      <c r="C151" s="210" t="s">
        <v>986</v>
      </c>
      <c r="D151" s="211" t="s">
        <v>8031</v>
      </c>
      <c r="E151" s="212"/>
      <c r="F151" s="210" t="s">
        <v>986</v>
      </c>
      <c r="G151" s="212"/>
      <c r="H151" s="212"/>
      <c r="I151" s="456"/>
    </row>
    <row r="152" spans="1:9" ht="9.6" customHeight="1" x14ac:dyDescent="0.2">
      <c r="A152" s="178"/>
      <c r="B152" s="221" t="s">
        <v>985</v>
      </c>
      <c r="C152" s="213" t="s">
        <v>986</v>
      </c>
      <c r="D152" s="214" t="s">
        <v>882</v>
      </c>
      <c r="E152" s="215"/>
      <c r="F152" s="216">
        <v>25</v>
      </c>
      <c r="G152" s="215"/>
      <c r="H152" s="215"/>
      <c r="I152" s="457"/>
    </row>
    <row r="153" spans="1:9" ht="9.6" customHeight="1" x14ac:dyDescent="0.2">
      <c r="A153" s="181"/>
      <c r="B153" s="221" t="s">
        <v>985</v>
      </c>
      <c r="C153" s="223" t="s">
        <v>986</v>
      </c>
      <c r="D153" s="224" t="s">
        <v>988</v>
      </c>
      <c r="E153" s="225"/>
      <c r="F153" s="226">
        <v>197</v>
      </c>
      <c r="G153" s="225"/>
      <c r="H153" s="225"/>
      <c r="I153" s="463"/>
    </row>
    <row r="154" spans="1:9" ht="9.6" customHeight="1" x14ac:dyDescent="0.2">
      <c r="A154" s="177"/>
      <c r="B154" s="221" t="s">
        <v>985</v>
      </c>
      <c r="C154" s="210" t="s">
        <v>986</v>
      </c>
      <c r="D154" s="211" t="s">
        <v>5176</v>
      </c>
      <c r="E154" s="212"/>
      <c r="F154" s="210" t="s">
        <v>986</v>
      </c>
      <c r="G154" s="212"/>
      <c r="H154" s="212"/>
      <c r="I154" s="456"/>
    </row>
    <row r="155" spans="1:9" ht="9.6" customHeight="1" x14ac:dyDescent="0.2">
      <c r="A155" s="177"/>
      <c r="B155" s="221" t="s">
        <v>985</v>
      </c>
      <c r="C155" s="210" t="s">
        <v>986</v>
      </c>
      <c r="D155" s="211" t="s">
        <v>8032</v>
      </c>
      <c r="E155" s="212"/>
      <c r="F155" s="210" t="s">
        <v>986</v>
      </c>
      <c r="G155" s="212"/>
      <c r="H155" s="212"/>
      <c r="I155" s="456"/>
    </row>
    <row r="156" spans="1:9" ht="9.6" customHeight="1" x14ac:dyDescent="0.2">
      <c r="A156" s="178"/>
      <c r="B156" s="221" t="s">
        <v>985</v>
      </c>
      <c r="C156" s="213" t="s">
        <v>986</v>
      </c>
      <c r="D156" s="214" t="s">
        <v>868</v>
      </c>
      <c r="E156" s="215"/>
      <c r="F156" s="216">
        <v>18</v>
      </c>
      <c r="G156" s="215"/>
      <c r="H156" s="215"/>
      <c r="I156" s="457"/>
    </row>
    <row r="157" spans="1:9" ht="9.6" customHeight="1" x14ac:dyDescent="0.2">
      <c r="A157" s="177"/>
      <c r="B157" s="221" t="s">
        <v>985</v>
      </c>
      <c r="C157" s="210" t="s">
        <v>986</v>
      </c>
      <c r="D157" s="211" t="s">
        <v>8033</v>
      </c>
      <c r="E157" s="212"/>
      <c r="F157" s="210" t="s">
        <v>986</v>
      </c>
      <c r="G157" s="212"/>
      <c r="H157" s="212"/>
      <c r="I157" s="456"/>
    </row>
    <row r="158" spans="1:9" ht="9.6" customHeight="1" x14ac:dyDescent="0.2">
      <c r="A158" s="178"/>
      <c r="B158" s="221" t="s">
        <v>985</v>
      </c>
      <c r="C158" s="213" t="s">
        <v>986</v>
      </c>
      <c r="D158" s="214" t="s">
        <v>50</v>
      </c>
      <c r="E158" s="215"/>
      <c r="F158" s="216">
        <v>63</v>
      </c>
      <c r="G158" s="215"/>
      <c r="H158" s="215"/>
      <c r="I158" s="457"/>
    </row>
    <row r="159" spans="1:9" ht="9.6" customHeight="1" x14ac:dyDescent="0.2">
      <c r="A159" s="177"/>
      <c r="B159" s="221" t="s">
        <v>985</v>
      </c>
      <c r="C159" s="210" t="s">
        <v>986</v>
      </c>
      <c r="D159" s="211" t="s">
        <v>8034</v>
      </c>
      <c r="E159" s="212"/>
      <c r="F159" s="210" t="s">
        <v>986</v>
      </c>
      <c r="G159" s="212"/>
      <c r="H159" s="212"/>
      <c r="I159" s="456"/>
    </row>
    <row r="160" spans="1:9" ht="9.6" customHeight="1" x14ac:dyDescent="0.2">
      <c r="A160" s="178"/>
      <c r="B160" s="221" t="s">
        <v>985</v>
      </c>
      <c r="C160" s="213" t="s">
        <v>986</v>
      </c>
      <c r="D160" s="214" t="s">
        <v>3651</v>
      </c>
      <c r="E160" s="215"/>
      <c r="F160" s="216">
        <v>118</v>
      </c>
      <c r="G160" s="215"/>
      <c r="H160" s="215"/>
      <c r="I160" s="457"/>
    </row>
    <row r="161" spans="1:9" ht="9.6" customHeight="1" x14ac:dyDescent="0.2">
      <c r="A161" s="177"/>
      <c r="B161" s="221" t="s">
        <v>985</v>
      </c>
      <c r="C161" s="210" t="s">
        <v>986</v>
      </c>
      <c r="D161" s="211" t="s">
        <v>8035</v>
      </c>
      <c r="E161" s="212"/>
      <c r="F161" s="210" t="s">
        <v>986</v>
      </c>
      <c r="G161" s="212"/>
      <c r="H161" s="212"/>
      <c r="I161" s="456"/>
    </row>
    <row r="162" spans="1:9" ht="9.6" customHeight="1" x14ac:dyDescent="0.2">
      <c r="A162" s="178"/>
      <c r="B162" s="221" t="s">
        <v>985</v>
      </c>
      <c r="C162" s="213" t="s">
        <v>986</v>
      </c>
      <c r="D162" s="214" t="s">
        <v>3541</v>
      </c>
      <c r="E162" s="215"/>
      <c r="F162" s="216">
        <v>98</v>
      </c>
      <c r="G162" s="215"/>
      <c r="H162" s="215"/>
      <c r="I162" s="457"/>
    </row>
    <row r="163" spans="1:9" ht="9.6" customHeight="1" x14ac:dyDescent="0.2">
      <c r="A163" s="177"/>
      <c r="B163" s="221" t="s">
        <v>985</v>
      </c>
      <c r="C163" s="210" t="s">
        <v>986</v>
      </c>
      <c r="D163" s="211" t="s">
        <v>8036</v>
      </c>
      <c r="E163" s="212"/>
      <c r="F163" s="210" t="s">
        <v>986</v>
      </c>
      <c r="G163" s="212"/>
      <c r="H163" s="212"/>
      <c r="I163" s="456"/>
    </row>
    <row r="164" spans="1:9" ht="9.6" customHeight="1" x14ac:dyDescent="0.2">
      <c r="A164" s="178"/>
      <c r="B164" s="221" t="s">
        <v>985</v>
      </c>
      <c r="C164" s="213" t="s">
        <v>986</v>
      </c>
      <c r="D164" s="214" t="s">
        <v>3561</v>
      </c>
      <c r="E164" s="215"/>
      <c r="F164" s="216">
        <v>102</v>
      </c>
      <c r="G164" s="215"/>
      <c r="H164" s="215"/>
      <c r="I164" s="457"/>
    </row>
    <row r="165" spans="1:9" ht="9.6" customHeight="1" x14ac:dyDescent="0.2">
      <c r="A165" s="177"/>
      <c r="B165" s="221" t="s">
        <v>985</v>
      </c>
      <c r="C165" s="210" t="s">
        <v>986</v>
      </c>
      <c r="D165" s="211" t="s">
        <v>8037</v>
      </c>
      <c r="E165" s="212"/>
      <c r="F165" s="210" t="s">
        <v>986</v>
      </c>
      <c r="G165" s="212"/>
      <c r="H165" s="212"/>
      <c r="I165" s="456"/>
    </row>
    <row r="166" spans="1:9" ht="9.6" customHeight="1" x14ac:dyDescent="0.2">
      <c r="A166" s="178"/>
      <c r="B166" s="221" t="s">
        <v>985</v>
      </c>
      <c r="C166" s="213" t="s">
        <v>986</v>
      </c>
      <c r="D166" s="214" t="s">
        <v>3712</v>
      </c>
      <c r="E166" s="215"/>
      <c r="F166" s="216">
        <v>127</v>
      </c>
      <c r="G166" s="215"/>
      <c r="H166" s="215"/>
      <c r="I166" s="457"/>
    </row>
    <row r="167" spans="1:9" ht="9.6" customHeight="1" x14ac:dyDescent="0.2">
      <c r="A167" s="177"/>
      <c r="B167" s="221" t="s">
        <v>985</v>
      </c>
      <c r="C167" s="210" t="s">
        <v>986</v>
      </c>
      <c r="D167" s="211" t="s">
        <v>8038</v>
      </c>
      <c r="E167" s="212"/>
      <c r="F167" s="210" t="s">
        <v>986</v>
      </c>
      <c r="G167" s="212"/>
      <c r="H167" s="212"/>
      <c r="I167" s="456"/>
    </row>
    <row r="168" spans="1:9" ht="9.6" customHeight="1" x14ac:dyDescent="0.2">
      <c r="A168" s="178"/>
      <c r="B168" s="221" t="s">
        <v>985</v>
      </c>
      <c r="C168" s="213" t="s">
        <v>986</v>
      </c>
      <c r="D168" s="214" t="s">
        <v>914</v>
      </c>
      <c r="E168" s="215"/>
      <c r="F168" s="216">
        <v>44</v>
      </c>
      <c r="G168" s="215"/>
      <c r="H168" s="215"/>
      <c r="I168" s="457"/>
    </row>
    <row r="169" spans="1:9" ht="9.6" customHeight="1" x14ac:dyDescent="0.2">
      <c r="A169" s="181"/>
      <c r="B169" s="221" t="s">
        <v>985</v>
      </c>
      <c r="C169" s="223" t="s">
        <v>986</v>
      </c>
      <c r="D169" s="224" t="s">
        <v>988</v>
      </c>
      <c r="E169" s="225"/>
      <c r="F169" s="226">
        <v>570</v>
      </c>
      <c r="G169" s="225"/>
      <c r="H169" s="225"/>
      <c r="I169" s="463"/>
    </row>
    <row r="170" spans="1:9" ht="9.6" customHeight="1" x14ac:dyDescent="0.2">
      <c r="A170" s="177"/>
      <c r="B170" s="221" t="s">
        <v>985</v>
      </c>
      <c r="C170" s="210" t="s">
        <v>986</v>
      </c>
      <c r="D170" s="211" t="s">
        <v>5181</v>
      </c>
      <c r="E170" s="212"/>
      <c r="F170" s="210" t="s">
        <v>986</v>
      </c>
      <c r="G170" s="212"/>
      <c r="H170" s="212"/>
      <c r="I170" s="456"/>
    </row>
    <row r="171" spans="1:9" ht="9.6" customHeight="1" x14ac:dyDescent="0.2">
      <c r="A171" s="177"/>
      <c r="B171" s="221" t="s">
        <v>985</v>
      </c>
      <c r="C171" s="210" t="s">
        <v>986</v>
      </c>
      <c r="D171" s="211" t="s">
        <v>8039</v>
      </c>
      <c r="E171" s="212"/>
      <c r="F171" s="210" t="s">
        <v>986</v>
      </c>
      <c r="G171" s="212"/>
      <c r="H171" s="212"/>
      <c r="I171" s="456"/>
    </row>
    <row r="172" spans="1:9" ht="9.6" customHeight="1" x14ac:dyDescent="0.2">
      <c r="A172" s="178"/>
      <c r="B172" s="221" t="s">
        <v>985</v>
      </c>
      <c r="C172" s="213" t="s">
        <v>986</v>
      </c>
      <c r="D172" s="214" t="s">
        <v>336</v>
      </c>
      <c r="E172" s="215"/>
      <c r="F172" s="216">
        <v>6</v>
      </c>
      <c r="G172" s="215"/>
      <c r="H172" s="215"/>
      <c r="I172" s="457"/>
    </row>
    <row r="173" spans="1:9" ht="9.6" customHeight="1" x14ac:dyDescent="0.2">
      <c r="A173" s="177"/>
      <c r="B173" s="221" t="s">
        <v>985</v>
      </c>
      <c r="C173" s="210" t="s">
        <v>986</v>
      </c>
      <c r="D173" s="211" t="s">
        <v>8040</v>
      </c>
      <c r="E173" s="212"/>
      <c r="F173" s="210" t="s">
        <v>986</v>
      </c>
      <c r="G173" s="212"/>
      <c r="H173" s="212"/>
      <c r="I173" s="456"/>
    </row>
    <row r="174" spans="1:9" ht="9.6" customHeight="1" x14ac:dyDescent="0.2">
      <c r="A174" s="178"/>
      <c r="B174" s="221" t="s">
        <v>985</v>
      </c>
      <c r="C174" s="213" t="s">
        <v>986</v>
      </c>
      <c r="D174" s="214" t="s">
        <v>878</v>
      </c>
      <c r="E174" s="215"/>
      <c r="F174" s="216">
        <v>23</v>
      </c>
      <c r="G174" s="215"/>
      <c r="H174" s="215"/>
      <c r="I174" s="457"/>
    </row>
    <row r="175" spans="1:9" ht="9.6" customHeight="1" x14ac:dyDescent="0.2">
      <c r="A175" s="177"/>
      <c r="B175" s="221" t="s">
        <v>985</v>
      </c>
      <c r="C175" s="210" t="s">
        <v>986</v>
      </c>
      <c r="D175" s="211" t="s">
        <v>8041</v>
      </c>
      <c r="E175" s="212"/>
      <c r="F175" s="210" t="s">
        <v>986</v>
      </c>
      <c r="G175" s="212"/>
      <c r="H175" s="212"/>
      <c r="I175" s="456"/>
    </row>
    <row r="176" spans="1:9" ht="9.6" customHeight="1" x14ac:dyDescent="0.2">
      <c r="A176" s="178"/>
      <c r="B176" s="221" t="s">
        <v>985</v>
      </c>
      <c r="C176" s="213" t="s">
        <v>986</v>
      </c>
      <c r="D176" s="214" t="s">
        <v>44</v>
      </c>
      <c r="E176" s="215"/>
      <c r="F176" s="216">
        <v>5</v>
      </c>
      <c r="G176" s="215"/>
      <c r="H176" s="215"/>
      <c r="I176" s="457"/>
    </row>
    <row r="177" spans="1:9" ht="9.6" customHeight="1" x14ac:dyDescent="0.2">
      <c r="A177" s="177"/>
      <c r="B177" s="221" t="s">
        <v>985</v>
      </c>
      <c r="C177" s="210" t="s">
        <v>986</v>
      </c>
      <c r="D177" s="211" t="s">
        <v>8042</v>
      </c>
      <c r="E177" s="212"/>
      <c r="F177" s="210" t="s">
        <v>986</v>
      </c>
      <c r="G177" s="212"/>
      <c r="H177" s="212"/>
      <c r="I177" s="456"/>
    </row>
    <row r="178" spans="1:9" ht="9.6" customHeight="1" x14ac:dyDescent="0.2">
      <c r="A178" s="178"/>
      <c r="B178" s="221" t="s">
        <v>985</v>
      </c>
      <c r="C178" s="213" t="s">
        <v>986</v>
      </c>
      <c r="D178" s="214" t="s">
        <v>1016</v>
      </c>
      <c r="E178" s="215"/>
      <c r="F178" s="216">
        <v>8</v>
      </c>
      <c r="G178" s="215"/>
      <c r="H178" s="215"/>
      <c r="I178" s="457"/>
    </row>
    <row r="179" spans="1:9" ht="9.6" customHeight="1" x14ac:dyDescent="0.2">
      <c r="A179" s="181"/>
      <c r="B179" s="221" t="s">
        <v>985</v>
      </c>
      <c r="C179" s="223" t="s">
        <v>986</v>
      </c>
      <c r="D179" s="224" t="s">
        <v>988</v>
      </c>
      <c r="E179" s="225"/>
      <c r="F179" s="226">
        <v>42</v>
      </c>
      <c r="G179" s="225"/>
      <c r="H179" s="225"/>
      <c r="I179" s="463"/>
    </row>
    <row r="180" spans="1:9" ht="9.6" customHeight="1" x14ac:dyDescent="0.2">
      <c r="A180" s="177"/>
      <c r="B180" s="221" t="s">
        <v>985</v>
      </c>
      <c r="C180" s="210" t="s">
        <v>986</v>
      </c>
      <c r="D180" s="211" t="s">
        <v>5184</v>
      </c>
      <c r="E180" s="212"/>
      <c r="F180" s="210" t="s">
        <v>986</v>
      </c>
      <c r="G180" s="212"/>
      <c r="H180" s="212"/>
      <c r="I180" s="456"/>
    </row>
    <row r="181" spans="1:9" ht="9.6" customHeight="1" x14ac:dyDescent="0.2">
      <c r="A181" s="177"/>
      <c r="B181" s="221" t="s">
        <v>985</v>
      </c>
      <c r="C181" s="210" t="s">
        <v>986</v>
      </c>
      <c r="D181" s="211" t="s">
        <v>8043</v>
      </c>
      <c r="E181" s="212"/>
      <c r="F181" s="210" t="s">
        <v>986</v>
      </c>
      <c r="G181" s="212"/>
      <c r="H181" s="212"/>
      <c r="I181" s="456"/>
    </row>
    <row r="182" spans="1:9" ht="9.6" customHeight="1" x14ac:dyDescent="0.2">
      <c r="A182" s="178"/>
      <c r="B182" s="221" t="s">
        <v>985</v>
      </c>
      <c r="C182" s="213" t="s">
        <v>986</v>
      </c>
      <c r="D182" s="214" t="s">
        <v>874</v>
      </c>
      <c r="E182" s="215"/>
      <c r="F182" s="216">
        <v>21</v>
      </c>
      <c r="G182" s="215"/>
      <c r="H182" s="215"/>
      <c r="I182" s="457"/>
    </row>
    <row r="183" spans="1:9" ht="9.6" customHeight="1" x14ac:dyDescent="0.2">
      <c r="A183" s="177"/>
      <c r="B183" s="221" t="s">
        <v>985</v>
      </c>
      <c r="C183" s="210" t="s">
        <v>986</v>
      </c>
      <c r="D183" s="211" t="s">
        <v>8044</v>
      </c>
      <c r="E183" s="212"/>
      <c r="F183" s="210" t="s">
        <v>986</v>
      </c>
      <c r="G183" s="212"/>
      <c r="H183" s="212"/>
      <c r="I183" s="456"/>
    </row>
    <row r="184" spans="1:9" ht="9.6" customHeight="1" x14ac:dyDescent="0.2">
      <c r="A184" s="178"/>
      <c r="B184" s="221" t="s">
        <v>985</v>
      </c>
      <c r="C184" s="213" t="s">
        <v>986</v>
      </c>
      <c r="D184" s="214" t="s">
        <v>874</v>
      </c>
      <c r="E184" s="215"/>
      <c r="F184" s="216">
        <v>21</v>
      </c>
      <c r="G184" s="215"/>
      <c r="H184" s="215"/>
      <c r="I184" s="457"/>
    </row>
    <row r="185" spans="1:9" ht="9.6" customHeight="1" x14ac:dyDescent="0.2">
      <c r="A185" s="177"/>
      <c r="B185" s="221" t="s">
        <v>985</v>
      </c>
      <c r="C185" s="210" t="s">
        <v>986</v>
      </c>
      <c r="D185" s="211" t="s">
        <v>8045</v>
      </c>
      <c r="E185" s="212"/>
      <c r="F185" s="210" t="s">
        <v>986</v>
      </c>
      <c r="G185" s="212"/>
      <c r="H185" s="212"/>
      <c r="I185" s="456"/>
    </row>
    <row r="186" spans="1:9" ht="9.6" customHeight="1" x14ac:dyDescent="0.2">
      <c r="A186" s="178"/>
      <c r="B186" s="221" t="s">
        <v>985</v>
      </c>
      <c r="C186" s="213" t="s">
        <v>986</v>
      </c>
      <c r="D186" s="214" t="s">
        <v>856</v>
      </c>
      <c r="E186" s="215"/>
      <c r="F186" s="216">
        <v>12</v>
      </c>
      <c r="G186" s="215"/>
      <c r="H186" s="215"/>
      <c r="I186" s="457"/>
    </row>
    <row r="187" spans="1:9" ht="9.6" customHeight="1" x14ac:dyDescent="0.2">
      <c r="A187" s="177"/>
      <c r="B187" s="221" t="s">
        <v>985</v>
      </c>
      <c r="C187" s="210" t="s">
        <v>986</v>
      </c>
      <c r="D187" s="211" t="s">
        <v>8046</v>
      </c>
      <c r="E187" s="212"/>
      <c r="F187" s="210" t="s">
        <v>986</v>
      </c>
      <c r="G187" s="212"/>
      <c r="H187" s="212"/>
      <c r="I187" s="456"/>
    </row>
    <row r="188" spans="1:9" ht="9.6" customHeight="1" x14ac:dyDescent="0.2">
      <c r="A188" s="178"/>
      <c r="B188" s="221" t="s">
        <v>985</v>
      </c>
      <c r="C188" s="213" t="s">
        <v>986</v>
      </c>
      <c r="D188" s="214" t="s">
        <v>860</v>
      </c>
      <c r="E188" s="215"/>
      <c r="F188" s="216">
        <v>14</v>
      </c>
      <c r="G188" s="215"/>
      <c r="H188" s="215"/>
      <c r="I188" s="457"/>
    </row>
    <row r="189" spans="1:9" ht="9.6" customHeight="1" x14ac:dyDescent="0.2">
      <c r="A189" s="181"/>
      <c r="B189" s="221" t="s">
        <v>985</v>
      </c>
      <c r="C189" s="223" t="s">
        <v>986</v>
      </c>
      <c r="D189" s="224" t="s">
        <v>988</v>
      </c>
      <c r="E189" s="225"/>
      <c r="F189" s="226">
        <v>68</v>
      </c>
      <c r="G189" s="225"/>
      <c r="H189" s="225"/>
      <c r="I189" s="463"/>
    </row>
    <row r="190" spans="1:9" ht="9.6" customHeight="1" x14ac:dyDescent="0.2">
      <c r="A190" s="179"/>
      <c r="B190" s="221" t="s">
        <v>985</v>
      </c>
      <c r="C190" s="217" t="s">
        <v>986</v>
      </c>
      <c r="D190" s="218" t="s">
        <v>1023</v>
      </c>
      <c r="E190" s="219"/>
      <c r="F190" s="220">
        <v>877</v>
      </c>
      <c r="G190" s="219"/>
      <c r="H190" s="219"/>
      <c r="I190" s="460"/>
    </row>
    <row r="191" spans="1:9" ht="24.95" customHeight="1" x14ac:dyDescent="0.2">
      <c r="A191" s="167" t="s">
        <v>882</v>
      </c>
      <c r="B191" s="167" t="s">
        <v>1145</v>
      </c>
      <c r="C191" s="168" t="s">
        <v>5188</v>
      </c>
      <c r="D191" s="169" t="s">
        <v>5189</v>
      </c>
      <c r="E191" s="170" t="s">
        <v>125</v>
      </c>
      <c r="F191" s="171">
        <v>216.7</v>
      </c>
      <c r="G191" s="117"/>
      <c r="H191" s="172">
        <f>ROUND(G191*F191,2)</f>
        <v>0</v>
      </c>
      <c r="I191" s="458" t="s">
        <v>986</v>
      </c>
    </row>
    <row r="192" spans="1:9" ht="12" x14ac:dyDescent="0.2">
      <c r="A192" s="178"/>
      <c r="B192" s="221" t="s">
        <v>985</v>
      </c>
      <c r="C192" s="215"/>
      <c r="D192" s="214" t="s">
        <v>8047</v>
      </c>
      <c r="E192" s="215"/>
      <c r="F192" s="216">
        <v>216.7</v>
      </c>
      <c r="G192" s="215"/>
      <c r="H192" s="215"/>
      <c r="I192" s="457"/>
    </row>
    <row r="193" spans="1:9" ht="24.95" customHeight="1" x14ac:dyDescent="0.2">
      <c r="A193" s="167" t="s">
        <v>884</v>
      </c>
      <c r="B193" s="167" t="s">
        <v>1145</v>
      </c>
      <c r="C193" s="168" t="s">
        <v>5193</v>
      </c>
      <c r="D193" s="169" t="s">
        <v>5194</v>
      </c>
      <c r="E193" s="170" t="s">
        <v>125</v>
      </c>
      <c r="F193" s="171">
        <v>627</v>
      </c>
      <c r="G193" s="117"/>
      <c r="H193" s="172">
        <f>ROUND(G193*F193,2)</f>
        <v>0</v>
      </c>
      <c r="I193" s="458" t="s">
        <v>986</v>
      </c>
    </row>
    <row r="194" spans="1:9" ht="12" x14ac:dyDescent="0.2">
      <c r="A194" s="178"/>
      <c r="B194" s="221" t="s">
        <v>985</v>
      </c>
      <c r="C194" s="215"/>
      <c r="D194" s="214" t="s">
        <v>8048</v>
      </c>
      <c r="E194" s="215"/>
      <c r="F194" s="216">
        <v>627</v>
      </c>
      <c r="G194" s="215"/>
      <c r="H194" s="215"/>
      <c r="I194" s="457"/>
    </row>
    <row r="195" spans="1:9" ht="24.95" customHeight="1" x14ac:dyDescent="0.2">
      <c r="A195" s="167" t="s">
        <v>886</v>
      </c>
      <c r="B195" s="167" t="s">
        <v>1145</v>
      </c>
      <c r="C195" s="168" t="s">
        <v>5196</v>
      </c>
      <c r="D195" s="169" t="s">
        <v>5197</v>
      </c>
      <c r="E195" s="170" t="s">
        <v>125</v>
      </c>
      <c r="F195" s="171">
        <v>46.2</v>
      </c>
      <c r="G195" s="117"/>
      <c r="H195" s="172">
        <f>ROUND(G195*F195,2)</f>
        <v>0</v>
      </c>
      <c r="I195" s="458" t="s">
        <v>986</v>
      </c>
    </row>
    <row r="196" spans="1:9" ht="12" x14ac:dyDescent="0.2">
      <c r="A196" s="178"/>
      <c r="B196" s="221" t="s">
        <v>985</v>
      </c>
      <c r="C196" s="215"/>
      <c r="D196" s="214" t="s">
        <v>8049</v>
      </c>
      <c r="E196" s="215"/>
      <c r="F196" s="216">
        <v>46.2</v>
      </c>
      <c r="G196" s="215"/>
      <c r="H196" s="215"/>
      <c r="I196" s="457"/>
    </row>
    <row r="197" spans="1:9" ht="24.95" customHeight="1" x14ac:dyDescent="0.2">
      <c r="A197" s="167" t="s">
        <v>888</v>
      </c>
      <c r="B197" s="167" t="s">
        <v>1145</v>
      </c>
      <c r="C197" s="168" t="s">
        <v>5199</v>
      </c>
      <c r="D197" s="169" t="s">
        <v>5200</v>
      </c>
      <c r="E197" s="170" t="s">
        <v>125</v>
      </c>
      <c r="F197" s="171">
        <v>74.8</v>
      </c>
      <c r="G197" s="117"/>
      <c r="H197" s="172">
        <f>ROUND(G197*F197,2)</f>
        <v>0</v>
      </c>
      <c r="I197" s="458" t="s">
        <v>986</v>
      </c>
    </row>
    <row r="198" spans="1:9" ht="12" x14ac:dyDescent="0.2">
      <c r="A198" s="178"/>
      <c r="B198" s="221" t="s">
        <v>985</v>
      </c>
      <c r="C198" s="215"/>
      <c r="D198" s="214" t="s">
        <v>8050</v>
      </c>
      <c r="E198" s="215"/>
      <c r="F198" s="216">
        <v>74.8</v>
      </c>
      <c r="G198" s="215"/>
      <c r="H198" s="215"/>
      <c r="I198" s="457"/>
    </row>
    <row r="199" spans="1:9" ht="24.95" customHeight="1" x14ac:dyDescent="0.2">
      <c r="A199" s="278" t="s">
        <v>890</v>
      </c>
      <c r="B199" s="278" t="s">
        <v>979</v>
      </c>
      <c r="C199" s="279" t="s">
        <v>8051</v>
      </c>
      <c r="D199" s="280" t="s">
        <v>8052</v>
      </c>
      <c r="E199" s="281" t="s">
        <v>125</v>
      </c>
      <c r="F199" s="282">
        <v>147</v>
      </c>
      <c r="G199" s="67"/>
      <c r="H199" s="254">
        <f>ROUND(G199*F199,2)</f>
        <v>0</v>
      </c>
      <c r="I199" s="459" t="s">
        <v>982</v>
      </c>
    </row>
    <row r="200" spans="1:9" ht="12" x14ac:dyDescent="0.2">
      <c r="A200" s="175"/>
      <c r="B200" s="454" t="s">
        <v>983</v>
      </c>
      <c r="C200" s="209"/>
      <c r="D200" s="180" t="s">
        <v>8053</v>
      </c>
      <c r="E200" s="209"/>
      <c r="F200" s="209"/>
      <c r="G200" s="209"/>
      <c r="H200" s="209"/>
      <c r="I200" s="455"/>
    </row>
    <row r="201" spans="1:9" ht="12" x14ac:dyDescent="0.2">
      <c r="A201" s="177"/>
      <c r="B201" s="221" t="s">
        <v>985</v>
      </c>
      <c r="C201" s="210" t="s">
        <v>986</v>
      </c>
      <c r="D201" s="211" t="s">
        <v>8054</v>
      </c>
      <c r="E201" s="212"/>
      <c r="F201" s="210" t="s">
        <v>986</v>
      </c>
      <c r="G201" s="212"/>
      <c r="H201" s="212"/>
      <c r="I201" s="456"/>
    </row>
    <row r="202" spans="1:9" ht="12" x14ac:dyDescent="0.2">
      <c r="A202" s="177"/>
      <c r="B202" s="221" t="s">
        <v>985</v>
      </c>
      <c r="C202" s="210" t="s">
        <v>986</v>
      </c>
      <c r="D202" s="211" t="s">
        <v>8055</v>
      </c>
      <c r="E202" s="212"/>
      <c r="F202" s="210" t="s">
        <v>986</v>
      </c>
      <c r="G202" s="212"/>
      <c r="H202" s="212"/>
      <c r="I202" s="456"/>
    </row>
    <row r="203" spans="1:9" ht="12" x14ac:dyDescent="0.2">
      <c r="A203" s="178"/>
      <c r="B203" s="221" t="s">
        <v>985</v>
      </c>
      <c r="C203" s="213" t="s">
        <v>986</v>
      </c>
      <c r="D203" s="214" t="s">
        <v>5071</v>
      </c>
      <c r="E203" s="215"/>
      <c r="F203" s="216">
        <v>105</v>
      </c>
      <c r="G203" s="215"/>
      <c r="H203" s="215"/>
      <c r="I203" s="457"/>
    </row>
    <row r="204" spans="1:9" ht="12" x14ac:dyDescent="0.2">
      <c r="A204" s="177"/>
      <c r="B204" s="221" t="s">
        <v>985</v>
      </c>
      <c r="C204" s="210" t="s">
        <v>986</v>
      </c>
      <c r="D204" s="211" t="s">
        <v>8056</v>
      </c>
      <c r="E204" s="212"/>
      <c r="F204" s="210" t="s">
        <v>986</v>
      </c>
      <c r="G204" s="212"/>
      <c r="H204" s="212"/>
      <c r="I204" s="456"/>
    </row>
    <row r="205" spans="1:9" ht="12" x14ac:dyDescent="0.2">
      <c r="A205" s="178"/>
      <c r="B205" s="221" t="s">
        <v>985</v>
      </c>
      <c r="C205" s="213" t="s">
        <v>986</v>
      </c>
      <c r="D205" s="214" t="s">
        <v>44</v>
      </c>
      <c r="E205" s="215"/>
      <c r="F205" s="216">
        <v>5</v>
      </c>
      <c r="G205" s="215"/>
      <c r="H205" s="215"/>
      <c r="I205" s="457"/>
    </row>
    <row r="206" spans="1:9" ht="12" x14ac:dyDescent="0.2">
      <c r="A206" s="177"/>
      <c r="B206" s="221" t="s">
        <v>985</v>
      </c>
      <c r="C206" s="210" t="s">
        <v>986</v>
      </c>
      <c r="D206" s="211" t="s">
        <v>8057</v>
      </c>
      <c r="E206" s="212"/>
      <c r="F206" s="210" t="s">
        <v>986</v>
      </c>
      <c r="G206" s="212"/>
      <c r="H206" s="212"/>
      <c r="I206" s="456"/>
    </row>
    <row r="207" spans="1:9" ht="12" x14ac:dyDescent="0.2">
      <c r="A207" s="178"/>
      <c r="B207" s="221" t="s">
        <v>985</v>
      </c>
      <c r="C207" s="213" t="s">
        <v>986</v>
      </c>
      <c r="D207" s="214" t="s">
        <v>888</v>
      </c>
      <c r="E207" s="215"/>
      <c r="F207" s="216">
        <v>28</v>
      </c>
      <c r="G207" s="215"/>
      <c r="H207" s="215"/>
      <c r="I207" s="457"/>
    </row>
    <row r="208" spans="1:9" ht="12" x14ac:dyDescent="0.2">
      <c r="A208" s="177"/>
      <c r="B208" s="221" t="s">
        <v>985</v>
      </c>
      <c r="C208" s="210" t="s">
        <v>986</v>
      </c>
      <c r="D208" s="211" t="s">
        <v>8058</v>
      </c>
      <c r="E208" s="212"/>
      <c r="F208" s="210" t="s">
        <v>986</v>
      </c>
      <c r="G208" s="212"/>
      <c r="H208" s="212"/>
      <c r="I208" s="456"/>
    </row>
    <row r="209" spans="1:9" ht="12" x14ac:dyDescent="0.2">
      <c r="A209" s="178"/>
      <c r="B209" s="221" t="s">
        <v>985</v>
      </c>
      <c r="C209" s="213" t="s">
        <v>986</v>
      </c>
      <c r="D209" s="214" t="s">
        <v>1024</v>
      </c>
      <c r="E209" s="215"/>
      <c r="F209" s="216">
        <v>9</v>
      </c>
      <c r="G209" s="215"/>
      <c r="H209" s="215"/>
      <c r="I209" s="457"/>
    </row>
    <row r="210" spans="1:9" ht="12" x14ac:dyDescent="0.2">
      <c r="A210" s="179"/>
      <c r="B210" s="221" t="s">
        <v>985</v>
      </c>
      <c r="C210" s="217" t="s">
        <v>986</v>
      </c>
      <c r="D210" s="218" t="s">
        <v>1023</v>
      </c>
      <c r="E210" s="219"/>
      <c r="F210" s="220">
        <v>147</v>
      </c>
      <c r="G210" s="219"/>
      <c r="H210" s="219"/>
      <c r="I210" s="460"/>
    </row>
    <row r="211" spans="1:9" ht="24.95" customHeight="1" x14ac:dyDescent="0.2">
      <c r="A211" s="167" t="s">
        <v>891</v>
      </c>
      <c r="B211" s="167" t="s">
        <v>1145</v>
      </c>
      <c r="C211" s="168" t="s">
        <v>8059</v>
      </c>
      <c r="D211" s="169" t="s">
        <v>8060</v>
      </c>
      <c r="E211" s="170" t="s">
        <v>125</v>
      </c>
      <c r="F211" s="171">
        <v>161.69999999999999</v>
      </c>
      <c r="G211" s="117"/>
      <c r="H211" s="172">
        <f>ROUND(G211*F211,2)</f>
        <v>0</v>
      </c>
      <c r="I211" s="458" t="s">
        <v>986</v>
      </c>
    </row>
    <row r="212" spans="1:9" ht="12" x14ac:dyDescent="0.2">
      <c r="A212" s="178"/>
      <c r="B212" s="221" t="s">
        <v>985</v>
      </c>
      <c r="C212" s="215"/>
      <c r="D212" s="214" t="s">
        <v>5297</v>
      </c>
      <c r="E212" s="215"/>
      <c r="F212" s="216">
        <v>161.69999999999999</v>
      </c>
      <c r="G212" s="215"/>
      <c r="H212" s="215"/>
      <c r="I212" s="457"/>
    </row>
    <row r="213" spans="1:9" ht="24.95" customHeight="1" x14ac:dyDescent="0.2">
      <c r="A213" s="278" t="s">
        <v>892</v>
      </c>
      <c r="B213" s="278" t="s">
        <v>979</v>
      </c>
      <c r="C213" s="279" t="s">
        <v>8061</v>
      </c>
      <c r="D213" s="280" t="s">
        <v>8062</v>
      </c>
      <c r="E213" s="281" t="s">
        <v>125</v>
      </c>
      <c r="F213" s="282">
        <v>258</v>
      </c>
      <c r="G213" s="67"/>
      <c r="H213" s="254">
        <f>ROUND(G213*F213,2)</f>
        <v>0</v>
      </c>
      <c r="I213" s="459" t="s">
        <v>982</v>
      </c>
    </row>
    <row r="214" spans="1:9" ht="12" x14ac:dyDescent="0.2">
      <c r="A214" s="175"/>
      <c r="B214" s="454" t="s">
        <v>983</v>
      </c>
      <c r="C214" s="209"/>
      <c r="D214" s="180" t="s">
        <v>8063</v>
      </c>
      <c r="E214" s="209"/>
      <c r="F214" s="209"/>
      <c r="G214" s="209"/>
      <c r="H214" s="209"/>
      <c r="I214" s="455"/>
    </row>
    <row r="215" spans="1:9" ht="12" x14ac:dyDescent="0.2">
      <c r="A215" s="177"/>
      <c r="B215" s="221" t="s">
        <v>985</v>
      </c>
      <c r="C215" s="210" t="s">
        <v>986</v>
      </c>
      <c r="D215" s="211" t="s">
        <v>8064</v>
      </c>
      <c r="E215" s="212"/>
      <c r="F215" s="210" t="s">
        <v>986</v>
      </c>
      <c r="G215" s="212"/>
      <c r="H215" s="212"/>
      <c r="I215" s="456"/>
    </row>
    <row r="216" spans="1:9" ht="12" x14ac:dyDescent="0.2">
      <c r="A216" s="177"/>
      <c r="B216" s="221" t="s">
        <v>985</v>
      </c>
      <c r="C216" s="210" t="s">
        <v>986</v>
      </c>
      <c r="D216" s="211" t="s">
        <v>8065</v>
      </c>
      <c r="E216" s="212"/>
      <c r="F216" s="210" t="s">
        <v>986</v>
      </c>
      <c r="G216" s="212"/>
      <c r="H216" s="212"/>
      <c r="I216" s="456"/>
    </row>
    <row r="217" spans="1:9" ht="12" x14ac:dyDescent="0.2">
      <c r="A217" s="178"/>
      <c r="B217" s="221" t="s">
        <v>985</v>
      </c>
      <c r="C217" s="213" t="s">
        <v>986</v>
      </c>
      <c r="D217" s="214" t="s">
        <v>904</v>
      </c>
      <c r="E217" s="215"/>
      <c r="F217" s="216">
        <v>38</v>
      </c>
      <c r="G217" s="215"/>
      <c r="H217" s="215"/>
      <c r="I217" s="457"/>
    </row>
    <row r="218" spans="1:9" ht="12" x14ac:dyDescent="0.2">
      <c r="A218" s="177"/>
      <c r="B218" s="221" t="s">
        <v>985</v>
      </c>
      <c r="C218" s="210" t="s">
        <v>986</v>
      </c>
      <c r="D218" s="211" t="s">
        <v>8066</v>
      </c>
      <c r="E218" s="212"/>
      <c r="F218" s="210" t="s">
        <v>986</v>
      </c>
      <c r="G218" s="212"/>
      <c r="H218" s="212"/>
      <c r="I218" s="456"/>
    </row>
    <row r="219" spans="1:9" ht="12" x14ac:dyDescent="0.2">
      <c r="A219" s="177"/>
      <c r="B219" s="221" t="s">
        <v>985</v>
      </c>
      <c r="C219" s="210" t="s">
        <v>986</v>
      </c>
      <c r="D219" s="211" t="s">
        <v>8067</v>
      </c>
      <c r="E219" s="212"/>
      <c r="F219" s="210" t="s">
        <v>986</v>
      </c>
      <c r="G219" s="212"/>
      <c r="H219" s="212"/>
      <c r="I219" s="456"/>
    </row>
    <row r="220" spans="1:9" ht="12" x14ac:dyDescent="0.2">
      <c r="A220" s="178"/>
      <c r="B220" s="221" t="s">
        <v>985</v>
      </c>
      <c r="C220" s="213" t="s">
        <v>986</v>
      </c>
      <c r="D220" s="214" t="s">
        <v>8068</v>
      </c>
      <c r="E220" s="215"/>
      <c r="F220" s="216">
        <v>220</v>
      </c>
      <c r="G220" s="215"/>
      <c r="H220" s="215"/>
      <c r="I220" s="457"/>
    </row>
    <row r="221" spans="1:9" ht="12" x14ac:dyDescent="0.2">
      <c r="A221" s="179"/>
      <c r="B221" s="221" t="s">
        <v>985</v>
      </c>
      <c r="C221" s="217" t="s">
        <v>986</v>
      </c>
      <c r="D221" s="218" t="s">
        <v>1023</v>
      </c>
      <c r="E221" s="219"/>
      <c r="F221" s="220">
        <v>258</v>
      </c>
      <c r="G221" s="219"/>
      <c r="H221" s="219"/>
      <c r="I221" s="460"/>
    </row>
    <row r="222" spans="1:9" ht="24.95" customHeight="1" x14ac:dyDescent="0.2">
      <c r="A222" s="167" t="s">
        <v>893</v>
      </c>
      <c r="B222" s="167" t="s">
        <v>1145</v>
      </c>
      <c r="C222" s="168" t="s">
        <v>8069</v>
      </c>
      <c r="D222" s="169" t="s">
        <v>8070</v>
      </c>
      <c r="E222" s="170" t="s">
        <v>125</v>
      </c>
      <c r="F222" s="171">
        <v>41.8</v>
      </c>
      <c r="G222" s="117"/>
      <c r="H222" s="172">
        <f>ROUND(G222*F222,2)</f>
        <v>0</v>
      </c>
      <c r="I222" s="458" t="s">
        <v>986</v>
      </c>
    </row>
    <row r="223" spans="1:9" ht="12" x14ac:dyDescent="0.2">
      <c r="A223" s="178"/>
      <c r="B223" s="221" t="s">
        <v>985</v>
      </c>
      <c r="C223" s="215"/>
      <c r="D223" s="214" t="s">
        <v>8071</v>
      </c>
      <c r="E223" s="215"/>
      <c r="F223" s="216">
        <v>41.8</v>
      </c>
      <c r="G223" s="215"/>
      <c r="H223" s="215"/>
      <c r="I223" s="457"/>
    </row>
    <row r="224" spans="1:9" ht="24.95" customHeight="1" x14ac:dyDescent="0.2">
      <c r="A224" s="167" t="s">
        <v>894</v>
      </c>
      <c r="B224" s="167" t="s">
        <v>1145</v>
      </c>
      <c r="C224" s="168" t="s">
        <v>8072</v>
      </c>
      <c r="D224" s="169" t="s">
        <v>8073</v>
      </c>
      <c r="E224" s="170" t="s">
        <v>125</v>
      </c>
      <c r="F224" s="171">
        <v>242</v>
      </c>
      <c r="G224" s="117"/>
      <c r="H224" s="172">
        <f>ROUND(G224*F224,2)</f>
        <v>0</v>
      </c>
      <c r="I224" s="458" t="s">
        <v>982</v>
      </c>
    </row>
    <row r="225" spans="1:9" ht="12" x14ac:dyDescent="0.2">
      <c r="A225" s="178"/>
      <c r="B225" s="221" t="s">
        <v>985</v>
      </c>
      <c r="C225" s="215"/>
      <c r="D225" s="214" t="s">
        <v>8074</v>
      </c>
      <c r="E225" s="215"/>
      <c r="F225" s="216">
        <v>242</v>
      </c>
      <c r="G225" s="215"/>
      <c r="H225" s="215"/>
      <c r="I225" s="457"/>
    </row>
    <row r="226" spans="1:9" ht="24.95" customHeight="1" x14ac:dyDescent="0.2">
      <c r="A226" s="278" t="s">
        <v>896</v>
      </c>
      <c r="B226" s="278" t="s">
        <v>979</v>
      </c>
      <c r="C226" s="279" t="s">
        <v>8075</v>
      </c>
      <c r="D226" s="280" t="s">
        <v>8076</v>
      </c>
      <c r="E226" s="281" t="s">
        <v>125</v>
      </c>
      <c r="F226" s="282">
        <v>20</v>
      </c>
      <c r="G226" s="67"/>
      <c r="H226" s="254">
        <f>ROUND(G226*F226,2)</f>
        <v>0</v>
      </c>
      <c r="I226" s="459" t="s">
        <v>982</v>
      </c>
    </row>
    <row r="227" spans="1:9" ht="12" x14ac:dyDescent="0.2">
      <c r="A227" s="175"/>
      <c r="B227" s="454" t="s">
        <v>983</v>
      </c>
      <c r="C227" s="209"/>
      <c r="D227" s="180" t="s">
        <v>8077</v>
      </c>
      <c r="E227" s="209"/>
      <c r="F227" s="209"/>
      <c r="G227" s="209"/>
      <c r="H227" s="209"/>
      <c r="I227" s="455"/>
    </row>
    <row r="228" spans="1:9" ht="12" x14ac:dyDescent="0.2">
      <c r="A228" s="177"/>
      <c r="B228" s="221" t="s">
        <v>985</v>
      </c>
      <c r="C228" s="210" t="s">
        <v>986</v>
      </c>
      <c r="D228" s="211" t="s">
        <v>8078</v>
      </c>
      <c r="E228" s="212"/>
      <c r="F228" s="210" t="s">
        <v>986</v>
      </c>
      <c r="G228" s="212"/>
      <c r="H228" s="212"/>
      <c r="I228" s="456"/>
    </row>
    <row r="229" spans="1:9" ht="12" x14ac:dyDescent="0.2">
      <c r="A229" s="177"/>
      <c r="B229" s="221" t="s">
        <v>985</v>
      </c>
      <c r="C229" s="210" t="s">
        <v>986</v>
      </c>
      <c r="D229" s="211" t="s">
        <v>8079</v>
      </c>
      <c r="E229" s="212"/>
      <c r="F229" s="210" t="s">
        <v>986</v>
      </c>
      <c r="G229" s="212"/>
      <c r="H229" s="212"/>
      <c r="I229" s="456"/>
    </row>
    <row r="230" spans="1:9" ht="12" x14ac:dyDescent="0.2">
      <c r="A230" s="178"/>
      <c r="B230" s="221" t="s">
        <v>985</v>
      </c>
      <c r="C230" s="213" t="s">
        <v>986</v>
      </c>
      <c r="D230" s="214" t="s">
        <v>852</v>
      </c>
      <c r="E230" s="215"/>
      <c r="F230" s="216">
        <v>10</v>
      </c>
      <c r="G230" s="215"/>
      <c r="H230" s="215"/>
      <c r="I230" s="457"/>
    </row>
    <row r="231" spans="1:9" ht="12" x14ac:dyDescent="0.2">
      <c r="A231" s="177"/>
      <c r="B231" s="221" t="s">
        <v>985</v>
      </c>
      <c r="C231" s="210" t="s">
        <v>986</v>
      </c>
      <c r="D231" s="211" t="s">
        <v>8080</v>
      </c>
      <c r="E231" s="212"/>
      <c r="F231" s="210" t="s">
        <v>986</v>
      </c>
      <c r="G231" s="212"/>
      <c r="H231" s="212"/>
      <c r="I231" s="456"/>
    </row>
    <row r="232" spans="1:9" ht="12" x14ac:dyDescent="0.2">
      <c r="A232" s="178"/>
      <c r="B232" s="221" t="s">
        <v>985</v>
      </c>
      <c r="C232" s="213" t="s">
        <v>986</v>
      </c>
      <c r="D232" s="214" t="s">
        <v>852</v>
      </c>
      <c r="E232" s="215"/>
      <c r="F232" s="216">
        <v>10</v>
      </c>
      <c r="G232" s="215"/>
      <c r="H232" s="215"/>
      <c r="I232" s="457"/>
    </row>
    <row r="233" spans="1:9" ht="12" x14ac:dyDescent="0.2">
      <c r="A233" s="179"/>
      <c r="B233" s="221" t="s">
        <v>985</v>
      </c>
      <c r="C233" s="217" t="s">
        <v>986</v>
      </c>
      <c r="D233" s="218" t="s">
        <v>1023</v>
      </c>
      <c r="E233" s="219"/>
      <c r="F233" s="220">
        <v>20</v>
      </c>
      <c r="G233" s="219"/>
      <c r="H233" s="219"/>
      <c r="I233" s="460"/>
    </row>
    <row r="234" spans="1:9" ht="24.95" customHeight="1" x14ac:dyDescent="0.2">
      <c r="A234" s="167" t="s">
        <v>898</v>
      </c>
      <c r="B234" s="167" t="s">
        <v>1145</v>
      </c>
      <c r="C234" s="168" t="s">
        <v>8081</v>
      </c>
      <c r="D234" s="169" t="s">
        <v>8082</v>
      </c>
      <c r="E234" s="170" t="s">
        <v>125</v>
      </c>
      <c r="F234" s="171">
        <v>20</v>
      </c>
      <c r="G234" s="117"/>
      <c r="H234" s="172">
        <f>ROUND(G234*F234,2)</f>
        <v>0</v>
      </c>
      <c r="I234" s="458" t="s">
        <v>982</v>
      </c>
    </row>
    <row r="235" spans="1:9" ht="24.95" customHeight="1" x14ac:dyDescent="0.2">
      <c r="A235" s="437" t="s">
        <v>900</v>
      </c>
      <c r="B235" s="437" t="s">
        <v>979</v>
      </c>
      <c r="C235" s="461" t="s">
        <v>5203</v>
      </c>
      <c r="D235" s="439" t="s">
        <v>5204</v>
      </c>
      <c r="E235" s="440" t="s">
        <v>125</v>
      </c>
      <c r="F235" s="441">
        <v>4476</v>
      </c>
      <c r="G235" s="288"/>
      <c r="H235" s="442">
        <f>ROUND(G235*F235,2)</f>
        <v>0</v>
      </c>
      <c r="I235" s="462" t="s">
        <v>982</v>
      </c>
    </row>
    <row r="236" spans="1:9" ht="12" x14ac:dyDescent="0.2">
      <c r="A236" s="175"/>
      <c r="B236" s="454" t="s">
        <v>983</v>
      </c>
      <c r="C236" s="209"/>
      <c r="D236" s="180" t="s">
        <v>5205</v>
      </c>
      <c r="E236" s="209"/>
      <c r="F236" s="209"/>
      <c r="G236" s="209"/>
      <c r="H236" s="209"/>
      <c r="I236" s="455"/>
    </row>
    <row r="237" spans="1:9" ht="9.6" customHeight="1" x14ac:dyDescent="0.2">
      <c r="A237" s="464"/>
      <c r="B237" s="465" t="s">
        <v>985</v>
      </c>
      <c r="C237" s="466" t="s">
        <v>986</v>
      </c>
      <c r="D237" s="467" t="s">
        <v>8083</v>
      </c>
      <c r="E237" s="468"/>
      <c r="F237" s="466" t="s">
        <v>986</v>
      </c>
      <c r="G237" s="468"/>
      <c r="H237" s="468"/>
      <c r="I237" s="469"/>
    </row>
    <row r="238" spans="1:9" ht="9.6" customHeight="1" x14ac:dyDescent="0.2">
      <c r="A238" s="464"/>
      <c r="B238" s="465" t="s">
        <v>985</v>
      </c>
      <c r="C238" s="466" t="s">
        <v>986</v>
      </c>
      <c r="D238" s="467" t="s">
        <v>8084</v>
      </c>
      <c r="E238" s="468"/>
      <c r="F238" s="466" t="s">
        <v>986</v>
      </c>
      <c r="G238" s="468"/>
      <c r="H238" s="468"/>
      <c r="I238" s="469"/>
    </row>
    <row r="239" spans="1:9" ht="9.6" customHeight="1" x14ac:dyDescent="0.2">
      <c r="A239" s="417"/>
      <c r="B239" s="465" t="s">
        <v>985</v>
      </c>
      <c r="C239" s="419" t="s">
        <v>986</v>
      </c>
      <c r="D239" s="420" t="s">
        <v>878</v>
      </c>
      <c r="E239" s="421"/>
      <c r="F239" s="422">
        <v>23</v>
      </c>
      <c r="G239" s="421"/>
      <c r="H239" s="421"/>
      <c r="I239" s="470"/>
    </row>
    <row r="240" spans="1:9" ht="9.6" customHeight="1" x14ac:dyDescent="0.2">
      <c r="A240" s="464"/>
      <c r="B240" s="465" t="s">
        <v>985</v>
      </c>
      <c r="C240" s="466" t="s">
        <v>986</v>
      </c>
      <c r="D240" s="467" t="s">
        <v>8085</v>
      </c>
      <c r="E240" s="468"/>
      <c r="F240" s="466" t="s">
        <v>986</v>
      </c>
      <c r="G240" s="468"/>
      <c r="H240" s="468"/>
      <c r="I240" s="469"/>
    </row>
    <row r="241" spans="1:9" ht="9.6" customHeight="1" x14ac:dyDescent="0.2">
      <c r="A241" s="417"/>
      <c r="B241" s="465" t="s">
        <v>985</v>
      </c>
      <c r="C241" s="419" t="s">
        <v>986</v>
      </c>
      <c r="D241" s="420" t="s">
        <v>862</v>
      </c>
      <c r="E241" s="421"/>
      <c r="F241" s="422">
        <v>15</v>
      </c>
      <c r="G241" s="421"/>
      <c r="H241" s="421"/>
      <c r="I241" s="470"/>
    </row>
    <row r="242" spans="1:9" ht="9.6" customHeight="1" x14ac:dyDescent="0.2">
      <c r="A242" s="464"/>
      <c r="B242" s="465" t="s">
        <v>985</v>
      </c>
      <c r="C242" s="466" t="s">
        <v>986</v>
      </c>
      <c r="D242" s="467" t="s">
        <v>8086</v>
      </c>
      <c r="E242" s="468"/>
      <c r="F242" s="466" t="s">
        <v>986</v>
      </c>
      <c r="G242" s="468"/>
      <c r="H242" s="468"/>
      <c r="I242" s="469"/>
    </row>
    <row r="243" spans="1:9" ht="9.6" customHeight="1" x14ac:dyDescent="0.2">
      <c r="A243" s="417"/>
      <c r="B243" s="465" t="s">
        <v>985</v>
      </c>
      <c r="C243" s="419" t="s">
        <v>986</v>
      </c>
      <c r="D243" s="420" t="s">
        <v>1197</v>
      </c>
      <c r="E243" s="421"/>
      <c r="F243" s="422">
        <v>53</v>
      </c>
      <c r="G243" s="421"/>
      <c r="H243" s="421"/>
      <c r="I243" s="470"/>
    </row>
    <row r="244" spans="1:9" ht="9.6" customHeight="1" x14ac:dyDescent="0.2">
      <c r="A244" s="464"/>
      <c r="B244" s="465" t="s">
        <v>985</v>
      </c>
      <c r="C244" s="466" t="s">
        <v>986</v>
      </c>
      <c r="D244" s="467" t="s">
        <v>8087</v>
      </c>
      <c r="E244" s="468"/>
      <c r="F244" s="466" t="s">
        <v>986</v>
      </c>
      <c r="G244" s="468"/>
      <c r="H244" s="468"/>
      <c r="I244" s="469"/>
    </row>
    <row r="245" spans="1:9" ht="9.6" customHeight="1" x14ac:dyDescent="0.2">
      <c r="A245" s="417"/>
      <c r="B245" s="465" t="s">
        <v>985</v>
      </c>
      <c r="C245" s="419" t="s">
        <v>986</v>
      </c>
      <c r="D245" s="420" t="s">
        <v>906</v>
      </c>
      <c r="E245" s="421"/>
      <c r="F245" s="422">
        <v>39</v>
      </c>
      <c r="G245" s="421"/>
      <c r="H245" s="421"/>
      <c r="I245" s="470"/>
    </row>
    <row r="246" spans="1:9" ht="9.6" customHeight="1" x14ac:dyDescent="0.2">
      <c r="A246" s="464"/>
      <c r="B246" s="465" t="s">
        <v>985</v>
      </c>
      <c r="C246" s="466" t="s">
        <v>986</v>
      </c>
      <c r="D246" s="467" t="s">
        <v>8088</v>
      </c>
      <c r="E246" s="468"/>
      <c r="F246" s="466" t="s">
        <v>986</v>
      </c>
      <c r="G246" s="468"/>
      <c r="H246" s="468"/>
      <c r="I246" s="469"/>
    </row>
    <row r="247" spans="1:9" ht="9.6" customHeight="1" x14ac:dyDescent="0.2">
      <c r="A247" s="417"/>
      <c r="B247" s="465" t="s">
        <v>985</v>
      </c>
      <c r="C247" s="419" t="s">
        <v>986</v>
      </c>
      <c r="D247" s="420" t="s">
        <v>893</v>
      </c>
      <c r="E247" s="421"/>
      <c r="F247" s="422">
        <v>32</v>
      </c>
      <c r="G247" s="421"/>
      <c r="H247" s="421"/>
      <c r="I247" s="470"/>
    </row>
    <row r="248" spans="1:9" ht="9.6" customHeight="1" x14ac:dyDescent="0.2">
      <c r="A248" s="464"/>
      <c r="B248" s="465" t="s">
        <v>985</v>
      </c>
      <c r="C248" s="466" t="s">
        <v>986</v>
      </c>
      <c r="D248" s="467" t="s">
        <v>8089</v>
      </c>
      <c r="E248" s="468"/>
      <c r="F248" s="466" t="s">
        <v>986</v>
      </c>
      <c r="G248" s="468"/>
      <c r="H248" s="468"/>
      <c r="I248" s="469"/>
    </row>
    <row r="249" spans="1:9" ht="9.6" customHeight="1" x14ac:dyDescent="0.2">
      <c r="A249" s="417"/>
      <c r="B249" s="465" t="s">
        <v>985</v>
      </c>
      <c r="C249" s="419" t="s">
        <v>986</v>
      </c>
      <c r="D249" s="420" t="s">
        <v>1024</v>
      </c>
      <c r="E249" s="421"/>
      <c r="F249" s="422">
        <v>9</v>
      </c>
      <c r="G249" s="421"/>
      <c r="H249" s="421"/>
      <c r="I249" s="470"/>
    </row>
    <row r="250" spans="1:9" ht="9.6" customHeight="1" x14ac:dyDescent="0.2">
      <c r="A250" s="464"/>
      <c r="B250" s="465" t="s">
        <v>985</v>
      </c>
      <c r="C250" s="466" t="s">
        <v>986</v>
      </c>
      <c r="D250" s="467" t="s">
        <v>5225</v>
      </c>
      <c r="E250" s="468"/>
      <c r="F250" s="466" t="s">
        <v>986</v>
      </c>
      <c r="G250" s="468"/>
      <c r="H250" s="468"/>
      <c r="I250" s="469"/>
    </row>
    <row r="251" spans="1:9" ht="9.6" customHeight="1" x14ac:dyDescent="0.2">
      <c r="A251" s="417"/>
      <c r="B251" s="465" t="s">
        <v>985</v>
      </c>
      <c r="C251" s="419" t="s">
        <v>986</v>
      </c>
      <c r="D251" s="420" t="s">
        <v>884</v>
      </c>
      <c r="E251" s="421"/>
      <c r="F251" s="422">
        <v>26</v>
      </c>
      <c r="G251" s="421"/>
      <c r="H251" s="421"/>
      <c r="I251" s="470"/>
    </row>
    <row r="252" spans="1:9" ht="9.6" customHeight="1" x14ac:dyDescent="0.2">
      <c r="A252" s="464"/>
      <c r="B252" s="465" t="s">
        <v>985</v>
      </c>
      <c r="C252" s="466" t="s">
        <v>986</v>
      </c>
      <c r="D252" s="467" t="s">
        <v>8090</v>
      </c>
      <c r="E252" s="468"/>
      <c r="F252" s="466" t="s">
        <v>986</v>
      </c>
      <c r="G252" s="468"/>
      <c r="H252" s="468"/>
      <c r="I252" s="469"/>
    </row>
    <row r="253" spans="1:9" ht="9.6" customHeight="1" x14ac:dyDescent="0.2">
      <c r="A253" s="417"/>
      <c r="B253" s="465" t="s">
        <v>985</v>
      </c>
      <c r="C253" s="419" t="s">
        <v>986</v>
      </c>
      <c r="D253" s="420" t="s">
        <v>2727</v>
      </c>
      <c r="E253" s="421"/>
      <c r="F253" s="422">
        <v>77</v>
      </c>
      <c r="G253" s="421"/>
      <c r="H253" s="421"/>
      <c r="I253" s="470"/>
    </row>
    <row r="254" spans="1:9" ht="9.6" customHeight="1" x14ac:dyDescent="0.2">
      <c r="A254" s="464"/>
      <c r="B254" s="465" t="s">
        <v>985</v>
      </c>
      <c r="C254" s="466" t="s">
        <v>986</v>
      </c>
      <c r="D254" s="467" t="s">
        <v>8091</v>
      </c>
      <c r="E254" s="468"/>
      <c r="F254" s="466" t="s">
        <v>986</v>
      </c>
      <c r="G254" s="468"/>
      <c r="H254" s="468"/>
      <c r="I254" s="469"/>
    </row>
    <row r="255" spans="1:9" ht="9.6" customHeight="1" x14ac:dyDescent="0.2">
      <c r="A255" s="417"/>
      <c r="B255" s="465" t="s">
        <v>985</v>
      </c>
      <c r="C255" s="419" t="s">
        <v>986</v>
      </c>
      <c r="D255" s="420" t="s">
        <v>904</v>
      </c>
      <c r="E255" s="421"/>
      <c r="F255" s="422">
        <v>38</v>
      </c>
      <c r="G255" s="421"/>
      <c r="H255" s="421"/>
      <c r="I255" s="470"/>
    </row>
    <row r="256" spans="1:9" ht="9.6" customHeight="1" x14ac:dyDescent="0.2">
      <c r="A256" s="464"/>
      <c r="B256" s="465" t="s">
        <v>985</v>
      </c>
      <c r="C256" s="466" t="s">
        <v>986</v>
      </c>
      <c r="D256" s="467" t="s">
        <v>8092</v>
      </c>
      <c r="E256" s="468"/>
      <c r="F256" s="466" t="s">
        <v>986</v>
      </c>
      <c r="G256" s="468"/>
      <c r="H256" s="468"/>
      <c r="I256" s="469"/>
    </row>
    <row r="257" spans="1:9" ht="9.6" customHeight="1" x14ac:dyDescent="0.2">
      <c r="A257" s="417"/>
      <c r="B257" s="465" t="s">
        <v>985</v>
      </c>
      <c r="C257" s="419" t="s">
        <v>986</v>
      </c>
      <c r="D257" s="420" t="s">
        <v>1171</v>
      </c>
      <c r="E257" s="421"/>
      <c r="F257" s="422">
        <v>47</v>
      </c>
      <c r="G257" s="421"/>
      <c r="H257" s="421"/>
      <c r="I257" s="470"/>
    </row>
    <row r="258" spans="1:9" ht="9.6" customHeight="1" x14ac:dyDescent="0.2">
      <c r="A258" s="464"/>
      <c r="B258" s="465" t="s">
        <v>985</v>
      </c>
      <c r="C258" s="466" t="s">
        <v>986</v>
      </c>
      <c r="D258" s="467" t="s">
        <v>8093</v>
      </c>
      <c r="E258" s="468"/>
      <c r="F258" s="466" t="s">
        <v>986</v>
      </c>
      <c r="G258" s="468"/>
      <c r="H258" s="468"/>
      <c r="I258" s="469"/>
    </row>
    <row r="259" spans="1:9" ht="9.6" customHeight="1" x14ac:dyDescent="0.2">
      <c r="A259" s="417"/>
      <c r="B259" s="465" t="s">
        <v>985</v>
      </c>
      <c r="C259" s="419" t="s">
        <v>986</v>
      </c>
      <c r="D259" s="420" t="s">
        <v>888</v>
      </c>
      <c r="E259" s="421"/>
      <c r="F259" s="422">
        <v>28</v>
      </c>
      <c r="G259" s="421"/>
      <c r="H259" s="421"/>
      <c r="I259" s="470"/>
    </row>
    <row r="260" spans="1:9" ht="9.6" customHeight="1" x14ac:dyDescent="0.2">
      <c r="A260" s="464"/>
      <c r="B260" s="465" t="s">
        <v>985</v>
      </c>
      <c r="C260" s="466" t="s">
        <v>986</v>
      </c>
      <c r="D260" s="467" t="s">
        <v>5226</v>
      </c>
      <c r="E260" s="468"/>
      <c r="F260" s="466" t="s">
        <v>986</v>
      </c>
      <c r="G260" s="468"/>
      <c r="H260" s="468"/>
      <c r="I260" s="469"/>
    </row>
    <row r="261" spans="1:9" ht="9.6" customHeight="1" x14ac:dyDescent="0.2">
      <c r="A261" s="417"/>
      <c r="B261" s="465" t="s">
        <v>985</v>
      </c>
      <c r="C261" s="419" t="s">
        <v>986</v>
      </c>
      <c r="D261" s="420" t="s">
        <v>904</v>
      </c>
      <c r="E261" s="421"/>
      <c r="F261" s="422">
        <v>38</v>
      </c>
      <c r="G261" s="421"/>
      <c r="H261" s="421"/>
      <c r="I261" s="470"/>
    </row>
    <row r="262" spans="1:9" ht="9.6" customHeight="1" x14ac:dyDescent="0.2">
      <c r="A262" s="464"/>
      <c r="B262" s="465" t="s">
        <v>985</v>
      </c>
      <c r="C262" s="466" t="s">
        <v>986</v>
      </c>
      <c r="D262" s="467" t="s">
        <v>8094</v>
      </c>
      <c r="E262" s="468"/>
      <c r="F262" s="466" t="s">
        <v>986</v>
      </c>
      <c r="G262" s="468"/>
      <c r="H262" s="468"/>
      <c r="I262" s="469"/>
    </row>
    <row r="263" spans="1:9" ht="9.6" customHeight="1" x14ac:dyDescent="0.2">
      <c r="A263" s="417"/>
      <c r="B263" s="465" t="s">
        <v>985</v>
      </c>
      <c r="C263" s="419" t="s">
        <v>986</v>
      </c>
      <c r="D263" s="420" t="s">
        <v>2725</v>
      </c>
      <c r="E263" s="421"/>
      <c r="F263" s="422">
        <v>76</v>
      </c>
      <c r="G263" s="421"/>
      <c r="H263" s="421"/>
      <c r="I263" s="470"/>
    </row>
    <row r="264" spans="1:9" ht="9.6" customHeight="1" x14ac:dyDescent="0.2">
      <c r="A264" s="464"/>
      <c r="B264" s="465" t="s">
        <v>985</v>
      </c>
      <c r="C264" s="466" t="s">
        <v>986</v>
      </c>
      <c r="D264" s="467" t="s">
        <v>8095</v>
      </c>
      <c r="E264" s="468"/>
      <c r="F264" s="466" t="s">
        <v>986</v>
      </c>
      <c r="G264" s="468"/>
      <c r="H264" s="468"/>
      <c r="I264" s="469"/>
    </row>
    <row r="265" spans="1:9" ht="9.6" customHeight="1" x14ac:dyDescent="0.2">
      <c r="A265" s="417"/>
      <c r="B265" s="465" t="s">
        <v>985</v>
      </c>
      <c r="C265" s="419" t="s">
        <v>986</v>
      </c>
      <c r="D265" s="420" t="s">
        <v>898</v>
      </c>
      <c r="E265" s="421"/>
      <c r="F265" s="422">
        <v>35</v>
      </c>
      <c r="G265" s="421"/>
      <c r="H265" s="421"/>
      <c r="I265" s="470"/>
    </row>
    <row r="266" spans="1:9" ht="9.6" customHeight="1" x14ac:dyDescent="0.2">
      <c r="A266" s="464"/>
      <c r="B266" s="465" t="s">
        <v>985</v>
      </c>
      <c r="C266" s="466" t="s">
        <v>986</v>
      </c>
      <c r="D266" s="467" t="s">
        <v>8096</v>
      </c>
      <c r="E266" s="468"/>
      <c r="F266" s="466" t="s">
        <v>986</v>
      </c>
      <c r="G266" s="468"/>
      <c r="H266" s="468"/>
      <c r="I266" s="469"/>
    </row>
    <row r="267" spans="1:9" ht="9.6" customHeight="1" x14ac:dyDescent="0.2">
      <c r="A267" s="417"/>
      <c r="B267" s="465" t="s">
        <v>985</v>
      </c>
      <c r="C267" s="419" t="s">
        <v>986</v>
      </c>
      <c r="D267" s="420" t="s">
        <v>2734</v>
      </c>
      <c r="E267" s="421"/>
      <c r="F267" s="422">
        <v>81</v>
      </c>
      <c r="G267" s="421"/>
      <c r="H267" s="421"/>
      <c r="I267" s="470"/>
    </row>
    <row r="268" spans="1:9" ht="9.6" customHeight="1" x14ac:dyDescent="0.2">
      <c r="A268" s="464"/>
      <c r="B268" s="465" t="s">
        <v>985</v>
      </c>
      <c r="C268" s="466" t="s">
        <v>986</v>
      </c>
      <c r="D268" s="467" t="s">
        <v>8097</v>
      </c>
      <c r="E268" s="468"/>
      <c r="F268" s="466" t="s">
        <v>986</v>
      </c>
      <c r="G268" s="468"/>
      <c r="H268" s="468"/>
      <c r="I268" s="469"/>
    </row>
    <row r="269" spans="1:9" ht="9.6" customHeight="1" x14ac:dyDescent="0.2">
      <c r="A269" s="417"/>
      <c r="B269" s="465" t="s">
        <v>985</v>
      </c>
      <c r="C269" s="419" t="s">
        <v>986</v>
      </c>
      <c r="D269" s="420" t="s">
        <v>868</v>
      </c>
      <c r="E269" s="421"/>
      <c r="F269" s="422">
        <v>18</v>
      </c>
      <c r="G269" s="421"/>
      <c r="H269" s="421"/>
      <c r="I269" s="470"/>
    </row>
    <row r="270" spans="1:9" ht="9.6" customHeight="1" x14ac:dyDescent="0.2">
      <c r="A270" s="464"/>
      <c r="B270" s="465" t="s">
        <v>985</v>
      </c>
      <c r="C270" s="466" t="s">
        <v>986</v>
      </c>
      <c r="D270" s="467" t="s">
        <v>5227</v>
      </c>
      <c r="E270" s="468"/>
      <c r="F270" s="466" t="s">
        <v>986</v>
      </c>
      <c r="G270" s="468"/>
      <c r="H270" s="468"/>
      <c r="I270" s="469"/>
    </row>
    <row r="271" spans="1:9" ht="9.6" customHeight="1" x14ac:dyDescent="0.2">
      <c r="A271" s="417"/>
      <c r="B271" s="465" t="s">
        <v>985</v>
      </c>
      <c r="C271" s="419" t="s">
        <v>986</v>
      </c>
      <c r="D271" s="420" t="s">
        <v>900</v>
      </c>
      <c r="E271" s="421"/>
      <c r="F271" s="422">
        <v>36</v>
      </c>
      <c r="G271" s="421"/>
      <c r="H271" s="421"/>
      <c r="I271" s="470"/>
    </row>
    <row r="272" spans="1:9" ht="9.6" customHeight="1" x14ac:dyDescent="0.2">
      <c r="A272" s="464"/>
      <c r="B272" s="465" t="s">
        <v>985</v>
      </c>
      <c r="C272" s="466" t="s">
        <v>986</v>
      </c>
      <c r="D272" s="467" t="s">
        <v>8098</v>
      </c>
      <c r="E272" s="468"/>
      <c r="F272" s="466" t="s">
        <v>986</v>
      </c>
      <c r="G272" s="468"/>
      <c r="H272" s="468"/>
      <c r="I272" s="469"/>
    </row>
    <row r="273" spans="1:9" ht="9.6" customHeight="1" x14ac:dyDescent="0.2">
      <c r="A273" s="417"/>
      <c r="B273" s="465" t="s">
        <v>985</v>
      </c>
      <c r="C273" s="419" t="s">
        <v>986</v>
      </c>
      <c r="D273" s="420" t="s">
        <v>2725</v>
      </c>
      <c r="E273" s="421"/>
      <c r="F273" s="422">
        <v>76</v>
      </c>
      <c r="G273" s="421"/>
      <c r="H273" s="421"/>
      <c r="I273" s="470"/>
    </row>
    <row r="274" spans="1:9" ht="9.6" customHeight="1" x14ac:dyDescent="0.2">
      <c r="A274" s="464"/>
      <c r="B274" s="465" t="s">
        <v>985</v>
      </c>
      <c r="C274" s="466" t="s">
        <v>986</v>
      </c>
      <c r="D274" s="467" t="s">
        <v>8099</v>
      </c>
      <c r="E274" s="468"/>
      <c r="F274" s="466" t="s">
        <v>986</v>
      </c>
      <c r="G274" s="468"/>
      <c r="H274" s="468"/>
      <c r="I274" s="469"/>
    </row>
    <row r="275" spans="1:9" ht="9.6" customHeight="1" x14ac:dyDescent="0.2">
      <c r="A275" s="417"/>
      <c r="B275" s="465" t="s">
        <v>985</v>
      </c>
      <c r="C275" s="419" t="s">
        <v>986</v>
      </c>
      <c r="D275" s="420" t="s">
        <v>2719</v>
      </c>
      <c r="E275" s="421"/>
      <c r="F275" s="422">
        <v>72</v>
      </c>
      <c r="G275" s="421"/>
      <c r="H275" s="421"/>
      <c r="I275" s="470"/>
    </row>
    <row r="276" spans="1:9" ht="9.6" customHeight="1" x14ac:dyDescent="0.2">
      <c r="A276" s="464"/>
      <c r="B276" s="465" t="s">
        <v>985</v>
      </c>
      <c r="C276" s="466" t="s">
        <v>986</v>
      </c>
      <c r="D276" s="467" t="s">
        <v>8100</v>
      </c>
      <c r="E276" s="468"/>
      <c r="F276" s="466" t="s">
        <v>986</v>
      </c>
      <c r="G276" s="468"/>
      <c r="H276" s="468"/>
      <c r="I276" s="469"/>
    </row>
    <row r="277" spans="1:9" ht="9.6" customHeight="1" x14ac:dyDescent="0.2">
      <c r="A277" s="417"/>
      <c r="B277" s="465" t="s">
        <v>985</v>
      </c>
      <c r="C277" s="419" t="s">
        <v>986</v>
      </c>
      <c r="D277" s="420" t="s">
        <v>1171</v>
      </c>
      <c r="E277" s="421"/>
      <c r="F277" s="422">
        <v>47</v>
      </c>
      <c r="G277" s="421"/>
      <c r="H277" s="421"/>
      <c r="I277" s="470"/>
    </row>
    <row r="278" spans="1:9" ht="9.6" customHeight="1" x14ac:dyDescent="0.2">
      <c r="A278" s="464"/>
      <c r="B278" s="465" t="s">
        <v>985</v>
      </c>
      <c r="C278" s="466" t="s">
        <v>986</v>
      </c>
      <c r="D278" s="467" t="s">
        <v>8101</v>
      </c>
      <c r="E278" s="468"/>
      <c r="F278" s="466" t="s">
        <v>986</v>
      </c>
      <c r="G278" s="468"/>
      <c r="H278" s="468"/>
      <c r="I278" s="469"/>
    </row>
    <row r="279" spans="1:9" ht="9.6" customHeight="1" x14ac:dyDescent="0.2">
      <c r="A279" s="417"/>
      <c r="B279" s="465" t="s">
        <v>985</v>
      </c>
      <c r="C279" s="419" t="s">
        <v>986</v>
      </c>
      <c r="D279" s="420" t="s">
        <v>874</v>
      </c>
      <c r="E279" s="421"/>
      <c r="F279" s="422">
        <v>21</v>
      </c>
      <c r="G279" s="421"/>
      <c r="H279" s="421"/>
      <c r="I279" s="470"/>
    </row>
    <row r="280" spans="1:9" ht="9.6" customHeight="1" x14ac:dyDescent="0.2">
      <c r="A280" s="464"/>
      <c r="B280" s="465" t="s">
        <v>985</v>
      </c>
      <c r="C280" s="466" t="s">
        <v>986</v>
      </c>
      <c r="D280" s="467" t="s">
        <v>8102</v>
      </c>
      <c r="E280" s="468"/>
      <c r="F280" s="466" t="s">
        <v>986</v>
      </c>
      <c r="G280" s="468"/>
      <c r="H280" s="468"/>
      <c r="I280" s="469"/>
    </row>
    <row r="281" spans="1:9" ht="9.6" customHeight="1" x14ac:dyDescent="0.2">
      <c r="A281" s="417"/>
      <c r="B281" s="465" t="s">
        <v>985</v>
      </c>
      <c r="C281" s="419" t="s">
        <v>986</v>
      </c>
      <c r="D281" s="420" t="s">
        <v>54</v>
      </c>
      <c r="E281" s="421"/>
      <c r="F281" s="422">
        <v>95</v>
      </c>
      <c r="G281" s="421"/>
      <c r="H281" s="421"/>
      <c r="I281" s="470"/>
    </row>
    <row r="282" spans="1:9" ht="9.6" customHeight="1" x14ac:dyDescent="0.2">
      <c r="A282" s="464"/>
      <c r="B282" s="465" t="s">
        <v>985</v>
      </c>
      <c r="C282" s="466" t="s">
        <v>986</v>
      </c>
      <c r="D282" s="467" t="s">
        <v>8103</v>
      </c>
      <c r="E282" s="468"/>
      <c r="F282" s="466" t="s">
        <v>986</v>
      </c>
      <c r="G282" s="468"/>
      <c r="H282" s="468"/>
      <c r="I282" s="469"/>
    </row>
    <row r="283" spans="1:9" ht="9.6" customHeight="1" x14ac:dyDescent="0.2">
      <c r="A283" s="417"/>
      <c r="B283" s="465" t="s">
        <v>985</v>
      </c>
      <c r="C283" s="419" t="s">
        <v>986</v>
      </c>
      <c r="D283" s="420" t="s">
        <v>1171</v>
      </c>
      <c r="E283" s="421"/>
      <c r="F283" s="422">
        <v>47</v>
      </c>
      <c r="G283" s="421"/>
      <c r="H283" s="421"/>
      <c r="I283" s="470"/>
    </row>
    <row r="284" spans="1:9" ht="9.6" customHeight="1" x14ac:dyDescent="0.2">
      <c r="A284" s="471"/>
      <c r="B284" s="465" t="s">
        <v>985</v>
      </c>
      <c r="C284" s="472" t="s">
        <v>986</v>
      </c>
      <c r="D284" s="473" t="s">
        <v>988</v>
      </c>
      <c r="E284" s="474"/>
      <c r="F284" s="475">
        <v>1029</v>
      </c>
      <c r="G284" s="474"/>
      <c r="H284" s="474"/>
      <c r="I284" s="476"/>
    </row>
    <row r="285" spans="1:9" ht="9.6" customHeight="1" x14ac:dyDescent="0.2">
      <c r="A285" s="464"/>
      <c r="B285" s="465" t="s">
        <v>985</v>
      </c>
      <c r="C285" s="466" t="s">
        <v>986</v>
      </c>
      <c r="D285" s="467" t="s">
        <v>5208</v>
      </c>
      <c r="E285" s="468"/>
      <c r="F285" s="466" t="s">
        <v>986</v>
      </c>
      <c r="G285" s="468"/>
      <c r="H285" s="468"/>
      <c r="I285" s="469"/>
    </row>
    <row r="286" spans="1:9" ht="9.6" customHeight="1" x14ac:dyDescent="0.2">
      <c r="A286" s="464"/>
      <c r="B286" s="465" t="s">
        <v>985</v>
      </c>
      <c r="C286" s="466" t="s">
        <v>986</v>
      </c>
      <c r="D286" s="467" t="s">
        <v>8104</v>
      </c>
      <c r="E286" s="468"/>
      <c r="F286" s="466" t="s">
        <v>986</v>
      </c>
      <c r="G286" s="468"/>
      <c r="H286" s="468"/>
      <c r="I286" s="469"/>
    </row>
    <row r="287" spans="1:9" ht="9.6" customHeight="1" x14ac:dyDescent="0.2">
      <c r="A287" s="417"/>
      <c r="B287" s="465" t="s">
        <v>985</v>
      </c>
      <c r="C287" s="419" t="s">
        <v>986</v>
      </c>
      <c r="D287" s="420" t="s">
        <v>900</v>
      </c>
      <c r="E287" s="421"/>
      <c r="F287" s="422">
        <v>36</v>
      </c>
      <c r="G287" s="421"/>
      <c r="H287" s="421"/>
      <c r="I287" s="470"/>
    </row>
    <row r="288" spans="1:9" ht="9.6" customHeight="1" x14ac:dyDescent="0.2">
      <c r="A288" s="464"/>
      <c r="B288" s="465" t="s">
        <v>985</v>
      </c>
      <c r="C288" s="466" t="s">
        <v>986</v>
      </c>
      <c r="D288" s="467" t="s">
        <v>8105</v>
      </c>
      <c r="E288" s="468"/>
      <c r="F288" s="466" t="s">
        <v>986</v>
      </c>
      <c r="G288" s="468"/>
      <c r="H288" s="468"/>
      <c r="I288" s="469"/>
    </row>
    <row r="289" spans="1:9" ht="9.6" customHeight="1" x14ac:dyDescent="0.2">
      <c r="A289" s="417"/>
      <c r="B289" s="465" t="s">
        <v>985</v>
      </c>
      <c r="C289" s="419" t="s">
        <v>986</v>
      </c>
      <c r="D289" s="420" t="s">
        <v>856</v>
      </c>
      <c r="E289" s="421"/>
      <c r="F289" s="422">
        <v>12</v>
      </c>
      <c r="G289" s="421"/>
      <c r="H289" s="421"/>
      <c r="I289" s="470"/>
    </row>
    <row r="290" spans="1:9" ht="9.6" customHeight="1" x14ac:dyDescent="0.2">
      <c r="A290" s="464"/>
      <c r="B290" s="465" t="s">
        <v>985</v>
      </c>
      <c r="C290" s="466" t="s">
        <v>986</v>
      </c>
      <c r="D290" s="467" t="s">
        <v>8106</v>
      </c>
      <c r="E290" s="468"/>
      <c r="F290" s="466" t="s">
        <v>986</v>
      </c>
      <c r="G290" s="468"/>
      <c r="H290" s="468"/>
      <c r="I290" s="469"/>
    </row>
    <row r="291" spans="1:9" ht="9.6" customHeight="1" x14ac:dyDescent="0.2">
      <c r="A291" s="417"/>
      <c r="B291" s="465" t="s">
        <v>985</v>
      </c>
      <c r="C291" s="419" t="s">
        <v>986</v>
      </c>
      <c r="D291" s="420" t="s">
        <v>1171</v>
      </c>
      <c r="E291" s="421"/>
      <c r="F291" s="422">
        <v>47</v>
      </c>
      <c r="G291" s="421"/>
      <c r="H291" s="421"/>
      <c r="I291" s="470"/>
    </row>
    <row r="292" spans="1:9" ht="9.6" customHeight="1" x14ac:dyDescent="0.2">
      <c r="A292" s="464"/>
      <c r="B292" s="465" t="s">
        <v>985</v>
      </c>
      <c r="C292" s="466" t="s">
        <v>986</v>
      </c>
      <c r="D292" s="467" t="s">
        <v>8107</v>
      </c>
      <c r="E292" s="468"/>
      <c r="F292" s="466" t="s">
        <v>986</v>
      </c>
      <c r="G292" s="468"/>
      <c r="H292" s="468"/>
      <c r="I292" s="469"/>
    </row>
    <row r="293" spans="1:9" ht="9.6" customHeight="1" x14ac:dyDescent="0.2">
      <c r="A293" s="417"/>
      <c r="B293" s="465" t="s">
        <v>985</v>
      </c>
      <c r="C293" s="419" t="s">
        <v>986</v>
      </c>
      <c r="D293" s="420" t="s">
        <v>910</v>
      </c>
      <c r="E293" s="421"/>
      <c r="F293" s="422">
        <v>41</v>
      </c>
      <c r="G293" s="421"/>
      <c r="H293" s="421"/>
      <c r="I293" s="470"/>
    </row>
    <row r="294" spans="1:9" ht="9.6" customHeight="1" x14ac:dyDescent="0.2">
      <c r="A294" s="464"/>
      <c r="B294" s="465" t="s">
        <v>985</v>
      </c>
      <c r="C294" s="466" t="s">
        <v>986</v>
      </c>
      <c r="D294" s="467" t="s">
        <v>8108</v>
      </c>
      <c r="E294" s="468"/>
      <c r="F294" s="466" t="s">
        <v>986</v>
      </c>
      <c r="G294" s="468"/>
      <c r="H294" s="468"/>
      <c r="I294" s="469"/>
    </row>
    <row r="295" spans="1:9" ht="9.6" customHeight="1" x14ac:dyDescent="0.2">
      <c r="A295" s="417"/>
      <c r="B295" s="465" t="s">
        <v>985</v>
      </c>
      <c r="C295" s="419" t="s">
        <v>986</v>
      </c>
      <c r="D295" s="420" t="s">
        <v>1024</v>
      </c>
      <c r="E295" s="421"/>
      <c r="F295" s="422">
        <v>9</v>
      </c>
      <c r="G295" s="421"/>
      <c r="H295" s="421"/>
      <c r="I295" s="470"/>
    </row>
    <row r="296" spans="1:9" ht="9.6" customHeight="1" x14ac:dyDescent="0.2">
      <c r="A296" s="464"/>
      <c r="B296" s="465" t="s">
        <v>985</v>
      </c>
      <c r="C296" s="466" t="s">
        <v>986</v>
      </c>
      <c r="D296" s="467" t="s">
        <v>8109</v>
      </c>
      <c r="E296" s="468"/>
      <c r="F296" s="466" t="s">
        <v>986</v>
      </c>
      <c r="G296" s="468"/>
      <c r="H296" s="468"/>
      <c r="I296" s="469"/>
    </row>
    <row r="297" spans="1:9" ht="9.6" customHeight="1" x14ac:dyDescent="0.2">
      <c r="A297" s="417"/>
      <c r="B297" s="465" t="s">
        <v>985</v>
      </c>
      <c r="C297" s="419" t="s">
        <v>986</v>
      </c>
      <c r="D297" s="420" t="s">
        <v>904</v>
      </c>
      <c r="E297" s="421"/>
      <c r="F297" s="422">
        <v>38</v>
      </c>
      <c r="G297" s="421"/>
      <c r="H297" s="421"/>
      <c r="I297" s="470"/>
    </row>
    <row r="298" spans="1:9" ht="9.6" customHeight="1" x14ac:dyDescent="0.2">
      <c r="A298" s="464"/>
      <c r="B298" s="465" t="s">
        <v>985</v>
      </c>
      <c r="C298" s="466" t="s">
        <v>986</v>
      </c>
      <c r="D298" s="467" t="s">
        <v>8110</v>
      </c>
      <c r="E298" s="468"/>
      <c r="F298" s="466" t="s">
        <v>986</v>
      </c>
      <c r="G298" s="468"/>
      <c r="H298" s="468"/>
      <c r="I298" s="469"/>
    </row>
    <row r="299" spans="1:9" ht="9.6" customHeight="1" x14ac:dyDescent="0.2">
      <c r="A299" s="417"/>
      <c r="B299" s="465" t="s">
        <v>985</v>
      </c>
      <c r="C299" s="419" t="s">
        <v>986</v>
      </c>
      <c r="D299" s="420" t="s">
        <v>868</v>
      </c>
      <c r="E299" s="421"/>
      <c r="F299" s="422">
        <v>18</v>
      </c>
      <c r="G299" s="421"/>
      <c r="H299" s="421"/>
      <c r="I299" s="470"/>
    </row>
    <row r="300" spans="1:9" ht="9.6" customHeight="1" x14ac:dyDescent="0.2">
      <c r="A300" s="464"/>
      <c r="B300" s="465" t="s">
        <v>985</v>
      </c>
      <c r="C300" s="466" t="s">
        <v>986</v>
      </c>
      <c r="D300" s="467" t="s">
        <v>8111</v>
      </c>
      <c r="E300" s="468"/>
      <c r="F300" s="466" t="s">
        <v>986</v>
      </c>
      <c r="G300" s="468"/>
      <c r="H300" s="468"/>
      <c r="I300" s="469"/>
    </row>
    <row r="301" spans="1:9" ht="9.6" customHeight="1" x14ac:dyDescent="0.2">
      <c r="A301" s="417"/>
      <c r="B301" s="465" t="s">
        <v>985</v>
      </c>
      <c r="C301" s="419" t="s">
        <v>986</v>
      </c>
      <c r="D301" s="420" t="s">
        <v>884</v>
      </c>
      <c r="E301" s="421"/>
      <c r="F301" s="422">
        <v>26</v>
      </c>
      <c r="G301" s="421"/>
      <c r="H301" s="421"/>
      <c r="I301" s="470"/>
    </row>
    <row r="302" spans="1:9" ht="9.6" customHeight="1" x14ac:dyDescent="0.2">
      <c r="A302" s="464"/>
      <c r="B302" s="465" t="s">
        <v>985</v>
      </c>
      <c r="C302" s="466" t="s">
        <v>986</v>
      </c>
      <c r="D302" s="467" t="s">
        <v>8112</v>
      </c>
      <c r="E302" s="468"/>
      <c r="F302" s="466" t="s">
        <v>986</v>
      </c>
      <c r="G302" s="468"/>
      <c r="H302" s="468"/>
      <c r="I302" s="469"/>
    </row>
    <row r="303" spans="1:9" ht="9.6" customHeight="1" x14ac:dyDescent="0.2">
      <c r="A303" s="417"/>
      <c r="B303" s="465" t="s">
        <v>985</v>
      </c>
      <c r="C303" s="419" t="s">
        <v>986</v>
      </c>
      <c r="D303" s="420" t="s">
        <v>868</v>
      </c>
      <c r="E303" s="421"/>
      <c r="F303" s="422">
        <v>18</v>
      </c>
      <c r="G303" s="421"/>
      <c r="H303" s="421"/>
      <c r="I303" s="470"/>
    </row>
    <row r="304" spans="1:9" ht="9.6" customHeight="1" x14ac:dyDescent="0.2">
      <c r="A304" s="464"/>
      <c r="B304" s="465" t="s">
        <v>985</v>
      </c>
      <c r="C304" s="466" t="s">
        <v>986</v>
      </c>
      <c r="D304" s="467" t="s">
        <v>8113</v>
      </c>
      <c r="E304" s="468"/>
      <c r="F304" s="466" t="s">
        <v>986</v>
      </c>
      <c r="G304" s="468"/>
      <c r="H304" s="468"/>
      <c r="I304" s="469"/>
    </row>
    <row r="305" spans="1:9" ht="9.6" customHeight="1" x14ac:dyDescent="0.2">
      <c r="A305" s="417"/>
      <c r="B305" s="465" t="s">
        <v>985</v>
      </c>
      <c r="C305" s="419" t="s">
        <v>986</v>
      </c>
      <c r="D305" s="420" t="s">
        <v>1207</v>
      </c>
      <c r="E305" s="421"/>
      <c r="F305" s="422">
        <v>55</v>
      </c>
      <c r="G305" s="421"/>
      <c r="H305" s="421"/>
      <c r="I305" s="470"/>
    </row>
    <row r="306" spans="1:9" ht="9.6" customHeight="1" x14ac:dyDescent="0.2">
      <c r="A306" s="464"/>
      <c r="B306" s="465" t="s">
        <v>985</v>
      </c>
      <c r="C306" s="466" t="s">
        <v>986</v>
      </c>
      <c r="D306" s="467" t="s">
        <v>8114</v>
      </c>
      <c r="E306" s="468"/>
      <c r="F306" s="466" t="s">
        <v>986</v>
      </c>
      <c r="G306" s="468"/>
      <c r="H306" s="468"/>
      <c r="I306" s="469"/>
    </row>
    <row r="307" spans="1:9" ht="9.6" customHeight="1" x14ac:dyDescent="0.2">
      <c r="A307" s="417"/>
      <c r="B307" s="465" t="s">
        <v>985</v>
      </c>
      <c r="C307" s="419" t="s">
        <v>986</v>
      </c>
      <c r="D307" s="420" t="s">
        <v>1212</v>
      </c>
      <c r="E307" s="421"/>
      <c r="F307" s="422">
        <v>56</v>
      </c>
      <c r="G307" s="421"/>
      <c r="H307" s="421"/>
      <c r="I307" s="470"/>
    </row>
    <row r="308" spans="1:9" ht="9.6" customHeight="1" x14ac:dyDescent="0.2">
      <c r="A308" s="464"/>
      <c r="B308" s="465" t="s">
        <v>985</v>
      </c>
      <c r="C308" s="466" t="s">
        <v>986</v>
      </c>
      <c r="D308" s="467" t="s">
        <v>8115</v>
      </c>
      <c r="E308" s="468"/>
      <c r="F308" s="466" t="s">
        <v>986</v>
      </c>
      <c r="G308" s="468"/>
      <c r="H308" s="468"/>
      <c r="I308" s="469"/>
    </row>
    <row r="309" spans="1:9" ht="9.6" customHeight="1" x14ac:dyDescent="0.2">
      <c r="A309" s="417"/>
      <c r="B309" s="465" t="s">
        <v>985</v>
      </c>
      <c r="C309" s="419" t="s">
        <v>986</v>
      </c>
      <c r="D309" s="420" t="s">
        <v>868</v>
      </c>
      <c r="E309" s="421"/>
      <c r="F309" s="422">
        <v>18</v>
      </c>
      <c r="G309" s="421"/>
      <c r="H309" s="421"/>
      <c r="I309" s="470"/>
    </row>
    <row r="310" spans="1:9" ht="9.6" customHeight="1" x14ac:dyDescent="0.2">
      <c r="A310" s="464"/>
      <c r="B310" s="465" t="s">
        <v>985</v>
      </c>
      <c r="C310" s="466" t="s">
        <v>986</v>
      </c>
      <c r="D310" s="467" t="s">
        <v>8116</v>
      </c>
      <c r="E310" s="468"/>
      <c r="F310" s="466" t="s">
        <v>986</v>
      </c>
      <c r="G310" s="468"/>
      <c r="H310" s="468"/>
      <c r="I310" s="469"/>
    </row>
    <row r="311" spans="1:9" ht="9.6" customHeight="1" x14ac:dyDescent="0.2">
      <c r="A311" s="417"/>
      <c r="B311" s="465" t="s">
        <v>985</v>
      </c>
      <c r="C311" s="419" t="s">
        <v>986</v>
      </c>
      <c r="D311" s="420" t="s">
        <v>872</v>
      </c>
      <c r="E311" s="421"/>
      <c r="F311" s="422">
        <v>20</v>
      </c>
      <c r="G311" s="421"/>
      <c r="H311" s="421"/>
      <c r="I311" s="470"/>
    </row>
    <row r="312" spans="1:9" ht="9.6" customHeight="1" x14ac:dyDescent="0.2">
      <c r="A312" s="464"/>
      <c r="B312" s="465" t="s">
        <v>985</v>
      </c>
      <c r="C312" s="466" t="s">
        <v>986</v>
      </c>
      <c r="D312" s="467" t="s">
        <v>8117</v>
      </c>
      <c r="E312" s="468"/>
      <c r="F312" s="466" t="s">
        <v>986</v>
      </c>
      <c r="G312" s="468"/>
      <c r="H312" s="468"/>
      <c r="I312" s="469"/>
    </row>
    <row r="313" spans="1:9" ht="9.6" customHeight="1" x14ac:dyDescent="0.2">
      <c r="A313" s="417"/>
      <c r="B313" s="465" t="s">
        <v>985</v>
      </c>
      <c r="C313" s="419" t="s">
        <v>986</v>
      </c>
      <c r="D313" s="420" t="s">
        <v>906</v>
      </c>
      <c r="E313" s="421"/>
      <c r="F313" s="422">
        <v>39</v>
      </c>
      <c r="G313" s="421"/>
      <c r="H313" s="421"/>
      <c r="I313" s="470"/>
    </row>
    <row r="314" spans="1:9" ht="9.6" customHeight="1" x14ac:dyDescent="0.2">
      <c r="A314" s="464"/>
      <c r="B314" s="465" t="s">
        <v>985</v>
      </c>
      <c r="C314" s="466" t="s">
        <v>986</v>
      </c>
      <c r="D314" s="467" t="s">
        <v>8118</v>
      </c>
      <c r="E314" s="468"/>
      <c r="F314" s="466" t="s">
        <v>986</v>
      </c>
      <c r="G314" s="468"/>
      <c r="H314" s="468"/>
      <c r="I314" s="469"/>
    </row>
    <row r="315" spans="1:9" ht="9.6" customHeight="1" x14ac:dyDescent="0.2">
      <c r="A315" s="417"/>
      <c r="B315" s="465" t="s">
        <v>985</v>
      </c>
      <c r="C315" s="419" t="s">
        <v>986</v>
      </c>
      <c r="D315" s="420" t="s">
        <v>46</v>
      </c>
      <c r="E315" s="421"/>
      <c r="F315" s="422">
        <v>61</v>
      </c>
      <c r="G315" s="421"/>
      <c r="H315" s="421"/>
      <c r="I315" s="470"/>
    </row>
    <row r="316" spans="1:9" ht="9.6" customHeight="1" x14ac:dyDescent="0.2">
      <c r="A316" s="464"/>
      <c r="B316" s="465" t="s">
        <v>985</v>
      </c>
      <c r="C316" s="466" t="s">
        <v>986</v>
      </c>
      <c r="D316" s="467" t="s">
        <v>8119</v>
      </c>
      <c r="E316" s="468"/>
      <c r="F316" s="466" t="s">
        <v>986</v>
      </c>
      <c r="G316" s="468"/>
      <c r="H316" s="468"/>
      <c r="I316" s="469"/>
    </row>
    <row r="317" spans="1:9" ht="9.6" customHeight="1" x14ac:dyDescent="0.2">
      <c r="A317" s="417"/>
      <c r="B317" s="465" t="s">
        <v>985</v>
      </c>
      <c r="C317" s="419" t="s">
        <v>986</v>
      </c>
      <c r="D317" s="420" t="s">
        <v>1192</v>
      </c>
      <c r="E317" s="421"/>
      <c r="F317" s="422">
        <v>52</v>
      </c>
      <c r="G317" s="421"/>
      <c r="H317" s="421"/>
      <c r="I317" s="470"/>
    </row>
    <row r="318" spans="1:9" ht="9.6" customHeight="1" x14ac:dyDescent="0.2">
      <c r="A318" s="464"/>
      <c r="B318" s="465" t="s">
        <v>985</v>
      </c>
      <c r="C318" s="466" t="s">
        <v>986</v>
      </c>
      <c r="D318" s="467" t="s">
        <v>8120</v>
      </c>
      <c r="E318" s="468"/>
      <c r="F318" s="466" t="s">
        <v>986</v>
      </c>
      <c r="G318" s="468"/>
      <c r="H318" s="468"/>
      <c r="I318" s="469"/>
    </row>
    <row r="319" spans="1:9" ht="9.6" customHeight="1" x14ac:dyDescent="0.2">
      <c r="A319" s="417"/>
      <c r="B319" s="465" t="s">
        <v>985</v>
      </c>
      <c r="C319" s="419" t="s">
        <v>986</v>
      </c>
      <c r="D319" s="420" t="s">
        <v>868</v>
      </c>
      <c r="E319" s="421"/>
      <c r="F319" s="422">
        <v>18</v>
      </c>
      <c r="G319" s="421"/>
      <c r="H319" s="421"/>
      <c r="I319" s="470"/>
    </row>
    <row r="320" spans="1:9" ht="9.6" customHeight="1" x14ac:dyDescent="0.2">
      <c r="A320" s="464"/>
      <c r="B320" s="465" t="s">
        <v>985</v>
      </c>
      <c r="C320" s="466" t="s">
        <v>986</v>
      </c>
      <c r="D320" s="467" t="s">
        <v>8121</v>
      </c>
      <c r="E320" s="468"/>
      <c r="F320" s="466" t="s">
        <v>986</v>
      </c>
      <c r="G320" s="468"/>
      <c r="H320" s="468"/>
      <c r="I320" s="469"/>
    </row>
    <row r="321" spans="1:9" ht="9.6" customHeight="1" x14ac:dyDescent="0.2">
      <c r="A321" s="417"/>
      <c r="B321" s="465" t="s">
        <v>985</v>
      </c>
      <c r="C321" s="419" t="s">
        <v>986</v>
      </c>
      <c r="D321" s="420" t="s">
        <v>872</v>
      </c>
      <c r="E321" s="421"/>
      <c r="F321" s="422">
        <v>20</v>
      </c>
      <c r="G321" s="421"/>
      <c r="H321" s="421"/>
      <c r="I321" s="470"/>
    </row>
    <row r="322" spans="1:9" ht="9.6" customHeight="1" x14ac:dyDescent="0.2">
      <c r="A322" s="464"/>
      <c r="B322" s="465" t="s">
        <v>985</v>
      </c>
      <c r="C322" s="466" t="s">
        <v>986</v>
      </c>
      <c r="D322" s="467" t="s">
        <v>8122</v>
      </c>
      <c r="E322" s="468"/>
      <c r="F322" s="466" t="s">
        <v>986</v>
      </c>
      <c r="G322" s="468"/>
      <c r="H322" s="468"/>
      <c r="I322" s="469"/>
    </row>
    <row r="323" spans="1:9" ht="9.6" customHeight="1" x14ac:dyDescent="0.2">
      <c r="A323" s="417"/>
      <c r="B323" s="465" t="s">
        <v>985</v>
      </c>
      <c r="C323" s="419" t="s">
        <v>986</v>
      </c>
      <c r="D323" s="420" t="s">
        <v>878</v>
      </c>
      <c r="E323" s="421"/>
      <c r="F323" s="422">
        <v>23</v>
      </c>
      <c r="G323" s="421"/>
      <c r="H323" s="421"/>
      <c r="I323" s="470"/>
    </row>
    <row r="324" spans="1:9" ht="9.6" customHeight="1" x14ac:dyDescent="0.2">
      <c r="A324" s="464"/>
      <c r="B324" s="465" t="s">
        <v>985</v>
      </c>
      <c r="C324" s="466" t="s">
        <v>986</v>
      </c>
      <c r="D324" s="467" t="s">
        <v>8123</v>
      </c>
      <c r="E324" s="468"/>
      <c r="F324" s="466" t="s">
        <v>986</v>
      </c>
      <c r="G324" s="468"/>
      <c r="H324" s="468"/>
      <c r="I324" s="469"/>
    </row>
    <row r="325" spans="1:9" ht="9.6" customHeight="1" x14ac:dyDescent="0.2">
      <c r="A325" s="417"/>
      <c r="B325" s="465" t="s">
        <v>985</v>
      </c>
      <c r="C325" s="419" t="s">
        <v>986</v>
      </c>
      <c r="D325" s="420" t="s">
        <v>890</v>
      </c>
      <c r="E325" s="421"/>
      <c r="F325" s="422">
        <v>29</v>
      </c>
      <c r="G325" s="421"/>
      <c r="H325" s="421"/>
      <c r="I325" s="470"/>
    </row>
    <row r="326" spans="1:9" ht="9.6" customHeight="1" x14ac:dyDescent="0.2">
      <c r="A326" s="464"/>
      <c r="B326" s="465" t="s">
        <v>985</v>
      </c>
      <c r="C326" s="466" t="s">
        <v>986</v>
      </c>
      <c r="D326" s="467" t="s">
        <v>8124</v>
      </c>
      <c r="E326" s="468"/>
      <c r="F326" s="466" t="s">
        <v>986</v>
      </c>
      <c r="G326" s="468"/>
      <c r="H326" s="468"/>
      <c r="I326" s="469"/>
    </row>
    <row r="327" spans="1:9" ht="9.6" customHeight="1" x14ac:dyDescent="0.2">
      <c r="A327" s="417"/>
      <c r="B327" s="465" t="s">
        <v>985</v>
      </c>
      <c r="C327" s="419" t="s">
        <v>986</v>
      </c>
      <c r="D327" s="420" t="s">
        <v>1243</v>
      </c>
      <c r="E327" s="421"/>
      <c r="F327" s="422">
        <v>64</v>
      </c>
      <c r="G327" s="421"/>
      <c r="H327" s="421"/>
      <c r="I327" s="470"/>
    </row>
    <row r="328" spans="1:9" ht="9.6" customHeight="1" x14ac:dyDescent="0.2">
      <c r="A328" s="464"/>
      <c r="B328" s="465" t="s">
        <v>985</v>
      </c>
      <c r="C328" s="466" t="s">
        <v>986</v>
      </c>
      <c r="D328" s="467" t="s">
        <v>8125</v>
      </c>
      <c r="E328" s="468"/>
      <c r="F328" s="466" t="s">
        <v>986</v>
      </c>
      <c r="G328" s="468"/>
      <c r="H328" s="468"/>
      <c r="I328" s="469"/>
    </row>
    <row r="329" spans="1:9" ht="9.6" customHeight="1" x14ac:dyDescent="0.2">
      <c r="A329" s="417"/>
      <c r="B329" s="465" t="s">
        <v>985</v>
      </c>
      <c r="C329" s="419" t="s">
        <v>986</v>
      </c>
      <c r="D329" s="420" t="s">
        <v>874</v>
      </c>
      <c r="E329" s="421"/>
      <c r="F329" s="422">
        <v>21</v>
      </c>
      <c r="G329" s="421"/>
      <c r="H329" s="421"/>
      <c r="I329" s="470"/>
    </row>
    <row r="330" spans="1:9" ht="9.6" customHeight="1" x14ac:dyDescent="0.2">
      <c r="A330" s="464"/>
      <c r="B330" s="465" t="s">
        <v>985</v>
      </c>
      <c r="C330" s="466" t="s">
        <v>986</v>
      </c>
      <c r="D330" s="467" t="s">
        <v>8126</v>
      </c>
      <c r="E330" s="468"/>
      <c r="F330" s="466" t="s">
        <v>986</v>
      </c>
      <c r="G330" s="468"/>
      <c r="H330" s="468"/>
      <c r="I330" s="469"/>
    </row>
    <row r="331" spans="1:9" ht="9.6" customHeight="1" x14ac:dyDescent="0.2">
      <c r="A331" s="417"/>
      <c r="B331" s="465" t="s">
        <v>985</v>
      </c>
      <c r="C331" s="419" t="s">
        <v>986</v>
      </c>
      <c r="D331" s="420" t="s">
        <v>1192</v>
      </c>
      <c r="E331" s="421"/>
      <c r="F331" s="422">
        <v>52</v>
      </c>
      <c r="G331" s="421"/>
      <c r="H331" s="421"/>
      <c r="I331" s="470"/>
    </row>
    <row r="332" spans="1:9" ht="9.6" customHeight="1" x14ac:dyDescent="0.2">
      <c r="A332" s="464"/>
      <c r="B332" s="465" t="s">
        <v>985</v>
      </c>
      <c r="C332" s="466" t="s">
        <v>986</v>
      </c>
      <c r="D332" s="467" t="s">
        <v>8127</v>
      </c>
      <c r="E332" s="468"/>
      <c r="F332" s="466" t="s">
        <v>986</v>
      </c>
      <c r="G332" s="468"/>
      <c r="H332" s="468"/>
      <c r="I332" s="469"/>
    </row>
    <row r="333" spans="1:9" ht="9.6" customHeight="1" x14ac:dyDescent="0.2">
      <c r="A333" s="417"/>
      <c r="B333" s="465" t="s">
        <v>985</v>
      </c>
      <c r="C333" s="419" t="s">
        <v>986</v>
      </c>
      <c r="D333" s="420" t="s">
        <v>1192</v>
      </c>
      <c r="E333" s="421"/>
      <c r="F333" s="422">
        <v>52</v>
      </c>
      <c r="G333" s="421"/>
      <c r="H333" s="421"/>
      <c r="I333" s="470"/>
    </row>
    <row r="334" spans="1:9" ht="9.6" customHeight="1" x14ac:dyDescent="0.2">
      <c r="A334" s="471"/>
      <c r="B334" s="465" t="s">
        <v>985</v>
      </c>
      <c r="C334" s="472" t="s">
        <v>986</v>
      </c>
      <c r="D334" s="473" t="s">
        <v>988</v>
      </c>
      <c r="E334" s="474"/>
      <c r="F334" s="475">
        <v>825</v>
      </c>
      <c r="G334" s="474"/>
      <c r="H334" s="474"/>
      <c r="I334" s="476"/>
    </row>
    <row r="335" spans="1:9" ht="9.6" customHeight="1" x14ac:dyDescent="0.2">
      <c r="A335" s="464"/>
      <c r="B335" s="465" t="s">
        <v>985</v>
      </c>
      <c r="C335" s="466" t="s">
        <v>986</v>
      </c>
      <c r="D335" s="467" t="s">
        <v>8128</v>
      </c>
      <c r="E335" s="468"/>
      <c r="F335" s="466" t="s">
        <v>986</v>
      </c>
      <c r="G335" s="468"/>
      <c r="H335" s="468"/>
      <c r="I335" s="469"/>
    </row>
    <row r="336" spans="1:9" ht="9.6" customHeight="1" x14ac:dyDescent="0.2">
      <c r="A336" s="464"/>
      <c r="B336" s="465" t="s">
        <v>985</v>
      </c>
      <c r="C336" s="466" t="s">
        <v>986</v>
      </c>
      <c r="D336" s="467" t="s">
        <v>5229</v>
      </c>
      <c r="E336" s="468"/>
      <c r="F336" s="466" t="s">
        <v>986</v>
      </c>
      <c r="G336" s="468"/>
      <c r="H336" s="468"/>
      <c r="I336" s="469"/>
    </row>
    <row r="337" spans="1:9" ht="9.6" customHeight="1" x14ac:dyDescent="0.2">
      <c r="A337" s="417"/>
      <c r="B337" s="465" t="s">
        <v>985</v>
      </c>
      <c r="C337" s="419" t="s">
        <v>986</v>
      </c>
      <c r="D337" s="420" t="s">
        <v>913</v>
      </c>
      <c r="E337" s="421"/>
      <c r="F337" s="422">
        <v>43</v>
      </c>
      <c r="G337" s="421"/>
      <c r="H337" s="421"/>
      <c r="I337" s="470"/>
    </row>
    <row r="338" spans="1:9" ht="9.6" customHeight="1" x14ac:dyDescent="0.2">
      <c r="A338" s="464"/>
      <c r="B338" s="465" t="s">
        <v>985</v>
      </c>
      <c r="C338" s="466" t="s">
        <v>986</v>
      </c>
      <c r="D338" s="467" t="s">
        <v>8129</v>
      </c>
      <c r="E338" s="468"/>
      <c r="F338" s="466" t="s">
        <v>986</v>
      </c>
      <c r="G338" s="468"/>
      <c r="H338" s="468"/>
      <c r="I338" s="469"/>
    </row>
    <row r="339" spans="1:9" ht="9.6" customHeight="1" x14ac:dyDescent="0.2">
      <c r="A339" s="417"/>
      <c r="B339" s="465" t="s">
        <v>985</v>
      </c>
      <c r="C339" s="419" t="s">
        <v>986</v>
      </c>
      <c r="D339" s="420" t="s">
        <v>894</v>
      </c>
      <c r="E339" s="421"/>
      <c r="F339" s="422">
        <v>33</v>
      </c>
      <c r="G339" s="421"/>
      <c r="H339" s="421"/>
      <c r="I339" s="470"/>
    </row>
    <row r="340" spans="1:9" ht="9.6" customHeight="1" x14ac:dyDescent="0.2">
      <c r="A340" s="464"/>
      <c r="B340" s="465" t="s">
        <v>985</v>
      </c>
      <c r="C340" s="466" t="s">
        <v>986</v>
      </c>
      <c r="D340" s="467" t="s">
        <v>5230</v>
      </c>
      <c r="E340" s="468"/>
      <c r="F340" s="466" t="s">
        <v>986</v>
      </c>
      <c r="G340" s="468"/>
      <c r="H340" s="468"/>
      <c r="I340" s="469"/>
    </row>
    <row r="341" spans="1:9" ht="9.6" customHeight="1" x14ac:dyDescent="0.2">
      <c r="A341" s="417"/>
      <c r="B341" s="465" t="s">
        <v>985</v>
      </c>
      <c r="C341" s="419" t="s">
        <v>986</v>
      </c>
      <c r="D341" s="420" t="s">
        <v>2722</v>
      </c>
      <c r="E341" s="421"/>
      <c r="F341" s="422">
        <v>74</v>
      </c>
      <c r="G341" s="421"/>
      <c r="H341" s="421"/>
      <c r="I341" s="470"/>
    </row>
    <row r="342" spans="1:9" ht="9.6" customHeight="1" x14ac:dyDescent="0.2">
      <c r="A342" s="464"/>
      <c r="B342" s="465" t="s">
        <v>985</v>
      </c>
      <c r="C342" s="466" t="s">
        <v>986</v>
      </c>
      <c r="D342" s="467" t="s">
        <v>5231</v>
      </c>
      <c r="E342" s="468"/>
      <c r="F342" s="466" t="s">
        <v>986</v>
      </c>
      <c r="G342" s="468"/>
      <c r="H342" s="468"/>
      <c r="I342" s="469"/>
    </row>
    <row r="343" spans="1:9" ht="9.6" customHeight="1" x14ac:dyDescent="0.2">
      <c r="A343" s="417"/>
      <c r="B343" s="465" t="s">
        <v>985</v>
      </c>
      <c r="C343" s="419" t="s">
        <v>986</v>
      </c>
      <c r="D343" s="420" t="s">
        <v>906</v>
      </c>
      <c r="E343" s="421"/>
      <c r="F343" s="422">
        <v>39</v>
      </c>
      <c r="G343" s="421"/>
      <c r="H343" s="421"/>
      <c r="I343" s="470"/>
    </row>
    <row r="344" spans="1:9" ht="9.6" customHeight="1" x14ac:dyDescent="0.2">
      <c r="A344" s="464"/>
      <c r="B344" s="465" t="s">
        <v>985</v>
      </c>
      <c r="C344" s="466" t="s">
        <v>986</v>
      </c>
      <c r="D344" s="467" t="s">
        <v>5232</v>
      </c>
      <c r="E344" s="468"/>
      <c r="F344" s="466" t="s">
        <v>986</v>
      </c>
      <c r="G344" s="468"/>
      <c r="H344" s="468"/>
      <c r="I344" s="469"/>
    </row>
    <row r="345" spans="1:9" ht="9.6" customHeight="1" x14ac:dyDescent="0.2">
      <c r="A345" s="417"/>
      <c r="B345" s="465" t="s">
        <v>985</v>
      </c>
      <c r="C345" s="419" t="s">
        <v>986</v>
      </c>
      <c r="D345" s="420" t="s">
        <v>912</v>
      </c>
      <c r="E345" s="421"/>
      <c r="F345" s="422">
        <v>42</v>
      </c>
      <c r="G345" s="421"/>
      <c r="H345" s="421"/>
      <c r="I345" s="470"/>
    </row>
    <row r="346" spans="1:9" ht="9.6" customHeight="1" x14ac:dyDescent="0.2">
      <c r="A346" s="464"/>
      <c r="B346" s="465" t="s">
        <v>985</v>
      </c>
      <c r="C346" s="466" t="s">
        <v>986</v>
      </c>
      <c r="D346" s="467" t="s">
        <v>8130</v>
      </c>
      <c r="E346" s="468"/>
      <c r="F346" s="466" t="s">
        <v>986</v>
      </c>
      <c r="G346" s="468"/>
      <c r="H346" s="468"/>
      <c r="I346" s="469"/>
    </row>
    <row r="347" spans="1:9" ht="9.6" customHeight="1" x14ac:dyDescent="0.2">
      <c r="A347" s="417"/>
      <c r="B347" s="465" t="s">
        <v>985</v>
      </c>
      <c r="C347" s="419" t="s">
        <v>986</v>
      </c>
      <c r="D347" s="420" t="s">
        <v>894</v>
      </c>
      <c r="E347" s="421"/>
      <c r="F347" s="422">
        <v>33</v>
      </c>
      <c r="G347" s="421"/>
      <c r="H347" s="421"/>
      <c r="I347" s="470"/>
    </row>
    <row r="348" spans="1:9" ht="9.6" customHeight="1" x14ac:dyDescent="0.2">
      <c r="A348" s="464"/>
      <c r="B348" s="465" t="s">
        <v>985</v>
      </c>
      <c r="C348" s="466" t="s">
        <v>986</v>
      </c>
      <c r="D348" s="467" t="s">
        <v>8131</v>
      </c>
      <c r="E348" s="468"/>
      <c r="F348" s="466" t="s">
        <v>986</v>
      </c>
      <c r="G348" s="468"/>
      <c r="H348" s="468"/>
      <c r="I348" s="469"/>
    </row>
    <row r="349" spans="1:9" ht="9.6" customHeight="1" x14ac:dyDescent="0.2">
      <c r="A349" s="417"/>
      <c r="B349" s="465" t="s">
        <v>985</v>
      </c>
      <c r="C349" s="419" t="s">
        <v>986</v>
      </c>
      <c r="D349" s="420" t="s">
        <v>912</v>
      </c>
      <c r="E349" s="421"/>
      <c r="F349" s="422">
        <v>42</v>
      </c>
      <c r="G349" s="421"/>
      <c r="H349" s="421"/>
      <c r="I349" s="470"/>
    </row>
    <row r="350" spans="1:9" ht="9.6" customHeight="1" x14ac:dyDescent="0.2">
      <c r="A350" s="464"/>
      <c r="B350" s="465" t="s">
        <v>985</v>
      </c>
      <c r="C350" s="466" t="s">
        <v>986</v>
      </c>
      <c r="D350" s="467" t="s">
        <v>8132</v>
      </c>
      <c r="E350" s="468"/>
      <c r="F350" s="466" t="s">
        <v>986</v>
      </c>
      <c r="G350" s="468"/>
      <c r="H350" s="468"/>
      <c r="I350" s="469"/>
    </row>
    <row r="351" spans="1:9" ht="9.6" customHeight="1" x14ac:dyDescent="0.2">
      <c r="A351" s="417"/>
      <c r="B351" s="465" t="s">
        <v>985</v>
      </c>
      <c r="C351" s="419" t="s">
        <v>986</v>
      </c>
      <c r="D351" s="420" t="s">
        <v>894</v>
      </c>
      <c r="E351" s="421"/>
      <c r="F351" s="422">
        <v>33</v>
      </c>
      <c r="G351" s="421"/>
      <c r="H351" s="421"/>
      <c r="I351" s="470"/>
    </row>
    <row r="352" spans="1:9" ht="9.6" customHeight="1" x14ac:dyDescent="0.2">
      <c r="A352" s="464"/>
      <c r="B352" s="465" t="s">
        <v>985</v>
      </c>
      <c r="C352" s="466" t="s">
        <v>986</v>
      </c>
      <c r="D352" s="467" t="s">
        <v>8133</v>
      </c>
      <c r="E352" s="468"/>
      <c r="F352" s="466" t="s">
        <v>986</v>
      </c>
      <c r="G352" s="468"/>
      <c r="H352" s="468"/>
      <c r="I352" s="469"/>
    </row>
    <row r="353" spans="1:9" ht="9.6" customHeight="1" x14ac:dyDescent="0.2">
      <c r="A353" s="417"/>
      <c r="B353" s="465" t="s">
        <v>985</v>
      </c>
      <c r="C353" s="419" t="s">
        <v>986</v>
      </c>
      <c r="D353" s="420" t="s">
        <v>894</v>
      </c>
      <c r="E353" s="421"/>
      <c r="F353" s="422">
        <v>33</v>
      </c>
      <c r="G353" s="421"/>
      <c r="H353" s="421"/>
      <c r="I353" s="470"/>
    </row>
    <row r="354" spans="1:9" ht="9.6" customHeight="1" x14ac:dyDescent="0.2">
      <c r="A354" s="464"/>
      <c r="B354" s="465" t="s">
        <v>985</v>
      </c>
      <c r="C354" s="466" t="s">
        <v>986</v>
      </c>
      <c r="D354" s="467" t="s">
        <v>8134</v>
      </c>
      <c r="E354" s="468"/>
      <c r="F354" s="466" t="s">
        <v>986</v>
      </c>
      <c r="G354" s="468"/>
      <c r="H354" s="468"/>
      <c r="I354" s="469"/>
    </row>
    <row r="355" spans="1:9" ht="9.6" customHeight="1" x14ac:dyDescent="0.2">
      <c r="A355" s="417"/>
      <c r="B355" s="465" t="s">
        <v>985</v>
      </c>
      <c r="C355" s="419" t="s">
        <v>986</v>
      </c>
      <c r="D355" s="420" t="s">
        <v>912</v>
      </c>
      <c r="E355" s="421"/>
      <c r="F355" s="422">
        <v>42</v>
      </c>
      <c r="G355" s="421"/>
      <c r="H355" s="421"/>
      <c r="I355" s="470"/>
    </row>
    <row r="356" spans="1:9" ht="9.6" customHeight="1" x14ac:dyDescent="0.2">
      <c r="A356" s="464"/>
      <c r="B356" s="465" t="s">
        <v>985</v>
      </c>
      <c r="C356" s="466" t="s">
        <v>986</v>
      </c>
      <c r="D356" s="467" t="s">
        <v>8135</v>
      </c>
      <c r="E356" s="468"/>
      <c r="F356" s="466" t="s">
        <v>986</v>
      </c>
      <c r="G356" s="468"/>
      <c r="H356" s="468"/>
      <c r="I356" s="469"/>
    </row>
    <row r="357" spans="1:9" ht="9.6" customHeight="1" x14ac:dyDescent="0.2">
      <c r="A357" s="417"/>
      <c r="B357" s="465" t="s">
        <v>985</v>
      </c>
      <c r="C357" s="419" t="s">
        <v>986</v>
      </c>
      <c r="D357" s="420" t="s">
        <v>2729</v>
      </c>
      <c r="E357" s="421"/>
      <c r="F357" s="422">
        <v>78</v>
      </c>
      <c r="G357" s="421"/>
      <c r="H357" s="421"/>
      <c r="I357" s="470"/>
    </row>
    <row r="358" spans="1:9" ht="9.6" customHeight="1" x14ac:dyDescent="0.2">
      <c r="A358" s="471"/>
      <c r="B358" s="465" t="s">
        <v>985</v>
      </c>
      <c r="C358" s="472" t="s">
        <v>986</v>
      </c>
      <c r="D358" s="473" t="s">
        <v>988</v>
      </c>
      <c r="E358" s="474"/>
      <c r="F358" s="475">
        <v>492</v>
      </c>
      <c r="G358" s="474"/>
      <c r="H358" s="474"/>
      <c r="I358" s="476"/>
    </row>
    <row r="359" spans="1:9" ht="9.6" customHeight="1" x14ac:dyDescent="0.2">
      <c r="A359" s="464"/>
      <c r="B359" s="465" t="s">
        <v>985</v>
      </c>
      <c r="C359" s="466" t="s">
        <v>986</v>
      </c>
      <c r="D359" s="467" t="s">
        <v>8136</v>
      </c>
      <c r="E359" s="468"/>
      <c r="F359" s="466" t="s">
        <v>986</v>
      </c>
      <c r="G359" s="468"/>
      <c r="H359" s="468"/>
      <c r="I359" s="469"/>
    </row>
    <row r="360" spans="1:9" ht="9.6" customHeight="1" x14ac:dyDescent="0.2">
      <c r="A360" s="464"/>
      <c r="B360" s="465" t="s">
        <v>985</v>
      </c>
      <c r="C360" s="466" t="s">
        <v>986</v>
      </c>
      <c r="D360" s="467" t="s">
        <v>8137</v>
      </c>
      <c r="E360" s="468"/>
      <c r="F360" s="466" t="s">
        <v>986</v>
      </c>
      <c r="G360" s="468"/>
      <c r="H360" s="468"/>
      <c r="I360" s="469"/>
    </row>
    <row r="361" spans="1:9" ht="9.6" customHeight="1" x14ac:dyDescent="0.2">
      <c r="A361" s="417"/>
      <c r="B361" s="465" t="s">
        <v>985</v>
      </c>
      <c r="C361" s="419" t="s">
        <v>986</v>
      </c>
      <c r="D361" s="420" t="s">
        <v>3801</v>
      </c>
      <c r="E361" s="421"/>
      <c r="F361" s="422">
        <v>146</v>
      </c>
      <c r="G361" s="421"/>
      <c r="H361" s="421"/>
      <c r="I361" s="470"/>
    </row>
    <row r="362" spans="1:9" ht="9.6" customHeight="1" x14ac:dyDescent="0.2">
      <c r="A362" s="464"/>
      <c r="B362" s="465" t="s">
        <v>985</v>
      </c>
      <c r="C362" s="466" t="s">
        <v>986</v>
      </c>
      <c r="D362" s="467" t="s">
        <v>8138</v>
      </c>
      <c r="E362" s="468"/>
      <c r="F362" s="466" t="s">
        <v>986</v>
      </c>
      <c r="G362" s="468"/>
      <c r="H362" s="468"/>
      <c r="I362" s="469"/>
    </row>
    <row r="363" spans="1:9" ht="9.6" customHeight="1" x14ac:dyDescent="0.2">
      <c r="A363" s="417"/>
      <c r="B363" s="465" t="s">
        <v>985</v>
      </c>
      <c r="C363" s="419" t="s">
        <v>986</v>
      </c>
      <c r="D363" s="420" t="s">
        <v>3702</v>
      </c>
      <c r="E363" s="421"/>
      <c r="F363" s="422">
        <v>125</v>
      </c>
      <c r="G363" s="421"/>
      <c r="H363" s="421"/>
      <c r="I363" s="470"/>
    </row>
    <row r="364" spans="1:9" ht="9.6" customHeight="1" x14ac:dyDescent="0.2">
      <c r="A364" s="464"/>
      <c r="B364" s="465" t="s">
        <v>985</v>
      </c>
      <c r="C364" s="466" t="s">
        <v>986</v>
      </c>
      <c r="D364" s="467" t="s">
        <v>8139</v>
      </c>
      <c r="E364" s="468"/>
      <c r="F364" s="466" t="s">
        <v>986</v>
      </c>
      <c r="G364" s="468"/>
      <c r="H364" s="468"/>
      <c r="I364" s="469"/>
    </row>
    <row r="365" spans="1:9" ht="9.6" customHeight="1" x14ac:dyDescent="0.2">
      <c r="A365" s="417"/>
      <c r="B365" s="465" t="s">
        <v>985</v>
      </c>
      <c r="C365" s="419" t="s">
        <v>986</v>
      </c>
      <c r="D365" s="420" t="s">
        <v>3968</v>
      </c>
      <c r="E365" s="421"/>
      <c r="F365" s="422">
        <v>187</v>
      </c>
      <c r="G365" s="421"/>
      <c r="H365" s="421"/>
      <c r="I365" s="470"/>
    </row>
    <row r="366" spans="1:9" ht="9.6" customHeight="1" x14ac:dyDescent="0.2">
      <c r="A366" s="464"/>
      <c r="B366" s="465" t="s">
        <v>985</v>
      </c>
      <c r="C366" s="466" t="s">
        <v>986</v>
      </c>
      <c r="D366" s="467" t="s">
        <v>8140</v>
      </c>
      <c r="E366" s="468"/>
      <c r="F366" s="466" t="s">
        <v>986</v>
      </c>
      <c r="G366" s="468"/>
      <c r="H366" s="468"/>
      <c r="I366" s="469"/>
    </row>
    <row r="367" spans="1:9" ht="9.6" customHeight="1" x14ac:dyDescent="0.2">
      <c r="A367" s="417"/>
      <c r="B367" s="465" t="s">
        <v>985</v>
      </c>
      <c r="C367" s="419" t="s">
        <v>986</v>
      </c>
      <c r="D367" s="420" t="s">
        <v>3998</v>
      </c>
      <c r="E367" s="421"/>
      <c r="F367" s="422">
        <v>192</v>
      </c>
      <c r="G367" s="421"/>
      <c r="H367" s="421"/>
      <c r="I367" s="470"/>
    </row>
    <row r="368" spans="1:9" ht="9.6" customHeight="1" x14ac:dyDescent="0.2">
      <c r="A368" s="464"/>
      <c r="B368" s="465" t="s">
        <v>985</v>
      </c>
      <c r="C368" s="466" t="s">
        <v>986</v>
      </c>
      <c r="D368" s="467" t="s">
        <v>8141</v>
      </c>
      <c r="E368" s="468"/>
      <c r="F368" s="466" t="s">
        <v>986</v>
      </c>
      <c r="G368" s="468"/>
      <c r="H368" s="468"/>
      <c r="I368" s="469"/>
    </row>
    <row r="369" spans="1:9" ht="9.6" customHeight="1" x14ac:dyDescent="0.2">
      <c r="A369" s="417"/>
      <c r="B369" s="465" t="s">
        <v>985</v>
      </c>
      <c r="C369" s="419" t="s">
        <v>986</v>
      </c>
      <c r="D369" s="420" t="s">
        <v>4060</v>
      </c>
      <c r="E369" s="421"/>
      <c r="F369" s="422">
        <v>203</v>
      </c>
      <c r="G369" s="421"/>
      <c r="H369" s="421"/>
      <c r="I369" s="470"/>
    </row>
    <row r="370" spans="1:9" ht="9.6" customHeight="1" x14ac:dyDescent="0.2">
      <c r="A370" s="464"/>
      <c r="B370" s="465" t="s">
        <v>985</v>
      </c>
      <c r="C370" s="466" t="s">
        <v>986</v>
      </c>
      <c r="D370" s="467" t="s">
        <v>8142</v>
      </c>
      <c r="E370" s="468"/>
      <c r="F370" s="466" t="s">
        <v>986</v>
      </c>
      <c r="G370" s="468"/>
      <c r="H370" s="468"/>
      <c r="I370" s="469"/>
    </row>
    <row r="371" spans="1:9" ht="9.6" customHeight="1" x14ac:dyDescent="0.2">
      <c r="A371" s="417"/>
      <c r="B371" s="465" t="s">
        <v>985</v>
      </c>
      <c r="C371" s="419" t="s">
        <v>986</v>
      </c>
      <c r="D371" s="420" t="s">
        <v>4184</v>
      </c>
      <c r="E371" s="421"/>
      <c r="F371" s="422">
        <v>226</v>
      </c>
      <c r="G371" s="421"/>
      <c r="H371" s="421"/>
      <c r="I371" s="470"/>
    </row>
    <row r="372" spans="1:9" ht="9.6" customHeight="1" x14ac:dyDescent="0.2">
      <c r="A372" s="464"/>
      <c r="B372" s="465" t="s">
        <v>985</v>
      </c>
      <c r="C372" s="466" t="s">
        <v>986</v>
      </c>
      <c r="D372" s="467" t="s">
        <v>8143</v>
      </c>
      <c r="E372" s="468"/>
      <c r="F372" s="466" t="s">
        <v>986</v>
      </c>
      <c r="G372" s="468"/>
      <c r="H372" s="468"/>
      <c r="I372" s="469"/>
    </row>
    <row r="373" spans="1:9" ht="9.6" customHeight="1" x14ac:dyDescent="0.2">
      <c r="A373" s="417"/>
      <c r="B373" s="465" t="s">
        <v>985</v>
      </c>
      <c r="C373" s="419" t="s">
        <v>986</v>
      </c>
      <c r="D373" s="420" t="s">
        <v>3966</v>
      </c>
      <c r="E373" s="421"/>
      <c r="F373" s="422">
        <v>186</v>
      </c>
      <c r="G373" s="421"/>
      <c r="H373" s="421"/>
      <c r="I373" s="470"/>
    </row>
    <row r="374" spans="1:9" ht="9.6" customHeight="1" x14ac:dyDescent="0.2">
      <c r="A374" s="464"/>
      <c r="B374" s="465" t="s">
        <v>985</v>
      </c>
      <c r="C374" s="466" t="s">
        <v>986</v>
      </c>
      <c r="D374" s="467" t="s">
        <v>8144</v>
      </c>
      <c r="E374" s="468"/>
      <c r="F374" s="466" t="s">
        <v>986</v>
      </c>
      <c r="G374" s="468"/>
      <c r="H374" s="468"/>
      <c r="I374" s="469"/>
    </row>
    <row r="375" spans="1:9" ht="9.6" customHeight="1" x14ac:dyDescent="0.2">
      <c r="A375" s="417"/>
      <c r="B375" s="465" t="s">
        <v>985</v>
      </c>
      <c r="C375" s="419" t="s">
        <v>986</v>
      </c>
      <c r="D375" s="420" t="s">
        <v>880</v>
      </c>
      <c r="E375" s="421"/>
      <c r="F375" s="422">
        <v>24</v>
      </c>
      <c r="G375" s="421"/>
      <c r="H375" s="421"/>
      <c r="I375" s="470"/>
    </row>
    <row r="376" spans="1:9" ht="9.6" customHeight="1" x14ac:dyDescent="0.2">
      <c r="A376" s="464"/>
      <c r="B376" s="465" t="s">
        <v>985</v>
      </c>
      <c r="C376" s="466" t="s">
        <v>986</v>
      </c>
      <c r="D376" s="467" t="s">
        <v>8145</v>
      </c>
      <c r="E376" s="468"/>
      <c r="F376" s="466" t="s">
        <v>986</v>
      </c>
      <c r="G376" s="468"/>
      <c r="H376" s="468"/>
      <c r="I376" s="469"/>
    </row>
    <row r="377" spans="1:9" ht="9.6" customHeight="1" x14ac:dyDescent="0.2">
      <c r="A377" s="417"/>
      <c r="B377" s="465" t="s">
        <v>985</v>
      </c>
      <c r="C377" s="419" t="s">
        <v>986</v>
      </c>
      <c r="D377" s="420" t="s">
        <v>872</v>
      </c>
      <c r="E377" s="421"/>
      <c r="F377" s="422">
        <v>20</v>
      </c>
      <c r="G377" s="421"/>
      <c r="H377" s="421"/>
      <c r="I377" s="470"/>
    </row>
    <row r="378" spans="1:9" ht="9.6" customHeight="1" x14ac:dyDescent="0.2">
      <c r="A378" s="464"/>
      <c r="B378" s="465" t="s">
        <v>985</v>
      </c>
      <c r="C378" s="466" t="s">
        <v>986</v>
      </c>
      <c r="D378" s="467" t="s">
        <v>8146</v>
      </c>
      <c r="E378" s="468"/>
      <c r="F378" s="466" t="s">
        <v>986</v>
      </c>
      <c r="G378" s="468"/>
      <c r="H378" s="468"/>
      <c r="I378" s="469"/>
    </row>
    <row r="379" spans="1:9" ht="9.6" customHeight="1" x14ac:dyDescent="0.2">
      <c r="A379" s="417"/>
      <c r="B379" s="465" t="s">
        <v>985</v>
      </c>
      <c r="C379" s="419" t="s">
        <v>986</v>
      </c>
      <c r="D379" s="420" t="s">
        <v>864</v>
      </c>
      <c r="E379" s="421"/>
      <c r="F379" s="422">
        <v>16</v>
      </c>
      <c r="G379" s="421"/>
      <c r="H379" s="421"/>
      <c r="I379" s="470"/>
    </row>
    <row r="380" spans="1:9" ht="9.6" customHeight="1" x14ac:dyDescent="0.2">
      <c r="A380" s="464"/>
      <c r="B380" s="465" t="s">
        <v>985</v>
      </c>
      <c r="C380" s="466" t="s">
        <v>986</v>
      </c>
      <c r="D380" s="467" t="s">
        <v>8147</v>
      </c>
      <c r="E380" s="468"/>
      <c r="F380" s="466" t="s">
        <v>986</v>
      </c>
      <c r="G380" s="468"/>
      <c r="H380" s="468"/>
      <c r="I380" s="469"/>
    </row>
    <row r="381" spans="1:9" ht="9.6" customHeight="1" x14ac:dyDescent="0.2">
      <c r="A381" s="417"/>
      <c r="B381" s="465" t="s">
        <v>985</v>
      </c>
      <c r="C381" s="419" t="s">
        <v>986</v>
      </c>
      <c r="D381" s="420" t="s">
        <v>898</v>
      </c>
      <c r="E381" s="421"/>
      <c r="F381" s="422">
        <v>35</v>
      </c>
      <c r="G381" s="421"/>
      <c r="H381" s="421"/>
      <c r="I381" s="470"/>
    </row>
    <row r="382" spans="1:9" ht="9.6" customHeight="1" x14ac:dyDescent="0.2">
      <c r="A382" s="464"/>
      <c r="B382" s="465" t="s">
        <v>985</v>
      </c>
      <c r="C382" s="466" t="s">
        <v>986</v>
      </c>
      <c r="D382" s="467" t="s">
        <v>8148</v>
      </c>
      <c r="E382" s="468"/>
      <c r="F382" s="466" t="s">
        <v>986</v>
      </c>
      <c r="G382" s="468"/>
      <c r="H382" s="468"/>
      <c r="I382" s="469"/>
    </row>
    <row r="383" spans="1:9" ht="9.6" customHeight="1" x14ac:dyDescent="0.2">
      <c r="A383" s="417"/>
      <c r="B383" s="465" t="s">
        <v>985</v>
      </c>
      <c r="C383" s="419" t="s">
        <v>986</v>
      </c>
      <c r="D383" s="420" t="s">
        <v>891</v>
      </c>
      <c r="E383" s="421"/>
      <c r="F383" s="422">
        <v>30</v>
      </c>
      <c r="G383" s="421"/>
      <c r="H383" s="421"/>
      <c r="I383" s="470"/>
    </row>
    <row r="384" spans="1:9" ht="9.6" customHeight="1" x14ac:dyDescent="0.2">
      <c r="A384" s="464"/>
      <c r="B384" s="465" t="s">
        <v>985</v>
      </c>
      <c r="C384" s="466" t="s">
        <v>986</v>
      </c>
      <c r="D384" s="467" t="s">
        <v>8149</v>
      </c>
      <c r="E384" s="468"/>
      <c r="F384" s="466" t="s">
        <v>986</v>
      </c>
      <c r="G384" s="468"/>
      <c r="H384" s="468"/>
      <c r="I384" s="469"/>
    </row>
    <row r="385" spans="1:9" ht="9.6" customHeight="1" x14ac:dyDescent="0.2">
      <c r="A385" s="417"/>
      <c r="B385" s="465" t="s">
        <v>985</v>
      </c>
      <c r="C385" s="419" t="s">
        <v>986</v>
      </c>
      <c r="D385" s="420" t="s">
        <v>882</v>
      </c>
      <c r="E385" s="421"/>
      <c r="F385" s="422">
        <v>25</v>
      </c>
      <c r="G385" s="421"/>
      <c r="H385" s="421"/>
      <c r="I385" s="470"/>
    </row>
    <row r="386" spans="1:9" ht="9.6" customHeight="1" x14ac:dyDescent="0.2">
      <c r="A386" s="464"/>
      <c r="B386" s="465" t="s">
        <v>985</v>
      </c>
      <c r="C386" s="466" t="s">
        <v>986</v>
      </c>
      <c r="D386" s="467" t="s">
        <v>8150</v>
      </c>
      <c r="E386" s="468"/>
      <c r="F386" s="466" t="s">
        <v>986</v>
      </c>
      <c r="G386" s="468"/>
      <c r="H386" s="468"/>
      <c r="I386" s="469"/>
    </row>
    <row r="387" spans="1:9" ht="9.6" customHeight="1" x14ac:dyDescent="0.2">
      <c r="A387" s="417"/>
      <c r="B387" s="465" t="s">
        <v>985</v>
      </c>
      <c r="C387" s="419" t="s">
        <v>986</v>
      </c>
      <c r="D387" s="420" t="s">
        <v>892</v>
      </c>
      <c r="E387" s="421"/>
      <c r="F387" s="422">
        <v>31</v>
      </c>
      <c r="G387" s="421"/>
      <c r="H387" s="421"/>
      <c r="I387" s="470"/>
    </row>
    <row r="388" spans="1:9" ht="9.6" customHeight="1" x14ac:dyDescent="0.2">
      <c r="A388" s="464"/>
      <c r="B388" s="465" t="s">
        <v>985</v>
      </c>
      <c r="C388" s="466" t="s">
        <v>986</v>
      </c>
      <c r="D388" s="467" t="s">
        <v>8151</v>
      </c>
      <c r="E388" s="468"/>
      <c r="F388" s="466" t="s">
        <v>986</v>
      </c>
      <c r="G388" s="468"/>
      <c r="H388" s="468"/>
      <c r="I388" s="469"/>
    </row>
    <row r="389" spans="1:9" ht="9.6" customHeight="1" x14ac:dyDescent="0.2">
      <c r="A389" s="417"/>
      <c r="B389" s="465" t="s">
        <v>985</v>
      </c>
      <c r="C389" s="419" t="s">
        <v>986</v>
      </c>
      <c r="D389" s="420" t="s">
        <v>888</v>
      </c>
      <c r="E389" s="421"/>
      <c r="F389" s="422">
        <v>28</v>
      </c>
      <c r="G389" s="421"/>
      <c r="H389" s="421"/>
      <c r="I389" s="470"/>
    </row>
    <row r="390" spans="1:9" ht="9.6" customHeight="1" x14ac:dyDescent="0.2">
      <c r="A390" s="464"/>
      <c r="B390" s="465" t="s">
        <v>985</v>
      </c>
      <c r="C390" s="466" t="s">
        <v>986</v>
      </c>
      <c r="D390" s="467" t="s">
        <v>8152</v>
      </c>
      <c r="E390" s="468"/>
      <c r="F390" s="466" t="s">
        <v>986</v>
      </c>
      <c r="G390" s="468"/>
      <c r="H390" s="468"/>
      <c r="I390" s="469"/>
    </row>
    <row r="391" spans="1:9" ht="9.6" customHeight="1" x14ac:dyDescent="0.2">
      <c r="A391" s="417"/>
      <c r="B391" s="465" t="s">
        <v>985</v>
      </c>
      <c r="C391" s="419" t="s">
        <v>986</v>
      </c>
      <c r="D391" s="420" t="s">
        <v>884</v>
      </c>
      <c r="E391" s="421"/>
      <c r="F391" s="422">
        <v>26</v>
      </c>
      <c r="G391" s="421"/>
      <c r="H391" s="421"/>
      <c r="I391" s="470"/>
    </row>
    <row r="392" spans="1:9" ht="9.6" customHeight="1" x14ac:dyDescent="0.2">
      <c r="A392" s="464"/>
      <c r="B392" s="465" t="s">
        <v>985</v>
      </c>
      <c r="C392" s="466" t="s">
        <v>986</v>
      </c>
      <c r="D392" s="467" t="s">
        <v>8153</v>
      </c>
      <c r="E392" s="468"/>
      <c r="F392" s="466" t="s">
        <v>986</v>
      </c>
      <c r="G392" s="468"/>
      <c r="H392" s="468"/>
      <c r="I392" s="469"/>
    </row>
    <row r="393" spans="1:9" ht="9.6" customHeight="1" x14ac:dyDescent="0.2">
      <c r="A393" s="417"/>
      <c r="B393" s="465" t="s">
        <v>985</v>
      </c>
      <c r="C393" s="419" t="s">
        <v>986</v>
      </c>
      <c r="D393" s="420" t="s">
        <v>3712</v>
      </c>
      <c r="E393" s="421"/>
      <c r="F393" s="422">
        <v>127</v>
      </c>
      <c r="G393" s="421"/>
      <c r="H393" s="421"/>
      <c r="I393" s="470"/>
    </row>
    <row r="394" spans="1:9" ht="9.6" customHeight="1" x14ac:dyDescent="0.2">
      <c r="A394" s="471"/>
      <c r="B394" s="465" t="s">
        <v>985</v>
      </c>
      <c r="C394" s="472" t="s">
        <v>986</v>
      </c>
      <c r="D394" s="473" t="s">
        <v>988</v>
      </c>
      <c r="E394" s="474"/>
      <c r="F394" s="475">
        <v>1627</v>
      </c>
      <c r="G394" s="474"/>
      <c r="H394" s="474"/>
      <c r="I394" s="476"/>
    </row>
    <row r="395" spans="1:9" ht="9.6" customHeight="1" x14ac:dyDescent="0.2">
      <c r="A395" s="464"/>
      <c r="B395" s="465" t="s">
        <v>985</v>
      </c>
      <c r="C395" s="466" t="s">
        <v>986</v>
      </c>
      <c r="D395" s="467" t="s">
        <v>5222</v>
      </c>
      <c r="E395" s="468"/>
      <c r="F395" s="466" t="s">
        <v>986</v>
      </c>
      <c r="G395" s="468"/>
      <c r="H395" s="468"/>
      <c r="I395" s="469"/>
    </row>
    <row r="396" spans="1:9" ht="9.6" customHeight="1" x14ac:dyDescent="0.2">
      <c r="A396" s="464"/>
      <c r="B396" s="465" t="s">
        <v>985</v>
      </c>
      <c r="C396" s="466" t="s">
        <v>986</v>
      </c>
      <c r="D396" s="467" t="s">
        <v>8154</v>
      </c>
      <c r="E396" s="468"/>
      <c r="F396" s="466" t="s">
        <v>986</v>
      </c>
      <c r="G396" s="468"/>
      <c r="H396" s="468"/>
      <c r="I396" s="469"/>
    </row>
    <row r="397" spans="1:9" ht="9.6" customHeight="1" x14ac:dyDescent="0.2">
      <c r="A397" s="417"/>
      <c r="B397" s="465" t="s">
        <v>985</v>
      </c>
      <c r="C397" s="419" t="s">
        <v>986</v>
      </c>
      <c r="D397" s="420" t="s">
        <v>1188</v>
      </c>
      <c r="E397" s="421"/>
      <c r="F397" s="422">
        <v>51</v>
      </c>
      <c r="G397" s="421"/>
      <c r="H397" s="421"/>
      <c r="I397" s="470"/>
    </row>
    <row r="398" spans="1:9" ht="9.6" customHeight="1" x14ac:dyDescent="0.2">
      <c r="A398" s="464"/>
      <c r="B398" s="465" t="s">
        <v>985</v>
      </c>
      <c r="C398" s="466" t="s">
        <v>986</v>
      </c>
      <c r="D398" s="467" t="s">
        <v>8155</v>
      </c>
      <c r="E398" s="468"/>
      <c r="F398" s="466" t="s">
        <v>986</v>
      </c>
      <c r="G398" s="468"/>
      <c r="H398" s="468"/>
      <c r="I398" s="469"/>
    </row>
    <row r="399" spans="1:9" ht="9.6" customHeight="1" x14ac:dyDescent="0.2">
      <c r="A399" s="417"/>
      <c r="B399" s="465" t="s">
        <v>985</v>
      </c>
      <c r="C399" s="419" t="s">
        <v>986</v>
      </c>
      <c r="D399" s="420" t="s">
        <v>1207</v>
      </c>
      <c r="E399" s="421"/>
      <c r="F399" s="422">
        <v>55</v>
      </c>
      <c r="G399" s="421"/>
      <c r="H399" s="421"/>
      <c r="I399" s="470"/>
    </row>
    <row r="400" spans="1:9" ht="9.6" customHeight="1" x14ac:dyDescent="0.2">
      <c r="A400" s="464"/>
      <c r="B400" s="465" t="s">
        <v>985</v>
      </c>
      <c r="C400" s="466" t="s">
        <v>986</v>
      </c>
      <c r="D400" s="467" t="s">
        <v>8156</v>
      </c>
      <c r="E400" s="468"/>
      <c r="F400" s="466" t="s">
        <v>986</v>
      </c>
      <c r="G400" s="468"/>
      <c r="H400" s="468"/>
      <c r="I400" s="469"/>
    </row>
    <row r="401" spans="1:9" ht="9.6" customHeight="1" x14ac:dyDescent="0.2">
      <c r="A401" s="417"/>
      <c r="B401" s="465" t="s">
        <v>985</v>
      </c>
      <c r="C401" s="419" t="s">
        <v>986</v>
      </c>
      <c r="D401" s="420" t="s">
        <v>2722</v>
      </c>
      <c r="E401" s="421"/>
      <c r="F401" s="422">
        <v>74</v>
      </c>
      <c r="G401" s="421"/>
      <c r="H401" s="421"/>
      <c r="I401" s="470"/>
    </row>
    <row r="402" spans="1:9" ht="9.6" customHeight="1" x14ac:dyDescent="0.2">
      <c r="A402" s="464"/>
      <c r="B402" s="465" t="s">
        <v>985</v>
      </c>
      <c r="C402" s="466" t="s">
        <v>986</v>
      </c>
      <c r="D402" s="467" t="s">
        <v>8157</v>
      </c>
      <c r="E402" s="468"/>
      <c r="F402" s="466" t="s">
        <v>986</v>
      </c>
      <c r="G402" s="468"/>
      <c r="H402" s="468"/>
      <c r="I402" s="469"/>
    </row>
    <row r="403" spans="1:9" ht="9.6" customHeight="1" x14ac:dyDescent="0.2">
      <c r="A403" s="417"/>
      <c r="B403" s="465" t="s">
        <v>985</v>
      </c>
      <c r="C403" s="419" t="s">
        <v>986</v>
      </c>
      <c r="D403" s="420" t="s">
        <v>856</v>
      </c>
      <c r="E403" s="421"/>
      <c r="F403" s="422">
        <v>12</v>
      </c>
      <c r="G403" s="421"/>
      <c r="H403" s="421"/>
      <c r="I403" s="470"/>
    </row>
    <row r="404" spans="1:9" ht="9.6" customHeight="1" x14ac:dyDescent="0.2">
      <c r="A404" s="464"/>
      <c r="B404" s="465" t="s">
        <v>985</v>
      </c>
      <c r="C404" s="466" t="s">
        <v>986</v>
      </c>
      <c r="D404" s="467" t="s">
        <v>8158</v>
      </c>
      <c r="E404" s="468"/>
      <c r="F404" s="466" t="s">
        <v>986</v>
      </c>
      <c r="G404" s="468"/>
      <c r="H404" s="468"/>
      <c r="I404" s="469"/>
    </row>
    <row r="405" spans="1:9" ht="9.6" customHeight="1" x14ac:dyDescent="0.2">
      <c r="A405" s="417"/>
      <c r="B405" s="465" t="s">
        <v>985</v>
      </c>
      <c r="C405" s="419" t="s">
        <v>986</v>
      </c>
      <c r="D405" s="420" t="s">
        <v>1207</v>
      </c>
      <c r="E405" s="421"/>
      <c r="F405" s="422">
        <v>55</v>
      </c>
      <c r="G405" s="421"/>
      <c r="H405" s="421"/>
      <c r="I405" s="470"/>
    </row>
    <row r="406" spans="1:9" ht="9.6" customHeight="1" x14ac:dyDescent="0.2">
      <c r="A406" s="464"/>
      <c r="B406" s="465" t="s">
        <v>985</v>
      </c>
      <c r="C406" s="466" t="s">
        <v>986</v>
      </c>
      <c r="D406" s="467" t="s">
        <v>8159</v>
      </c>
      <c r="E406" s="468"/>
      <c r="F406" s="466" t="s">
        <v>986</v>
      </c>
      <c r="G406" s="468"/>
      <c r="H406" s="468"/>
      <c r="I406" s="469"/>
    </row>
    <row r="407" spans="1:9" ht="9.6" customHeight="1" x14ac:dyDescent="0.2">
      <c r="A407" s="417"/>
      <c r="B407" s="465" t="s">
        <v>985</v>
      </c>
      <c r="C407" s="419" t="s">
        <v>986</v>
      </c>
      <c r="D407" s="420" t="s">
        <v>882</v>
      </c>
      <c r="E407" s="421"/>
      <c r="F407" s="422">
        <v>25</v>
      </c>
      <c r="G407" s="421"/>
      <c r="H407" s="421"/>
      <c r="I407" s="470"/>
    </row>
    <row r="408" spans="1:9" ht="9.6" customHeight="1" x14ac:dyDescent="0.2">
      <c r="A408" s="464"/>
      <c r="B408" s="465" t="s">
        <v>985</v>
      </c>
      <c r="C408" s="466" t="s">
        <v>986</v>
      </c>
      <c r="D408" s="467" t="s">
        <v>8160</v>
      </c>
      <c r="E408" s="468"/>
      <c r="F408" s="466" t="s">
        <v>986</v>
      </c>
      <c r="G408" s="468"/>
      <c r="H408" s="468"/>
      <c r="I408" s="469"/>
    </row>
    <row r="409" spans="1:9" ht="9.6" customHeight="1" x14ac:dyDescent="0.2">
      <c r="A409" s="417"/>
      <c r="B409" s="465" t="s">
        <v>985</v>
      </c>
      <c r="C409" s="419" t="s">
        <v>986</v>
      </c>
      <c r="D409" s="420" t="s">
        <v>886</v>
      </c>
      <c r="E409" s="421"/>
      <c r="F409" s="422">
        <v>27</v>
      </c>
      <c r="G409" s="421"/>
      <c r="H409" s="421"/>
      <c r="I409" s="470"/>
    </row>
    <row r="410" spans="1:9" ht="9.6" customHeight="1" x14ac:dyDescent="0.2">
      <c r="A410" s="464"/>
      <c r="B410" s="465" t="s">
        <v>985</v>
      </c>
      <c r="C410" s="466" t="s">
        <v>986</v>
      </c>
      <c r="D410" s="467" t="s">
        <v>8161</v>
      </c>
      <c r="E410" s="468"/>
      <c r="F410" s="466" t="s">
        <v>986</v>
      </c>
      <c r="G410" s="468"/>
      <c r="H410" s="468"/>
      <c r="I410" s="469"/>
    </row>
    <row r="411" spans="1:9" ht="9.6" customHeight="1" x14ac:dyDescent="0.2">
      <c r="A411" s="417"/>
      <c r="B411" s="465" t="s">
        <v>985</v>
      </c>
      <c r="C411" s="419" t="s">
        <v>986</v>
      </c>
      <c r="D411" s="420" t="s">
        <v>891</v>
      </c>
      <c r="E411" s="421"/>
      <c r="F411" s="422">
        <v>30</v>
      </c>
      <c r="G411" s="421"/>
      <c r="H411" s="421"/>
      <c r="I411" s="470"/>
    </row>
    <row r="412" spans="1:9" ht="9.6" customHeight="1" x14ac:dyDescent="0.2">
      <c r="A412" s="464"/>
      <c r="B412" s="465" t="s">
        <v>985</v>
      </c>
      <c r="C412" s="466" t="s">
        <v>986</v>
      </c>
      <c r="D412" s="467" t="s">
        <v>8162</v>
      </c>
      <c r="E412" s="468"/>
      <c r="F412" s="466" t="s">
        <v>986</v>
      </c>
      <c r="G412" s="468"/>
      <c r="H412" s="468"/>
      <c r="I412" s="469"/>
    </row>
    <row r="413" spans="1:9" ht="9.6" customHeight="1" x14ac:dyDescent="0.2">
      <c r="A413" s="417"/>
      <c r="B413" s="465" t="s">
        <v>985</v>
      </c>
      <c r="C413" s="419" t="s">
        <v>986</v>
      </c>
      <c r="D413" s="420" t="s">
        <v>894</v>
      </c>
      <c r="E413" s="421"/>
      <c r="F413" s="422">
        <v>33</v>
      </c>
      <c r="G413" s="421"/>
      <c r="H413" s="421"/>
      <c r="I413" s="470"/>
    </row>
    <row r="414" spans="1:9" ht="9.6" customHeight="1" x14ac:dyDescent="0.2">
      <c r="A414" s="464"/>
      <c r="B414" s="465" t="s">
        <v>985</v>
      </c>
      <c r="C414" s="466" t="s">
        <v>986</v>
      </c>
      <c r="D414" s="467" t="s">
        <v>8163</v>
      </c>
      <c r="E414" s="468"/>
      <c r="F414" s="466" t="s">
        <v>986</v>
      </c>
      <c r="G414" s="468"/>
      <c r="H414" s="468"/>
      <c r="I414" s="469"/>
    </row>
    <row r="415" spans="1:9" ht="9.6" customHeight="1" x14ac:dyDescent="0.2">
      <c r="A415" s="417"/>
      <c r="B415" s="465" t="s">
        <v>985</v>
      </c>
      <c r="C415" s="419" t="s">
        <v>986</v>
      </c>
      <c r="D415" s="420" t="s">
        <v>900</v>
      </c>
      <c r="E415" s="421"/>
      <c r="F415" s="422">
        <v>36</v>
      </c>
      <c r="G415" s="421"/>
      <c r="H415" s="421"/>
      <c r="I415" s="470"/>
    </row>
    <row r="416" spans="1:9" ht="9.6" customHeight="1" x14ac:dyDescent="0.2">
      <c r="A416" s="464"/>
      <c r="B416" s="465" t="s">
        <v>985</v>
      </c>
      <c r="C416" s="466" t="s">
        <v>986</v>
      </c>
      <c r="D416" s="467" t="s">
        <v>8164</v>
      </c>
      <c r="E416" s="468"/>
      <c r="F416" s="466" t="s">
        <v>986</v>
      </c>
      <c r="G416" s="468"/>
      <c r="H416" s="468"/>
      <c r="I416" s="469"/>
    </row>
    <row r="417" spans="1:9" ht="9.6" customHeight="1" x14ac:dyDescent="0.2">
      <c r="A417" s="417"/>
      <c r="B417" s="465" t="s">
        <v>985</v>
      </c>
      <c r="C417" s="419" t="s">
        <v>986</v>
      </c>
      <c r="D417" s="420" t="s">
        <v>904</v>
      </c>
      <c r="E417" s="421"/>
      <c r="F417" s="422">
        <v>38</v>
      </c>
      <c r="G417" s="421"/>
      <c r="H417" s="421"/>
      <c r="I417" s="470"/>
    </row>
    <row r="418" spans="1:9" ht="9.6" customHeight="1" x14ac:dyDescent="0.2">
      <c r="A418" s="471"/>
      <c r="B418" s="465" t="s">
        <v>985</v>
      </c>
      <c r="C418" s="472" t="s">
        <v>986</v>
      </c>
      <c r="D418" s="473" t="s">
        <v>988</v>
      </c>
      <c r="E418" s="474"/>
      <c r="F418" s="475">
        <v>436</v>
      </c>
      <c r="G418" s="474"/>
      <c r="H418" s="474"/>
      <c r="I418" s="476"/>
    </row>
    <row r="419" spans="1:9" ht="9.6" customHeight="1" x14ac:dyDescent="0.2">
      <c r="A419" s="464"/>
      <c r="B419" s="465" t="s">
        <v>985</v>
      </c>
      <c r="C419" s="466" t="s">
        <v>986</v>
      </c>
      <c r="D419" s="467" t="s">
        <v>8165</v>
      </c>
      <c r="E419" s="468"/>
      <c r="F419" s="466" t="s">
        <v>986</v>
      </c>
      <c r="G419" s="468"/>
      <c r="H419" s="468"/>
      <c r="I419" s="469"/>
    </row>
    <row r="420" spans="1:9" ht="9.6" customHeight="1" x14ac:dyDescent="0.2">
      <c r="A420" s="464"/>
      <c r="B420" s="465" t="s">
        <v>985</v>
      </c>
      <c r="C420" s="466" t="s">
        <v>986</v>
      </c>
      <c r="D420" s="467" t="s">
        <v>8166</v>
      </c>
      <c r="E420" s="468"/>
      <c r="F420" s="466" t="s">
        <v>986</v>
      </c>
      <c r="G420" s="468"/>
      <c r="H420" s="468"/>
      <c r="I420" s="469"/>
    </row>
    <row r="421" spans="1:9" ht="9.6" customHeight="1" x14ac:dyDescent="0.2">
      <c r="A421" s="417"/>
      <c r="B421" s="465" t="s">
        <v>985</v>
      </c>
      <c r="C421" s="419" t="s">
        <v>986</v>
      </c>
      <c r="D421" s="420" t="s">
        <v>862</v>
      </c>
      <c r="E421" s="421"/>
      <c r="F421" s="422">
        <v>15</v>
      </c>
      <c r="G421" s="421"/>
      <c r="H421" s="421"/>
      <c r="I421" s="470"/>
    </row>
    <row r="422" spans="1:9" ht="9.6" customHeight="1" x14ac:dyDescent="0.2">
      <c r="A422" s="471"/>
      <c r="B422" s="465" t="s">
        <v>985</v>
      </c>
      <c r="C422" s="472" t="s">
        <v>986</v>
      </c>
      <c r="D422" s="473" t="s">
        <v>988</v>
      </c>
      <c r="E422" s="474"/>
      <c r="F422" s="475">
        <v>15</v>
      </c>
      <c r="G422" s="474"/>
      <c r="H422" s="474"/>
      <c r="I422" s="476"/>
    </row>
    <row r="423" spans="1:9" ht="9.6" customHeight="1" x14ac:dyDescent="0.2">
      <c r="A423" s="464"/>
      <c r="B423" s="465" t="s">
        <v>985</v>
      </c>
      <c r="C423" s="466" t="s">
        <v>986</v>
      </c>
      <c r="D423" s="467" t="s">
        <v>8167</v>
      </c>
      <c r="E423" s="468"/>
      <c r="F423" s="466" t="s">
        <v>986</v>
      </c>
      <c r="G423" s="468"/>
      <c r="H423" s="468"/>
      <c r="I423" s="469"/>
    </row>
    <row r="424" spans="1:9" ht="9.6" customHeight="1" x14ac:dyDescent="0.2">
      <c r="A424" s="464"/>
      <c r="B424" s="465" t="s">
        <v>985</v>
      </c>
      <c r="C424" s="466" t="s">
        <v>986</v>
      </c>
      <c r="D424" s="467" t="s">
        <v>8168</v>
      </c>
      <c r="E424" s="468"/>
      <c r="F424" s="466" t="s">
        <v>986</v>
      </c>
      <c r="G424" s="468"/>
      <c r="H424" s="468"/>
      <c r="I424" s="469"/>
    </row>
    <row r="425" spans="1:9" ht="9.6" customHeight="1" x14ac:dyDescent="0.2">
      <c r="A425" s="417"/>
      <c r="B425" s="465" t="s">
        <v>985</v>
      </c>
      <c r="C425" s="419" t="s">
        <v>986</v>
      </c>
      <c r="D425" s="420" t="s">
        <v>1192</v>
      </c>
      <c r="E425" s="421"/>
      <c r="F425" s="422">
        <v>52</v>
      </c>
      <c r="G425" s="421"/>
      <c r="H425" s="421"/>
      <c r="I425" s="470"/>
    </row>
    <row r="426" spans="1:9" ht="9.6" customHeight="1" x14ac:dyDescent="0.2">
      <c r="A426" s="471"/>
      <c r="B426" s="465" t="s">
        <v>985</v>
      </c>
      <c r="C426" s="472" t="s">
        <v>986</v>
      </c>
      <c r="D426" s="473" t="s">
        <v>988</v>
      </c>
      <c r="E426" s="474"/>
      <c r="F426" s="475">
        <v>52</v>
      </c>
      <c r="G426" s="474"/>
      <c r="H426" s="474"/>
      <c r="I426" s="476"/>
    </row>
    <row r="427" spans="1:9" ht="9.6" customHeight="1" x14ac:dyDescent="0.2">
      <c r="A427" s="477"/>
      <c r="B427" s="465" t="s">
        <v>985</v>
      </c>
      <c r="C427" s="478" t="s">
        <v>986</v>
      </c>
      <c r="D427" s="479" t="s">
        <v>1023</v>
      </c>
      <c r="E427" s="480"/>
      <c r="F427" s="481">
        <v>4476</v>
      </c>
      <c r="G427" s="480"/>
      <c r="H427" s="480"/>
      <c r="I427" s="482"/>
    </row>
    <row r="428" spans="1:9" ht="24.95" customHeight="1" x14ac:dyDescent="0.2">
      <c r="A428" s="167" t="s">
        <v>902</v>
      </c>
      <c r="B428" s="167" t="s">
        <v>1145</v>
      </c>
      <c r="C428" s="168" t="s">
        <v>5238</v>
      </c>
      <c r="D428" s="169" t="s">
        <v>5239</v>
      </c>
      <c r="E428" s="170" t="s">
        <v>125</v>
      </c>
      <c r="F428" s="171">
        <v>479.6</v>
      </c>
      <c r="G428" s="117"/>
      <c r="H428" s="172">
        <f>ROUND(G428*F428,2)</f>
        <v>0</v>
      </c>
      <c r="I428" s="458" t="s">
        <v>982</v>
      </c>
    </row>
    <row r="429" spans="1:9" ht="12" x14ac:dyDescent="0.2">
      <c r="A429" s="178"/>
      <c r="B429" s="221" t="s">
        <v>985</v>
      </c>
      <c r="C429" s="215"/>
      <c r="D429" s="214" t="s">
        <v>8169</v>
      </c>
      <c r="E429" s="215"/>
      <c r="F429" s="216">
        <v>479.6</v>
      </c>
      <c r="G429" s="215"/>
      <c r="H429" s="215"/>
      <c r="I429" s="457"/>
    </row>
    <row r="430" spans="1:9" ht="24.95" customHeight="1" x14ac:dyDescent="0.2">
      <c r="A430" s="167" t="s">
        <v>904</v>
      </c>
      <c r="B430" s="167" t="s">
        <v>1145</v>
      </c>
      <c r="C430" s="168" t="s">
        <v>8170</v>
      </c>
      <c r="D430" s="169" t="s">
        <v>8171</v>
      </c>
      <c r="E430" s="170" t="s">
        <v>125</v>
      </c>
      <c r="F430" s="171">
        <v>16.5</v>
      </c>
      <c r="G430" s="117"/>
      <c r="H430" s="172">
        <f>ROUND(G430*F430,2)</f>
        <v>0</v>
      </c>
      <c r="I430" s="458" t="s">
        <v>982</v>
      </c>
    </row>
    <row r="431" spans="1:9" ht="12" x14ac:dyDescent="0.2">
      <c r="A431" s="178"/>
      <c r="B431" s="221" t="s">
        <v>985</v>
      </c>
      <c r="C431" s="215"/>
      <c r="D431" s="214" t="s">
        <v>8172</v>
      </c>
      <c r="E431" s="215"/>
      <c r="F431" s="216">
        <v>16.5</v>
      </c>
      <c r="G431" s="215"/>
      <c r="H431" s="215"/>
      <c r="I431" s="457"/>
    </row>
    <row r="432" spans="1:9" ht="24.95" customHeight="1" x14ac:dyDescent="0.2">
      <c r="A432" s="167" t="s">
        <v>906</v>
      </c>
      <c r="B432" s="167" t="s">
        <v>1145</v>
      </c>
      <c r="C432" s="168" t="s">
        <v>5245</v>
      </c>
      <c r="D432" s="169" t="s">
        <v>5246</v>
      </c>
      <c r="E432" s="170" t="s">
        <v>125</v>
      </c>
      <c r="F432" s="171">
        <v>541.20000000000005</v>
      </c>
      <c r="G432" s="117"/>
      <c r="H432" s="172">
        <f>ROUND(G432*F432,2)</f>
        <v>0</v>
      </c>
      <c r="I432" s="458" t="s">
        <v>986</v>
      </c>
    </row>
    <row r="433" spans="1:9" ht="36" x14ac:dyDescent="0.2">
      <c r="A433" s="175"/>
      <c r="B433" s="221" t="s">
        <v>1079</v>
      </c>
      <c r="C433" s="209"/>
      <c r="D433" s="227" t="s">
        <v>5243</v>
      </c>
      <c r="E433" s="209"/>
      <c r="F433" s="209"/>
      <c r="G433" s="209"/>
      <c r="H433" s="209"/>
      <c r="I433" s="455"/>
    </row>
    <row r="434" spans="1:9" ht="12" x14ac:dyDescent="0.2">
      <c r="A434" s="178"/>
      <c r="B434" s="221" t="s">
        <v>985</v>
      </c>
      <c r="C434" s="215"/>
      <c r="D434" s="214" t="s">
        <v>8173</v>
      </c>
      <c r="E434" s="215"/>
      <c r="F434" s="216">
        <v>541.20000000000005</v>
      </c>
      <c r="G434" s="215"/>
      <c r="H434" s="215"/>
      <c r="I434" s="457"/>
    </row>
    <row r="435" spans="1:9" ht="24.95" customHeight="1" x14ac:dyDescent="0.2">
      <c r="A435" s="167" t="s">
        <v>908</v>
      </c>
      <c r="B435" s="167" t="s">
        <v>1145</v>
      </c>
      <c r="C435" s="168" t="s">
        <v>5248</v>
      </c>
      <c r="D435" s="169" t="s">
        <v>5249</v>
      </c>
      <c r="E435" s="170" t="s">
        <v>125</v>
      </c>
      <c r="F435" s="171">
        <v>1789.7</v>
      </c>
      <c r="G435" s="117"/>
      <c r="H435" s="172">
        <f>ROUND(G435*F435,2)</f>
        <v>0</v>
      </c>
      <c r="I435" s="458" t="s">
        <v>986</v>
      </c>
    </row>
    <row r="436" spans="1:9" ht="36" x14ac:dyDescent="0.2">
      <c r="A436" s="175"/>
      <c r="B436" s="221" t="s">
        <v>1079</v>
      </c>
      <c r="C436" s="209"/>
      <c r="D436" s="227" t="s">
        <v>5243</v>
      </c>
      <c r="E436" s="209"/>
      <c r="F436" s="209"/>
      <c r="G436" s="209"/>
      <c r="H436" s="209"/>
      <c r="I436" s="455"/>
    </row>
    <row r="437" spans="1:9" ht="12" x14ac:dyDescent="0.2">
      <c r="A437" s="178"/>
      <c r="B437" s="221" t="s">
        <v>985</v>
      </c>
      <c r="C437" s="215"/>
      <c r="D437" s="214" t="s">
        <v>8174</v>
      </c>
      <c r="E437" s="215"/>
      <c r="F437" s="216">
        <v>1789.7</v>
      </c>
      <c r="G437" s="215"/>
      <c r="H437" s="215"/>
      <c r="I437" s="457"/>
    </row>
    <row r="438" spans="1:9" ht="24.95" customHeight="1" x14ac:dyDescent="0.2">
      <c r="A438" s="167" t="s">
        <v>910</v>
      </c>
      <c r="B438" s="167" t="s">
        <v>1145</v>
      </c>
      <c r="C438" s="168" t="s">
        <v>8175</v>
      </c>
      <c r="D438" s="169" t="s">
        <v>8176</v>
      </c>
      <c r="E438" s="170" t="s">
        <v>125</v>
      </c>
      <c r="F438" s="171">
        <v>57.2</v>
      </c>
      <c r="G438" s="117"/>
      <c r="H438" s="172">
        <f>ROUND(G438*F438,2)</f>
        <v>0</v>
      </c>
      <c r="I438" s="458" t="s">
        <v>986</v>
      </c>
    </row>
    <row r="439" spans="1:9" ht="36" x14ac:dyDescent="0.2">
      <c r="A439" s="175"/>
      <c r="B439" s="221" t="s">
        <v>1079</v>
      </c>
      <c r="C439" s="209"/>
      <c r="D439" s="227" t="s">
        <v>5243</v>
      </c>
      <c r="E439" s="209"/>
      <c r="F439" s="209"/>
      <c r="G439" s="209"/>
      <c r="H439" s="209"/>
      <c r="I439" s="455"/>
    </row>
    <row r="440" spans="1:9" ht="12" x14ac:dyDescent="0.2">
      <c r="A440" s="178"/>
      <c r="B440" s="221" t="s">
        <v>985</v>
      </c>
      <c r="C440" s="215"/>
      <c r="D440" s="214" t="s">
        <v>8177</v>
      </c>
      <c r="E440" s="215"/>
      <c r="F440" s="216">
        <v>57.2</v>
      </c>
      <c r="G440" s="215"/>
      <c r="H440" s="215"/>
      <c r="I440" s="457"/>
    </row>
    <row r="441" spans="1:9" ht="24.95" customHeight="1" x14ac:dyDescent="0.2">
      <c r="A441" s="167" t="s">
        <v>912</v>
      </c>
      <c r="B441" s="167" t="s">
        <v>1145</v>
      </c>
      <c r="C441" s="168" t="s">
        <v>5253</v>
      </c>
      <c r="D441" s="169" t="s">
        <v>5254</v>
      </c>
      <c r="E441" s="170" t="s">
        <v>125</v>
      </c>
      <c r="F441" s="171">
        <v>1131.9000000000001</v>
      </c>
      <c r="G441" s="117"/>
      <c r="H441" s="172">
        <f>ROUND(G441*F441,2)</f>
        <v>0</v>
      </c>
      <c r="I441" s="458" t="s">
        <v>986</v>
      </c>
    </row>
    <row r="442" spans="1:9" ht="24" x14ac:dyDescent="0.2">
      <c r="A442" s="175"/>
      <c r="B442" s="221" t="s">
        <v>1079</v>
      </c>
      <c r="C442" s="209"/>
      <c r="D442" s="227" t="s">
        <v>5255</v>
      </c>
      <c r="E442" s="209"/>
      <c r="F442" s="209"/>
      <c r="G442" s="209"/>
      <c r="H442" s="209"/>
      <c r="I442" s="455"/>
    </row>
    <row r="443" spans="1:9" ht="12" x14ac:dyDescent="0.2">
      <c r="A443" s="178"/>
      <c r="B443" s="221" t="s">
        <v>985</v>
      </c>
      <c r="C443" s="215"/>
      <c r="D443" s="214" t="s">
        <v>8178</v>
      </c>
      <c r="E443" s="215"/>
      <c r="F443" s="216">
        <v>1131.9000000000001</v>
      </c>
      <c r="G443" s="215"/>
      <c r="H443" s="215"/>
      <c r="I443" s="457"/>
    </row>
    <row r="444" spans="1:9" ht="24.95" customHeight="1" x14ac:dyDescent="0.2">
      <c r="A444" s="167" t="s">
        <v>913</v>
      </c>
      <c r="B444" s="167" t="s">
        <v>1145</v>
      </c>
      <c r="C444" s="168" t="s">
        <v>5257</v>
      </c>
      <c r="D444" s="169" t="s">
        <v>5258</v>
      </c>
      <c r="E444" s="170" t="s">
        <v>125</v>
      </c>
      <c r="F444" s="171">
        <v>907.5</v>
      </c>
      <c r="G444" s="117"/>
      <c r="H444" s="172">
        <f>ROUND(G444*F444,2)</f>
        <v>0</v>
      </c>
      <c r="I444" s="458" t="s">
        <v>986</v>
      </c>
    </row>
    <row r="445" spans="1:9" ht="24" x14ac:dyDescent="0.2">
      <c r="A445" s="175"/>
      <c r="B445" s="221" t="s">
        <v>1079</v>
      </c>
      <c r="C445" s="209"/>
      <c r="D445" s="227" t="s">
        <v>5255</v>
      </c>
      <c r="E445" s="209"/>
      <c r="F445" s="209"/>
      <c r="G445" s="209"/>
      <c r="H445" s="209"/>
      <c r="I445" s="455"/>
    </row>
    <row r="446" spans="1:9" ht="12" x14ac:dyDescent="0.2">
      <c r="A446" s="178"/>
      <c r="B446" s="221" t="s">
        <v>985</v>
      </c>
      <c r="C446" s="215"/>
      <c r="D446" s="214" t="s">
        <v>8179</v>
      </c>
      <c r="E446" s="215"/>
      <c r="F446" s="216">
        <v>907.5</v>
      </c>
      <c r="G446" s="215"/>
      <c r="H446" s="215"/>
      <c r="I446" s="457"/>
    </row>
    <row r="447" spans="1:9" ht="24.95" customHeight="1" x14ac:dyDescent="0.2">
      <c r="A447" s="278" t="s">
        <v>914</v>
      </c>
      <c r="B447" s="278" t="s">
        <v>979</v>
      </c>
      <c r="C447" s="279" t="s">
        <v>8180</v>
      </c>
      <c r="D447" s="280" t="s">
        <v>8181</v>
      </c>
      <c r="E447" s="281" t="s">
        <v>125</v>
      </c>
      <c r="F447" s="282">
        <v>71</v>
      </c>
      <c r="G447" s="67"/>
      <c r="H447" s="254">
        <f>ROUND(G447*F447,2)</f>
        <v>0</v>
      </c>
      <c r="I447" s="459" t="s">
        <v>982</v>
      </c>
    </row>
    <row r="448" spans="1:9" ht="12" x14ac:dyDescent="0.2">
      <c r="A448" s="175"/>
      <c r="B448" s="454" t="s">
        <v>983</v>
      </c>
      <c r="C448" s="209"/>
      <c r="D448" s="180" t="s">
        <v>8182</v>
      </c>
      <c r="E448" s="209"/>
      <c r="F448" s="209"/>
      <c r="G448" s="209"/>
      <c r="H448" s="209"/>
      <c r="I448" s="455"/>
    </row>
    <row r="449" spans="1:9" ht="12" x14ac:dyDescent="0.2">
      <c r="A449" s="177"/>
      <c r="B449" s="221" t="s">
        <v>985</v>
      </c>
      <c r="C449" s="210" t="s">
        <v>986</v>
      </c>
      <c r="D449" s="211" t="s">
        <v>8183</v>
      </c>
      <c r="E449" s="212"/>
      <c r="F449" s="210" t="s">
        <v>986</v>
      </c>
      <c r="G449" s="212"/>
      <c r="H449" s="212"/>
      <c r="I449" s="456"/>
    </row>
    <row r="450" spans="1:9" ht="12" x14ac:dyDescent="0.2">
      <c r="A450" s="177"/>
      <c r="B450" s="221" t="s">
        <v>985</v>
      </c>
      <c r="C450" s="210" t="s">
        <v>986</v>
      </c>
      <c r="D450" s="211" t="s">
        <v>8184</v>
      </c>
      <c r="E450" s="212"/>
      <c r="F450" s="210" t="s">
        <v>986</v>
      </c>
      <c r="G450" s="212"/>
      <c r="H450" s="212"/>
      <c r="I450" s="456"/>
    </row>
    <row r="451" spans="1:9" ht="12" x14ac:dyDescent="0.2">
      <c r="A451" s="178"/>
      <c r="B451" s="221" t="s">
        <v>985</v>
      </c>
      <c r="C451" s="213" t="s">
        <v>986</v>
      </c>
      <c r="D451" s="214" t="s">
        <v>1277</v>
      </c>
      <c r="E451" s="215"/>
      <c r="F451" s="216">
        <v>71</v>
      </c>
      <c r="G451" s="215"/>
      <c r="H451" s="215"/>
      <c r="I451" s="457"/>
    </row>
    <row r="452" spans="1:9" ht="24.95" customHeight="1" x14ac:dyDescent="0.2">
      <c r="A452" s="167" t="s">
        <v>915</v>
      </c>
      <c r="B452" s="167" t="s">
        <v>1145</v>
      </c>
      <c r="C452" s="168" t="s">
        <v>8185</v>
      </c>
      <c r="D452" s="169" t="s">
        <v>8186</v>
      </c>
      <c r="E452" s="170" t="s">
        <v>125</v>
      </c>
      <c r="F452" s="171">
        <v>78.099999999999994</v>
      </c>
      <c r="G452" s="117"/>
      <c r="H452" s="172">
        <f>ROUND(G452*F452,2)</f>
        <v>0</v>
      </c>
      <c r="I452" s="458" t="s">
        <v>986</v>
      </c>
    </row>
    <row r="453" spans="1:9" ht="36" x14ac:dyDescent="0.2">
      <c r="A453" s="175"/>
      <c r="B453" s="221" t="s">
        <v>1079</v>
      </c>
      <c r="C453" s="209"/>
      <c r="D453" s="227" t="s">
        <v>5243</v>
      </c>
      <c r="E453" s="209"/>
      <c r="F453" s="209"/>
      <c r="G453" s="209"/>
      <c r="H453" s="209"/>
      <c r="I453" s="455"/>
    </row>
    <row r="454" spans="1:9" ht="12" x14ac:dyDescent="0.2">
      <c r="A454" s="178"/>
      <c r="B454" s="221" t="s">
        <v>985</v>
      </c>
      <c r="C454" s="215"/>
      <c r="D454" s="214" t="s">
        <v>8187</v>
      </c>
      <c r="E454" s="215"/>
      <c r="F454" s="216">
        <v>78.099999999999994</v>
      </c>
      <c r="G454" s="215"/>
      <c r="H454" s="215"/>
      <c r="I454" s="457"/>
    </row>
    <row r="455" spans="1:9" ht="24.95" customHeight="1" x14ac:dyDescent="0.2">
      <c r="A455" s="278" t="s">
        <v>1166</v>
      </c>
      <c r="B455" s="278" t="s">
        <v>979</v>
      </c>
      <c r="C455" s="279" t="s">
        <v>8188</v>
      </c>
      <c r="D455" s="280" t="s">
        <v>8189</v>
      </c>
      <c r="E455" s="281" t="s">
        <v>125</v>
      </c>
      <c r="F455" s="282">
        <v>93</v>
      </c>
      <c r="G455" s="67"/>
      <c r="H455" s="254">
        <f>ROUND(G455*F455,2)</f>
        <v>0</v>
      </c>
      <c r="I455" s="459" t="s">
        <v>982</v>
      </c>
    </row>
    <row r="456" spans="1:9" ht="12" x14ac:dyDescent="0.2">
      <c r="A456" s="175"/>
      <c r="B456" s="454" t="s">
        <v>983</v>
      </c>
      <c r="C456" s="209"/>
      <c r="D456" s="180" t="s">
        <v>8190</v>
      </c>
      <c r="E456" s="209"/>
      <c r="F456" s="209"/>
      <c r="G456" s="209"/>
      <c r="H456" s="209"/>
      <c r="I456" s="455"/>
    </row>
    <row r="457" spans="1:9" ht="12" x14ac:dyDescent="0.2">
      <c r="A457" s="177"/>
      <c r="B457" s="221" t="s">
        <v>985</v>
      </c>
      <c r="C457" s="210" t="s">
        <v>986</v>
      </c>
      <c r="D457" s="211" t="s">
        <v>8191</v>
      </c>
      <c r="E457" s="212"/>
      <c r="F457" s="210" t="s">
        <v>986</v>
      </c>
      <c r="G457" s="212"/>
      <c r="H457" s="212"/>
      <c r="I457" s="456"/>
    </row>
    <row r="458" spans="1:9" ht="12" x14ac:dyDescent="0.2">
      <c r="A458" s="177"/>
      <c r="B458" s="221" t="s">
        <v>985</v>
      </c>
      <c r="C458" s="210" t="s">
        <v>986</v>
      </c>
      <c r="D458" s="211" t="s">
        <v>8192</v>
      </c>
      <c r="E458" s="212"/>
      <c r="F458" s="210" t="s">
        <v>986</v>
      </c>
      <c r="G458" s="212"/>
      <c r="H458" s="212"/>
      <c r="I458" s="456"/>
    </row>
    <row r="459" spans="1:9" ht="12" x14ac:dyDescent="0.2">
      <c r="A459" s="178"/>
      <c r="B459" s="221" t="s">
        <v>985</v>
      </c>
      <c r="C459" s="213" t="s">
        <v>986</v>
      </c>
      <c r="D459" s="214" t="s">
        <v>915</v>
      </c>
      <c r="E459" s="215"/>
      <c r="F459" s="216">
        <v>45</v>
      </c>
      <c r="G459" s="215"/>
      <c r="H459" s="215"/>
      <c r="I459" s="457"/>
    </row>
    <row r="460" spans="1:9" ht="12" x14ac:dyDescent="0.2">
      <c r="A460" s="181"/>
      <c r="B460" s="221" t="s">
        <v>985</v>
      </c>
      <c r="C460" s="223" t="s">
        <v>986</v>
      </c>
      <c r="D460" s="224" t="s">
        <v>988</v>
      </c>
      <c r="E460" s="225"/>
      <c r="F460" s="226">
        <v>45</v>
      </c>
      <c r="G460" s="225"/>
      <c r="H460" s="225"/>
      <c r="I460" s="463"/>
    </row>
    <row r="461" spans="1:9" ht="12" x14ac:dyDescent="0.2">
      <c r="A461" s="177"/>
      <c r="B461" s="221" t="s">
        <v>985</v>
      </c>
      <c r="C461" s="210" t="s">
        <v>986</v>
      </c>
      <c r="D461" s="211" t="s">
        <v>8193</v>
      </c>
      <c r="E461" s="212"/>
      <c r="F461" s="210" t="s">
        <v>986</v>
      </c>
      <c r="G461" s="212"/>
      <c r="H461" s="212"/>
      <c r="I461" s="456"/>
    </row>
    <row r="462" spans="1:9" ht="12" x14ac:dyDescent="0.2">
      <c r="A462" s="177"/>
      <c r="B462" s="221" t="s">
        <v>985</v>
      </c>
      <c r="C462" s="210" t="s">
        <v>986</v>
      </c>
      <c r="D462" s="211" t="s">
        <v>8194</v>
      </c>
      <c r="E462" s="212"/>
      <c r="F462" s="210" t="s">
        <v>986</v>
      </c>
      <c r="G462" s="212"/>
      <c r="H462" s="212"/>
      <c r="I462" s="456"/>
    </row>
    <row r="463" spans="1:9" ht="12" x14ac:dyDescent="0.2">
      <c r="A463" s="178"/>
      <c r="B463" s="221" t="s">
        <v>985</v>
      </c>
      <c r="C463" s="213" t="s">
        <v>986</v>
      </c>
      <c r="D463" s="214" t="s">
        <v>888</v>
      </c>
      <c r="E463" s="215"/>
      <c r="F463" s="216">
        <v>28</v>
      </c>
      <c r="G463" s="215"/>
      <c r="H463" s="215"/>
      <c r="I463" s="457"/>
    </row>
    <row r="464" spans="1:9" ht="12" x14ac:dyDescent="0.2">
      <c r="A464" s="181"/>
      <c r="B464" s="221" t="s">
        <v>985</v>
      </c>
      <c r="C464" s="223" t="s">
        <v>986</v>
      </c>
      <c r="D464" s="224" t="s">
        <v>988</v>
      </c>
      <c r="E464" s="225"/>
      <c r="F464" s="226">
        <v>28</v>
      </c>
      <c r="G464" s="225"/>
      <c r="H464" s="225"/>
      <c r="I464" s="463"/>
    </row>
    <row r="465" spans="1:9" ht="12" x14ac:dyDescent="0.2">
      <c r="A465" s="177"/>
      <c r="B465" s="221" t="s">
        <v>985</v>
      </c>
      <c r="C465" s="210" t="s">
        <v>986</v>
      </c>
      <c r="D465" s="211" t="s">
        <v>8195</v>
      </c>
      <c r="E465" s="212"/>
      <c r="F465" s="210" t="s">
        <v>986</v>
      </c>
      <c r="G465" s="212"/>
      <c r="H465" s="212"/>
      <c r="I465" s="456"/>
    </row>
    <row r="466" spans="1:9" ht="12" x14ac:dyDescent="0.2">
      <c r="A466" s="177"/>
      <c r="B466" s="221" t="s">
        <v>985</v>
      </c>
      <c r="C466" s="210" t="s">
        <v>986</v>
      </c>
      <c r="D466" s="211" t="s">
        <v>8196</v>
      </c>
      <c r="E466" s="212"/>
      <c r="F466" s="210" t="s">
        <v>986</v>
      </c>
      <c r="G466" s="212"/>
      <c r="H466" s="212"/>
      <c r="I466" s="456"/>
    </row>
    <row r="467" spans="1:9" ht="12" x14ac:dyDescent="0.2">
      <c r="A467" s="178"/>
      <c r="B467" s="221" t="s">
        <v>985</v>
      </c>
      <c r="C467" s="213" t="s">
        <v>986</v>
      </c>
      <c r="D467" s="214" t="s">
        <v>872</v>
      </c>
      <c r="E467" s="215"/>
      <c r="F467" s="216">
        <v>20</v>
      </c>
      <c r="G467" s="215"/>
      <c r="H467" s="215"/>
      <c r="I467" s="457"/>
    </row>
    <row r="468" spans="1:9" ht="12" x14ac:dyDescent="0.2">
      <c r="A468" s="181"/>
      <c r="B468" s="221" t="s">
        <v>985</v>
      </c>
      <c r="C468" s="223" t="s">
        <v>986</v>
      </c>
      <c r="D468" s="224" t="s">
        <v>988</v>
      </c>
      <c r="E468" s="225"/>
      <c r="F468" s="226">
        <v>20</v>
      </c>
      <c r="G468" s="225"/>
      <c r="H468" s="225"/>
      <c r="I468" s="463"/>
    </row>
    <row r="469" spans="1:9" ht="12" x14ac:dyDescent="0.2">
      <c r="A469" s="179"/>
      <c r="B469" s="221" t="s">
        <v>985</v>
      </c>
      <c r="C469" s="217" t="s">
        <v>986</v>
      </c>
      <c r="D469" s="218" t="s">
        <v>1023</v>
      </c>
      <c r="E469" s="219"/>
      <c r="F469" s="220">
        <v>93</v>
      </c>
      <c r="G469" s="219"/>
      <c r="H469" s="219"/>
      <c r="I469" s="460"/>
    </row>
    <row r="470" spans="1:9" ht="24.95" customHeight="1" x14ac:dyDescent="0.2">
      <c r="A470" s="167" t="s">
        <v>1171</v>
      </c>
      <c r="B470" s="167" t="s">
        <v>1145</v>
      </c>
      <c r="C470" s="168" t="s">
        <v>8197</v>
      </c>
      <c r="D470" s="169" t="s">
        <v>8198</v>
      </c>
      <c r="E470" s="170" t="s">
        <v>125</v>
      </c>
      <c r="F470" s="171">
        <v>49.5</v>
      </c>
      <c r="G470" s="117"/>
      <c r="H470" s="172">
        <f>ROUND(G470*F470,2)</f>
        <v>0</v>
      </c>
      <c r="I470" s="458" t="s">
        <v>982</v>
      </c>
    </row>
    <row r="471" spans="1:9" ht="12" x14ac:dyDescent="0.2">
      <c r="A471" s="178"/>
      <c r="B471" s="221" t="s">
        <v>985</v>
      </c>
      <c r="C471" s="215"/>
      <c r="D471" s="214" t="s">
        <v>8199</v>
      </c>
      <c r="E471" s="215"/>
      <c r="F471" s="216">
        <v>49.5</v>
      </c>
      <c r="G471" s="215"/>
      <c r="H471" s="215"/>
      <c r="I471" s="457"/>
    </row>
    <row r="472" spans="1:9" ht="24.95" customHeight="1" x14ac:dyDescent="0.2">
      <c r="A472" s="167" t="s">
        <v>1175</v>
      </c>
      <c r="B472" s="167" t="s">
        <v>1145</v>
      </c>
      <c r="C472" s="168" t="s">
        <v>8200</v>
      </c>
      <c r="D472" s="169" t="s">
        <v>8201</v>
      </c>
      <c r="E472" s="170" t="s">
        <v>125</v>
      </c>
      <c r="F472" s="171">
        <v>22</v>
      </c>
      <c r="G472" s="117"/>
      <c r="H472" s="172">
        <f>ROUND(G472*F472,2)</f>
        <v>0</v>
      </c>
      <c r="I472" s="458" t="s">
        <v>986</v>
      </c>
    </row>
    <row r="473" spans="1:9" ht="36" x14ac:dyDescent="0.2">
      <c r="A473" s="175"/>
      <c r="B473" s="221" t="s">
        <v>1079</v>
      </c>
      <c r="C473" s="209"/>
      <c r="D473" s="227" t="s">
        <v>5243</v>
      </c>
      <c r="E473" s="209"/>
      <c r="F473" s="209"/>
      <c r="G473" s="209"/>
      <c r="H473" s="209"/>
      <c r="I473" s="455"/>
    </row>
    <row r="474" spans="1:9" ht="12" x14ac:dyDescent="0.2">
      <c r="A474" s="178"/>
      <c r="B474" s="221" t="s">
        <v>985</v>
      </c>
      <c r="C474" s="215"/>
      <c r="D474" s="214" t="s">
        <v>8202</v>
      </c>
      <c r="E474" s="215"/>
      <c r="F474" s="216">
        <v>22</v>
      </c>
      <c r="G474" s="215"/>
      <c r="H474" s="215"/>
      <c r="I474" s="457"/>
    </row>
    <row r="475" spans="1:9" ht="24.95" customHeight="1" x14ac:dyDescent="0.2">
      <c r="A475" s="167" t="s">
        <v>1180</v>
      </c>
      <c r="B475" s="167" t="s">
        <v>1145</v>
      </c>
      <c r="C475" s="168" t="s">
        <v>8203</v>
      </c>
      <c r="D475" s="169" t="s">
        <v>8204</v>
      </c>
      <c r="E475" s="170" t="s">
        <v>125</v>
      </c>
      <c r="F475" s="171">
        <v>30.8</v>
      </c>
      <c r="G475" s="117"/>
      <c r="H475" s="172">
        <f>ROUND(G475*F475,2)</f>
        <v>0</v>
      </c>
      <c r="I475" s="458" t="s">
        <v>986</v>
      </c>
    </row>
    <row r="476" spans="1:9" ht="24" x14ac:dyDescent="0.2">
      <c r="A476" s="175"/>
      <c r="B476" s="221" t="s">
        <v>1079</v>
      </c>
      <c r="C476" s="209"/>
      <c r="D476" s="227" t="s">
        <v>5255</v>
      </c>
      <c r="E476" s="209"/>
      <c r="F476" s="209"/>
      <c r="G476" s="209"/>
      <c r="H476" s="209"/>
      <c r="I476" s="455"/>
    </row>
    <row r="477" spans="1:9" ht="12" x14ac:dyDescent="0.2">
      <c r="A477" s="178"/>
      <c r="B477" s="221" t="s">
        <v>985</v>
      </c>
      <c r="C477" s="215"/>
      <c r="D477" s="214" t="s">
        <v>5240</v>
      </c>
      <c r="E477" s="215"/>
      <c r="F477" s="216">
        <v>30.8</v>
      </c>
      <c r="G477" s="215"/>
      <c r="H477" s="215"/>
      <c r="I477" s="457"/>
    </row>
    <row r="478" spans="1:9" ht="24.95" customHeight="1" x14ac:dyDescent="0.2">
      <c r="A478" s="278" t="s">
        <v>1184</v>
      </c>
      <c r="B478" s="278" t="s">
        <v>979</v>
      </c>
      <c r="C478" s="279" t="s">
        <v>8205</v>
      </c>
      <c r="D478" s="280" t="s">
        <v>8206</v>
      </c>
      <c r="E478" s="281" t="s">
        <v>125</v>
      </c>
      <c r="F478" s="282">
        <v>25</v>
      </c>
      <c r="G478" s="67"/>
      <c r="H478" s="254">
        <f>ROUND(G478*F478,2)</f>
        <v>0</v>
      </c>
      <c r="I478" s="459" t="s">
        <v>982</v>
      </c>
    </row>
    <row r="479" spans="1:9" ht="12" x14ac:dyDescent="0.2">
      <c r="A479" s="175"/>
      <c r="B479" s="454" t="s">
        <v>983</v>
      </c>
      <c r="C479" s="209"/>
      <c r="D479" s="180" t="s">
        <v>8207</v>
      </c>
      <c r="E479" s="209"/>
      <c r="F479" s="209"/>
      <c r="G479" s="209"/>
      <c r="H479" s="209"/>
      <c r="I479" s="455"/>
    </row>
    <row r="480" spans="1:9" ht="12" x14ac:dyDescent="0.2">
      <c r="A480" s="177"/>
      <c r="B480" s="221" t="s">
        <v>985</v>
      </c>
      <c r="C480" s="210" t="s">
        <v>986</v>
      </c>
      <c r="D480" s="211" t="s">
        <v>8208</v>
      </c>
      <c r="E480" s="212"/>
      <c r="F480" s="210" t="s">
        <v>986</v>
      </c>
      <c r="G480" s="212"/>
      <c r="H480" s="212"/>
      <c r="I480" s="456"/>
    </row>
    <row r="481" spans="1:9" ht="12" x14ac:dyDescent="0.2">
      <c r="A481" s="177"/>
      <c r="B481" s="221" t="s">
        <v>985</v>
      </c>
      <c r="C481" s="210" t="s">
        <v>986</v>
      </c>
      <c r="D481" s="211" t="s">
        <v>8209</v>
      </c>
      <c r="E481" s="212"/>
      <c r="F481" s="210" t="s">
        <v>986</v>
      </c>
      <c r="G481" s="212"/>
      <c r="H481" s="212"/>
      <c r="I481" s="456"/>
    </row>
    <row r="482" spans="1:9" ht="12" x14ac:dyDescent="0.2">
      <c r="A482" s="178"/>
      <c r="B482" s="221" t="s">
        <v>985</v>
      </c>
      <c r="C482" s="213" t="s">
        <v>986</v>
      </c>
      <c r="D482" s="214" t="s">
        <v>882</v>
      </c>
      <c r="E482" s="215"/>
      <c r="F482" s="216">
        <v>25</v>
      </c>
      <c r="G482" s="215"/>
      <c r="H482" s="215"/>
      <c r="I482" s="457"/>
    </row>
    <row r="483" spans="1:9" ht="24.95" customHeight="1" x14ac:dyDescent="0.2">
      <c r="A483" s="167" t="s">
        <v>1188</v>
      </c>
      <c r="B483" s="167" t="s">
        <v>1145</v>
      </c>
      <c r="C483" s="168" t="s">
        <v>8210</v>
      </c>
      <c r="D483" s="169" t="s">
        <v>8211</v>
      </c>
      <c r="E483" s="170" t="s">
        <v>125</v>
      </c>
      <c r="F483" s="171">
        <v>27.5</v>
      </c>
      <c r="G483" s="117"/>
      <c r="H483" s="172">
        <f>ROUND(G483*F483,2)</f>
        <v>0</v>
      </c>
      <c r="I483" s="458" t="s">
        <v>986</v>
      </c>
    </row>
    <row r="484" spans="1:9" ht="24" x14ac:dyDescent="0.2">
      <c r="A484" s="175"/>
      <c r="B484" s="221" t="s">
        <v>1079</v>
      </c>
      <c r="C484" s="209"/>
      <c r="D484" s="227" t="s">
        <v>5255</v>
      </c>
      <c r="E484" s="209"/>
      <c r="F484" s="209"/>
      <c r="G484" s="209"/>
      <c r="H484" s="209"/>
      <c r="I484" s="455"/>
    </row>
    <row r="485" spans="1:9" ht="12" x14ac:dyDescent="0.2">
      <c r="A485" s="178"/>
      <c r="B485" s="221" t="s">
        <v>985</v>
      </c>
      <c r="C485" s="215"/>
      <c r="D485" s="214" t="s">
        <v>8212</v>
      </c>
      <c r="E485" s="215"/>
      <c r="F485" s="216">
        <v>27.5</v>
      </c>
      <c r="G485" s="215"/>
      <c r="H485" s="215"/>
      <c r="I485" s="457"/>
    </row>
    <row r="486" spans="1:9" ht="24.95" customHeight="1" x14ac:dyDescent="0.2">
      <c r="A486" s="278" t="s">
        <v>1192</v>
      </c>
      <c r="B486" s="278" t="s">
        <v>979</v>
      </c>
      <c r="C486" s="279" t="s">
        <v>5275</v>
      </c>
      <c r="D486" s="280" t="s">
        <v>5276</v>
      </c>
      <c r="E486" s="281" t="s">
        <v>125</v>
      </c>
      <c r="F486" s="282">
        <v>1534</v>
      </c>
      <c r="G486" s="67"/>
      <c r="H486" s="254">
        <f>ROUND(G486*F486,2)</f>
        <v>0</v>
      </c>
      <c r="I486" s="459" t="s">
        <v>982</v>
      </c>
    </row>
    <row r="487" spans="1:9" ht="12" x14ac:dyDescent="0.2">
      <c r="A487" s="175"/>
      <c r="B487" s="454" t="s">
        <v>983</v>
      </c>
      <c r="C487" s="209"/>
      <c r="D487" s="180" t="s">
        <v>5277</v>
      </c>
      <c r="E487" s="209"/>
      <c r="F487" s="209"/>
      <c r="G487" s="209"/>
      <c r="H487" s="209"/>
      <c r="I487" s="455"/>
    </row>
    <row r="488" spans="1:9" ht="12" x14ac:dyDescent="0.2">
      <c r="A488" s="177"/>
      <c r="B488" s="221" t="s">
        <v>985</v>
      </c>
      <c r="C488" s="210" t="s">
        <v>986</v>
      </c>
      <c r="D488" s="211" t="s">
        <v>5278</v>
      </c>
      <c r="E488" s="212"/>
      <c r="F488" s="210" t="s">
        <v>986</v>
      </c>
      <c r="G488" s="212"/>
      <c r="H488" s="212"/>
      <c r="I488" s="456"/>
    </row>
    <row r="489" spans="1:9" ht="12" x14ac:dyDescent="0.2">
      <c r="A489" s="177"/>
      <c r="B489" s="221" t="s">
        <v>985</v>
      </c>
      <c r="C489" s="210" t="s">
        <v>986</v>
      </c>
      <c r="D489" s="211" t="s">
        <v>8213</v>
      </c>
      <c r="E489" s="212"/>
      <c r="F489" s="210" t="s">
        <v>986</v>
      </c>
      <c r="G489" s="212"/>
      <c r="H489" s="212"/>
      <c r="I489" s="456"/>
    </row>
    <row r="490" spans="1:9" ht="12" x14ac:dyDescent="0.2">
      <c r="A490" s="178"/>
      <c r="B490" s="221" t="s">
        <v>985</v>
      </c>
      <c r="C490" s="213" t="s">
        <v>986</v>
      </c>
      <c r="D490" s="214" t="s">
        <v>852</v>
      </c>
      <c r="E490" s="215"/>
      <c r="F490" s="216">
        <v>10</v>
      </c>
      <c r="G490" s="215"/>
      <c r="H490" s="215"/>
      <c r="I490" s="457"/>
    </row>
    <row r="491" spans="1:9" ht="12" x14ac:dyDescent="0.2">
      <c r="A491" s="177"/>
      <c r="B491" s="221" t="s">
        <v>985</v>
      </c>
      <c r="C491" s="210" t="s">
        <v>986</v>
      </c>
      <c r="D491" s="211" t="s">
        <v>8214</v>
      </c>
      <c r="E491" s="212"/>
      <c r="F491" s="210" t="s">
        <v>986</v>
      </c>
      <c r="G491" s="212"/>
      <c r="H491" s="212"/>
      <c r="I491" s="456"/>
    </row>
    <row r="492" spans="1:9" ht="12" x14ac:dyDescent="0.2">
      <c r="A492" s="178"/>
      <c r="B492" s="221" t="s">
        <v>985</v>
      </c>
      <c r="C492" s="213" t="s">
        <v>986</v>
      </c>
      <c r="D492" s="214" t="s">
        <v>900</v>
      </c>
      <c r="E492" s="215"/>
      <c r="F492" s="216">
        <v>36</v>
      </c>
      <c r="G492" s="215"/>
      <c r="H492" s="215"/>
      <c r="I492" s="457"/>
    </row>
    <row r="493" spans="1:9" ht="12" x14ac:dyDescent="0.2">
      <c r="A493" s="177"/>
      <c r="B493" s="221" t="s">
        <v>985</v>
      </c>
      <c r="C493" s="210" t="s">
        <v>986</v>
      </c>
      <c r="D493" s="211" t="s">
        <v>8215</v>
      </c>
      <c r="E493" s="212"/>
      <c r="F493" s="210" t="s">
        <v>986</v>
      </c>
      <c r="G493" s="212"/>
      <c r="H493" s="212"/>
      <c r="I493" s="456"/>
    </row>
    <row r="494" spans="1:9" ht="12" x14ac:dyDescent="0.2">
      <c r="A494" s="178"/>
      <c r="B494" s="221" t="s">
        <v>985</v>
      </c>
      <c r="C494" s="213" t="s">
        <v>986</v>
      </c>
      <c r="D494" s="214" t="s">
        <v>1212</v>
      </c>
      <c r="E494" s="215"/>
      <c r="F494" s="216">
        <v>56</v>
      </c>
      <c r="G494" s="215"/>
      <c r="H494" s="215"/>
      <c r="I494" s="457"/>
    </row>
    <row r="495" spans="1:9" ht="12" x14ac:dyDescent="0.2">
      <c r="A495" s="177"/>
      <c r="B495" s="221" t="s">
        <v>985</v>
      </c>
      <c r="C495" s="210" t="s">
        <v>986</v>
      </c>
      <c r="D495" s="211" t="s">
        <v>8216</v>
      </c>
      <c r="E495" s="212"/>
      <c r="F495" s="210" t="s">
        <v>986</v>
      </c>
      <c r="G495" s="212"/>
      <c r="H495" s="212"/>
      <c r="I495" s="456"/>
    </row>
    <row r="496" spans="1:9" ht="12" x14ac:dyDescent="0.2">
      <c r="A496" s="178"/>
      <c r="B496" s="221" t="s">
        <v>985</v>
      </c>
      <c r="C496" s="213" t="s">
        <v>986</v>
      </c>
      <c r="D496" s="214" t="s">
        <v>1166</v>
      </c>
      <c r="E496" s="215"/>
      <c r="F496" s="216">
        <v>46</v>
      </c>
      <c r="G496" s="215"/>
      <c r="H496" s="215"/>
      <c r="I496" s="457"/>
    </row>
    <row r="497" spans="1:9" ht="12" x14ac:dyDescent="0.2">
      <c r="A497" s="177"/>
      <c r="B497" s="221" t="s">
        <v>985</v>
      </c>
      <c r="C497" s="210" t="s">
        <v>986</v>
      </c>
      <c r="D497" s="211" t="s">
        <v>8217</v>
      </c>
      <c r="E497" s="212"/>
      <c r="F497" s="210" t="s">
        <v>986</v>
      </c>
      <c r="G497" s="212"/>
      <c r="H497" s="212"/>
      <c r="I497" s="456"/>
    </row>
    <row r="498" spans="1:9" ht="12" x14ac:dyDescent="0.2">
      <c r="A498" s="178"/>
      <c r="B498" s="221" t="s">
        <v>985</v>
      </c>
      <c r="C498" s="213" t="s">
        <v>986</v>
      </c>
      <c r="D498" s="214" t="s">
        <v>1212</v>
      </c>
      <c r="E498" s="215"/>
      <c r="F498" s="216">
        <v>56</v>
      </c>
      <c r="G498" s="215"/>
      <c r="H498" s="215"/>
      <c r="I498" s="457"/>
    </row>
    <row r="499" spans="1:9" ht="12" x14ac:dyDescent="0.2">
      <c r="A499" s="177"/>
      <c r="B499" s="221" t="s">
        <v>985</v>
      </c>
      <c r="C499" s="210" t="s">
        <v>986</v>
      </c>
      <c r="D499" s="211" t="s">
        <v>8218</v>
      </c>
      <c r="E499" s="212"/>
      <c r="F499" s="210" t="s">
        <v>986</v>
      </c>
      <c r="G499" s="212"/>
      <c r="H499" s="212"/>
      <c r="I499" s="456"/>
    </row>
    <row r="500" spans="1:9" ht="12" x14ac:dyDescent="0.2">
      <c r="A500" s="178"/>
      <c r="B500" s="221" t="s">
        <v>985</v>
      </c>
      <c r="C500" s="213" t="s">
        <v>986</v>
      </c>
      <c r="D500" s="214" t="s">
        <v>1258</v>
      </c>
      <c r="E500" s="215"/>
      <c r="F500" s="216">
        <v>67</v>
      </c>
      <c r="G500" s="215"/>
      <c r="H500" s="215"/>
      <c r="I500" s="457"/>
    </row>
    <row r="501" spans="1:9" ht="12" x14ac:dyDescent="0.2">
      <c r="A501" s="177"/>
      <c r="B501" s="221" t="s">
        <v>985</v>
      </c>
      <c r="C501" s="210" t="s">
        <v>986</v>
      </c>
      <c r="D501" s="211" t="s">
        <v>8219</v>
      </c>
      <c r="E501" s="212"/>
      <c r="F501" s="210" t="s">
        <v>986</v>
      </c>
      <c r="G501" s="212"/>
      <c r="H501" s="212"/>
      <c r="I501" s="456"/>
    </row>
    <row r="502" spans="1:9" ht="12" x14ac:dyDescent="0.2">
      <c r="A502" s="178"/>
      <c r="B502" s="221" t="s">
        <v>985</v>
      </c>
      <c r="C502" s="213" t="s">
        <v>986</v>
      </c>
      <c r="D502" s="214" t="s">
        <v>2739</v>
      </c>
      <c r="E502" s="215"/>
      <c r="F502" s="216">
        <v>84</v>
      </c>
      <c r="G502" s="215"/>
      <c r="H502" s="215"/>
      <c r="I502" s="457"/>
    </row>
    <row r="503" spans="1:9" ht="12" x14ac:dyDescent="0.2">
      <c r="A503" s="177"/>
      <c r="B503" s="221" t="s">
        <v>985</v>
      </c>
      <c r="C503" s="210" t="s">
        <v>986</v>
      </c>
      <c r="D503" s="211" t="s">
        <v>8220</v>
      </c>
      <c r="E503" s="212"/>
      <c r="F503" s="210" t="s">
        <v>986</v>
      </c>
      <c r="G503" s="212"/>
      <c r="H503" s="212"/>
      <c r="I503" s="456"/>
    </row>
    <row r="504" spans="1:9" ht="12" x14ac:dyDescent="0.2">
      <c r="A504" s="178"/>
      <c r="B504" s="221" t="s">
        <v>985</v>
      </c>
      <c r="C504" s="213" t="s">
        <v>986</v>
      </c>
      <c r="D504" s="214" t="s">
        <v>3706</v>
      </c>
      <c r="E504" s="215"/>
      <c r="F504" s="216">
        <v>126</v>
      </c>
      <c r="G504" s="215"/>
      <c r="H504" s="215"/>
      <c r="I504" s="457"/>
    </row>
    <row r="505" spans="1:9" ht="12" x14ac:dyDescent="0.2">
      <c r="A505" s="177"/>
      <c r="B505" s="221" t="s">
        <v>985</v>
      </c>
      <c r="C505" s="210" t="s">
        <v>986</v>
      </c>
      <c r="D505" s="211" t="s">
        <v>8221</v>
      </c>
      <c r="E505" s="212"/>
      <c r="F505" s="210" t="s">
        <v>986</v>
      </c>
      <c r="G505" s="212"/>
      <c r="H505" s="212"/>
      <c r="I505" s="456"/>
    </row>
    <row r="506" spans="1:9" ht="12" x14ac:dyDescent="0.2">
      <c r="A506" s="178"/>
      <c r="B506" s="221" t="s">
        <v>985</v>
      </c>
      <c r="C506" s="213" t="s">
        <v>986</v>
      </c>
      <c r="D506" s="214" t="s">
        <v>3852</v>
      </c>
      <c r="E506" s="215"/>
      <c r="F506" s="216">
        <v>158</v>
      </c>
      <c r="G506" s="215"/>
      <c r="H506" s="215"/>
      <c r="I506" s="457"/>
    </row>
    <row r="507" spans="1:9" ht="12" x14ac:dyDescent="0.2">
      <c r="A507" s="177"/>
      <c r="B507" s="221" t="s">
        <v>985</v>
      </c>
      <c r="C507" s="210" t="s">
        <v>986</v>
      </c>
      <c r="D507" s="211" t="s">
        <v>5279</v>
      </c>
      <c r="E507" s="212"/>
      <c r="F507" s="210" t="s">
        <v>986</v>
      </c>
      <c r="G507" s="212"/>
      <c r="H507" s="212"/>
      <c r="I507" s="456"/>
    </row>
    <row r="508" spans="1:9" ht="12" x14ac:dyDescent="0.2">
      <c r="A508" s="178"/>
      <c r="B508" s="221" t="s">
        <v>985</v>
      </c>
      <c r="C508" s="213" t="s">
        <v>986</v>
      </c>
      <c r="D508" s="214" t="s">
        <v>4272</v>
      </c>
      <c r="E508" s="215"/>
      <c r="F508" s="216">
        <v>240</v>
      </c>
      <c r="G508" s="215"/>
      <c r="H508" s="215"/>
      <c r="I508" s="457"/>
    </row>
    <row r="509" spans="1:9" ht="12" x14ac:dyDescent="0.2">
      <c r="A509" s="177"/>
      <c r="B509" s="221" t="s">
        <v>985</v>
      </c>
      <c r="C509" s="210" t="s">
        <v>986</v>
      </c>
      <c r="D509" s="211" t="s">
        <v>5280</v>
      </c>
      <c r="E509" s="212"/>
      <c r="F509" s="210" t="s">
        <v>986</v>
      </c>
      <c r="G509" s="212"/>
      <c r="H509" s="212"/>
      <c r="I509" s="456"/>
    </row>
    <row r="510" spans="1:9" ht="12" x14ac:dyDescent="0.2">
      <c r="A510" s="178"/>
      <c r="B510" s="221" t="s">
        <v>985</v>
      </c>
      <c r="C510" s="213" t="s">
        <v>986</v>
      </c>
      <c r="D510" s="214" t="s">
        <v>3830</v>
      </c>
      <c r="E510" s="215"/>
      <c r="F510" s="216">
        <v>152</v>
      </c>
      <c r="G510" s="215"/>
      <c r="H510" s="215"/>
      <c r="I510" s="457"/>
    </row>
    <row r="511" spans="1:9" ht="12" x14ac:dyDescent="0.2">
      <c r="A511" s="177"/>
      <c r="B511" s="221" t="s">
        <v>985</v>
      </c>
      <c r="C511" s="210" t="s">
        <v>986</v>
      </c>
      <c r="D511" s="211" t="s">
        <v>5281</v>
      </c>
      <c r="E511" s="212"/>
      <c r="F511" s="210" t="s">
        <v>986</v>
      </c>
      <c r="G511" s="212"/>
      <c r="H511" s="212"/>
      <c r="I511" s="456"/>
    </row>
    <row r="512" spans="1:9" ht="12" x14ac:dyDescent="0.2">
      <c r="A512" s="178"/>
      <c r="B512" s="221" t="s">
        <v>985</v>
      </c>
      <c r="C512" s="213" t="s">
        <v>986</v>
      </c>
      <c r="D512" s="214" t="s">
        <v>3849</v>
      </c>
      <c r="E512" s="215"/>
      <c r="F512" s="216">
        <v>157</v>
      </c>
      <c r="G512" s="215"/>
      <c r="H512" s="215"/>
      <c r="I512" s="457"/>
    </row>
    <row r="513" spans="1:9" ht="12" x14ac:dyDescent="0.2">
      <c r="A513" s="177"/>
      <c r="B513" s="221" t="s">
        <v>985</v>
      </c>
      <c r="C513" s="210" t="s">
        <v>986</v>
      </c>
      <c r="D513" s="211" t="s">
        <v>5282</v>
      </c>
      <c r="E513" s="212"/>
      <c r="F513" s="210" t="s">
        <v>986</v>
      </c>
      <c r="G513" s="212"/>
      <c r="H513" s="212"/>
      <c r="I513" s="456"/>
    </row>
    <row r="514" spans="1:9" ht="12" x14ac:dyDescent="0.2">
      <c r="A514" s="178"/>
      <c r="B514" s="221" t="s">
        <v>985</v>
      </c>
      <c r="C514" s="213" t="s">
        <v>986</v>
      </c>
      <c r="D514" s="214" t="s">
        <v>8222</v>
      </c>
      <c r="E514" s="215"/>
      <c r="F514" s="216">
        <v>264</v>
      </c>
      <c r="G514" s="215"/>
      <c r="H514" s="215"/>
      <c r="I514" s="457"/>
    </row>
    <row r="515" spans="1:9" ht="12" x14ac:dyDescent="0.2">
      <c r="A515" s="181"/>
      <c r="B515" s="221" t="s">
        <v>985</v>
      </c>
      <c r="C515" s="223" t="s">
        <v>986</v>
      </c>
      <c r="D515" s="224" t="s">
        <v>988</v>
      </c>
      <c r="E515" s="225"/>
      <c r="F515" s="226">
        <v>1452</v>
      </c>
      <c r="G515" s="225"/>
      <c r="H515" s="225"/>
      <c r="I515" s="463"/>
    </row>
    <row r="516" spans="1:9" ht="12" x14ac:dyDescent="0.2">
      <c r="A516" s="177"/>
      <c r="B516" s="221" t="s">
        <v>985</v>
      </c>
      <c r="C516" s="210" t="s">
        <v>986</v>
      </c>
      <c r="D516" s="211" t="s">
        <v>8223</v>
      </c>
      <c r="E516" s="212"/>
      <c r="F516" s="210" t="s">
        <v>986</v>
      </c>
      <c r="G516" s="212"/>
      <c r="H516" s="212"/>
      <c r="I516" s="456"/>
    </row>
    <row r="517" spans="1:9" ht="12" x14ac:dyDescent="0.2">
      <c r="A517" s="177"/>
      <c r="B517" s="221" t="s">
        <v>985</v>
      </c>
      <c r="C517" s="210" t="s">
        <v>986</v>
      </c>
      <c r="D517" s="211" t="s">
        <v>8224</v>
      </c>
      <c r="E517" s="212"/>
      <c r="F517" s="210" t="s">
        <v>986</v>
      </c>
      <c r="G517" s="212"/>
      <c r="H517" s="212"/>
      <c r="I517" s="456"/>
    </row>
    <row r="518" spans="1:9" ht="12" x14ac:dyDescent="0.2">
      <c r="A518" s="178"/>
      <c r="B518" s="221" t="s">
        <v>985</v>
      </c>
      <c r="C518" s="213" t="s">
        <v>986</v>
      </c>
      <c r="D518" s="214" t="s">
        <v>2735</v>
      </c>
      <c r="E518" s="215"/>
      <c r="F518" s="216">
        <v>82</v>
      </c>
      <c r="G518" s="215"/>
      <c r="H518" s="215"/>
      <c r="I518" s="457"/>
    </row>
    <row r="519" spans="1:9" ht="12" x14ac:dyDescent="0.2">
      <c r="A519" s="181"/>
      <c r="B519" s="221" t="s">
        <v>985</v>
      </c>
      <c r="C519" s="223" t="s">
        <v>986</v>
      </c>
      <c r="D519" s="224" t="s">
        <v>988</v>
      </c>
      <c r="E519" s="225"/>
      <c r="F519" s="226">
        <v>82</v>
      </c>
      <c r="G519" s="225"/>
      <c r="H519" s="225"/>
      <c r="I519" s="463"/>
    </row>
    <row r="520" spans="1:9" ht="12" x14ac:dyDescent="0.2">
      <c r="A520" s="179"/>
      <c r="B520" s="221" t="s">
        <v>985</v>
      </c>
      <c r="C520" s="217" t="s">
        <v>986</v>
      </c>
      <c r="D520" s="218" t="s">
        <v>1023</v>
      </c>
      <c r="E520" s="219"/>
      <c r="F520" s="220">
        <v>1534</v>
      </c>
      <c r="G520" s="219"/>
      <c r="H520" s="219"/>
      <c r="I520" s="460"/>
    </row>
    <row r="521" spans="1:9" ht="24.95" customHeight="1" x14ac:dyDescent="0.2">
      <c r="A521" s="167" t="s">
        <v>1197</v>
      </c>
      <c r="B521" s="167" t="s">
        <v>1145</v>
      </c>
      <c r="C521" s="168" t="s">
        <v>5298</v>
      </c>
      <c r="D521" s="169" t="s">
        <v>5299</v>
      </c>
      <c r="E521" s="170" t="s">
        <v>125</v>
      </c>
      <c r="F521" s="171">
        <v>1597.2</v>
      </c>
      <c r="G521" s="117"/>
      <c r="H521" s="172">
        <f>ROUND(G521*F521,2)</f>
        <v>0</v>
      </c>
      <c r="I521" s="458" t="s">
        <v>986</v>
      </c>
    </row>
    <row r="522" spans="1:9" ht="12" x14ac:dyDescent="0.2">
      <c r="A522" s="178"/>
      <c r="B522" s="221" t="s">
        <v>985</v>
      </c>
      <c r="C522" s="215"/>
      <c r="D522" s="214" t="s">
        <v>8225</v>
      </c>
      <c r="E522" s="215"/>
      <c r="F522" s="216">
        <v>1597.2</v>
      </c>
      <c r="G522" s="215"/>
      <c r="H522" s="215"/>
      <c r="I522" s="457"/>
    </row>
    <row r="523" spans="1:9" ht="24.95" customHeight="1" x14ac:dyDescent="0.2">
      <c r="A523" s="167" t="s">
        <v>1203</v>
      </c>
      <c r="B523" s="167" t="s">
        <v>1145</v>
      </c>
      <c r="C523" s="168" t="s">
        <v>8226</v>
      </c>
      <c r="D523" s="169" t="s">
        <v>8227</v>
      </c>
      <c r="E523" s="170" t="s">
        <v>125</v>
      </c>
      <c r="F523" s="171">
        <v>90.2</v>
      </c>
      <c r="G523" s="117"/>
      <c r="H523" s="172">
        <f>ROUND(G523*F523,2)</f>
        <v>0</v>
      </c>
      <c r="I523" s="458" t="s">
        <v>986</v>
      </c>
    </row>
    <row r="524" spans="1:9" ht="12" x14ac:dyDescent="0.2">
      <c r="A524" s="178"/>
      <c r="B524" s="221" t="s">
        <v>985</v>
      </c>
      <c r="C524" s="215"/>
      <c r="D524" s="214" t="s">
        <v>1196</v>
      </c>
      <c r="E524" s="215"/>
      <c r="F524" s="216">
        <v>90.2</v>
      </c>
      <c r="G524" s="215"/>
      <c r="H524" s="215"/>
      <c r="I524" s="457"/>
    </row>
    <row r="525" spans="1:9" ht="24.95" customHeight="1" x14ac:dyDescent="0.2">
      <c r="A525" s="278" t="s">
        <v>1207</v>
      </c>
      <c r="B525" s="278" t="s">
        <v>979</v>
      </c>
      <c r="C525" s="279" t="s">
        <v>5305</v>
      </c>
      <c r="D525" s="280" t="s">
        <v>5306</v>
      </c>
      <c r="E525" s="281" t="s">
        <v>92</v>
      </c>
      <c r="F525" s="282">
        <v>814</v>
      </c>
      <c r="G525" s="67"/>
      <c r="H525" s="254">
        <f>ROUND(G525*F525,2)</f>
        <v>0</v>
      </c>
      <c r="I525" s="459" t="s">
        <v>982</v>
      </c>
    </row>
    <row r="526" spans="1:9" ht="12" x14ac:dyDescent="0.2">
      <c r="A526" s="175"/>
      <c r="B526" s="454" t="s">
        <v>983</v>
      </c>
      <c r="C526" s="209"/>
      <c r="D526" s="180" t="s">
        <v>5307</v>
      </c>
      <c r="E526" s="209"/>
      <c r="F526" s="209"/>
      <c r="G526" s="209"/>
      <c r="H526" s="209"/>
      <c r="I526" s="455"/>
    </row>
    <row r="527" spans="1:9" ht="12" x14ac:dyDescent="0.2">
      <c r="A527" s="178"/>
      <c r="B527" s="221" t="s">
        <v>985</v>
      </c>
      <c r="C527" s="213" t="s">
        <v>986</v>
      </c>
      <c r="D527" s="214" t="s">
        <v>8228</v>
      </c>
      <c r="E527" s="215"/>
      <c r="F527" s="216">
        <v>804</v>
      </c>
      <c r="G527" s="215"/>
      <c r="H527" s="215"/>
      <c r="I527" s="457"/>
    </row>
    <row r="528" spans="1:9" ht="12" x14ac:dyDescent="0.2">
      <c r="A528" s="178"/>
      <c r="B528" s="221" t="s">
        <v>985</v>
      </c>
      <c r="C528" s="213" t="s">
        <v>986</v>
      </c>
      <c r="D528" s="214" t="s">
        <v>5309</v>
      </c>
      <c r="E528" s="215"/>
      <c r="F528" s="216">
        <v>10</v>
      </c>
      <c r="G528" s="215"/>
      <c r="H528" s="215"/>
      <c r="I528" s="457"/>
    </row>
    <row r="529" spans="1:9" ht="12" x14ac:dyDescent="0.2">
      <c r="A529" s="179"/>
      <c r="B529" s="221" t="s">
        <v>985</v>
      </c>
      <c r="C529" s="217" t="s">
        <v>986</v>
      </c>
      <c r="D529" s="218" t="s">
        <v>1023</v>
      </c>
      <c r="E529" s="219"/>
      <c r="F529" s="220">
        <v>814</v>
      </c>
      <c r="G529" s="219"/>
      <c r="H529" s="219"/>
      <c r="I529" s="460"/>
    </row>
    <row r="530" spans="1:9" ht="24.95" customHeight="1" x14ac:dyDescent="0.2">
      <c r="A530" s="278" t="s">
        <v>1212</v>
      </c>
      <c r="B530" s="278" t="s">
        <v>979</v>
      </c>
      <c r="C530" s="279" t="s">
        <v>5314</v>
      </c>
      <c r="D530" s="280" t="s">
        <v>5315</v>
      </c>
      <c r="E530" s="281" t="s">
        <v>92</v>
      </c>
      <c r="F530" s="282">
        <v>22</v>
      </c>
      <c r="G530" s="67"/>
      <c r="H530" s="254">
        <f>ROUND(G530*F530,2)</f>
        <v>0</v>
      </c>
      <c r="I530" s="459" t="s">
        <v>982</v>
      </c>
    </row>
    <row r="531" spans="1:9" ht="12" x14ac:dyDescent="0.2">
      <c r="A531" s="175"/>
      <c r="B531" s="454" t="s">
        <v>983</v>
      </c>
      <c r="C531" s="209"/>
      <c r="D531" s="180" t="s">
        <v>5316</v>
      </c>
      <c r="E531" s="209"/>
      <c r="F531" s="209"/>
      <c r="G531" s="209"/>
      <c r="H531" s="209"/>
      <c r="I531" s="455"/>
    </row>
    <row r="532" spans="1:9" ht="12" x14ac:dyDescent="0.2">
      <c r="A532" s="178"/>
      <c r="B532" s="221" t="s">
        <v>985</v>
      </c>
      <c r="C532" s="213" t="s">
        <v>986</v>
      </c>
      <c r="D532" s="214" t="s">
        <v>8229</v>
      </c>
      <c r="E532" s="215"/>
      <c r="F532" s="216">
        <v>6</v>
      </c>
      <c r="G532" s="215"/>
      <c r="H532" s="215"/>
      <c r="I532" s="457"/>
    </row>
    <row r="533" spans="1:9" ht="12" x14ac:dyDescent="0.2">
      <c r="A533" s="178"/>
      <c r="B533" s="221" t="s">
        <v>985</v>
      </c>
      <c r="C533" s="213" t="s">
        <v>986</v>
      </c>
      <c r="D533" s="214" t="s">
        <v>8230</v>
      </c>
      <c r="E533" s="215"/>
      <c r="F533" s="216">
        <v>16</v>
      </c>
      <c r="G533" s="215"/>
      <c r="H533" s="215"/>
      <c r="I533" s="457"/>
    </row>
    <row r="534" spans="1:9" ht="12" x14ac:dyDescent="0.2">
      <c r="A534" s="179"/>
      <c r="B534" s="221" t="s">
        <v>985</v>
      </c>
      <c r="C534" s="217" t="s">
        <v>986</v>
      </c>
      <c r="D534" s="218" t="s">
        <v>1023</v>
      </c>
      <c r="E534" s="219"/>
      <c r="F534" s="220">
        <v>22</v>
      </c>
      <c r="G534" s="219"/>
      <c r="H534" s="219"/>
      <c r="I534" s="460"/>
    </row>
    <row r="535" spans="1:9" ht="24.95" customHeight="1" x14ac:dyDescent="0.2">
      <c r="A535" s="278" t="s">
        <v>1216</v>
      </c>
      <c r="B535" s="278" t="s">
        <v>979</v>
      </c>
      <c r="C535" s="279" t="s">
        <v>5318</v>
      </c>
      <c r="D535" s="280" t="s">
        <v>5319</v>
      </c>
      <c r="E535" s="281" t="s">
        <v>92</v>
      </c>
      <c r="F535" s="282">
        <v>44</v>
      </c>
      <c r="G535" s="67"/>
      <c r="H535" s="254">
        <f>ROUND(G535*F535,2)</f>
        <v>0</v>
      </c>
      <c r="I535" s="459" t="s">
        <v>982</v>
      </c>
    </row>
    <row r="536" spans="1:9" ht="12" x14ac:dyDescent="0.2">
      <c r="A536" s="175"/>
      <c r="B536" s="454" t="s">
        <v>983</v>
      </c>
      <c r="C536" s="209"/>
      <c r="D536" s="180" t="s">
        <v>5320</v>
      </c>
      <c r="E536" s="209"/>
      <c r="F536" s="209"/>
      <c r="G536" s="209"/>
      <c r="H536" s="209"/>
      <c r="I536" s="455"/>
    </row>
    <row r="537" spans="1:9" ht="12" x14ac:dyDescent="0.2">
      <c r="A537" s="178"/>
      <c r="B537" s="221" t="s">
        <v>985</v>
      </c>
      <c r="C537" s="213" t="s">
        <v>986</v>
      </c>
      <c r="D537" s="214" t="s">
        <v>8231</v>
      </c>
      <c r="E537" s="215"/>
      <c r="F537" s="216">
        <v>14</v>
      </c>
      <c r="G537" s="215"/>
      <c r="H537" s="215"/>
      <c r="I537" s="457"/>
    </row>
    <row r="538" spans="1:9" ht="12" x14ac:dyDescent="0.2">
      <c r="A538" s="178"/>
      <c r="B538" s="221" t="s">
        <v>985</v>
      </c>
      <c r="C538" s="213" t="s">
        <v>986</v>
      </c>
      <c r="D538" s="214" t="s">
        <v>8232</v>
      </c>
      <c r="E538" s="215"/>
      <c r="F538" s="216">
        <v>30</v>
      </c>
      <c r="G538" s="215"/>
      <c r="H538" s="215"/>
      <c r="I538" s="457"/>
    </row>
    <row r="539" spans="1:9" ht="12" x14ac:dyDescent="0.2">
      <c r="A539" s="179"/>
      <c r="B539" s="221" t="s">
        <v>985</v>
      </c>
      <c r="C539" s="217" t="s">
        <v>986</v>
      </c>
      <c r="D539" s="218" t="s">
        <v>1023</v>
      </c>
      <c r="E539" s="219"/>
      <c r="F539" s="220">
        <v>44</v>
      </c>
      <c r="G539" s="219"/>
      <c r="H539" s="219"/>
      <c r="I539" s="460"/>
    </row>
    <row r="540" spans="1:9" ht="24.95" customHeight="1" x14ac:dyDescent="0.2">
      <c r="A540" s="278" t="s">
        <v>1220</v>
      </c>
      <c r="B540" s="278" t="s">
        <v>979</v>
      </c>
      <c r="C540" s="279" t="s">
        <v>8233</v>
      </c>
      <c r="D540" s="280" t="s">
        <v>8234</v>
      </c>
      <c r="E540" s="281" t="s">
        <v>92</v>
      </c>
      <c r="F540" s="282">
        <v>38</v>
      </c>
      <c r="G540" s="67"/>
      <c r="H540" s="254">
        <f>ROUND(G540*F540,2)</f>
        <v>0</v>
      </c>
      <c r="I540" s="459" t="s">
        <v>982</v>
      </c>
    </row>
    <row r="541" spans="1:9" ht="12" x14ac:dyDescent="0.2">
      <c r="A541" s="175"/>
      <c r="B541" s="454" t="s">
        <v>983</v>
      </c>
      <c r="C541" s="209"/>
      <c r="D541" s="180" t="s">
        <v>8235</v>
      </c>
      <c r="E541" s="209"/>
      <c r="F541" s="209"/>
      <c r="G541" s="209"/>
      <c r="H541" s="209"/>
      <c r="I541" s="455"/>
    </row>
    <row r="542" spans="1:9" ht="12" x14ac:dyDescent="0.2">
      <c r="A542" s="178"/>
      <c r="B542" s="221" t="s">
        <v>985</v>
      </c>
      <c r="C542" s="213" t="s">
        <v>986</v>
      </c>
      <c r="D542" s="214" t="s">
        <v>8232</v>
      </c>
      <c r="E542" s="215"/>
      <c r="F542" s="216">
        <v>30</v>
      </c>
      <c r="G542" s="215"/>
      <c r="H542" s="215"/>
      <c r="I542" s="457"/>
    </row>
    <row r="543" spans="1:9" ht="12" x14ac:dyDescent="0.2">
      <c r="A543" s="178"/>
      <c r="B543" s="221" t="s">
        <v>985</v>
      </c>
      <c r="C543" s="213" t="s">
        <v>986</v>
      </c>
      <c r="D543" s="214" t="s">
        <v>8236</v>
      </c>
      <c r="E543" s="215"/>
      <c r="F543" s="216">
        <v>8</v>
      </c>
      <c r="G543" s="215"/>
      <c r="H543" s="215"/>
      <c r="I543" s="457"/>
    </row>
    <row r="544" spans="1:9" ht="12" x14ac:dyDescent="0.2">
      <c r="A544" s="179"/>
      <c r="B544" s="221" t="s">
        <v>985</v>
      </c>
      <c r="C544" s="217" t="s">
        <v>986</v>
      </c>
      <c r="D544" s="218" t="s">
        <v>1023</v>
      </c>
      <c r="E544" s="219"/>
      <c r="F544" s="220">
        <v>38</v>
      </c>
      <c r="G544" s="219"/>
      <c r="H544" s="219"/>
      <c r="I544" s="460"/>
    </row>
    <row r="545" spans="1:9" ht="24.95" customHeight="1" x14ac:dyDescent="0.2">
      <c r="A545" s="278" t="s">
        <v>1224</v>
      </c>
      <c r="B545" s="278" t="s">
        <v>979</v>
      </c>
      <c r="C545" s="279" t="s">
        <v>8237</v>
      </c>
      <c r="D545" s="280" t="s">
        <v>8238</v>
      </c>
      <c r="E545" s="281" t="s">
        <v>92</v>
      </c>
      <c r="F545" s="282">
        <v>8</v>
      </c>
      <c r="G545" s="67"/>
      <c r="H545" s="254">
        <f>ROUND(G545*F545,2)</f>
        <v>0</v>
      </c>
      <c r="I545" s="459" t="s">
        <v>982</v>
      </c>
    </row>
    <row r="546" spans="1:9" ht="12" x14ac:dyDescent="0.2">
      <c r="A546" s="175"/>
      <c r="B546" s="454" t="s">
        <v>983</v>
      </c>
      <c r="C546" s="209"/>
      <c r="D546" s="180" t="s">
        <v>8239</v>
      </c>
      <c r="E546" s="209"/>
      <c r="F546" s="209"/>
      <c r="G546" s="209"/>
      <c r="H546" s="209"/>
      <c r="I546" s="455"/>
    </row>
    <row r="547" spans="1:9" ht="12" x14ac:dyDescent="0.2">
      <c r="A547" s="178"/>
      <c r="B547" s="221" t="s">
        <v>985</v>
      </c>
      <c r="C547" s="213" t="s">
        <v>986</v>
      </c>
      <c r="D547" s="214" t="s">
        <v>8236</v>
      </c>
      <c r="E547" s="215"/>
      <c r="F547" s="216">
        <v>8</v>
      </c>
      <c r="G547" s="215"/>
      <c r="H547" s="215"/>
      <c r="I547" s="457"/>
    </row>
    <row r="548" spans="1:9" ht="24.95" customHeight="1" x14ac:dyDescent="0.2">
      <c r="A548" s="278" t="s">
        <v>1228</v>
      </c>
      <c r="B548" s="278" t="s">
        <v>979</v>
      </c>
      <c r="C548" s="279" t="s">
        <v>8240</v>
      </c>
      <c r="D548" s="280" t="s">
        <v>8241</v>
      </c>
      <c r="E548" s="281" t="s">
        <v>92</v>
      </c>
      <c r="F548" s="282">
        <v>36</v>
      </c>
      <c r="G548" s="67"/>
      <c r="H548" s="254">
        <f>ROUND(G548*F548,2)</f>
        <v>0</v>
      </c>
      <c r="I548" s="459" t="s">
        <v>982</v>
      </c>
    </row>
    <row r="549" spans="1:9" ht="12" x14ac:dyDescent="0.2">
      <c r="A549" s="175"/>
      <c r="B549" s="454" t="s">
        <v>983</v>
      </c>
      <c r="C549" s="209"/>
      <c r="D549" s="180" t="s">
        <v>8242</v>
      </c>
      <c r="E549" s="209"/>
      <c r="F549" s="209"/>
      <c r="G549" s="209"/>
      <c r="H549" s="209"/>
      <c r="I549" s="455"/>
    </row>
    <row r="550" spans="1:9" ht="12" x14ac:dyDescent="0.2">
      <c r="A550" s="178"/>
      <c r="B550" s="221" t="s">
        <v>985</v>
      </c>
      <c r="C550" s="213" t="s">
        <v>986</v>
      </c>
      <c r="D550" s="214" t="s">
        <v>8243</v>
      </c>
      <c r="E550" s="215"/>
      <c r="F550" s="216">
        <v>10</v>
      </c>
      <c r="G550" s="215"/>
      <c r="H550" s="215"/>
      <c r="I550" s="457"/>
    </row>
    <row r="551" spans="1:9" ht="12" x14ac:dyDescent="0.2">
      <c r="A551" s="178"/>
      <c r="B551" s="221" t="s">
        <v>985</v>
      </c>
      <c r="C551" s="213" t="s">
        <v>986</v>
      </c>
      <c r="D551" s="214" t="s">
        <v>8244</v>
      </c>
      <c r="E551" s="215"/>
      <c r="F551" s="216">
        <v>26</v>
      </c>
      <c r="G551" s="215"/>
      <c r="H551" s="215"/>
      <c r="I551" s="457"/>
    </row>
    <row r="552" spans="1:9" ht="12" x14ac:dyDescent="0.2">
      <c r="A552" s="179"/>
      <c r="B552" s="221" t="s">
        <v>985</v>
      </c>
      <c r="C552" s="217" t="s">
        <v>986</v>
      </c>
      <c r="D552" s="218" t="s">
        <v>1023</v>
      </c>
      <c r="E552" s="219"/>
      <c r="F552" s="220">
        <v>36</v>
      </c>
      <c r="G552" s="219"/>
      <c r="H552" s="219"/>
      <c r="I552" s="460"/>
    </row>
    <row r="553" spans="1:9" ht="24.95" customHeight="1" x14ac:dyDescent="0.2">
      <c r="A553" s="278" t="s">
        <v>46</v>
      </c>
      <c r="B553" s="278" t="s">
        <v>979</v>
      </c>
      <c r="C553" s="279" t="s">
        <v>8245</v>
      </c>
      <c r="D553" s="280" t="s">
        <v>8246</v>
      </c>
      <c r="E553" s="281" t="s">
        <v>92</v>
      </c>
      <c r="F553" s="282">
        <v>20</v>
      </c>
      <c r="G553" s="67"/>
      <c r="H553" s="254">
        <f>ROUND(G553*F553,2)</f>
        <v>0</v>
      </c>
      <c r="I553" s="459" t="s">
        <v>982</v>
      </c>
    </row>
    <row r="554" spans="1:9" ht="12" x14ac:dyDescent="0.2">
      <c r="A554" s="175"/>
      <c r="B554" s="454" t="s">
        <v>983</v>
      </c>
      <c r="C554" s="209"/>
      <c r="D554" s="180" t="s">
        <v>8247</v>
      </c>
      <c r="E554" s="209"/>
      <c r="F554" s="209"/>
      <c r="G554" s="209"/>
      <c r="H554" s="209"/>
      <c r="I554" s="455"/>
    </row>
    <row r="555" spans="1:9" ht="12" x14ac:dyDescent="0.2">
      <c r="A555" s="178"/>
      <c r="B555" s="221" t="s">
        <v>985</v>
      </c>
      <c r="C555" s="213" t="s">
        <v>986</v>
      </c>
      <c r="D555" s="214" t="s">
        <v>8248</v>
      </c>
      <c r="E555" s="215"/>
      <c r="F555" s="216">
        <v>20</v>
      </c>
      <c r="G555" s="215"/>
      <c r="H555" s="215"/>
      <c r="I555" s="457"/>
    </row>
    <row r="556" spans="1:9" ht="24.95" customHeight="1" x14ac:dyDescent="0.2">
      <c r="A556" s="278" t="s">
        <v>48</v>
      </c>
      <c r="B556" s="278" t="s">
        <v>979</v>
      </c>
      <c r="C556" s="279" t="s">
        <v>8249</v>
      </c>
      <c r="D556" s="280" t="s">
        <v>8250</v>
      </c>
      <c r="E556" s="281" t="s">
        <v>92</v>
      </c>
      <c r="F556" s="282">
        <v>8</v>
      </c>
      <c r="G556" s="67"/>
      <c r="H556" s="254">
        <f>ROUND(G556*F556,2)</f>
        <v>0</v>
      </c>
      <c r="I556" s="459" t="s">
        <v>982</v>
      </c>
    </row>
    <row r="557" spans="1:9" ht="12" x14ac:dyDescent="0.2">
      <c r="A557" s="175"/>
      <c r="B557" s="454" t="s">
        <v>983</v>
      </c>
      <c r="C557" s="209"/>
      <c r="D557" s="180" t="s">
        <v>8251</v>
      </c>
      <c r="E557" s="209"/>
      <c r="F557" s="209"/>
      <c r="G557" s="209"/>
      <c r="H557" s="209"/>
      <c r="I557" s="455"/>
    </row>
    <row r="558" spans="1:9" ht="12" x14ac:dyDescent="0.2">
      <c r="A558" s="178"/>
      <c r="B558" s="221" t="s">
        <v>985</v>
      </c>
      <c r="C558" s="213" t="s">
        <v>986</v>
      </c>
      <c r="D558" s="214" t="s">
        <v>8236</v>
      </c>
      <c r="E558" s="215"/>
      <c r="F558" s="216">
        <v>8</v>
      </c>
      <c r="G558" s="215"/>
      <c r="H558" s="215"/>
      <c r="I558" s="457"/>
    </row>
    <row r="559" spans="1:9" ht="24.95" customHeight="1" x14ac:dyDescent="0.2">
      <c r="A559" s="278" t="s">
        <v>50</v>
      </c>
      <c r="B559" s="278" t="s">
        <v>979</v>
      </c>
      <c r="C559" s="279" t="s">
        <v>8252</v>
      </c>
      <c r="D559" s="280" t="s">
        <v>8253</v>
      </c>
      <c r="E559" s="281" t="s">
        <v>92</v>
      </c>
      <c r="F559" s="282">
        <v>10</v>
      </c>
      <c r="G559" s="67"/>
      <c r="H559" s="254">
        <f>ROUND(G559*F559,2)</f>
        <v>0</v>
      </c>
      <c r="I559" s="459" t="s">
        <v>982</v>
      </c>
    </row>
    <row r="560" spans="1:9" ht="12" x14ac:dyDescent="0.2">
      <c r="A560" s="175"/>
      <c r="B560" s="454" t="s">
        <v>983</v>
      </c>
      <c r="C560" s="209"/>
      <c r="D560" s="180" t="s">
        <v>8254</v>
      </c>
      <c r="E560" s="209"/>
      <c r="F560" s="209"/>
      <c r="G560" s="209"/>
      <c r="H560" s="209"/>
      <c r="I560" s="455"/>
    </row>
    <row r="561" spans="1:9" ht="12" x14ac:dyDescent="0.2">
      <c r="A561" s="178"/>
      <c r="B561" s="221" t="s">
        <v>985</v>
      </c>
      <c r="C561" s="213" t="s">
        <v>986</v>
      </c>
      <c r="D561" s="214" t="s">
        <v>8243</v>
      </c>
      <c r="E561" s="215"/>
      <c r="F561" s="216">
        <v>10</v>
      </c>
      <c r="G561" s="215"/>
      <c r="H561" s="215"/>
      <c r="I561" s="457"/>
    </row>
    <row r="562" spans="1:9" ht="24.95" customHeight="1" x14ac:dyDescent="0.2">
      <c r="A562" s="278" t="s">
        <v>1243</v>
      </c>
      <c r="B562" s="278" t="s">
        <v>979</v>
      </c>
      <c r="C562" s="279" t="s">
        <v>8255</v>
      </c>
      <c r="D562" s="280" t="s">
        <v>8256</v>
      </c>
      <c r="E562" s="281" t="s">
        <v>92</v>
      </c>
      <c r="F562" s="282">
        <v>1</v>
      </c>
      <c r="G562" s="67"/>
      <c r="H562" s="254">
        <f>ROUND(G562*F562,2)</f>
        <v>0</v>
      </c>
      <c r="I562" s="459" t="s">
        <v>982</v>
      </c>
    </row>
    <row r="563" spans="1:9" ht="9" customHeight="1" x14ac:dyDescent="0.2">
      <c r="A563" s="175"/>
      <c r="B563" s="454" t="s">
        <v>983</v>
      </c>
      <c r="C563" s="209"/>
      <c r="D563" s="180" t="s">
        <v>8257</v>
      </c>
      <c r="E563" s="209"/>
      <c r="F563" s="209"/>
      <c r="G563" s="209"/>
      <c r="H563" s="209"/>
      <c r="I563" s="455"/>
    </row>
    <row r="564" spans="1:9" ht="9" customHeight="1" x14ac:dyDescent="0.2">
      <c r="A564" s="177"/>
      <c r="B564" s="221" t="s">
        <v>985</v>
      </c>
      <c r="C564" s="210" t="s">
        <v>986</v>
      </c>
      <c r="D564" s="211" t="s">
        <v>8258</v>
      </c>
      <c r="E564" s="212"/>
      <c r="F564" s="210" t="s">
        <v>986</v>
      </c>
      <c r="G564" s="212"/>
      <c r="H564" s="212"/>
      <c r="I564" s="456"/>
    </row>
    <row r="565" spans="1:9" ht="9" customHeight="1" x14ac:dyDescent="0.2">
      <c r="A565" s="177"/>
      <c r="B565" s="221" t="s">
        <v>985</v>
      </c>
      <c r="C565" s="210" t="s">
        <v>986</v>
      </c>
      <c r="D565" s="211" t="s">
        <v>8259</v>
      </c>
      <c r="E565" s="212"/>
      <c r="F565" s="210" t="s">
        <v>986</v>
      </c>
      <c r="G565" s="212"/>
      <c r="H565" s="212"/>
      <c r="I565" s="456"/>
    </row>
    <row r="566" spans="1:9" ht="9" customHeight="1" x14ac:dyDescent="0.2">
      <c r="A566" s="178"/>
      <c r="B566" s="221" t="s">
        <v>985</v>
      </c>
      <c r="C566" s="213" t="s">
        <v>986</v>
      </c>
      <c r="D566" s="214" t="s">
        <v>73</v>
      </c>
      <c r="E566" s="215"/>
      <c r="F566" s="216">
        <v>1</v>
      </c>
      <c r="G566" s="215"/>
      <c r="H566" s="215"/>
      <c r="I566" s="457"/>
    </row>
    <row r="567" spans="1:9" ht="24.95" customHeight="1" x14ac:dyDescent="0.2">
      <c r="A567" s="167" t="s">
        <v>1248</v>
      </c>
      <c r="B567" s="167" t="s">
        <v>1145</v>
      </c>
      <c r="C567" s="168" t="s">
        <v>8260</v>
      </c>
      <c r="D567" s="169" t="s">
        <v>8261</v>
      </c>
      <c r="E567" s="170" t="s">
        <v>744</v>
      </c>
      <c r="F567" s="171">
        <v>4</v>
      </c>
      <c r="G567" s="117"/>
      <c r="H567" s="172">
        <f>ROUND(G567*F567,2)</f>
        <v>0</v>
      </c>
      <c r="I567" s="458" t="s">
        <v>986</v>
      </c>
    </row>
    <row r="568" spans="1:9" ht="24.95" customHeight="1" x14ac:dyDescent="0.2">
      <c r="A568" s="167" t="s">
        <v>1253</v>
      </c>
      <c r="B568" s="167" t="s">
        <v>1145</v>
      </c>
      <c r="C568" s="168" t="s">
        <v>8262</v>
      </c>
      <c r="D568" s="169" t="s">
        <v>8263</v>
      </c>
      <c r="E568" s="170" t="s">
        <v>744</v>
      </c>
      <c r="F568" s="171">
        <v>1</v>
      </c>
      <c r="G568" s="117"/>
      <c r="H568" s="172">
        <f>ROUND(G568*F568,2)</f>
        <v>0</v>
      </c>
      <c r="I568" s="458" t="s">
        <v>986</v>
      </c>
    </row>
    <row r="569" spans="1:9" ht="24.95" customHeight="1" x14ac:dyDescent="0.2">
      <c r="A569" s="167" t="s">
        <v>1258</v>
      </c>
      <c r="B569" s="167" t="s">
        <v>1145</v>
      </c>
      <c r="C569" s="168" t="s">
        <v>8264</v>
      </c>
      <c r="D569" s="169" t="s">
        <v>8265</v>
      </c>
      <c r="E569" s="170" t="s">
        <v>744</v>
      </c>
      <c r="F569" s="171">
        <v>4</v>
      </c>
      <c r="G569" s="117"/>
      <c r="H569" s="172">
        <f>ROUND(G569*F569,2)</f>
        <v>0</v>
      </c>
      <c r="I569" s="458" t="s">
        <v>986</v>
      </c>
    </row>
    <row r="570" spans="1:9" ht="24.95" customHeight="1" x14ac:dyDescent="0.2">
      <c r="A570" s="437" t="s">
        <v>1263</v>
      </c>
      <c r="B570" s="437" t="s">
        <v>979</v>
      </c>
      <c r="C570" s="461" t="s">
        <v>8266</v>
      </c>
      <c r="D570" s="439" t="s">
        <v>8267</v>
      </c>
      <c r="E570" s="440" t="s">
        <v>92</v>
      </c>
      <c r="F570" s="441">
        <v>7</v>
      </c>
      <c r="G570" s="288"/>
      <c r="H570" s="442">
        <f>ROUND(G570*F570,2)</f>
        <v>0</v>
      </c>
      <c r="I570" s="462" t="s">
        <v>982</v>
      </c>
    </row>
    <row r="571" spans="1:9" ht="12" x14ac:dyDescent="0.2">
      <c r="A571" s="175"/>
      <c r="B571" s="454" t="s">
        <v>983</v>
      </c>
      <c r="C571" s="209"/>
      <c r="D571" s="180" t="s">
        <v>8268</v>
      </c>
      <c r="E571" s="209"/>
      <c r="F571" s="209"/>
      <c r="G571" s="209"/>
      <c r="H571" s="209"/>
      <c r="I571" s="455"/>
    </row>
    <row r="572" spans="1:9" ht="12" x14ac:dyDescent="0.2">
      <c r="A572" s="177"/>
      <c r="B572" s="221" t="s">
        <v>985</v>
      </c>
      <c r="C572" s="210" t="s">
        <v>986</v>
      </c>
      <c r="D572" s="211" t="s">
        <v>5105</v>
      </c>
      <c r="E572" s="212"/>
      <c r="F572" s="210" t="s">
        <v>986</v>
      </c>
      <c r="G572" s="212"/>
      <c r="H572" s="212"/>
      <c r="I572" s="456"/>
    </row>
    <row r="573" spans="1:9" ht="12" x14ac:dyDescent="0.2">
      <c r="A573" s="177"/>
      <c r="B573" s="221" t="s">
        <v>985</v>
      </c>
      <c r="C573" s="210" t="s">
        <v>986</v>
      </c>
      <c r="D573" s="211" t="s">
        <v>8269</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8270</v>
      </c>
      <c r="E575" s="212"/>
      <c r="F575" s="210" t="s">
        <v>986</v>
      </c>
      <c r="G575" s="212"/>
      <c r="H575" s="212"/>
      <c r="I575" s="456"/>
    </row>
    <row r="576" spans="1:9" ht="12" x14ac:dyDescent="0.2">
      <c r="A576" s="177"/>
      <c r="B576" s="221" t="s">
        <v>985</v>
      </c>
      <c r="C576" s="210" t="s">
        <v>986</v>
      </c>
      <c r="D576" s="211" t="s">
        <v>5089</v>
      </c>
      <c r="E576" s="212"/>
      <c r="F576" s="210" t="s">
        <v>986</v>
      </c>
      <c r="G576" s="212"/>
      <c r="H576" s="212"/>
      <c r="I576" s="456"/>
    </row>
    <row r="577" spans="1:9" ht="12" x14ac:dyDescent="0.2">
      <c r="A577" s="178"/>
      <c r="B577" s="221" t="s">
        <v>985</v>
      </c>
      <c r="C577" s="213" t="s">
        <v>986</v>
      </c>
      <c r="D577" s="214" t="s">
        <v>75</v>
      </c>
      <c r="E577" s="215"/>
      <c r="F577" s="216">
        <v>2</v>
      </c>
      <c r="G577" s="215"/>
      <c r="H577" s="215"/>
      <c r="I577" s="457"/>
    </row>
    <row r="578" spans="1:9" ht="12" x14ac:dyDescent="0.2">
      <c r="A578" s="177"/>
      <c r="B578" s="221" t="s">
        <v>985</v>
      </c>
      <c r="C578" s="210" t="s">
        <v>986</v>
      </c>
      <c r="D578" s="211" t="s">
        <v>5090</v>
      </c>
      <c r="E578" s="212"/>
      <c r="F578" s="210" t="s">
        <v>986</v>
      </c>
      <c r="G578" s="212"/>
      <c r="H578" s="212"/>
      <c r="I578" s="456"/>
    </row>
    <row r="579" spans="1:9" ht="12" x14ac:dyDescent="0.2">
      <c r="A579" s="178"/>
      <c r="B579" s="221" t="s">
        <v>985</v>
      </c>
      <c r="C579" s="213" t="s">
        <v>986</v>
      </c>
      <c r="D579" s="214" t="s">
        <v>75</v>
      </c>
      <c r="E579" s="215"/>
      <c r="F579" s="216">
        <v>2</v>
      </c>
      <c r="G579" s="215"/>
      <c r="H579" s="215"/>
      <c r="I579" s="457"/>
    </row>
    <row r="580" spans="1:9" ht="12" x14ac:dyDescent="0.2">
      <c r="A580" s="177"/>
      <c r="B580" s="221" t="s">
        <v>985</v>
      </c>
      <c r="C580" s="210" t="s">
        <v>986</v>
      </c>
      <c r="D580" s="211" t="s">
        <v>5091</v>
      </c>
      <c r="E580" s="212"/>
      <c r="F580" s="210" t="s">
        <v>986</v>
      </c>
      <c r="G580" s="212"/>
      <c r="H580" s="212"/>
      <c r="I580" s="456"/>
    </row>
    <row r="581" spans="1:9" ht="12" x14ac:dyDescent="0.2">
      <c r="A581" s="178"/>
      <c r="B581" s="221" t="s">
        <v>985</v>
      </c>
      <c r="C581" s="213" t="s">
        <v>986</v>
      </c>
      <c r="D581" s="214" t="s">
        <v>75</v>
      </c>
      <c r="E581" s="215"/>
      <c r="F581" s="216">
        <v>2</v>
      </c>
      <c r="G581" s="215"/>
      <c r="H581" s="215"/>
      <c r="I581" s="457"/>
    </row>
    <row r="582" spans="1:9" ht="12" x14ac:dyDescent="0.2">
      <c r="A582" s="179"/>
      <c r="B582" s="221" t="s">
        <v>985</v>
      </c>
      <c r="C582" s="217" t="s">
        <v>986</v>
      </c>
      <c r="D582" s="218" t="s">
        <v>1023</v>
      </c>
      <c r="E582" s="219"/>
      <c r="F582" s="220">
        <v>7</v>
      </c>
      <c r="G582" s="219"/>
      <c r="H582" s="219"/>
      <c r="I582" s="460"/>
    </row>
    <row r="583" spans="1:9" ht="24.95" customHeight="1" x14ac:dyDescent="0.2">
      <c r="A583" s="167" t="s">
        <v>1267</v>
      </c>
      <c r="B583" s="167" t="s">
        <v>1145</v>
      </c>
      <c r="C583" s="168" t="s">
        <v>8269</v>
      </c>
      <c r="D583" s="169" t="s">
        <v>8271</v>
      </c>
      <c r="E583" s="170" t="s">
        <v>744</v>
      </c>
      <c r="F583" s="171">
        <v>1</v>
      </c>
      <c r="G583" s="117"/>
      <c r="H583" s="172">
        <f>ROUND(G583*F583,2)</f>
        <v>0</v>
      </c>
      <c r="I583" s="458" t="s">
        <v>986</v>
      </c>
    </row>
    <row r="584" spans="1:9" ht="24.95" customHeight="1" x14ac:dyDescent="0.2">
      <c r="A584" s="167" t="s">
        <v>1272</v>
      </c>
      <c r="B584" s="167" t="s">
        <v>1145</v>
      </c>
      <c r="C584" s="168" t="s">
        <v>8272</v>
      </c>
      <c r="D584" s="169" t="s">
        <v>8273</v>
      </c>
      <c r="E584" s="170" t="s">
        <v>986</v>
      </c>
      <c r="F584" s="171">
        <v>6</v>
      </c>
      <c r="G584" s="117"/>
      <c r="H584" s="172">
        <f>ROUND(G584*F584,2)</f>
        <v>0</v>
      </c>
      <c r="I584" s="458" t="s">
        <v>986</v>
      </c>
    </row>
    <row r="585" spans="1:9" ht="24.95" customHeight="1" x14ac:dyDescent="0.2">
      <c r="A585" s="437" t="s">
        <v>1277</v>
      </c>
      <c r="B585" s="437" t="s">
        <v>979</v>
      </c>
      <c r="C585" s="461" t="s">
        <v>8274</v>
      </c>
      <c r="D585" s="439" t="s">
        <v>8275</v>
      </c>
      <c r="E585" s="440" t="s">
        <v>92</v>
      </c>
      <c r="F585" s="441">
        <v>6</v>
      </c>
      <c r="G585" s="288"/>
      <c r="H585" s="442">
        <f>ROUND(G585*F585,2)</f>
        <v>0</v>
      </c>
      <c r="I585" s="462" t="s">
        <v>982</v>
      </c>
    </row>
    <row r="586" spans="1:9" ht="12" x14ac:dyDescent="0.2">
      <c r="A586" s="175"/>
      <c r="B586" s="454" t="s">
        <v>983</v>
      </c>
      <c r="C586" s="209"/>
      <c r="D586" s="180" t="s">
        <v>8276</v>
      </c>
      <c r="E586" s="209"/>
      <c r="F586" s="209"/>
      <c r="G586" s="209"/>
      <c r="H586" s="209"/>
      <c r="I586" s="455"/>
    </row>
    <row r="587" spans="1:9" ht="12" x14ac:dyDescent="0.2">
      <c r="A587" s="177"/>
      <c r="B587" s="221" t="s">
        <v>985</v>
      </c>
      <c r="C587" s="210" t="s">
        <v>986</v>
      </c>
      <c r="D587" s="211" t="s">
        <v>5105</v>
      </c>
      <c r="E587" s="212"/>
      <c r="F587" s="210" t="s">
        <v>986</v>
      </c>
      <c r="G587" s="212"/>
      <c r="H587" s="212"/>
      <c r="I587" s="456"/>
    </row>
    <row r="588" spans="1:9" ht="12" x14ac:dyDescent="0.2">
      <c r="A588" s="177"/>
      <c r="B588" s="221" t="s">
        <v>985</v>
      </c>
      <c r="C588" s="210" t="s">
        <v>986</v>
      </c>
      <c r="D588" s="211" t="s">
        <v>8277</v>
      </c>
      <c r="E588" s="212"/>
      <c r="F588" s="210" t="s">
        <v>986</v>
      </c>
      <c r="G588" s="212"/>
      <c r="H588" s="212"/>
      <c r="I588" s="456"/>
    </row>
    <row r="589" spans="1:9" ht="12" x14ac:dyDescent="0.2">
      <c r="A589" s="178"/>
      <c r="B589" s="221" t="s">
        <v>985</v>
      </c>
      <c r="C589" s="213" t="s">
        <v>986</v>
      </c>
      <c r="D589" s="214" t="s">
        <v>73</v>
      </c>
      <c r="E589" s="215"/>
      <c r="F589" s="216">
        <v>1</v>
      </c>
      <c r="G589" s="215"/>
      <c r="H589" s="215"/>
      <c r="I589" s="457"/>
    </row>
    <row r="590" spans="1:9" ht="12" x14ac:dyDescent="0.2">
      <c r="A590" s="177"/>
      <c r="B590" s="221" t="s">
        <v>985</v>
      </c>
      <c r="C590" s="210" t="s">
        <v>986</v>
      </c>
      <c r="D590" s="211" t="s">
        <v>8278</v>
      </c>
      <c r="E590" s="212"/>
      <c r="F590" s="210" t="s">
        <v>986</v>
      </c>
      <c r="G590" s="212"/>
      <c r="H590" s="212"/>
      <c r="I590" s="456"/>
    </row>
    <row r="591" spans="1:9" ht="12" x14ac:dyDescent="0.2">
      <c r="A591" s="178"/>
      <c r="B591" s="221" t="s">
        <v>985</v>
      </c>
      <c r="C591" s="213" t="s">
        <v>986</v>
      </c>
      <c r="D591" s="214" t="s">
        <v>73</v>
      </c>
      <c r="E591" s="215"/>
      <c r="F591" s="216">
        <v>1</v>
      </c>
      <c r="G591" s="215"/>
      <c r="H591" s="215"/>
      <c r="I591" s="457"/>
    </row>
    <row r="592" spans="1:9" ht="12" x14ac:dyDescent="0.2">
      <c r="A592" s="177"/>
      <c r="B592" s="221" t="s">
        <v>985</v>
      </c>
      <c r="C592" s="210" t="s">
        <v>986</v>
      </c>
      <c r="D592" s="211" t="s">
        <v>8279</v>
      </c>
      <c r="E592" s="212"/>
      <c r="F592" s="210" t="s">
        <v>986</v>
      </c>
      <c r="G592" s="212"/>
      <c r="H592" s="212"/>
      <c r="I592" s="456"/>
    </row>
    <row r="593" spans="1:9" ht="12" x14ac:dyDescent="0.2">
      <c r="A593" s="178"/>
      <c r="B593" s="221" t="s">
        <v>985</v>
      </c>
      <c r="C593" s="213" t="s">
        <v>986</v>
      </c>
      <c r="D593" s="214" t="s">
        <v>73</v>
      </c>
      <c r="E593" s="215"/>
      <c r="F593" s="216">
        <v>1</v>
      </c>
      <c r="G593" s="215"/>
      <c r="H593" s="215"/>
      <c r="I593" s="457"/>
    </row>
    <row r="594" spans="1:9" ht="12" x14ac:dyDescent="0.2">
      <c r="A594" s="177"/>
      <c r="B594" s="221" t="s">
        <v>985</v>
      </c>
      <c r="C594" s="210" t="s">
        <v>986</v>
      </c>
      <c r="D594" s="211" t="s">
        <v>7988</v>
      </c>
      <c r="E594" s="212"/>
      <c r="F594" s="210" t="s">
        <v>986</v>
      </c>
      <c r="G594" s="212"/>
      <c r="H594" s="212"/>
      <c r="I594" s="456"/>
    </row>
    <row r="595" spans="1:9" ht="12" x14ac:dyDescent="0.2">
      <c r="A595" s="178"/>
      <c r="B595" s="221" t="s">
        <v>985</v>
      </c>
      <c r="C595" s="213" t="s">
        <v>986</v>
      </c>
      <c r="D595" s="214" t="s">
        <v>73</v>
      </c>
      <c r="E595" s="215"/>
      <c r="F595" s="216">
        <v>1</v>
      </c>
      <c r="G595" s="215"/>
      <c r="H595" s="215"/>
      <c r="I595" s="457"/>
    </row>
    <row r="596" spans="1:9" ht="12" x14ac:dyDescent="0.2">
      <c r="A596" s="177"/>
      <c r="B596" s="221" t="s">
        <v>985</v>
      </c>
      <c r="C596" s="210" t="s">
        <v>986</v>
      </c>
      <c r="D596" s="211" t="s">
        <v>8280</v>
      </c>
      <c r="E596" s="212"/>
      <c r="F596" s="210" t="s">
        <v>986</v>
      </c>
      <c r="G596" s="212"/>
      <c r="H596" s="212"/>
      <c r="I596" s="456"/>
    </row>
    <row r="597" spans="1:9" ht="12" x14ac:dyDescent="0.2">
      <c r="A597" s="178"/>
      <c r="B597" s="221" t="s">
        <v>985</v>
      </c>
      <c r="C597" s="213" t="s">
        <v>986</v>
      </c>
      <c r="D597" s="214" t="s">
        <v>73</v>
      </c>
      <c r="E597" s="215"/>
      <c r="F597" s="216">
        <v>1</v>
      </c>
      <c r="G597" s="215"/>
      <c r="H597" s="215"/>
      <c r="I597" s="457"/>
    </row>
    <row r="598" spans="1:9" ht="12" x14ac:dyDescent="0.2">
      <c r="A598" s="177"/>
      <c r="B598" s="221" t="s">
        <v>985</v>
      </c>
      <c r="C598" s="210" t="s">
        <v>986</v>
      </c>
      <c r="D598" s="211" t="s">
        <v>8281</v>
      </c>
      <c r="E598" s="212"/>
      <c r="F598" s="210" t="s">
        <v>986</v>
      </c>
      <c r="G598" s="212"/>
      <c r="H598" s="212"/>
      <c r="I598" s="456"/>
    </row>
    <row r="599" spans="1:9" ht="12" x14ac:dyDescent="0.2">
      <c r="A599" s="178"/>
      <c r="B599" s="221" t="s">
        <v>985</v>
      </c>
      <c r="C599" s="213" t="s">
        <v>986</v>
      </c>
      <c r="D599" s="214" t="s">
        <v>73</v>
      </c>
      <c r="E599" s="215"/>
      <c r="F599" s="216">
        <v>1</v>
      </c>
      <c r="G599" s="215"/>
      <c r="H599" s="215"/>
      <c r="I599" s="457"/>
    </row>
    <row r="600" spans="1:9" ht="12" x14ac:dyDescent="0.2">
      <c r="A600" s="179"/>
      <c r="B600" s="221" t="s">
        <v>985</v>
      </c>
      <c r="C600" s="217" t="s">
        <v>986</v>
      </c>
      <c r="D600" s="218" t="s">
        <v>1023</v>
      </c>
      <c r="E600" s="219"/>
      <c r="F600" s="220">
        <v>6</v>
      </c>
      <c r="G600" s="219"/>
      <c r="H600" s="219"/>
      <c r="I600" s="460"/>
    </row>
    <row r="601" spans="1:9" ht="24.95" customHeight="1" x14ac:dyDescent="0.2">
      <c r="A601" s="167" t="s">
        <v>2719</v>
      </c>
      <c r="B601" s="167" t="s">
        <v>1145</v>
      </c>
      <c r="C601" s="168" t="s">
        <v>8282</v>
      </c>
      <c r="D601" s="169" t="s">
        <v>8283</v>
      </c>
      <c r="E601" s="170" t="s">
        <v>721</v>
      </c>
      <c r="F601" s="171">
        <v>1</v>
      </c>
      <c r="G601" s="117"/>
      <c r="H601" s="172">
        <f>ROUND(G601*F601,2)</f>
        <v>0</v>
      </c>
      <c r="I601" s="458" t="s">
        <v>986</v>
      </c>
    </row>
    <row r="602" spans="1:9" ht="24" x14ac:dyDescent="0.2">
      <c r="A602" s="175"/>
      <c r="B602" s="221" t="s">
        <v>1079</v>
      </c>
      <c r="C602" s="209"/>
      <c r="D602" s="227" t="s">
        <v>8284</v>
      </c>
      <c r="E602" s="209"/>
      <c r="F602" s="209"/>
      <c r="G602" s="209"/>
      <c r="H602" s="209"/>
      <c r="I602" s="455"/>
    </row>
    <row r="603" spans="1:9" ht="24.95" customHeight="1" x14ac:dyDescent="0.2">
      <c r="A603" s="167" t="s">
        <v>2721</v>
      </c>
      <c r="B603" s="167" t="s">
        <v>1145</v>
      </c>
      <c r="C603" s="168" t="s">
        <v>8285</v>
      </c>
      <c r="D603" s="169" t="s">
        <v>8286</v>
      </c>
      <c r="E603" s="170" t="s">
        <v>721</v>
      </c>
      <c r="F603" s="171">
        <v>1</v>
      </c>
      <c r="G603" s="117"/>
      <c r="H603" s="172">
        <f>ROUND(G603*F603,2)</f>
        <v>0</v>
      </c>
      <c r="I603" s="458" t="s">
        <v>986</v>
      </c>
    </row>
    <row r="604" spans="1:9" ht="24.95" customHeight="1" x14ac:dyDescent="0.2">
      <c r="A604" s="167" t="s">
        <v>2722</v>
      </c>
      <c r="B604" s="167" t="s">
        <v>1145</v>
      </c>
      <c r="C604" s="168" t="s">
        <v>8287</v>
      </c>
      <c r="D604" s="169" t="s">
        <v>8288</v>
      </c>
      <c r="E604" s="170" t="s">
        <v>721</v>
      </c>
      <c r="F604" s="171">
        <v>1</v>
      </c>
      <c r="G604" s="117"/>
      <c r="H604" s="172">
        <f>ROUND(G604*F604,2)</f>
        <v>0</v>
      </c>
      <c r="I604" s="458" t="s">
        <v>986</v>
      </c>
    </row>
    <row r="605" spans="1:9" ht="24.95" customHeight="1" x14ac:dyDescent="0.2">
      <c r="A605" s="167" t="s">
        <v>2723</v>
      </c>
      <c r="B605" s="167" t="s">
        <v>1145</v>
      </c>
      <c r="C605" s="168" t="s">
        <v>8289</v>
      </c>
      <c r="D605" s="169" t="s">
        <v>8290</v>
      </c>
      <c r="E605" s="170" t="s">
        <v>721</v>
      </c>
      <c r="F605" s="171">
        <v>1</v>
      </c>
      <c r="G605" s="117"/>
      <c r="H605" s="172">
        <f>ROUND(G605*F605,2)</f>
        <v>0</v>
      </c>
      <c r="I605" s="458" t="s">
        <v>986</v>
      </c>
    </row>
    <row r="606" spans="1:9" ht="24.95" customHeight="1" x14ac:dyDescent="0.2">
      <c r="A606" s="167" t="s">
        <v>2725</v>
      </c>
      <c r="B606" s="167" t="s">
        <v>1145</v>
      </c>
      <c r="C606" s="168" t="s">
        <v>8291</v>
      </c>
      <c r="D606" s="169" t="s">
        <v>8292</v>
      </c>
      <c r="E606" s="170" t="s">
        <v>721</v>
      </c>
      <c r="F606" s="171">
        <v>1</v>
      </c>
      <c r="G606" s="117"/>
      <c r="H606" s="172">
        <f>ROUND(G606*F606,2)</f>
        <v>0</v>
      </c>
      <c r="I606" s="458" t="s">
        <v>986</v>
      </c>
    </row>
    <row r="607" spans="1:9" ht="24" x14ac:dyDescent="0.2">
      <c r="A607" s="175"/>
      <c r="B607" s="221" t="s">
        <v>1079</v>
      </c>
      <c r="C607" s="209"/>
      <c r="D607" s="227" t="s">
        <v>8284</v>
      </c>
      <c r="E607" s="209"/>
      <c r="F607" s="209"/>
      <c r="G607" s="209"/>
      <c r="H607" s="209"/>
      <c r="I607" s="455"/>
    </row>
    <row r="608" spans="1:9" ht="24.95" customHeight="1" x14ac:dyDescent="0.2">
      <c r="A608" s="167" t="s">
        <v>2727</v>
      </c>
      <c r="B608" s="167" t="s">
        <v>1145</v>
      </c>
      <c r="C608" s="168" t="s">
        <v>8293</v>
      </c>
      <c r="D608" s="169" t="s">
        <v>8294</v>
      </c>
      <c r="E608" s="170" t="s">
        <v>721</v>
      </c>
      <c r="F608" s="171">
        <v>1</v>
      </c>
      <c r="G608" s="117"/>
      <c r="H608" s="172">
        <f>ROUND(G608*F608,2)</f>
        <v>0</v>
      </c>
      <c r="I608" s="458" t="s">
        <v>986</v>
      </c>
    </row>
    <row r="609" spans="1:9" ht="24" x14ac:dyDescent="0.2">
      <c r="A609" s="175"/>
      <c r="B609" s="221" t="s">
        <v>1079</v>
      </c>
      <c r="C609" s="209"/>
      <c r="D609" s="227" t="s">
        <v>8284</v>
      </c>
      <c r="E609" s="209"/>
      <c r="F609" s="209"/>
      <c r="G609" s="209"/>
      <c r="H609" s="209"/>
      <c r="I609" s="455"/>
    </row>
    <row r="610" spans="1:9" ht="24.95" customHeight="1" x14ac:dyDescent="0.2">
      <c r="A610" s="167" t="s">
        <v>2729</v>
      </c>
      <c r="B610" s="167" t="s">
        <v>1145</v>
      </c>
      <c r="C610" s="168" t="s">
        <v>8295</v>
      </c>
      <c r="D610" s="169" t="s">
        <v>8296</v>
      </c>
      <c r="E610" s="170" t="s">
        <v>721</v>
      </c>
      <c r="F610" s="171">
        <v>1</v>
      </c>
      <c r="G610" s="117"/>
      <c r="H610" s="172">
        <f>ROUND(G610*F610,2)</f>
        <v>0</v>
      </c>
      <c r="I610" s="458" t="s">
        <v>986</v>
      </c>
    </row>
    <row r="611" spans="1:9" ht="24.95" customHeight="1" x14ac:dyDescent="0.2">
      <c r="A611" s="167" t="s">
        <v>2731</v>
      </c>
      <c r="B611" s="167" t="s">
        <v>1145</v>
      </c>
      <c r="C611" s="168" t="s">
        <v>8297</v>
      </c>
      <c r="D611" s="169" t="s">
        <v>8298</v>
      </c>
      <c r="E611" s="170" t="s">
        <v>721</v>
      </c>
      <c r="F611" s="171">
        <v>1</v>
      </c>
      <c r="G611" s="117"/>
      <c r="H611" s="172">
        <f>ROUND(G611*F611,2)</f>
        <v>0</v>
      </c>
      <c r="I611" s="458" t="s">
        <v>986</v>
      </c>
    </row>
    <row r="612" spans="1:9" ht="24" x14ac:dyDescent="0.2">
      <c r="A612" s="175"/>
      <c r="B612" s="221" t="s">
        <v>1079</v>
      </c>
      <c r="C612" s="209"/>
      <c r="D612" s="227" t="s">
        <v>8284</v>
      </c>
      <c r="E612" s="209"/>
      <c r="F612" s="209"/>
      <c r="G612" s="209"/>
      <c r="H612" s="209"/>
      <c r="I612" s="455"/>
    </row>
    <row r="613" spans="1:9" ht="24.95" customHeight="1" x14ac:dyDescent="0.2">
      <c r="A613" s="167" t="s">
        <v>2733</v>
      </c>
      <c r="B613" s="167" t="s">
        <v>1145</v>
      </c>
      <c r="C613" s="168" t="s">
        <v>8299</v>
      </c>
      <c r="D613" s="169" t="s">
        <v>8300</v>
      </c>
      <c r="E613" s="170" t="s">
        <v>721</v>
      </c>
      <c r="F613" s="171">
        <v>1</v>
      </c>
      <c r="G613" s="117"/>
      <c r="H613" s="172">
        <f>ROUND(G613*F613,2)</f>
        <v>0</v>
      </c>
      <c r="I613" s="458" t="s">
        <v>986</v>
      </c>
    </row>
    <row r="614" spans="1:9" ht="24" x14ac:dyDescent="0.2">
      <c r="A614" s="175"/>
      <c r="B614" s="221" t="s">
        <v>1079</v>
      </c>
      <c r="C614" s="209"/>
      <c r="D614" s="227" t="s">
        <v>8284</v>
      </c>
      <c r="E614" s="209"/>
      <c r="F614" s="209"/>
      <c r="G614" s="209"/>
      <c r="H614" s="209"/>
      <c r="I614" s="455"/>
    </row>
    <row r="615" spans="1:9" ht="24.95" customHeight="1" x14ac:dyDescent="0.2">
      <c r="A615" s="167" t="s">
        <v>2734</v>
      </c>
      <c r="B615" s="167" t="s">
        <v>1145</v>
      </c>
      <c r="C615" s="168" t="s">
        <v>8301</v>
      </c>
      <c r="D615" s="169" t="s">
        <v>8302</v>
      </c>
      <c r="E615" s="170" t="s">
        <v>721</v>
      </c>
      <c r="F615" s="171">
        <v>1</v>
      </c>
      <c r="G615" s="117"/>
      <c r="H615" s="172">
        <f>ROUND(G615*F615,2)</f>
        <v>0</v>
      </c>
      <c r="I615" s="458" t="s">
        <v>986</v>
      </c>
    </row>
    <row r="616" spans="1:9" ht="24" x14ac:dyDescent="0.2">
      <c r="A616" s="175"/>
      <c r="B616" s="221" t="s">
        <v>1079</v>
      </c>
      <c r="C616" s="209"/>
      <c r="D616" s="227" t="s">
        <v>8284</v>
      </c>
      <c r="E616" s="209"/>
      <c r="F616" s="209"/>
      <c r="G616" s="209"/>
      <c r="H616" s="209"/>
      <c r="I616" s="455"/>
    </row>
    <row r="617" spans="1:9" ht="24.95" customHeight="1" x14ac:dyDescent="0.2">
      <c r="A617" s="167" t="s">
        <v>2735</v>
      </c>
      <c r="B617" s="167" t="s">
        <v>1145</v>
      </c>
      <c r="C617" s="168" t="s">
        <v>8303</v>
      </c>
      <c r="D617" s="169" t="s">
        <v>8304</v>
      </c>
      <c r="E617" s="170" t="s">
        <v>721</v>
      </c>
      <c r="F617" s="171">
        <v>1</v>
      </c>
      <c r="G617" s="117"/>
      <c r="H617" s="172">
        <f>ROUND(G617*F617,2)</f>
        <v>0</v>
      </c>
      <c r="I617" s="458" t="s">
        <v>986</v>
      </c>
    </row>
    <row r="618" spans="1:9" ht="24.95" customHeight="1" x14ac:dyDescent="0.2">
      <c r="A618" s="167" t="s">
        <v>2737</v>
      </c>
      <c r="B618" s="167" t="s">
        <v>1145</v>
      </c>
      <c r="C618" s="168" t="s">
        <v>8305</v>
      </c>
      <c r="D618" s="169" t="s">
        <v>8306</v>
      </c>
      <c r="E618" s="170" t="s">
        <v>721</v>
      </c>
      <c r="F618" s="171">
        <v>1</v>
      </c>
      <c r="G618" s="117"/>
      <c r="H618" s="172">
        <f>ROUND(G618*F618,2)</f>
        <v>0</v>
      </c>
      <c r="I618" s="458" t="s">
        <v>986</v>
      </c>
    </row>
    <row r="619" spans="1:9" ht="24.95" customHeight="1" x14ac:dyDescent="0.2">
      <c r="A619" s="437" t="s">
        <v>2739</v>
      </c>
      <c r="B619" s="437" t="s">
        <v>979</v>
      </c>
      <c r="C619" s="461" t="s">
        <v>8307</v>
      </c>
      <c r="D619" s="439" t="s">
        <v>8308</v>
      </c>
      <c r="E619" s="440" t="s">
        <v>92</v>
      </c>
      <c r="F619" s="441">
        <v>35</v>
      </c>
      <c r="G619" s="288"/>
      <c r="H619" s="442">
        <f>ROUND(G619*F619,2)</f>
        <v>0</v>
      </c>
      <c r="I619" s="462" t="s">
        <v>982</v>
      </c>
    </row>
    <row r="620" spans="1:9" ht="12" x14ac:dyDescent="0.2">
      <c r="A620" s="175"/>
      <c r="B620" s="454" t="s">
        <v>983</v>
      </c>
      <c r="C620" s="209"/>
      <c r="D620" s="180" t="s">
        <v>8309</v>
      </c>
      <c r="E620" s="209"/>
      <c r="F620" s="209"/>
      <c r="G620" s="209"/>
      <c r="H620" s="209"/>
      <c r="I620" s="455"/>
    </row>
    <row r="621" spans="1:9" ht="12" x14ac:dyDescent="0.2">
      <c r="A621" s="177"/>
      <c r="B621" s="221" t="s">
        <v>985</v>
      </c>
      <c r="C621" s="210" t="s">
        <v>986</v>
      </c>
      <c r="D621" s="211" t="s">
        <v>5105</v>
      </c>
      <c r="E621" s="212"/>
      <c r="F621" s="210" t="s">
        <v>986</v>
      </c>
      <c r="G621" s="212"/>
      <c r="H621" s="212"/>
      <c r="I621" s="456"/>
    </row>
    <row r="622" spans="1:9" ht="12" x14ac:dyDescent="0.2">
      <c r="A622" s="177"/>
      <c r="B622" s="221" t="s">
        <v>985</v>
      </c>
      <c r="C622" s="210" t="s">
        <v>986</v>
      </c>
      <c r="D622" s="211" t="s">
        <v>8310</v>
      </c>
      <c r="E622" s="212"/>
      <c r="F622" s="210" t="s">
        <v>986</v>
      </c>
      <c r="G622" s="212"/>
      <c r="H622" s="212"/>
      <c r="I622" s="456"/>
    </row>
    <row r="623" spans="1:9" ht="12" x14ac:dyDescent="0.2">
      <c r="A623" s="178"/>
      <c r="B623" s="221" t="s">
        <v>985</v>
      </c>
      <c r="C623" s="213" t="s">
        <v>986</v>
      </c>
      <c r="D623" s="214" t="s">
        <v>8311</v>
      </c>
      <c r="E623" s="215"/>
      <c r="F623" s="216">
        <v>35</v>
      </c>
      <c r="G623" s="215"/>
      <c r="H623" s="215"/>
      <c r="I623" s="457"/>
    </row>
    <row r="624" spans="1:9" ht="24.95" customHeight="1" x14ac:dyDescent="0.2">
      <c r="A624" s="167" t="s">
        <v>2740</v>
      </c>
      <c r="B624" s="167" t="s">
        <v>1145</v>
      </c>
      <c r="C624" s="168" t="s">
        <v>8312</v>
      </c>
      <c r="D624" s="169" t="s">
        <v>8313</v>
      </c>
      <c r="E624" s="170" t="s">
        <v>92</v>
      </c>
      <c r="F624" s="171">
        <v>35</v>
      </c>
      <c r="G624" s="117"/>
      <c r="H624" s="172">
        <f>ROUND(G624*F624,2)</f>
        <v>0</v>
      </c>
      <c r="I624" s="458" t="s">
        <v>986</v>
      </c>
    </row>
    <row r="625" spans="1:9" ht="24" x14ac:dyDescent="0.2">
      <c r="A625" s="175"/>
      <c r="B625" s="221" t="s">
        <v>1079</v>
      </c>
      <c r="C625" s="209"/>
      <c r="D625" s="227" t="s">
        <v>5345</v>
      </c>
      <c r="E625" s="209"/>
      <c r="F625" s="209"/>
      <c r="G625" s="209"/>
      <c r="H625" s="209"/>
      <c r="I625" s="455"/>
    </row>
    <row r="626" spans="1:9" ht="24.95" customHeight="1" x14ac:dyDescent="0.2">
      <c r="A626" s="278" t="s">
        <v>2742</v>
      </c>
      <c r="B626" s="278" t="s">
        <v>979</v>
      </c>
      <c r="C626" s="279" t="s">
        <v>8314</v>
      </c>
      <c r="D626" s="280" t="s">
        <v>8315</v>
      </c>
      <c r="E626" s="281" t="s">
        <v>92</v>
      </c>
      <c r="F626" s="282">
        <v>3</v>
      </c>
      <c r="G626" s="67"/>
      <c r="H626" s="254">
        <f>ROUND(G626*F626,2)</f>
        <v>0</v>
      </c>
      <c r="I626" s="459" t="s">
        <v>982</v>
      </c>
    </row>
    <row r="627" spans="1:9" ht="12" x14ac:dyDescent="0.2">
      <c r="A627" s="175"/>
      <c r="B627" s="454" t="s">
        <v>983</v>
      </c>
      <c r="C627" s="209"/>
      <c r="D627" s="180" t="s">
        <v>8316</v>
      </c>
      <c r="E627" s="209"/>
      <c r="F627" s="209"/>
      <c r="G627" s="209"/>
      <c r="H627" s="209"/>
      <c r="I627" s="455"/>
    </row>
    <row r="628" spans="1:9" ht="24.95" customHeight="1" x14ac:dyDescent="0.2">
      <c r="A628" s="167" t="s">
        <v>2743</v>
      </c>
      <c r="B628" s="167" t="s">
        <v>1145</v>
      </c>
      <c r="C628" s="168" t="s">
        <v>8317</v>
      </c>
      <c r="D628" s="169" t="s">
        <v>8318</v>
      </c>
      <c r="E628" s="170" t="s">
        <v>744</v>
      </c>
      <c r="F628" s="171">
        <v>2</v>
      </c>
      <c r="G628" s="117"/>
      <c r="H628" s="172">
        <f>ROUND(G628*F628,2)</f>
        <v>0</v>
      </c>
      <c r="I628" s="458" t="s">
        <v>986</v>
      </c>
    </row>
    <row r="629" spans="1:9" ht="12" x14ac:dyDescent="0.2">
      <c r="A629" s="177"/>
      <c r="B629" s="221" t="s">
        <v>985</v>
      </c>
      <c r="C629" s="210" t="s">
        <v>986</v>
      </c>
      <c r="D629" s="211" t="s">
        <v>8319</v>
      </c>
      <c r="E629" s="212"/>
      <c r="F629" s="210" t="s">
        <v>986</v>
      </c>
      <c r="G629" s="212"/>
      <c r="H629" s="212"/>
      <c r="I629" s="456"/>
    </row>
    <row r="630" spans="1:9" ht="12" x14ac:dyDescent="0.2">
      <c r="A630" s="178"/>
      <c r="B630" s="221" t="s">
        <v>985</v>
      </c>
      <c r="C630" s="213" t="s">
        <v>986</v>
      </c>
      <c r="D630" s="214" t="s">
        <v>75</v>
      </c>
      <c r="E630" s="215"/>
      <c r="F630" s="216">
        <v>2</v>
      </c>
      <c r="G630" s="215"/>
      <c r="H630" s="215"/>
      <c r="I630" s="457"/>
    </row>
    <row r="631" spans="1:9" ht="24.95" customHeight="1" x14ac:dyDescent="0.2">
      <c r="A631" s="167" t="s">
        <v>2745</v>
      </c>
      <c r="B631" s="167" t="s">
        <v>1145</v>
      </c>
      <c r="C631" s="168" t="s">
        <v>8320</v>
      </c>
      <c r="D631" s="169" t="s">
        <v>8321</v>
      </c>
      <c r="E631" s="170" t="s">
        <v>744</v>
      </c>
      <c r="F631" s="171">
        <v>1</v>
      </c>
      <c r="G631" s="117"/>
      <c r="H631" s="172">
        <f>ROUND(G631*F631,2)</f>
        <v>0</v>
      </c>
      <c r="I631" s="458" t="s">
        <v>986</v>
      </c>
    </row>
    <row r="632" spans="1:9" ht="12" x14ac:dyDescent="0.2">
      <c r="A632" s="177"/>
      <c r="B632" s="221" t="s">
        <v>985</v>
      </c>
      <c r="C632" s="210" t="s">
        <v>986</v>
      </c>
      <c r="D632" s="211" t="s">
        <v>8322</v>
      </c>
      <c r="E632" s="212"/>
      <c r="F632" s="210" t="s">
        <v>986</v>
      </c>
      <c r="G632" s="212"/>
      <c r="H632" s="212"/>
      <c r="I632" s="456"/>
    </row>
    <row r="633" spans="1:9" ht="12" x14ac:dyDescent="0.2">
      <c r="A633" s="177"/>
      <c r="B633" s="221" t="s">
        <v>985</v>
      </c>
      <c r="C633" s="210" t="s">
        <v>986</v>
      </c>
      <c r="D633" s="211" t="s">
        <v>8323</v>
      </c>
      <c r="E633" s="212"/>
      <c r="F633" s="210" t="s">
        <v>986</v>
      </c>
      <c r="G633" s="212"/>
      <c r="H633" s="212"/>
      <c r="I633" s="456"/>
    </row>
    <row r="634" spans="1:9" ht="12" x14ac:dyDescent="0.2">
      <c r="A634" s="178"/>
      <c r="B634" s="221" t="s">
        <v>985</v>
      </c>
      <c r="C634" s="213" t="s">
        <v>986</v>
      </c>
      <c r="D634" s="214" t="s">
        <v>73</v>
      </c>
      <c r="E634" s="215"/>
      <c r="F634" s="216">
        <v>1</v>
      </c>
      <c r="G634" s="215"/>
      <c r="H634" s="215"/>
      <c r="I634" s="457"/>
    </row>
    <row r="635" spans="1:9" ht="24.95" customHeight="1" x14ac:dyDescent="0.2">
      <c r="A635" s="278" t="s">
        <v>2746</v>
      </c>
      <c r="B635" s="278" t="s">
        <v>979</v>
      </c>
      <c r="C635" s="279" t="s">
        <v>8324</v>
      </c>
      <c r="D635" s="280" t="s">
        <v>8325</v>
      </c>
      <c r="E635" s="281" t="s">
        <v>92</v>
      </c>
      <c r="F635" s="282">
        <v>1</v>
      </c>
      <c r="G635" s="67"/>
      <c r="H635" s="254">
        <f>ROUND(G635*F635,2)</f>
        <v>0</v>
      </c>
      <c r="I635" s="459" t="s">
        <v>982</v>
      </c>
    </row>
    <row r="636" spans="1:9" ht="12" x14ac:dyDescent="0.2">
      <c r="A636" s="175"/>
      <c r="B636" s="454" t="s">
        <v>983</v>
      </c>
      <c r="C636" s="209"/>
      <c r="D636" s="180" t="s">
        <v>8326</v>
      </c>
      <c r="E636" s="209"/>
      <c r="F636" s="209"/>
      <c r="G636" s="209"/>
      <c r="H636" s="209"/>
      <c r="I636" s="455"/>
    </row>
    <row r="637" spans="1:9" ht="24.95" customHeight="1" x14ac:dyDescent="0.2">
      <c r="A637" s="167" t="s">
        <v>2748</v>
      </c>
      <c r="B637" s="167" t="s">
        <v>1145</v>
      </c>
      <c r="C637" s="168" t="s">
        <v>8327</v>
      </c>
      <c r="D637" s="169" t="s">
        <v>8328</v>
      </c>
      <c r="E637" s="170" t="s">
        <v>744</v>
      </c>
      <c r="F637" s="171">
        <v>1</v>
      </c>
      <c r="G637" s="117"/>
      <c r="H637" s="172">
        <f>ROUND(G637*F637,2)</f>
        <v>0</v>
      </c>
      <c r="I637" s="458" t="s">
        <v>986</v>
      </c>
    </row>
    <row r="638" spans="1:9" ht="12" x14ac:dyDescent="0.2">
      <c r="A638" s="177"/>
      <c r="B638" s="221" t="s">
        <v>985</v>
      </c>
      <c r="C638" s="210" t="s">
        <v>986</v>
      </c>
      <c r="D638" s="211" t="s">
        <v>8322</v>
      </c>
      <c r="E638" s="212"/>
      <c r="F638" s="210" t="s">
        <v>986</v>
      </c>
      <c r="G638" s="212"/>
      <c r="H638" s="212"/>
      <c r="I638" s="456"/>
    </row>
    <row r="639" spans="1:9" ht="12" x14ac:dyDescent="0.2">
      <c r="A639" s="177"/>
      <c r="B639" s="221" t="s">
        <v>985</v>
      </c>
      <c r="C639" s="210" t="s">
        <v>986</v>
      </c>
      <c r="D639" s="211" t="s">
        <v>8329</v>
      </c>
      <c r="E639" s="212"/>
      <c r="F639" s="210" t="s">
        <v>986</v>
      </c>
      <c r="G639" s="212"/>
      <c r="H639" s="212"/>
      <c r="I639" s="456"/>
    </row>
    <row r="640" spans="1:9" ht="12" x14ac:dyDescent="0.2">
      <c r="A640" s="178"/>
      <c r="B640" s="221" t="s">
        <v>985</v>
      </c>
      <c r="C640" s="213" t="s">
        <v>986</v>
      </c>
      <c r="D640" s="214" t="s">
        <v>73</v>
      </c>
      <c r="E640" s="215"/>
      <c r="F640" s="216">
        <v>1</v>
      </c>
      <c r="G640" s="215"/>
      <c r="H640" s="215"/>
      <c r="I640" s="457"/>
    </row>
    <row r="641" spans="1:9" ht="24.95" customHeight="1" x14ac:dyDescent="0.2">
      <c r="A641" s="278" t="s">
        <v>77</v>
      </c>
      <c r="B641" s="278" t="s">
        <v>979</v>
      </c>
      <c r="C641" s="279" t="s">
        <v>8330</v>
      </c>
      <c r="D641" s="280" t="s">
        <v>8331</v>
      </c>
      <c r="E641" s="281" t="s">
        <v>92</v>
      </c>
      <c r="F641" s="282">
        <v>12</v>
      </c>
      <c r="G641" s="67"/>
      <c r="H641" s="254">
        <f>ROUND(G641*F641,2)</f>
        <v>0</v>
      </c>
      <c r="I641" s="459" t="s">
        <v>982</v>
      </c>
    </row>
    <row r="642" spans="1:9" ht="12" x14ac:dyDescent="0.2">
      <c r="A642" s="175"/>
      <c r="B642" s="454" t="s">
        <v>983</v>
      </c>
      <c r="C642" s="209"/>
      <c r="D642" s="180" t="s">
        <v>8332</v>
      </c>
      <c r="E642" s="209"/>
      <c r="F642" s="209"/>
      <c r="G642" s="209"/>
      <c r="H642" s="209"/>
      <c r="I642" s="455"/>
    </row>
    <row r="643" spans="1:9" ht="24.95" customHeight="1" x14ac:dyDescent="0.2">
      <c r="A643" s="167" t="s">
        <v>2749</v>
      </c>
      <c r="B643" s="167" t="s">
        <v>1145</v>
      </c>
      <c r="C643" s="168" t="s">
        <v>8333</v>
      </c>
      <c r="D643" s="169" t="s">
        <v>8334</v>
      </c>
      <c r="E643" s="170" t="s">
        <v>744</v>
      </c>
      <c r="F643" s="171">
        <v>12</v>
      </c>
      <c r="G643" s="117"/>
      <c r="H643" s="172">
        <f>ROUND(G643*F643,2)</f>
        <v>0</v>
      </c>
      <c r="I643" s="458" t="s">
        <v>986</v>
      </c>
    </row>
    <row r="644" spans="1:9" ht="12" x14ac:dyDescent="0.2">
      <c r="A644" s="177"/>
      <c r="B644" s="221" t="s">
        <v>985</v>
      </c>
      <c r="C644" s="210" t="s">
        <v>986</v>
      </c>
      <c r="D644" s="211" t="s">
        <v>8335</v>
      </c>
      <c r="E644" s="212"/>
      <c r="F644" s="210" t="s">
        <v>986</v>
      </c>
      <c r="G644" s="212"/>
      <c r="H644" s="212"/>
      <c r="I644" s="456"/>
    </row>
    <row r="645" spans="1:9" ht="12" x14ac:dyDescent="0.2">
      <c r="A645" s="178"/>
      <c r="B645" s="221" t="s">
        <v>985</v>
      </c>
      <c r="C645" s="213" t="s">
        <v>986</v>
      </c>
      <c r="D645" s="214" t="s">
        <v>73</v>
      </c>
      <c r="E645" s="215"/>
      <c r="F645" s="216">
        <v>1</v>
      </c>
      <c r="G645" s="215"/>
      <c r="H645" s="215"/>
      <c r="I645" s="457"/>
    </row>
    <row r="646" spans="1:9" ht="12" x14ac:dyDescent="0.2">
      <c r="A646" s="177"/>
      <c r="B646" s="221" t="s">
        <v>985</v>
      </c>
      <c r="C646" s="210" t="s">
        <v>986</v>
      </c>
      <c r="D646" s="211" t="s">
        <v>8336</v>
      </c>
      <c r="E646" s="212"/>
      <c r="F646" s="210" t="s">
        <v>986</v>
      </c>
      <c r="G646" s="212"/>
      <c r="H646" s="212"/>
      <c r="I646" s="456"/>
    </row>
    <row r="647" spans="1:9" ht="12" x14ac:dyDescent="0.2">
      <c r="A647" s="178"/>
      <c r="B647" s="221" t="s">
        <v>985</v>
      </c>
      <c r="C647" s="213" t="s">
        <v>986</v>
      </c>
      <c r="D647" s="214" t="s">
        <v>75</v>
      </c>
      <c r="E647" s="215"/>
      <c r="F647" s="216">
        <v>2</v>
      </c>
      <c r="G647" s="215"/>
      <c r="H647" s="215"/>
      <c r="I647" s="457"/>
    </row>
    <row r="648" spans="1:9" ht="12" x14ac:dyDescent="0.2">
      <c r="A648" s="177"/>
      <c r="B648" s="221" t="s">
        <v>985</v>
      </c>
      <c r="C648" s="210" t="s">
        <v>986</v>
      </c>
      <c r="D648" s="211" t="s">
        <v>8337</v>
      </c>
      <c r="E648" s="212"/>
      <c r="F648" s="210" t="s">
        <v>986</v>
      </c>
      <c r="G648" s="212"/>
      <c r="H648" s="212"/>
      <c r="I648" s="456"/>
    </row>
    <row r="649" spans="1:9" ht="12" x14ac:dyDescent="0.2">
      <c r="A649" s="178"/>
      <c r="B649" s="221" t="s">
        <v>985</v>
      </c>
      <c r="C649" s="213" t="s">
        <v>986</v>
      </c>
      <c r="D649" s="214" t="s">
        <v>42</v>
      </c>
      <c r="E649" s="215"/>
      <c r="F649" s="216">
        <v>3</v>
      </c>
      <c r="G649" s="215"/>
      <c r="H649" s="215"/>
      <c r="I649" s="457"/>
    </row>
    <row r="650" spans="1:9" ht="12" x14ac:dyDescent="0.2">
      <c r="A650" s="177"/>
      <c r="B650" s="221" t="s">
        <v>985</v>
      </c>
      <c r="C650" s="210" t="s">
        <v>986</v>
      </c>
      <c r="D650" s="211" t="s">
        <v>8338</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7"/>
      <c r="B652" s="221" t="s">
        <v>985</v>
      </c>
      <c r="C652" s="210" t="s">
        <v>986</v>
      </c>
      <c r="D652" s="211" t="s">
        <v>8319</v>
      </c>
      <c r="E652" s="212"/>
      <c r="F652" s="210" t="s">
        <v>986</v>
      </c>
      <c r="G652" s="212"/>
      <c r="H652" s="212"/>
      <c r="I652" s="456"/>
    </row>
    <row r="653" spans="1:9" ht="12" x14ac:dyDescent="0.2">
      <c r="A653" s="178"/>
      <c r="B653" s="221" t="s">
        <v>985</v>
      </c>
      <c r="C653" s="213" t="s">
        <v>986</v>
      </c>
      <c r="D653" s="214" t="s">
        <v>997</v>
      </c>
      <c r="E653" s="215"/>
      <c r="F653" s="216">
        <v>4</v>
      </c>
      <c r="G653" s="215"/>
      <c r="H653" s="215"/>
      <c r="I653" s="457"/>
    </row>
    <row r="654" spans="1:9" ht="12" x14ac:dyDescent="0.2">
      <c r="A654" s="179"/>
      <c r="B654" s="221" t="s">
        <v>985</v>
      </c>
      <c r="C654" s="217" t="s">
        <v>986</v>
      </c>
      <c r="D654" s="218" t="s">
        <v>1023</v>
      </c>
      <c r="E654" s="219"/>
      <c r="F654" s="220">
        <v>12</v>
      </c>
      <c r="G654" s="219"/>
      <c r="H654" s="219"/>
      <c r="I654" s="460"/>
    </row>
    <row r="655" spans="1:9" ht="24.95" customHeight="1" x14ac:dyDescent="0.2">
      <c r="A655" s="278" t="s">
        <v>2750</v>
      </c>
      <c r="B655" s="278" t="s">
        <v>979</v>
      </c>
      <c r="C655" s="279" t="s">
        <v>8339</v>
      </c>
      <c r="D655" s="280" t="s">
        <v>8340</v>
      </c>
      <c r="E655" s="281" t="s">
        <v>125</v>
      </c>
      <c r="F655" s="282">
        <v>575</v>
      </c>
      <c r="G655" s="67"/>
      <c r="H655" s="254">
        <f>ROUND(G655*F655,2)</f>
        <v>0</v>
      </c>
      <c r="I655" s="459" t="s">
        <v>982</v>
      </c>
    </row>
    <row r="656" spans="1:9" ht="12" x14ac:dyDescent="0.2">
      <c r="A656" s="175"/>
      <c r="B656" s="454" t="s">
        <v>983</v>
      </c>
      <c r="C656" s="209"/>
      <c r="D656" s="180" t="s">
        <v>8341</v>
      </c>
      <c r="E656" s="209"/>
      <c r="F656" s="209"/>
      <c r="G656" s="209"/>
      <c r="H656" s="209"/>
      <c r="I656" s="455"/>
    </row>
    <row r="657" spans="1:9" ht="12" x14ac:dyDescent="0.2">
      <c r="A657" s="177"/>
      <c r="B657" s="221" t="s">
        <v>985</v>
      </c>
      <c r="C657" s="210" t="s">
        <v>986</v>
      </c>
      <c r="D657" s="211" t="s">
        <v>5105</v>
      </c>
      <c r="E657" s="212"/>
      <c r="F657" s="210" t="s">
        <v>986</v>
      </c>
      <c r="G657" s="212"/>
      <c r="H657" s="212"/>
      <c r="I657" s="456"/>
    </row>
    <row r="658" spans="1:9" ht="12" x14ac:dyDescent="0.2">
      <c r="A658" s="177"/>
      <c r="B658" s="221" t="s">
        <v>985</v>
      </c>
      <c r="C658" s="210" t="s">
        <v>986</v>
      </c>
      <c r="D658" s="211" t="s">
        <v>8342</v>
      </c>
      <c r="E658" s="212"/>
      <c r="F658" s="210" t="s">
        <v>986</v>
      </c>
      <c r="G658" s="212"/>
      <c r="H658" s="212"/>
      <c r="I658" s="456"/>
    </row>
    <row r="659" spans="1:9" ht="12" x14ac:dyDescent="0.2">
      <c r="A659" s="178"/>
      <c r="B659" s="221" t="s">
        <v>985</v>
      </c>
      <c r="C659" s="213" t="s">
        <v>986</v>
      </c>
      <c r="D659" s="214" t="s">
        <v>8343</v>
      </c>
      <c r="E659" s="215"/>
      <c r="F659" s="216">
        <v>39</v>
      </c>
      <c r="G659" s="215"/>
      <c r="H659" s="215"/>
      <c r="I659" s="457"/>
    </row>
    <row r="660" spans="1:9" ht="12" x14ac:dyDescent="0.2">
      <c r="A660" s="177"/>
      <c r="B660" s="221" t="s">
        <v>985</v>
      </c>
      <c r="C660" s="210" t="s">
        <v>986</v>
      </c>
      <c r="D660" s="211" t="s">
        <v>8344</v>
      </c>
      <c r="E660" s="212"/>
      <c r="F660" s="210" t="s">
        <v>986</v>
      </c>
      <c r="G660" s="212"/>
      <c r="H660" s="212"/>
      <c r="I660" s="456"/>
    </row>
    <row r="661" spans="1:9" ht="12" x14ac:dyDescent="0.2">
      <c r="A661" s="178"/>
      <c r="B661" s="221" t="s">
        <v>985</v>
      </c>
      <c r="C661" s="213" t="s">
        <v>986</v>
      </c>
      <c r="D661" s="214" t="s">
        <v>902</v>
      </c>
      <c r="E661" s="215"/>
      <c r="F661" s="216">
        <v>37</v>
      </c>
      <c r="G661" s="215"/>
      <c r="H661" s="215"/>
      <c r="I661" s="457"/>
    </row>
    <row r="662" spans="1:9" ht="12" x14ac:dyDescent="0.2">
      <c r="A662" s="177"/>
      <c r="B662" s="221" t="s">
        <v>985</v>
      </c>
      <c r="C662" s="210" t="s">
        <v>986</v>
      </c>
      <c r="D662" s="211" t="s">
        <v>8345</v>
      </c>
      <c r="E662" s="212"/>
      <c r="F662" s="210" t="s">
        <v>986</v>
      </c>
      <c r="G662" s="212"/>
      <c r="H662" s="212"/>
      <c r="I662" s="456"/>
    </row>
    <row r="663" spans="1:9" ht="12" x14ac:dyDescent="0.2">
      <c r="A663" s="178"/>
      <c r="B663" s="221" t="s">
        <v>985</v>
      </c>
      <c r="C663" s="213" t="s">
        <v>986</v>
      </c>
      <c r="D663" s="214" t="s">
        <v>8346</v>
      </c>
      <c r="E663" s="215"/>
      <c r="F663" s="216">
        <v>350</v>
      </c>
      <c r="G663" s="215"/>
      <c r="H663" s="215"/>
      <c r="I663" s="457"/>
    </row>
    <row r="664" spans="1:9" ht="12" x14ac:dyDescent="0.2">
      <c r="A664" s="181"/>
      <c r="B664" s="221" t="s">
        <v>985</v>
      </c>
      <c r="C664" s="223" t="s">
        <v>986</v>
      </c>
      <c r="D664" s="224" t="s">
        <v>988</v>
      </c>
      <c r="E664" s="225"/>
      <c r="F664" s="226">
        <v>426</v>
      </c>
      <c r="G664" s="225"/>
      <c r="H664" s="225"/>
      <c r="I664" s="463"/>
    </row>
    <row r="665" spans="1:9" ht="12" x14ac:dyDescent="0.2">
      <c r="A665" s="177"/>
      <c r="B665" s="221" t="s">
        <v>985</v>
      </c>
      <c r="C665" s="210" t="s">
        <v>986</v>
      </c>
      <c r="D665" s="211" t="s">
        <v>5341</v>
      </c>
      <c r="E665" s="212"/>
      <c r="F665" s="210" t="s">
        <v>986</v>
      </c>
      <c r="G665" s="212"/>
      <c r="H665" s="212"/>
      <c r="I665" s="456"/>
    </row>
    <row r="666" spans="1:9" ht="12" x14ac:dyDescent="0.2">
      <c r="A666" s="177"/>
      <c r="B666" s="221" t="s">
        <v>985</v>
      </c>
      <c r="C666" s="210" t="s">
        <v>986</v>
      </c>
      <c r="D666" s="211" t="s">
        <v>8347</v>
      </c>
      <c r="E666" s="212"/>
      <c r="F666" s="210" t="s">
        <v>986</v>
      </c>
      <c r="G666" s="212"/>
      <c r="H666" s="212"/>
      <c r="I666" s="456"/>
    </row>
    <row r="667" spans="1:9" ht="12" x14ac:dyDescent="0.2">
      <c r="A667" s="178"/>
      <c r="B667" s="221" t="s">
        <v>985</v>
      </c>
      <c r="C667" s="213" t="s">
        <v>986</v>
      </c>
      <c r="D667" s="214" t="s">
        <v>893</v>
      </c>
      <c r="E667" s="215"/>
      <c r="F667" s="216">
        <v>32</v>
      </c>
      <c r="G667" s="215"/>
      <c r="H667" s="215"/>
      <c r="I667" s="457"/>
    </row>
    <row r="668" spans="1:9" ht="12" x14ac:dyDescent="0.2">
      <c r="A668" s="177"/>
      <c r="B668" s="221" t="s">
        <v>985</v>
      </c>
      <c r="C668" s="210" t="s">
        <v>986</v>
      </c>
      <c r="D668" s="211" t="s">
        <v>8348</v>
      </c>
      <c r="E668" s="212"/>
      <c r="F668" s="210" t="s">
        <v>986</v>
      </c>
      <c r="G668" s="212"/>
      <c r="H668" s="212"/>
      <c r="I668" s="456"/>
    </row>
    <row r="669" spans="1:9" ht="12" x14ac:dyDescent="0.2">
      <c r="A669" s="178"/>
      <c r="B669" s="221" t="s">
        <v>985</v>
      </c>
      <c r="C669" s="213" t="s">
        <v>986</v>
      </c>
      <c r="D669" s="214" t="s">
        <v>3643</v>
      </c>
      <c r="E669" s="215"/>
      <c r="F669" s="216">
        <v>117</v>
      </c>
      <c r="G669" s="215"/>
      <c r="H669" s="215"/>
      <c r="I669" s="457"/>
    </row>
    <row r="670" spans="1:9" ht="12" x14ac:dyDescent="0.2">
      <c r="A670" s="181"/>
      <c r="B670" s="221" t="s">
        <v>985</v>
      </c>
      <c r="C670" s="223" t="s">
        <v>986</v>
      </c>
      <c r="D670" s="224" t="s">
        <v>988</v>
      </c>
      <c r="E670" s="225"/>
      <c r="F670" s="226">
        <v>149</v>
      </c>
      <c r="G670" s="225"/>
      <c r="H670" s="225"/>
      <c r="I670" s="463"/>
    </row>
    <row r="671" spans="1:9" ht="12" x14ac:dyDescent="0.2">
      <c r="A671" s="179"/>
      <c r="B671" s="221" t="s">
        <v>985</v>
      </c>
      <c r="C671" s="217" t="s">
        <v>986</v>
      </c>
      <c r="D671" s="218" t="s">
        <v>1023</v>
      </c>
      <c r="E671" s="219"/>
      <c r="F671" s="220">
        <v>575</v>
      </c>
      <c r="G671" s="219"/>
      <c r="H671" s="219"/>
      <c r="I671" s="460"/>
    </row>
    <row r="672" spans="1:9" ht="24.95" customHeight="1" x14ac:dyDescent="0.2">
      <c r="A672" s="167" t="s">
        <v>52</v>
      </c>
      <c r="B672" s="167" t="s">
        <v>1145</v>
      </c>
      <c r="C672" s="168" t="s">
        <v>8349</v>
      </c>
      <c r="D672" s="169" t="s">
        <v>8350</v>
      </c>
      <c r="E672" s="170" t="s">
        <v>125</v>
      </c>
      <c r="F672" s="171">
        <v>42.9</v>
      </c>
      <c r="G672" s="117"/>
      <c r="H672" s="172">
        <f>ROUND(G672*F672,2)</f>
        <v>0</v>
      </c>
      <c r="I672" s="458" t="s">
        <v>986</v>
      </c>
    </row>
    <row r="673" spans="1:9" ht="12" x14ac:dyDescent="0.2">
      <c r="A673" s="178"/>
      <c r="B673" s="221" t="s">
        <v>985</v>
      </c>
      <c r="C673" s="215"/>
      <c r="D673" s="214" t="s">
        <v>8351</v>
      </c>
      <c r="E673" s="215"/>
      <c r="F673" s="216">
        <v>42.9</v>
      </c>
      <c r="G673" s="215"/>
      <c r="H673" s="215"/>
      <c r="I673" s="457"/>
    </row>
    <row r="674" spans="1:9" ht="24.95" customHeight="1" x14ac:dyDescent="0.2">
      <c r="A674" s="167" t="s">
        <v>54</v>
      </c>
      <c r="B674" s="167" t="s">
        <v>1145</v>
      </c>
      <c r="C674" s="168" t="s">
        <v>8352</v>
      </c>
      <c r="D674" s="169" t="s">
        <v>8353</v>
      </c>
      <c r="E674" s="170" t="s">
        <v>125</v>
      </c>
      <c r="F674" s="171">
        <v>40.700000000000003</v>
      </c>
      <c r="G674" s="117"/>
      <c r="H674" s="172">
        <f>ROUND(G674*F674,2)</f>
        <v>0</v>
      </c>
      <c r="I674" s="458" t="s">
        <v>986</v>
      </c>
    </row>
    <row r="675" spans="1:9" ht="12" x14ac:dyDescent="0.2">
      <c r="A675" s="178"/>
      <c r="B675" s="221" t="s">
        <v>985</v>
      </c>
      <c r="C675" s="215"/>
      <c r="D675" s="214" t="s">
        <v>8354</v>
      </c>
      <c r="E675" s="215"/>
      <c r="F675" s="216">
        <v>40.700000000000003</v>
      </c>
      <c r="G675" s="215"/>
      <c r="H675" s="215"/>
      <c r="I675" s="457"/>
    </row>
    <row r="676" spans="1:9" ht="24.95" customHeight="1" x14ac:dyDescent="0.2">
      <c r="A676" s="167" t="s">
        <v>56</v>
      </c>
      <c r="B676" s="167" t="s">
        <v>1145</v>
      </c>
      <c r="C676" s="168" t="s">
        <v>8355</v>
      </c>
      <c r="D676" s="169" t="s">
        <v>8356</v>
      </c>
      <c r="E676" s="170" t="s">
        <v>125</v>
      </c>
      <c r="F676" s="171">
        <v>385</v>
      </c>
      <c r="G676" s="117"/>
      <c r="H676" s="172">
        <f>ROUND(G676*F676,2)</f>
        <v>0</v>
      </c>
      <c r="I676" s="458" t="s">
        <v>986</v>
      </c>
    </row>
    <row r="677" spans="1:9" ht="12" x14ac:dyDescent="0.2">
      <c r="A677" s="178"/>
      <c r="B677" s="221" t="s">
        <v>985</v>
      </c>
      <c r="C677" s="215"/>
      <c r="D677" s="214" t="s">
        <v>8357</v>
      </c>
      <c r="E677" s="215"/>
      <c r="F677" s="216">
        <v>385</v>
      </c>
      <c r="G677" s="215"/>
      <c r="H677" s="215"/>
      <c r="I677" s="457"/>
    </row>
    <row r="678" spans="1:9" ht="24.95" customHeight="1" x14ac:dyDescent="0.2">
      <c r="A678" s="167" t="s">
        <v>3537</v>
      </c>
      <c r="B678" s="167" t="s">
        <v>1145</v>
      </c>
      <c r="C678" s="168" t="s">
        <v>8358</v>
      </c>
      <c r="D678" s="169" t="s">
        <v>8359</v>
      </c>
      <c r="E678" s="170" t="s">
        <v>125</v>
      </c>
      <c r="F678" s="171">
        <v>35.200000000000003</v>
      </c>
      <c r="G678" s="117"/>
      <c r="H678" s="172">
        <f>ROUND(G678*F678,2)</f>
        <v>0</v>
      </c>
      <c r="I678" s="458" t="s">
        <v>986</v>
      </c>
    </row>
    <row r="679" spans="1:9" ht="12" x14ac:dyDescent="0.2">
      <c r="A679" s="178"/>
      <c r="B679" s="221" t="s">
        <v>985</v>
      </c>
      <c r="C679" s="215"/>
      <c r="D679" s="214" t="s">
        <v>8360</v>
      </c>
      <c r="E679" s="215"/>
      <c r="F679" s="216">
        <v>35.200000000000003</v>
      </c>
      <c r="G679" s="215"/>
      <c r="H679" s="215"/>
      <c r="I679" s="457"/>
    </row>
    <row r="680" spans="1:9" ht="24.95" customHeight="1" x14ac:dyDescent="0.2">
      <c r="A680" s="167" t="s">
        <v>3541</v>
      </c>
      <c r="B680" s="167" t="s">
        <v>1145</v>
      </c>
      <c r="C680" s="168" t="s">
        <v>8361</v>
      </c>
      <c r="D680" s="169" t="s">
        <v>8362</v>
      </c>
      <c r="E680" s="170" t="s">
        <v>125</v>
      </c>
      <c r="F680" s="171">
        <v>128.69999999999999</v>
      </c>
      <c r="G680" s="117"/>
      <c r="H680" s="172">
        <f>ROUND(G680*F680,2)</f>
        <v>0</v>
      </c>
      <c r="I680" s="458" t="s">
        <v>986</v>
      </c>
    </row>
    <row r="681" spans="1:9" ht="12" x14ac:dyDescent="0.2">
      <c r="A681" s="178"/>
      <c r="B681" s="221" t="s">
        <v>985</v>
      </c>
      <c r="C681" s="215"/>
      <c r="D681" s="214" t="s">
        <v>8363</v>
      </c>
      <c r="E681" s="215"/>
      <c r="F681" s="216">
        <v>128.69999999999999</v>
      </c>
      <c r="G681" s="215"/>
      <c r="H681" s="215"/>
      <c r="I681" s="457"/>
    </row>
    <row r="682" spans="1:9" ht="24.95" customHeight="1" x14ac:dyDescent="0.2">
      <c r="A682" s="278" t="s">
        <v>58</v>
      </c>
      <c r="B682" s="278" t="s">
        <v>979</v>
      </c>
      <c r="C682" s="279" t="s">
        <v>5337</v>
      </c>
      <c r="D682" s="280" t="s">
        <v>5338</v>
      </c>
      <c r="E682" s="281" t="s">
        <v>125</v>
      </c>
      <c r="F682" s="282">
        <v>19</v>
      </c>
      <c r="G682" s="67"/>
      <c r="H682" s="254">
        <f>ROUND(G682*F682,2)</f>
        <v>0</v>
      </c>
      <c r="I682" s="459" t="s">
        <v>982</v>
      </c>
    </row>
    <row r="683" spans="1:9" ht="12" x14ac:dyDescent="0.2">
      <c r="A683" s="175"/>
      <c r="B683" s="454" t="s">
        <v>983</v>
      </c>
      <c r="C683" s="209"/>
      <c r="D683" s="180" t="s">
        <v>5339</v>
      </c>
      <c r="E683" s="209"/>
      <c r="F683" s="209"/>
      <c r="G683" s="209"/>
      <c r="H683" s="209"/>
      <c r="I683" s="455"/>
    </row>
    <row r="684" spans="1:9" ht="12" x14ac:dyDescent="0.2">
      <c r="A684" s="177"/>
      <c r="B684" s="221" t="s">
        <v>985</v>
      </c>
      <c r="C684" s="210" t="s">
        <v>986</v>
      </c>
      <c r="D684" s="211" t="s">
        <v>5105</v>
      </c>
      <c r="E684" s="212"/>
      <c r="F684" s="210" t="s">
        <v>986</v>
      </c>
      <c r="G684" s="212"/>
      <c r="H684" s="212"/>
      <c r="I684" s="456"/>
    </row>
    <row r="685" spans="1:9" ht="12" x14ac:dyDescent="0.2">
      <c r="A685" s="177"/>
      <c r="B685" s="221" t="s">
        <v>985</v>
      </c>
      <c r="C685" s="210" t="s">
        <v>986</v>
      </c>
      <c r="D685" s="211" t="s">
        <v>5341</v>
      </c>
      <c r="E685" s="212"/>
      <c r="F685" s="210" t="s">
        <v>986</v>
      </c>
      <c r="G685" s="212"/>
      <c r="H685" s="212"/>
      <c r="I685" s="456"/>
    </row>
    <row r="686" spans="1:9" ht="12" x14ac:dyDescent="0.2">
      <c r="A686" s="177"/>
      <c r="B686" s="221" t="s">
        <v>985</v>
      </c>
      <c r="C686" s="210" t="s">
        <v>986</v>
      </c>
      <c r="D686" s="211" t="s">
        <v>8364</v>
      </c>
      <c r="E686" s="212"/>
      <c r="F686" s="210" t="s">
        <v>986</v>
      </c>
      <c r="G686" s="212"/>
      <c r="H686" s="212"/>
      <c r="I686" s="456"/>
    </row>
    <row r="687" spans="1:9" ht="12" x14ac:dyDescent="0.2">
      <c r="A687" s="178"/>
      <c r="B687" s="221" t="s">
        <v>985</v>
      </c>
      <c r="C687" s="213" t="s">
        <v>986</v>
      </c>
      <c r="D687" s="214" t="s">
        <v>862</v>
      </c>
      <c r="E687" s="215"/>
      <c r="F687" s="216">
        <v>15</v>
      </c>
      <c r="G687" s="215"/>
      <c r="H687" s="215"/>
      <c r="I687" s="457"/>
    </row>
    <row r="688" spans="1:9" ht="12" x14ac:dyDescent="0.2">
      <c r="A688" s="177"/>
      <c r="B688" s="221" t="s">
        <v>985</v>
      </c>
      <c r="C688" s="210" t="s">
        <v>986</v>
      </c>
      <c r="D688" s="211" t="s">
        <v>8365</v>
      </c>
      <c r="E688" s="212"/>
      <c r="F688" s="210" t="s">
        <v>986</v>
      </c>
      <c r="G688" s="212"/>
      <c r="H688" s="212"/>
      <c r="I688" s="456"/>
    </row>
    <row r="689" spans="1:9" ht="12" x14ac:dyDescent="0.2">
      <c r="A689" s="178"/>
      <c r="B689" s="221" t="s">
        <v>985</v>
      </c>
      <c r="C689" s="213" t="s">
        <v>986</v>
      </c>
      <c r="D689" s="214" t="s">
        <v>997</v>
      </c>
      <c r="E689" s="215"/>
      <c r="F689" s="216">
        <v>4</v>
      </c>
      <c r="G689" s="215"/>
      <c r="H689" s="215"/>
      <c r="I689" s="457"/>
    </row>
    <row r="690" spans="1:9" ht="12" x14ac:dyDescent="0.2">
      <c r="A690" s="179"/>
      <c r="B690" s="221" t="s">
        <v>985</v>
      </c>
      <c r="C690" s="217" t="s">
        <v>986</v>
      </c>
      <c r="D690" s="218" t="s">
        <v>1023</v>
      </c>
      <c r="E690" s="219"/>
      <c r="F690" s="220">
        <v>19</v>
      </c>
      <c r="G690" s="219"/>
      <c r="H690" s="219"/>
      <c r="I690" s="460"/>
    </row>
    <row r="691" spans="1:9" ht="24.95" customHeight="1" x14ac:dyDescent="0.2">
      <c r="A691" s="167" t="s">
        <v>3553</v>
      </c>
      <c r="B691" s="167" t="s">
        <v>1145</v>
      </c>
      <c r="C691" s="168" t="s">
        <v>8366</v>
      </c>
      <c r="D691" s="169" t="s">
        <v>8367</v>
      </c>
      <c r="E691" s="170" t="s">
        <v>125</v>
      </c>
      <c r="F691" s="171">
        <v>16.5</v>
      </c>
      <c r="G691" s="117"/>
      <c r="H691" s="172">
        <f>ROUND(G691*F691,2)</f>
        <v>0</v>
      </c>
      <c r="I691" s="458" t="s">
        <v>986</v>
      </c>
    </row>
    <row r="692" spans="1:9" ht="12" x14ac:dyDescent="0.2">
      <c r="A692" s="178"/>
      <c r="B692" s="221" t="s">
        <v>985</v>
      </c>
      <c r="C692" s="215"/>
      <c r="D692" s="214" t="s">
        <v>8172</v>
      </c>
      <c r="E692" s="215"/>
      <c r="F692" s="216">
        <v>16.5</v>
      </c>
      <c r="G692" s="215"/>
      <c r="H692" s="215"/>
      <c r="I692" s="457"/>
    </row>
    <row r="693" spans="1:9" ht="24.95" customHeight="1" x14ac:dyDescent="0.2">
      <c r="A693" s="167" t="s">
        <v>1321</v>
      </c>
      <c r="B693" s="167" t="s">
        <v>1145</v>
      </c>
      <c r="C693" s="168" t="s">
        <v>8368</v>
      </c>
      <c r="D693" s="169" t="s">
        <v>8369</v>
      </c>
      <c r="E693" s="170" t="s">
        <v>125</v>
      </c>
      <c r="F693" s="171">
        <v>4.4000000000000004</v>
      </c>
      <c r="G693" s="117"/>
      <c r="H693" s="172">
        <f>ROUND(G693*F693,2)</f>
        <v>0</v>
      </c>
      <c r="I693" s="458" t="s">
        <v>986</v>
      </c>
    </row>
    <row r="694" spans="1:9" ht="12" x14ac:dyDescent="0.2">
      <c r="A694" s="178"/>
      <c r="B694" s="221" t="s">
        <v>985</v>
      </c>
      <c r="C694" s="215"/>
      <c r="D694" s="214" t="s">
        <v>8370</v>
      </c>
      <c r="E694" s="215"/>
      <c r="F694" s="216">
        <v>4.4000000000000004</v>
      </c>
      <c r="G694" s="215"/>
      <c r="H694" s="215"/>
      <c r="I694" s="457"/>
    </row>
    <row r="695" spans="1:9" ht="24.95" customHeight="1" x14ac:dyDescent="0.2">
      <c r="A695" s="278" t="s">
        <v>3561</v>
      </c>
      <c r="B695" s="278" t="s">
        <v>979</v>
      </c>
      <c r="C695" s="279" t="s">
        <v>8371</v>
      </c>
      <c r="D695" s="280" t="s">
        <v>8372</v>
      </c>
      <c r="E695" s="281" t="s">
        <v>92</v>
      </c>
      <c r="F695" s="282">
        <v>1348</v>
      </c>
      <c r="G695" s="67"/>
      <c r="H695" s="254">
        <f>ROUND(G695*F695,2)</f>
        <v>0</v>
      </c>
      <c r="I695" s="459" t="s">
        <v>982</v>
      </c>
    </row>
    <row r="696" spans="1:9" ht="12" x14ac:dyDescent="0.2">
      <c r="A696" s="175"/>
      <c r="B696" s="454" t="s">
        <v>983</v>
      </c>
      <c r="C696" s="209"/>
      <c r="D696" s="180" t="s">
        <v>8373</v>
      </c>
      <c r="E696" s="209"/>
      <c r="F696" s="209"/>
      <c r="G696" s="209"/>
      <c r="H696" s="209"/>
      <c r="I696" s="455"/>
    </row>
    <row r="697" spans="1:9" ht="12" x14ac:dyDescent="0.2">
      <c r="A697" s="177"/>
      <c r="B697" s="221" t="s">
        <v>985</v>
      </c>
      <c r="C697" s="210" t="s">
        <v>986</v>
      </c>
      <c r="D697" s="211" t="s">
        <v>5105</v>
      </c>
      <c r="E697" s="212"/>
      <c r="F697" s="210" t="s">
        <v>986</v>
      </c>
      <c r="G697" s="212"/>
      <c r="H697" s="212"/>
      <c r="I697" s="456"/>
    </row>
    <row r="698" spans="1:9" ht="12" x14ac:dyDescent="0.2">
      <c r="A698" s="177"/>
      <c r="B698" s="221" t="s">
        <v>985</v>
      </c>
      <c r="C698" s="210" t="s">
        <v>986</v>
      </c>
      <c r="D698" s="211" t="s">
        <v>8374</v>
      </c>
      <c r="E698" s="212"/>
      <c r="F698" s="210" t="s">
        <v>986</v>
      </c>
      <c r="G698" s="212"/>
      <c r="H698" s="212"/>
      <c r="I698" s="456"/>
    </row>
    <row r="699" spans="1:9" ht="12" x14ac:dyDescent="0.2">
      <c r="A699" s="178"/>
      <c r="B699" s="221" t="s">
        <v>985</v>
      </c>
      <c r="C699" s="213" t="s">
        <v>986</v>
      </c>
      <c r="D699" s="214" t="s">
        <v>8375</v>
      </c>
      <c r="E699" s="215"/>
      <c r="F699" s="216">
        <v>1348</v>
      </c>
      <c r="G699" s="215"/>
      <c r="H699" s="215"/>
      <c r="I699" s="457"/>
    </row>
    <row r="700" spans="1:9" ht="24.95" customHeight="1" x14ac:dyDescent="0.2">
      <c r="A700" s="167" t="s">
        <v>3565</v>
      </c>
      <c r="B700" s="167" t="s">
        <v>1145</v>
      </c>
      <c r="C700" s="168" t="s">
        <v>8376</v>
      </c>
      <c r="D700" s="169" t="s">
        <v>8377</v>
      </c>
      <c r="E700" s="170" t="s">
        <v>92</v>
      </c>
      <c r="F700" s="171">
        <v>724</v>
      </c>
      <c r="G700" s="117"/>
      <c r="H700" s="172">
        <f>ROUND(G700*F700,2)</f>
        <v>0</v>
      </c>
      <c r="I700" s="458" t="s">
        <v>986</v>
      </c>
    </row>
    <row r="701" spans="1:9" ht="12" x14ac:dyDescent="0.2">
      <c r="A701" s="178"/>
      <c r="B701" s="221" t="s">
        <v>985</v>
      </c>
      <c r="C701" s="213" t="s">
        <v>986</v>
      </c>
      <c r="D701" s="214" t="s">
        <v>1243</v>
      </c>
      <c r="E701" s="215"/>
      <c r="F701" s="216">
        <v>64</v>
      </c>
      <c r="G701" s="215"/>
      <c r="H701" s="215"/>
      <c r="I701" s="457"/>
    </row>
    <row r="702" spans="1:9" ht="12" x14ac:dyDescent="0.2">
      <c r="A702" s="178"/>
      <c r="B702" s="221" t="s">
        <v>985</v>
      </c>
      <c r="C702" s="213" t="s">
        <v>986</v>
      </c>
      <c r="D702" s="214" t="s">
        <v>3870</v>
      </c>
      <c r="E702" s="215"/>
      <c r="F702" s="216">
        <v>162</v>
      </c>
      <c r="G702" s="215"/>
      <c r="H702" s="215"/>
      <c r="I702" s="457"/>
    </row>
    <row r="703" spans="1:9" ht="12" x14ac:dyDescent="0.2">
      <c r="A703" s="178"/>
      <c r="B703" s="221" t="s">
        <v>985</v>
      </c>
      <c r="C703" s="213" t="s">
        <v>986</v>
      </c>
      <c r="D703" s="214" t="s">
        <v>3606</v>
      </c>
      <c r="E703" s="215"/>
      <c r="F703" s="216">
        <v>110</v>
      </c>
      <c r="G703" s="215"/>
      <c r="H703" s="215"/>
      <c r="I703" s="457"/>
    </row>
    <row r="704" spans="1:9" ht="12" x14ac:dyDescent="0.2">
      <c r="A704" s="178"/>
      <c r="B704" s="221" t="s">
        <v>985</v>
      </c>
      <c r="C704" s="213" t="s">
        <v>986</v>
      </c>
      <c r="D704" s="214" t="s">
        <v>3671</v>
      </c>
      <c r="E704" s="215"/>
      <c r="F704" s="216">
        <v>121</v>
      </c>
      <c r="G704" s="215"/>
      <c r="H704" s="215"/>
      <c r="I704" s="457"/>
    </row>
    <row r="705" spans="1:9" ht="12" x14ac:dyDescent="0.2">
      <c r="A705" s="178"/>
      <c r="B705" s="221" t="s">
        <v>985</v>
      </c>
      <c r="C705" s="213" t="s">
        <v>986</v>
      </c>
      <c r="D705" s="214" t="s">
        <v>3764</v>
      </c>
      <c r="E705" s="215"/>
      <c r="F705" s="216">
        <v>137</v>
      </c>
      <c r="G705" s="215"/>
      <c r="H705" s="215"/>
      <c r="I705" s="457"/>
    </row>
    <row r="706" spans="1:9" ht="12" x14ac:dyDescent="0.2">
      <c r="A706" s="178"/>
      <c r="B706" s="221" t="s">
        <v>985</v>
      </c>
      <c r="C706" s="213" t="s">
        <v>986</v>
      </c>
      <c r="D706" s="214" t="s">
        <v>3727</v>
      </c>
      <c r="E706" s="215"/>
      <c r="F706" s="216">
        <v>130</v>
      </c>
      <c r="G706" s="215"/>
      <c r="H706" s="215"/>
      <c r="I706" s="457"/>
    </row>
    <row r="707" spans="1:9" ht="12" x14ac:dyDescent="0.2">
      <c r="A707" s="179"/>
      <c r="B707" s="221" t="s">
        <v>985</v>
      </c>
      <c r="C707" s="217" t="s">
        <v>986</v>
      </c>
      <c r="D707" s="218" t="s">
        <v>1023</v>
      </c>
      <c r="E707" s="219"/>
      <c r="F707" s="220">
        <v>724</v>
      </c>
      <c r="G707" s="219"/>
      <c r="H707" s="219"/>
      <c r="I707" s="460"/>
    </row>
    <row r="708" spans="1:9" ht="24.95" customHeight="1" x14ac:dyDescent="0.2">
      <c r="A708" s="167" t="s">
        <v>3570</v>
      </c>
      <c r="B708" s="167" t="s">
        <v>1145</v>
      </c>
      <c r="C708" s="168" t="s">
        <v>8378</v>
      </c>
      <c r="D708" s="169" t="s">
        <v>8379</v>
      </c>
      <c r="E708" s="170" t="s">
        <v>92</v>
      </c>
      <c r="F708" s="171">
        <v>624</v>
      </c>
      <c r="G708" s="117"/>
      <c r="H708" s="172">
        <f>ROUND(G708*F708,2)</f>
        <v>0</v>
      </c>
      <c r="I708" s="458" t="s">
        <v>986</v>
      </c>
    </row>
    <row r="709" spans="1:9" ht="12" x14ac:dyDescent="0.2">
      <c r="A709" s="178"/>
      <c r="B709" s="221" t="s">
        <v>985</v>
      </c>
      <c r="C709" s="213" t="s">
        <v>986</v>
      </c>
      <c r="D709" s="214" t="s">
        <v>8380</v>
      </c>
      <c r="E709" s="215"/>
      <c r="F709" s="216">
        <v>0</v>
      </c>
      <c r="G709" s="215"/>
      <c r="H709" s="215"/>
      <c r="I709" s="457"/>
    </row>
    <row r="710" spans="1:9" ht="12" x14ac:dyDescent="0.2">
      <c r="A710" s="178"/>
      <c r="B710" s="221" t="s">
        <v>985</v>
      </c>
      <c r="C710" s="213" t="s">
        <v>986</v>
      </c>
      <c r="D710" s="214" t="s">
        <v>8381</v>
      </c>
      <c r="E710" s="215"/>
      <c r="F710" s="216">
        <v>140</v>
      </c>
      <c r="G710" s="215"/>
      <c r="H710" s="215"/>
      <c r="I710" s="457"/>
    </row>
    <row r="711" spans="1:9" ht="12" x14ac:dyDescent="0.2">
      <c r="A711" s="178"/>
      <c r="B711" s="221" t="s">
        <v>985</v>
      </c>
      <c r="C711" s="213" t="s">
        <v>986</v>
      </c>
      <c r="D711" s="214" t="s">
        <v>4025</v>
      </c>
      <c r="E711" s="215"/>
      <c r="F711" s="216">
        <v>196</v>
      </c>
      <c r="G711" s="215"/>
      <c r="H711" s="215"/>
      <c r="I711" s="457"/>
    </row>
    <row r="712" spans="1:9" ht="12" x14ac:dyDescent="0.2">
      <c r="A712" s="178"/>
      <c r="B712" s="221" t="s">
        <v>985</v>
      </c>
      <c r="C712" s="213" t="s">
        <v>986</v>
      </c>
      <c r="D712" s="214" t="s">
        <v>3570</v>
      </c>
      <c r="E712" s="215"/>
      <c r="F712" s="216">
        <v>104</v>
      </c>
      <c r="G712" s="215"/>
      <c r="H712" s="215"/>
      <c r="I712" s="457"/>
    </row>
    <row r="713" spans="1:9" ht="12" x14ac:dyDescent="0.2">
      <c r="A713" s="178"/>
      <c r="B713" s="221" t="s">
        <v>985</v>
      </c>
      <c r="C713" s="213" t="s">
        <v>986</v>
      </c>
      <c r="D713" s="214" t="s">
        <v>3758</v>
      </c>
      <c r="E713" s="215"/>
      <c r="F713" s="216">
        <v>136</v>
      </c>
      <c r="G713" s="215"/>
      <c r="H713" s="215"/>
      <c r="I713" s="457"/>
    </row>
    <row r="714" spans="1:9" ht="12" x14ac:dyDescent="0.2">
      <c r="A714" s="178"/>
      <c r="B714" s="221" t="s">
        <v>985</v>
      </c>
      <c r="C714" s="213" t="s">
        <v>986</v>
      </c>
      <c r="D714" s="214" t="s">
        <v>1175</v>
      </c>
      <c r="E714" s="215"/>
      <c r="F714" s="216">
        <v>48</v>
      </c>
      <c r="G714" s="215"/>
      <c r="H714" s="215"/>
      <c r="I714" s="457"/>
    </row>
    <row r="715" spans="1:9" ht="12" x14ac:dyDescent="0.2">
      <c r="A715" s="179"/>
      <c r="B715" s="221" t="s">
        <v>985</v>
      </c>
      <c r="C715" s="217" t="s">
        <v>986</v>
      </c>
      <c r="D715" s="218" t="s">
        <v>1023</v>
      </c>
      <c r="E715" s="219"/>
      <c r="F715" s="220">
        <v>624</v>
      </c>
      <c r="G715" s="219"/>
      <c r="H715" s="219"/>
      <c r="I715" s="460"/>
    </row>
    <row r="716" spans="1:9" ht="24.95" customHeight="1" x14ac:dyDescent="0.2">
      <c r="A716" s="278" t="s">
        <v>5071</v>
      </c>
      <c r="B716" s="278" t="s">
        <v>979</v>
      </c>
      <c r="C716" s="279" t="s">
        <v>8382</v>
      </c>
      <c r="D716" s="280" t="s">
        <v>8383</v>
      </c>
      <c r="E716" s="281" t="s">
        <v>92</v>
      </c>
      <c r="F716" s="282">
        <v>210</v>
      </c>
      <c r="G716" s="67"/>
      <c r="H716" s="254">
        <f>ROUND(G716*F716,2)</f>
        <v>0</v>
      </c>
      <c r="I716" s="459" t="s">
        <v>982</v>
      </c>
    </row>
    <row r="717" spans="1:9" ht="12" x14ac:dyDescent="0.2">
      <c r="A717" s="175"/>
      <c r="B717" s="454" t="s">
        <v>983</v>
      </c>
      <c r="C717" s="209"/>
      <c r="D717" s="180" t="s">
        <v>8384</v>
      </c>
      <c r="E717" s="209"/>
      <c r="F717" s="209"/>
      <c r="G717" s="209"/>
      <c r="H717" s="209"/>
      <c r="I717" s="455"/>
    </row>
    <row r="718" spans="1:9" ht="24" x14ac:dyDescent="0.2">
      <c r="A718" s="175"/>
      <c r="B718" s="221" t="s">
        <v>1079</v>
      </c>
      <c r="C718" s="209"/>
      <c r="D718" s="227" t="s">
        <v>8385</v>
      </c>
      <c r="E718" s="209"/>
      <c r="F718" s="209"/>
      <c r="G718" s="209"/>
      <c r="H718" s="209"/>
      <c r="I718" s="455"/>
    </row>
    <row r="719" spans="1:9" ht="12" x14ac:dyDescent="0.2">
      <c r="A719" s="177"/>
      <c r="B719" s="221" t="s">
        <v>985</v>
      </c>
      <c r="C719" s="210" t="s">
        <v>986</v>
      </c>
      <c r="D719" s="211" t="s">
        <v>5105</v>
      </c>
      <c r="E719" s="212"/>
      <c r="F719" s="210" t="s">
        <v>986</v>
      </c>
      <c r="G719" s="212"/>
      <c r="H719" s="212"/>
      <c r="I719" s="456"/>
    </row>
    <row r="720" spans="1:9" ht="12" x14ac:dyDescent="0.2">
      <c r="A720" s="177"/>
      <c r="B720" s="221" t="s">
        <v>985</v>
      </c>
      <c r="C720" s="210" t="s">
        <v>986</v>
      </c>
      <c r="D720" s="211" t="s">
        <v>8386</v>
      </c>
      <c r="E720" s="212"/>
      <c r="F720" s="210" t="s">
        <v>986</v>
      </c>
      <c r="G720" s="212"/>
      <c r="H720" s="212"/>
      <c r="I720" s="456"/>
    </row>
    <row r="721" spans="1:9" ht="12" x14ac:dyDescent="0.2">
      <c r="A721" s="178"/>
      <c r="B721" s="221" t="s">
        <v>985</v>
      </c>
      <c r="C721" s="213" t="s">
        <v>986</v>
      </c>
      <c r="D721" s="214" t="s">
        <v>8387</v>
      </c>
      <c r="E721" s="215"/>
      <c r="F721" s="216">
        <v>210</v>
      </c>
      <c r="G721" s="215"/>
      <c r="H721" s="215"/>
      <c r="I721" s="457"/>
    </row>
    <row r="722" spans="1:9" ht="24.95" customHeight="1" x14ac:dyDescent="0.2">
      <c r="A722" s="167" t="s">
        <v>3583</v>
      </c>
      <c r="B722" s="167" t="s">
        <v>1145</v>
      </c>
      <c r="C722" s="168" t="s">
        <v>8388</v>
      </c>
      <c r="D722" s="169" t="s">
        <v>8389</v>
      </c>
      <c r="E722" s="170" t="s">
        <v>744</v>
      </c>
      <c r="F722" s="171">
        <v>92</v>
      </c>
      <c r="G722" s="117"/>
      <c r="H722" s="172">
        <f>ROUND(G722*F722,2)</f>
        <v>0</v>
      </c>
      <c r="I722" s="458" t="s">
        <v>986</v>
      </c>
    </row>
    <row r="723" spans="1:9" ht="12" x14ac:dyDescent="0.2">
      <c r="A723" s="177"/>
      <c r="B723" s="221" t="s">
        <v>985</v>
      </c>
      <c r="C723" s="210" t="s">
        <v>986</v>
      </c>
      <c r="D723" s="211" t="s">
        <v>5105</v>
      </c>
      <c r="E723" s="212"/>
      <c r="F723" s="210" t="s">
        <v>986</v>
      </c>
      <c r="G723" s="212"/>
      <c r="H723" s="212"/>
      <c r="I723" s="456"/>
    </row>
    <row r="724" spans="1:9" ht="12" x14ac:dyDescent="0.2">
      <c r="A724" s="178"/>
      <c r="B724" s="221" t="s">
        <v>985</v>
      </c>
      <c r="C724" s="213" t="s">
        <v>986</v>
      </c>
      <c r="D724" s="214" t="s">
        <v>8390</v>
      </c>
      <c r="E724" s="215"/>
      <c r="F724" s="216">
        <v>92</v>
      </c>
      <c r="G724" s="215"/>
      <c r="H724" s="215"/>
      <c r="I724" s="457"/>
    </row>
    <row r="725" spans="1:9" ht="24.95" customHeight="1" x14ac:dyDescent="0.2">
      <c r="A725" s="167" t="s">
        <v>3589</v>
      </c>
      <c r="B725" s="167" t="s">
        <v>1145</v>
      </c>
      <c r="C725" s="168" t="s">
        <v>8391</v>
      </c>
      <c r="D725" s="169" t="s">
        <v>8392</v>
      </c>
      <c r="E725" s="170" t="s">
        <v>744</v>
      </c>
      <c r="F725" s="171">
        <v>118</v>
      </c>
      <c r="G725" s="117"/>
      <c r="H725" s="172">
        <f>ROUND(G725*F725,2)</f>
        <v>0</v>
      </c>
      <c r="I725" s="458" t="s">
        <v>986</v>
      </c>
    </row>
    <row r="726" spans="1:9" ht="12" x14ac:dyDescent="0.2">
      <c r="A726" s="178"/>
      <c r="B726" s="221" t="s">
        <v>985</v>
      </c>
      <c r="C726" s="213" t="s">
        <v>986</v>
      </c>
      <c r="D726" s="214" t="s">
        <v>8393</v>
      </c>
      <c r="E726" s="215"/>
      <c r="F726" s="216">
        <v>118</v>
      </c>
      <c r="G726" s="215"/>
      <c r="H726" s="215"/>
      <c r="I726" s="457"/>
    </row>
    <row r="727" spans="1:9" ht="24.95" customHeight="1" x14ac:dyDescent="0.2">
      <c r="A727" s="167" t="s">
        <v>3596</v>
      </c>
      <c r="B727" s="167" t="s">
        <v>1145</v>
      </c>
      <c r="C727" s="168" t="s">
        <v>5355</v>
      </c>
      <c r="D727" s="169" t="s">
        <v>5356</v>
      </c>
      <c r="E727" s="170" t="s">
        <v>721</v>
      </c>
      <c r="F727" s="171">
        <v>1</v>
      </c>
      <c r="G727" s="117"/>
      <c r="H727" s="172">
        <f>ROUND(G727*F727,2)</f>
        <v>0</v>
      </c>
      <c r="I727" s="458" t="s">
        <v>986</v>
      </c>
    </row>
    <row r="728" spans="1:9" ht="288" x14ac:dyDescent="0.2">
      <c r="A728" s="175"/>
      <c r="B728" s="221" t="s">
        <v>1079</v>
      </c>
      <c r="C728" s="209"/>
      <c r="D728" s="227" t="s">
        <v>5357</v>
      </c>
      <c r="E728" s="209"/>
      <c r="F728" s="209"/>
      <c r="G728" s="209"/>
      <c r="H728" s="209"/>
      <c r="I728" s="455"/>
    </row>
    <row r="729" spans="1:9" ht="24.95" customHeight="1" x14ac:dyDescent="0.2">
      <c r="A729" s="278" t="s">
        <v>3601</v>
      </c>
      <c r="B729" s="278" t="s">
        <v>979</v>
      </c>
      <c r="C729" s="279" t="s">
        <v>5358</v>
      </c>
      <c r="D729" s="280" t="s">
        <v>5359</v>
      </c>
      <c r="E729" s="281" t="s">
        <v>1169</v>
      </c>
      <c r="F729" s="282">
        <v>34136.161</v>
      </c>
      <c r="G729" s="67"/>
      <c r="H729" s="254">
        <f>ROUND(G729*F729,2)</f>
        <v>0</v>
      </c>
      <c r="I729" s="459" t="s">
        <v>982</v>
      </c>
    </row>
    <row r="730" spans="1:9" ht="12" x14ac:dyDescent="0.2">
      <c r="A730" s="175"/>
      <c r="B730" s="454" t="s">
        <v>983</v>
      </c>
      <c r="C730" s="209"/>
      <c r="D730" s="180" t="s">
        <v>5360</v>
      </c>
      <c r="E730" s="209"/>
      <c r="F730" s="209"/>
      <c r="G730" s="209"/>
      <c r="H730" s="209"/>
      <c r="I730" s="455"/>
    </row>
    <row r="731" spans="1:9" ht="24.95" customHeight="1" x14ac:dyDescent="0.2">
      <c r="A731" s="278" t="s">
        <v>3606</v>
      </c>
      <c r="B731" s="278" t="s">
        <v>979</v>
      </c>
      <c r="C731" s="279" t="s">
        <v>5369</v>
      </c>
      <c r="D731" s="280" t="s">
        <v>5370</v>
      </c>
      <c r="E731" s="281" t="s">
        <v>125</v>
      </c>
      <c r="F731" s="282">
        <v>36</v>
      </c>
      <c r="G731" s="67"/>
      <c r="H731" s="254">
        <f>ROUND(G731*F731,2)</f>
        <v>0</v>
      </c>
      <c r="I731" s="459" t="s">
        <v>986</v>
      </c>
    </row>
    <row r="732" spans="1:9" ht="72" x14ac:dyDescent="0.2">
      <c r="A732" s="175"/>
      <c r="B732" s="221" t="s">
        <v>1079</v>
      </c>
      <c r="C732" s="209"/>
      <c r="D732" s="227" t="s">
        <v>5371</v>
      </c>
      <c r="E732" s="209"/>
      <c r="F732" s="209"/>
      <c r="G732" s="209"/>
      <c r="H732" s="209"/>
      <c r="I732" s="455"/>
    </row>
    <row r="733" spans="1:9" ht="12" x14ac:dyDescent="0.2">
      <c r="A733" s="177"/>
      <c r="B733" s="221" t="s">
        <v>985</v>
      </c>
      <c r="C733" s="210" t="s">
        <v>986</v>
      </c>
      <c r="D733" s="211" t="s">
        <v>5105</v>
      </c>
      <c r="E733" s="212"/>
      <c r="F733" s="210" t="s">
        <v>986</v>
      </c>
      <c r="G733" s="212"/>
      <c r="H733" s="212"/>
      <c r="I733" s="456"/>
    </row>
    <row r="734" spans="1:9" ht="12" x14ac:dyDescent="0.2">
      <c r="A734" s="177"/>
      <c r="B734" s="221" t="s">
        <v>985</v>
      </c>
      <c r="C734" s="210" t="s">
        <v>986</v>
      </c>
      <c r="D734" s="211" t="s">
        <v>8394</v>
      </c>
      <c r="E734" s="212"/>
      <c r="F734" s="210" t="s">
        <v>986</v>
      </c>
      <c r="G734" s="212"/>
      <c r="H734" s="212"/>
      <c r="I734" s="456"/>
    </row>
    <row r="735" spans="1:9" ht="12" x14ac:dyDescent="0.2">
      <c r="A735" s="177"/>
      <c r="B735" s="221" t="s">
        <v>985</v>
      </c>
      <c r="C735" s="210" t="s">
        <v>986</v>
      </c>
      <c r="D735" s="211" t="s">
        <v>8395</v>
      </c>
      <c r="E735" s="212"/>
      <c r="F735" s="210" t="s">
        <v>986</v>
      </c>
      <c r="G735" s="212"/>
      <c r="H735" s="212"/>
      <c r="I735" s="456"/>
    </row>
    <row r="736" spans="1:9" ht="12" x14ac:dyDescent="0.2">
      <c r="A736" s="178"/>
      <c r="B736" s="221" t="s">
        <v>985</v>
      </c>
      <c r="C736" s="213" t="s">
        <v>986</v>
      </c>
      <c r="D736" s="214" t="s">
        <v>8396</v>
      </c>
      <c r="E736" s="215"/>
      <c r="F736" s="216">
        <v>22</v>
      </c>
      <c r="G736" s="215"/>
      <c r="H736" s="215"/>
      <c r="I736" s="457"/>
    </row>
    <row r="737" spans="1:9" ht="12" x14ac:dyDescent="0.2">
      <c r="A737" s="177"/>
      <c r="B737" s="221" t="s">
        <v>985</v>
      </c>
      <c r="C737" s="210" t="s">
        <v>986</v>
      </c>
      <c r="D737" s="211" t="s">
        <v>8397</v>
      </c>
      <c r="E737" s="212"/>
      <c r="F737" s="210" t="s">
        <v>986</v>
      </c>
      <c r="G737" s="212"/>
      <c r="H737" s="212"/>
      <c r="I737" s="456"/>
    </row>
    <row r="738" spans="1:9" ht="12" x14ac:dyDescent="0.2">
      <c r="A738" s="178"/>
      <c r="B738" s="221" t="s">
        <v>985</v>
      </c>
      <c r="C738" s="213" t="s">
        <v>986</v>
      </c>
      <c r="D738" s="214" t="s">
        <v>860</v>
      </c>
      <c r="E738" s="215"/>
      <c r="F738" s="216">
        <v>14</v>
      </c>
      <c r="G738" s="215"/>
      <c r="H738" s="215"/>
      <c r="I738" s="457"/>
    </row>
    <row r="739" spans="1:9" ht="12" x14ac:dyDescent="0.2">
      <c r="A739" s="179"/>
      <c r="B739" s="221" t="s">
        <v>985</v>
      </c>
      <c r="C739" s="217" t="s">
        <v>986</v>
      </c>
      <c r="D739" s="218" t="s">
        <v>1023</v>
      </c>
      <c r="E739" s="219"/>
      <c r="F739" s="220">
        <v>36</v>
      </c>
      <c r="G739" s="219"/>
      <c r="H739" s="219"/>
      <c r="I739" s="460"/>
    </row>
    <row r="740" spans="1:9" ht="24.95" customHeight="1" x14ac:dyDescent="0.2">
      <c r="A740" s="167" t="s">
        <v>3611</v>
      </c>
      <c r="B740" s="167" t="s">
        <v>1145</v>
      </c>
      <c r="C740" s="168" t="s">
        <v>5374</v>
      </c>
      <c r="D740" s="169" t="s">
        <v>5375</v>
      </c>
      <c r="E740" s="170" t="s">
        <v>125</v>
      </c>
      <c r="F740" s="171">
        <v>22</v>
      </c>
      <c r="G740" s="117"/>
      <c r="H740" s="172">
        <f>ROUND(G740*F740,2)</f>
        <v>0</v>
      </c>
      <c r="I740" s="458" t="s">
        <v>986</v>
      </c>
    </row>
    <row r="741" spans="1:9" ht="24.95" customHeight="1" x14ac:dyDescent="0.2">
      <c r="A741" s="167" t="s">
        <v>3617</v>
      </c>
      <c r="B741" s="167" t="s">
        <v>1145</v>
      </c>
      <c r="C741" s="168" t="s">
        <v>8398</v>
      </c>
      <c r="D741" s="169" t="s">
        <v>8399</v>
      </c>
      <c r="E741" s="170" t="s">
        <v>125</v>
      </c>
      <c r="F741" s="171">
        <v>14</v>
      </c>
      <c r="G741" s="117"/>
      <c r="H741" s="172">
        <f>ROUND(G741*F741,2)</f>
        <v>0</v>
      </c>
      <c r="I741" s="458" t="s">
        <v>986</v>
      </c>
    </row>
    <row r="742" spans="1:9" ht="24.95" customHeight="1" x14ac:dyDescent="0.2">
      <c r="A742" s="437" t="s">
        <v>3621</v>
      </c>
      <c r="B742" s="437" t="s">
        <v>979</v>
      </c>
      <c r="C742" s="461" t="s">
        <v>8400</v>
      </c>
      <c r="D742" s="439" t="s">
        <v>8401</v>
      </c>
      <c r="E742" s="440" t="s">
        <v>721</v>
      </c>
      <c r="F742" s="441">
        <v>1</v>
      </c>
      <c r="G742" s="288"/>
      <c r="H742" s="442">
        <f>ROUND(G742*F742,2)</f>
        <v>0</v>
      </c>
      <c r="I742" s="462" t="s">
        <v>982</v>
      </c>
    </row>
    <row r="743" spans="1:9" ht="12" x14ac:dyDescent="0.2">
      <c r="A743" s="175"/>
      <c r="B743" s="454" t="s">
        <v>983</v>
      </c>
      <c r="C743" s="209"/>
      <c r="D743" s="180" t="s">
        <v>5368</v>
      </c>
      <c r="E743" s="209"/>
      <c r="F743" s="209"/>
      <c r="G743" s="209"/>
      <c r="H743" s="209"/>
      <c r="I743" s="455"/>
    </row>
    <row r="744" spans="1:9" ht="24.95" customHeight="1" x14ac:dyDescent="0.2">
      <c r="A744" s="278" t="s">
        <v>3624</v>
      </c>
      <c r="B744" s="278" t="s">
        <v>979</v>
      </c>
      <c r="C744" s="279" t="s">
        <v>5377</v>
      </c>
      <c r="D744" s="280" t="s">
        <v>5378</v>
      </c>
      <c r="E744" s="281" t="s">
        <v>721</v>
      </c>
      <c r="F744" s="282">
        <v>1</v>
      </c>
      <c r="G744" s="67"/>
      <c r="H744" s="254">
        <f>ROUND(G744*F744,2)</f>
        <v>0</v>
      </c>
      <c r="I744" s="459" t="s">
        <v>982</v>
      </c>
    </row>
    <row r="745" spans="1:9" ht="12" x14ac:dyDescent="0.2">
      <c r="A745" s="175"/>
      <c r="B745" s="454" t="s">
        <v>983</v>
      </c>
      <c r="C745" s="209"/>
      <c r="D745" s="180" t="s">
        <v>5379</v>
      </c>
      <c r="E745" s="209"/>
      <c r="F745" s="209"/>
      <c r="G745" s="209"/>
      <c r="H745" s="209"/>
      <c r="I745" s="455"/>
    </row>
    <row r="746" spans="1:9" ht="144" x14ac:dyDescent="0.2">
      <c r="A746" s="175"/>
      <c r="B746" s="221" t="s">
        <v>1079</v>
      </c>
      <c r="C746" s="209"/>
      <c r="D746" s="227" t="s">
        <v>8402</v>
      </c>
      <c r="E746" s="209"/>
      <c r="F746" s="209"/>
      <c r="G746" s="209"/>
      <c r="H746" s="209"/>
      <c r="I746" s="455"/>
    </row>
    <row r="747" spans="1:9" ht="24.95" customHeight="1" x14ac:dyDescent="0.2">
      <c r="A747" s="278" t="s">
        <v>3629</v>
      </c>
      <c r="B747" s="278" t="s">
        <v>979</v>
      </c>
      <c r="C747" s="279" t="s">
        <v>5383</v>
      </c>
      <c r="D747" s="280" t="s">
        <v>5384</v>
      </c>
      <c r="E747" s="281" t="s">
        <v>721</v>
      </c>
      <c r="F747" s="282">
        <v>1</v>
      </c>
      <c r="G747" s="67"/>
      <c r="H747" s="254">
        <f>ROUND(G747*F747,2)</f>
        <v>0</v>
      </c>
      <c r="I747" s="459" t="s">
        <v>982</v>
      </c>
    </row>
    <row r="748" spans="1:9" ht="12" x14ac:dyDescent="0.2">
      <c r="A748" s="175"/>
      <c r="B748" s="454" t="s">
        <v>983</v>
      </c>
      <c r="C748" s="209"/>
      <c r="D748" s="180" t="s">
        <v>5385</v>
      </c>
      <c r="E748" s="209"/>
      <c r="F748" s="209"/>
      <c r="G748" s="209"/>
      <c r="H748" s="209"/>
      <c r="I748" s="455"/>
    </row>
    <row r="749" spans="1:9" ht="24" x14ac:dyDescent="0.2">
      <c r="A749" s="175"/>
      <c r="B749" s="221" t="s">
        <v>1079</v>
      </c>
      <c r="C749" s="209"/>
      <c r="D749" s="227" t="s">
        <v>5386</v>
      </c>
      <c r="E749" s="209"/>
      <c r="F749" s="209"/>
      <c r="G749" s="209"/>
      <c r="H749" s="209"/>
      <c r="I749" s="455"/>
    </row>
    <row r="750" spans="1:9" ht="24.95" customHeight="1" x14ac:dyDescent="0.2">
      <c r="A750" s="278" t="s">
        <v>3636</v>
      </c>
      <c r="B750" s="278" t="s">
        <v>979</v>
      </c>
      <c r="C750" s="279" t="s">
        <v>5391</v>
      </c>
      <c r="D750" s="280" t="s">
        <v>5392</v>
      </c>
      <c r="E750" s="281" t="s">
        <v>721</v>
      </c>
      <c r="F750" s="282">
        <v>1</v>
      </c>
      <c r="G750" s="67"/>
      <c r="H750" s="254">
        <f>ROUND(G750*F750,2)</f>
        <v>0</v>
      </c>
      <c r="I750" s="459" t="s">
        <v>982</v>
      </c>
    </row>
    <row r="751" spans="1:9" ht="12" x14ac:dyDescent="0.2">
      <c r="A751" s="175"/>
      <c r="B751" s="454" t="s">
        <v>983</v>
      </c>
      <c r="C751" s="209"/>
      <c r="D751" s="180" t="s">
        <v>5393</v>
      </c>
      <c r="E751" s="209"/>
      <c r="F751" s="209"/>
      <c r="G751" s="209"/>
      <c r="H751" s="209"/>
      <c r="I751" s="455"/>
    </row>
    <row r="752" spans="1:9" ht="24" x14ac:dyDescent="0.2">
      <c r="A752" s="175"/>
      <c r="B752" s="221" t="s">
        <v>1079</v>
      </c>
      <c r="C752" s="209"/>
      <c r="D752" s="227" t="s">
        <v>5394</v>
      </c>
      <c r="E752" s="209"/>
      <c r="F752" s="209"/>
      <c r="G752" s="209"/>
      <c r="H752" s="209"/>
      <c r="I752" s="455"/>
    </row>
    <row r="753" spans="1:9" ht="12" x14ac:dyDescent="0.2">
      <c r="A753" s="177"/>
      <c r="B753" s="221" t="s">
        <v>985</v>
      </c>
      <c r="C753" s="210" t="s">
        <v>986</v>
      </c>
      <c r="D753" s="211" t="s">
        <v>5395</v>
      </c>
      <c r="E753" s="212"/>
      <c r="F753" s="210" t="s">
        <v>986</v>
      </c>
      <c r="G753" s="212"/>
      <c r="H753" s="212"/>
      <c r="I753" s="456"/>
    </row>
    <row r="754" spans="1:9" ht="12" x14ac:dyDescent="0.2">
      <c r="A754" s="178"/>
      <c r="B754" s="221" t="s">
        <v>985</v>
      </c>
      <c r="C754" s="213" t="s">
        <v>986</v>
      </c>
      <c r="D754" s="214" t="s">
        <v>73</v>
      </c>
      <c r="E754" s="215"/>
      <c r="F754" s="216">
        <v>1</v>
      </c>
      <c r="G754" s="215"/>
      <c r="H754" s="215"/>
      <c r="I754" s="457"/>
    </row>
    <row r="755" spans="1:9" ht="24.95" customHeight="1" x14ac:dyDescent="0.2">
      <c r="A755" s="278" t="s">
        <v>3643</v>
      </c>
      <c r="B755" s="278" t="s">
        <v>979</v>
      </c>
      <c r="C755" s="279" t="s">
        <v>5396</v>
      </c>
      <c r="D755" s="280" t="s">
        <v>5397</v>
      </c>
      <c r="E755" s="281" t="s">
        <v>721</v>
      </c>
      <c r="F755" s="282">
        <v>1</v>
      </c>
      <c r="G755" s="67"/>
      <c r="H755" s="254">
        <f>ROUND(G755*F755,2)</f>
        <v>0</v>
      </c>
      <c r="I755" s="459" t="s">
        <v>982</v>
      </c>
    </row>
    <row r="756" spans="1:9" ht="12" x14ac:dyDescent="0.2">
      <c r="A756" s="175"/>
      <c r="B756" s="454" t="s">
        <v>983</v>
      </c>
      <c r="C756" s="209"/>
      <c r="D756" s="180" t="s">
        <v>5398</v>
      </c>
      <c r="E756" s="209"/>
      <c r="F756" s="209"/>
      <c r="G756" s="209"/>
      <c r="H756" s="209"/>
      <c r="I756" s="455"/>
    </row>
    <row r="757" spans="1:9" ht="60" x14ac:dyDescent="0.2">
      <c r="A757" s="175"/>
      <c r="B757" s="221" t="s">
        <v>1079</v>
      </c>
      <c r="C757" s="209"/>
      <c r="D757" s="227" t="s">
        <v>5399</v>
      </c>
      <c r="E757" s="209"/>
      <c r="F757" s="209"/>
      <c r="G757" s="209"/>
      <c r="H757" s="209"/>
      <c r="I757" s="455"/>
    </row>
    <row r="758" spans="1:9" s="46" customFormat="1" ht="24.95" customHeight="1" x14ac:dyDescent="0.25">
      <c r="A758" s="298"/>
      <c r="B758" s="351" t="s">
        <v>977</v>
      </c>
      <c r="C758" s="352" t="s">
        <v>7976</v>
      </c>
      <c r="D758" s="352" t="s">
        <v>7977</v>
      </c>
      <c r="E758" s="353"/>
      <c r="F758" s="354"/>
      <c r="G758" s="354"/>
      <c r="H758" s="116">
        <f>SUM(H759:H766)</f>
        <v>0</v>
      </c>
      <c r="I758" s="277"/>
    </row>
    <row r="759" spans="1:9" ht="24.95" customHeight="1" x14ac:dyDescent="0.2">
      <c r="A759" s="167" t="s">
        <v>3651</v>
      </c>
      <c r="B759" s="167" t="s">
        <v>1145</v>
      </c>
      <c r="C759" s="168" t="s">
        <v>8403</v>
      </c>
      <c r="D759" s="169" t="s">
        <v>8404</v>
      </c>
      <c r="E759" s="170" t="s">
        <v>721</v>
      </c>
      <c r="F759" s="171">
        <v>1</v>
      </c>
      <c r="G759" s="117"/>
      <c r="H759" s="172">
        <f>ROUND(G759*F759,2)</f>
        <v>0</v>
      </c>
      <c r="I759" s="458" t="s">
        <v>986</v>
      </c>
    </row>
    <row r="760" spans="1:9" ht="24.95" customHeight="1" x14ac:dyDescent="0.2">
      <c r="A760" s="167" t="s">
        <v>3658</v>
      </c>
      <c r="B760" s="167" t="s">
        <v>1145</v>
      </c>
      <c r="C760" s="168" t="s">
        <v>8405</v>
      </c>
      <c r="D760" s="169" t="s">
        <v>8406</v>
      </c>
      <c r="E760" s="170" t="s">
        <v>744</v>
      </c>
      <c r="F760" s="171">
        <v>1</v>
      </c>
      <c r="G760" s="117"/>
      <c r="H760" s="172">
        <f>ROUND(G760*F760,2)</f>
        <v>0</v>
      </c>
      <c r="I760" s="458" t="s">
        <v>986</v>
      </c>
    </row>
    <row r="761" spans="1:9" ht="24.95" customHeight="1" x14ac:dyDescent="0.2">
      <c r="A761" s="167" t="s">
        <v>3666</v>
      </c>
      <c r="B761" s="167" t="s">
        <v>1145</v>
      </c>
      <c r="C761" s="168" t="s">
        <v>8407</v>
      </c>
      <c r="D761" s="169" t="s">
        <v>8408</v>
      </c>
      <c r="E761" s="170" t="s">
        <v>744</v>
      </c>
      <c r="F761" s="171">
        <v>7</v>
      </c>
      <c r="G761" s="117"/>
      <c r="H761" s="172">
        <f>ROUND(G761*F761,2)</f>
        <v>0</v>
      </c>
      <c r="I761" s="458" t="s">
        <v>986</v>
      </c>
    </row>
    <row r="762" spans="1:9" ht="24.95" customHeight="1" x14ac:dyDescent="0.2">
      <c r="A762" s="437" t="s">
        <v>3671</v>
      </c>
      <c r="B762" s="437" t="s">
        <v>979</v>
      </c>
      <c r="C762" s="461" t="s">
        <v>5362</v>
      </c>
      <c r="D762" s="439" t="s">
        <v>8409</v>
      </c>
      <c r="E762" s="440" t="s">
        <v>744</v>
      </c>
      <c r="F762" s="441">
        <v>1</v>
      </c>
      <c r="G762" s="288"/>
      <c r="H762" s="442">
        <f>ROUND(G762*F762,2)</f>
        <v>0</v>
      </c>
      <c r="I762" s="462" t="s">
        <v>986</v>
      </c>
    </row>
    <row r="763" spans="1:9" ht="24" x14ac:dyDescent="0.2">
      <c r="A763" s="175"/>
      <c r="B763" s="221" t="s">
        <v>1079</v>
      </c>
      <c r="C763" s="209"/>
      <c r="D763" s="227" t="s">
        <v>5364</v>
      </c>
      <c r="E763" s="209"/>
      <c r="F763" s="209"/>
      <c r="G763" s="209"/>
      <c r="H763" s="209"/>
      <c r="I763" s="455"/>
    </row>
    <row r="764" spans="1:9" ht="24.95" customHeight="1" x14ac:dyDescent="0.2">
      <c r="A764" s="278" t="s">
        <v>3679</v>
      </c>
      <c r="B764" s="278" t="s">
        <v>979</v>
      </c>
      <c r="C764" s="279" t="s">
        <v>8410</v>
      </c>
      <c r="D764" s="280" t="s">
        <v>8411</v>
      </c>
      <c r="E764" s="281" t="s">
        <v>721</v>
      </c>
      <c r="F764" s="282">
        <v>1</v>
      </c>
      <c r="G764" s="67"/>
      <c r="H764" s="254">
        <f>ROUND(G764*F764,2)</f>
        <v>0</v>
      </c>
      <c r="I764" s="459" t="s">
        <v>986</v>
      </c>
    </row>
    <row r="765" spans="1:9" ht="24.95" customHeight="1" x14ac:dyDescent="0.2">
      <c r="A765" s="278" t="s">
        <v>3684</v>
      </c>
      <c r="B765" s="278" t="s">
        <v>979</v>
      </c>
      <c r="C765" s="279" t="s">
        <v>5365</v>
      </c>
      <c r="D765" s="280" t="s">
        <v>5366</v>
      </c>
      <c r="E765" s="281" t="s">
        <v>721</v>
      </c>
      <c r="F765" s="282">
        <v>1</v>
      </c>
      <c r="G765" s="67"/>
      <c r="H765" s="254">
        <f>ROUND(G765*F765,2)</f>
        <v>0</v>
      </c>
      <c r="I765" s="459" t="s">
        <v>986</v>
      </c>
    </row>
    <row r="766" spans="1:9" ht="36" x14ac:dyDescent="0.2">
      <c r="A766" s="175"/>
      <c r="B766" s="221" t="s">
        <v>1079</v>
      </c>
      <c r="C766" s="209"/>
      <c r="D766" s="227" t="s">
        <v>5367</v>
      </c>
      <c r="E766" s="209"/>
      <c r="F766" s="209"/>
      <c r="G766" s="209"/>
      <c r="H766" s="209"/>
      <c r="I766" s="455"/>
    </row>
    <row r="767" spans="1:9" s="46" customFormat="1" ht="24.95" customHeight="1" x14ac:dyDescent="0.25">
      <c r="A767" s="298"/>
      <c r="B767" s="351" t="s">
        <v>977</v>
      </c>
      <c r="C767" s="352" t="s">
        <v>5056</v>
      </c>
      <c r="D767" s="352" t="s">
        <v>5057</v>
      </c>
      <c r="E767" s="353"/>
      <c r="F767" s="354"/>
      <c r="G767" s="354"/>
      <c r="H767" s="116">
        <f>SUM(H768:H809)</f>
        <v>0</v>
      </c>
      <c r="I767" s="277"/>
    </row>
    <row r="768" spans="1:9" ht="24.95" customHeight="1" x14ac:dyDescent="0.2">
      <c r="A768" s="278" t="s">
        <v>3691</v>
      </c>
      <c r="B768" s="278" t="s">
        <v>979</v>
      </c>
      <c r="C768" s="279" t="s">
        <v>5472</v>
      </c>
      <c r="D768" s="280" t="s">
        <v>5473</v>
      </c>
      <c r="E768" s="281" t="s">
        <v>125</v>
      </c>
      <c r="F768" s="282">
        <v>10.199999999999999</v>
      </c>
      <c r="G768" s="67"/>
      <c r="H768" s="254">
        <f>ROUND(G768*F768,2)</f>
        <v>0</v>
      </c>
      <c r="I768" s="459" t="s">
        <v>982</v>
      </c>
    </row>
    <row r="769" spans="1:9" ht="12" x14ac:dyDescent="0.2">
      <c r="A769" s="175"/>
      <c r="B769" s="454" t="s">
        <v>983</v>
      </c>
      <c r="C769" s="209"/>
      <c r="D769" s="180" t="s">
        <v>5474</v>
      </c>
      <c r="E769" s="209"/>
      <c r="F769" s="209"/>
      <c r="G769" s="209"/>
      <c r="H769" s="209"/>
      <c r="I769" s="455"/>
    </row>
    <row r="770" spans="1:9" ht="12" x14ac:dyDescent="0.2">
      <c r="A770" s="177"/>
      <c r="B770" s="221" t="s">
        <v>985</v>
      </c>
      <c r="C770" s="210" t="s">
        <v>986</v>
      </c>
      <c r="D770" s="211" t="s">
        <v>5475</v>
      </c>
      <c r="E770" s="212"/>
      <c r="F770" s="210" t="s">
        <v>986</v>
      </c>
      <c r="G770" s="212"/>
      <c r="H770" s="212"/>
      <c r="I770" s="456"/>
    </row>
    <row r="771" spans="1:9" ht="12" x14ac:dyDescent="0.2">
      <c r="A771" s="177"/>
      <c r="B771" s="221" t="s">
        <v>985</v>
      </c>
      <c r="C771" s="210" t="s">
        <v>986</v>
      </c>
      <c r="D771" s="211" t="s">
        <v>5497</v>
      </c>
      <c r="E771" s="212"/>
      <c r="F771" s="210" t="s">
        <v>986</v>
      </c>
      <c r="G771" s="212"/>
      <c r="H771" s="212"/>
      <c r="I771" s="456"/>
    </row>
    <row r="772" spans="1:9" ht="12" x14ac:dyDescent="0.2">
      <c r="A772" s="178"/>
      <c r="B772" s="221" t="s">
        <v>985</v>
      </c>
      <c r="C772" s="213" t="s">
        <v>986</v>
      </c>
      <c r="D772" s="214" t="s">
        <v>8412</v>
      </c>
      <c r="E772" s="215"/>
      <c r="F772" s="216">
        <v>10.199999999999999</v>
      </c>
      <c r="G772" s="215"/>
      <c r="H772" s="215"/>
      <c r="I772" s="457"/>
    </row>
    <row r="773" spans="1:9" ht="24.95" customHeight="1" x14ac:dyDescent="0.2">
      <c r="A773" s="167" t="s">
        <v>3702</v>
      </c>
      <c r="B773" s="167" t="s">
        <v>1145</v>
      </c>
      <c r="C773" s="168" t="s">
        <v>8413</v>
      </c>
      <c r="D773" s="169" t="s">
        <v>8414</v>
      </c>
      <c r="E773" s="170" t="s">
        <v>620</v>
      </c>
      <c r="F773" s="171">
        <v>4.08</v>
      </c>
      <c r="G773" s="117"/>
      <c r="H773" s="172">
        <f>ROUND(G773*F773,2)</f>
        <v>0</v>
      </c>
      <c r="I773" s="458" t="s">
        <v>982</v>
      </c>
    </row>
    <row r="774" spans="1:9" ht="12" x14ac:dyDescent="0.2">
      <c r="A774" s="178"/>
      <c r="B774" s="221" t="s">
        <v>985</v>
      </c>
      <c r="C774" s="215"/>
      <c r="D774" s="214" t="s">
        <v>8415</v>
      </c>
      <c r="E774" s="215"/>
      <c r="F774" s="216">
        <v>4.08</v>
      </c>
      <c r="G774" s="215"/>
      <c r="H774" s="215"/>
      <c r="I774" s="457"/>
    </row>
    <row r="775" spans="1:9" ht="24.95" customHeight="1" x14ac:dyDescent="0.2">
      <c r="A775" s="167" t="s">
        <v>3706</v>
      </c>
      <c r="B775" s="167" t="s">
        <v>1145</v>
      </c>
      <c r="C775" s="168" t="s">
        <v>5485</v>
      </c>
      <c r="D775" s="169" t="s">
        <v>5486</v>
      </c>
      <c r="E775" s="170" t="s">
        <v>92</v>
      </c>
      <c r="F775" s="171">
        <v>4</v>
      </c>
      <c r="G775" s="117"/>
      <c r="H775" s="172">
        <f>ROUND(G775*F775,2)</f>
        <v>0</v>
      </c>
      <c r="I775" s="458" t="s">
        <v>982</v>
      </c>
    </row>
    <row r="776" spans="1:9" ht="24.95" customHeight="1" x14ac:dyDescent="0.2">
      <c r="A776" s="167" t="s">
        <v>3712</v>
      </c>
      <c r="B776" s="167" t="s">
        <v>1145</v>
      </c>
      <c r="C776" s="168" t="s">
        <v>8416</v>
      </c>
      <c r="D776" s="169" t="s">
        <v>8417</v>
      </c>
      <c r="E776" s="170" t="s">
        <v>92</v>
      </c>
      <c r="F776" s="171">
        <v>7</v>
      </c>
      <c r="G776" s="117"/>
      <c r="H776" s="172">
        <f>ROUND(G776*F776,2)</f>
        <v>0</v>
      </c>
      <c r="I776" s="458" t="s">
        <v>982</v>
      </c>
    </row>
    <row r="777" spans="1:9" ht="24.95" customHeight="1" x14ac:dyDescent="0.2">
      <c r="A777" s="437" t="s">
        <v>3715</v>
      </c>
      <c r="B777" s="437" t="s">
        <v>979</v>
      </c>
      <c r="C777" s="461" t="s">
        <v>5487</v>
      </c>
      <c r="D777" s="439" t="s">
        <v>5488</v>
      </c>
      <c r="E777" s="440" t="s">
        <v>92</v>
      </c>
      <c r="F777" s="441">
        <v>4</v>
      </c>
      <c r="G777" s="288"/>
      <c r="H777" s="442">
        <f>ROUND(G777*F777,2)</f>
        <v>0</v>
      </c>
      <c r="I777" s="462" t="s">
        <v>982</v>
      </c>
    </row>
    <row r="778" spans="1:9" ht="12" x14ac:dyDescent="0.2">
      <c r="A778" s="175"/>
      <c r="B778" s="454" t="s">
        <v>983</v>
      </c>
      <c r="C778" s="209"/>
      <c r="D778" s="180" t="s">
        <v>5489</v>
      </c>
      <c r="E778" s="209"/>
      <c r="F778" s="209"/>
      <c r="G778" s="209"/>
      <c r="H778" s="209"/>
      <c r="I778" s="455"/>
    </row>
    <row r="779" spans="1:9" ht="12" x14ac:dyDescent="0.2">
      <c r="A779" s="177"/>
      <c r="B779" s="221" t="s">
        <v>985</v>
      </c>
      <c r="C779" s="210" t="s">
        <v>986</v>
      </c>
      <c r="D779" s="211" t="s">
        <v>5475</v>
      </c>
      <c r="E779" s="212"/>
      <c r="F779" s="210" t="s">
        <v>986</v>
      </c>
      <c r="G779" s="212"/>
      <c r="H779" s="212"/>
      <c r="I779" s="456"/>
    </row>
    <row r="780" spans="1:9" ht="12" x14ac:dyDescent="0.2">
      <c r="A780" s="177"/>
      <c r="B780" s="221" t="s">
        <v>985</v>
      </c>
      <c r="C780" s="210" t="s">
        <v>986</v>
      </c>
      <c r="D780" s="211" t="s">
        <v>5497</v>
      </c>
      <c r="E780" s="212"/>
      <c r="F780" s="210" t="s">
        <v>986</v>
      </c>
      <c r="G780" s="212"/>
      <c r="H780" s="212"/>
      <c r="I780" s="456"/>
    </row>
    <row r="781" spans="1:9" ht="12" x14ac:dyDescent="0.2">
      <c r="A781" s="177"/>
      <c r="B781" s="221" t="s">
        <v>985</v>
      </c>
      <c r="C781" s="210" t="s">
        <v>986</v>
      </c>
      <c r="D781" s="211" t="s">
        <v>5490</v>
      </c>
      <c r="E781" s="212"/>
      <c r="F781" s="210" t="s">
        <v>986</v>
      </c>
      <c r="G781" s="212"/>
      <c r="H781" s="212"/>
      <c r="I781" s="456"/>
    </row>
    <row r="782" spans="1:9" ht="12" x14ac:dyDescent="0.2">
      <c r="A782" s="178"/>
      <c r="B782" s="221" t="s">
        <v>985</v>
      </c>
      <c r="C782" s="213" t="s">
        <v>986</v>
      </c>
      <c r="D782" s="214" t="s">
        <v>6061</v>
      </c>
      <c r="E782" s="215"/>
      <c r="F782" s="216">
        <v>4</v>
      </c>
      <c r="G782" s="215"/>
      <c r="H782" s="215"/>
      <c r="I782" s="457"/>
    </row>
    <row r="783" spans="1:9" ht="24.95" customHeight="1" x14ac:dyDescent="0.2">
      <c r="A783" s="167" t="s">
        <v>3721</v>
      </c>
      <c r="B783" s="167" t="s">
        <v>1145</v>
      </c>
      <c r="C783" s="168" t="s">
        <v>5492</v>
      </c>
      <c r="D783" s="169" t="s">
        <v>5493</v>
      </c>
      <c r="E783" s="170" t="s">
        <v>92</v>
      </c>
      <c r="F783" s="171">
        <v>4</v>
      </c>
      <c r="G783" s="117"/>
      <c r="H783" s="172">
        <f>ROUND(G783*F783,2)</f>
        <v>0</v>
      </c>
      <c r="I783" s="458" t="s">
        <v>982</v>
      </c>
    </row>
    <row r="784" spans="1:9" ht="24.95" customHeight="1" x14ac:dyDescent="0.2">
      <c r="A784" s="437" t="s">
        <v>3727</v>
      </c>
      <c r="B784" s="437" t="s">
        <v>979</v>
      </c>
      <c r="C784" s="461" t="s">
        <v>8418</v>
      </c>
      <c r="D784" s="439" t="s">
        <v>8419</v>
      </c>
      <c r="E784" s="440" t="s">
        <v>92</v>
      </c>
      <c r="F784" s="441">
        <v>2</v>
      </c>
      <c r="G784" s="288"/>
      <c r="H784" s="442">
        <f>ROUND(G784*F784,2)</f>
        <v>0</v>
      </c>
      <c r="I784" s="462" t="s">
        <v>982</v>
      </c>
    </row>
    <row r="785" spans="1:9" ht="12" x14ac:dyDescent="0.2">
      <c r="A785" s="175"/>
      <c r="B785" s="454" t="s">
        <v>983</v>
      </c>
      <c r="C785" s="209"/>
      <c r="D785" s="180" t="s">
        <v>8420</v>
      </c>
      <c r="E785" s="209"/>
      <c r="F785" s="209"/>
      <c r="G785" s="209"/>
      <c r="H785" s="209"/>
      <c r="I785" s="455"/>
    </row>
    <row r="786" spans="1:9" ht="12" x14ac:dyDescent="0.2">
      <c r="A786" s="177"/>
      <c r="B786" s="221" t="s">
        <v>985</v>
      </c>
      <c r="C786" s="210" t="s">
        <v>986</v>
      </c>
      <c r="D786" s="211" t="s">
        <v>5475</v>
      </c>
      <c r="E786" s="212"/>
      <c r="F786" s="210" t="s">
        <v>986</v>
      </c>
      <c r="G786" s="212"/>
      <c r="H786" s="212"/>
      <c r="I786" s="456"/>
    </row>
    <row r="787" spans="1:9" ht="12" x14ac:dyDescent="0.2">
      <c r="A787" s="177"/>
      <c r="B787" s="221" t="s">
        <v>985</v>
      </c>
      <c r="C787" s="210" t="s">
        <v>986</v>
      </c>
      <c r="D787" s="211" t="s">
        <v>5497</v>
      </c>
      <c r="E787" s="212"/>
      <c r="F787" s="210" t="s">
        <v>986</v>
      </c>
      <c r="G787" s="212"/>
      <c r="H787" s="212"/>
      <c r="I787" s="456"/>
    </row>
    <row r="788" spans="1:9" ht="12" x14ac:dyDescent="0.2">
      <c r="A788" s="178"/>
      <c r="B788" s="221" t="s">
        <v>985</v>
      </c>
      <c r="C788" s="213" t="s">
        <v>986</v>
      </c>
      <c r="D788" s="214" t="s">
        <v>75</v>
      </c>
      <c r="E788" s="215"/>
      <c r="F788" s="216">
        <v>2</v>
      </c>
      <c r="G788" s="215"/>
      <c r="H788" s="215"/>
      <c r="I788" s="457"/>
    </row>
    <row r="789" spans="1:9" ht="24.95" customHeight="1" x14ac:dyDescent="0.2">
      <c r="A789" s="167" t="s">
        <v>3733</v>
      </c>
      <c r="B789" s="167" t="s">
        <v>1145</v>
      </c>
      <c r="C789" s="168" t="s">
        <v>8421</v>
      </c>
      <c r="D789" s="169" t="s">
        <v>8422</v>
      </c>
      <c r="E789" s="170" t="s">
        <v>92</v>
      </c>
      <c r="F789" s="171">
        <v>2</v>
      </c>
      <c r="G789" s="117"/>
      <c r="H789" s="172">
        <f>ROUND(G789*F789,2)</f>
        <v>0</v>
      </c>
      <c r="I789" s="458" t="s">
        <v>982</v>
      </c>
    </row>
    <row r="790" spans="1:9" ht="24.95" customHeight="1" x14ac:dyDescent="0.2">
      <c r="A790" s="437" t="s">
        <v>3738</v>
      </c>
      <c r="B790" s="437" t="s">
        <v>979</v>
      </c>
      <c r="C790" s="461" t="s">
        <v>8423</v>
      </c>
      <c r="D790" s="439" t="s">
        <v>8424</v>
      </c>
      <c r="E790" s="440" t="s">
        <v>92</v>
      </c>
      <c r="F790" s="441">
        <v>2</v>
      </c>
      <c r="G790" s="288"/>
      <c r="H790" s="442">
        <f>ROUND(G790*F790,2)</f>
        <v>0</v>
      </c>
      <c r="I790" s="462" t="s">
        <v>982</v>
      </c>
    </row>
    <row r="791" spans="1:9" ht="12" x14ac:dyDescent="0.2">
      <c r="A791" s="175"/>
      <c r="B791" s="454" t="s">
        <v>983</v>
      </c>
      <c r="C791" s="209"/>
      <c r="D791" s="180" t="s">
        <v>8425</v>
      </c>
      <c r="E791" s="209"/>
      <c r="F791" s="209"/>
      <c r="G791" s="209"/>
      <c r="H791" s="209"/>
      <c r="I791" s="455"/>
    </row>
    <row r="792" spans="1:9" ht="12" x14ac:dyDescent="0.2">
      <c r="A792" s="177"/>
      <c r="B792" s="221" t="s">
        <v>985</v>
      </c>
      <c r="C792" s="210" t="s">
        <v>986</v>
      </c>
      <c r="D792" s="211" t="s">
        <v>5475</v>
      </c>
      <c r="E792" s="212"/>
      <c r="F792" s="210" t="s">
        <v>986</v>
      </c>
      <c r="G792" s="212"/>
      <c r="H792" s="212"/>
      <c r="I792" s="456"/>
    </row>
    <row r="793" spans="1:9" ht="12" x14ac:dyDescent="0.2">
      <c r="A793" s="177"/>
      <c r="B793" s="221" t="s">
        <v>985</v>
      </c>
      <c r="C793" s="210" t="s">
        <v>986</v>
      </c>
      <c r="D793" s="211" t="s">
        <v>5497</v>
      </c>
      <c r="E793" s="212"/>
      <c r="F793" s="210" t="s">
        <v>986</v>
      </c>
      <c r="G793" s="212"/>
      <c r="H793" s="212"/>
      <c r="I793" s="456"/>
    </row>
    <row r="794" spans="1:9" ht="12" x14ac:dyDescent="0.2">
      <c r="A794" s="178"/>
      <c r="B794" s="221" t="s">
        <v>985</v>
      </c>
      <c r="C794" s="213" t="s">
        <v>986</v>
      </c>
      <c r="D794" s="214" t="s">
        <v>75</v>
      </c>
      <c r="E794" s="215"/>
      <c r="F794" s="216">
        <v>2</v>
      </c>
      <c r="G794" s="215"/>
      <c r="H794" s="215"/>
      <c r="I794" s="457"/>
    </row>
    <row r="795" spans="1:9" ht="24.95" customHeight="1" x14ac:dyDescent="0.2">
      <c r="A795" s="167" t="s">
        <v>3743</v>
      </c>
      <c r="B795" s="167" t="s">
        <v>1145</v>
      </c>
      <c r="C795" s="168" t="s">
        <v>8426</v>
      </c>
      <c r="D795" s="169" t="s">
        <v>8427</v>
      </c>
      <c r="E795" s="170" t="s">
        <v>92</v>
      </c>
      <c r="F795" s="171">
        <v>2</v>
      </c>
      <c r="G795" s="117"/>
      <c r="H795" s="172">
        <f>ROUND(G795*F795,2)</f>
        <v>0</v>
      </c>
      <c r="I795" s="458" t="s">
        <v>982</v>
      </c>
    </row>
    <row r="796" spans="1:9" ht="24.95" customHeight="1" x14ac:dyDescent="0.2">
      <c r="A796" s="167" t="s">
        <v>3748</v>
      </c>
      <c r="B796" s="167" t="s">
        <v>1145</v>
      </c>
      <c r="C796" s="168" t="s">
        <v>8428</v>
      </c>
      <c r="D796" s="169" t="s">
        <v>8429</v>
      </c>
      <c r="E796" s="170" t="s">
        <v>92</v>
      </c>
      <c r="F796" s="171">
        <v>2</v>
      </c>
      <c r="G796" s="117"/>
      <c r="H796" s="172">
        <f>ROUND(G796*F796,2)</f>
        <v>0</v>
      </c>
      <c r="I796" s="458" t="s">
        <v>982</v>
      </c>
    </row>
    <row r="797" spans="1:9" ht="24.95" customHeight="1" x14ac:dyDescent="0.2">
      <c r="A797" s="167" t="s">
        <v>3753</v>
      </c>
      <c r="B797" s="167" t="s">
        <v>1145</v>
      </c>
      <c r="C797" s="168" t="s">
        <v>8430</v>
      </c>
      <c r="D797" s="169" t="s">
        <v>8431</v>
      </c>
      <c r="E797" s="170" t="s">
        <v>92</v>
      </c>
      <c r="F797" s="171">
        <v>2</v>
      </c>
      <c r="G797" s="117"/>
      <c r="H797" s="172">
        <f>ROUND(G797*F797,2)</f>
        <v>0</v>
      </c>
      <c r="I797" s="458" t="s">
        <v>982</v>
      </c>
    </row>
    <row r="798" spans="1:9" ht="24.95" customHeight="1" x14ac:dyDescent="0.2">
      <c r="A798" s="437" t="s">
        <v>3758</v>
      </c>
      <c r="B798" s="437" t="s">
        <v>979</v>
      </c>
      <c r="C798" s="461" t="s">
        <v>8432</v>
      </c>
      <c r="D798" s="439" t="s">
        <v>8433</v>
      </c>
      <c r="E798" s="440" t="s">
        <v>92</v>
      </c>
      <c r="F798" s="441">
        <v>4</v>
      </c>
      <c r="G798" s="288"/>
      <c r="H798" s="442">
        <f>ROUND(G798*F798,2)</f>
        <v>0</v>
      </c>
      <c r="I798" s="462" t="s">
        <v>982</v>
      </c>
    </row>
    <row r="799" spans="1:9" ht="12" x14ac:dyDescent="0.2">
      <c r="A799" s="175"/>
      <c r="B799" s="454" t="s">
        <v>983</v>
      </c>
      <c r="C799" s="209"/>
      <c r="D799" s="180" t="s">
        <v>8434</v>
      </c>
      <c r="E799" s="209"/>
      <c r="F799" s="209"/>
      <c r="G799" s="209"/>
      <c r="H799" s="209"/>
      <c r="I799" s="455"/>
    </row>
    <row r="800" spans="1:9" ht="12" x14ac:dyDescent="0.2">
      <c r="A800" s="177"/>
      <c r="B800" s="221" t="s">
        <v>985</v>
      </c>
      <c r="C800" s="210" t="s">
        <v>986</v>
      </c>
      <c r="D800" s="211" t="s">
        <v>5475</v>
      </c>
      <c r="E800" s="212"/>
      <c r="F800" s="210" t="s">
        <v>986</v>
      </c>
      <c r="G800" s="212"/>
      <c r="H800" s="212"/>
      <c r="I800" s="456"/>
    </row>
    <row r="801" spans="1:9" ht="12" x14ac:dyDescent="0.2">
      <c r="A801" s="177"/>
      <c r="B801" s="221" t="s">
        <v>985</v>
      </c>
      <c r="C801" s="210" t="s">
        <v>986</v>
      </c>
      <c r="D801" s="211" t="s">
        <v>5497</v>
      </c>
      <c r="E801" s="212"/>
      <c r="F801" s="210" t="s">
        <v>986</v>
      </c>
      <c r="G801" s="212"/>
      <c r="H801" s="212"/>
      <c r="I801" s="456"/>
    </row>
    <row r="802" spans="1:9" ht="12" x14ac:dyDescent="0.2">
      <c r="A802" s="177"/>
      <c r="B802" s="221" t="s">
        <v>985</v>
      </c>
      <c r="C802" s="210" t="s">
        <v>986</v>
      </c>
      <c r="D802" s="211" t="s">
        <v>8435</v>
      </c>
      <c r="E802" s="212"/>
      <c r="F802" s="210" t="s">
        <v>986</v>
      </c>
      <c r="G802" s="212"/>
      <c r="H802" s="212"/>
      <c r="I802" s="456"/>
    </row>
    <row r="803" spans="1:9" ht="12" x14ac:dyDescent="0.2">
      <c r="A803" s="178"/>
      <c r="B803" s="221" t="s">
        <v>985</v>
      </c>
      <c r="C803" s="213" t="s">
        <v>986</v>
      </c>
      <c r="D803" s="214" t="s">
        <v>997</v>
      </c>
      <c r="E803" s="215"/>
      <c r="F803" s="216">
        <v>4</v>
      </c>
      <c r="G803" s="215"/>
      <c r="H803" s="215"/>
      <c r="I803" s="457"/>
    </row>
    <row r="804" spans="1:9" ht="24.95" customHeight="1" x14ac:dyDescent="0.2">
      <c r="A804" s="278" t="s">
        <v>3764</v>
      </c>
      <c r="B804" s="278" t="s">
        <v>979</v>
      </c>
      <c r="C804" s="279" t="s">
        <v>5494</v>
      </c>
      <c r="D804" s="280" t="s">
        <v>5495</v>
      </c>
      <c r="E804" s="281" t="s">
        <v>721</v>
      </c>
      <c r="F804" s="282">
        <v>1</v>
      </c>
      <c r="G804" s="67"/>
      <c r="H804" s="254">
        <f>ROUND(G804*F804,2)</f>
        <v>0</v>
      </c>
      <c r="I804" s="459" t="s">
        <v>986</v>
      </c>
    </row>
    <row r="805" spans="1:9" ht="24.95" customHeight="1" x14ac:dyDescent="0.2">
      <c r="A805" s="278" t="s">
        <v>3768</v>
      </c>
      <c r="B805" s="278" t="s">
        <v>979</v>
      </c>
      <c r="C805" s="279" t="s">
        <v>5400</v>
      </c>
      <c r="D805" s="280" t="s">
        <v>5401</v>
      </c>
      <c r="E805" s="281" t="s">
        <v>721</v>
      </c>
      <c r="F805" s="282">
        <v>1</v>
      </c>
      <c r="G805" s="67"/>
      <c r="H805" s="254">
        <f>ROUND(G805*F805,2)</f>
        <v>0</v>
      </c>
      <c r="I805" s="459" t="s">
        <v>982</v>
      </c>
    </row>
    <row r="806" spans="1:9" ht="12" x14ac:dyDescent="0.2">
      <c r="A806" s="175"/>
      <c r="B806" s="454" t="s">
        <v>983</v>
      </c>
      <c r="C806" s="209"/>
      <c r="D806" s="180" t="s">
        <v>5402</v>
      </c>
      <c r="E806" s="209"/>
      <c r="F806" s="209"/>
      <c r="G806" s="209"/>
      <c r="H806" s="209"/>
      <c r="I806" s="455"/>
    </row>
    <row r="807" spans="1:9" ht="12" x14ac:dyDescent="0.2">
      <c r="A807" s="177"/>
      <c r="B807" s="221" t="s">
        <v>985</v>
      </c>
      <c r="C807" s="210" t="s">
        <v>986</v>
      </c>
      <c r="D807" s="211" t="s">
        <v>5475</v>
      </c>
      <c r="E807" s="212"/>
      <c r="F807" s="210" t="s">
        <v>986</v>
      </c>
      <c r="G807" s="212"/>
      <c r="H807" s="212"/>
      <c r="I807" s="456"/>
    </row>
    <row r="808" spans="1:9" ht="12" x14ac:dyDescent="0.2">
      <c r="A808" s="177"/>
      <c r="B808" s="221" t="s">
        <v>985</v>
      </c>
      <c r="C808" s="210" t="s">
        <v>986</v>
      </c>
      <c r="D808" s="211" t="s">
        <v>5497</v>
      </c>
      <c r="E808" s="212"/>
      <c r="F808" s="210" t="s">
        <v>986</v>
      </c>
      <c r="G808" s="212"/>
      <c r="H808" s="212"/>
      <c r="I808" s="456"/>
    </row>
    <row r="809" spans="1:9" ht="12" x14ac:dyDescent="0.2">
      <c r="A809" s="178"/>
      <c r="B809" s="221" t="s">
        <v>985</v>
      </c>
      <c r="C809" s="213" t="s">
        <v>986</v>
      </c>
      <c r="D809" s="214" t="s">
        <v>73</v>
      </c>
      <c r="E809" s="215"/>
      <c r="F809" s="216">
        <v>1</v>
      </c>
      <c r="G809" s="215"/>
      <c r="H809" s="215"/>
      <c r="I809" s="457"/>
    </row>
    <row r="810" spans="1:9" s="46" customFormat="1" ht="24.95" customHeight="1" x14ac:dyDescent="0.25">
      <c r="A810" s="298"/>
      <c r="B810" s="351" t="s">
        <v>977</v>
      </c>
      <c r="C810" s="352" t="s">
        <v>5058</v>
      </c>
      <c r="D810" s="352" t="s">
        <v>5059</v>
      </c>
      <c r="E810" s="353"/>
      <c r="F810" s="354"/>
      <c r="G810" s="354"/>
      <c r="H810" s="116">
        <f>SUM(H811:H841)</f>
        <v>0</v>
      </c>
      <c r="I810" s="277"/>
    </row>
    <row r="811" spans="1:9" ht="24.95" customHeight="1" x14ac:dyDescent="0.2">
      <c r="A811" s="278" t="s">
        <v>3772</v>
      </c>
      <c r="B811" s="278" t="s">
        <v>979</v>
      </c>
      <c r="C811" s="279" t="s">
        <v>5275</v>
      </c>
      <c r="D811" s="280" t="s">
        <v>5276</v>
      </c>
      <c r="E811" s="281" t="s">
        <v>125</v>
      </c>
      <c r="F811" s="282">
        <v>996</v>
      </c>
      <c r="G811" s="67"/>
      <c r="H811" s="254">
        <f>ROUND(G811*F811,2)</f>
        <v>0</v>
      </c>
      <c r="I811" s="459" t="s">
        <v>982</v>
      </c>
    </row>
    <row r="812" spans="1:9" ht="12" x14ac:dyDescent="0.2">
      <c r="A812" s="175"/>
      <c r="B812" s="454" t="s">
        <v>983</v>
      </c>
      <c r="C812" s="209"/>
      <c r="D812" s="180" t="s">
        <v>5277</v>
      </c>
      <c r="E812" s="209"/>
      <c r="F812" s="209"/>
      <c r="G812" s="209"/>
      <c r="H812" s="209"/>
      <c r="I812" s="455"/>
    </row>
    <row r="813" spans="1:9" ht="12" x14ac:dyDescent="0.2">
      <c r="A813" s="177"/>
      <c r="B813" s="221" t="s">
        <v>985</v>
      </c>
      <c r="C813" s="210" t="s">
        <v>986</v>
      </c>
      <c r="D813" s="211" t="s">
        <v>8436</v>
      </c>
      <c r="E813" s="212"/>
      <c r="F813" s="210" t="s">
        <v>986</v>
      </c>
      <c r="G813" s="212"/>
      <c r="H813" s="212"/>
      <c r="I813" s="456"/>
    </row>
    <row r="814" spans="1:9" ht="12" x14ac:dyDescent="0.2">
      <c r="A814" s="178"/>
      <c r="B814" s="221" t="s">
        <v>985</v>
      </c>
      <c r="C814" s="213" t="s">
        <v>986</v>
      </c>
      <c r="D814" s="214" t="s">
        <v>3712</v>
      </c>
      <c r="E814" s="215"/>
      <c r="F814" s="216">
        <v>127</v>
      </c>
      <c r="G814" s="215"/>
      <c r="H814" s="215"/>
      <c r="I814" s="457"/>
    </row>
    <row r="815" spans="1:9" ht="12" x14ac:dyDescent="0.2">
      <c r="A815" s="177"/>
      <c r="B815" s="221" t="s">
        <v>985</v>
      </c>
      <c r="C815" s="210" t="s">
        <v>986</v>
      </c>
      <c r="D815" s="211" t="s">
        <v>8437</v>
      </c>
      <c r="E815" s="212"/>
      <c r="F815" s="210" t="s">
        <v>986</v>
      </c>
      <c r="G815" s="212"/>
      <c r="H815" s="212"/>
      <c r="I815" s="456"/>
    </row>
    <row r="816" spans="1:9" ht="12" x14ac:dyDescent="0.2">
      <c r="A816" s="178"/>
      <c r="B816" s="221" t="s">
        <v>985</v>
      </c>
      <c r="C816" s="213" t="s">
        <v>986</v>
      </c>
      <c r="D816" s="214" t="s">
        <v>3914</v>
      </c>
      <c r="E816" s="215"/>
      <c r="F816" s="216">
        <v>174</v>
      </c>
      <c r="G816" s="215"/>
      <c r="H816" s="215"/>
      <c r="I816" s="457"/>
    </row>
    <row r="817" spans="1:9" ht="12" x14ac:dyDescent="0.2">
      <c r="A817" s="177"/>
      <c r="B817" s="221" t="s">
        <v>985</v>
      </c>
      <c r="C817" s="210" t="s">
        <v>986</v>
      </c>
      <c r="D817" s="211" t="s">
        <v>8438</v>
      </c>
      <c r="E817" s="212"/>
      <c r="F817" s="210" t="s">
        <v>986</v>
      </c>
      <c r="G817" s="212"/>
      <c r="H817" s="212"/>
      <c r="I817" s="456"/>
    </row>
    <row r="818" spans="1:9" ht="12" x14ac:dyDescent="0.2">
      <c r="A818" s="178"/>
      <c r="B818" s="221" t="s">
        <v>985</v>
      </c>
      <c r="C818" s="213" t="s">
        <v>986</v>
      </c>
      <c r="D818" s="214" t="s">
        <v>3811</v>
      </c>
      <c r="E818" s="215"/>
      <c r="F818" s="216">
        <v>148</v>
      </c>
      <c r="G818" s="215"/>
      <c r="H818" s="215"/>
      <c r="I818" s="457"/>
    </row>
    <row r="819" spans="1:9" ht="12" x14ac:dyDescent="0.2">
      <c r="A819" s="177"/>
      <c r="B819" s="221" t="s">
        <v>985</v>
      </c>
      <c r="C819" s="210" t="s">
        <v>986</v>
      </c>
      <c r="D819" s="211" t="s">
        <v>8439</v>
      </c>
      <c r="E819" s="212"/>
      <c r="F819" s="210" t="s">
        <v>986</v>
      </c>
      <c r="G819" s="212"/>
      <c r="H819" s="212"/>
      <c r="I819" s="456"/>
    </row>
    <row r="820" spans="1:9" ht="12" x14ac:dyDescent="0.2">
      <c r="A820" s="178"/>
      <c r="B820" s="221" t="s">
        <v>985</v>
      </c>
      <c r="C820" s="213" t="s">
        <v>986</v>
      </c>
      <c r="D820" s="214" t="s">
        <v>4301</v>
      </c>
      <c r="E820" s="215"/>
      <c r="F820" s="216">
        <v>248</v>
      </c>
      <c r="G820" s="215"/>
      <c r="H820" s="215"/>
      <c r="I820" s="457"/>
    </row>
    <row r="821" spans="1:9" ht="12" x14ac:dyDescent="0.2">
      <c r="A821" s="177"/>
      <c r="B821" s="221" t="s">
        <v>985</v>
      </c>
      <c r="C821" s="210" t="s">
        <v>986</v>
      </c>
      <c r="D821" s="211" t="s">
        <v>8440</v>
      </c>
      <c r="E821" s="212"/>
      <c r="F821" s="210" t="s">
        <v>986</v>
      </c>
      <c r="G821" s="212"/>
      <c r="H821" s="212"/>
      <c r="I821" s="456"/>
    </row>
    <row r="822" spans="1:9" ht="12" x14ac:dyDescent="0.2">
      <c r="A822" s="178"/>
      <c r="B822" s="221" t="s">
        <v>985</v>
      </c>
      <c r="C822" s="213" t="s">
        <v>986</v>
      </c>
      <c r="D822" s="214" t="s">
        <v>3772</v>
      </c>
      <c r="E822" s="215"/>
      <c r="F822" s="216">
        <v>139</v>
      </c>
      <c r="G822" s="215"/>
      <c r="H822" s="215"/>
      <c r="I822" s="457"/>
    </row>
    <row r="823" spans="1:9" ht="12" x14ac:dyDescent="0.2">
      <c r="A823" s="177"/>
      <c r="B823" s="221" t="s">
        <v>985</v>
      </c>
      <c r="C823" s="210" t="s">
        <v>986</v>
      </c>
      <c r="D823" s="211" t="s">
        <v>8441</v>
      </c>
      <c r="E823" s="212"/>
      <c r="F823" s="210" t="s">
        <v>986</v>
      </c>
      <c r="G823" s="212"/>
      <c r="H823" s="212"/>
      <c r="I823" s="456"/>
    </row>
    <row r="824" spans="1:9" ht="12" x14ac:dyDescent="0.2">
      <c r="A824" s="178"/>
      <c r="B824" s="221" t="s">
        <v>985</v>
      </c>
      <c r="C824" s="213" t="s">
        <v>986</v>
      </c>
      <c r="D824" s="214" t="s">
        <v>3860</v>
      </c>
      <c r="E824" s="215"/>
      <c r="F824" s="216">
        <v>160</v>
      </c>
      <c r="G824" s="215"/>
      <c r="H824" s="215"/>
      <c r="I824" s="457"/>
    </row>
    <row r="825" spans="1:9" ht="12" x14ac:dyDescent="0.2">
      <c r="A825" s="179"/>
      <c r="B825" s="221" t="s">
        <v>985</v>
      </c>
      <c r="C825" s="217" t="s">
        <v>986</v>
      </c>
      <c r="D825" s="218" t="s">
        <v>1023</v>
      </c>
      <c r="E825" s="219"/>
      <c r="F825" s="220">
        <v>996</v>
      </c>
      <c r="G825" s="219"/>
      <c r="H825" s="219"/>
      <c r="I825" s="460"/>
    </row>
    <row r="826" spans="1:9" ht="24.95" customHeight="1" x14ac:dyDescent="0.2">
      <c r="A826" s="167" t="s">
        <v>3776</v>
      </c>
      <c r="B826" s="167" t="s">
        <v>1145</v>
      </c>
      <c r="C826" s="168" t="s">
        <v>5291</v>
      </c>
      <c r="D826" s="169" t="s">
        <v>5292</v>
      </c>
      <c r="E826" s="170" t="s">
        <v>125</v>
      </c>
      <c r="F826" s="171">
        <v>1095.5999999999999</v>
      </c>
      <c r="G826" s="117"/>
      <c r="H826" s="172">
        <f>ROUND(G826*F826,2)</f>
        <v>0</v>
      </c>
      <c r="I826" s="458" t="s">
        <v>986</v>
      </c>
    </row>
    <row r="827" spans="1:9" ht="132" x14ac:dyDescent="0.2">
      <c r="A827" s="175"/>
      <c r="B827" s="221" t="s">
        <v>1079</v>
      </c>
      <c r="C827" s="209"/>
      <c r="D827" s="227" t="s">
        <v>5293</v>
      </c>
      <c r="E827" s="209"/>
      <c r="F827" s="209"/>
      <c r="G827" s="209"/>
      <c r="H827" s="209"/>
      <c r="I827" s="455"/>
    </row>
    <row r="828" spans="1:9" ht="12" x14ac:dyDescent="0.2">
      <c r="A828" s="178"/>
      <c r="B828" s="221" t="s">
        <v>985</v>
      </c>
      <c r="C828" s="215"/>
      <c r="D828" s="214" t="s">
        <v>8442</v>
      </c>
      <c r="E828" s="215"/>
      <c r="F828" s="216">
        <v>1095.5999999999999</v>
      </c>
      <c r="G828" s="215"/>
      <c r="H828" s="215"/>
      <c r="I828" s="457"/>
    </row>
    <row r="829" spans="1:9" ht="24.95" customHeight="1" x14ac:dyDescent="0.2">
      <c r="A829" s="278" t="s">
        <v>3780</v>
      </c>
      <c r="B829" s="278" t="s">
        <v>979</v>
      </c>
      <c r="C829" s="279" t="s">
        <v>8443</v>
      </c>
      <c r="D829" s="280" t="s">
        <v>8444</v>
      </c>
      <c r="E829" s="281" t="s">
        <v>92</v>
      </c>
      <c r="F829" s="282">
        <v>38</v>
      </c>
      <c r="G829" s="67"/>
      <c r="H829" s="254">
        <f>ROUND(G829*F829,2)</f>
        <v>0</v>
      </c>
      <c r="I829" s="459" t="s">
        <v>986</v>
      </c>
    </row>
    <row r="830" spans="1:9" ht="12" x14ac:dyDescent="0.2">
      <c r="A830" s="177"/>
      <c r="B830" s="221" t="s">
        <v>985</v>
      </c>
      <c r="C830" s="210" t="s">
        <v>986</v>
      </c>
      <c r="D830" s="211" t="s">
        <v>5105</v>
      </c>
      <c r="E830" s="212"/>
      <c r="F830" s="210" t="s">
        <v>986</v>
      </c>
      <c r="G830" s="212"/>
      <c r="H830" s="212"/>
      <c r="I830" s="456"/>
    </row>
    <row r="831" spans="1:9" ht="12" x14ac:dyDescent="0.2">
      <c r="A831" s="178"/>
      <c r="B831" s="221" t="s">
        <v>985</v>
      </c>
      <c r="C831" s="213" t="s">
        <v>986</v>
      </c>
      <c r="D831" s="214" t="s">
        <v>8445</v>
      </c>
      <c r="E831" s="215"/>
      <c r="F831" s="216">
        <v>38</v>
      </c>
      <c r="G831" s="215"/>
      <c r="H831" s="215"/>
      <c r="I831" s="457"/>
    </row>
    <row r="832" spans="1:9" ht="24.95" customHeight="1" x14ac:dyDescent="0.2">
      <c r="A832" s="167" t="s">
        <v>3784</v>
      </c>
      <c r="B832" s="167" t="s">
        <v>1145</v>
      </c>
      <c r="C832" s="168" t="s">
        <v>8446</v>
      </c>
      <c r="D832" s="169" t="s">
        <v>8447</v>
      </c>
      <c r="E832" s="170" t="s">
        <v>744</v>
      </c>
      <c r="F832" s="171">
        <v>38</v>
      </c>
      <c r="G832" s="117"/>
      <c r="H832" s="172">
        <f>ROUND(G832*F832,2)</f>
        <v>0</v>
      </c>
      <c r="I832" s="458" t="s">
        <v>986</v>
      </c>
    </row>
    <row r="833" spans="1:9" ht="24" x14ac:dyDescent="0.2">
      <c r="A833" s="175"/>
      <c r="B833" s="221" t="s">
        <v>1079</v>
      </c>
      <c r="C833" s="209"/>
      <c r="D833" s="227" t="s">
        <v>5345</v>
      </c>
      <c r="E833" s="209"/>
      <c r="F833" s="209"/>
      <c r="G833" s="209"/>
      <c r="H833" s="209"/>
      <c r="I833" s="455"/>
    </row>
    <row r="834" spans="1:9" ht="24.95" customHeight="1" x14ac:dyDescent="0.2">
      <c r="A834" s="278" t="s">
        <v>3789</v>
      </c>
      <c r="B834" s="278" t="s">
        <v>979</v>
      </c>
      <c r="C834" s="279" t="s">
        <v>8448</v>
      </c>
      <c r="D834" s="280" t="s">
        <v>8449</v>
      </c>
      <c r="E834" s="281" t="s">
        <v>92</v>
      </c>
      <c r="F834" s="282">
        <v>38</v>
      </c>
      <c r="G834" s="67"/>
      <c r="H834" s="254">
        <f>ROUND(G834*F834,2)</f>
        <v>0</v>
      </c>
      <c r="I834" s="459" t="s">
        <v>982</v>
      </c>
    </row>
    <row r="835" spans="1:9" ht="12" x14ac:dyDescent="0.2">
      <c r="A835" s="175"/>
      <c r="B835" s="454" t="s">
        <v>983</v>
      </c>
      <c r="C835" s="209"/>
      <c r="D835" s="180" t="s">
        <v>8450</v>
      </c>
      <c r="E835" s="209"/>
      <c r="F835" s="209"/>
      <c r="G835" s="209"/>
      <c r="H835" s="209"/>
      <c r="I835" s="455"/>
    </row>
    <row r="836" spans="1:9" ht="12" x14ac:dyDescent="0.2">
      <c r="A836" s="177"/>
      <c r="B836" s="221" t="s">
        <v>985</v>
      </c>
      <c r="C836" s="210" t="s">
        <v>986</v>
      </c>
      <c r="D836" s="211" t="s">
        <v>8451</v>
      </c>
      <c r="E836" s="212"/>
      <c r="F836" s="210" t="s">
        <v>986</v>
      </c>
      <c r="G836" s="212"/>
      <c r="H836" s="212"/>
      <c r="I836" s="456"/>
    </row>
    <row r="837" spans="1:9" ht="12" x14ac:dyDescent="0.2">
      <c r="A837" s="178"/>
      <c r="B837" s="221" t="s">
        <v>985</v>
      </c>
      <c r="C837" s="213" t="s">
        <v>986</v>
      </c>
      <c r="D837" s="214" t="s">
        <v>904</v>
      </c>
      <c r="E837" s="215"/>
      <c r="F837" s="216">
        <v>38</v>
      </c>
      <c r="G837" s="215"/>
      <c r="H837" s="215"/>
      <c r="I837" s="457"/>
    </row>
    <row r="838" spans="1:9" ht="24.95" customHeight="1" x14ac:dyDescent="0.2">
      <c r="A838" s="167" t="s">
        <v>3793</v>
      </c>
      <c r="B838" s="167" t="s">
        <v>1145</v>
      </c>
      <c r="C838" s="168" t="s">
        <v>8452</v>
      </c>
      <c r="D838" s="169" t="s">
        <v>8453</v>
      </c>
      <c r="E838" s="170" t="s">
        <v>125</v>
      </c>
      <c r="F838" s="171">
        <v>38</v>
      </c>
      <c r="G838" s="117"/>
      <c r="H838" s="172">
        <f>ROUND(G838*F838,2)</f>
        <v>0</v>
      </c>
      <c r="I838" s="458" t="s">
        <v>982</v>
      </c>
    </row>
    <row r="839" spans="1:9" ht="24.95" customHeight="1" x14ac:dyDescent="0.2">
      <c r="A839" s="437" t="s">
        <v>3797</v>
      </c>
      <c r="B839" s="437" t="s">
        <v>979</v>
      </c>
      <c r="C839" s="461" t="s">
        <v>5499</v>
      </c>
      <c r="D839" s="439" t="s">
        <v>5500</v>
      </c>
      <c r="E839" s="440" t="s">
        <v>5501</v>
      </c>
      <c r="F839" s="441">
        <v>1</v>
      </c>
      <c r="G839" s="288"/>
      <c r="H839" s="442">
        <f>ROUND(G839*F839,2)</f>
        <v>0</v>
      </c>
      <c r="I839" s="462" t="s">
        <v>986</v>
      </c>
    </row>
    <row r="840" spans="1:9" ht="24" x14ac:dyDescent="0.2">
      <c r="A840" s="175"/>
      <c r="B840" s="221" t="s">
        <v>1079</v>
      </c>
      <c r="C840" s="209"/>
      <c r="D840" s="227" t="s">
        <v>5502</v>
      </c>
      <c r="E840" s="209"/>
      <c r="F840" s="209"/>
      <c r="G840" s="209"/>
      <c r="H840" s="209"/>
      <c r="I840" s="455"/>
    </row>
    <row r="841" spans="1:9" ht="24.95" customHeight="1" x14ac:dyDescent="0.2">
      <c r="A841" s="278" t="s">
        <v>3801</v>
      </c>
      <c r="B841" s="278" t="s">
        <v>979</v>
      </c>
      <c r="C841" s="279" t="s">
        <v>5503</v>
      </c>
      <c r="D841" s="280" t="s">
        <v>5504</v>
      </c>
      <c r="E841" s="281" t="s">
        <v>5501</v>
      </c>
      <c r="F841" s="282">
        <v>1</v>
      </c>
      <c r="G841" s="67"/>
      <c r="H841" s="254">
        <f>ROUND(G841*F841,2)</f>
        <v>0</v>
      </c>
      <c r="I841" s="459" t="s">
        <v>986</v>
      </c>
    </row>
    <row r="842" spans="1:9" s="46" customFormat="1" ht="24.95" customHeight="1" x14ac:dyDescent="0.25">
      <c r="A842" s="298"/>
      <c r="B842" s="351" t="s">
        <v>977</v>
      </c>
      <c r="C842" s="352" t="s">
        <v>5054</v>
      </c>
      <c r="D842" s="352" t="s">
        <v>5055</v>
      </c>
      <c r="E842" s="353"/>
      <c r="F842" s="354"/>
      <c r="G842" s="354"/>
      <c r="H842" s="116">
        <f>SUM(H843:H913)</f>
        <v>0</v>
      </c>
      <c r="I842" s="277"/>
    </row>
    <row r="843" spans="1:9" ht="24.95" customHeight="1" x14ac:dyDescent="0.2">
      <c r="A843" s="278" t="s">
        <v>3805</v>
      </c>
      <c r="B843" s="278" t="s">
        <v>979</v>
      </c>
      <c r="C843" s="279" t="s">
        <v>5412</v>
      </c>
      <c r="D843" s="280" t="s">
        <v>5413</v>
      </c>
      <c r="E843" s="281" t="s">
        <v>92</v>
      </c>
      <c r="F843" s="282">
        <v>48</v>
      </c>
      <c r="G843" s="67"/>
      <c r="H843" s="254">
        <f>ROUND(G843*F843,2)</f>
        <v>0</v>
      </c>
      <c r="I843" s="459" t="s">
        <v>982</v>
      </c>
    </row>
    <row r="844" spans="1:9" ht="12" x14ac:dyDescent="0.2">
      <c r="A844" s="175"/>
      <c r="B844" s="454" t="s">
        <v>983</v>
      </c>
      <c r="C844" s="209"/>
      <c r="D844" s="180" t="s">
        <v>5414</v>
      </c>
      <c r="E844" s="209"/>
      <c r="F844" s="209"/>
      <c r="G844" s="209"/>
      <c r="H844" s="209"/>
      <c r="I844" s="455"/>
    </row>
    <row r="845" spans="1:9" ht="12" x14ac:dyDescent="0.2">
      <c r="A845" s="177"/>
      <c r="B845" s="221" t="s">
        <v>985</v>
      </c>
      <c r="C845" s="210" t="s">
        <v>986</v>
      </c>
      <c r="D845" s="211" t="s">
        <v>8454</v>
      </c>
      <c r="E845" s="212"/>
      <c r="F845" s="210" t="s">
        <v>986</v>
      </c>
      <c r="G845" s="212"/>
      <c r="H845" s="212"/>
      <c r="I845" s="456"/>
    </row>
    <row r="846" spans="1:9" ht="12" x14ac:dyDescent="0.2">
      <c r="A846" s="178"/>
      <c r="B846" s="221" t="s">
        <v>985</v>
      </c>
      <c r="C846" s="213" t="s">
        <v>986</v>
      </c>
      <c r="D846" s="214" t="s">
        <v>1016</v>
      </c>
      <c r="E846" s="215"/>
      <c r="F846" s="216">
        <v>8</v>
      </c>
      <c r="G846" s="215"/>
      <c r="H846" s="215"/>
      <c r="I846" s="457"/>
    </row>
    <row r="847" spans="1:9" ht="12" x14ac:dyDescent="0.2">
      <c r="A847" s="177"/>
      <c r="B847" s="221" t="s">
        <v>985</v>
      </c>
      <c r="C847" s="210" t="s">
        <v>986</v>
      </c>
      <c r="D847" s="211" t="s">
        <v>8455</v>
      </c>
      <c r="E847" s="212"/>
      <c r="F847" s="210" t="s">
        <v>986</v>
      </c>
      <c r="G847" s="212"/>
      <c r="H847" s="212"/>
      <c r="I847" s="456"/>
    </row>
    <row r="848" spans="1:9" ht="12" x14ac:dyDescent="0.2">
      <c r="A848" s="178"/>
      <c r="B848" s="221" t="s">
        <v>985</v>
      </c>
      <c r="C848" s="213" t="s">
        <v>986</v>
      </c>
      <c r="D848" s="214" t="s">
        <v>42</v>
      </c>
      <c r="E848" s="215"/>
      <c r="F848" s="216">
        <v>3</v>
      </c>
      <c r="G848" s="215"/>
      <c r="H848" s="215"/>
      <c r="I848" s="457"/>
    </row>
    <row r="849" spans="1:9" ht="12" x14ac:dyDescent="0.2">
      <c r="A849" s="177"/>
      <c r="B849" s="221" t="s">
        <v>985</v>
      </c>
      <c r="C849" s="210" t="s">
        <v>986</v>
      </c>
      <c r="D849" s="211" t="s">
        <v>8456</v>
      </c>
      <c r="E849" s="212"/>
      <c r="F849" s="210" t="s">
        <v>986</v>
      </c>
      <c r="G849" s="212"/>
      <c r="H849" s="212"/>
      <c r="I849" s="456"/>
    </row>
    <row r="850" spans="1:9" ht="12" x14ac:dyDescent="0.2">
      <c r="A850" s="178"/>
      <c r="B850" s="221" t="s">
        <v>985</v>
      </c>
      <c r="C850" s="213" t="s">
        <v>986</v>
      </c>
      <c r="D850" s="214" t="s">
        <v>888</v>
      </c>
      <c r="E850" s="215"/>
      <c r="F850" s="216">
        <v>28</v>
      </c>
      <c r="G850" s="215"/>
      <c r="H850" s="215"/>
      <c r="I850" s="457"/>
    </row>
    <row r="851" spans="1:9" ht="12" x14ac:dyDescent="0.2">
      <c r="A851" s="177"/>
      <c r="B851" s="221" t="s">
        <v>985</v>
      </c>
      <c r="C851" s="210" t="s">
        <v>986</v>
      </c>
      <c r="D851" s="211" t="s">
        <v>8457</v>
      </c>
      <c r="E851" s="212"/>
      <c r="F851" s="210" t="s">
        <v>986</v>
      </c>
      <c r="G851" s="212"/>
      <c r="H851" s="212"/>
      <c r="I851" s="456"/>
    </row>
    <row r="852" spans="1:9" ht="12" x14ac:dyDescent="0.2">
      <c r="A852" s="178"/>
      <c r="B852" s="221" t="s">
        <v>985</v>
      </c>
      <c r="C852" s="213" t="s">
        <v>986</v>
      </c>
      <c r="D852" s="214" t="s">
        <v>44</v>
      </c>
      <c r="E852" s="215"/>
      <c r="F852" s="216">
        <v>5</v>
      </c>
      <c r="G852" s="215"/>
      <c r="H852" s="215"/>
      <c r="I852" s="457"/>
    </row>
    <row r="853" spans="1:9" ht="12" x14ac:dyDescent="0.2">
      <c r="A853" s="177"/>
      <c r="B853" s="221" t="s">
        <v>985</v>
      </c>
      <c r="C853" s="210" t="s">
        <v>986</v>
      </c>
      <c r="D853" s="211" t="s">
        <v>5417</v>
      </c>
      <c r="E853" s="212"/>
      <c r="F853" s="210" t="s">
        <v>986</v>
      </c>
      <c r="G853" s="212"/>
      <c r="H853" s="212"/>
      <c r="I853" s="456"/>
    </row>
    <row r="854" spans="1:9" ht="12" x14ac:dyDescent="0.2">
      <c r="A854" s="178"/>
      <c r="B854" s="221" t="s">
        <v>985</v>
      </c>
      <c r="C854" s="213" t="s">
        <v>986</v>
      </c>
      <c r="D854" s="214" t="s">
        <v>42</v>
      </c>
      <c r="E854" s="215"/>
      <c r="F854" s="216">
        <v>3</v>
      </c>
      <c r="G854" s="215"/>
      <c r="H854" s="215"/>
      <c r="I854" s="457"/>
    </row>
    <row r="855" spans="1:9" ht="12" x14ac:dyDescent="0.2">
      <c r="A855" s="177"/>
      <c r="B855" s="221" t="s">
        <v>985</v>
      </c>
      <c r="C855" s="210" t="s">
        <v>986</v>
      </c>
      <c r="D855" s="211" t="s">
        <v>8458</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12" x14ac:dyDescent="0.2">
      <c r="A857" s="179"/>
      <c r="B857" s="221" t="s">
        <v>985</v>
      </c>
      <c r="C857" s="217" t="s">
        <v>986</v>
      </c>
      <c r="D857" s="218" t="s">
        <v>1023</v>
      </c>
      <c r="E857" s="219"/>
      <c r="F857" s="220">
        <v>48</v>
      </c>
      <c r="G857" s="219"/>
      <c r="H857" s="219"/>
      <c r="I857" s="460"/>
    </row>
    <row r="858" spans="1:9" ht="24.95" customHeight="1" x14ac:dyDescent="0.2">
      <c r="A858" s="278" t="s">
        <v>3811</v>
      </c>
      <c r="B858" s="278" t="s">
        <v>979</v>
      </c>
      <c r="C858" s="279" t="s">
        <v>8459</v>
      </c>
      <c r="D858" s="280" t="s">
        <v>5450</v>
      </c>
      <c r="E858" s="281" t="s">
        <v>92</v>
      </c>
      <c r="F858" s="282">
        <v>170</v>
      </c>
      <c r="G858" s="67"/>
      <c r="H858" s="254">
        <f>ROUND(G858*F858,2)</f>
        <v>0</v>
      </c>
      <c r="I858" s="459" t="s">
        <v>982</v>
      </c>
    </row>
    <row r="859" spans="1:9" ht="12" x14ac:dyDescent="0.2">
      <c r="A859" s="175"/>
      <c r="B859" s="454" t="s">
        <v>983</v>
      </c>
      <c r="C859" s="209"/>
      <c r="D859" s="180" t="s">
        <v>5451</v>
      </c>
      <c r="E859" s="209"/>
      <c r="F859" s="209"/>
      <c r="G859" s="209"/>
      <c r="H859" s="209"/>
      <c r="I859" s="455"/>
    </row>
    <row r="860" spans="1:9" ht="12" x14ac:dyDescent="0.2">
      <c r="A860" s="177"/>
      <c r="B860" s="221" t="s">
        <v>985</v>
      </c>
      <c r="C860" s="210" t="s">
        <v>986</v>
      </c>
      <c r="D860" s="211" t="s">
        <v>5425</v>
      </c>
      <c r="E860" s="212"/>
      <c r="F860" s="210" t="s">
        <v>986</v>
      </c>
      <c r="G860" s="212"/>
      <c r="H860" s="212"/>
      <c r="I860" s="456"/>
    </row>
    <row r="861" spans="1:9" ht="12" x14ac:dyDescent="0.2">
      <c r="A861" s="178"/>
      <c r="B861" s="221" t="s">
        <v>985</v>
      </c>
      <c r="C861" s="213" t="s">
        <v>986</v>
      </c>
      <c r="D861" s="214" t="s">
        <v>3900</v>
      </c>
      <c r="E861" s="215"/>
      <c r="F861" s="216">
        <v>170</v>
      </c>
      <c r="G861" s="215"/>
      <c r="H861" s="215"/>
      <c r="I861" s="457"/>
    </row>
    <row r="862" spans="1:9" ht="24.95" customHeight="1" x14ac:dyDescent="0.2">
      <c r="A862" s="278" t="s">
        <v>3816</v>
      </c>
      <c r="B862" s="278" t="s">
        <v>979</v>
      </c>
      <c r="C862" s="279" t="s">
        <v>8460</v>
      </c>
      <c r="D862" s="280" t="s">
        <v>8461</v>
      </c>
      <c r="E862" s="281" t="s">
        <v>92</v>
      </c>
      <c r="F862" s="282">
        <v>11</v>
      </c>
      <c r="G862" s="67"/>
      <c r="H862" s="254">
        <f>ROUND(G862*F862,2)</f>
        <v>0</v>
      </c>
      <c r="I862" s="459" t="s">
        <v>982</v>
      </c>
    </row>
    <row r="863" spans="1:9" ht="12" x14ac:dyDescent="0.2">
      <c r="A863" s="175"/>
      <c r="B863" s="454" t="s">
        <v>983</v>
      </c>
      <c r="C863" s="209"/>
      <c r="D863" s="180" t="s">
        <v>8462</v>
      </c>
      <c r="E863" s="209"/>
      <c r="F863" s="209"/>
      <c r="G863" s="209"/>
      <c r="H863" s="209"/>
      <c r="I863" s="455"/>
    </row>
    <row r="864" spans="1:9" ht="12" x14ac:dyDescent="0.2">
      <c r="A864" s="177"/>
      <c r="B864" s="221" t="s">
        <v>985</v>
      </c>
      <c r="C864" s="210" t="s">
        <v>986</v>
      </c>
      <c r="D864" s="211" t="s">
        <v>8463</v>
      </c>
      <c r="E864" s="212"/>
      <c r="F864" s="210" t="s">
        <v>986</v>
      </c>
      <c r="G864" s="212"/>
      <c r="H864" s="212"/>
      <c r="I864" s="456"/>
    </row>
    <row r="865" spans="1:9" ht="12" x14ac:dyDescent="0.2">
      <c r="A865" s="178"/>
      <c r="B865" s="221" t="s">
        <v>985</v>
      </c>
      <c r="C865" s="213" t="s">
        <v>986</v>
      </c>
      <c r="D865" s="214" t="s">
        <v>854</v>
      </c>
      <c r="E865" s="215"/>
      <c r="F865" s="216">
        <v>11</v>
      </c>
      <c r="G865" s="215"/>
      <c r="H865" s="215"/>
      <c r="I865" s="457"/>
    </row>
    <row r="866" spans="1:9" ht="24.95" customHeight="1" x14ac:dyDescent="0.2">
      <c r="A866" s="167" t="s">
        <v>3820</v>
      </c>
      <c r="B866" s="167" t="s">
        <v>1145</v>
      </c>
      <c r="C866" s="168" t="s">
        <v>5452</v>
      </c>
      <c r="D866" s="169" t="s">
        <v>5426</v>
      </c>
      <c r="E866" s="170" t="s">
        <v>744</v>
      </c>
      <c r="F866" s="171">
        <v>170</v>
      </c>
      <c r="G866" s="117"/>
      <c r="H866" s="172">
        <f>ROUND(G866*F866,2)</f>
        <v>0</v>
      </c>
      <c r="I866" s="458" t="s">
        <v>986</v>
      </c>
    </row>
    <row r="867" spans="1:9" ht="12" x14ac:dyDescent="0.2">
      <c r="A867" s="177"/>
      <c r="B867" s="221" t="s">
        <v>985</v>
      </c>
      <c r="C867" s="210" t="s">
        <v>986</v>
      </c>
      <c r="D867" s="211" t="s">
        <v>5105</v>
      </c>
      <c r="E867" s="212"/>
      <c r="F867" s="210" t="s">
        <v>986</v>
      </c>
      <c r="G867" s="212"/>
      <c r="H867" s="212"/>
      <c r="I867" s="456"/>
    </row>
    <row r="868" spans="1:9" ht="12" x14ac:dyDescent="0.2">
      <c r="A868" s="178"/>
      <c r="B868" s="221" t="s">
        <v>985</v>
      </c>
      <c r="C868" s="213" t="s">
        <v>986</v>
      </c>
      <c r="D868" s="214" t="s">
        <v>891</v>
      </c>
      <c r="E868" s="215"/>
      <c r="F868" s="216">
        <v>30</v>
      </c>
      <c r="G868" s="215"/>
      <c r="H868" s="215"/>
      <c r="I868" s="457"/>
    </row>
    <row r="869" spans="1:9" ht="12" x14ac:dyDescent="0.2">
      <c r="A869" s="178"/>
      <c r="B869" s="221" t="s">
        <v>985</v>
      </c>
      <c r="C869" s="213" t="s">
        <v>986</v>
      </c>
      <c r="D869" s="214" t="s">
        <v>878</v>
      </c>
      <c r="E869" s="215"/>
      <c r="F869" s="216">
        <v>23</v>
      </c>
      <c r="G869" s="215"/>
      <c r="H869" s="215"/>
      <c r="I869" s="457"/>
    </row>
    <row r="870" spans="1:9" ht="12" x14ac:dyDescent="0.2">
      <c r="A870" s="178"/>
      <c r="B870" s="221" t="s">
        <v>985</v>
      </c>
      <c r="C870" s="213" t="s">
        <v>986</v>
      </c>
      <c r="D870" s="214" t="s">
        <v>892</v>
      </c>
      <c r="E870" s="215"/>
      <c r="F870" s="216">
        <v>31</v>
      </c>
      <c r="G870" s="215"/>
      <c r="H870" s="215"/>
      <c r="I870" s="457"/>
    </row>
    <row r="871" spans="1:9" ht="12" x14ac:dyDescent="0.2">
      <c r="A871" s="178"/>
      <c r="B871" s="221" t="s">
        <v>985</v>
      </c>
      <c r="C871" s="213" t="s">
        <v>986</v>
      </c>
      <c r="D871" s="214" t="s">
        <v>890</v>
      </c>
      <c r="E871" s="215"/>
      <c r="F871" s="216">
        <v>29</v>
      </c>
      <c r="G871" s="215"/>
      <c r="H871" s="215"/>
      <c r="I871" s="457"/>
    </row>
    <row r="872" spans="1:9" ht="12" x14ac:dyDescent="0.2">
      <c r="A872" s="178"/>
      <c r="B872" s="221" t="s">
        <v>985</v>
      </c>
      <c r="C872" s="213" t="s">
        <v>986</v>
      </c>
      <c r="D872" s="214" t="s">
        <v>890</v>
      </c>
      <c r="E872" s="215"/>
      <c r="F872" s="216">
        <v>29</v>
      </c>
      <c r="G872" s="215"/>
      <c r="H872" s="215"/>
      <c r="I872" s="457"/>
    </row>
    <row r="873" spans="1:9" ht="12" x14ac:dyDescent="0.2">
      <c r="A873" s="178"/>
      <c r="B873" s="221" t="s">
        <v>985</v>
      </c>
      <c r="C873" s="213" t="s">
        <v>986</v>
      </c>
      <c r="D873" s="214" t="s">
        <v>888</v>
      </c>
      <c r="E873" s="215"/>
      <c r="F873" s="216">
        <v>28</v>
      </c>
      <c r="G873" s="215"/>
      <c r="H873" s="215"/>
      <c r="I873" s="457"/>
    </row>
    <row r="874" spans="1:9" ht="12" x14ac:dyDescent="0.2">
      <c r="A874" s="179"/>
      <c r="B874" s="221" t="s">
        <v>985</v>
      </c>
      <c r="C874" s="217" t="s">
        <v>986</v>
      </c>
      <c r="D874" s="218" t="s">
        <v>1023</v>
      </c>
      <c r="E874" s="219"/>
      <c r="F874" s="220">
        <v>170</v>
      </c>
      <c r="G874" s="219"/>
      <c r="H874" s="219"/>
      <c r="I874" s="460"/>
    </row>
    <row r="875" spans="1:9" ht="24.95" customHeight="1" x14ac:dyDescent="0.2">
      <c r="A875" s="167" t="s">
        <v>3825</v>
      </c>
      <c r="B875" s="167" t="s">
        <v>1145</v>
      </c>
      <c r="C875" s="168" t="s">
        <v>8464</v>
      </c>
      <c r="D875" s="169" t="s">
        <v>8465</v>
      </c>
      <c r="E875" s="170" t="s">
        <v>744</v>
      </c>
      <c r="F875" s="171">
        <v>11</v>
      </c>
      <c r="G875" s="117"/>
      <c r="H875" s="172">
        <f>ROUND(G875*F875,2)</f>
        <v>0</v>
      </c>
      <c r="I875" s="458" t="s">
        <v>986</v>
      </c>
    </row>
    <row r="876" spans="1:9" ht="12" x14ac:dyDescent="0.2">
      <c r="A876" s="177"/>
      <c r="B876" s="221" t="s">
        <v>985</v>
      </c>
      <c r="C876" s="210" t="s">
        <v>986</v>
      </c>
      <c r="D876" s="211" t="s">
        <v>5105</v>
      </c>
      <c r="E876" s="212"/>
      <c r="F876" s="210" t="s">
        <v>986</v>
      </c>
      <c r="G876" s="212"/>
      <c r="H876" s="212"/>
      <c r="I876" s="456"/>
    </row>
    <row r="877" spans="1:9" ht="12" x14ac:dyDescent="0.2">
      <c r="A877" s="178"/>
      <c r="B877" s="221" t="s">
        <v>985</v>
      </c>
      <c r="C877" s="213" t="s">
        <v>986</v>
      </c>
      <c r="D877" s="214" t="s">
        <v>8380</v>
      </c>
      <c r="E877" s="215"/>
      <c r="F877" s="216">
        <v>0</v>
      </c>
      <c r="G877" s="215"/>
      <c r="H877" s="215"/>
      <c r="I877" s="457"/>
    </row>
    <row r="878" spans="1:9" ht="12" x14ac:dyDescent="0.2">
      <c r="A878" s="178"/>
      <c r="B878" s="221" t="s">
        <v>985</v>
      </c>
      <c r="C878" s="213" t="s">
        <v>986</v>
      </c>
      <c r="D878" s="214" t="s">
        <v>75</v>
      </c>
      <c r="E878" s="215"/>
      <c r="F878" s="216">
        <v>2</v>
      </c>
      <c r="G878" s="215"/>
      <c r="H878" s="215"/>
      <c r="I878" s="457"/>
    </row>
    <row r="879" spans="1:9" ht="12" x14ac:dyDescent="0.2">
      <c r="A879" s="178"/>
      <c r="B879" s="221" t="s">
        <v>985</v>
      </c>
      <c r="C879" s="213" t="s">
        <v>986</v>
      </c>
      <c r="D879" s="214" t="s">
        <v>42</v>
      </c>
      <c r="E879" s="215"/>
      <c r="F879" s="216">
        <v>3</v>
      </c>
      <c r="G879" s="215"/>
      <c r="H879" s="215"/>
      <c r="I879" s="457"/>
    </row>
    <row r="880" spans="1:9" ht="12" x14ac:dyDescent="0.2">
      <c r="A880" s="178"/>
      <c r="B880" s="221" t="s">
        <v>985</v>
      </c>
      <c r="C880" s="213" t="s">
        <v>986</v>
      </c>
      <c r="D880" s="214" t="s">
        <v>42</v>
      </c>
      <c r="E880" s="215"/>
      <c r="F880" s="216">
        <v>3</v>
      </c>
      <c r="G880" s="215"/>
      <c r="H880" s="215"/>
      <c r="I880" s="457"/>
    </row>
    <row r="881" spans="1:9" ht="12" x14ac:dyDescent="0.2">
      <c r="A881" s="178"/>
      <c r="B881" s="221" t="s">
        <v>985</v>
      </c>
      <c r="C881" s="213" t="s">
        <v>986</v>
      </c>
      <c r="D881" s="214" t="s">
        <v>42</v>
      </c>
      <c r="E881" s="215"/>
      <c r="F881" s="216">
        <v>3</v>
      </c>
      <c r="G881" s="215"/>
      <c r="H881" s="215"/>
      <c r="I881" s="457"/>
    </row>
    <row r="882" spans="1:9" ht="12" x14ac:dyDescent="0.2">
      <c r="A882" s="178"/>
      <c r="B882" s="221" t="s">
        <v>985</v>
      </c>
      <c r="C882" s="213" t="s">
        <v>986</v>
      </c>
      <c r="D882" s="214" t="s">
        <v>8380</v>
      </c>
      <c r="E882" s="215"/>
      <c r="F882" s="216">
        <v>0</v>
      </c>
      <c r="G882" s="215"/>
      <c r="H882" s="215"/>
      <c r="I882" s="457"/>
    </row>
    <row r="883" spans="1:9" ht="12" x14ac:dyDescent="0.2">
      <c r="A883" s="179"/>
      <c r="B883" s="221" t="s">
        <v>985</v>
      </c>
      <c r="C883" s="217" t="s">
        <v>986</v>
      </c>
      <c r="D883" s="218" t="s">
        <v>1023</v>
      </c>
      <c r="E883" s="219"/>
      <c r="F883" s="220">
        <v>11</v>
      </c>
      <c r="G883" s="219"/>
      <c r="H883" s="219"/>
      <c r="I883" s="460"/>
    </row>
    <row r="884" spans="1:9" ht="24.95" customHeight="1" x14ac:dyDescent="0.2">
      <c r="A884" s="167" t="s">
        <v>3830</v>
      </c>
      <c r="B884" s="167" t="s">
        <v>1145</v>
      </c>
      <c r="C884" s="168" t="s">
        <v>8466</v>
      </c>
      <c r="D884" s="169" t="s">
        <v>8467</v>
      </c>
      <c r="E884" s="170" t="s">
        <v>744</v>
      </c>
      <c r="F884" s="171">
        <v>8</v>
      </c>
      <c r="G884" s="117"/>
      <c r="H884" s="172">
        <f>ROUND(G884*F884,2)</f>
        <v>0</v>
      </c>
      <c r="I884" s="458" t="s">
        <v>986</v>
      </c>
    </row>
    <row r="885" spans="1:9" ht="12" x14ac:dyDescent="0.2">
      <c r="A885" s="177"/>
      <c r="B885" s="221" t="s">
        <v>985</v>
      </c>
      <c r="C885" s="210" t="s">
        <v>986</v>
      </c>
      <c r="D885" s="211" t="s">
        <v>5105</v>
      </c>
      <c r="E885" s="212"/>
      <c r="F885" s="210" t="s">
        <v>986</v>
      </c>
      <c r="G885" s="212"/>
      <c r="H885" s="212"/>
      <c r="I885" s="456"/>
    </row>
    <row r="886" spans="1:9" ht="12" x14ac:dyDescent="0.2">
      <c r="A886" s="178"/>
      <c r="B886" s="221" t="s">
        <v>985</v>
      </c>
      <c r="C886" s="213" t="s">
        <v>986</v>
      </c>
      <c r="D886" s="214" t="s">
        <v>75</v>
      </c>
      <c r="E886" s="215"/>
      <c r="F886" s="216">
        <v>2</v>
      </c>
      <c r="G886" s="215"/>
      <c r="H886" s="215"/>
      <c r="I886" s="457"/>
    </row>
    <row r="887" spans="1:9" ht="12" x14ac:dyDescent="0.2">
      <c r="A887" s="178"/>
      <c r="B887" s="221" t="s">
        <v>985</v>
      </c>
      <c r="C887" s="213" t="s">
        <v>986</v>
      </c>
      <c r="D887" s="214" t="s">
        <v>8380</v>
      </c>
      <c r="E887" s="215"/>
      <c r="F887" s="216">
        <v>0</v>
      </c>
      <c r="G887" s="215"/>
      <c r="H887" s="215"/>
      <c r="I887" s="457"/>
    </row>
    <row r="888" spans="1:9" ht="12" x14ac:dyDescent="0.2">
      <c r="A888" s="178"/>
      <c r="B888" s="221" t="s">
        <v>985</v>
      </c>
      <c r="C888" s="213" t="s">
        <v>986</v>
      </c>
      <c r="D888" s="214" t="s">
        <v>73</v>
      </c>
      <c r="E888" s="215"/>
      <c r="F888" s="216">
        <v>1</v>
      </c>
      <c r="G888" s="215"/>
      <c r="H888" s="215"/>
      <c r="I888" s="457"/>
    </row>
    <row r="889" spans="1:9" ht="12" x14ac:dyDescent="0.2">
      <c r="A889" s="178"/>
      <c r="B889" s="221" t="s">
        <v>985</v>
      </c>
      <c r="C889" s="213" t="s">
        <v>986</v>
      </c>
      <c r="D889" s="214" t="s">
        <v>73</v>
      </c>
      <c r="E889" s="215"/>
      <c r="F889" s="216">
        <v>1</v>
      </c>
      <c r="G889" s="215"/>
      <c r="H889" s="215"/>
      <c r="I889" s="457"/>
    </row>
    <row r="890" spans="1:9" ht="12" x14ac:dyDescent="0.2">
      <c r="A890" s="178"/>
      <c r="B890" s="221" t="s">
        <v>985</v>
      </c>
      <c r="C890" s="213" t="s">
        <v>986</v>
      </c>
      <c r="D890" s="214" t="s">
        <v>73</v>
      </c>
      <c r="E890" s="215"/>
      <c r="F890" s="216">
        <v>1</v>
      </c>
      <c r="G890" s="215"/>
      <c r="H890" s="215"/>
      <c r="I890" s="457"/>
    </row>
    <row r="891" spans="1:9" ht="12" x14ac:dyDescent="0.2">
      <c r="A891" s="178"/>
      <c r="B891" s="221" t="s">
        <v>985</v>
      </c>
      <c r="C891" s="213" t="s">
        <v>986</v>
      </c>
      <c r="D891" s="214" t="s">
        <v>42</v>
      </c>
      <c r="E891" s="215"/>
      <c r="F891" s="216">
        <v>3</v>
      </c>
      <c r="G891" s="215"/>
      <c r="H891" s="215"/>
      <c r="I891" s="457"/>
    </row>
    <row r="892" spans="1:9" ht="12" x14ac:dyDescent="0.2">
      <c r="A892" s="179"/>
      <c r="B892" s="221" t="s">
        <v>985</v>
      </c>
      <c r="C892" s="217" t="s">
        <v>986</v>
      </c>
      <c r="D892" s="218" t="s">
        <v>1023</v>
      </c>
      <c r="E892" s="219"/>
      <c r="F892" s="220">
        <v>8</v>
      </c>
      <c r="G892" s="219"/>
      <c r="H892" s="219"/>
      <c r="I892" s="460"/>
    </row>
    <row r="893" spans="1:9" ht="24.95" customHeight="1" x14ac:dyDescent="0.2">
      <c r="A893" s="167" t="s">
        <v>3834</v>
      </c>
      <c r="B893" s="167" t="s">
        <v>1145</v>
      </c>
      <c r="C893" s="168" t="s">
        <v>8468</v>
      </c>
      <c r="D893" s="169" t="s">
        <v>8469</v>
      </c>
      <c r="E893" s="170" t="s">
        <v>744</v>
      </c>
      <c r="F893" s="171">
        <v>3</v>
      </c>
      <c r="G893" s="117"/>
      <c r="H893" s="172">
        <f>ROUND(G893*F893,2)</f>
        <v>0</v>
      </c>
      <c r="I893" s="458" t="s">
        <v>986</v>
      </c>
    </row>
    <row r="894" spans="1:9" ht="12" x14ac:dyDescent="0.2">
      <c r="A894" s="177"/>
      <c r="B894" s="221" t="s">
        <v>985</v>
      </c>
      <c r="C894" s="210" t="s">
        <v>986</v>
      </c>
      <c r="D894" s="211" t="s">
        <v>5105</v>
      </c>
      <c r="E894" s="212"/>
      <c r="F894" s="210" t="s">
        <v>986</v>
      </c>
      <c r="G894" s="212"/>
      <c r="H894" s="212"/>
      <c r="I894" s="456"/>
    </row>
    <row r="895" spans="1:9" ht="12" x14ac:dyDescent="0.2">
      <c r="A895" s="178"/>
      <c r="B895" s="221" t="s">
        <v>985</v>
      </c>
      <c r="C895" s="213" t="s">
        <v>986</v>
      </c>
      <c r="D895" s="214" t="s">
        <v>42</v>
      </c>
      <c r="E895" s="215"/>
      <c r="F895" s="216">
        <v>3</v>
      </c>
      <c r="G895" s="215"/>
      <c r="H895" s="215"/>
      <c r="I895" s="457"/>
    </row>
    <row r="896" spans="1:9" ht="24.95" customHeight="1" x14ac:dyDescent="0.2">
      <c r="A896" s="167" t="s">
        <v>3838</v>
      </c>
      <c r="B896" s="167" t="s">
        <v>1145</v>
      </c>
      <c r="C896" s="168" t="s">
        <v>5432</v>
      </c>
      <c r="D896" s="169" t="s">
        <v>5433</v>
      </c>
      <c r="E896" s="170" t="s">
        <v>744</v>
      </c>
      <c r="F896" s="171">
        <v>28</v>
      </c>
      <c r="G896" s="117"/>
      <c r="H896" s="172">
        <f>ROUND(G896*F896,2)</f>
        <v>0</v>
      </c>
      <c r="I896" s="458" t="s">
        <v>986</v>
      </c>
    </row>
    <row r="897" spans="1:9" ht="12" x14ac:dyDescent="0.2">
      <c r="A897" s="177"/>
      <c r="B897" s="221" t="s">
        <v>985</v>
      </c>
      <c r="C897" s="210" t="s">
        <v>986</v>
      </c>
      <c r="D897" s="211" t="s">
        <v>5105</v>
      </c>
      <c r="E897" s="212"/>
      <c r="F897" s="210" t="s">
        <v>986</v>
      </c>
      <c r="G897" s="212"/>
      <c r="H897" s="212"/>
      <c r="I897" s="456"/>
    </row>
    <row r="898" spans="1:9" ht="12" x14ac:dyDescent="0.2">
      <c r="A898" s="178"/>
      <c r="B898" s="221" t="s">
        <v>985</v>
      </c>
      <c r="C898" s="213" t="s">
        <v>986</v>
      </c>
      <c r="D898" s="214" t="s">
        <v>8470</v>
      </c>
      <c r="E898" s="215"/>
      <c r="F898" s="216">
        <v>28</v>
      </c>
      <c r="G898" s="215"/>
      <c r="H898" s="215"/>
      <c r="I898" s="457"/>
    </row>
    <row r="899" spans="1:9" ht="24.95" customHeight="1" x14ac:dyDescent="0.2">
      <c r="A899" s="167" t="s">
        <v>3842</v>
      </c>
      <c r="B899" s="167" t="s">
        <v>1145</v>
      </c>
      <c r="C899" s="168" t="s">
        <v>5434</v>
      </c>
      <c r="D899" s="169" t="s">
        <v>5435</v>
      </c>
      <c r="E899" s="170" t="s">
        <v>744</v>
      </c>
      <c r="F899" s="171">
        <v>5</v>
      </c>
      <c r="G899" s="117"/>
      <c r="H899" s="172">
        <f>ROUND(G899*F899,2)</f>
        <v>0</v>
      </c>
      <c r="I899" s="458" t="s">
        <v>986</v>
      </c>
    </row>
    <row r="900" spans="1:9" ht="12" x14ac:dyDescent="0.2">
      <c r="A900" s="177"/>
      <c r="B900" s="221" t="s">
        <v>985</v>
      </c>
      <c r="C900" s="210" t="s">
        <v>986</v>
      </c>
      <c r="D900" s="211" t="s">
        <v>5105</v>
      </c>
      <c r="E900" s="212"/>
      <c r="F900" s="210" t="s">
        <v>986</v>
      </c>
      <c r="G900" s="212"/>
      <c r="H900" s="212"/>
      <c r="I900" s="456"/>
    </row>
    <row r="901" spans="1:9" ht="12" x14ac:dyDescent="0.2">
      <c r="A901" s="178"/>
      <c r="B901" s="221" t="s">
        <v>985</v>
      </c>
      <c r="C901" s="213" t="s">
        <v>986</v>
      </c>
      <c r="D901" s="214" t="s">
        <v>5627</v>
      </c>
      <c r="E901" s="215"/>
      <c r="F901" s="216">
        <v>5</v>
      </c>
      <c r="G901" s="215"/>
      <c r="H901" s="215"/>
      <c r="I901" s="457"/>
    </row>
    <row r="902" spans="1:9" ht="24.95" customHeight="1" x14ac:dyDescent="0.2">
      <c r="A902" s="167" t="s">
        <v>3845</v>
      </c>
      <c r="B902" s="167" t="s">
        <v>1145</v>
      </c>
      <c r="C902" s="168" t="s">
        <v>5469</v>
      </c>
      <c r="D902" s="169" t="s">
        <v>5470</v>
      </c>
      <c r="E902" s="170" t="s">
        <v>744</v>
      </c>
      <c r="F902" s="171">
        <v>3</v>
      </c>
      <c r="G902" s="117"/>
      <c r="H902" s="172">
        <f>ROUND(G902*F902,2)</f>
        <v>0</v>
      </c>
      <c r="I902" s="458" t="s">
        <v>986</v>
      </c>
    </row>
    <row r="903" spans="1:9" ht="12" x14ac:dyDescent="0.2">
      <c r="A903" s="177"/>
      <c r="B903" s="221" t="s">
        <v>985</v>
      </c>
      <c r="C903" s="210" t="s">
        <v>986</v>
      </c>
      <c r="D903" s="211" t="s">
        <v>5105</v>
      </c>
      <c r="E903" s="212"/>
      <c r="F903" s="210" t="s">
        <v>986</v>
      </c>
      <c r="G903" s="212"/>
      <c r="H903" s="212"/>
      <c r="I903" s="456"/>
    </row>
    <row r="904" spans="1:9" ht="12" x14ac:dyDescent="0.2">
      <c r="A904" s="178"/>
      <c r="B904" s="221" t="s">
        <v>985</v>
      </c>
      <c r="C904" s="213" t="s">
        <v>986</v>
      </c>
      <c r="D904" s="214" t="s">
        <v>42</v>
      </c>
      <c r="E904" s="215"/>
      <c r="F904" s="216">
        <v>3</v>
      </c>
      <c r="G904" s="215"/>
      <c r="H904" s="215"/>
      <c r="I904" s="457"/>
    </row>
    <row r="905" spans="1:9" ht="24.95" customHeight="1" x14ac:dyDescent="0.2">
      <c r="A905" s="167" t="s">
        <v>3849</v>
      </c>
      <c r="B905" s="167" t="s">
        <v>1145</v>
      </c>
      <c r="C905" s="168" t="s">
        <v>8471</v>
      </c>
      <c r="D905" s="169" t="s">
        <v>8472</v>
      </c>
      <c r="E905" s="170" t="s">
        <v>744</v>
      </c>
      <c r="F905" s="171">
        <v>1</v>
      </c>
      <c r="G905" s="117"/>
      <c r="H905" s="172">
        <f>ROUND(G905*F905,2)</f>
        <v>0</v>
      </c>
      <c r="I905" s="458" t="s">
        <v>986</v>
      </c>
    </row>
    <row r="906" spans="1:9" ht="12" x14ac:dyDescent="0.2">
      <c r="A906" s="177"/>
      <c r="B906" s="221" t="s">
        <v>985</v>
      </c>
      <c r="C906" s="210" t="s">
        <v>986</v>
      </c>
      <c r="D906" s="211" t="s">
        <v>5105</v>
      </c>
      <c r="E906" s="212"/>
      <c r="F906" s="210" t="s">
        <v>986</v>
      </c>
      <c r="G906" s="212"/>
      <c r="H906" s="212"/>
      <c r="I906" s="456"/>
    </row>
    <row r="907" spans="1:9" ht="12" x14ac:dyDescent="0.2">
      <c r="A907" s="178"/>
      <c r="B907" s="221" t="s">
        <v>985</v>
      </c>
      <c r="C907" s="213" t="s">
        <v>986</v>
      </c>
      <c r="D907" s="214" t="s">
        <v>73</v>
      </c>
      <c r="E907" s="215"/>
      <c r="F907" s="216">
        <v>1</v>
      </c>
      <c r="G907" s="215"/>
      <c r="H907" s="215"/>
      <c r="I907" s="457"/>
    </row>
    <row r="908" spans="1:9" ht="24.95" customHeight="1" x14ac:dyDescent="0.2">
      <c r="A908" s="167" t="s">
        <v>3852</v>
      </c>
      <c r="B908" s="167" t="s">
        <v>1145</v>
      </c>
      <c r="C908" s="168" t="s">
        <v>8473</v>
      </c>
      <c r="D908" s="169" t="s">
        <v>8474</v>
      </c>
      <c r="E908" s="170" t="s">
        <v>744</v>
      </c>
      <c r="F908" s="171">
        <v>8</v>
      </c>
      <c r="G908" s="117"/>
      <c r="H908" s="172">
        <f>ROUND(G908*F908,2)</f>
        <v>0</v>
      </c>
      <c r="I908" s="458" t="s">
        <v>986</v>
      </c>
    </row>
    <row r="909" spans="1:9" ht="12" x14ac:dyDescent="0.2">
      <c r="A909" s="177"/>
      <c r="B909" s="221" t="s">
        <v>985</v>
      </c>
      <c r="C909" s="210" t="s">
        <v>986</v>
      </c>
      <c r="D909" s="211" t="s">
        <v>5105</v>
      </c>
      <c r="E909" s="212"/>
      <c r="F909" s="210" t="s">
        <v>986</v>
      </c>
      <c r="G909" s="212"/>
      <c r="H909" s="212"/>
      <c r="I909" s="456"/>
    </row>
    <row r="910" spans="1:9" ht="12" x14ac:dyDescent="0.2">
      <c r="A910" s="178"/>
      <c r="B910" s="221" t="s">
        <v>985</v>
      </c>
      <c r="C910" s="213" t="s">
        <v>986</v>
      </c>
      <c r="D910" s="214" t="s">
        <v>8475</v>
      </c>
      <c r="E910" s="215"/>
      <c r="F910" s="216">
        <v>8</v>
      </c>
      <c r="G910" s="215"/>
      <c r="H910" s="215"/>
      <c r="I910" s="457"/>
    </row>
    <row r="911" spans="1:9" ht="24.95" customHeight="1" x14ac:dyDescent="0.2">
      <c r="A911" s="167" t="s">
        <v>3857</v>
      </c>
      <c r="B911" s="167" t="s">
        <v>1145</v>
      </c>
      <c r="C911" s="168" t="s">
        <v>5443</v>
      </c>
      <c r="D911" s="169" t="s">
        <v>5444</v>
      </c>
      <c r="E911" s="170" t="s">
        <v>744</v>
      </c>
      <c r="F911" s="171">
        <v>48</v>
      </c>
      <c r="G911" s="117"/>
      <c r="H911" s="172">
        <f>ROUND(G911*F911,2)</f>
        <v>0</v>
      </c>
      <c r="I911" s="458" t="s">
        <v>986</v>
      </c>
    </row>
    <row r="912" spans="1:9" ht="12" x14ac:dyDescent="0.2">
      <c r="A912" s="177"/>
      <c r="B912" s="221" t="s">
        <v>985</v>
      </c>
      <c r="C912" s="210" t="s">
        <v>986</v>
      </c>
      <c r="D912" s="211" t="s">
        <v>5105</v>
      </c>
      <c r="E912" s="212"/>
      <c r="F912" s="210" t="s">
        <v>986</v>
      </c>
      <c r="G912" s="212"/>
      <c r="H912" s="212"/>
      <c r="I912" s="456"/>
    </row>
    <row r="913" spans="1:9" ht="12" x14ac:dyDescent="0.2">
      <c r="A913" s="178"/>
      <c r="B913" s="221" t="s">
        <v>985</v>
      </c>
      <c r="C913" s="213" t="s">
        <v>986</v>
      </c>
      <c r="D913" s="214" t="s">
        <v>8476</v>
      </c>
      <c r="E913" s="215"/>
      <c r="F913" s="216">
        <v>48</v>
      </c>
      <c r="G913" s="215"/>
      <c r="H913" s="215"/>
      <c r="I913" s="457"/>
    </row>
    <row r="914" spans="1:9" s="46" customFormat="1" ht="24.95" customHeight="1" x14ac:dyDescent="0.25">
      <c r="A914" s="298"/>
      <c r="B914" s="351" t="s">
        <v>977</v>
      </c>
      <c r="C914" s="352" t="s">
        <v>7978</v>
      </c>
      <c r="D914" s="352" t="s">
        <v>7979</v>
      </c>
      <c r="E914" s="353"/>
      <c r="F914" s="354"/>
      <c r="G914" s="354"/>
      <c r="H914" s="116">
        <f>SUM(H915:H919)</f>
        <v>0</v>
      </c>
      <c r="I914" s="277"/>
    </row>
    <row r="915" spans="1:9" ht="24.95" customHeight="1" x14ac:dyDescent="0.2">
      <c r="A915" s="278" t="s">
        <v>3860</v>
      </c>
      <c r="B915" s="278" t="s">
        <v>979</v>
      </c>
      <c r="C915" s="279" t="s">
        <v>8477</v>
      </c>
      <c r="D915" s="280" t="s">
        <v>8478</v>
      </c>
      <c r="E915" s="281" t="s">
        <v>744</v>
      </c>
      <c r="F915" s="282">
        <v>1</v>
      </c>
      <c r="G915" s="67"/>
      <c r="H915" s="254">
        <f>ROUND(G915*F915,2)</f>
        <v>0</v>
      </c>
      <c r="I915" s="459" t="s">
        <v>986</v>
      </c>
    </row>
    <row r="916" spans="1:9" ht="120" x14ac:dyDescent="0.2">
      <c r="A916" s="175"/>
      <c r="B916" s="221" t="s">
        <v>1079</v>
      </c>
      <c r="C916" s="209"/>
      <c r="D916" s="227" t="s">
        <v>8479</v>
      </c>
      <c r="E916" s="209"/>
      <c r="F916" s="209"/>
      <c r="G916" s="209"/>
      <c r="H916" s="209"/>
      <c r="I916" s="455"/>
    </row>
    <row r="917" spans="1:9" ht="24.95" customHeight="1" x14ac:dyDescent="0.2">
      <c r="A917" s="278" t="s">
        <v>3865</v>
      </c>
      <c r="B917" s="278" t="s">
        <v>979</v>
      </c>
      <c r="C917" s="279" t="s">
        <v>8480</v>
      </c>
      <c r="D917" s="280" t="s">
        <v>8481</v>
      </c>
      <c r="E917" s="281" t="s">
        <v>721</v>
      </c>
      <c r="F917" s="282">
        <v>1</v>
      </c>
      <c r="G917" s="67"/>
      <c r="H917" s="254">
        <f>ROUND(G917*F917,2)</f>
        <v>0</v>
      </c>
      <c r="I917" s="459" t="s">
        <v>986</v>
      </c>
    </row>
    <row r="918" spans="1:9" ht="24.95" customHeight="1" x14ac:dyDescent="0.2">
      <c r="A918" s="278" t="s">
        <v>3870</v>
      </c>
      <c r="B918" s="278" t="s">
        <v>979</v>
      </c>
      <c r="C918" s="279" t="s">
        <v>8482</v>
      </c>
      <c r="D918" s="280" t="s">
        <v>8483</v>
      </c>
      <c r="E918" s="281" t="s">
        <v>721</v>
      </c>
      <c r="F918" s="282">
        <v>1</v>
      </c>
      <c r="G918" s="67"/>
      <c r="H918" s="254">
        <f>ROUND(G918*F918,2)</f>
        <v>0</v>
      </c>
      <c r="I918" s="459" t="s">
        <v>986</v>
      </c>
    </row>
    <row r="919" spans="1:9" ht="36" x14ac:dyDescent="0.2">
      <c r="A919" s="175"/>
      <c r="B919" s="221" t="s">
        <v>1079</v>
      </c>
      <c r="C919" s="209"/>
      <c r="D919" s="227" t="s">
        <v>5367</v>
      </c>
      <c r="E919" s="209"/>
      <c r="F919" s="209"/>
      <c r="G919" s="209"/>
      <c r="H919" s="209"/>
      <c r="I919" s="455"/>
    </row>
    <row r="920" spans="1:9" ht="24.95" customHeight="1" x14ac:dyDescent="0.2">
      <c r="A920" s="115"/>
      <c r="B920" s="347" t="s">
        <v>977</v>
      </c>
      <c r="C920" s="100" t="s">
        <v>5062</v>
      </c>
      <c r="D920" s="100" t="s">
        <v>1369</v>
      </c>
      <c r="E920" s="348"/>
      <c r="F920" s="349"/>
      <c r="G920" s="349"/>
      <c r="H920" s="350">
        <f>SUM(H921:H949)</f>
        <v>0</v>
      </c>
      <c r="I920" s="276"/>
    </row>
    <row r="921" spans="1:9" ht="24.95" customHeight="1" x14ac:dyDescent="0.2">
      <c r="A921" s="278" t="s">
        <v>3871</v>
      </c>
      <c r="B921" s="278" t="s">
        <v>979</v>
      </c>
      <c r="C921" s="279" t="s">
        <v>5522</v>
      </c>
      <c r="D921" s="280" t="s">
        <v>5523</v>
      </c>
      <c r="E921" s="281" t="s">
        <v>940</v>
      </c>
      <c r="F921" s="282">
        <v>336</v>
      </c>
      <c r="G921" s="67"/>
      <c r="H921" s="254">
        <f>ROUND(G921*F921,2)</f>
        <v>0</v>
      </c>
      <c r="I921" s="459" t="s">
        <v>982</v>
      </c>
    </row>
    <row r="922" spans="1:9" ht="9" customHeight="1" x14ac:dyDescent="0.2">
      <c r="A922" s="175"/>
      <c r="B922" s="454" t="s">
        <v>983</v>
      </c>
      <c r="C922" s="209"/>
      <c r="D922" s="180" t="s">
        <v>5524</v>
      </c>
      <c r="E922" s="209"/>
      <c r="F922" s="209"/>
      <c r="G922" s="209"/>
      <c r="H922" s="209"/>
      <c r="I922" s="455"/>
    </row>
    <row r="923" spans="1:9" ht="9" customHeight="1" x14ac:dyDescent="0.2">
      <c r="A923" s="177"/>
      <c r="B923" s="221" t="s">
        <v>985</v>
      </c>
      <c r="C923" s="210" t="s">
        <v>986</v>
      </c>
      <c r="D923" s="211" t="s">
        <v>8484</v>
      </c>
      <c r="E923" s="212"/>
      <c r="F923" s="210" t="s">
        <v>986</v>
      </c>
      <c r="G923" s="212"/>
      <c r="H923" s="212"/>
      <c r="I923" s="456"/>
    </row>
    <row r="924" spans="1:9" ht="9" customHeight="1" x14ac:dyDescent="0.2">
      <c r="A924" s="177"/>
      <c r="B924" s="221" t="s">
        <v>985</v>
      </c>
      <c r="C924" s="210" t="s">
        <v>986</v>
      </c>
      <c r="D924" s="211" t="s">
        <v>8319</v>
      </c>
      <c r="E924" s="212"/>
      <c r="F924" s="210" t="s">
        <v>986</v>
      </c>
      <c r="G924" s="212"/>
      <c r="H924" s="212"/>
      <c r="I924" s="456"/>
    </row>
    <row r="925" spans="1:9" ht="9" customHeight="1" x14ac:dyDescent="0.2">
      <c r="A925" s="178"/>
      <c r="B925" s="221" t="s">
        <v>985</v>
      </c>
      <c r="C925" s="213" t="s">
        <v>986</v>
      </c>
      <c r="D925" s="214" t="s">
        <v>8485</v>
      </c>
      <c r="E925" s="215"/>
      <c r="F925" s="216">
        <v>1</v>
      </c>
      <c r="G925" s="215"/>
      <c r="H925" s="215"/>
      <c r="I925" s="457"/>
    </row>
    <row r="926" spans="1:9" ht="9" customHeight="1" x14ac:dyDescent="0.2">
      <c r="A926" s="177"/>
      <c r="B926" s="221" t="s">
        <v>985</v>
      </c>
      <c r="C926" s="210" t="s">
        <v>986</v>
      </c>
      <c r="D926" s="211" t="s">
        <v>8322</v>
      </c>
      <c r="E926" s="212"/>
      <c r="F926" s="210" t="s">
        <v>986</v>
      </c>
      <c r="G926" s="212"/>
      <c r="H926" s="212"/>
      <c r="I926" s="456"/>
    </row>
    <row r="927" spans="1:9" ht="9" customHeight="1" x14ac:dyDescent="0.2">
      <c r="A927" s="178"/>
      <c r="B927" s="221" t="s">
        <v>985</v>
      </c>
      <c r="C927" s="213" t="s">
        <v>986</v>
      </c>
      <c r="D927" s="214" t="s">
        <v>8485</v>
      </c>
      <c r="E927" s="215"/>
      <c r="F927" s="216">
        <v>1</v>
      </c>
      <c r="G927" s="215"/>
      <c r="H927" s="215"/>
      <c r="I927" s="457"/>
    </row>
    <row r="928" spans="1:9" ht="9" customHeight="1" x14ac:dyDescent="0.2">
      <c r="A928" s="177"/>
      <c r="B928" s="221" t="s">
        <v>985</v>
      </c>
      <c r="C928" s="210" t="s">
        <v>986</v>
      </c>
      <c r="D928" s="211" t="s">
        <v>8335</v>
      </c>
      <c r="E928" s="212"/>
      <c r="F928" s="210" t="s">
        <v>986</v>
      </c>
      <c r="G928" s="212"/>
      <c r="H928" s="212"/>
      <c r="I928" s="456"/>
    </row>
    <row r="929" spans="1:9" ht="9" customHeight="1" x14ac:dyDescent="0.2">
      <c r="A929" s="178"/>
      <c r="B929" s="221" t="s">
        <v>985</v>
      </c>
      <c r="C929" s="213" t="s">
        <v>986</v>
      </c>
      <c r="D929" s="214" t="s">
        <v>8486</v>
      </c>
      <c r="E929" s="215"/>
      <c r="F929" s="216">
        <v>0.5</v>
      </c>
      <c r="G929" s="215"/>
      <c r="H929" s="215"/>
      <c r="I929" s="457"/>
    </row>
    <row r="930" spans="1:9" ht="9" customHeight="1" x14ac:dyDescent="0.2">
      <c r="A930" s="177"/>
      <c r="B930" s="221" t="s">
        <v>985</v>
      </c>
      <c r="C930" s="210" t="s">
        <v>986</v>
      </c>
      <c r="D930" s="211" t="s">
        <v>8336</v>
      </c>
      <c r="E930" s="212"/>
      <c r="F930" s="210" t="s">
        <v>986</v>
      </c>
      <c r="G930" s="212"/>
      <c r="H930" s="212"/>
      <c r="I930" s="456"/>
    </row>
    <row r="931" spans="1:9" ht="9" customHeight="1" x14ac:dyDescent="0.2">
      <c r="A931" s="178"/>
      <c r="B931" s="221" t="s">
        <v>985</v>
      </c>
      <c r="C931" s="213" t="s">
        <v>986</v>
      </c>
      <c r="D931" s="214" t="s">
        <v>8485</v>
      </c>
      <c r="E931" s="215"/>
      <c r="F931" s="216">
        <v>1</v>
      </c>
      <c r="G931" s="215"/>
      <c r="H931" s="215"/>
      <c r="I931" s="457"/>
    </row>
    <row r="932" spans="1:9" ht="9" customHeight="1" x14ac:dyDescent="0.2">
      <c r="A932" s="177"/>
      <c r="B932" s="221" t="s">
        <v>985</v>
      </c>
      <c r="C932" s="210" t="s">
        <v>986</v>
      </c>
      <c r="D932" s="211" t="s">
        <v>8337</v>
      </c>
      <c r="E932" s="212"/>
      <c r="F932" s="210" t="s">
        <v>986</v>
      </c>
      <c r="G932" s="212"/>
      <c r="H932" s="212"/>
      <c r="I932" s="456"/>
    </row>
    <row r="933" spans="1:9" ht="9" customHeight="1" x14ac:dyDescent="0.2">
      <c r="A933" s="178"/>
      <c r="B933" s="221" t="s">
        <v>985</v>
      </c>
      <c r="C933" s="213" t="s">
        <v>986</v>
      </c>
      <c r="D933" s="214" t="s">
        <v>8487</v>
      </c>
      <c r="E933" s="215"/>
      <c r="F933" s="216">
        <v>1.5</v>
      </c>
      <c r="G933" s="215"/>
      <c r="H933" s="215"/>
      <c r="I933" s="457"/>
    </row>
    <row r="934" spans="1:9" ht="9" customHeight="1" x14ac:dyDescent="0.2">
      <c r="A934" s="177"/>
      <c r="B934" s="221" t="s">
        <v>985</v>
      </c>
      <c r="C934" s="210" t="s">
        <v>986</v>
      </c>
      <c r="D934" s="211" t="s">
        <v>8338</v>
      </c>
      <c r="E934" s="212"/>
      <c r="F934" s="210" t="s">
        <v>986</v>
      </c>
      <c r="G934" s="212"/>
      <c r="H934" s="212"/>
      <c r="I934" s="456"/>
    </row>
    <row r="935" spans="1:9" ht="9" customHeight="1" x14ac:dyDescent="0.2">
      <c r="A935" s="178"/>
      <c r="B935" s="221" t="s">
        <v>985</v>
      </c>
      <c r="C935" s="213" t="s">
        <v>986</v>
      </c>
      <c r="D935" s="214" t="s">
        <v>8485</v>
      </c>
      <c r="E935" s="215"/>
      <c r="F935" s="216">
        <v>1</v>
      </c>
      <c r="G935" s="215"/>
      <c r="H935" s="215"/>
      <c r="I935" s="457"/>
    </row>
    <row r="936" spans="1:9" ht="9" customHeight="1" x14ac:dyDescent="0.2">
      <c r="A936" s="177"/>
      <c r="B936" s="221" t="s">
        <v>985</v>
      </c>
      <c r="C936" s="210" t="s">
        <v>986</v>
      </c>
      <c r="D936" s="211" t="s">
        <v>8319</v>
      </c>
      <c r="E936" s="212"/>
      <c r="F936" s="210" t="s">
        <v>986</v>
      </c>
      <c r="G936" s="212"/>
      <c r="H936" s="212"/>
      <c r="I936" s="456"/>
    </row>
    <row r="937" spans="1:9" ht="9" customHeight="1" x14ac:dyDescent="0.2">
      <c r="A937" s="178"/>
      <c r="B937" s="221" t="s">
        <v>985</v>
      </c>
      <c r="C937" s="213" t="s">
        <v>986</v>
      </c>
      <c r="D937" s="214" t="s">
        <v>8488</v>
      </c>
      <c r="E937" s="215"/>
      <c r="F937" s="216">
        <v>2</v>
      </c>
      <c r="G937" s="215"/>
      <c r="H937" s="215"/>
      <c r="I937" s="457"/>
    </row>
    <row r="938" spans="1:9" ht="9" customHeight="1" x14ac:dyDescent="0.2">
      <c r="A938" s="181"/>
      <c r="B938" s="221" t="s">
        <v>985</v>
      </c>
      <c r="C938" s="223" t="s">
        <v>986</v>
      </c>
      <c r="D938" s="224" t="s">
        <v>988</v>
      </c>
      <c r="E938" s="225"/>
      <c r="F938" s="226">
        <v>8</v>
      </c>
      <c r="G938" s="225"/>
      <c r="H938" s="225"/>
      <c r="I938" s="463"/>
    </row>
    <row r="939" spans="1:9" ht="9" customHeight="1" x14ac:dyDescent="0.2">
      <c r="A939" s="177"/>
      <c r="B939" s="221" t="s">
        <v>985</v>
      </c>
      <c r="C939" s="210" t="s">
        <v>986</v>
      </c>
      <c r="D939" s="211" t="s">
        <v>5525</v>
      </c>
      <c r="E939" s="212"/>
      <c r="F939" s="210" t="s">
        <v>986</v>
      </c>
      <c r="G939" s="212"/>
      <c r="H939" s="212"/>
      <c r="I939" s="456"/>
    </row>
    <row r="940" spans="1:9" ht="9" customHeight="1" x14ac:dyDescent="0.2">
      <c r="A940" s="178"/>
      <c r="B940" s="221" t="s">
        <v>985</v>
      </c>
      <c r="C940" s="213" t="s">
        <v>986</v>
      </c>
      <c r="D940" s="214" t="s">
        <v>8489</v>
      </c>
      <c r="E940" s="215"/>
      <c r="F940" s="216">
        <v>144</v>
      </c>
      <c r="G940" s="215"/>
      <c r="H940" s="215"/>
      <c r="I940" s="457"/>
    </row>
    <row r="941" spans="1:9" ht="9" customHeight="1" x14ac:dyDescent="0.2">
      <c r="A941" s="177"/>
      <c r="B941" s="221" t="s">
        <v>985</v>
      </c>
      <c r="C941" s="210" t="s">
        <v>986</v>
      </c>
      <c r="D941" s="211" t="s">
        <v>5527</v>
      </c>
      <c r="E941" s="212"/>
      <c r="F941" s="210" t="s">
        <v>986</v>
      </c>
      <c r="G941" s="212"/>
      <c r="H941" s="212"/>
      <c r="I941" s="456"/>
    </row>
    <row r="942" spans="1:9" ht="9" customHeight="1" x14ac:dyDescent="0.2">
      <c r="A942" s="178"/>
      <c r="B942" s="221" t="s">
        <v>985</v>
      </c>
      <c r="C942" s="213" t="s">
        <v>986</v>
      </c>
      <c r="D942" s="214" t="s">
        <v>8490</v>
      </c>
      <c r="E942" s="215"/>
      <c r="F942" s="216">
        <v>18</v>
      </c>
      <c r="G942" s="215"/>
      <c r="H942" s="215"/>
      <c r="I942" s="457"/>
    </row>
    <row r="943" spans="1:9" ht="9" customHeight="1" x14ac:dyDescent="0.2">
      <c r="A943" s="177"/>
      <c r="B943" s="221" t="s">
        <v>985</v>
      </c>
      <c r="C943" s="210" t="s">
        <v>986</v>
      </c>
      <c r="D943" s="211" t="s">
        <v>5529</v>
      </c>
      <c r="E943" s="212"/>
      <c r="F943" s="210" t="s">
        <v>986</v>
      </c>
      <c r="G943" s="212"/>
      <c r="H943" s="212"/>
      <c r="I943" s="456"/>
    </row>
    <row r="944" spans="1:9" ht="9" customHeight="1" x14ac:dyDescent="0.2">
      <c r="A944" s="178"/>
      <c r="B944" s="221" t="s">
        <v>985</v>
      </c>
      <c r="C944" s="213" t="s">
        <v>986</v>
      </c>
      <c r="D944" s="214" t="s">
        <v>8491</v>
      </c>
      <c r="E944" s="215"/>
      <c r="F944" s="216">
        <v>90</v>
      </c>
      <c r="G944" s="215"/>
      <c r="H944" s="215"/>
      <c r="I944" s="457"/>
    </row>
    <row r="945" spans="1:9" ht="9" customHeight="1" x14ac:dyDescent="0.2">
      <c r="A945" s="177"/>
      <c r="B945" s="221" t="s">
        <v>985</v>
      </c>
      <c r="C945" s="210" t="s">
        <v>986</v>
      </c>
      <c r="D945" s="211" t="s">
        <v>8492</v>
      </c>
      <c r="E945" s="212"/>
      <c r="F945" s="210" t="s">
        <v>986</v>
      </c>
      <c r="G945" s="212"/>
      <c r="H945" s="212"/>
      <c r="I945" s="456"/>
    </row>
    <row r="946" spans="1:9" ht="9" customHeight="1" x14ac:dyDescent="0.2">
      <c r="A946" s="178"/>
      <c r="B946" s="221" t="s">
        <v>985</v>
      </c>
      <c r="C946" s="213" t="s">
        <v>986</v>
      </c>
      <c r="D946" s="214" t="s">
        <v>8493</v>
      </c>
      <c r="E946" s="215"/>
      <c r="F946" s="216">
        <v>12</v>
      </c>
      <c r="G946" s="215"/>
      <c r="H946" s="215"/>
      <c r="I946" s="457"/>
    </row>
    <row r="947" spans="1:9" ht="9" customHeight="1" x14ac:dyDescent="0.2">
      <c r="A947" s="177"/>
      <c r="B947" s="221" t="s">
        <v>985</v>
      </c>
      <c r="C947" s="210" t="s">
        <v>986</v>
      </c>
      <c r="D947" s="211" t="s">
        <v>8494</v>
      </c>
      <c r="E947" s="212"/>
      <c r="F947" s="210" t="s">
        <v>986</v>
      </c>
      <c r="G947" s="212"/>
      <c r="H947" s="212"/>
      <c r="I947" s="456"/>
    </row>
    <row r="948" spans="1:9" ht="9" customHeight="1" x14ac:dyDescent="0.2">
      <c r="A948" s="178"/>
      <c r="B948" s="221" t="s">
        <v>985</v>
      </c>
      <c r="C948" s="213" t="s">
        <v>986</v>
      </c>
      <c r="D948" s="214" t="s">
        <v>8495</v>
      </c>
      <c r="E948" s="215"/>
      <c r="F948" s="216">
        <v>64</v>
      </c>
      <c r="G948" s="215"/>
      <c r="H948" s="215"/>
      <c r="I948" s="457"/>
    </row>
    <row r="949" spans="1:9" ht="9" customHeight="1" x14ac:dyDescent="0.2">
      <c r="A949" s="483"/>
      <c r="B949" s="182" t="s">
        <v>985</v>
      </c>
      <c r="C949" s="484" t="s">
        <v>986</v>
      </c>
      <c r="D949" s="485" t="s">
        <v>1023</v>
      </c>
      <c r="E949" s="486"/>
      <c r="F949" s="487">
        <v>336</v>
      </c>
      <c r="G949" s="486"/>
      <c r="H949" s="486"/>
      <c r="I949" s="488"/>
    </row>
  </sheetData>
  <sheetProtection algorithmName="SHA-512" hashValue="zQLEfOv2llSw0ToWToo2w7gsK58EzETaDS4fhVYF+JtiXf13Nd7q1gw4rTSAmFRhG0x2pH78f3kq+huOjKkGCw==" saltValue="juCLhERcsEsLlzMKejamx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8496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H9+H77</f>
        <v>0</v>
      </c>
      <c r="I8" s="276"/>
    </row>
    <row r="9" spans="1:29" s="46" customFormat="1" ht="24.95" customHeight="1" x14ac:dyDescent="0.25">
      <c r="A9" s="298"/>
      <c r="B9" s="351" t="s">
        <v>977</v>
      </c>
      <c r="C9" s="352" t="s">
        <v>1024</v>
      </c>
      <c r="D9" s="352" t="s">
        <v>970</v>
      </c>
      <c r="E9" s="353"/>
      <c r="F9" s="354"/>
      <c r="G9" s="354"/>
      <c r="H9" s="116">
        <f>SUM(H10:H76)</f>
        <v>0</v>
      </c>
      <c r="I9" s="277"/>
    </row>
    <row r="10" spans="1:29" s="46" customFormat="1" ht="24.95" customHeight="1" x14ac:dyDescent="0.25">
      <c r="A10" s="278" t="s">
        <v>73</v>
      </c>
      <c r="B10" s="278" t="s">
        <v>979</v>
      </c>
      <c r="C10" s="279" t="s">
        <v>5065</v>
      </c>
      <c r="D10" s="280" t="s">
        <v>5066</v>
      </c>
      <c r="E10" s="281" t="s">
        <v>125</v>
      </c>
      <c r="F10" s="282">
        <v>174.9</v>
      </c>
      <c r="G10" s="67"/>
      <c r="H10" s="254">
        <f>ROUND(G10*F10,2)</f>
        <v>0</v>
      </c>
      <c r="I10" s="412" t="s">
        <v>982</v>
      </c>
    </row>
    <row r="11" spans="1:29" ht="12" x14ac:dyDescent="0.2">
      <c r="A11" s="175"/>
      <c r="B11" s="454" t="s">
        <v>983</v>
      </c>
      <c r="C11" s="209"/>
      <c r="D11" s="180" t="s">
        <v>5067</v>
      </c>
      <c r="E11" s="209"/>
      <c r="F11" s="209"/>
      <c r="G11" s="209"/>
      <c r="H11" s="209"/>
      <c r="I11" s="385"/>
    </row>
    <row r="12" spans="1:29" ht="12" x14ac:dyDescent="0.2">
      <c r="A12" s="177"/>
      <c r="B12" s="221" t="s">
        <v>985</v>
      </c>
      <c r="C12" s="210" t="s">
        <v>986</v>
      </c>
      <c r="D12" s="211" t="s">
        <v>5068</v>
      </c>
      <c r="E12" s="212"/>
      <c r="F12" s="210" t="s">
        <v>986</v>
      </c>
      <c r="G12" s="212"/>
      <c r="H12" s="212"/>
      <c r="I12" s="383"/>
    </row>
    <row r="13" spans="1:29" ht="12" x14ac:dyDescent="0.2">
      <c r="A13" s="178"/>
      <c r="B13" s="221" t="s">
        <v>985</v>
      </c>
      <c r="C13" s="213" t="s">
        <v>986</v>
      </c>
      <c r="D13" s="214" t="s">
        <v>8497</v>
      </c>
      <c r="E13" s="215"/>
      <c r="F13" s="216">
        <v>174.9</v>
      </c>
      <c r="G13" s="215"/>
      <c r="H13" s="215"/>
      <c r="I13" s="384"/>
    </row>
    <row r="14" spans="1:29" ht="24.95" customHeight="1" x14ac:dyDescent="0.2">
      <c r="A14" s="278" t="s">
        <v>75</v>
      </c>
      <c r="B14" s="278" t="s">
        <v>979</v>
      </c>
      <c r="C14" s="279" t="s">
        <v>5085</v>
      </c>
      <c r="D14" s="280" t="s">
        <v>5086</v>
      </c>
      <c r="E14" s="281" t="s">
        <v>92</v>
      </c>
      <c r="F14" s="282">
        <v>5</v>
      </c>
      <c r="G14" s="67"/>
      <c r="H14" s="254">
        <f>ROUND(G14*F14,2)</f>
        <v>0</v>
      </c>
      <c r="I14" s="459" t="s">
        <v>982</v>
      </c>
    </row>
    <row r="15" spans="1:29" ht="12" x14ac:dyDescent="0.2">
      <c r="A15" s="175"/>
      <c r="B15" s="454" t="s">
        <v>983</v>
      </c>
      <c r="C15" s="209"/>
      <c r="D15" s="180" t="s">
        <v>5087</v>
      </c>
      <c r="E15" s="209"/>
      <c r="F15" s="209"/>
      <c r="G15" s="209"/>
      <c r="H15" s="209"/>
      <c r="I15" s="385"/>
    </row>
    <row r="16" spans="1:29" ht="12" x14ac:dyDescent="0.2">
      <c r="A16" s="177"/>
      <c r="B16" s="221" t="s">
        <v>985</v>
      </c>
      <c r="C16" s="210" t="s">
        <v>986</v>
      </c>
      <c r="D16" s="211" t="s">
        <v>7992</v>
      </c>
      <c r="E16" s="212"/>
      <c r="F16" s="210" t="s">
        <v>986</v>
      </c>
      <c r="G16" s="212"/>
      <c r="H16" s="212"/>
      <c r="I16" s="383"/>
    </row>
    <row r="17" spans="1:9" ht="12" x14ac:dyDescent="0.2">
      <c r="A17" s="178"/>
      <c r="B17" s="221" t="s">
        <v>985</v>
      </c>
      <c r="C17" s="213" t="s">
        <v>986</v>
      </c>
      <c r="D17" s="214" t="s">
        <v>73</v>
      </c>
      <c r="E17" s="215"/>
      <c r="F17" s="216">
        <v>1</v>
      </c>
      <c r="G17" s="215"/>
      <c r="H17" s="215"/>
      <c r="I17" s="384"/>
    </row>
    <row r="18" spans="1:9" ht="12" x14ac:dyDescent="0.2">
      <c r="A18" s="177"/>
      <c r="B18" s="221" t="s">
        <v>985</v>
      </c>
      <c r="C18" s="210" t="s">
        <v>986</v>
      </c>
      <c r="D18" s="211" t="s">
        <v>5088</v>
      </c>
      <c r="E18" s="212"/>
      <c r="F18" s="210" t="s">
        <v>986</v>
      </c>
      <c r="G18" s="212"/>
      <c r="H18" s="212"/>
      <c r="I18" s="383"/>
    </row>
    <row r="19" spans="1:9" ht="12" x14ac:dyDescent="0.2">
      <c r="A19" s="178"/>
      <c r="B19" s="221" t="s">
        <v>985</v>
      </c>
      <c r="C19" s="213" t="s">
        <v>986</v>
      </c>
      <c r="D19" s="214" t="s">
        <v>73</v>
      </c>
      <c r="E19" s="215"/>
      <c r="F19" s="216">
        <v>1</v>
      </c>
      <c r="G19" s="215"/>
      <c r="H19" s="215"/>
      <c r="I19" s="384"/>
    </row>
    <row r="20" spans="1:9" ht="12" x14ac:dyDescent="0.2">
      <c r="A20" s="177"/>
      <c r="B20" s="221" t="s">
        <v>985</v>
      </c>
      <c r="C20" s="210" t="s">
        <v>986</v>
      </c>
      <c r="D20" s="211" t="s">
        <v>5089</v>
      </c>
      <c r="E20" s="212"/>
      <c r="F20" s="210" t="s">
        <v>986</v>
      </c>
      <c r="G20" s="212"/>
      <c r="H20" s="212"/>
      <c r="I20" s="383"/>
    </row>
    <row r="21" spans="1:9" ht="12" x14ac:dyDescent="0.2">
      <c r="A21" s="178"/>
      <c r="B21" s="221" t="s">
        <v>985</v>
      </c>
      <c r="C21" s="213" t="s">
        <v>986</v>
      </c>
      <c r="D21" s="214" t="s">
        <v>73</v>
      </c>
      <c r="E21" s="215"/>
      <c r="F21" s="216">
        <v>1</v>
      </c>
      <c r="G21" s="215"/>
      <c r="H21" s="215"/>
      <c r="I21" s="384"/>
    </row>
    <row r="22" spans="1:9" ht="12" x14ac:dyDescent="0.2">
      <c r="A22" s="177"/>
      <c r="B22" s="221" t="s">
        <v>985</v>
      </c>
      <c r="C22" s="210" t="s">
        <v>986</v>
      </c>
      <c r="D22" s="211" t="s">
        <v>5090</v>
      </c>
      <c r="E22" s="212"/>
      <c r="F22" s="210" t="s">
        <v>986</v>
      </c>
      <c r="G22" s="212"/>
      <c r="H22" s="212"/>
      <c r="I22" s="383"/>
    </row>
    <row r="23" spans="1:9" ht="12" x14ac:dyDescent="0.2">
      <c r="A23" s="178"/>
      <c r="B23" s="221" t="s">
        <v>985</v>
      </c>
      <c r="C23" s="213" t="s">
        <v>986</v>
      </c>
      <c r="D23" s="214" t="s">
        <v>73</v>
      </c>
      <c r="E23" s="215"/>
      <c r="F23" s="216">
        <v>1</v>
      </c>
      <c r="G23" s="215"/>
      <c r="H23" s="215"/>
      <c r="I23" s="384"/>
    </row>
    <row r="24" spans="1:9" ht="12" x14ac:dyDescent="0.2">
      <c r="A24" s="177"/>
      <c r="B24" s="221" t="s">
        <v>985</v>
      </c>
      <c r="C24" s="210" t="s">
        <v>986</v>
      </c>
      <c r="D24" s="211" t="s">
        <v>5092</v>
      </c>
      <c r="E24" s="212"/>
      <c r="F24" s="210" t="s">
        <v>986</v>
      </c>
      <c r="G24" s="212"/>
      <c r="H24" s="212"/>
      <c r="I24" s="383"/>
    </row>
    <row r="25" spans="1:9" ht="12" x14ac:dyDescent="0.2">
      <c r="A25" s="178"/>
      <c r="B25" s="221" t="s">
        <v>985</v>
      </c>
      <c r="C25" s="213" t="s">
        <v>986</v>
      </c>
      <c r="D25" s="214" t="s">
        <v>73</v>
      </c>
      <c r="E25" s="215"/>
      <c r="F25" s="216">
        <v>1</v>
      </c>
      <c r="G25" s="215"/>
      <c r="H25" s="215"/>
      <c r="I25" s="384"/>
    </row>
    <row r="26" spans="1:9" ht="12" x14ac:dyDescent="0.2">
      <c r="A26" s="179"/>
      <c r="B26" s="221" t="s">
        <v>985</v>
      </c>
      <c r="C26" s="217" t="s">
        <v>986</v>
      </c>
      <c r="D26" s="218" t="s">
        <v>1023</v>
      </c>
      <c r="E26" s="219"/>
      <c r="F26" s="220">
        <v>5</v>
      </c>
      <c r="G26" s="219"/>
      <c r="H26" s="219"/>
      <c r="I26" s="387"/>
    </row>
    <row r="27" spans="1:9" ht="24.95" customHeight="1" x14ac:dyDescent="0.2">
      <c r="A27" s="278" t="s">
        <v>42</v>
      </c>
      <c r="B27" s="278" t="s">
        <v>979</v>
      </c>
      <c r="C27" s="279" t="s">
        <v>5093</v>
      </c>
      <c r="D27" s="280" t="s">
        <v>5094</v>
      </c>
      <c r="E27" s="281" t="s">
        <v>92</v>
      </c>
      <c r="F27" s="282">
        <v>30</v>
      </c>
      <c r="G27" s="67"/>
      <c r="H27" s="254">
        <f>ROUND(G27*F27,2)</f>
        <v>0</v>
      </c>
      <c r="I27" s="459" t="s">
        <v>982</v>
      </c>
    </row>
    <row r="28" spans="1:9" ht="12" x14ac:dyDescent="0.2">
      <c r="A28" s="175"/>
      <c r="B28" s="454" t="s">
        <v>983</v>
      </c>
      <c r="C28" s="209"/>
      <c r="D28" s="180" t="s">
        <v>5095</v>
      </c>
      <c r="E28" s="209"/>
      <c r="F28" s="209"/>
      <c r="G28" s="209"/>
      <c r="H28" s="209"/>
      <c r="I28" s="385"/>
    </row>
    <row r="29" spans="1:9" ht="12" x14ac:dyDescent="0.2">
      <c r="A29" s="177"/>
      <c r="B29" s="221" t="s">
        <v>985</v>
      </c>
      <c r="C29" s="210" t="s">
        <v>986</v>
      </c>
      <c r="D29" s="211" t="s">
        <v>7992</v>
      </c>
      <c r="E29" s="212"/>
      <c r="F29" s="210" t="s">
        <v>986</v>
      </c>
      <c r="G29" s="212"/>
      <c r="H29" s="212"/>
      <c r="I29" s="383"/>
    </row>
    <row r="30" spans="1:9" ht="12" x14ac:dyDescent="0.2">
      <c r="A30" s="178"/>
      <c r="B30" s="221" t="s">
        <v>985</v>
      </c>
      <c r="C30" s="213" t="s">
        <v>986</v>
      </c>
      <c r="D30" s="214" t="s">
        <v>8498</v>
      </c>
      <c r="E30" s="215"/>
      <c r="F30" s="216">
        <v>4</v>
      </c>
      <c r="G30" s="215"/>
      <c r="H30" s="215"/>
      <c r="I30" s="384"/>
    </row>
    <row r="31" spans="1:9" ht="12" x14ac:dyDescent="0.2">
      <c r="A31" s="177"/>
      <c r="B31" s="221" t="s">
        <v>985</v>
      </c>
      <c r="C31" s="210" t="s">
        <v>986</v>
      </c>
      <c r="D31" s="211" t="s">
        <v>5088</v>
      </c>
      <c r="E31" s="212"/>
      <c r="F31" s="210" t="s">
        <v>986</v>
      </c>
      <c r="G31" s="212"/>
      <c r="H31" s="212"/>
      <c r="I31" s="383"/>
    </row>
    <row r="32" spans="1:9" ht="12" x14ac:dyDescent="0.2">
      <c r="A32" s="178"/>
      <c r="B32" s="221" t="s">
        <v>985</v>
      </c>
      <c r="C32" s="213" t="s">
        <v>986</v>
      </c>
      <c r="D32" s="214" t="s">
        <v>8499</v>
      </c>
      <c r="E32" s="215"/>
      <c r="F32" s="216">
        <v>10</v>
      </c>
      <c r="G32" s="215"/>
      <c r="H32" s="215"/>
      <c r="I32" s="384"/>
    </row>
    <row r="33" spans="1:9" ht="12" x14ac:dyDescent="0.2">
      <c r="A33" s="177"/>
      <c r="B33" s="221" t="s">
        <v>985</v>
      </c>
      <c r="C33" s="210" t="s">
        <v>986</v>
      </c>
      <c r="D33" s="211" t="s">
        <v>5089</v>
      </c>
      <c r="E33" s="212"/>
      <c r="F33" s="210" t="s">
        <v>986</v>
      </c>
      <c r="G33" s="212"/>
      <c r="H33" s="212"/>
      <c r="I33" s="383"/>
    </row>
    <row r="34" spans="1:9" ht="12" x14ac:dyDescent="0.2">
      <c r="A34" s="178"/>
      <c r="B34" s="221" t="s">
        <v>985</v>
      </c>
      <c r="C34" s="213" t="s">
        <v>986</v>
      </c>
      <c r="D34" s="214" t="s">
        <v>8498</v>
      </c>
      <c r="E34" s="215"/>
      <c r="F34" s="216">
        <v>4</v>
      </c>
      <c r="G34" s="215"/>
      <c r="H34" s="215"/>
      <c r="I34" s="384"/>
    </row>
    <row r="35" spans="1:9" ht="12" x14ac:dyDescent="0.2">
      <c r="A35" s="177"/>
      <c r="B35" s="221" t="s">
        <v>985</v>
      </c>
      <c r="C35" s="210" t="s">
        <v>986</v>
      </c>
      <c r="D35" s="211" t="s">
        <v>5090</v>
      </c>
      <c r="E35" s="212"/>
      <c r="F35" s="210" t="s">
        <v>986</v>
      </c>
      <c r="G35" s="212"/>
      <c r="H35" s="212"/>
      <c r="I35" s="383"/>
    </row>
    <row r="36" spans="1:9" ht="12" x14ac:dyDescent="0.2">
      <c r="A36" s="178"/>
      <c r="B36" s="221" t="s">
        <v>985</v>
      </c>
      <c r="C36" s="213" t="s">
        <v>986</v>
      </c>
      <c r="D36" s="214" t="s">
        <v>8500</v>
      </c>
      <c r="E36" s="215"/>
      <c r="F36" s="216">
        <v>8</v>
      </c>
      <c r="G36" s="215"/>
      <c r="H36" s="215"/>
      <c r="I36" s="384"/>
    </row>
    <row r="37" spans="1:9" ht="12" x14ac:dyDescent="0.2">
      <c r="A37" s="177"/>
      <c r="B37" s="221" t="s">
        <v>985</v>
      </c>
      <c r="C37" s="210" t="s">
        <v>986</v>
      </c>
      <c r="D37" s="211" t="s">
        <v>5092</v>
      </c>
      <c r="E37" s="212"/>
      <c r="F37" s="210" t="s">
        <v>986</v>
      </c>
      <c r="G37" s="212"/>
      <c r="H37" s="212"/>
      <c r="I37" s="383"/>
    </row>
    <row r="38" spans="1:9" ht="12" x14ac:dyDescent="0.2">
      <c r="A38" s="178"/>
      <c r="B38" s="221" t="s">
        <v>985</v>
      </c>
      <c r="C38" s="213" t="s">
        <v>986</v>
      </c>
      <c r="D38" s="214" t="s">
        <v>8498</v>
      </c>
      <c r="E38" s="215"/>
      <c r="F38" s="216">
        <v>4</v>
      </c>
      <c r="G38" s="215"/>
      <c r="H38" s="215"/>
      <c r="I38" s="384"/>
    </row>
    <row r="39" spans="1:9" ht="12" x14ac:dyDescent="0.2">
      <c r="A39" s="179"/>
      <c r="B39" s="221" t="s">
        <v>985</v>
      </c>
      <c r="C39" s="217" t="s">
        <v>986</v>
      </c>
      <c r="D39" s="218" t="s">
        <v>1023</v>
      </c>
      <c r="E39" s="219"/>
      <c r="F39" s="220">
        <v>30</v>
      </c>
      <c r="G39" s="219"/>
      <c r="H39" s="219"/>
      <c r="I39" s="387"/>
    </row>
    <row r="40" spans="1:9" ht="24.95" customHeight="1" x14ac:dyDescent="0.2">
      <c r="A40" s="278" t="s">
        <v>997</v>
      </c>
      <c r="B40" s="278" t="s">
        <v>979</v>
      </c>
      <c r="C40" s="279" t="s">
        <v>5099</v>
      </c>
      <c r="D40" s="280" t="s">
        <v>5100</v>
      </c>
      <c r="E40" s="281" t="s">
        <v>92</v>
      </c>
      <c r="F40" s="282">
        <v>5</v>
      </c>
      <c r="G40" s="67"/>
      <c r="H40" s="254">
        <f>ROUND(G40*F40,2)</f>
        <v>0</v>
      </c>
      <c r="I40" s="459" t="s">
        <v>982</v>
      </c>
    </row>
    <row r="41" spans="1:9" ht="9.6" customHeight="1" x14ac:dyDescent="0.2">
      <c r="A41" s="175"/>
      <c r="B41" s="454" t="s">
        <v>983</v>
      </c>
      <c r="C41" s="209"/>
      <c r="D41" s="180" t="s">
        <v>5101</v>
      </c>
      <c r="E41" s="209"/>
      <c r="F41" s="209"/>
      <c r="G41" s="209"/>
      <c r="H41" s="209"/>
      <c r="I41" s="385"/>
    </row>
    <row r="42" spans="1:9" ht="9.6" customHeight="1" x14ac:dyDescent="0.2">
      <c r="A42" s="177"/>
      <c r="B42" s="221" t="s">
        <v>985</v>
      </c>
      <c r="C42" s="210" t="s">
        <v>986</v>
      </c>
      <c r="D42" s="211" t="s">
        <v>7992</v>
      </c>
      <c r="E42" s="212"/>
      <c r="F42" s="210" t="s">
        <v>986</v>
      </c>
      <c r="G42" s="212"/>
      <c r="H42" s="212"/>
      <c r="I42" s="383"/>
    </row>
    <row r="43" spans="1:9" ht="9.6" customHeight="1" x14ac:dyDescent="0.2">
      <c r="A43" s="178"/>
      <c r="B43" s="221" t="s">
        <v>985</v>
      </c>
      <c r="C43" s="213" t="s">
        <v>986</v>
      </c>
      <c r="D43" s="214" t="s">
        <v>73</v>
      </c>
      <c r="E43" s="215"/>
      <c r="F43" s="216">
        <v>1</v>
      </c>
      <c r="G43" s="215"/>
      <c r="H43" s="215"/>
      <c r="I43" s="384"/>
    </row>
    <row r="44" spans="1:9" ht="9.6" customHeight="1" x14ac:dyDescent="0.2">
      <c r="A44" s="177"/>
      <c r="B44" s="221" t="s">
        <v>985</v>
      </c>
      <c r="C44" s="210" t="s">
        <v>986</v>
      </c>
      <c r="D44" s="211" t="s">
        <v>5088</v>
      </c>
      <c r="E44" s="212"/>
      <c r="F44" s="210" t="s">
        <v>986</v>
      </c>
      <c r="G44" s="212"/>
      <c r="H44" s="212"/>
      <c r="I44" s="383"/>
    </row>
    <row r="45" spans="1:9" ht="9.6" customHeight="1" x14ac:dyDescent="0.2">
      <c r="A45" s="178"/>
      <c r="B45" s="221" t="s">
        <v>985</v>
      </c>
      <c r="C45" s="213" t="s">
        <v>986</v>
      </c>
      <c r="D45" s="214" t="s">
        <v>73</v>
      </c>
      <c r="E45" s="215"/>
      <c r="F45" s="216">
        <v>1</v>
      </c>
      <c r="G45" s="215"/>
      <c r="H45" s="215"/>
      <c r="I45" s="384"/>
    </row>
    <row r="46" spans="1:9" ht="9.6" customHeight="1" x14ac:dyDescent="0.2">
      <c r="A46" s="177"/>
      <c r="B46" s="221" t="s">
        <v>985</v>
      </c>
      <c r="C46" s="210" t="s">
        <v>986</v>
      </c>
      <c r="D46" s="211" t="s">
        <v>5089</v>
      </c>
      <c r="E46" s="212"/>
      <c r="F46" s="210" t="s">
        <v>986</v>
      </c>
      <c r="G46" s="212"/>
      <c r="H46" s="212"/>
      <c r="I46" s="383"/>
    </row>
    <row r="47" spans="1:9" ht="9.6" customHeight="1" x14ac:dyDescent="0.2">
      <c r="A47" s="178"/>
      <c r="B47" s="221" t="s">
        <v>985</v>
      </c>
      <c r="C47" s="213" t="s">
        <v>986</v>
      </c>
      <c r="D47" s="214" t="s">
        <v>73</v>
      </c>
      <c r="E47" s="215"/>
      <c r="F47" s="216">
        <v>1</v>
      </c>
      <c r="G47" s="215"/>
      <c r="H47" s="215"/>
      <c r="I47" s="384"/>
    </row>
    <row r="48" spans="1:9" ht="9.6" customHeight="1" x14ac:dyDescent="0.2">
      <c r="A48" s="177"/>
      <c r="B48" s="221" t="s">
        <v>985</v>
      </c>
      <c r="C48" s="210" t="s">
        <v>986</v>
      </c>
      <c r="D48" s="211" t="s">
        <v>5090</v>
      </c>
      <c r="E48" s="212"/>
      <c r="F48" s="210" t="s">
        <v>986</v>
      </c>
      <c r="G48" s="212"/>
      <c r="H48" s="212"/>
      <c r="I48" s="383"/>
    </row>
    <row r="49" spans="1:9" ht="9.6" customHeight="1" x14ac:dyDescent="0.2">
      <c r="A49" s="178"/>
      <c r="B49" s="221" t="s">
        <v>985</v>
      </c>
      <c r="C49" s="213" t="s">
        <v>986</v>
      </c>
      <c r="D49" s="214" t="s">
        <v>73</v>
      </c>
      <c r="E49" s="215"/>
      <c r="F49" s="216">
        <v>1</v>
      </c>
      <c r="G49" s="215"/>
      <c r="H49" s="215"/>
      <c r="I49" s="384"/>
    </row>
    <row r="50" spans="1:9" ht="9.6" customHeight="1" x14ac:dyDescent="0.2">
      <c r="A50" s="177"/>
      <c r="B50" s="221" t="s">
        <v>985</v>
      </c>
      <c r="C50" s="210" t="s">
        <v>986</v>
      </c>
      <c r="D50" s="211" t="s">
        <v>5092</v>
      </c>
      <c r="E50" s="212"/>
      <c r="F50" s="210" t="s">
        <v>986</v>
      </c>
      <c r="G50" s="212"/>
      <c r="H50" s="212"/>
      <c r="I50" s="383"/>
    </row>
    <row r="51" spans="1:9" ht="9.6" customHeight="1" x14ac:dyDescent="0.2">
      <c r="A51" s="178"/>
      <c r="B51" s="221" t="s">
        <v>985</v>
      </c>
      <c r="C51" s="213" t="s">
        <v>986</v>
      </c>
      <c r="D51" s="214" t="s">
        <v>73</v>
      </c>
      <c r="E51" s="215"/>
      <c r="F51" s="216">
        <v>1</v>
      </c>
      <c r="G51" s="215"/>
      <c r="H51" s="215"/>
      <c r="I51" s="384"/>
    </row>
    <row r="52" spans="1:9" ht="9.6" customHeight="1" x14ac:dyDescent="0.2">
      <c r="A52" s="179"/>
      <c r="B52" s="221" t="s">
        <v>985</v>
      </c>
      <c r="C52" s="217" t="s">
        <v>986</v>
      </c>
      <c r="D52" s="218" t="s">
        <v>1023</v>
      </c>
      <c r="E52" s="219"/>
      <c r="F52" s="220">
        <v>5</v>
      </c>
      <c r="G52" s="219"/>
      <c r="H52" s="219"/>
      <c r="I52" s="387"/>
    </row>
    <row r="53" spans="1:9" ht="24.95" customHeight="1" x14ac:dyDescent="0.2">
      <c r="A53" s="278" t="s">
        <v>44</v>
      </c>
      <c r="B53" s="278" t="s">
        <v>979</v>
      </c>
      <c r="C53" s="279" t="s">
        <v>8002</v>
      </c>
      <c r="D53" s="280" t="s">
        <v>8003</v>
      </c>
      <c r="E53" s="281" t="s">
        <v>92</v>
      </c>
      <c r="F53" s="282">
        <v>75</v>
      </c>
      <c r="G53" s="67"/>
      <c r="H53" s="254">
        <f>ROUND(G53*F53,2)</f>
        <v>0</v>
      </c>
      <c r="I53" s="459" t="s">
        <v>982</v>
      </c>
    </row>
    <row r="54" spans="1:9" ht="12" x14ac:dyDescent="0.2">
      <c r="A54" s="175"/>
      <c r="B54" s="454" t="s">
        <v>983</v>
      </c>
      <c r="C54" s="209"/>
      <c r="D54" s="180" t="s">
        <v>8004</v>
      </c>
      <c r="E54" s="209"/>
      <c r="F54" s="209"/>
      <c r="G54" s="209"/>
      <c r="H54" s="209"/>
      <c r="I54" s="385"/>
    </row>
    <row r="55" spans="1:9" ht="24.95" customHeight="1" x14ac:dyDescent="0.2">
      <c r="A55" s="278" t="s">
        <v>336</v>
      </c>
      <c r="B55" s="278" t="s">
        <v>979</v>
      </c>
      <c r="C55" s="279" t="s">
        <v>8005</v>
      </c>
      <c r="D55" s="280" t="s">
        <v>8006</v>
      </c>
      <c r="E55" s="281" t="s">
        <v>92</v>
      </c>
      <c r="F55" s="282">
        <v>5</v>
      </c>
      <c r="G55" s="67"/>
      <c r="H55" s="254">
        <f>ROUND(G55*F55,2)</f>
        <v>0</v>
      </c>
      <c r="I55" s="459" t="s">
        <v>982</v>
      </c>
    </row>
    <row r="56" spans="1:9" ht="12" x14ac:dyDescent="0.2">
      <c r="A56" s="175"/>
      <c r="B56" s="454" t="s">
        <v>983</v>
      </c>
      <c r="C56" s="209"/>
      <c r="D56" s="180" t="s">
        <v>8007</v>
      </c>
      <c r="E56" s="209"/>
      <c r="F56" s="209"/>
      <c r="G56" s="209"/>
      <c r="H56" s="209"/>
      <c r="I56" s="385"/>
    </row>
    <row r="57" spans="1:9" ht="24.95" customHeight="1" x14ac:dyDescent="0.2">
      <c r="A57" s="278" t="s">
        <v>1011</v>
      </c>
      <c r="B57" s="278" t="s">
        <v>979</v>
      </c>
      <c r="C57" s="279" t="s">
        <v>5113</v>
      </c>
      <c r="D57" s="280" t="s">
        <v>5114</v>
      </c>
      <c r="E57" s="281" t="s">
        <v>125</v>
      </c>
      <c r="F57" s="282">
        <v>80.900000000000006</v>
      </c>
      <c r="G57" s="67"/>
      <c r="H57" s="254">
        <f>ROUND(G57*F57,2)</f>
        <v>0</v>
      </c>
      <c r="I57" s="459" t="s">
        <v>982</v>
      </c>
    </row>
    <row r="58" spans="1:9" ht="9.6" customHeight="1" x14ac:dyDescent="0.2">
      <c r="A58" s="175"/>
      <c r="B58" s="454" t="s">
        <v>983</v>
      </c>
      <c r="C58" s="209"/>
      <c r="D58" s="180" t="s">
        <v>5115</v>
      </c>
      <c r="E58" s="209"/>
      <c r="F58" s="209"/>
      <c r="G58" s="209"/>
      <c r="H58" s="209"/>
      <c r="I58" s="385"/>
    </row>
    <row r="59" spans="1:9" ht="9.6" customHeight="1" x14ac:dyDescent="0.2">
      <c r="A59" s="177"/>
      <c r="B59" s="221" t="s">
        <v>985</v>
      </c>
      <c r="C59" s="210" t="s">
        <v>986</v>
      </c>
      <c r="D59" s="211" t="s">
        <v>5105</v>
      </c>
      <c r="E59" s="212"/>
      <c r="F59" s="210" t="s">
        <v>986</v>
      </c>
      <c r="G59" s="212"/>
      <c r="H59" s="212"/>
      <c r="I59" s="383"/>
    </row>
    <row r="60" spans="1:9" ht="9.6" customHeight="1" x14ac:dyDescent="0.2">
      <c r="A60" s="178"/>
      <c r="B60" s="221" t="s">
        <v>985</v>
      </c>
      <c r="C60" s="213" t="s">
        <v>986</v>
      </c>
      <c r="D60" s="214" t="s">
        <v>8501</v>
      </c>
      <c r="E60" s="215"/>
      <c r="F60" s="216">
        <v>22.9</v>
      </c>
      <c r="G60" s="215"/>
      <c r="H60" s="215"/>
      <c r="I60" s="384"/>
    </row>
    <row r="61" spans="1:9" ht="9.6" customHeight="1" x14ac:dyDescent="0.2">
      <c r="A61" s="178"/>
      <c r="B61" s="221" t="s">
        <v>985</v>
      </c>
      <c r="C61" s="213" t="s">
        <v>986</v>
      </c>
      <c r="D61" s="214" t="s">
        <v>8502</v>
      </c>
      <c r="E61" s="215"/>
      <c r="F61" s="216">
        <v>19</v>
      </c>
      <c r="G61" s="215"/>
      <c r="H61" s="215"/>
      <c r="I61" s="384"/>
    </row>
    <row r="62" spans="1:9" ht="9.6" customHeight="1" x14ac:dyDescent="0.2">
      <c r="A62" s="178"/>
      <c r="B62" s="221" t="s">
        <v>985</v>
      </c>
      <c r="C62" s="213" t="s">
        <v>986</v>
      </c>
      <c r="D62" s="214" t="s">
        <v>868</v>
      </c>
      <c r="E62" s="215"/>
      <c r="F62" s="216">
        <v>18</v>
      </c>
      <c r="G62" s="215"/>
      <c r="H62" s="215"/>
      <c r="I62" s="384"/>
    </row>
    <row r="63" spans="1:9" ht="9.6" customHeight="1" x14ac:dyDescent="0.2">
      <c r="A63" s="178"/>
      <c r="B63" s="221" t="s">
        <v>985</v>
      </c>
      <c r="C63" s="213" t="s">
        <v>986</v>
      </c>
      <c r="D63" s="214" t="s">
        <v>852</v>
      </c>
      <c r="E63" s="215"/>
      <c r="F63" s="216">
        <v>10</v>
      </c>
      <c r="G63" s="215"/>
      <c r="H63" s="215"/>
      <c r="I63" s="384"/>
    </row>
    <row r="64" spans="1:9" ht="9.6" customHeight="1" x14ac:dyDescent="0.2">
      <c r="A64" s="178"/>
      <c r="B64" s="221" t="s">
        <v>985</v>
      </c>
      <c r="C64" s="213" t="s">
        <v>986</v>
      </c>
      <c r="D64" s="214" t="s">
        <v>8380</v>
      </c>
      <c r="E64" s="215"/>
      <c r="F64" s="216">
        <v>0</v>
      </c>
      <c r="G64" s="215"/>
      <c r="H64" s="215"/>
      <c r="I64" s="384"/>
    </row>
    <row r="65" spans="1:9" ht="9.6" customHeight="1" x14ac:dyDescent="0.2">
      <c r="A65" s="178"/>
      <c r="B65" s="221" t="s">
        <v>985</v>
      </c>
      <c r="C65" s="213" t="s">
        <v>986</v>
      </c>
      <c r="D65" s="214" t="s">
        <v>854</v>
      </c>
      <c r="E65" s="215"/>
      <c r="F65" s="216">
        <v>11</v>
      </c>
      <c r="G65" s="215"/>
      <c r="H65" s="215"/>
      <c r="I65" s="384"/>
    </row>
    <row r="66" spans="1:9" ht="9.6" customHeight="1" x14ac:dyDescent="0.2">
      <c r="A66" s="179"/>
      <c r="B66" s="221" t="s">
        <v>985</v>
      </c>
      <c r="C66" s="217" t="s">
        <v>986</v>
      </c>
      <c r="D66" s="218" t="s">
        <v>1023</v>
      </c>
      <c r="E66" s="219"/>
      <c r="F66" s="220">
        <v>80.900000000000006</v>
      </c>
      <c r="G66" s="219"/>
      <c r="H66" s="219"/>
      <c r="I66" s="387"/>
    </row>
    <row r="67" spans="1:9" ht="24.95" customHeight="1" x14ac:dyDescent="0.2">
      <c r="A67" s="278" t="s">
        <v>1016</v>
      </c>
      <c r="B67" s="278" t="s">
        <v>979</v>
      </c>
      <c r="C67" s="279" t="s">
        <v>5117</v>
      </c>
      <c r="D67" s="280" t="s">
        <v>5118</v>
      </c>
      <c r="E67" s="281" t="s">
        <v>125</v>
      </c>
      <c r="F67" s="282">
        <v>94</v>
      </c>
      <c r="G67" s="67"/>
      <c r="H67" s="254">
        <f>ROUND(G67*F67,2)</f>
        <v>0</v>
      </c>
      <c r="I67" s="459" t="s">
        <v>982</v>
      </c>
    </row>
    <row r="68" spans="1:9" ht="9.6" customHeight="1" x14ac:dyDescent="0.2">
      <c r="A68" s="175"/>
      <c r="B68" s="454" t="s">
        <v>983</v>
      </c>
      <c r="C68" s="209"/>
      <c r="D68" s="180" t="s">
        <v>5119</v>
      </c>
      <c r="E68" s="209"/>
      <c r="F68" s="209"/>
      <c r="G68" s="209"/>
      <c r="H68" s="209"/>
      <c r="I68" s="385"/>
    </row>
    <row r="69" spans="1:9" ht="9.6" customHeight="1" x14ac:dyDescent="0.2">
      <c r="A69" s="177"/>
      <c r="B69" s="221" t="s">
        <v>985</v>
      </c>
      <c r="C69" s="210" t="s">
        <v>986</v>
      </c>
      <c r="D69" s="211" t="s">
        <v>5105</v>
      </c>
      <c r="E69" s="212"/>
      <c r="F69" s="210" t="s">
        <v>986</v>
      </c>
      <c r="G69" s="212"/>
      <c r="H69" s="212"/>
      <c r="I69" s="383"/>
    </row>
    <row r="70" spans="1:9" ht="9.6" customHeight="1" x14ac:dyDescent="0.2">
      <c r="A70" s="178"/>
      <c r="B70" s="221" t="s">
        <v>985</v>
      </c>
      <c r="C70" s="213" t="s">
        <v>986</v>
      </c>
      <c r="D70" s="214" t="s">
        <v>856</v>
      </c>
      <c r="E70" s="215"/>
      <c r="F70" s="216">
        <v>12</v>
      </c>
      <c r="G70" s="215"/>
      <c r="H70" s="215"/>
      <c r="I70" s="384"/>
    </row>
    <row r="71" spans="1:9" ht="9.6" customHeight="1" x14ac:dyDescent="0.2">
      <c r="A71" s="178"/>
      <c r="B71" s="221" t="s">
        <v>985</v>
      </c>
      <c r="C71" s="213" t="s">
        <v>986</v>
      </c>
      <c r="D71" s="214" t="s">
        <v>8503</v>
      </c>
      <c r="E71" s="215"/>
      <c r="F71" s="216">
        <v>46</v>
      </c>
      <c r="G71" s="215"/>
      <c r="H71" s="215"/>
      <c r="I71" s="384"/>
    </row>
    <row r="72" spans="1:9" ht="9.6" customHeight="1" x14ac:dyDescent="0.2">
      <c r="A72" s="178"/>
      <c r="B72" s="221" t="s">
        <v>985</v>
      </c>
      <c r="C72" s="213" t="s">
        <v>986</v>
      </c>
      <c r="D72" s="214" t="s">
        <v>860</v>
      </c>
      <c r="E72" s="215"/>
      <c r="F72" s="216">
        <v>14</v>
      </c>
      <c r="G72" s="215"/>
      <c r="H72" s="215"/>
      <c r="I72" s="384"/>
    </row>
    <row r="73" spans="1:9" ht="9.6" customHeight="1" x14ac:dyDescent="0.2">
      <c r="A73" s="178"/>
      <c r="B73" s="221" t="s">
        <v>985</v>
      </c>
      <c r="C73" s="213" t="s">
        <v>986</v>
      </c>
      <c r="D73" s="214" t="s">
        <v>860</v>
      </c>
      <c r="E73" s="215"/>
      <c r="F73" s="216">
        <v>14</v>
      </c>
      <c r="G73" s="215"/>
      <c r="H73" s="215"/>
      <c r="I73" s="384"/>
    </row>
    <row r="74" spans="1:9" ht="9.6" customHeight="1" x14ac:dyDescent="0.2">
      <c r="A74" s="178"/>
      <c r="B74" s="221" t="s">
        <v>985</v>
      </c>
      <c r="C74" s="213" t="s">
        <v>986</v>
      </c>
      <c r="D74" s="214" t="s">
        <v>8380</v>
      </c>
      <c r="E74" s="215"/>
      <c r="F74" s="216">
        <v>0</v>
      </c>
      <c r="G74" s="215"/>
      <c r="H74" s="215"/>
      <c r="I74" s="384"/>
    </row>
    <row r="75" spans="1:9" ht="9.6" customHeight="1" x14ac:dyDescent="0.2">
      <c r="A75" s="178"/>
      <c r="B75" s="221" t="s">
        <v>985</v>
      </c>
      <c r="C75" s="213" t="s">
        <v>986</v>
      </c>
      <c r="D75" s="214" t="s">
        <v>1016</v>
      </c>
      <c r="E75" s="215"/>
      <c r="F75" s="216">
        <v>8</v>
      </c>
      <c r="G75" s="215"/>
      <c r="H75" s="215"/>
      <c r="I75" s="384"/>
    </row>
    <row r="76" spans="1:9" ht="9.6" customHeight="1" x14ac:dyDescent="0.2">
      <c r="A76" s="179"/>
      <c r="B76" s="221" t="s">
        <v>985</v>
      </c>
      <c r="C76" s="217" t="s">
        <v>986</v>
      </c>
      <c r="D76" s="218" t="s">
        <v>1023</v>
      </c>
      <c r="E76" s="219"/>
      <c r="F76" s="220">
        <v>94</v>
      </c>
      <c r="G76" s="219"/>
      <c r="H76" s="219"/>
      <c r="I76" s="387"/>
    </row>
    <row r="77" spans="1:9" s="46" customFormat="1" ht="24.95" customHeight="1" x14ac:dyDescent="0.25">
      <c r="A77" s="298"/>
      <c r="B77" s="351" t="s">
        <v>977</v>
      </c>
      <c r="C77" s="352" t="s">
        <v>1117</v>
      </c>
      <c r="D77" s="352" t="s">
        <v>971</v>
      </c>
      <c r="E77" s="353"/>
      <c r="F77" s="354"/>
      <c r="G77" s="354"/>
      <c r="H77" s="116">
        <f>SUM(H78:H86)</f>
        <v>0</v>
      </c>
      <c r="I77" s="277"/>
    </row>
    <row r="78" spans="1:9" ht="24.95" customHeight="1" x14ac:dyDescent="0.2">
      <c r="A78" s="278" t="s">
        <v>1024</v>
      </c>
      <c r="B78" s="278" t="s">
        <v>979</v>
      </c>
      <c r="C78" s="279" t="s">
        <v>3414</v>
      </c>
      <c r="D78" s="280" t="s">
        <v>5133</v>
      </c>
      <c r="E78" s="281" t="s">
        <v>100</v>
      </c>
      <c r="F78" s="282">
        <v>1.5609999999999999</v>
      </c>
      <c r="G78" s="67"/>
      <c r="H78" s="254">
        <f>ROUND(G78*F78,2)</f>
        <v>0</v>
      </c>
      <c r="I78" s="459" t="s">
        <v>982</v>
      </c>
    </row>
    <row r="79" spans="1:9" ht="12" x14ac:dyDescent="0.2">
      <c r="A79" s="175"/>
      <c r="B79" s="454" t="s">
        <v>983</v>
      </c>
      <c r="C79" s="209"/>
      <c r="D79" s="180" t="s">
        <v>3417</v>
      </c>
      <c r="E79" s="209"/>
      <c r="F79" s="209"/>
      <c r="G79" s="209"/>
      <c r="H79" s="209"/>
      <c r="I79" s="385"/>
    </row>
    <row r="80" spans="1:9" ht="24.95" customHeight="1" x14ac:dyDescent="0.2">
      <c r="A80" s="278" t="s">
        <v>852</v>
      </c>
      <c r="B80" s="278" t="s">
        <v>979</v>
      </c>
      <c r="C80" s="279" t="s">
        <v>1124</v>
      </c>
      <c r="D80" s="280" t="s">
        <v>1125</v>
      </c>
      <c r="E80" s="281" t="s">
        <v>100</v>
      </c>
      <c r="F80" s="282">
        <v>1.5609999999999999</v>
      </c>
      <c r="G80" s="67"/>
      <c r="H80" s="254">
        <f>ROUND(G80*F80,2)</f>
        <v>0</v>
      </c>
      <c r="I80" s="459" t="s">
        <v>982</v>
      </c>
    </row>
    <row r="81" spans="1:9" ht="12" x14ac:dyDescent="0.2">
      <c r="A81" s="175"/>
      <c r="B81" s="454" t="s">
        <v>983</v>
      </c>
      <c r="C81" s="209"/>
      <c r="D81" s="180" t="s">
        <v>3422</v>
      </c>
      <c r="E81" s="209"/>
      <c r="F81" s="209"/>
      <c r="G81" s="209"/>
      <c r="H81" s="209"/>
      <c r="I81" s="385"/>
    </row>
    <row r="82" spans="1:9" ht="24.95" customHeight="1" x14ac:dyDescent="0.2">
      <c r="A82" s="278" t="s">
        <v>854</v>
      </c>
      <c r="B82" s="278" t="s">
        <v>979</v>
      </c>
      <c r="C82" s="279" t="s">
        <v>1127</v>
      </c>
      <c r="D82" s="280" t="s">
        <v>1128</v>
      </c>
      <c r="E82" s="281" t="s">
        <v>100</v>
      </c>
      <c r="F82" s="282">
        <v>15.61</v>
      </c>
      <c r="G82" s="67"/>
      <c r="H82" s="254">
        <f>ROUND(G82*F82,2)</f>
        <v>0</v>
      </c>
      <c r="I82" s="459" t="s">
        <v>982</v>
      </c>
    </row>
    <row r="83" spans="1:9" ht="12" x14ac:dyDescent="0.2">
      <c r="A83" s="175"/>
      <c r="B83" s="454" t="s">
        <v>983</v>
      </c>
      <c r="C83" s="209"/>
      <c r="D83" s="180" t="s">
        <v>3427</v>
      </c>
      <c r="E83" s="209"/>
      <c r="F83" s="209"/>
      <c r="G83" s="209"/>
      <c r="H83" s="209"/>
      <c r="I83" s="385"/>
    </row>
    <row r="84" spans="1:9" ht="12" x14ac:dyDescent="0.2">
      <c r="A84" s="178"/>
      <c r="B84" s="221" t="s">
        <v>985</v>
      </c>
      <c r="C84" s="215"/>
      <c r="D84" s="214" t="s">
        <v>8504</v>
      </c>
      <c r="E84" s="215"/>
      <c r="F84" s="216">
        <v>15.61</v>
      </c>
      <c r="G84" s="215"/>
      <c r="H84" s="215"/>
      <c r="I84" s="384"/>
    </row>
    <row r="85" spans="1:9" ht="24.95" customHeight="1" x14ac:dyDescent="0.2">
      <c r="A85" s="278" t="s">
        <v>856</v>
      </c>
      <c r="B85" s="278" t="s">
        <v>979</v>
      </c>
      <c r="C85" s="279" t="s">
        <v>5142</v>
      </c>
      <c r="D85" s="280" t="s">
        <v>5143</v>
      </c>
      <c r="E85" s="281" t="s">
        <v>100</v>
      </c>
      <c r="F85" s="282">
        <v>1.5609999999999999</v>
      </c>
      <c r="G85" s="67"/>
      <c r="H85" s="254">
        <f>ROUND(G85*F85,2)</f>
        <v>0</v>
      </c>
      <c r="I85" s="459" t="s">
        <v>982</v>
      </c>
    </row>
    <row r="86" spans="1:9" ht="12" x14ac:dyDescent="0.2">
      <c r="A86" s="175"/>
      <c r="B86" s="454" t="s">
        <v>983</v>
      </c>
      <c r="C86" s="209"/>
      <c r="D86" s="180" t="s">
        <v>5144</v>
      </c>
      <c r="E86" s="209"/>
      <c r="F86" s="209"/>
      <c r="G86" s="209"/>
      <c r="H86" s="209"/>
      <c r="I86" s="385"/>
    </row>
    <row r="87" spans="1:9" ht="24.95" customHeight="1" x14ac:dyDescent="0.2">
      <c r="A87" s="115"/>
      <c r="B87" s="347" t="s">
        <v>977</v>
      </c>
      <c r="C87" s="100" t="s">
        <v>340</v>
      </c>
      <c r="D87" s="100" t="s">
        <v>1139</v>
      </c>
      <c r="E87" s="348"/>
      <c r="F87" s="349"/>
      <c r="G87" s="349"/>
      <c r="H87" s="350">
        <f>H88+H712+H752+H795+H846</f>
        <v>0</v>
      </c>
      <c r="I87" s="276"/>
    </row>
    <row r="88" spans="1:9" s="46" customFormat="1" ht="24.95" customHeight="1" x14ac:dyDescent="0.25">
      <c r="A88" s="298"/>
      <c r="B88" s="351" t="s">
        <v>977</v>
      </c>
      <c r="C88" s="352" t="s">
        <v>5063</v>
      </c>
      <c r="D88" s="352" t="s">
        <v>5053</v>
      </c>
      <c r="E88" s="353"/>
      <c r="F88" s="354"/>
      <c r="G88" s="354"/>
      <c r="H88" s="116">
        <f>SUM(H89:H711)</f>
        <v>0</v>
      </c>
      <c r="I88" s="277"/>
    </row>
    <row r="89" spans="1:9" ht="24.95" customHeight="1" x14ac:dyDescent="0.2">
      <c r="A89" s="278" t="s">
        <v>858</v>
      </c>
      <c r="B89" s="278" t="s">
        <v>979</v>
      </c>
      <c r="C89" s="279" t="s">
        <v>5147</v>
      </c>
      <c r="D89" s="280" t="s">
        <v>5148</v>
      </c>
      <c r="E89" s="281" t="s">
        <v>125</v>
      </c>
      <c r="F89" s="282">
        <v>4</v>
      </c>
      <c r="G89" s="67"/>
      <c r="H89" s="254">
        <f>ROUND(G89*F89,2)</f>
        <v>0</v>
      </c>
      <c r="I89" s="459" t="s">
        <v>982</v>
      </c>
    </row>
    <row r="90" spans="1:9" ht="12" x14ac:dyDescent="0.2">
      <c r="A90" s="175"/>
      <c r="B90" s="454" t="s">
        <v>983</v>
      </c>
      <c r="C90" s="209"/>
      <c r="D90" s="180" t="s">
        <v>5149</v>
      </c>
      <c r="E90" s="209"/>
      <c r="F90" s="209"/>
      <c r="G90" s="209"/>
      <c r="H90" s="209"/>
      <c r="I90" s="385"/>
    </row>
    <row r="91" spans="1:9" ht="12" x14ac:dyDescent="0.2">
      <c r="A91" s="177"/>
      <c r="B91" s="221" t="s">
        <v>985</v>
      </c>
      <c r="C91" s="210" t="s">
        <v>986</v>
      </c>
      <c r="D91" s="211" t="s">
        <v>5105</v>
      </c>
      <c r="E91" s="212"/>
      <c r="F91" s="210" t="s">
        <v>986</v>
      </c>
      <c r="G91" s="212"/>
      <c r="H91" s="212"/>
      <c r="I91" s="383"/>
    </row>
    <row r="92" spans="1:9" ht="12" x14ac:dyDescent="0.2">
      <c r="A92" s="177"/>
      <c r="B92" s="221" t="s">
        <v>985</v>
      </c>
      <c r="C92" s="210" t="s">
        <v>986</v>
      </c>
      <c r="D92" s="211" t="s">
        <v>8505</v>
      </c>
      <c r="E92" s="212"/>
      <c r="F92" s="210" t="s">
        <v>986</v>
      </c>
      <c r="G92" s="212"/>
      <c r="H92" s="212"/>
      <c r="I92" s="383"/>
    </row>
    <row r="93" spans="1:9" ht="12" x14ac:dyDescent="0.2">
      <c r="A93" s="178"/>
      <c r="B93" s="221" t="s">
        <v>985</v>
      </c>
      <c r="C93" s="213" t="s">
        <v>986</v>
      </c>
      <c r="D93" s="214" t="s">
        <v>8488</v>
      </c>
      <c r="E93" s="215"/>
      <c r="F93" s="216">
        <v>2</v>
      </c>
      <c r="G93" s="215"/>
      <c r="H93" s="215"/>
      <c r="I93" s="384"/>
    </row>
    <row r="94" spans="1:9" ht="12" x14ac:dyDescent="0.2">
      <c r="A94" s="177"/>
      <c r="B94" s="221" t="s">
        <v>985</v>
      </c>
      <c r="C94" s="210" t="s">
        <v>986</v>
      </c>
      <c r="D94" s="211" t="s">
        <v>8506</v>
      </c>
      <c r="E94" s="212"/>
      <c r="F94" s="210" t="s">
        <v>986</v>
      </c>
      <c r="G94" s="212"/>
      <c r="H94" s="212"/>
      <c r="I94" s="383"/>
    </row>
    <row r="95" spans="1:9" ht="12" x14ac:dyDescent="0.2">
      <c r="A95" s="178"/>
      <c r="B95" s="221" t="s">
        <v>985</v>
      </c>
      <c r="C95" s="213" t="s">
        <v>986</v>
      </c>
      <c r="D95" s="214" t="s">
        <v>75</v>
      </c>
      <c r="E95" s="215"/>
      <c r="F95" s="216">
        <v>2</v>
      </c>
      <c r="G95" s="215"/>
      <c r="H95" s="215"/>
      <c r="I95" s="384"/>
    </row>
    <row r="96" spans="1:9" ht="12" x14ac:dyDescent="0.2">
      <c r="A96" s="179"/>
      <c r="B96" s="221" t="s">
        <v>985</v>
      </c>
      <c r="C96" s="217" t="s">
        <v>986</v>
      </c>
      <c r="D96" s="218" t="s">
        <v>1023</v>
      </c>
      <c r="E96" s="219"/>
      <c r="F96" s="220">
        <v>4</v>
      </c>
      <c r="G96" s="219"/>
      <c r="H96" s="219"/>
      <c r="I96" s="387"/>
    </row>
    <row r="97" spans="1:9" ht="24.95" customHeight="1" x14ac:dyDescent="0.2">
      <c r="A97" s="489" t="s">
        <v>860</v>
      </c>
      <c r="B97" s="489" t="s">
        <v>1145</v>
      </c>
      <c r="C97" s="490" t="s">
        <v>5167</v>
      </c>
      <c r="D97" s="491" t="s">
        <v>5168</v>
      </c>
      <c r="E97" s="492" t="s">
        <v>125</v>
      </c>
      <c r="F97" s="493">
        <v>4.4000000000000004</v>
      </c>
      <c r="G97" s="515"/>
      <c r="H97" s="494">
        <f>ROUND(G97*F97,2)</f>
        <v>0</v>
      </c>
      <c r="I97" s="495" t="s">
        <v>982</v>
      </c>
    </row>
    <row r="98" spans="1:9" ht="12" x14ac:dyDescent="0.2">
      <c r="A98" s="178"/>
      <c r="B98" s="221" t="s">
        <v>985</v>
      </c>
      <c r="C98" s="215"/>
      <c r="D98" s="214" t="s">
        <v>8370</v>
      </c>
      <c r="E98" s="215"/>
      <c r="F98" s="216">
        <v>4.4000000000000004</v>
      </c>
      <c r="G98" s="215"/>
      <c r="H98" s="215"/>
      <c r="I98" s="384"/>
    </row>
    <row r="99" spans="1:9" ht="24.95" customHeight="1" x14ac:dyDescent="0.2">
      <c r="A99" s="278" t="s">
        <v>862</v>
      </c>
      <c r="B99" s="278" t="s">
        <v>979</v>
      </c>
      <c r="C99" s="279" t="s">
        <v>8507</v>
      </c>
      <c r="D99" s="280" t="s">
        <v>8508</v>
      </c>
      <c r="E99" s="281" t="s">
        <v>125</v>
      </c>
      <c r="F99" s="282">
        <v>8</v>
      </c>
      <c r="G99" s="67"/>
      <c r="H99" s="254">
        <f>ROUND(G99*F99,2)</f>
        <v>0</v>
      </c>
      <c r="I99" s="459" t="s">
        <v>982</v>
      </c>
    </row>
    <row r="100" spans="1:9" ht="12" x14ac:dyDescent="0.2">
      <c r="A100" s="175"/>
      <c r="B100" s="454" t="s">
        <v>983</v>
      </c>
      <c r="C100" s="209"/>
      <c r="D100" s="180" t="s">
        <v>8509</v>
      </c>
      <c r="E100" s="209"/>
      <c r="F100" s="209"/>
      <c r="G100" s="209"/>
      <c r="H100" s="209"/>
      <c r="I100" s="385"/>
    </row>
    <row r="101" spans="1:9" ht="12" x14ac:dyDescent="0.2">
      <c r="A101" s="177"/>
      <c r="B101" s="221" t="s">
        <v>985</v>
      </c>
      <c r="C101" s="210" t="s">
        <v>986</v>
      </c>
      <c r="D101" s="211" t="s">
        <v>5105</v>
      </c>
      <c r="E101" s="212"/>
      <c r="F101" s="210" t="s">
        <v>986</v>
      </c>
      <c r="G101" s="212"/>
      <c r="H101" s="212"/>
      <c r="I101" s="383"/>
    </row>
    <row r="102" spans="1:9" ht="12" x14ac:dyDescent="0.2">
      <c r="A102" s="177"/>
      <c r="B102" s="221" t="s">
        <v>985</v>
      </c>
      <c r="C102" s="210" t="s">
        <v>986</v>
      </c>
      <c r="D102" s="211" t="s">
        <v>8510</v>
      </c>
      <c r="E102" s="212"/>
      <c r="F102" s="210" t="s">
        <v>986</v>
      </c>
      <c r="G102" s="212"/>
      <c r="H102" s="212"/>
      <c r="I102" s="383"/>
    </row>
    <row r="103" spans="1:9" ht="12" x14ac:dyDescent="0.2">
      <c r="A103" s="178"/>
      <c r="B103" s="221" t="s">
        <v>985</v>
      </c>
      <c r="C103" s="213" t="s">
        <v>986</v>
      </c>
      <c r="D103" s="214" t="s">
        <v>8511</v>
      </c>
      <c r="E103" s="215"/>
      <c r="F103" s="216">
        <v>4</v>
      </c>
      <c r="G103" s="215"/>
      <c r="H103" s="215"/>
      <c r="I103" s="384"/>
    </row>
    <row r="104" spans="1:9" ht="12" x14ac:dyDescent="0.2">
      <c r="A104" s="177"/>
      <c r="B104" s="221" t="s">
        <v>985</v>
      </c>
      <c r="C104" s="210" t="s">
        <v>986</v>
      </c>
      <c r="D104" s="211" t="s">
        <v>8512</v>
      </c>
      <c r="E104" s="212"/>
      <c r="F104" s="210" t="s">
        <v>986</v>
      </c>
      <c r="G104" s="212"/>
      <c r="H104" s="212"/>
      <c r="I104" s="383"/>
    </row>
    <row r="105" spans="1:9" ht="12" x14ac:dyDescent="0.2">
      <c r="A105" s="178"/>
      <c r="B105" s="221" t="s">
        <v>985</v>
      </c>
      <c r="C105" s="213" t="s">
        <v>986</v>
      </c>
      <c r="D105" s="214" t="s">
        <v>997</v>
      </c>
      <c r="E105" s="215"/>
      <c r="F105" s="216">
        <v>4</v>
      </c>
      <c r="G105" s="215"/>
      <c r="H105" s="215"/>
      <c r="I105" s="384"/>
    </row>
    <row r="106" spans="1:9" ht="12" x14ac:dyDescent="0.2">
      <c r="A106" s="179"/>
      <c r="B106" s="221" t="s">
        <v>985</v>
      </c>
      <c r="C106" s="217" t="s">
        <v>986</v>
      </c>
      <c r="D106" s="218" t="s">
        <v>1023</v>
      </c>
      <c r="E106" s="219"/>
      <c r="F106" s="220">
        <v>8</v>
      </c>
      <c r="G106" s="219"/>
      <c r="H106" s="219"/>
      <c r="I106" s="387"/>
    </row>
    <row r="107" spans="1:9" ht="24.95" customHeight="1" x14ac:dyDescent="0.2">
      <c r="A107" s="489" t="s">
        <v>864</v>
      </c>
      <c r="B107" s="489" t="s">
        <v>1145</v>
      </c>
      <c r="C107" s="490" t="s">
        <v>8513</v>
      </c>
      <c r="D107" s="491" t="s">
        <v>8514</v>
      </c>
      <c r="E107" s="492" t="s">
        <v>125</v>
      </c>
      <c r="F107" s="493">
        <v>8.8000000000000007</v>
      </c>
      <c r="G107" s="515"/>
      <c r="H107" s="494">
        <f>ROUND(G107*F107,2)</f>
        <v>0</v>
      </c>
      <c r="I107" s="495" t="s">
        <v>982</v>
      </c>
    </row>
    <row r="108" spans="1:9" ht="12" x14ac:dyDescent="0.2">
      <c r="A108" s="178"/>
      <c r="B108" s="221" t="s">
        <v>985</v>
      </c>
      <c r="C108" s="215"/>
      <c r="D108" s="214" t="s">
        <v>8515</v>
      </c>
      <c r="E108" s="215"/>
      <c r="F108" s="216">
        <v>8.8000000000000007</v>
      </c>
      <c r="G108" s="215"/>
      <c r="H108" s="215"/>
      <c r="I108" s="384"/>
    </row>
    <row r="109" spans="1:9" ht="24.95" customHeight="1" x14ac:dyDescent="0.2">
      <c r="A109" s="278" t="s">
        <v>866</v>
      </c>
      <c r="B109" s="278" t="s">
        <v>979</v>
      </c>
      <c r="C109" s="279" t="s">
        <v>8516</v>
      </c>
      <c r="D109" s="280" t="s">
        <v>8517</v>
      </c>
      <c r="E109" s="281" t="s">
        <v>125</v>
      </c>
      <c r="F109" s="282">
        <v>10</v>
      </c>
      <c r="G109" s="67"/>
      <c r="H109" s="254">
        <f>ROUND(G109*F109,2)</f>
        <v>0</v>
      </c>
      <c r="I109" s="459" t="s">
        <v>982</v>
      </c>
    </row>
    <row r="110" spans="1:9" ht="12" x14ac:dyDescent="0.2">
      <c r="A110" s="175"/>
      <c r="B110" s="454" t="s">
        <v>983</v>
      </c>
      <c r="C110" s="209"/>
      <c r="D110" s="180" t="s">
        <v>8518</v>
      </c>
      <c r="E110" s="209"/>
      <c r="F110" s="209"/>
      <c r="G110" s="209"/>
      <c r="H110" s="209"/>
      <c r="I110" s="385"/>
    </row>
    <row r="111" spans="1:9" ht="12" x14ac:dyDescent="0.2">
      <c r="A111" s="177"/>
      <c r="B111" s="221" t="s">
        <v>985</v>
      </c>
      <c r="C111" s="210" t="s">
        <v>986</v>
      </c>
      <c r="D111" s="211" t="s">
        <v>5105</v>
      </c>
      <c r="E111" s="212"/>
      <c r="F111" s="210" t="s">
        <v>986</v>
      </c>
      <c r="G111" s="212"/>
      <c r="H111" s="212"/>
      <c r="I111" s="383"/>
    </row>
    <row r="112" spans="1:9" ht="12" x14ac:dyDescent="0.2">
      <c r="A112" s="177"/>
      <c r="B112" s="221" t="s">
        <v>985</v>
      </c>
      <c r="C112" s="210" t="s">
        <v>986</v>
      </c>
      <c r="D112" s="211" t="s">
        <v>8519</v>
      </c>
      <c r="E112" s="212"/>
      <c r="F112" s="210" t="s">
        <v>986</v>
      </c>
      <c r="G112" s="212"/>
      <c r="H112" s="212"/>
      <c r="I112" s="383"/>
    </row>
    <row r="113" spans="1:9" ht="12" x14ac:dyDescent="0.2">
      <c r="A113" s="178"/>
      <c r="B113" s="221" t="s">
        <v>985</v>
      </c>
      <c r="C113" s="213" t="s">
        <v>986</v>
      </c>
      <c r="D113" s="214" t="s">
        <v>852</v>
      </c>
      <c r="E113" s="215"/>
      <c r="F113" s="216">
        <v>10</v>
      </c>
      <c r="G113" s="215"/>
      <c r="H113" s="215"/>
      <c r="I113" s="384"/>
    </row>
    <row r="114" spans="1:9" ht="24.95" customHeight="1" x14ac:dyDescent="0.2">
      <c r="A114" s="489" t="s">
        <v>868</v>
      </c>
      <c r="B114" s="489" t="s">
        <v>1145</v>
      </c>
      <c r="C114" s="490" t="s">
        <v>8520</v>
      </c>
      <c r="D114" s="491" t="s">
        <v>8521</v>
      </c>
      <c r="E114" s="492" t="s">
        <v>125</v>
      </c>
      <c r="F114" s="493">
        <v>11</v>
      </c>
      <c r="G114" s="515"/>
      <c r="H114" s="494">
        <f>ROUND(G114*F114,2)</f>
        <v>0</v>
      </c>
      <c r="I114" s="495" t="s">
        <v>982</v>
      </c>
    </row>
    <row r="115" spans="1:9" ht="12" x14ac:dyDescent="0.2">
      <c r="A115" s="178"/>
      <c r="B115" s="221" t="s">
        <v>985</v>
      </c>
      <c r="C115" s="215"/>
      <c r="D115" s="214" t="s">
        <v>8522</v>
      </c>
      <c r="E115" s="215"/>
      <c r="F115" s="216">
        <v>11</v>
      </c>
      <c r="G115" s="215"/>
      <c r="H115" s="215"/>
      <c r="I115" s="384"/>
    </row>
    <row r="116" spans="1:9" ht="24.95" customHeight="1" x14ac:dyDescent="0.2">
      <c r="A116" s="278" t="s">
        <v>870</v>
      </c>
      <c r="B116" s="278" t="s">
        <v>979</v>
      </c>
      <c r="C116" s="279" t="s">
        <v>8523</v>
      </c>
      <c r="D116" s="280" t="s">
        <v>8524</v>
      </c>
      <c r="E116" s="281" t="s">
        <v>125</v>
      </c>
      <c r="F116" s="282">
        <v>2</v>
      </c>
      <c r="G116" s="67"/>
      <c r="H116" s="254">
        <f>ROUND(G116*F116,2)</f>
        <v>0</v>
      </c>
      <c r="I116" s="459" t="s">
        <v>982</v>
      </c>
    </row>
    <row r="117" spans="1:9" ht="12" x14ac:dyDescent="0.2">
      <c r="A117" s="175"/>
      <c r="B117" s="454" t="s">
        <v>983</v>
      </c>
      <c r="C117" s="209"/>
      <c r="D117" s="180" t="s">
        <v>8525</v>
      </c>
      <c r="E117" s="209"/>
      <c r="F117" s="209"/>
      <c r="G117" s="209"/>
      <c r="H117" s="209"/>
      <c r="I117" s="385"/>
    </row>
    <row r="118" spans="1:9" ht="12" x14ac:dyDescent="0.2">
      <c r="A118" s="177"/>
      <c r="B118" s="221" t="s">
        <v>985</v>
      </c>
      <c r="C118" s="210" t="s">
        <v>986</v>
      </c>
      <c r="D118" s="211" t="s">
        <v>5105</v>
      </c>
      <c r="E118" s="212"/>
      <c r="F118" s="210" t="s">
        <v>986</v>
      </c>
      <c r="G118" s="212"/>
      <c r="H118" s="212"/>
      <c r="I118" s="383"/>
    </row>
    <row r="119" spans="1:9" ht="12" x14ac:dyDescent="0.2">
      <c r="A119" s="177"/>
      <c r="B119" s="221" t="s">
        <v>985</v>
      </c>
      <c r="C119" s="210" t="s">
        <v>986</v>
      </c>
      <c r="D119" s="211" t="s">
        <v>8526</v>
      </c>
      <c r="E119" s="212"/>
      <c r="F119" s="210" t="s">
        <v>986</v>
      </c>
      <c r="G119" s="212"/>
      <c r="H119" s="212"/>
      <c r="I119" s="383"/>
    </row>
    <row r="120" spans="1:9" ht="12" x14ac:dyDescent="0.2">
      <c r="A120" s="178"/>
      <c r="B120" s="221" t="s">
        <v>985</v>
      </c>
      <c r="C120" s="213" t="s">
        <v>986</v>
      </c>
      <c r="D120" s="214" t="s">
        <v>75</v>
      </c>
      <c r="E120" s="215"/>
      <c r="F120" s="216">
        <v>2</v>
      </c>
      <c r="G120" s="215"/>
      <c r="H120" s="215"/>
      <c r="I120" s="384"/>
    </row>
    <row r="121" spans="1:9" ht="24.95" customHeight="1" x14ac:dyDescent="0.2">
      <c r="A121" s="489" t="s">
        <v>872</v>
      </c>
      <c r="B121" s="489" t="s">
        <v>1145</v>
      </c>
      <c r="C121" s="490" t="s">
        <v>8527</v>
      </c>
      <c r="D121" s="491" t="s">
        <v>8528</v>
      </c>
      <c r="E121" s="492" t="s">
        <v>125</v>
      </c>
      <c r="F121" s="493">
        <v>2</v>
      </c>
      <c r="G121" s="515"/>
      <c r="H121" s="494">
        <f>ROUND(G121*F121,2)</f>
        <v>0</v>
      </c>
      <c r="I121" s="495" t="s">
        <v>982</v>
      </c>
    </row>
    <row r="122" spans="1:9" ht="24.95" customHeight="1" x14ac:dyDescent="0.2">
      <c r="A122" s="437" t="s">
        <v>874</v>
      </c>
      <c r="B122" s="437" t="s">
        <v>979</v>
      </c>
      <c r="C122" s="461" t="s">
        <v>8529</v>
      </c>
      <c r="D122" s="439" t="s">
        <v>8530</v>
      </c>
      <c r="E122" s="440" t="s">
        <v>92</v>
      </c>
      <c r="F122" s="441">
        <v>5</v>
      </c>
      <c r="G122" s="288"/>
      <c r="H122" s="442">
        <f>ROUND(G122*F122,2)</f>
        <v>0</v>
      </c>
      <c r="I122" s="462" t="s">
        <v>982</v>
      </c>
    </row>
    <row r="123" spans="1:9" ht="12" x14ac:dyDescent="0.2">
      <c r="A123" s="175"/>
      <c r="B123" s="454" t="s">
        <v>983</v>
      </c>
      <c r="C123" s="209"/>
      <c r="D123" s="180" t="s">
        <v>8531</v>
      </c>
      <c r="E123" s="209"/>
      <c r="F123" s="209"/>
      <c r="G123" s="209"/>
      <c r="H123" s="209"/>
      <c r="I123" s="385"/>
    </row>
    <row r="124" spans="1:9" ht="12" x14ac:dyDescent="0.2">
      <c r="A124" s="177"/>
      <c r="B124" s="221" t="s">
        <v>985</v>
      </c>
      <c r="C124" s="210" t="s">
        <v>986</v>
      </c>
      <c r="D124" s="211" t="s">
        <v>5105</v>
      </c>
      <c r="E124" s="212"/>
      <c r="F124" s="210" t="s">
        <v>986</v>
      </c>
      <c r="G124" s="212"/>
      <c r="H124" s="212"/>
      <c r="I124" s="383"/>
    </row>
    <row r="125" spans="1:9" ht="12" x14ac:dyDescent="0.2">
      <c r="A125" s="177"/>
      <c r="B125" s="221" t="s">
        <v>985</v>
      </c>
      <c r="C125" s="210" t="s">
        <v>986</v>
      </c>
      <c r="D125" s="211" t="s">
        <v>8532</v>
      </c>
      <c r="E125" s="212"/>
      <c r="F125" s="210" t="s">
        <v>986</v>
      </c>
      <c r="G125" s="212"/>
      <c r="H125" s="212"/>
      <c r="I125" s="383"/>
    </row>
    <row r="126" spans="1:9" ht="12" x14ac:dyDescent="0.2">
      <c r="A126" s="178"/>
      <c r="B126" s="221" t="s">
        <v>985</v>
      </c>
      <c r="C126" s="213" t="s">
        <v>986</v>
      </c>
      <c r="D126" s="214" t="s">
        <v>73</v>
      </c>
      <c r="E126" s="215"/>
      <c r="F126" s="216">
        <v>1</v>
      </c>
      <c r="G126" s="215"/>
      <c r="H126" s="215"/>
      <c r="I126" s="384"/>
    </row>
    <row r="127" spans="1:9" ht="12" x14ac:dyDescent="0.2">
      <c r="A127" s="177"/>
      <c r="B127" s="221" t="s">
        <v>985</v>
      </c>
      <c r="C127" s="210" t="s">
        <v>986</v>
      </c>
      <c r="D127" s="211" t="s">
        <v>8533</v>
      </c>
      <c r="E127" s="212"/>
      <c r="F127" s="210" t="s">
        <v>986</v>
      </c>
      <c r="G127" s="212"/>
      <c r="H127" s="212"/>
      <c r="I127" s="383"/>
    </row>
    <row r="128" spans="1:9" ht="12" x14ac:dyDescent="0.2">
      <c r="A128" s="178"/>
      <c r="B128" s="221" t="s">
        <v>985</v>
      </c>
      <c r="C128" s="213" t="s">
        <v>986</v>
      </c>
      <c r="D128" s="214" t="s">
        <v>6824</v>
      </c>
      <c r="E128" s="215"/>
      <c r="F128" s="216">
        <v>4</v>
      </c>
      <c r="G128" s="215"/>
      <c r="H128" s="215"/>
      <c r="I128" s="384"/>
    </row>
    <row r="129" spans="1:9" ht="12" x14ac:dyDescent="0.2">
      <c r="A129" s="179"/>
      <c r="B129" s="221" t="s">
        <v>985</v>
      </c>
      <c r="C129" s="217" t="s">
        <v>986</v>
      </c>
      <c r="D129" s="218" t="s">
        <v>1023</v>
      </c>
      <c r="E129" s="219"/>
      <c r="F129" s="220">
        <v>5</v>
      </c>
      <c r="G129" s="219"/>
      <c r="H129" s="219"/>
      <c r="I129" s="387"/>
    </row>
    <row r="130" spans="1:9" ht="24.95" customHeight="1" x14ac:dyDescent="0.2">
      <c r="A130" s="489" t="s">
        <v>876</v>
      </c>
      <c r="B130" s="489" t="s">
        <v>1145</v>
      </c>
      <c r="C130" s="490" t="s">
        <v>8534</v>
      </c>
      <c r="D130" s="491" t="s">
        <v>8535</v>
      </c>
      <c r="E130" s="492" t="s">
        <v>92</v>
      </c>
      <c r="F130" s="493">
        <v>1</v>
      </c>
      <c r="G130" s="515"/>
      <c r="H130" s="494">
        <f t="shared" ref="H130:H131" si="0">ROUND(G130*F130,2)</f>
        <v>0</v>
      </c>
      <c r="I130" s="495" t="s">
        <v>982</v>
      </c>
    </row>
    <row r="131" spans="1:9" ht="24.95" customHeight="1" x14ac:dyDescent="0.2">
      <c r="A131" s="489" t="s">
        <v>878</v>
      </c>
      <c r="B131" s="489" t="s">
        <v>1145</v>
      </c>
      <c r="C131" s="490" t="s">
        <v>8536</v>
      </c>
      <c r="D131" s="491" t="s">
        <v>8537</v>
      </c>
      <c r="E131" s="492" t="s">
        <v>92</v>
      </c>
      <c r="F131" s="493">
        <v>4</v>
      </c>
      <c r="G131" s="515"/>
      <c r="H131" s="494">
        <f t="shared" si="0"/>
        <v>0</v>
      </c>
      <c r="I131" s="495" t="s">
        <v>982</v>
      </c>
    </row>
    <row r="132" spans="1:9" ht="24.95" customHeight="1" x14ac:dyDescent="0.2">
      <c r="A132" s="437" t="s">
        <v>880</v>
      </c>
      <c r="B132" s="437" t="s">
        <v>979</v>
      </c>
      <c r="C132" s="461" t="s">
        <v>8538</v>
      </c>
      <c r="D132" s="439" t="s">
        <v>8539</v>
      </c>
      <c r="E132" s="440" t="s">
        <v>744</v>
      </c>
      <c r="F132" s="441">
        <v>1</v>
      </c>
      <c r="G132" s="288"/>
      <c r="H132" s="442">
        <f>ROUND(G132*F132,2)</f>
        <v>0</v>
      </c>
      <c r="I132" s="462" t="s">
        <v>986</v>
      </c>
    </row>
    <row r="133" spans="1:9" ht="12" x14ac:dyDescent="0.2">
      <c r="A133" s="177"/>
      <c r="B133" s="221" t="s">
        <v>985</v>
      </c>
      <c r="C133" s="210" t="s">
        <v>986</v>
      </c>
      <c r="D133" s="211" t="s">
        <v>5105</v>
      </c>
      <c r="E133" s="212"/>
      <c r="F133" s="210" t="s">
        <v>986</v>
      </c>
      <c r="G133" s="212"/>
      <c r="H133" s="212"/>
      <c r="I133" s="383"/>
    </row>
    <row r="134" spans="1:9" ht="12" x14ac:dyDescent="0.2">
      <c r="A134" s="177"/>
      <c r="B134" s="221" t="s">
        <v>985</v>
      </c>
      <c r="C134" s="210" t="s">
        <v>986</v>
      </c>
      <c r="D134" s="211" t="s">
        <v>8540</v>
      </c>
      <c r="E134" s="212"/>
      <c r="F134" s="210" t="s">
        <v>986</v>
      </c>
      <c r="G134" s="212"/>
      <c r="H134" s="212"/>
      <c r="I134" s="383"/>
    </row>
    <row r="135" spans="1:9" ht="12" x14ac:dyDescent="0.2">
      <c r="A135" s="178"/>
      <c r="B135" s="221" t="s">
        <v>985</v>
      </c>
      <c r="C135" s="213" t="s">
        <v>986</v>
      </c>
      <c r="D135" s="214" t="s">
        <v>73</v>
      </c>
      <c r="E135" s="215"/>
      <c r="F135" s="216">
        <v>1</v>
      </c>
      <c r="G135" s="215"/>
      <c r="H135" s="215"/>
      <c r="I135" s="384"/>
    </row>
    <row r="136" spans="1:9" ht="24.95" customHeight="1" x14ac:dyDescent="0.2">
      <c r="A136" s="489" t="s">
        <v>882</v>
      </c>
      <c r="B136" s="489" t="s">
        <v>1145</v>
      </c>
      <c r="C136" s="490" t="s">
        <v>8541</v>
      </c>
      <c r="D136" s="491" t="s">
        <v>8542</v>
      </c>
      <c r="E136" s="492" t="s">
        <v>744</v>
      </c>
      <c r="F136" s="493">
        <v>1</v>
      </c>
      <c r="G136" s="515"/>
      <c r="H136" s="494">
        <f>ROUND(G136*F136,2)</f>
        <v>0</v>
      </c>
      <c r="I136" s="495" t="s">
        <v>986</v>
      </c>
    </row>
    <row r="137" spans="1:9" ht="24.95" customHeight="1" x14ac:dyDescent="0.2">
      <c r="A137" s="437" t="s">
        <v>884</v>
      </c>
      <c r="B137" s="437" t="s">
        <v>979</v>
      </c>
      <c r="C137" s="461" t="s">
        <v>8018</v>
      </c>
      <c r="D137" s="439" t="s">
        <v>8019</v>
      </c>
      <c r="E137" s="440" t="s">
        <v>92</v>
      </c>
      <c r="F137" s="441">
        <v>75</v>
      </c>
      <c r="G137" s="288"/>
      <c r="H137" s="442">
        <f>ROUND(G137*F137,2)</f>
        <v>0</v>
      </c>
      <c r="I137" s="462" t="s">
        <v>982</v>
      </c>
    </row>
    <row r="138" spans="1:9" ht="12" x14ac:dyDescent="0.2">
      <c r="A138" s="175"/>
      <c r="B138" s="454" t="s">
        <v>983</v>
      </c>
      <c r="C138" s="209"/>
      <c r="D138" s="180" t="s">
        <v>8020</v>
      </c>
      <c r="E138" s="209"/>
      <c r="F138" s="209"/>
      <c r="G138" s="209"/>
      <c r="H138" s="209"/>
      <c r="I138" s="385"/>
    </row>
    <row r="139" spans="1:9" ht="12" x14ac:dyDescent="0.2">
      <c r="A139" s="177"/>
      <c r="B139" s="221" t="s">
        <v>985</v>
      </c>
      <c r="C139" s="210" t="s">
        <v>986</v>
      </c>
      <c r="D139" s="211" t="s">
        <v>8543</v>
      </c>
      <c r="E139" s="212"/>
      <c r="F139" s="210" t="s">
        <v>986</v>
      </c>
      <c r="G139" s="212"/>
      <c r="H139" s="212"/>
      <c r="I139" s="383"/>
    </row>
    <row r="140" spans="1:9" ht="12" x14ac:dyDescent="0.2">
      <c r="A140" s="178"/>
      <c r="B140" s="221" t="s">
        <v>985</v>
      </c>
      <c r="C140" s="213" t="s">
        <v>986</v>
      </c>
      <c r="D140" s="214" t="s">
        <v>8544</v>
      </c>
      <c r="E140" s="215"/>
      <c r="F140" s="216">
        <v>7</v>
      </c>
      <c r="G140" s="215"/>
      <c r="H140" s="215"/>
      <c r="I140" s="384"/>
    </row>
    <row r="141" spans="1:9" ht="12" x14ac:dyDescent="0.2">
      <c r="A141" s="178"/>
      <c r="B141" s="221" t="s">
        <v>985</v>
      </c>
      <c r="C141" s="213" t="s">
        <v>986</v>
      </c>
      <c r="D141" s="214" t="s">
        <v>8545</v>
      </c>
      <c r="E141" s="215"/>
      <c r="F141" s="216">
        <v>68</v>
      </c>
      <c r="G141" s="215"/>
      <c r="H141" s="215"/>
      <c r="I141" s="384"/>
    </row>
    <row r="142" spans="1:9" ht="12" x14ac:dyDescent="0.2">
      <c r="A142" s="179"/>
      <c r="B142" s="221" t="s">
        <v>985</v>
      </c>
      <c r="C142" s="217" t="s">
        <v>986</v>
      </c>
      <c r="D142" s="218" t="s">
        <v>1023</v>
      </c>
      <c r="E142" s="219"/>
      <c r="F142" s="220">
        <v>75</v>
      </c>
      <c r="G142" s="219"/>
      <c r="H142" s="219"/>
      <c r="I142" s="387"/>
    </row>
    <row r="143" spans="1:9" ht="24.95" customHeight="1" x14ac:dyDescent="0.2">
      <c r="A143" s="489" t="s">
        <v>886</v>
      </c>
      <c r="B143" s="489" t="s">
        <v>1145</v>
      </c>
      <c r="C143" s="490" t="s">
        <v>8022</v>
      </c>
      <c r="D143" s="491" t="s">
        <v>8023</v>
      </c>
      <c r="E143" s="492" t="s">
        <v>92</v>
      </c>
      <c r="F143" s="493">
        <v>75</v>
      </c>
      <c r="G143" s="515"/>
      <c r="H143" s="494">
        <f>ROUND(G143*F143,2)</f>
        <v>0</v>
      </c>
      <c r="I143" s="495" t="s">
        <v>982</v>
      </c>
    </row>
    <row r="144" spans="1:9" ht="24.95" customHeight="1" x14ac:dyDescent="0.2">
      <c r="A144" s="437" t="s">
        <v>888</v>
      </c>
      <c r="B144" s="437" t="s">
        <v>979</v>
      </c>
      <c r="C144" s="461" t="s">
        <v>5171</v>
      </c>
      <c r="D144" s="439" t="s">
        <v>5172</v>
      </c>
      <c r="E144" s="440" t="s">
        <v>125</v>
      </c>
      <c r="F144" s="441">
        <v>396</v>
      </c>
      <c r="G144" s="288"/>
      <c r="H144" s="442">
        <f>ROUND(G144*F144,2)</f>
        <v>0</v>
      </c>
      <c r="I144" s="462" t="s">
        <v>982</v>
      </c>
    </row>
    <row r="145" spans="1:9" ht="12" x14ac:dyDescent="0.2">
      <c r="A145" s="175"/>
      <c r="B145" s="454" t="s">
        <v>983</v>
      </c>
      <c r="C145" s="209"/>
      <c r="D145" s="180" t="s">
        <v>5173</v>
      </c>
      <c r="E145" s="209"/>
      <c r="F145" s="209"/>
      <c r="G145" s="209"/>
      <c r="H145" s="209"/>
      <c r="I145" s="385"/>
    </row>
    <row r="146" spans="1:9" ht="12" x14ac:dyDescent="0.2">
      <c r="A146" s="177"/>
      <c r="B146" s="221" t="s">
        <v>985</v>
      </c>
      <c r="C146" s="210" t="s">
        <v>986</v>
      </c>
      <c r="D146" s="211" t="s">
        <v>5174</v>
      </c>
      <c r="E146" s="212"/>
      <c r="F146" s="210" t="s">
        <v>986</v>
      </c>
      <c r="G146" s="212"/>
      <c r="H146" s="212"/>
      <c r="I146" s="383"/>
    </row>
    <row r="147" spans="1:9" ht="12" x14ac:dyDescent="0.2">
      <c r="A147" s="177"/>
      <c r="B147" s="221" t="s">
        <v>985</v>
      </c>
      <c r="C147" s="210" t="s">
        <v>986</v>
      </c>
      <c r="D147" s="211" t="s">
        <v>8546</v>
      </c>
      <c r="E147" s="212"/>
      <c r="F147" s="210" t="s">
        <v>986</v>
      </c>
      <c r="G147" s="212"/>
      <c r="H147" s="212"/>
      <c r="I147" s="383"/>
    </row>
    <row r="148" spans="1:9" ht="12" x14ac:dyDescent="0.2">
      <c r="A148" s="178"/>
      <c r="B148" s="221" t="s">
        <v>985</v>
      </c>
      <c r="C148" s="213" t="s">
        <v>986</v>
      </c>
      <c r="D148" s="214" t="s">
        <v>884</v>
      </c>
      <c r="E148" s="215"/>
      <c r="F148" s="216">
        <v>26</v>
      </c>
      <c r="G148" s="215"/>
      <c r="H148" s="215"/>
      <c r="I148" s="384"/>
    </row>
    <row r="149" spans="1:9" ht="12" x14ac:dyDescent="0.2">
      <c r="A149" s="177"/>
      <c r="B149" s="221" t="s">
        <v>985</v>
      </c>
      <c r="C149" s="210" t="s">
        <v>986</v>
      </c>
      <c r="D149" s="211" t="s">
        <v>8547</v>
      </c>
      <c r="E149" s="212"/>
      <c r="F149" s="210" t="s">
        <v>986</v>
      </c>
      <c r="G149" s="212"/>
      <c r="H149" s="212"/>
      <c r="I149" s="383"/>
    </row>
    <row r="150" spans="1:9" ht="12" x14ac:dyDescent="0.2">
      <c r="A150" s="178"/>
      <c r="B150" s="221" t="s">
        <v>985</v>
      </c>
      <c r="C150" s="213" t="s">
        <v>986</v>
      </c>
      <c r="D150" s="214" t="s">
        <v>878</v>
      </c>
      <c r="E150" s="215"/>
      <c r="F150" s="216">
        <v>23</v>
      </c>
      <c r="G150" s="215"/>
      <c r="H150" s="215"/>
      <c r="I150" s="384"/>
    </row>
    <row r="151" spans="1:9" ht="12" x14ac:dyDescent="0.2">
      <c r="A151" s="177"/>
      <c r="B151" s="221" t="s">
        <v>985</v>
      </c>
      <c r="C151" s="210" t="s">
        <v>986</v>
      </c>
      <c r="D151" s="211" t="s">
        <v>8548</v>
      </c>
      <c r="E151" s="212"/>
      <c r="F151" s="210" t="s">
        <v>986</v>
      </c>
      <c r="G151" s="212"/>
      <c r="H151" s="212"/>
      <c r="I151" s="383"/>
    </row>
    <row r="152" spans="1:9" ht="12" x14ac:dyDescent="0.2">
      <c r="A152" s="178"/>
      <c r="B152" s="221" t="s">
        <v>985</v>
      </c>
      <c r="C152" s="213" t="s">
        <v>986</v>
      </c>
      <c r="D152" s="214" t="s">
        <v>862</v>
      </c>
      <c r="E152" s="215"/>
      <c r="F152" s="216">
        <v>15</v>
      </c>
      <c r="G152" s="215"/>
      <c r="H152" s="215"/>
      <c r="I152" s="384"/>
    </row>
    <row r="153" spans="1:9" ht="12" x14ac:dyDescent="0.2">
      <c r="A153" s="177"/>
      <c r="B153" s="221" t="s">
        <v>985</v>
      </c>
      <c r="C153" s="210" t="s">
        <v>986</v>
      </c>
      <c r="D153" s="211" t="s">
        <v>8549</v>
      </c>
      <c r="E153" s="212"/>
      <c r="F153" s="210" t="s">
        <v>986</v>
      </c>
      <c r="G153" s="212"/>
      <c r="H153" s="212"/>
      <c r="I153" s="383"/>
    </row>
    <row r="154" spans="1:9" ht="12" x14ac:dyDescent="0.2">
      <c r="A154" s="178"/>
      <c r="B154" s="221" t="s">
        <v>985</v>
      </c>
      <c r="C154" s="213" t="s">
        <v>986</v>
      </c>
      <c r="D154" s="214" t="s">
        <v>1024</v>
      </c>
      <c r="E154" s="215"/>
      <c r="F154" s="216">
        <v>9</v>
      </c>
      <c r="G154" s="215"/>
      <c r="H154" s="215"/>
      <c r="I154" s="384"/>
    </row>
    <row r="155" spans="1:9" ht="12" x14ac:dyDescent="0.2">
      <c r="A155" s="177"/>
      <c r="B155" s="221" t="s">
        <v>985</v>
      </c>
      <c r="C155" s="210" t="s">
        <v>986</v>
      </c>
      <c r="D155" s="211" t="s">
        <v>8550</v>
      </c>
      <c r="E155" s="212"/>
      <c r="F155" s="210" t="s">
        <v>986</v>
      </c>
      <c r="G155" s="212"/>
      <c r="H155" s="212"/>
      <c r="I155" s="383"/>
    </row>
    <row r="156" spans="1:9" ht="12" x14ac:dyDescent="0.2">
      <c r="A156" s="178"/>
      <c r="B156" s="221" t="s">
        <v>985</v>
      </c>
      <c r="C156" s="213" t="s">
        <v>986</v>
      </c>
      <c r="D156" s="214" t="s">
        <v>1024</v>
      </c>
      <c r="E156" s="215"/>
      <c r="F156" s="216">
        <v>9</v>
      </c>
      <c r="G156" s="215"/>
      <c r="H156" s="215"/>
      <c r="I156" s="384"/>
    </row>
    <row r="157" spans="1:9" ht="12" x14ac:dyDescent="0.2">
      <c r="A157" s="177"/>
      <c r="B157" s="221" t="s">
        <v>985</v>
      </c>
      <c r="C157" s="210" t="s">
        <v>986</v>
      </c>
      <c r="D157" s="211" t="s">
        <v>8551</v>
      </c>
      <c r="E157" s="212"/>
      <c r="F157" s="210" t="s">
        <v>986</v>
      </c>
      <c r="G157" s="212"/>
      <c r="H157" s="212"/>
      <c r="I157" s="383"/>
    </row>
    <row r="158" spans="1:9" ht="12" x14ac:dyDescent="0.2">
      <c r="A158" s="178"/>
      <c r="B158" s="221" t="s">
        <v>985</v>
      </c>
      <c r="C158" s="213" t="s">
        <v>986</v>
      </c>
      <c r="D158" s="214" t="s">
        <v>882</v>
      </c>
      <c r="E158" s="215"/>
      <c r="F158" s="216">
        <v>25</v>
      </c>
      <c r="G158" s="215"/>
      <c r="H158" s="215"/>
      <c r="I158" s="384"/>
    </row>
    <row r="159" spans="1:9" ht="12" x14ac:dyDescent="0.2">
      <c r="A159" s="177"/>
      <c r="B159" s="221" t="s">
        <v>985</v>
      </c>
      <c r="C159" s="210" t="s">
        <v>986</v>
      </c>
      <c r="D159" s="211" t="s">
        <v>8552</v>
      </c>
      <c r="E159" s="212"/>
      <c r="F159" s="210" t="s">
        <v>986</v>
      </c>
      <c r="G159" s="212"/>
      <c r="H159" s="212"/>
      <c r="I159" s="383"/>
    </row>
    <row r="160" spans="1:9" ht="12" x14ac:dyDescent="0.2">
      <c r="A160" s="178"/>
      <c r="B160" s="221" t="s">
        <v>985</v>
      </c>
      <c r="C160" s="213" t="s">
        <v>986</v>
      </c>
      <c r="D160" s="214" t="s">
        <v>874</v>
      </c>
      <c r="E160" s="215"/>
      <c r="F160" s="216">
        <v>21</v>
      </c>
      <c r="G160" s="215"/>
      <c r="H160" s="215"/>
      <c r="I160" s="384"/>
    </row>
    <row r="161" spans="1:9" ht="12" x14ac:dyDescent="0.2">
      <c r="A161" s="177"/>
      <c r="B161" s="221" t="s">
        <v>985</v>
      </c>
      <c r="C161" s="210" t="s">
        <v>986</v>
      </c>
      <c r="D161" s="211" t="s">
        <v>8553</v>
      </c>
      <c r="E161" s="212"/>
      <c r="F161" s="210" t="s">
        <v>986</v>
      </c>
      <c r="G161" s="212"/>
      <c r="H161" s="212"/>
      <c r="I161" s="383"/>
    </row>
    <row r="162" spans="1:9" ht="12" x14ac:dyDescent="0.2">
      <c r="A162" s="178"/>
      <c r="B162" s="221" t="s">
        <v>985</v>
      </c>
      <c r="C162" s="213" t="s">
        <v>986</v>
      </c>
      <c r="D162" s="214" t="s">
        <v>886</v>
      </c>
      <c r="E162" s="215"/>
      <c r="F162" s="216">
        <v>27</v>
      </c>
      <c r="G162" s="215"/>
      <c r="H162" s="215"/>
      <c r="I162" s="384"/>
    </row>
    <row r="163" spans="1:9" ht="12" x14ac:dyDescent="0.2">
      <c r="A163" s="177"/>
      <c r="B163" s="221" t="s">
        <v>985</v>
      </c>
      <c r="C163" s="210" t="s">
        <v>986</v>
      </c>
      <c r="D163" s="211" t="s">
        <v>8554</v>
      </c>
      <c r="E163" s="212"/>
      <c r="F163" s="210" t="s">
        <v>986</v>
      </c>
      <c r="G163" s="212"/>
      <c r="H163" s="212"/>
      <c r="I163" s="383"/>
    </row>
    <row r="164" spans="1:9" ht="12" x14ac:dyDescent="0.2">
      <c r="A164" s="178"/>
      <c r="B164" s="221" t="s">
        <v>985</v>
      </c>
      <c r="C164" s="213" t="s">
        <v>986</v>
      </c>
      <c r="D164" s="214" t="s">
        <v>882</v>
      </c>
      <c r="E164" s="215"/>
      <c r="F164" s="216">
        <v>25</v>
      </c>
      <c r="G164" s="215"/>
      <c r="H164" s="215"/>
      <c r="I164" s="384"/>
    </row>
    <row r="165" spans="1:9" ht="12" x14ac:dyDescent="0.2">
      <c r="A165" s="177"/>
      <c r="B165" s="221" t="s">
        <v>985</v>
      </c>
      <c r="C165" s="210" t="s">
        <v>986</v>
      </c>
      <c r="D165" s="211" t="s">
        <v>8555</v>
      </c>
      <c r="E165" s="212"/>
      <c r="F165" s="210" t="s">
        <v>986</v>
      </c>
      <c r="G165" s="212"/>
      <c r="H165" s="212"/>
      <c r="I165" s="383"/>
    </row>
    <row r="166" spans="1:9" ht="12" x14ac:dyDescent="0.2">
      <c r="A166" s="178"/>
      <c r="B166" s="221" t="s">
        <v>985</v>
      </c>
      <c r="C166" s="213" t="s">
        <v>986</v>
      </c>
      <c r="D166" s="214" t="s">
        <v>44</v>
      </c>
      <c r="E166" s="215"/>
      <c r="F166" s="216">
        <v>5</v>
      </c>
      <c r="G166" s="215"/>
      <c r="H166" s="215"/>
      <c r="I166" s="384"/>
    </row>
    <row r="167" spans="1:9" ht="12" x14ac:dyDescent="0.2">
      <c r="A167" s="181"/>
      <c r="B167" s="221" t="s">
        <v>985</v>
      </c>
      <c r="C167" s="223" t="s">
        <v>986</v>
      </c>
      <c r="D167" s="224" t="s">
        <v>988</v>
      </c>
      <c r="E167" s="225"/>
      <c r="F167" s="226">
        <v>185</v>
      </c>
      <c r="G167" s="225"/>
      <c r="H167" s="225"/>
      <c r="I167" s="391"/>
    </row>
    <row r="168" spans="1:9" ht="12" x14ac:dyDescent="0.2">
      <c r="A168" s="177"/>
      <c r="B168" s="221" t="s">
        <v>985</v>
      </c>
      <c r="C168" s="210" t="s">
        <v>986</v>
      </c>
      <c r="D168" s="211" t="s">
        <v>5181</v>
      </c>
      <c r="E168" s="212"/>
      <c r="F168" s="210" t="s">
        <v>986</v>
      </c>
      <c r="G168" s="212"/>
      <c r="H168" s="212"/>
      <c r="I168" s="383"/>
    </row>
    <row r="169" spans="1:9" ht="12" x14ac:dyDescent="0.2">
      <c r="A169" s="177"/>
      <c r="B169" s="221" t="s">
        <v>985</v>
      </c>
      <c r="C169" s="210" t="s">
        <v>986</v>
      </c>
      <c r="D169" s="211" t="s">
        <v>8556</v>
      </c>
      <c r="E169" s="212"/>
      <c r="F169" s="210" t="s">
        <v>986</v>
      </c>
      <c r="G169" s="212"/>
      <c r="H169" s="212"/>
      <c r="I169" s="383"/>
    </row>
    <row r="170" spans="1:9" ht="12" x14ac:dyDescent="0.2">
      <c r="A170" s="178"/>
      <c r="B170" s="221" t="s">
        <v>985</v>
      </c>
      <c r="C170" s="213" t="s">
        <v>986</v>
      </c>
      <c r="D170" s="214" t="s">
        <v>44</v>
      </c>
      <c r="E170" s="215"/>
      <c r="F170" s="216">
        <v>5</v>
      </c>
      <c r="G170" s="215"/>
      <c r="H170" s="215"/>
      <c r="I170" s="384"/>
    </row>
    <row r="171" spans="1:9" ht="12" x14ac:dyDescent="0.2">
      <c r="A171" s="177"/>
      <c r="B171" s="221" t="s">
        <v>985</v>
      </c>
      <c r="C171" s="210" t="s">
        <v>986</v>
      </c>
      <c r="D171" s="211" t="s">
        <v>8557</v>
      </c>
      <c r="E171" s="212"/>
      <c r="F171" s="210" t="s">
        <v>986</v>
      </c>
      <c r="G171" s="212"/>
      <c r="H171" s="212"/>
      <c r="I171" s="383"/>
    </row>
    <row r="172" spans="1:9" ht="12" x14ac:dyDescent="0.2">
      <c r="A172" s="178"/>
      <c r="B172" s="221" t="s">
        <v>985</v>
      </c>
      <c r="C172" s="213" t="s">
        <v>986</v>
      </c>
      <c r="D172" s="214" t="s">
        <v>1024</v>
      </c>
      <c r="E172" s="215"/>
      <c r="F172" s="216">
        <v>9</v>
      </c>
      <c r="G172" s="215"/>
      <c r="H172" s="215"/>
      <c r="I172" s="384"/>
    </row>
    <row r="173" spans="1:9" ht="12" x14ac:dyDescent="0.2">
      <c r="A173" s="177"/>
      <c r="B173" s="221" t="s">
        <v>985</v>
      </c>
      <c r="C173" s="210" t="s">
        <v>986</v>
      </c>
      <c r="D173" s="211" t="s">
        <v>8558</v>
      </c>
      <c r="E173" s="212"/>
      <c r="F173" s="210" t="s">
        <v>986</v>
      </c>
      <c r="G173" s="212"/>
      <c r="H173" s="212"/>
      <c r="I173" s="383"/>
    </row>
    <row r="174" spans="1:9" ht="12" x14ac:dyDescent="0.2">
      <c r="A174" s="178"/>
      <c r="B174" s="221" t="s">
        <v>985</v>
      </c>
      <c r="C174" s="213" t="s">
        <v>986</v>
      </c>
      <c r="D174" s="214" t="s">
        <v>852</v>
      </c>
      <c r="E174" s="215"/>
      <c r="F174" s="216">
        <v>10</v>
      </c>
      <c r="G174" s="215"/>
      <c r="H174" s="215"/>
      <c r="I174" s="384"/>
    </row>
    <row r="175" spans="1:9" ht="12" x14ac:dyDescent="0.2">
      <c r="A175" s="181"/>
      <c r="B175" s="221" t="s">
        <v>985</v>
      </c>
      <c r="C175" s="223" t="s">
        <v>986</v>
      </c>
      <c r="D175" s="224" t="s">
        <v>988</v>
      </c>
      <c r="E175" s="225"/>
      <c r="F175" s="226">
        <v>24</v>
      </c>
      <c r="G175" s="225"/>
      <c r="H175" s="225"/>
      <c r="I175" s="391"/>
    </row>
    <row r="176" spans="1:9" ht="12" x14ac:dyDescent="0.2">
      <c r="A176" s="177"/>
      <c r="B176" s="221" t="s">
        <v>985</v>
      </c>
      <c r="C176" s="210" t="s">
        <v>986</v>
      </c>
      <c r="D176" s="211" t="s">
        <v>5184</v>
      </c>
      <c r="E176" s="212"/>
      <c r="F176" s="210" t="s">
        <v>986</v>
      </c>
      <c r="G176" s="212"/>
      <c r="H176" s="212"/>
      <c r="I176" s="383"/>
    </row>
    <row r="177" spans="1:9" ht="12" x14ac:dyDescent="0.2">
      <c r="A177" s="177"/>
      <c r="B177" s="221" t="s">
        <v>985</v>
      </c>
      <c r="C177" s="210" t="s">
        <v>986</v>
      </c>
      <c r="D177" s="211" t="s">
        <v>8559</v>
      </c>
      <c r="E177" s="212"/>
      <c r="F177" s="210" t="s">
        <v>986</v>
      </c>
      <c r="G177" s="212"/>
      <c r="H177" s="212"/>
      <c r="I177" s="383"/>
    </row>
    <row r="178" spans="1:9" ht="12" x14ac:dyDescent="0.2">
      <c r="A178" s="178"/>
      <c r="B178" s="221" t="s">
        <v>985</v>
      </c>
      <c r="C178" s="213" t="s">
        <v>986</v>
      </c>
      <c r="D178" s="214" t="s">
        <v>904</v>
      </c>
      <c r="E178" s="215"/>
      <c r="F178" s="216">
        <v>38</v>
      </c>
      <c r="G178" s="215"/>
      <c r="H178" s="215"/>
      <c r="I178" s="384"/>
    </row>
    <row r="179" spans="1:9" ht="12" x14ac:dyDescent="0.2">
      <c r="A179" s="177"/>
      <c r="B179" s="221" t="s">
        <v>985</v>
      </c>
      <c r="C179" s="210" t="s">
        <v>986</v>
      </c>
      <c r="D179" s="211" t="s">
        <v>8560</v>
      </c>
      <c r="E179" s="212"/>
      <c r="F179" s="210" t="s">
        <v>986</v>
      </c>
      <c r="G179" s="212"/>
      <c r="H179" s="212"/>
      <c r="I179" s="383"/>
    </row>
    <row r="180" spans="1:9" ht="12" x14ac:dyDescent="0.2">
      <c r="A180" s="178"/>
      <c r="B180" s="221" t="s">
        <v>985</v>
      </c>
      <c r="C180" s="213" t="s">
        <v>986</v>
      </c>
      <c r="D180" s="214" t="s">
        <v>860</v>
      </c>
      <c r="E180" s="215"/>
      <c r="F180" s="216">
        <v>14</v>
      </c>
      <c r="G180" s="215"/>
      <c r="H180" s="215"/>
      <c r="I180" s="384"/>
    </row>
    <row r="181" spans="1:9" ht="12" x14ac:dyDescent="0.2">
      <c r="A181" s="177"/>
      <c r="B181" s="221" t="s">
        <v>985</v>
      </c>
      <c r="C181" s="210" t="s">
        <v>986</v>
      </c>
      <c r="D181" s="211" t="s">
        <v>8561</v>
      </c>
      <c r="E181" s="212"/>
      <c r="F181" s="210" t="s">
        <v>986</v>
      </c>
      <c r="G181" s="212"/>
      <c r="H181" s="212"/>
      <c r="I181" s="383"/>
    </row>
    <row r="182" spans="1:9" ht="12" x14ac:dyDescent="0.2">
      <c r="A182" s="178"/>
      <c r="B182" s="221" t="s">
        <v>985</v>
      </c>
      <c r="C182" s="213" t="s">
        <v>986</v>
      </c>
      <c r="D182" s="214" t="s">
        <v>860</v>
      </c>
      <c r="E182" s="215"/>
      <c r="F182" s="216">
        <v>14</v>
      </c>
      <c r="G182" s="215"/>
      <c r="H182" s="215"/>
      <c r="I182" s="384"/>
    </row>
    <row r="183" spans="1:9" ht="12" x14ac:dyDescent="0.2">
      <c r="A183" s="177"/>
      <c r="B183" s="221" t="s">
        <v>985</v>
      </c>
      <c r="C183" s="210" t="s">
        <v>986</v>
      </c>
      <c r="D183" s="211" t="s">
        <v>8562</v>
      </c>
      <c r="E183" s="212"/>
      <c r="F183" s="210" t="s">
        <v>986</v>
      </c>
      <c r="G183" s="212"/>
      <c r="H183" s="212"/>
      <c r="I183" s="383"/>
    </row>
    <row r="184" spans="1:9" ht="12" x14ac:dyDescent="0.2">
      <c r="A184" s="178"/>
      <c r="B184" s="221" t="s">
        <v>985</v>
      </c>
      <c r="C184" s="213" t="s">
        <v>986</v>
      </c>
      <c r="D184" s="214" t="s">
        <v>1216</v>
      </c>
      <c r="E184" s="215"/>
      <c r="F184" s="216">
        <v>57</v>
      </c>
      <c r="G184" s="215"/>
      <c r="H184" s="215"/>
      <c r="I184" s="384"/>
    </row>
    <row r="185" spans="1:9" ht="12" x14ac:dyDescent="0.2">
      <c r="A185" s="177"/>
      <c r="B185" s="221" t="s">
        <v>985</v>
      </c>
      <c r="C185" s="210" t="s">
        <v>986</v>
      </c>
      <c r="D185" s="211" t="s">
        <v>8563</v>
      </c>
      <c r="E185" s="212"/>
      <c r="F185" s="210" t="s">
        <v>986</v>
      </c>
      <c r="G185" s="212"/>
      <c r="H185" s="212"/>
      <c r="I185" s="383"/>
    </row>
    <row r="186" spans="1:9" ht="12" x14ac:dyDescent="0.2">
      <c r="A186" s="178"/>
      <c r="B186" s="221" t="s">
        <v>985</v>
      </c>
      <c r="C186" s="213" t="s">
        <v>986</v>
      </c>
      <c r="D186" s="214" t="s">
        <v>1243</v>
      </c>
      <c r="E186" s="215"/>
      <c r="F186" s="216">
        <v>64</v>
      </c>
      <c r="G186" s="215"/>
      <c r="H186" s="215"/>
      <c r="I186" s="384"/>
    </row>
    <row r="187" spans="1:9" ht="12" x14ac:dyDescent="0.2">
      <c r="A187" s="181"/>
      <c r="B187" s="221" t="s">
        <v>985</v>
      </c>
      <c r="C187" s="223" t="s">
        <v>986</v>
      </c>
      <c r="D187" s="224" t="s">
        <v>988</v>
      </c>
      <c r="E187" s="225"/>
      <c r="F187" s="226">
        <v>187</v>
      </c>
      <c r="G187" s="225"/>
      <c r="H187" s="225"/>
      <c r="I187" s="391"/>
    </row>
    <row r="188" spans="1:9" ht="12" x14ac:dyDescent="0.2">
      <c r="A188" s="179"/>
      <c r="B188" s="221" t="s">
        <v>985</v>
      </c>
      <c r="C188" s="217" t="s">
        <v>986</v>
      </c>
      <c r="D188" s="218" t="s">
        <v>1023</v>
      </c>
      <c r="E188" s="219"/>
      <c r="F188" s="220">
        <v>396</v>
      </c>
      <c r="G188" s="219"/>
      <c r="H188" s="219"/>
      <c r="I188" s="387"/>
    </row>
    <row r="189" spans="1:9" ht="24.95" customHeight="1" x14ac:dyDescent="0.2">
      <c r="A189" s="489" t="s">
        <v>890</v>
      </c>
      <c r="B189" s="489" t="s">
        <v>1145</v>
      </c>
      <c r="C189" s="490" t="s">
        <v>5188</v>
      </c>
      <c r="D189" s="491" t="s">
        <v>5189</v>
      </c>
      <c r="E189" s="492" t="s">
        <v>125</v>
      </c>
      <c r="F189" s="493">
        <v>203.5</v>
      </c>
      <c r="G189" s="515"/>
      <c r="H189" s="494">
        <f>ROUND(G189*F189,2)</f>
        <v>0</v>
      </c>
      <c r="I189" s="495" t="s">
        <v>986</v>
      </c>
    </row>
    <row r="190" spans="1:9" ht="12" x14ac:dyDescent="0.2">
      <c r="A190" s="178"/>
      <c r="B190" s="221" t="s">
        <v>985</v>
      </c>
      <c r="C190" s="215"/>
      <c r="D190" s="214" t="s">
        <v>8564</v>
      </c>
      <c r="E190" s="215"/>
      <c r="F190" s="216">
        <v>203.5</v>
      </c>
      <c r="G190" s="215"/>
      <c r="H190" s="215"/>
      <c r="I190" s="384"/>
    </row>
    <row r="191" spans="1:9" ht="24.95" customHeight="1" x14ac:dyDescent="0.2">
      <c r="A191" s="489" t="s">
        <v>891</v>
      </c>
      <c r="B191" s="489" t="s">
        <v>1145</v>
      </c>
      <c r="C191" s="490" t="s">
        <v>5196</v>
      </c>
      <c r="D191" s="491" t="s">
        <v>5197</v>
      </c>
      <c r="E191" s="492" t="s">
        <v>125</v>
      </c>
      <c r="F191" s="493">
        <v>26.4</v>
      </c>
      <c r="G191" s="515"/>
      <c r="H191" s="494">
        <f>ROUND(G191*F191,2)</f>
        <v>0</v>
      </c>
      <c r="I191" s="495" t="s">
        <v>986</v>
      </c>
    </row>
    <row r="192" spans="1:9" ht="12" x14ac:dyDescent="0.2">
      <c r="A192" s="178"/>
      <c r="B192" s="221" t="s">
        <v>985</v>
      </c>
      <c r="C192" s="215"/>
      <c r="D192" s="214" t="s">
        <v>8565</v>
      </c>
      <c r="E192" s="215"/>
      <c r="F192" s="216">
        <v>26.4</v>
      </c>
      <c r="G192" s="215"/>
      <c r="H192" s="215"/>
      <c r="I192" s="384"/>
    </row>
    <row r="193" spans="1:9" ht="24.95" customHeight="1" x14ac:dyDescent="0.2">
      <c r="A193" s="489" t="s">
        <v>892</v>
      </c>
      <c r="B193" s="489" t="s">
        <v>1145</v>
      </c>
      <c r="C193" s="490" t="s">
        <v>5199</v>
      </c>
      <c r="D193" s="491" t="s">
        <v>5200</v>
      </c>
      <c r="E193" s="492" t="s">
        <v>125</v>
      </c>
      <c r="F193" s="493">
        <v>205.7</v>
      </c>
      <c r="G193" s="515"/>
      <c r="H193" s="494">
        <f>ROUND(G193*F193,2)</f>
        <v>0</v>
      </c>
      <c r="I193" s="495" t="s">
        <v>986</v>
      </c>
    </row>
    <row r="194" spans="1:9" ht="12" x14ac:dyDescent="0.2">
      <c r="A194" s="178"/>
      <c r="B194" s="221" t="s">
        <v>985</v>
      </c>
      <c r="C194" s="215"/>
      <c r="D194" s="214" t="s">
        <v>8566</v>
      </c>
      <c r="E194" s="215"/>
      <c r="F194" s="216">
        <v>205.7</v>
      </c>
      <c r="G194" s="215"/>
      <c r="H194" s="215"/>
      <c r="I194" s="384"/>
    </row>
    <row r="195" spans="1:9" ht="24.95" customHeight="1" x14ac:dyDescent="0.2">
      <c r="A195" s="278" t="s">
        <v>893</v>
      </c>
      <c r="B195" s="278" t="s">
        <v>979</v>
      </c>
      <c r="C195" s="279" t="s">
        <v>8051</v>
      </c>
      <c r="D195" s="280" t="s">
        <v>8052</v>
      </c>
      <c r="E195" s="281" t="s">
        <v>125</v>
      </c>
      <c r="F195" s="282">
        <v>80</v>
      </c>
      <c r="G195" s="67"/>
      <c r="H195" s="254">
        <f>ROUND(G195*F195,2)</f>
        <v>0</v>
      </c>
      <c r="I195" s="459" t="s">
        <v>982</v>
      </c>
    </row>
    <row r="196" spans="1:9" ht="12" x14ac:dyDescent="0.2">
      <c r="A196" s="175"/>
      <c r="B196" s="454" t="s">
        <v>983</v>
      </c>
      <c r="C196" s="209"/>
      <c r="D196" s="180" t="s">
        <v>8053</v>
      </c>
      <c r="E196" s="209"/>
      <c r="F196" s="209"/>
      <c r="G196" s="209"/>
      <c r="H196" s="209"/>
      <c r="I196" s="385"/>
    </row>
    <row r="197" spans="1:9" ht="12" x14ac:dyDescent="0.2">
      <c r="A197" s="177"/>
      <c r="B197" s="221" t="s">
        <v>985</v>
      </c>
      <c r="C197" s="210" t="s">
        <v>986</v>
      </c>
      <c r="D197" s="211" t="s">
        <v>8054</v>
      </c>
      <c r="E197" s="212"/>
      <c r="F197" s="210" t="s">
        <v>986</v>
      </c>
      <c r="G197" s="212"/>
      <c r="H197" s="212"/>
      <c r="I197" s="383"/>
    </row>
    <row r="198" spans="1:9" ht="12" x14ac:dyDescent="0.2">
      <c r="A198" s="177"/>
      <c r="B198" s="221" t="s">
        <v>985</v>
      </c>
      <c r="C198" s="210" t="s">
        <v>986</v>
      </c>
      <c r="D198" s="211" t="s">
        <v>8567</v>
      </c>
      <c r="E198" s="212"/>
      <c r="F198" s="210" t="s">
        <v>986</v>
      </c>
      <c r="G198" s="212"/>
      <c r="H198" s="212"/>
      <c r="I198" s="383"/>
    </row>
    <row r="199" spans="1:9" ht="12" x14ac:dyDescent="0.2">
      <c r="A199" s="178"/>
      <c r="B199" s="221" t="s">
        <v>985</v>
      </c>
      <c r="C199" s="213" t="s">
        <v>986</v>
      </c>
      <c r="D199" s="214" t="s">
        <v>882</v>
      </c>
      <c r="E199" s="215"/>
      <c r="F199" s="216">
        <v>25</v>
      </c>
      <c r="G199" s="215"/>
      <c r="H199" s="215"/>
      <c r="I199" s="384"/>
    </row>
    <row r="200" spans="1:9" ht="12" x14ac:dyDescent="0.2">
      <c r="A200" s="177"/>
      <c r="B200" s="221" t="s">
        <v>985</v>
      </c>
      <c r="C200" s="210" t="s">
        <v>986</v>
      </c>
      <c r="D200" s="211" t="s">
        <v>8568</v>
      </c>
      <c r="E200" s="212"/>
      <c r="F200" s="210" t="s">
        <v>986</v>
      </c>
      <c r="G200" s="212"/>
      <c r="H200" s="212"/>
      <c r="I200" s="383"/>
    </row>
    <row r="201" spans="1:9" ht="12" x14ac:dyDescent="0.2">
      <c r="A201" s="178"/>
      <c r="B201" s="221" t="s">
        <v>985</v>
      </c>
      <c r="C201" s="213" t="s">
        <v>986</v>
      </c>
      <c r="D201" s="214" t="s">
        <v>44</v>
      </c>
      <c r="E201" s="215"/>
      <c r="F201" s="216">
        <v>5</v>
      </c>
      <c r="G201" s="215"/>
      <c r="H201" s="215"/>
      <c r="I201" s="384"/>
    </row>
    <row r="202" spans="1:9" ht="12" x14ac:dyDescent="0.2">
      <c r="A202" s="181"/>
      <c r="B202" s="221" t="s">
        <v>985</v>
      </c>
      <c r="C202" s="223" t="s">
        <v>986</v>
      </c>
      <c r="D202" s="224" t="s">
        <v>988</v>
      </c>
      <c r="E202" s="225"/>
      <c r="F202" s="226">
        <v>30</v>
      </c>
      <c r="G202" s="225"/>
      <c r="H202" s="225"/>
      <c r="I202" s="391"/>
    </row>
    <row r="203" spans="1:9" ht="12" x14ac:dyDescent="0.2">
      <c r="A203" s="177"/>
      <c r="B203" s="221" t="s">
        <v>985</v>
      </c>
      <c r="C203" s="210" t="s">
        <v>986</v>
      </c>
      <c r="D203" s="211" t="s">
        <v>8569</v>
      </c>
      <c r="E203" s="212"/>
      <c r="F203" s="210" t="s">
        <v>986</v>
      </c>
      <c r="G203" s="212"/>
      <c r="H203" s="212"/>
      <c r="I203" s="383"/>
    </row>
    <row r="204" spans="1:9" ht="12" x14ac:dyDescent="0.2">
      <c r="A204" s="177"/>
      <c r="B204" s="221" t="s">
        <v>985</v>
      </c>
      <c r="C204" s="210" t="s">
        <v>986</v>
      </c>
      <c r="D204" s="211" t="s">
        <v>8570</v>
      </c>
      <c r="E204" s="212"/>
      <c r="F204" s="210" t="s">
        <v>986</v>
      </c>
      <c r="G204" s="212"/>
      <c r="H204" s="212"/>
      <c r="I204" s="383"/>
    </row>
    <row r="205" spans="1:9" ht="12" x14ac:dyDescent="0.2">
      <c r="A205" s="178"/>
      <c r="B205" s="221" t="s">
        <v>985</v>
      </c>
      <c r="C205" s="213" t="s">
        <v>986</v>
      </c>
      <c r="D205" s="214" t="s">
        <v>1184</v>
      </c>
      <c r="E205" s="215"/>
      <c r="F205" s="216">
        <v>50</v>
      </c>
      <c r="G205" s="215"/>
      <c r="H205" s="215"/>
      <c r="I205" s="384"/>
    </row>
    <row r="206" spans="1:9" ht="12" x14ac:dyDescent="0.2">
      <c r="A206" s="181"/>
      <c r="B206" s="221" t="s">
        <v>985</v>
      </c>
      <c r="C206" s="223" t="s">
        <v>986</v>
      </c>
      <c r="D206" s="224" t="s">
        <v>988</v>
      </c>
      <c r="E206" s="225"/>
      <c r="F206" s="226">
        <v>50</v>
      </c>
      <c r="G206" s="225"/>
      <c r="H206" s="225"/>
      <c r="I206" s="391"/>
    </row>
    <row r="207" spans="1:9" ht="12" x14ac:dyDescent="0.2">
      <c r="A207" s="179"/>
      <c r="B207" s="221" t="s">
        <v>985</v>
      </c>
      <c r="C207" s="217" t="s">
        <v>986</v>
      </c>
      <c r="D207" s="218" t="s">
        <v>1023</v>
      </c>
      <c r="E207" s="219"/>
      <c r="F207" s="220">
        <v>80</v>
      </c>
      <c r="G207" s="219"/>
      <c r="H207" s="219"/>
      <c r="I207" s="387"/>
    </row>
    <row r="208" spans="1:9" ht="24.95" customHeight="1" x14ac:dyDescent="0.2">
      <c r="A208" s="489" t="s">
        <v>894</v>
      </c>
      <c r="B208" s="489" t="s">
        <v>1145</v>
      </c>
      <c r="C208" s="490" t="s">
        <v>8059</v>
      </c>
      <c r="D208" s="491" t="s">
        <v>8060</v>
      </c>
      <c r="E208" s="492" t="s">
        <v>125</v>
      </c>
      <c r="F208" s="493">
        <v>33</v>
      </c>
      <c r="G208" s="515"/>
      <c r="H208" s="494">
        <f>ROUND(G208*F208,2)</f>
        <v>0</v>
      </c>
      <c r="I208" s="495" t="s">
        <v>986</v>
      </c>
    </row>
    <row r="209" spans="1:9" ht="12" x14ac:dyDescent="0.2">
      <c r="A209" s="178"/>
      <c r="B209" s="221" t="s">
        <v>985</v>
      </c>
      <c r="C209" s="215"/>
      <c r="D209" s="214" t="s">
        <v>5272</v>
      </c>
      <c r="E209" s="215"/>
      <c r="F209" s="216">
        <v>33</v>
      </c>
      <c r="G209" s="215"/>
      <c r="H209" s="215"/>
      <c r="I209" s="384"/>
    </row>
    <row r="210" spans="1:9" ht="24.95" customHeight="1" x14ac:dyDescent="0.2">
      <c r="A210" s="489" t="s">
        <v>896</v>
      </c>
      <c r="B210" s="489" t="s">
        <v>1145</v>
      </c>
      <c r="C210" s="490" t="s">
        <v>8571</v>
      </c>
      <c r="D210" s="491" t="s">
        <v>8572</v>
      </c>
      <c r="E210" s="492" t="s">
        <v>125</v>
      </c>
      <c r="F210" s="493">
        <v>55</v>
      </c>
      <c r="G210" s="515"/>
      <c r="H210" s="494">
        <f>ROUND(G210*F210,2)</f>
        <v>0</v>
      </c>
      <c r="I210" s="495" t="s">
        <v>982</v>
      </c>
    </row>
    <row r="211" spans="1:9" ht="12" x14ac:dyDescent="0.2">
      <c r="A211" s="178"/>
      <c r="B211" s="221" t="s">
        <v>985</v>
      </c>
      <c r="C211" s="215"/>
      <c r="D211" s="214" t="s">
        <v>8573</v>
      </c>
      <c r="E211" s="215"/>
      <c r="F211" s="216">
        <v>55</v>
      </c>
      <c r="G211" s="215"/>
      <c r="H211" s="215"/>
      <c r="I211" s="384"/>
    </row>
    <row r="212" spans="1:9" ht="24.95" customHeight="1" x14ac:dyDescent="0.2">
      <c r="A212" s="278" t="s">
        <v>898</v>
      </c>
      <c r="B212" s="278" t="s">
        <v>979</v>
      </c>
      <c r="C212" s="279" t="s">
        <v>8061</v>
      </c>
      <c r="D212" s="280" t="s">
        <v>8062</v>
      </c>
      <c r="E212" s="281" t="s">
        <v>125</v>
      </c>
      <c r="F212" s="282">
        <v>121</v>
      </c>
      <c r="G212" s="67"/>
      <c r="H212" s="254">
        <f>ROUND(G212*F212,2)</f>
        <v>0</v>
      </c>
      <c r="I212" s="459" t="s">
        <v>982</v>
      </c>
    </row>
    <row r="213" spans="1:9" ht="12" x14ac:dyDescent="0.2">
      <c r="A213" s="175"/>
      <c r="B213" s="454" t="s">
        <v>983</v>
      </c>
      <c r="C213" s="209"/>
      <c r="D213" s="180" t="s">
        <v>8063</v>
      </c>
      <c r="E213" s="209"/>
      <c r="F213" s="209"/>
      <c r="G213" s="209"/>
      <c r="H213" s="209"/>
      <c r="I213" s="385"/>
    </row>
    <row r="214" spans="1:9" ht="12" x14ac:dyDescent="0.2">
      <c r="A214" s="177"/>
      <c r="B214" s="221" t="s">
        <v>985</v>
      </c>
      <c r="C214" s="210" t="s">
        <v>986</v>
      </c>
      <c r="D214" s="211" t="s">
        <v>8064</v>
      </c>
      <c r="E214" s="212"/>
      <c r="F214" s="210" t="s">
        <v>986</v>
      </c>
      <c r="G214" s="212"/>
      <c r="H214" s="212"/>
      <c r="I214" s="383"/>
    </row>
    <row r="215" spans="1:9" ht="12" x14ac:dyDescent="0.2">
      <c r="A215" s="177"/>
      <c r="B215" s="221" t="s">
        <v>985</v>
      </c>
      <c r="C215" s="210" t="s">
        <v>986</v>
      </c>
      <c r="D215" s="211" t="s">
        <v>8574</v>
      </c>
      <c r="E215" s="212"/>
      <c r="F215" s="210" t="s">
        <v>986</v>
      </c>
      <c r="G215" s="212"/>
      <c r="H215" s="212"/>
      <c r="I215" s="383"/>
    </row>
    <row r="216" spans="1:9" ht="12" x14ac:dyDescent="0.2">
      <c r="A216" s="178"/>
      <c r="B216" s="221" t="s">
        <v>985</v>
      </c>
      <c r="C216" s="213" t="s">
        <v>986</v>
      </c>
      <c r="D216" s="214" t="s">
        <v>3671</v>
      </c>
      <c r="E216" s="215"/>
      <c r="F216" s="216">
        <v>121</v>
      </c>
      <c r="G216" s="215"/>
      <c r="H216" s="215"/>
      <c r="I216" s="384"/>
    </row>
    <row r="217" spans="1:9" ht="24.95" customHeight="1" x14ac:dyDescent="0.2">
      <c r="A217" s="489" t="s">
        <v>900</v>
      </c>
      <c r="B217" s="489" t="s">
        <v>1145</v>
      </c>
      <c r="C217" s="490" t="s">
        <v>8069</v>
      </c>
      <c r="D217" s="491" t="s">
        <v>8070</v>
      </c>
      <c r="E217" s="492" t="s">
        <v>125</v>
      </c>
      <c r="F217" s="493">
        <v>133.1</v>
      </c>
      <c r="G217" s="515"/>
      <c r="H217" s="494">
        <f>ROUND(G217*F217,2)</f>
        <v>0</v>
      </c>
      <c r="I217" s="495" t="s">
        <v>986</v>
      </c>
    </row>
    <row r="218" spans="1:9" ht="12" x14ac:dyDescent="0.2">
      <c r="A218" s="178"/>
      <c r="B218" s="221" t="s">
        <v>985</v>
      </c>
      <c r="C218" s="215"/>
      <c r="D218" s="214" t="s">
        <v>8575</v>
      </c>
      <c r="E218" s="215"/>
      <c r="F218" s="216">
        <v>133.1</v>
      </c>
      <c r="G218" s="215"/>
      <c r="H218" s="215"/>
      <c r="I218" s="384"/>
    </row>
    <row r="219" spans="1:9" ht="24.95" customHeight="1" x14ac:dyDescent="0.2">
      <c r="A219" s="278" t="s">
        <v>902</v>
      </c>
      <c r="B219" s="278" t="s">
        <v>979</v>
      </c>
      <c r="C219" s="279" t="s">
        <v>5203</v>
      </c>
      <c r="D219" s="280" t="s">
        <v>5204</v>
      </c>
      <c r="E219" s="281" t="s">
        <v>125</v>
      </c>
      <c r="F219" s="282">
        <v>2516</v>
      </c>
      <c r="G219" s="67"/>
      <c r="H219" s="254">
        <f>ROUND(G219*F219,2)</f>
        <v>0</v>
      </c>
      <c r="I219" s="459" t="s">
        <v>982</v>
      </c>
    </row>
    <row r="220" spans="1:9" ht="12" x14ac:dyDescent="0.2">
      <c r="A220" s="175"/>
      <c r="B220" s="454" t="s">
        <v>983</v>
      </c>
      <c r="C220" s="209"/>
      <c r="D220" s="180" t="s">
        <v>5205</v>
      </c>
      <c r="E220" s="209"/>
      <c r="F220" s="209"/>
      <c r="G220" s="209"/>
      <c r="H220" s="209"/>
      <c r="I220" s="385"/>
    </row>
    <row r="221" spans="1:9" ht="9" customHeight="1" x14ac:dyDescent="0.2">
      <c r="A221" s="464"/>
      <c r="B221" s="465" t="s">
        <v>985</v>
      </c>
      <c r="C221" s="466" t="s">
        <v>986</v>
      </c>
      <c r="D221" s="467" t="s">
        <v>8576</v>
      </c>
      <c r="E221" s="468"/>
      <c r="F221" s="466" t="s">
        <v>986</v>
      </c>
      <c r="G221" s="468"/>
      <c r="H221" s="468"/>
      <c r="I221" s="496"/>
    </row>
    <row r="222" spans="1:9" ht="9" customHeight="1" x14ac:dyDescent="0.2">
      <c r="A222" s="464"/>
      <c r="B222" s="465" t="s">
        <v>985</v>
      </c>
      <c r="C222" s="466" t="s">
        <v>986</v>
      </c>
      <c r="D222" s="467" t="s">
        <v>8577</v>
      </c>
      <c r="E222" s="468"/>
      <c r="F222" s="466" t="s">
        <v>986</v>
      </c>
      <c r="G222" s="468"/>
      <c r="H222" s="468"/>
      <c r="I222" s="496"/>
    </row>
    <row r="223" spans="1:9" ht="9" customHeight="1" x14ac:dyDescent="0.2">
      <c r="A223" s="417"/>
      <c r="B223" s="465" t="s">
        <v>985</v>
      </c>
      <c r="C223" s="419" t="s">
        <v>986</v>
      </c>
      <c r="D223" s="420" t="s">
        <v>2746</v>
      </c>
      <c r="E223" s="421"/>
      <c r="F223" s="422">
        <v>89</v>
      </c>
      <c r="G223" s="421"/>
      <c r="H223" s="421"/>
      <c r="I223" s="497"/>
    </row>
    <row r="224" spans="1:9" ht="9" customHeight="1" x14ac:dyDescent="0.2">
      <c r="A224" s="464"/>
      <c r="B224" s="465" t="s">
        <v>985</v>
      </c>
      <c r="C224" s="466" t="s">
        <v>986</v>
      </c>
      <c r="D224" s="467" t="s">
        <v>8578</v>
      </c>
      <c r="E224" s="468"/>
      <c r="F224" s="466" t="s">
        <v>986</v>
      </c>
      <c r="G224" s="468"/>
      <c r="H224" s="468"/>
      <c r="I224" s="496"/>
    </row>
    <row r="225" spans="1:9" ht="9" customHeight="1" x14ac:dyDescent="0.2">
      <c r="A225" s="417"/>
      <c r="B225" s="465" t="s">
        <v>985</v>
      </c>
      <c r="C225" s="419" t="s">
        <v>986</v>
      </c>
      <c r="D225" s="420" t="s">
        <v>2743</v>
      </c>
      <c r="E225" s="421"/>
      <c r="F225" s="422">
        <v>87</v>
      </c>
      <c r="G225" s="421"/>
      <c r="H225" s="421"/>
      <c r="I225" s="497"/>
    </row>
    <row r="226" spans="1:9" ht="9" customHeight="1" x14ac:dyDescent="0.2">
      <c r="A226" s="471"/>
      <c r="B226" s="465" t="s">
        <v>985</v>
      </c>
      <c r="C226" s="472" t="s">
        <v>986</v>
      </c>
      <c r="D226" s="473" t="s">
        <v>988</v>
      </c>
      <c r="E226" s="474"/>
      <c r="F226" s="475">
        <v>176</v>
      </c>
      <c r="G226" s="474"/>
      <c r="H226" s="474"/>
      <c r="I226" s="498"/>
    </row>
    <row r="227" spans="1:9" ht="9" customHeight="1" x14ac:dyDescent="0.2">
      <c r="A227" s="464"/>
      <c r="B227" s="465" t="s">
        <v>985</v>
      </c>
      <c r="C227" s="466" t="s">
        <v>986</v>
      </c>
      <c r="D227" s="467" t="s">
        <v>8579</v>
      </c>
      <c r="E227" s="468"/>
      <c r="F227" s="466" t="s">
        <v>986</v>
      </c>
      <c r="G227" s="468"/>
      <c r="H227" s="468"/>
      <c r="I227" s="496"/>
    </row>
    <row r="228" spans="1:9" ht="9" customHeight="1" x14ac:dyDescent="0.2">
      <c r="A228" s="464"/>
      <c r="B228" s="465" t="s">
        <v>985</v>
      </c>
      <c r="C228" s="466" t="s">
        <v>986</v>
      </c>
      <c r="D228" s="467" t="s">
        <v>8580</v>
      </c>
      <c r="E228" s="468"/>
      <c r="F228" s="466" t="s">
        <v>986</v>
      </c>
      <c r="G228" s="468"/>
      <c r="H228" s="468"/>
      <c r="I228" s="496"/>
    </row>
    <row r="229" spans="1:9" ht="9" customHeight="1" x14ac:dyDescent="0.2">
      <c r="A229" s="417"/>
      <c r="B229" s="465" t="s">
        <v>985</v>
      </c>
      <c r="C229" s="419" t="s">
        <v>986</v>
      </c>
      <c r="D229" s="420" t="s">
        <v>900</v>
      </c>
      <c r="E229" s="421"/>
      <c r="F229" s="422">
        <v>36</v>
      </c>
      <c r="G229" s="421"/>
      <c r="H229" s="421"/>
      <c r="I229" s="497"/>
    </row>
    <row r="230" spans="1:9" ht="9" customHeight="1" x14ac:dyDescent="0.2">
      <c r="A230" s="471"/>
      <c r="B230" s="465" t="s">
        <v>985</v>
      </c>
      <c r="C230" s="472" t="s">
        <v>986</v>
      </c>
      <c r="D230" s="473" t="s">
        <v>988</v>
      </c>
      <c r="E230" s="474"/>
      <c r="F230" s="475">
        <v>36</v>
      </c>
      <c r="G230" s="474"/>
      <c r="H230" s="474"/>
      <c r="I230" s="498"/>
    </row>
    <row r="231" spans="1:9" ht="9" customHeight="1" x14ac:dyDescent="0.2">
      <c r="A231" s="464"/>
      <c r="B231" s="465" t="s">
        <v>985</v>
      </c>
      <c r="C231" s="466" t="s">
        <v>986</v>
      </c>
      <c r="D231" s="467" t="s">
        <v>8581</v>
      </c>
      <c r="E231" s="468"/>
      <c r="F231" s="466" t="s">
        <v>986</v>
      </c>
      <c r="G231" s="468"/>
      <c r="H231" s="468"/>
      <c r="I231" s="496"/>
    </row>
    <row r="232" spans="1:9" ht="9" customHeight="1" x14ac:dyDescent="0.2">
      <c r="A232" s="464"/>
      <c r="B232" s="465" t="s">
        <v>985</v>
      </c>
      <c r="C232" s="466" t="s">
        <v>986</v>
      </c>
      <c r="D232" s="467" t="s">
        <v>8582</v>
      </c>
      <c r="E232" s="468"/>
      <c r="F232" s="466" t="s">
        <v>986</v>
      </c>
      <c r="G232" s="468"/>
      <c r="H232" s="468"/>
      <c r="I232" s="496"/>
    </row>
    <row r="233" spans="1:9" ht="9" customHeight="1" x14ac:dyDescent="0.2">
      <c r="A233" s="417"/>
      <c r="B233" s="465" t="s">
        <v>985</v>
      </c>
      <c r="C233" s="419" t="s">
        <v>986</v>
      </c>
      <c r="D233" s="420" t="s">
        <v>915</v>
      </c>
      <c r="E233" s="421"/>
      <c r="F233" s="422">
        <v>45</v>
      </c>
      <c r="G233" s="421"/>
      <c r="H233" s="421"/>
      <c r="I233" s="497"/>
    </row>
    <row r="234" spans="1:9" ht="9" customHeight="1" x14ac:dyDescent="0.2">
      <c r="A234" s="464"/>
      <c r="B234" s="465" t="s">
        <v>985</v>
      </c>
      <c r="C234" s="466" t="s">
        <v>986</v>
      </c>
      <c r="D234" s="467" t="s">
        <v>8583</v>
      </c>
      <c r="E234" s="468"/>
      <c r="F234" s="466" t="s">
        <v>986</v>
      </c>
      <c r="G234" s="468"/>
      <c r="H234" s="468"/>
      <c r="I234" s="496"/>
    </row>
    <row r="235" spans="1:9" ht="9" customHeight="1" x14ac:dyDescent="0.2">
      <c r="A235" s="417"/>
      <c r="B235" s="465" t="s">
        <v>985</v>
      </c>
      <c r="C235" s="419" t="s">
        <v>986</v>
      </c>
      <c r="D235" s="420" t="s">
        <v>44</v>
      </c>
      <c r="E235" s="421"/>
      <c r="F235" s="422">
        <v>5</v>
      </c>
      <c r="G235" s="421"/>
      <c r="H235" s="421"/>
      <c r="I235" s="497"/>
    </row>
    <row r="236" spans="1:9" ht="9" customHeight="1" x14ac:dyDescent="0.2">
      <c r="A236" s="464"/>
      <c r="B236" s="465" t="s">
        <v>985</v>
      </c>
      <c r="C236" s="466" t="s">
        <v>986</v>
      </c>
      <c r="D236" s="467" t="s">
        <v>8584</v>
      </c>
      <c r="E236" s="468"/>
      <c r="F236" s="466" t="s">
        <v>986</v>
      </c>
      <c r="G236" s="468"/>
      <c r="H236" s="468"/>
      <c r="I236" s="496"/>
    </row>
    <row r="237" spans="1:9" ht="9" customHeight="1" x14ac:dyDescent="0.2">
      <c r="A237" s="417"/>
      <c r="B237" s="465" t="s">
        <v>985</v>
      </c>
      <c r="C237" s="419" t="s">
        <v>986</v>
      </c>
      <c r="D237" s="420" t="s">
        <v>44</v>
      </c>
      <c r="E237" s="421"/>
      <c r="F237" s="422">
        <v>5</v>
      </c>
      <c r="G237" s="421"/>
      <c r="H237" s="421"/>
      <c r="I237" s="497"/>
    </row>
    <row r="238" spans="1:9" ht="9" customHeight="1" x14ac:dyDescent="0.2">
      <c r="A238" s="464"/>
      <c r="B238" s="465" t="s">
        <v>985</v>
      </c>
      <c r="C238" s="466" t="s">
        <v>986</v>
      </c>
      <c r="D238" s="467" t="s">
        <v>8585</v>
      </c>
      <c r="E238" s="468"/>
      <c r="F238" s="466" t="s">
        <v>986</v>
      </c>
      <c r="G238" s="468"/>
      <c r="H238" s="468"/>
      <c r="I238" s="496"/>
    </row>
    <row r="239" spans="1:9" ht="9" customHeight="1" x14ac:dyDescent="0.2">
      <c r="A239" s="417"/>
      <c r="B239" s="465" t="s">
        <v>985</v>
      </c>
      <c r="C239" s="419" t="s">
        <v>986</v>
      </c>
      <c r="D239" s="420" t="s">
        <v>852</v>
      </c>
      <c r="E239" s="421"/>
      <c r="F239" s="422">
        <v>10</v>
      </c>
      <c r="G239" s="421"/>
      <c r="H239" s="421"/>
      <c r="I239" s="497"/>
    </row>
    <row r="240" spans="1:9" ht="9" customHeight="1" x14ac:dyDescent="0.2">
      <c r="A240" s="464"/>
      <c r="B240" s="465" t="s">
        <v>985</v>
      </c>
      <c r="C240" s="466" t="s">
        <v>986</v>
      </c>
      <c r="D240" s="467" t="s">
        <v>8586</v>
      </c>
      <c r="E240" s="468"/>
      <c r="F240" s="466" t="s">
        <v>986</v>
      </c>
      <c r="G240" s="468"/>
      <c r="H240" s="468"/>
      <c r="I240" s="496"/>
    </row>
    <row r="241" spans="1:9" ht="9" customHeight="1" x14ac:dyDescent="0.2">
      <c r="A241" s="417"/>
      <c r="B241" s="465" t="s">
        <v>985</v>
      </c>
      <c r="C241" s="419" t="s">
        <v>986</v>
      </c>
      <c r="D241" s="420" t="s">
        <v>866</v>
      </c>
      <c r="E241" s="421"/>
      <c r="F241" s="422">
        <v>17</v>
      </c>
      <c r="G241" s="421"/>
      <c r="H241" s="421"/>
      <c r="I241" s="497"/>
    </row>
    <row r="242" spans="1:9" ht="9" customHeight="1" x14ac:dyDescent="0.2">
      <c r="A242" s="464"/>
      <c r="B242" s="465" t="s">
        <v>985</v>
      </c>
      <c r="C242" s="466" t="s">
        <v>986</v>
      </c>
      <c r="D242" s="467" t="s">
        <v>8587</v>
      </c>
      <c r="E242" s="468"/>
      <c r="F242" s="466" t="s">
        <v>986</v>
      </c>
      <c r="G242" s="468"/>
      <c r="H242" s="468"/>
      <c r="I242" s="496"/>
    </row>
    <row r="243" spans="1:9" ht="9" customHeight="1" x14ac:dyDescent="0.2">
      <c r="A243" s="417"/>
      <c r="B243" s="465" t="s">
        <v>985</v>
      </c>
      <c r="C243" s="419" t="s">
        <v>986</v>
      </c>
      <c r="D243" s="420" t="s">
        <v>898</v>
      </c>
      <c r="E243" s="421"/>
      <c r="F243" s="422">
        <v>35</v>
      </c>
      <c r="G243" s="421"/>
      <c r="H243" s="421"/>
      <c r="I243" s="497"/>
    </row>
    <row r="244" spans="1:9" ht="9" customHeight="1" x14ac:dyDescent="0.2">
      <c r="A244" s="464"/>
      <c r="B244" s="465" t="s">
        <v>985</v>
      </c>
      <c r="C244" s="466" t="s">
        <v>986</v>
      </c>
      <c r="D244" s="467" t="s">
        <v>8588</v>
      </c>
      <c r="E244" s="468"/>
      <c r="F244" s="466" t="s">
        <v>986</v>
      </c>
      <c r="G244" s="468"/>
      <c r="H244" s="468"/>
      <c r="I244" s="496"/>
    </row>
    <row r="245" spans="1:9" ht="9" customHeight="1" x14ac:dyDescent="0.2">
      <c r="A245" s="417"/>
      <c r="B245" s="465" t="s">
        <v>985</v>
      </c>
      <c r="C245" s="419" t="s">
        <v>986</v>
      </c>
      <c r="D245" s="420" t="s">
        <v>898</v>
      </c>
      <c r="E245" s="421"/>
      <c r="F245" s="422">
        <v>35</v>
      </c>
      <c r="G245" s="421"/>
      <c r="H245" s="421"/>
      <c r="I245" s="497"/>
    </row>
    <row r="246" spans="1:9" ht="9" customHeight="1" x14ac:dyDescent="0.2">
      <c r="A246" s="471"/>
      <c r="B246" s="465" t="s">
        <v>985</v>
      </c>
      <c r="C246" s="472" t="s">
        <v>986</v>
      </c>
      <c r="D246" s="473" t="s">
        <v>988</v>
      </c>
      <c r="E246" s="474"/>
      <c r="F246" s="475">
        <v>152</v>
      </c>
      <c r="G246" s="474"/>
      <c r="H246" s="474"/>
      <c r="I246" s="498"/>
    </row>
    <row r="247" spans="1:9" ht="9" customHeight="1" x14ac:dyDescent="0.2">
      <c r="A247" s="464"/>
      <c r="B247" s="465" t="s">
        <v>985</v>
      </c>
      <c r="C247" s="466" t="s">
        <v>986</v>
      </c>
      <c r="D247" s="467" t="s">
        <v>8589</v>
      </c>
      <c r="E247" s="468"/>
      <c r="F247" s="466" t="s">
        <v>986</v>
      </c>
      <c r="G247" s="468"/>
      <c r="H247" s="468"/>
      <c r="I247" s="496"/>
    </row>
    <row r="248" spans="1:9" ht="9" customHeight="1" x14ac:dyDescent="0.2">
      <c r="A248" s="464"/>
      <c r="B248" s="465" t="s">
        <v>985</v>
      </c>
      <c r="C248" s="466" t="s">
        <v>986</v>
      </c>
      <c r="D248" s="467" t="s">
        <v>8590</v>
      </c>
      <c r="E248" s="468"/>
      <c r="F248" s="466" t="s">
        <v>986</v>
      </c>
      <c r="G248" s="468"/>
      <c r="H248" s="468"/>
      <c r="I248" s="496"/>
    </row>
    <row r="249" spans="1:9" ht="9" customHeight="1" x14ac:dyDescent="0.2">
      <c r="A249" s="417"/>
      <c r="B249" s="465" t="s">
        <v>985</v>
      </c>
      <c r="C249" s="419" t="s">
        <v>986</v>
      </c>
      <c r="D249" s="420" t="s">
        <v>1207</v>
      </c>
      <c r="E249" s="421"/>
      <c r="F249" s="422">
        <v>55</v>
      </c>
      <c r="G249" s="421"/>
      <c r="H249" s="421"/>
      <c r="I249" s="497"/>
    </row>
    <row r="250" spans="1:9" ht="9" customHeight="1" x14ac:dyDescent="0.2">
      <c r="A250" s="464"/>
      <c r="B250" s="465" t="s">
        <v>985</v>
      </c>
      <c r="C250" s="466" t="s">
        <v>986</v>
      </c>
      <c r="D250" s="467" t="s">
        <v>8591</v>
      </c>
      <c r="E250" s="468"/>
      <c r="F250" s="466" t="s">
        <v>986</v>
      </c>
      <c r="G250" s="468"/>
      <c r="H250" s="468"/>
      <c r="I250" s="496"/>
    </row>
    <row r="251" spans="1:9" ht="9" customHeight="1" x14ac:dyDescent="0.2">
      <c r="A251" s="417"/>
      <c r="B251" s="465" t="s">
        <v>985</v>
      </c>
      <c r="C251" s="419" t="s">
        <v>986</v>
      </c>
      <c r="D251" s="420" t="s">
        <v>1263</v>
      </c>
      <c r="E251" s="421"/>
      <c r="F251" s="422">
        <v>68</v>
      </c>
      <c r="G251" s="421"/>
      <c r="H251" s="421"/>
      <c r="I251" s="497"/>
    </row>
    <row r="252" spans="1:9" ht="9" customHeight="1" x14ac:dyDescent="0.2">
      <c r="A252" s="464"/>
      <c r="B252" s="465" t="s">
        <v>985</v>
      </c>
      <c r="C252" s="466" t="s">
        <v>986</v>
      </c>
      <c r="D252" s="467" t="s">
        <v>8592</v>
      </c>
      <c r="E252" s="468"/>
      <c r="F252" s="466" t="s">
        <v>986</v>
      </c>
      <c r="G252" s="468"/>
      <c r="H252" s="468"/>
      <c r="I252" s="496"/>
    </row>
    <row r="253" spans="1:9" ht="9" customHeight="1" x14ac:dyDescent="0.2">
      <c r="A253" s="417"/>
      <c r="B253" s="465" t="s">
        <v>985</v>
      </c>
      <c r="C253" s="419" t="s">
        <v>986</v>
      </c>
      <c r="D253" s="420" t="s">
        <v>866</v>
      </c>
      <c r="E253" s="421"/>
      <c r="F253" s="422">
        <v>17</v>
      </c>
      <c r="G253" s="421"/>
      <c r="H253" s="421"/>
      <c r="I253" s="497"/>
    </row>
    <row r="254" spans="1:9" ht="9" customHeight="1" x14ac:dyDescent="0.2">
      <c r="A254" s="464"/>
      <c r="B254" s="465" t="s">
        <v>985</v>
      </c>
      <c r="C254" s="466" t="s">
        <v>986</v>
      </c>
      <c r="D254" s="467" t="s">
        <v>8593</v>
      </c>
      <c r="E254" s="468"/>
      <c r="F254" s="466" t="s">
        <v>986</v>
      </c>
      <c r="G254" s="468"/>
      <c r="H254" s="468"/>
      <c r="I254" s="496"/>
    </row>
    <row r="255" spans="1:9" ht="9" customHeight="1" x14ac:dyDescent="0.2">
      <c r="A255" s="417"/>
      <c r="B255" s="465" t="s">
        <v>985</v>
      </c>
      <c r="C255" s="419" t="s">
        <v>986</v>
      </c>
      <c r="D255" s="420" t="s">
        <v>868</v>
      </c>
      <c r="E255" s="421"/>
      <c r="F255" s="422">
        <v>18</v>
      </c>
      <c r="G255" s="421"/>
      <c r="H255" s="421"/>
      <c r="I255" s="497"/>
    </row>
    <row r="256" spans="1:9" ht="9" customHeight="1" x14ac:dyDescent="0.2">
      <c r="A256" s="464"/>
      <c r="B256" s="465" t="s">
        <v>985</v>
      </c>
      <c r="C256" s="466" t="s">
        <v>986</v>
      </c>
      <c r="D256" s="467" t="s">
        <v>8594</v>
      </c>
      <c r="E256" s="468"/>
      <c r="F256" s="466" t="s">
        <v>986</v>
      </c>
      <c r="G256" s="468"/>
      <c r="H256" s="468"/>
      <c r="I256" s="496"/>
    </row>
    <row r="257" spans="1:9" ht="9" customHeight="1" x14ac:dyDescent="0.2">
      <c r="A257" s="417"/>
      <c r="B257" s="465" t="s">
        <v>985</v>
      </c>
      <c r="C257" s="419" t="s">
        <v>986</v>
      </c>
      <c r="D257" s="420" t="s">
        <v>870</v>
      </c>
      <c r="E257" s="421"/>
      <c r="F257" s="422">
        <v>19</v>
      </c>
      <c r="G257" s="421"/>
      <c r="H257" s="421"/>
      <c r="I257" s="497"/>
    </row>
    <row r="258" spans="1:9" ht="9" customHeight="1" x14ac:dyDescent="0.2">
      <c r="A258" s="464"/>
      <c r="B258" s="465" t="s">
        <v>985</v>
      </c>
      <c r="C258" s="466" t="s">
        <v>986</v>
      </c>
      <c r="D258" s="467" t="s">
        <v>8595</v>
      </c>
      <c r="E258" s="468"/>
      <c r="F258" s="466" t="s">
        <v>986</v>
      </c>
      <c r="G258" s="468"/>
      <c r="H258" s="468"/>
      <c r="I258" s="496"/>
    </row>
    <row r="259" spans="1:9" ht="9" customHeight="1" x14ac:dyDescent="0.2">
      <c r="A259" s="417"/>
      <c r="B259" s="465" t="s">
        <v>985</v>
      </c>
      <c r="C259" s="419" t="s">
        <v>986</v>
      </c>
      <c r="D259" s="420" t="s">
        <v>868</v>
      </c>
      <c r="E259" s="421"/>
      <c r="F259" s="422">
        <v>18</v>
      </c>
      <c r="G259" s="421"/>
      <c r="H259" s="421"/>
      <c r="I259" s="497"/>
    </row>
    <row r="260" spans="1:9" ht="9" customHeight="1" x14ac:dyDescent="0.2">
      <c r="A260" s="464"/>
      <c r="B260" s="465" t="s">
        <v>985</v>
      </c>
      <c r="C260" s="466" t="s">
        <v>986</v>
      </c>
      <c r="D260" s="467" t="s">
        <v>8596</v>
      </c>
      <c r="E260" s="468"/>
      <c r="F260" s="466" t="s">
        <v>986</v>
      </c>
      <c r="G260" s="468"/>
      <c r="H260" s="468"/>
      <c r="I260" s="496"/>
    </row>
    <row r="261" spans="1:9" ht="9" customHeight="1" x14ac:dyDescent="0.2">
      <c r="A261" s="417"/>
      <c r="B261" s="465" t="s">
        <v>985</v>
      </c>
      <c r="C261" s="419" t="s">
        <v>986</v>
      </c>
      <c r="D261" s="420" t="s">
        <v>882</v>
      </c>
      <c r="E261" s="421"/>
      <c r="F261" s="422">
        <v>25</v>
      </c>
      <c r="G261" s="421"/>
      <c r="H261" s="421"/>
      <c r="I261" s="497"/>
    </row>
    <row r="262" spans="1:9" ht="9" customHeight="1" x14ac:dyDescent="0.2">
      <c r="A262" s="464"/>
      <c r="B262" s="465" t="s">
        <v>985</v>
      </c>
      <c r="C262" s="466" t="s">
        <v>986</v>
      </c>
      <c r="D262" s="467" t="s">
        <v>8597</v>
      </c>
      <c r="E262" s="468"/>
      <c r="F262" s="466" t="s">
        <v>986</v>
      </c>
      <c r="G262" s="468"/>
      <c r="H262" s="468"/>
      <c r="I262" s="496"/>
    </row>
    <row r="263" spans="1:9" ht="9" customHeight="1" x14ac:dyDescent="0.2">
      <c r="A263" s="417"/>
      <c r="B263" s="465" t="s">
        <v>985</v>
      </c>
      <c r="C263" s="419" t="s">
        <v>986</v>
      </c>
      <c r="D263" s="420" t="s">
        <v>872</v>
      </c>
      <c r="E263" s="421"/>
      <c r="F263" s="422">
        <v>20</v>
      </c>
      <c r="G263" s="421"/>
      <c r="H263" s="421"/>
      <c r="I263" s="497"/>
    </row>
    <row r="264" spans="1:9" ht="9" customHeight="1" x14ac:dyDescent="0.2">
      <c r="A264" s="464"/>
      <c r="B264" s="465" t="s">
        <v>985</v>
      </c>
      <c r="C264" s="466" t="s">
        <v>986</v>
      </c>
      <c r="D264" s="467" t="s">
        <v>8598</v>
      </c>
      <c r="E264" s="468"/>
      <c r="F264" s="466" t="s">
        <v>986</v>
      </c>
      <c r="G264" s="468"/>
      <c r="H264" s="468"/>
      <c r="I264" s="496"/>
    </row>
    <row r="265" spans="1:9" ht="9" customHeight="1" x14ac:dyDescent="0.2">
      <c r="A265" s="417"/>
      <c r="B265" s="465" t="s">
        <v>985</v>
      </c>
      <c r="C265" s="419" t="s">
        <v>986</v>
      </c>
      <c r="D265" s="420" t="s">
        <v>44</v>
      </c>
      <c r="E265" s="421"/>
      <c r="F265" s="422">
        <v>5</v>
      </c>
      <c r="G265" s="421"/>
      <c r="H265" s="421"/>
      <c r="I265" s="497"/>
    </row>
    <row r="266" spans="1:9" ht="9" customHeight="1" x14ac:dyDescent="0.2">
      <c r="A266" s="464"/>
      <c r="B266" s="465" t="s">
        <v>985</v>
      </c>
      <c r="C266" s="466" t="s">
        <v>986</v>
      </c>
      <c r="D266" s="467" t="s">
        <v>8599</v>
      </c>
      <c r="E266" s="468"/>
      <c r="F266" s="466" t="s">
        <v>986</v>
      </c>
      <c r="G266" s="468"/>
      <c r="H266" s="468"/>
      <c r="I266" s="496"/>
    </row>
    <row r="267" spans="1:9" ht="9" customHeight="1" x14ac:dyDescent="0.2">
      <c r="A267" s="417"/>
      <c r="B267" s="465" t="s">
        <v>985</v>
      </c>
      <c r="C267" s="419" t="s">
        <v>986</v>
      </c>
      <c r="D267" s="420" t="s">
        <v>866</v>
      </c>
      <c r="E267" s="421"/>
      <c r="F267" s="422">
        <v>17</v>
      </c>
      <c r="G267" s="421"/>
      <c r="H267" s="421"/>
      <c r="I267" s="497"/>
    </row>
    <row r="268" spans="1:9" ht="9" customHeight="1" x14ac:dyDescent="0.2">
      <c r="A268" s="464"/>
      <c r="B268" s="465" t="s">
        <v>985</v>
      </c>
      <c r="C268" s="466" t="s">
        <v>986</v>
      </c>
      <c r="D268" s="467" t="s">
        <v>8600</v>
      </c>
      <c r="E268" s="468"/>
      <c r="F268" s="466" t="s">
        <v>986</v>
      </c>
      <c r="G268" s="468"/>
      <c r="H268" s="468"/>
      <c r="I268" s="496"/>
    </row>
    <row r="269" spans="1:9" ht="9" customHeight="1" x14ac:dyDescent="0.2">
      <c r="A269" s="417"/>
      <c r="B269" s="465" t="s">
        <v>985</v>
      </c>
      <c r="C269" s="419" t="s">
        <v>986</v>
      </c>
      <c r="D269" s="420" t="s">
        <v>876</v>
      </c>
      <c r="E269" s="421"/>
      <c r="F269" s="422">
        <v>22</v>
      </c>
      <c r="G269" s="421"/>
      <c r="H269" s="421"/>
      <c r="I269" s="497"/>
    </row>
    <row r="270" spans="1:9" ht="9" customHeight="1" x14ac:dyDescent="0.2">
      <c r="A270" s="464"/>
      <c r="B270" s="465" t="s">
        <v>985</v>
      </c>
      <c r="C270" s="466" t="s">
        <v>986</v>
      </c>
      <c r="D270" s="467" t="s">
        <v>8601</v>
      </c>
      <c r="E270" s="468"/>
      <c r="F270" s="466" t="s">
        <v>986</v>
      </c>
      <c r="G270" s="468"/>
      <c r="H270" s="468"/>
      <c r="I270" s="496"/>
    </row>
    <row r="271" spans="1:9" ht="9" customHeight="1" x14ac:dyDescent="0.2">
      <c r="A271" s="417"/>
      <c r="B271" s="465" t="s">
        <v>985</v>
      </c>
      <c r="C271" s="419" t="s">
        <v>986</v>
      </c>
      <c r="D271" s="420" t="s">
        <v>852</v>
      </c>
      <c r="E271" s="421"/>
      <c r="F271" s="422">
        <v>10</v>
      </c>
      <c r="G271" s="421"/>
      <c r="H271" s="421"/>
      <c r="I271" s="497"/>
    </row>
    <row r="272" spans="1:9" ht="9" customHeight="1" x14ac:dyDescent="0.2">
      <c r="A272" s="464"/>
      <c r="B272" s="465" t="s">
        <v>985</v>
      </c>
      <c r="C272" s="466" t="s">
        <v>986</v>
      </c>
      <c r="D272" s="467" t="s">
        <v>8602</v>
      </c>
      <c r="E272" s="468"/>
      <c r="F272" s="466" t="s">
        <v>986</v>
      </c>
      <c r="G272" s="468"/>
      <c r="H272" s="468"/>
      <c r="I272" s="496"/>
    </row>
    <row r="273" spans="1:9" ht="9" customHeight="1" x14ac:dyDescent="0.2">
      <c r="A273" s="417"/>
      <c r="B273" s="465" t="s">
        <v>985</v>
      </c>
      <c r="C273" s="419" t="s">
        <v>986</v>
      </c>
      <c r="D273" s="420" t="s">
        <v>856</v>
      </c>
      <c r="E273" s="421"/>
      <c r="F273" s="422">
        <v>12</v>
      </c>
      <c r="G273" s="421"/>
      <c r="H273" s="421"/>
      <c r="I273" s="497"/>
    </row>
    <row r="274" spans="1:9" ht="9" customHeight="1" x14ac:dyDescent="0.2">
      <c r="A274" s="464"/>
      <c r="B274" s="465" t="s">
        <v>985</v>
      </c>
      <c r="C274" s="466" t="s">
        <v>986</v>
      </c>
      <c r="D274" s="467" t="s">
        <v>8603</v>
      </c>
      <c r="E274" s="468"/>
      <c r="F274" s="466" t="s">
        <v>986</v>
      </c>
      <c r="G274" s="468"/>
      <c r="H274" s="468"/>
      <c r="I274" s="496"/>
    </row>
    <row r="275" spans="1:9" ht="9" customHeight="1" x14ac:dyDescent="0.2">
      <c r="A275" s="417"/>
      <c r="B275" s="465" t="s">
        <v>985</v>
      </c>
      <c r="C275" s="419" t="s">
        <v>986</v>
      </c>
      <c r="D275" s="420" t="s">
        <v>860</v>
      </c>
      <c r="E275" s="421"/>
      <c r="F275" s="422">
        <v>14</v>
      </c>
      <c r="G275" s="421"/>
      <c r="H275" s="421"/>
      <c r="I275" s="497"/>
    </row>
    <row r="276" spans="1:9" ht="9" customHeight="1" x14ac:dyDescent="0.2">
      <c r="A276" s="464"/>
      <c r="B276" s="465" t="s">
        <v>985</v>
      </c>
      <c r="C276" s="466" t="s">
        <v>986</v>
      </c>
      <c r="D276" s="467" t="s">
        <v>8604</v>
      </c>
      <c r="E276" s="468"/>
      <c r="F276" s="466" t="s">
        <v>986</v>
      </c>
      <c r="G276" s="468"/>
      <c r="H276" s="468"/>
      <c r="I276" s="496"/>
    </row>
    <row r="277" spans="1:9" ht="9" customHeight="1" x14ac:dyDescent="0.2">
      <c r="A277" s="417"/>
      <c r="B277" s="465" t="s">
        <v>985</v>
      </c>
      <c r="C277" s="419" t="s">
        <v>986</v>
      </c>
      <c r="D277" s="420" t="s">
        <v>864</v>
      </c>
      <c r="E277" s="421"/>
      <c r="F277" s="422">
        <v>16</v>
      </c>
      <c r="G277" s="421"/>
      <c r="H277" s="421"/>
      <c r="I277" s="497"/>
    </row>
    <row r="278" spans="1:9" ht="9" customHeight="1" x14ac:dyDescent="0.2">
      <c r="A278" s="464"/>
      <c r="B278" s="465" t="s">
        <v>985</v>
      </c>
      <c r="C278" s="466" t="s">
        <v>986</v>
      </c>
      <c r="D278" s="467" t="s">
        <v>8605</v>
      </c>
      <c r="E278" s="468"/>
      <c r="F278" s="466" t="s">
        <v>986</v>
      </c>
      <c r="G278" s="468"/>
      <c r="H278" s="468"/>
      <c r="I278" s="496"/>
    </row>
    <row r="279" spans="1:9" ht="9" customHeight="1" x14ac:dyDescent="0.2">
      <c r="A279" s="417"/>
      <c r="B279" s="465" t="s">
        <v>985</v>
      </c>
      <c r="C279" s="419" t="s">
        <v>986</v>
      </c>
      <c r="D279" s="420" t="s">
        <v>1171</v>
      </c>
      <c r="E279" s="421"/>
      <c r="F279" s="422">
        <v>47</v>
      </c>
      <c r="G279" s="421"/>
      <c r="H279" s="421"/>
      <c r="I279" s="497"/>
    </row>
    <row r="280" spans="1:9" ht="9" customHeight="1" x14ac:dyDescent="0.2">
      <c r="A280" s="471"/>
      <c r="B280" s="465" t="s">
        <v>985</v>
      </c>
      <c r="C280" s="472" t="s">
        <v>986</v>
      </c>
      <c r="D280" s="473" t="s">
        <v>988</v>
      </c>
      <c r="E280" s="474"/>
      <c r="F280" s="475">
        <v>383</v>
      </c>
      <c r="G280" s="474"/>
      <c r="H280" s="474"/>
      <c r="I280" s="498"/>
    </row>
    <row r="281" spans="1:9" ht="9" customHeight="1" x14ac:dyDescent="0.2">
      <c r="A281" s="464"/>
      <c r="B281" s="465" t="s">
        <v>985</v>
      </c>
      <c r="C281" s="466" t="s">
        <v>986</v>
      </c>
      <c r="D281" s="467" t="s">
        <v>8083</v>
      </c>
      <c r="E281" s="468"/>
      <c r="F281" s="466" t="s">
        <v>986</v>
      </c>
      <c r="G281" s="468"/>
      <c r="H281" s="468"/>
      <c r="I281" s="496"/>
    </row>
    <row r="282" spans="1:9" ht="9" customHeight="1" x14ac:dyDescent="0.2">
      <c r="A282" s="464"/>
      <c r="B282" s="465" t="s">
        <v>985</v>
      </c>
      <c r="C282" s="466" t="s">
        <v>986</v>
      </c>
      <c r="D282" s="467" t="s">
        <v>8606</v>
      </c>
      <c r="E282" s="468"/>
      <c r="F282" s="466" t="s">
        <v>986</v>
      </c>
      <c r="G282" s="468"/>
      <c r="H282" s="468"/>
      <c r="I282" s="496"/>
    </row>
    <row r="283" spans="1:9" ht="9" customHeight="1" x14ac:dyDescent="0.2">
      <c r="A283" s="417"/>
      <c r="B283" s="465" t="s">
        <v>985</v>
      </c>
      <c r="C283" s="419" t="s">
        <v>986</v>
      </c>
      <c r="D283" s="420" t="s">
        <v>890</v>
      </c>
      <c r="E283" s="421"/>
      <c r="F283" s="422">
        <v>29</v>
      </c>
      <c r="G283" s="421"/>
      <c r="H283" s="421"/>
      <c r="I283" s="497"/>
    </row>
    <row r="284" spans="1:9" ht="9" customHeight="1" x14ac:dyDescent="0.2">
      <c r="A284" s="464"/>
      <c r="B284" s="465" t="s">
        <v>985</v>
      </c>
      <c r="C284" s="466" t="s">
        <v>986</v>
      </c>
      <c r="D284" s="467" t="s">
        <v>8607</v>
      </c>
      <c r="E284" s="468"/>
      <c r="F284" s="466" t="s">
        <v>986</v>
      </c>
      <c r="G284" s="468"/>
      <c r="H284" s="468"/>
      <c r="I284" s="496"/>
    </row>
    <row r="285" spans="1:9" ht="9" customHeight="1" x14ac:dyDescent="0.2">
      <c r="A285" s="417"/>
      <c r="B285" s="465" t="s">
        <v>985</v>
      </c>
      <c r="C285" s="419" t="s">
        <v>986</v>
      </c>
      <c r="D285" s="420" t="s">
        <v>1166</v>
      </c>
      <c r="E285" s="421"/>
      <c r="F285" s="422">
        <v>46</v>
      </c>
      <c r="G285" s="421"/>
      <c r="H285" s="421"/>
      <c r="I285" s="497"/>
    </row>
    <row r="286" spans="1:9" ht="9" customHeight="1" x14ac:dyDescent="0.2">
      <c r="A286" s="464"/>
      <c r="B286" s="465" t="s">
        <v>985</v>
      </c>
      <c r="C286" s="466" t="s">
        <v>986</v>
      </c>
      <c r="D286" s="467" t="s">
        <v>8608</v>
      </c>
      <c r="E286" s="468"/>
      <c r="F286" s="466" t="s">
        <v>986</v>
      </c>
      <c r="G286" s="468"/>
      <c r="H286" s="468"/>
      <c r="I286" s="496"/>
    </row>
    <row r="287" spans="1:9" ht="9" customHeight="1" x14ac:dyDescent="0.2">
      <c r="A287" s="417"/>
      <c r="B287" s="465" t="s">
        <v>985</v>
      </c>
      <c r="C287" s="419" t="s">
        <v>986</v>
      </c>
      <c r="D287" s="420" t="s">
        <v>890</v>
      </c>
      <c r="E287" s="421"/>
      <c r="F287" s="422">
        <v>29</v>
      </c>
      <c r="G287" s="421"/>
      <c r="H287" s="421"/>
      <c r="I287" s="497"/>
    </row>
    <row r="288" spans="1:9" ht="9" customHeight="1" x14ac:dyDescent="0.2">
      <c r="A288" s="464"/>
      <c r="B288" s="465" t="s">
        <v>985</v>
      </c>
      <c r="C288" s="466" t="s">
        <v>986</v>
      </c>
      <c r="D288" s="467" t="s">
        <v>8609</v>
      </c>
      <c r="E288" s="468"/>
      <c r="F288" s="466" t="s">
        <v>986</v>
      </c>
      <c r="G288" s="468"/>
      <c r="H288" s="468"/>
      <c r="I288" s="496"/>
    </row>
    <row r="289" spans="1:9" ht="9" customHeight="1" x14ac:dyDescent="0.2">
      <c r="A289" s="417"/>
      <c r="B289" s="465" t="s">
        <v>985</v>
      </c>
      <c r="C289" s="419" t="s">
        <v>986</v>
      </c>
      <c r="D289" s="420" t="s">
        <v>1212</v>
      </c>
      <c r="E289" s="421"/>
      <c r="F289" s="422">
        <v>56</v>
      </c>
      <c r="G289" s="421"/>
      <c r="H289" s="421"/>
      <c r="I289" s="497"/>
    </row>
    <row r="290" spans="1:9" ht="9" customHeight="1" x14ac:dyDescent="0.2">
      <c r="A290" s="464"/>
      <c r="B290" s="465" t="s">
        <v>985</v>
      </c>
      <c r="C290" s="466" t="s">
        <v>986</v>
      </c>
      <c r="D290" s="467" t="s">
        <v>8610</v>
      </c>
      <c r="E290" s="468"/>
      <c r="F290" s="466" t="s">
        <v>986</v>
      </c>
      <c r="G290" s="468"/>
      <c r="H290" s="468"/>
      <c r="I290" s="496"/>
    </row>
    <row r="291" spans="1:9" ht="9" customHeight="1" x14ac:dyDescent="0.2">
      <c r="A291" s="417"/>
      <c r="B291" s="465" t="s">
        <v>985</v>
      </c>
      <c r="C291" s="419" t="s">
        <v>986</v>
      </c>
      <c r="D291" s="420" t="s">
        <v>2725</v>
      </c>
      <c r="E291" s="421"/>
      <c r="F291" s="422">
        <v>76</v>
      </c>
      <c r="G291" s="421"/>
      <c r="H291" s="421"/>
      <c r="I291" s="497"/>
    </row>
    <row r="292" spans="1:9" ht="9" customHeight="1" x14ac:dyDescent="0.2">
      <c r="A292" s="464"/>
      <c r="B292" s="465" t="s">
        <v>985</v>
      </c>
      <c r="C292" s="466" t="s">
        <v>986</v>
      </c>
      <c r="D292" s="467" t="s">
        <v>8611</v>
      </c>
      <c r="E292" s="468"/>
      <c r="F292" s="466" t="s">
        <v>986</v>
      </c>
      <c r="G292" s="468"/>
      <c r="H292" s="468"/>
      <c r="I292" s="496"/>
    </row>
    <row r="293" spans="1:9" ht="9" customHeight="1" x14ac:dyDescent="0.2">
      <c r="A293" s="417"/>
      <c r="B293" s="465" t="s">
        <v>985</v>
      </c>
      <c r="C293" s="419" t="s">
        <v>986</v>
      </c>
      <c r="D293" s="420" t="s">
        <v>2722</v>
      </c>
      <c r="E293" s="421"/>
      <c r="F293" s="422">
        <v>74</v>
      </c>
      <c r="G293" s="421"/>
      <c r="H293" s="421"/>
      <c r="I293" s="497"/>
    </row>
    <row r="294" spans="1:9" ht="9" customHeight="1" x14ac:dyDescent="0.2">
      <c r="A294" s="464"/>
      <c r="B294" s="465" t="s">
        <v>985</v>
      </c>
      <c r="C294" s="466" t="s">
        <v>986</v>
      </c>
      <c r="D294" s="467" t="s">
        <v>8612</v>
      </c>
      <c r="E294" s="468"/>
      <c r="F294" s="466" t="s">
        <v>986</v>
      </c>
      <c r="G294" s="468"/>
      <c r="H294" s="468"/>
      <c r="I294" s="496"/>
    </row>
    <row r="295" spans="1:9" ht="9" customHeight="1" x14ac:dyDescent="0.2">
      <c r="A295" s="417"/>
      <c r="B295" s="465" t="s">
        <v>985</v>
      </c>
      <c r="C295" s="419" t="s">
        <v>986</v>
      </c>
      <c r="D295" s="420" t="s">
        <v>2739</v>
      </c>
      <c r="E295" s="421"/>
      <c r="F295" s="422">
        <v>84</v>
      </c>
      <c r="G295" s="421"/>
      <c r="H295" s="421"/>
      <c r="I295" s="497"/>
    </row>
    <row r="296" spans="1:9" ht="9" customHeight="1" x14ac:dyDescent="0.2">
      <c r="A296" s="464"/>
      <c r="B296" s="465" t="s">
        <v>985</v>
      </c>
      <c r="C296" s="466" t="s">
        <v>986</v>
      </c>
      <c r="D296" s="467" t="s">
        <v>8613</v>
      </c>
      <c r="E296" s="468"/>
      <c r="F296" s="466" t="s">
        <v>986</v>
      </c>
      <c r="G296" s="468"/>
      <c r="H296" s="468"/>
      <c r="I296" s="496"/>
    </row>
    <row r="297" spans="1:9" ht="9" customHeight="1" x14ac:dyDescent="0.2">
      <c r="A297" s="417"/>
      <c r="B297" s="465" t="s">
        <v>985</v>
      </c>
      <c r="C297" s="419" t="s">
        <v>986</v>
      </c>
      <c r="D297" s="420" t="s">
        <v>1267</v>
      </c>
      <c r="E297" s="421"/>
      <c r="F297" s="422">
        <v>69</v>
      </c>
      <c r="G297" s="421"/>
      <c r="H297" s="421"/>
      <c r="I297" s="497"/>
    </row>
    <row r="298" spans="1:9" ht="9" customHeight="1" x14ac:dyDescent="0.2">
      <c r="A298" s="464"/>
      <c r="B298" s="465" t="s">
        <v>985</v>
      </c>
      <c r="C298" s="466" t="s">
        <v>986</v>
      </c>
      <c r="D298" s="467" t="s">
        <v>8614</v>
      </c>
      <c r="E298" s="468"/>
      <c r="F298" s="466" t="s">
        <v>986</v>
      </c>
      <c r="G298" s="468"/>
      <c r="H298" s="468"/>
      <c r="I298" s="496"/>
    </row>
    <row r="299" spans="1:9" ht="9" customHeight="1" x14ac:dyDescent="0.2">
      <c r="A299" s="417"/>
      <c r="B299" s="465" t="s">
        <v>985</v>
      </c>
      <c r="C299" s="419" t="s">
        <v>986</v>
      </c>
      <c r="D299" s="420" t="s">
        <v>1248</v>
      </c>
      <c r="E299" s="421"/>
      <c r="F299" s="422">
        <v>65</v>
      </c>
      <c r="G299" s="421"/>
      <c r="H299" s="421"/>
      <c r="I299" s="497"/>
    </row>
    <row r="300" spans="1:9" ht="9" customHeight="1" x14ac:dyDescent="0.2">
      <c r="A300" s="464"/>
      <c r="B300" s="465" t="s">
        <v>985</v>
      </c>
      <c r="C300" s="466" t="s">
        <v>986</v>
      </c>
      <c r="D300" s="467" t="s">
        <v>8615</v>
      </c>
      <c r="E300" s="468"/>
      <c r="F300" s="466" t="s">
        <v>986</v>
      </c>
      <c r="G300" s="468"/>
      <c r="H300" s="468"/>
      <c r="I300" s="496"/>
    </row>
    <row r="301" spans="1:9" ht="9" customHeight="1" x14ac:dyDescent="0.2">
      <c r="A301" s="417"/>
      <c r="B301" s="465" t="s">
        <v>985</v>
      </c>
      <c r="C301" s="419" t="s">
        <v>986</v>
      </c>
      <c r="D301" s="420" t="s">
        <v>910</v>
      </c>
      <c r="E301" s="421"/>
      <c r="F301" s="422">
        <v>41</v>
      </c>
      <c r="G301" s="421"/>
      <c r="H301" s="421"/>
      <c r="I301" s="497"/>
    </row>
    <row r="302" spans="1:9" ht="9" customHeight="1" x14ac:dyDescent="0.2">
      <c r="A302" s="464"/>
      <c r="B302" s="465" t="s">
        <v>985</v>
      </c>
      <c r="C302" s="466" t="s">
        <v>986</v>
      </c>
      <c r="D302" s="467" t="s">
        <v>8616</v>
      </c>
      <c r="E302" s="468"/>
      <c r="F302" s="466" t="s">
        <v>986</v>
      </c>
      <c r="G302" s="468"/>
      <c r="H302" s="468"/>
      <c r="I302" s="496"/>
    </row>
    <row r="303" spans="1:9" ht="9" customHeight="1" x14ac:dyDescent="0.2">
      <c r="A303" s="417"/>
      <c r="B303" s="465" t="s">
        <v>985</v>
      </c>
      <c r="C303" s="419" t="s">
        <v>986</v>
      </c>
      <c r="D303" s="420" t="s">
        <v>898</v>
      </c>
      <c r="E303" s="421"/>
      <c r="F303" s="422">
        <v>35</v>
      </c>
      <c r="G303" s="421"/>
      <c r="H303" s="421"/>
      <c r="I303" s="497"/>
    </row>
    <row r="304" spans="1:9" ht="9" customHeight="1" x14ac:dyDescent="0.2">
      <c r="A304" s="471"/>
      <c r="B304" s="465" t="s">
        <v>985</v>
      </c>
      <c r="C304" s="472" t="s">
        <v>986</v>
      </c>
      <c r="D304" s="473" t="s">
        <v>988</v>
      </c>
      <c r="E304" s="474"/>
      <c r="F304" s="475">
        <v>604</v>
      </c>
      <c r="G304" s="474"/>
      <c r="H304" s="474"/>
      <c r="I304" s="498"/>
    </row>
    <row r="305" spans="1:9" ht="9" customHeight="1" x14ac:dyDescent="0.2">
      <c r="A305" s="464"/>
      <c r="B305" s="465" t="s">
        <v>985</v>
      </c>
      <c r="C305" s="466" t="s">
        <v>986</v>
      </c>
      <c r="D305" s="467" t="s">
        <v>5208</v>
      </c>
      <c r="E305" s="468"/>
      <c r="F305" s="466" t="s">
        <v>986</v>
      </c>
      <c r="G305" s="468"/>
      <c r="H305" s="468"/>
      <c r="I305" s="496"/>
    </row>
    <row r="306" spans="1:9" ht="9" customHeight="1" x14ac:dyDescent="0.2">
      <c r="A306" s="464"/>
      <c r="B306" s="465" t="s">
        <v>985</v>
      </c>
      <c r="C306" s="466" t="s">
        <v>986</v>
      </c>
      <c r="D306" s="467" t="s">
        <v>8617</v>
      </c>
      <c r="E306" s="468"/>
      <c r="F306" s="466" t="s">
        <v>986</v>
      </c>
      <c r="G306" s="468"/>
      <c r="H306" s="468"/>
      <c r="I306" s="496"/>
    </row>
    <row r="307" spans="1:9" ht="9" customHeight="1" x14ac:dyDescent="0.2">
      <c r="A307" s="417"/>
      <c r="B307" s="465" t="s">
        <v>985</v>
      </c>
      <c r="C307" s="419" t="s">
        <v>986</v>
      </c>
      <c r="D307" s="420" t="s">
        <v>862</v>
      </c>
      <c r="E307" s="421"/>
      <c r="F307" s="422">
        <v>15</v>
      </c>
      <c r="G307" s="421"/>
      <c r="H307" s="421"/>
      <c r="I307" s="497"/>
    </row>
    <row r="308" spans="1:9" ht="9" customHeight="1" x14ac:dyDescent="0.2">
      <c r="A308" s="464"/>
      <c r="B308" s="465" t="s">
        <v>985</v>
      </c>
      <c r="C308" s="466" t="s">
        <v>986</v>
      </c>
      <c r="D308" s="467" t="s">
        <v>8618</v>
      </c>
      <c r="E308" s="468"/>
      <c r="F308" s="466" t="s">
        <v>986</v>
      </c>
      <c r="G308" s="468"/>
      <c r="H308" s="468"/>
      <c r="I308" s="496"/>
    </row>
    <row r="309" spans="1:9" ht="9" customHeight="1" x14ac:dyDescent="0.2">
      <c r="A309" s="417"/>
      <c r="B309" s="465" t="s">
        <v>985</v>
      </c>
      <c r="C309" s="419" t="s">
        <v>986</v>
      </c>
      <c r="D309" s="420" t="s">
        <v>868</v>
      </c>
      <c r="E309" s="421"/>
      <c r="F309" s="422">
        <v>18</v>
      </c>
      <c r="G309" s="421"/>
      <c r="H309" s="421"/>
      <c r="I309" s="497"/>
    </row>
    <row r="310" spans="1:9" ht="9" customHeight="1" x14ac:dyDescent="0.2">
      <c r="A310" s="464"/>
      <c r="B310" s="465" t="s">
        <v>985</v>
      </c>
      <c r="C310" s="466" t="s">
        <v>986</v>
      </c>
      <c r="D310" s="467" t="s">
        <v>8619</v>
      </c>
      <c r="E310" s="468"/>
      <c r="F310" s="466" t="s">
        <v>986</v>
      </c>
      <c r="G310" s="468"/>
      <c r="H310" s="468"/>
      <c r="I310" s="496"/>
    </row>
    <row r="311" spans="1:9" ht="9" customHeight="1" x14ac:dyDescent="0.2">
      <c r="A311" s="417"/>
      <c r="B311" s="465" t="s">
        <v>985</v>
      </c>
      <c r="C311" s="419" t="s">
        <v>986</v>
      </c>
      <c r="D311" s="420" t="s">
        <v>50</v>
      </c>
      <c r="E311" s="421"/>
      <c r="F311" s="422">
        <v>63</v>
      </c>
      <c r="G311" s="421"/>
      <c r="H311" s="421"/>
      <c r="I311" s="497"/>
    </row>
    <row r="312" spans="1:9" ht="9" customHeight="1" x14ac:dyDescent="0.2">
      <c r="A312" s="464"/>
      <c r="B312" s="465" t="s">
        <v>985</v>
      </c>
      <c r="C312" s="466" t="s">
        <v>986</v>
      </c>
      <c r="D312" s="467" t="s">
        <v>8620</v>
      </c>
      <c r="E312" s="468"/>
      <c r="F312" s="466" t="s">
        <v>986</v>
      </c>
      <c r="G312" s="468"/>
      <c r="H312" s="468"/>
      <c r="I312" s="496"/>
    </row>
    <row r="313" spans="1:9" ht="9" customHeight="1" x14ac:dyDescent="0.2">
      <c r="A313" s="417"/>
      <c r="B313" s="465" t="s">
        <v>985</v>
      </c>
      <c r="C313" s="419" t="s">
        <v>986</v>
      </c>
      <c r="D313" s="420" t="s">
        <v>880</v>
      </c>
      <c r="E313" s="421"/>
      <c r="F313" s="422">
        <v>24</v>
      </c>
      <c r="G313" s="421"/>
      <c r="H313" s="421"/>
      <c r="I313" s="497"/>
    </row>
    <row r="314" spans="1:9" ht="9" customHeight="1" x14ac:dyDescent="0.2">
      <c r="A314" s="464"/>
      <c r="B314" s="465" t="s">
        <v>985</v>
      </c>
      <c r="C314" s="466" t="s">
        <v>986</v>
      </c>
      <c r="D314" s="467" t="s">
        <v>8621</v>
      </c>
      <c r="E314" s="468"/>
      <c r="F314" s="466" t="s">
        <v>986</v>
      </c>
      <c r="G314" s="468"/>
      <c r="H314" s="468"/>
      <c r="I314" s="496"/>
    </row>
    <row r="315" spans="1:9" ht="9" customHeight="1" x14ac:dyDescent="0.2">
      <c r="A315" s="417"/>
      <c r="B315" s="465" t="s">
        <v>985</v>
      </c>
      <c r="C315" s="419" t="s">
        <v>986</v>
      </c>
      <c r="D315" s="420" t="s">
        <v>884</v>
      </c>
      <c r="E315" s="421"/>
      <c r="F315" s="422">
        <v>26</v>
      </c>
      <c r="G315" s="421"/>
      <c r="H315" s="421"/>
      <c r="I315" s="497"/>
    </row>
    <row r="316" spans="1:9" ht="9" customHeight="1" x14ac:dyDescent="0.2">
      <c r="A316" s="464"/>
      <c r="B316" s="465" t="s">
        <v>985</v>
      </c>
      <c r="C316" s="466" t="s">
        <v>986</v>
      </c>
      <c r="D316" s="467" t="s">
        <v>8622</v>
      </c>
      <c r="E316" s="468"/>
      <c r="F316" s="466" t="s">
        <v>986</v>
      </c>
      <c r="G316" s="468"/>
      <c r="H316" s="468"/>
      <c r="I316" s="496"/>
    </row>
    <row r="317" spans="1:9" ht="9" customHeight="1" x14ac:dyDescent="0.2">
      <c r="A317" s="417"/>
      <c r="B317" s="465" t="s">
        <v>985</v>
      </c>
      <c r="C317" s="419" t="s">
        <v>986</v>
      </c>
      <c r="D317" s="420" t="s">
        <v>48</v>
      </c>
      <c r="E317" s="421"/>
      <c r="F317" s="422">
        <v>62</v>
      </c>
      <c r="G317" s="421"/>
      <c r="H317" s="421"/>
      <c r="I317" s="497"/>
    </row>
    <row r="318" spans="1:9" ht="9" customHeight="1" x14ac:dyDescent="0.2">
      <c r="A318" s="464"/>
      <c r="B318" s="465" t="s">
        <v>985</v>
      </c>
      <c r="C318" s="466" t="s">
        <v>986</v>
      </c>
      <c r="D318" s="467" t="s">
        <v>8623</v>
      </c>
      <c r="E318" s="468"/>
      <c r="F318" s="466" t="s">
        <v>986</v>
      </c>
      <c r="G318" s="468"/>
      <c r="H318" s="468"/>
      <c r="I318" s="496"/>
    </row>
    <row r="319" spans="1:9" ht="9" customHeight="1" x14ac:dyDescent="0.2">
      <c r="A319" s="417"/>
      <c r="B319" s="465" t="s">
        <v>985</v>
      </c>
      <c r="C319" s="419" t="s">
        <v>986</v>
      </c>
      <c r="D319" s="420" t="s">
        <v>913</v>
      </c>
      <c r="E319" s="421"/>
      <c r="F319" s="422">
        <v>43</v>
      </c>
      <c r="G319" s="421"/>
      <c r="H319" s="421"/>
      <c r="I319" s="497"/>
    </row>
    <row r="320" spans="1:9" ht="9" customHeight="1" x14ac:dyDescent="0.2">
      <c r="A320" s="464"/>
      <c r="B320" s="465" t="s">
        <v>985</v>
      </c>
      <c r="C320" s="466" t="s">
        <v>986</v>
      </c>
      <c r="D320" s="467" t="s">
        <v>8624</v>
      </c>
      <c r="E320" s="468"/>
      <c r="F320" s="466" t="s">
        <v>986</v>
      </c>
      <c r="G320" s="468"/>
      <c r="H320" s="468"/>
      <c r="I320" s="496"/>
    </row>
    <row r="321" spans="1:9" ht="9" customHeight="1" x14ac:dyDescent="0.2">
      <c r="A321" s="417"/>
      <c r="B321" s="465" t="s">
        <v>985</v>
      </c>
      <c r="C321" s="419" t="s">
        <v>986</v>
      </c>
      <c r="D321" s="420" t="s">
        <v>876</v>
      </c>
      <c r="E321" s="421"/>
      <c r="F321" s="422">
        <v>22</v>
      </c>
      <c r="G321" s="421"/>
      <c r="H321" s="421"/>
      <c r="I321" s="497"/>
    </row>
    <row r="322" spans="1:9" ht="9" customHeight="1" x14ac:dyDescent="0.2">
      <c r="A322" s="464"/>
      <c r="B322" s="465" t="s">
        <v>985</v>
      </c>
      <c r="C322" s="466" t="s">
        <v>986</v>
      </c>
      <c r="D322" s="467" t="s">
        <v>8625</v>
      </c>
      <c r="E322" s="468"/>
      <c r="F322" s="466" t="s">
        <v>986</v>
      </c>
      <c r="G322" s="468"/>
      <c r="H322" s="468"/>
      <c r="I322" s="496"/>
    </row>
    <row r="323" spans="1:9" ht="9" customHeight="1" x14ac:dyDescent="0.2">
      <c r="A323" s="417"/>
      <c r="B323" s="465" t="s">
        <v>985</v>
      </c>
      <c r="C323" s="419" t="s">
        <v>986</v>
      </c>
      <c r="D323" s="420" t="s">
        <v>874</v>
      </c>
      <c r="E323" s="421"/>
      <c r="F323" s="422">
        <v>21</v>
      </c>
      <c r="G323" s="421"/>
      <c r="H323" s="421"/>
      <c r="I323" s="497"/>
    </row>
    <row r="324" spans="1:9" ht="9" customHeight="1" x14ac:dyDescent="0.2">
      <c r="A324" s="464"/>
      <c r="B324" s="465" t="s">
        <v>985</v>
      </c>
      <c r="C324" s="466" t="s">
        <v>986</v>
      </c>
      <c r="D324" s="467" t="s">
        <v>8626</v>
      </c>
      <c r="E324" s="468"/>
      <c r="F324" s="466" t="s">
        <v>986</v>
      </c>
      <c r="G324" s="468"/>
      <c r="H324" s="468"/>
      <c r="I324" s="496"/>
    </row>
    <row r="325" spans="1:9" ht="9" customHeight="1" x14ac:dyDescent="0.2">
      <c r="A325" s="417"/>
      <c r="B325" s="465" t="s">
        <v>985</v>
      </c>
      <c r="C325" s="419" t="s">
        <v>986</v>
      </c>
      <c r="D325" s="420" t="s">
        <v>874</v>
      </c>
      <c r="E325" s="421"/>
      <c r="F325" s="422">
        <v>21</v>
      </c>
      <c r="G325" s="421"/>
      <c r="H325" s="421"/>
      <c r="I325" s="497"/>
    </row>
    <row r="326" spans="1:9" ht="9" customHeight="1" x14ac:dyDescent="0.2">
      <c r="A326" s="464"/>
      <c r="B326" s="465" t="s">
        <v>985</v>
      </c>
      <c r="C326" s="466" t="s">
        <v>986</v>
      </c>
      <c r="D326" s="467" t="s">
        <v>8627</v>
      </c>
      <c r="E326" s="468"/>
      <c r="F326" s="466" t="s">
        <v>986</v>
      </c>
      <c r="G326" s="468"/>
      <c r="H326" s="468"/>
      <c r="I326" s="496"/>
    </row>
    <row r="327" spans="1:9" ht="9" customHeight="1" x14ac:dyDescent="0.2">
      <c r="A327" s="417"/>
      <c r="B327" s="465" t="s">
        <v>985</v>
      </c>
      <c r="C327" s="419" t="s">
        <v>986</v>
      </c>
      <c r="D327" s="420" t="s">
        <v>884</v>
      </c>
      <c r="E327" s="421"/>
      <c r="F327" s="422">
        <v>26</v>
      </c>
      <c r="G327" s="421"/>
      <c r="H327" s="421"/>
      <c r="I327" s="497"/>
    </row>
    <row r="328" spans="1:9" ht="9" customHeight="1" x14ac:dyDescent="0.2">
      <c r="A328" s="464"/>
      <c r="B328" s="465" t="s">
        <v>985</v>
      </c>
      <c r="C328" s="466" t="s">
        <v>986</v>
      </c>
      <c r="D328" s="467" t="s">
        <v>8628</v>
      </c>
      <c r="E328" s="468"/>
      <c r="F328" s="466" t="s">
        <v>986</v>
      </c>
      <c r="G328" s="468"/>
      <c r="H328" s="468"/>
      <c r="I328" s="496"/>
    </row>
    <row r="329" spans="1:9" ht="9" customHeight="1" x14ac:dyDescent="0.2">
      <c r="A329" s="417"/>
      <c r="B329" s="465" t="s">
        <v>985</v>
      </c>
      <c r="C329" s="419" t="s">
        <v>986</v>
      </c>
      <c r="D329" s="420" t="s">
        <v>874</v>
      </c>
      <c r="E329" s="421"/>
      <c r="F329" s="422">
        <v>21</v>
      </c>
      <c r="G329" s="421"/>
      <c r="H329" s="421"/>
      <c r="I329" s="497"/>
    </row>
    <row r="330" spans="1:9" ht="9" customHeight="1" x14ac:dyDescent="0.2">
      <c r="A330" s="464"/>
      <c r="B330" s="465" t="s">
        <v>985</v>
      </c>
      <c r="C330" s="466" t="s">
        <v>986</v>
      </c>
      <c r="D330" s="467" t="s">
        <v>8629</v>
      </c>
      <c r="E330" s="468"/>
      <c r="F330" s="466" t="s">
        <v>986</v>
      </c>
      <c r="G330" s="468"/>
      <c r="H330" s="468"/>
      <c r="I330" s="496"/>
    </row>
    <row r="331" spans="1:9" ht="9" customHeight="1" x14ac:dyDescent="0.2">
      <c r="A331" s="417"/>
      <c r="B331" s="465" t="s">
        <v>985</v>
      </c>
      <c r="C331" s="419" t="s">
        <v>986</v>
      </c>
      <c r="D331" s="420" t="s">
        <v>1192</v>
      </c>
      <c r="E331" s="421"/>
      <c r="F331" s="422">
        <v>52</v>
      </c>
      <c r="G331" s="421"/>
      <c r="H331" s="421"/>
      <c r="I331" s="497"/>
    </row>
    <row r="332" spans="1:9" ht="9" customHeight="1" x14ac:dyDescent="0.2">
      <c r="A332" s="464"/>
      <c r="B332" s="465" t="s">
        <v>985</v>
      </c>
      <c r="C332" s="466" t="s">
        <v>986</v>
      </c>
      <c r="D332" s="467" t="s">
        <v>8630</v>
      </c>
      <c r="E332" s="468"/>
      <c r="F332" s="466" t="s">
        <v>986</v>
      </c>
      <c r="G332" s="468"/>
      <c r="H332" s="468"/>
      <c r="I332" s="496"/>
    </row>
    <row r="333" spans="1:9" ht="9" customHeight="1" x14ac:dyDescent="0.2">
      <c r="A333" s="417"/>
      <c r="B333" s="465" t="s">
        <v>985</v>
      </c>
      <c r="C333" s="419" t="s">
        <v>986</v>
      </c>
      <c r="D333" s="420" t="s">
        <v>50</v>
      </c>
      <c r="E333" s="421"/>
      <c r="F333" s="422">
        <v>63</v>
      </c>
      <c r="G333" s="421"/>
      <c r="H333" s="421"/>
      <c r="I333" s="497"/>
    </row>
    <row r="334" spans="1:9" ht="9" customHeight="1" x14ac:dyDescent="0.2">
      <c r="A334" s="464"/>
      <c r="B334" s="465" t="s">
        <v>985</v>
      </c>
      <c r="C334" s="466" t="s">
        <v>986</v>
      </c>
      <c r="D334" s="467" t="s">
        <v>8631</v>
      </c>
      <c r="E334" s="468"/>
      <c r="F334" s="466" t="s">
        <v>986</v>
      </c>
      <c r="G334" s="468"/>
      <c r="H334" s="468"/>
      <c r="I334" s="496"/>
    </row>
    <row r="335" spans="1:9" ht="9" customHeight="1" x14ac:dyDescent="0.2">
      <c r="A335" s="417"/>
      <c r="B335" s="465" t="s">
        <v>985</v>
      </c>
      <c r="C335" s="419" t="s">
        <v>986</v>
      </c>
      <c r="D335" s="420" t="s">
        <v>1248</v>
      </c>
      <c r="E335" s="421"/>
      <c r="F335" s="422">
        <v>65</v>
      </c>
      <c r="G335" s="421"/>
      <c r="H335" s="421"/>
      <c r="I335" s="497"/>
    </row>
    <row r="336" spans="1:9" ht="9" customHeight="1" x14ac:dyDescent="0.2">
      <c r="A336" s="464"/>
      <c r="B336" s="465" t="s">
        <v>985</v>
      </c>
      <c r="C336" s="466" t="s">
        <v>986</v>
      </c>
      <c r="D336" s="467" t="s">
        <v>8632</v>
      </c>
      <c r="E336" s="468"/>
      <c r="F336" s="466" t="s">
        <v>986</v>
      </c>
      <c r="G336" s="468"/>
      <c r="H336" s="468"/>
      <c r="I336" s="496"/>
    </row>
    <row r="337" spans="1:9" ht="9" customHeight="1" x14ac:dyDescent="0.2">
      <c r="A337" s="417"/>
      <c r="B337" s="465" t="s">
        <v>985</v>
      </c>
      <c r="C337" s="419" t="s">
        <v>986</v>
      </c>
      <c r="D337" s="420" t="s">
        <v>2740</v>
      </c>
      <c r="E337" s="421"/>
      <c r="F337" s="422">
        <v>85</v>
      </c>
      <c r="G337" s="421"/>
      <c r="H337" s="421"/>
      <c r="I337" s="497"/>
    </row>
    <row r="338" spans="1:9" ht="9" customHeight="1" x14ac:dyDescent="0.2">
      <c r="A338" s="464"/>
      <c r="B338" s="465" t="s">
        <v>985</v>
      </c>
      <c r="C338" s="466" t="s">
        <v>986</v>
      </c>
      <c r="D338" s="467" t="s">
        <v>8633</v>
      </c>
      <c r="E338" s="468"/>
      <c r="F338" s="466" t="s">
        <v>986</v>
      </c>
      <c r="G338" s="468"/>
      <c r="H338" s="468"/>
      <c r="I338" s="496"/>
    </row>
    <row r="339" spans="1:9" ht="9" customHeight="1" x14ac:dyDescent="0.2">
      <c r="A339" s="417"/>
      <c r="B339" s="465" t="s">
        <v>985</v>
      </c>
      <c r="C339" s="419" t="s">
        <v>986</v>
      </c>
      <c r="D339" s="420" t="s">
        <v>2725</v>
      </c>
      <c r="E339" s="421"/>
      <c r="F339" s="422">
        <v>76</v>
      </c>
      <c r="G339" s="421"/>
      <c r="H339" s="421"/>
      <c r="I339" s="497"/>
    </row>
    <row r="340" spans="1:9" ht="9" customHeight="1" x14ac:dyDescent="0.2">
      <c r="A340" s="464"/>
      <c r="B340" s="465" t="s">
        <v>985</v>
      </c>
      <c r="C340" s="466" t="s">
        <v>986</v>
      </c>
      <c r="D340" s="467" t="s">
        <v>8634</v>
      </c>
      <c r="E340" s="468"/>
      <c r="F340" s="466" t="s">
        <v>986</v>
      </c>
      <c r="G340" s="468"/>
      <c r="H340" s="468"/>
      <c r="I340" s="496"/>
    </row>
    <row r="341" spans="1:9" ht="9" customHeight="1" x14ac:dyDescent="0.2">
      <c r="A341" s="417"/>
      <c r="B341" s="465" t="s">
        <v>985</v>
      </c>
      <c r="C341" s="419" t="s">
        <v>986</v>
      </c>
      <c r="D341" s="420" t="s">
        <v>915</v>
      </c>
      <c r="E341" s="421"/>
      <c r="F341" s="422">
        <v>45</v>
      </c>
      <c r="G341" s="421"/>
      <c r="H341" s="421"/>
      <c r="I341" s="497"/>
    </row>
    <row r="342" spans="1:9" ht="9" customHeight="1" x14ac:dyDescent="0.2">
      <c r="A342" s="464"/>
      <c r="B342" s="465" t="s">
        <v>985</v>
      </c>
      <c r="C342" s="466" t="s">
        <v>986</v>
      </c>
      <c r="D342" s="467" t="s">
        <v>8635</v>
      </c>
      <c r="E342" s="468"/>
      <c r="F342" s="466" t="s">
        <v>986</v>
      </c>
      <c r="G342" s="468"/>
      <c r="H342" s="468"/>
      <c r="I342" s="496"/>
    </row>
    <row r="343" spans="1:9" ht="9" customHeight="1" x14ac:dyDescent="0.2">
      <c r="A343" s="417"/>
      <c r="B343" s="465" t="s">
        <v>985</v>
      </c>
      <c r="C343" s="419" t="s">
        <v>986</v>
      </c>
      <c r="D343" s="420" t="s">
        <v>1248</v>
      </c>
      <c r="E343" s="421"/>
      <c r="F343" s="422">
        <v>65</v>
      </c>
      <c r="G343" s="421"/>
      <c r="H343" s="421"/>
      <c r="I343" s="497"/>
    </row>
    <row r="344" spans="1:9" ht="9" customHeight="1" x14ac:dyDescent="0.2">
      <c r="A344" s="471"/>
      <c r="B344" s="465" t="s">
        <v>985</v>
      </c>
      <c r="C344" s="472" t="s">
        <v>986</v>
      </c>
      <c r="D344" s="473" t="s">
        <v>988</v>
      </c>
      <c r="E344" s="474"/>
      <c r="F344" s="475">
        <v>813</v>
      </c>
      <c r="G344" s="474"/>
      <c r="H344" s="474"/>
      <c r="I344" s="498"/>
    </row>
    <row r="345" spans="1:9" ht="9" customHeight="1" x14ac:dyDescent="0.2">
      <c r="A345" s="464"/>
      <c r="B345" s="465" t="s">
        <v>985</v>
      </c>
      <c r="C345" s="466" t="s">
        <v>986</v>
      </c>
      <c r="D345" s="467" t="s">
        <v>8636</v>
      </c>
      <c r="E345" s="468"/>
      <c r="F345" s="466" t="s">
        <v>986</v>
      </c>
      <c r="G345" s="468"/>
      <c r="H345" s="468"/>
      <c r="I345" s="496"/>
    </row>
    <row r="346" spans="1:9" ht="9" customHeight="1" x14ac:dyDescent="0.2">
      <c r="A346" s="464"/>
      <c r="B346" s="465" t="s">
        <v>985</v>
      </c>
      <c r="C346" s="466" t="s">
        <v>986</v>
      </c>
      <c r="D346" s="467" t="s">
        <v>8637</v>
      </c>
      <c r="E346" s="468"/>
      <c r="F346" s="466" t="s">
        <v>986</v>
      </c>
      <c r="G346" s="468"/>
      <c r="H346" s="468"/>
      <c r="I346" s="496"/>
    </row>
    <row r="347" spans="1:9" ht="9" customHeight="1" x14ac:dyDescent="0.2">
      <c r="A347" s="417"/>
      <c r="B347" s="465" t="s">
        <v>985</v>
      </c>
      <c r="C347" s="419" t="s">
        <v>986</v>
      </c>
      <c r="D347" s="420" t="s">
        <v>862</v>
      </c>
      <c r="E347" s="421"/>
      <c r="F347" s="422">
        <v>15</v>
      </c>
      <c r="G347" s="421"/>
      <c r="H347" s="421"/>
      <c r="I347" s="497"/>
    </row>
    <row r="348" spans="1:9" ht="9" customHeight="1" x14ac:dyDescent="0.2">
      <c r="A348" s="464"/>
      <c r="B348" s="465" t="s">
        <v>985</v>
      </c>
      <c r="C348" s="466" t="s">
        <v>986</v>
      </c>
      <c r="D348" s="467" t="s">
        <v>8638</v>
      </c>
      <c r="E348" s="468"/>
      <c r="F348" s="466" t="s">
        <v>986</v>
      </c>
      <c r="G348" s="468"/>
      <c r="H348" s="468"/>
      <c r="I348" s="496"/>
    </row>
    <row r="349" spans="1:9" ht="9" customHeight="1" x14ac:dyDescent="0.2">
      <c r="A349" s="417"/>
      <c r="B349" s="465" t="s">
        <v>985</v>
      </c>
      <c r="C349" s="419" t="s">
        <v>986</v>
      </c>
      <c r="D349" s="420" t="s">
        <v>852</v>
      </c>
      <c r="E349" s="421"/>
      <c r="F349" s="422">
        <v>10</v>
      </c>
      <c r="G349" s="421"/>
      <c r="H349" s="421"/>
      <c r="I349" s="497"/>
    </row>
    <row r="350" spans="1:9" ht="9" customHeight="1" x14ac:dyDescent="0.2">
      <c r="A350" s="464"/>
      <c r="B350" s="465" t="s">
        <v>985</v>
      </c>
      <c r="C350" s="466" t="s">
        <v>986</v>
      </c>
      <c r="D350" s="467" t="s">
        <v>8639</v>
      </c>
      <c r="E350" s="468"/>
      <c r="F350" s="466" t="s">
        <v>986</v>
      </c>
      <c r="G350" s="468"/>
      <c r="H350" s="468"/>
      <c r="I350" s="496"/>
    </row>
    <row r="351" spans="1:9" ht="9" customHeight="1" x14ac:dyDescent="0.2">
      <c r="A351" s="417"/>
      <c r="B351" s="465" t="s">
        <v>985</v>
      </c>
      <c r="C351" s="419" t="s">
        <v>986</v>
      </c>
      <c r="D351" s="420" t="s">
        <v>1171</v>
      </c>
      <c r="E351" s="421"/>
      <c r="F351" s="422">
        <v>47</v>
      </c>
      <c r="G351" s="421"/>
      <c r="H351" s="421"/>
      <c r="I351" s="497"/>
    </row>
    <row r="352" spans="1:9" ht="9" customHeight="1" x14ac:dyDescent="0.2">
      <c r="A352" s="464"/>
      <c r="B352" s="465" t="s">
        <v>985</v>
      </c>
      <c r="C352" s="466" t="s">
        <v>986</v>
      </c>
      <c r="D352" s="467" t="s">
        <v>8640</v>
      </c>
      <c r="E352" s="468"/>
      <c r="F352" s="466" t="s">
        <v>986</v>
      </c>
      <c r="G352" s="468"/>
      <c r="H352" s="468"/>
      <c r="I352" s="496"/>
    </row>
    <row r="353" spans="1:9" ht="9" customHeight="1" x14ac:dyDescent="0.2">
      <c r="A353" s="417"/>
      <c r="B353" s="465" t="s">
        <v>985</v>
      </c>
      <c r="C353" s="419" t="s">
        <v>986</v>
      </c>
      <c r="D353" s="420" t="s">
        <v>2743</v>
      </c>
      <c r="E353" s="421"/>
      <c r="F353" s="422">
        <v>87</v>
      </c>
      <c r="G353" s="421"/>
      <c r="H353" s="421"/>
      <c r="I353" s="497"/>
    </row>
    <row r="354" spans="1:9" ht="9" customHeight="1" x14ac:dyDescent="0.2">
      <c r="A354" s="464"/>
      <c r="B354" s="465" t="s">
        <v>985</v>
      </c>
      <c r="C354" s="466" t="s">
        <v>986</v>
      </c>
      <c r="D354" s="467" t="s">
        <v>8641</v>
      </c>
      <c r="E354" s="468"/>
      <c r="F354" s="466" t="s">
        <v>986</v>
      </c>
      <c r="G354" s="468"/>
      <c r="H354" s="468"/>
      <c r="I354" s="496"/>
    </row>
    <row r="355" spans="1:9" ht="9" customHeight="1" x14ac:dyDescent="0.2">
      <c r="A355" s="417"/>
      <c r="B355" s="465" t="s">
        <v>985</v>
      </c>
      <c r="C355" s="419" t="s">
        <v>986</v>
      </c>
      <c r="D355" s="420" t="s">
        <v>1171</v>
      </c>
      <c r="E355" s="421"/>
      <c r="F355" s="422">
        <v>47</v>
      </c>
      <c r="G355" s="421"/>
      <c r="H355" s="421"/>
      <c r="I355" s="497"/>
    </row>
    <row r="356" spans="1:9" ht="9" customHeight="1" x14ac:dyDescent="0.2">
      <c r="A356" s="464"/>
      <c r="B356" s="465" t="s">
        <v>985</v>
      </c>
      <c r="C356" s="466" t="s">
        <v>986</v>
      </c>
      <c r="D356" s="467" t="s">
        <v>8642</v>
      </c>
      <c r="E356" s="468"/>
      <c r="F356" s="466" t="s">
        <v>986</v>
      </c>
      <c r="G356" s="468"/>
      <c r="H356" s="468"/>
      <c r="I356" s="496"/>
    </row>
    <row r="357" spans="1:9" ht="9" customHeight="1" x14ac:dyDescent="0.2">
      <c r="A357" s="417"/>
      <c r="B357" s="465" t="s">
        <v>985</v>
      </c>
      <c r="C357" s="419" t="s">
        <v>986</v>
      </c>
      <c r="D357" s="420" t="s">
        <v>2735</v>
      </c>
      <c r="E357" s="421"/>
      <c r="F357" s="422">
        <v>82</v>
      </c>
      <c r="G357" s="421"/>
      <c r="H357" s="421"/>
      <c r="I357" s="497"/>
    </row>
    <row r="358" spans="1:9" ht="9" customHeight="1" x14ac:dyDescent="0.2">
      <c r="A358" s="471"/>
      <c r="B358" s="465" t="s">
        <v>985</v>
      </c>
      <c r="C358" s="472" t="s">
        <v>986</v>
      </c>
      <c r="D358" s="473" t="s">
        <v>988</v>
      </c>
      <c r="E358" s="474"/>
      <c r="F358" s="475">
        <v>288</v>
      </c>
      <c r="G358" s="474"/>
      <c r="H358" s="474"/>
      <c r="I358" s="498"/>
    </row>
    <row r="359" spans="1:9" ht="9" customHeight="1" x14ac:dyDescent="0.2">
      <c r="A359" s="464"/>
      <c r="B359" s="465" t="s">
        <v>985</v>
      </c>
      <c r="C359" s="466" t="s">
        <v>986</v>
      </c>
      <c r="D359" s="467" t="s">
        <v>8643</v>
      </c>
      <c r="E359" s="468"/>
      <c r="F359" s="466" t="s">
        <v>986</v>
      </c>
      <c r="G359" s="468"/>
      <c r="H359" s="468"/>
      <c r="I359" s="496"/>
    </row>
    <row r="360" spans="1:9" ht="9" customHeight="1" x14ac:dyDescent="0.2">
      <c r="A360" s="464"/>
      <c r="B360" s="465" t="s">
        <v>985</v>
      </c>
      <c r="C360" s="466" t="s">
        <v>986</v>
      </c>
      <c r="D360" s="467" t="s">
        <v>8644</v>
      </c>
      <c r="E360" s="468"/>
      <c r="F360" s="466" t="s">
        <v>986</v>
      </c>
      <c r="G360" s="468"/>
      <c r="H360" s="468"/>
      <c r="I360" s="496"/>
    </row>
    <row r="361" spans="1:9" ht="9" customHeight="1" x14ac:dyDescent="0.2">
      <c r="A361" s="417"/>
      <c r="B361" s="465" t="s">
        <v>985</v>
      </c>
      <c r="C361" s="419" t="s">
        <v>986</v>
      </c>
      <c r="D361" s="420" t="s">
        <v>852</v>
      </c>
      <c r="E361" s="421"/>
      <c r="F361" s="422">
        <v>10</v>
      </c>
      <c r="G361" s="421"/>
      <c r="H361" s="421"/>
      <c r="I361" s="497"/>
    </row>
    <row r="362" spans="1:9" ht="9" customHeight="1" x14ac:dyDescent="0.2">
      <c r="A362" s="464"/>
      <c r="B362" s="465" t="s">
        <v>985</v>
      </c>
      <c r="C362" s="466" t="s">
        <v>986</v>
      </c>
      <c r="D362" s="467" t="s">
        <v>8645</v>
      </c>
      <c r="E362" s="468"/>
      <c r="F362" s="466" t="s">
        <v>986</v>
      </c>
      <c r="G362" s="468"/>
      <c r="H362" s="468"/>
      <c r="I362" s="496"/>
    </row>
    <row r="363" spans="1:9" ht="9" customHeight="1" x14ac:dyDescent="0.2">
      <c r="A363" s="417"/>
      <c r="B363" s="465" t="s">
        <v>985</v>
      </c>
      <c r="C363" s="419" t="s">
        <v>986</v>
      </c>
      <c r="D363" s="420" t="s">
        <v>856</v>
      </c>
      <c r="E363" s="421"/>
      <c r="F363" s="422">
        <v>12</v>
      </c>
      <c r="G363" s="421"/>
      <c r="H363" s="421"/>
      <c r="I363" s="497"/>
    </row>
    <row r="364" spans="1:9" ht="9" customHeight="1" x14ac:dyDescent="0.2">
      <c r="A364" s="464"/>
      <c r="B364" s="465" t="s">
        <v>985</v>
      </c>
      <c r="C364" s="466" t="s">
        <v>986</v>
      </c>
      <c r="D364" s="467" t="s">
        <v>8646</v>
      </c>
      <c r="E364" s="468"/>
      <c r="F364" s="466" t="s">
        <v>986</v>
      </c>
      <c r="G364" s="468"/>
      <c r="H364" s="468"/>
      <c r="I364" s="496"/>
    </row>
    <row r="365" spans="1:9" ht="9" customHeight="1" x14ac:dyDescent="0.2">
      <c r="A365" s="417"/>
      <c r="B365" s="465" t="s">
        <v>985</v>
      </c>
      <c r="C365" s="419" t="s">
        <v>986</v>
      </c>
      <c r="D365" s="420" t="s">
        <v>860</v>
      </c>
      <c r="E365" s="421"/>
      <c r="F365" s="422">
        <v>14</v>
      </c>
      <c r="G365" s="421"/>
      <c r="H365" s="421"/>
      <c r="I365" s="497"/>
    </row>
    <row r="366" spans="1:9" ht="9" customHeight="1" x14ac:dyDescent="0.2">
      <c r="A366" s="464"/>
      <c r="B366" s="465" t="s">
        <v>985</v>
      </c>
      <c r="C366" s="466" t="s">
        <v>986</v>
      </c>
      <c r="D366" s="467" t="s">
        <v>8647</v>
      </c>
      <c r="E366" s="468"/>
      <c r="F366" s="466" t="s">
        <v>986</v>
      </c>
      <c r="G366" s="468"/>
      <c r="H366" s="468"/>
      <c r="I366" s="496"/>
    </row>
    <row r="367" spans="1:9" ht="9" customHeight="1" x14ac:dyDescent="0.2">
      <c r="A367" s="417"/>
      <c r="B367" s="465" t="s">
        <v>985</v>
      </c>
      <c r="C367" s="419" t="s">
        <v>986</v>
      </c>
      <c r="D367" s="420" t="s">
        <v>864</v>
      </c>
      <c r="E367" s="421"/>
      <c r="F367" s="422">
        <v>16</v>
      </c>
      <c r="G367" s="421"/>
      <c r="H367" s="421"/>
      <c r="I367" s="497"/>
    </row>
    <row r="368" spans="1:9" ht="9" customHeight="1" x14ac:dyDescent="0.2">
      <c r="A368" s="464"/>
      <c r="B368" s="465" t="s">
        <v>985</v>
      </c>
      <c r="C368" s="466" t="s">
        <v>986</v>
      </c>
      <c r="D368" s="467" t="s">
        <v>8648</v>
      </c>
      <c r="E368" s="468"/>
      <c r="F368" s="466" t="s">
        <v>986</v>
      </c>
      <c r="G368" s="468"/>
      <c r="H368" s="468"/>
      <c r="I368" s="496"/>
    </row>
    <row r="369" spans="1:9" ht="9" customHeight="1" x14ac:dyDescent="0.2">
      <c r="A369" s="417"/>
      <c r="B369" s="465" t="s">
        <v>985</v>
      </c>
      <c r="C369" s="419" t="s">
        <v>986</v>
      </c>
      <c r="D369" s="420" t="s">
        <v>856</v>
      </c>
      <c r="E369" s="421"/>
      <c r="F369" s="422">
        <v>12</v>
      </c>
      <c r="G369" s="421"/>
      <c r="H369" s="421"/>
      <c r="I369" s="497"/>
    </row>
    <row r="370" spans="1:9" ht="9" customHeight="1" x14ac:dyDescent="0.2">
      <c r="A370" s="471"/>
      <c r="B370" s="465" t="s">
        <v>985</v>
      </c>
      <c r="C370" s="472" t="s">
        <v>986</v>
      </c>
      <c r="D370" s="473" t="s">
        <v>988</v>
      </c>
      <c r="E370" s="474"/>
      <c r="F370" s="475">
        <v>64</v>
      </c>
      <c r="G370" s="474"/>
      <c r="H370" s="474"/>
      <c r="I370" s="498"/>
    </row>
    <row r="371" spans="1:9" ht="9" customHeight="1" x14ac:dyDescent="0.2">
      <c r="A371" s="477"/>
      <c r="B371" s="465" t="s">
        <v>985</v>
      </c>
      <c r="C371" s="478" t="s">
        <v>986</v>
      </c>
      <c r="D371" s="479" t="s">
        <v>1023</v>
      </c>
      <c r="E371" s="480"/>
      <c r="F371" s="481">
        <v>2516</v>
      </c>
      <c r="G371" s="480"/>
      <c r="H371" s="480"/>
      <c r="I371" s="499"/>
    </row>
    <row r="372" spans="1:9" ht="24.95" customHeight="1" x14ac:dyDescent="0.2">
      <c r="A372" s="489" t="s">
        <v>904</v>
      </c>
      <c r="B372" s="489" t="s">
        <v>1145</v>
      </c>
      <c r="C372" s="490" t="s">
        <v>8649</v>
      </c>
      <c r="D372" s="491" t="s">
        <v>8650</v>
      </c>
      <c r="E372" s="492" t="s">
        <v>125</v>
      </c>
      <c r="F372" s="493">
        <v>193.6</v>
      </c>
      <c r="G372" s="515"/>
      <c r="H372" s="494">
        <f>ROUND(G372*F372,2)</f>
        <v>0</v>
      </c>
      <c r="I372" s="495" t="s">
        <v>986</v>
      </c>
    </row>
    <row r="373" spans="1:9" ht="12" x14ac:dyDescent="0.2">
      <c r="A373" s="178"/>
      <c r="B373" s="221" t="s">
        <v>985</v>
      </c>
      <c r="C373" s="215"/>
      <c r="D373" s="214" t="s">
        <v>8651</v>
      </c>
      <c r="E373" s="215"/>
      <c r="F373" s="216">
        <v>193.6</v>
      </c>
      <c r="G373" s="215"/>
      <c r="H373" s="215"/>
      <c r="I373" s="384"/>
    </row>
    <row r="374" spans="1:9" ht="24.95" customHeight="1" x14ac:dyDescent="0.2">
      <c r="A374" s="489" t="s">
        <v>906</v>
      </c>
      <c r="B374" s="489" t="s">
        <v>1145</v>
      </c>
      <c r="C374" s="490" t="s">
        <v>8652</v>
      </c>
      <c r="D374" s="491" t="s">
        <v>8653</v>
      </c>
      <c r="E374" s="492" t="s">
        <v>125</v>
      </c>
      <c r="F374" s="493">
        <v>39.6</v>
      </c>
      <c r="G374" s="515"/>
      <c r="H374" s="494">
        <f>ROUND(G374*F374,2)</f>
        <v>0</v>
      </c>
      <c r="I374" s="495" t="s">
        <v>986</v>
      </c>
    </row>
    <row r="375" spans="1:9" ht="12" x14ac:dyDescent="0.2">
      <c r="A375" s="178"/>
      <c r="B375" s="221" t="s">
        <v>985</v>
      </c>
      <c r="C375" s="215"/>
      <c r="D375" s="214" t="s">
        <v>8654</v>
      </c>
      <c r="E375" s="215"/>
      <c r="F375" s="216">
        <v>39.6</v>
      </c>
      <c r="G375" s="215"/>
      <c r="H375" s="215"/>
      <c r="I375" s="384"/>
    </row>
    <row r="376" spans="1:9" ht="24.95" customHeight="1" x14ac:dyDescent="0.2">
      <c r="A376" s="489" t="s">
        <v>908</v>
      </c>
      <c r="B376" s="489" t="s">
        <v>1145</v>
      </c>
      <c r="C376" s="490" t="s">
        <v>5238</v>
      </c>
      <c r="D376" s="491" t="s">
        <v>5239</v>
      </c>
      <c r="E376" s="492" t="s">
        <v>125</v>
      </c>
      <c r="F376" s="493">
        <v>167.2</v>
      </c>
      <c r="G376" s="515"/>
      <c r="H376" s="494">
        <f>ROUND(G376*F376,2)</f>
        <v>0</v>
      </c>
      <c r="I376" s="495" t="s">
        <v>982</v>
      </c>
    </row>
    <row r="377" spans="1:9" ht="12" x14ac:dyDescent="0.2">
      <c r="A377" s="178"/>
      <c r="B377" s="221" t="s">
        <v>985</v>
      </c>
      <c r="C377" s="215"/>
      <c r="D377" s="214" t="s">
        <v>8655</v>
      </c>
      <c r="E377" s="215"/>
      <c r="F377" s="216">
        <v>167.2</v>
      </c>
      <c r="G377" s="215"/>
      <c r="H377" s="215"/>
      <c r="I377" s="384"/>
    </row>
    <row r="378" spans="1:9" ht="24.95" customHeight="1" x14ac:dyDescent="0.2">
      <c r="A378" s="489" t="s">
        <v>910</v>
      </c>
      <c r="B378" s="489" t="s">
        <v>1145</v>
      </c>
      <c r="C378" s="490" t="s">
        <v>8170</v>
      </c>
      <c r="D378" s="491" t="s">
        <v>8171</v>
      </c>
      <c r="E378" s="492" t="s">
        <v>125</v>
      </c>
      <c r="F378" s="493">
        <v>421.3</v>
      </c>
      <c r="G378" s="515"/>
      <c r="H378" s="494">
        <f>ROUND(G378*F378,2)</f>
        <v>0</v>
      </c>
      <c r="I378" s="495" t="s">
        <v>982</v>
      </c>
    </row>
    <row r="379" spans="1:9" ht="12" x14ac:dyDescent="0.2">
      <c r="A379" s="178"/>
      <c r="B379" s="221" t="s">
        <v>985</v>
      </c>
      <c r="C379" s="215"/>
      <c r="D379" s="214" t="s">
        <v>8656</v>
      </c>
      <c r="E379" s="215"/>
      <c r="F379" s="216">
        <v>421.3</v>
      </c>
      <c r="G379" s="215"/>
      <c r="H379" s="215"/>
      <c r="I379" s="384"/>
    </row>
    <row r="380" spans="1:9" ht="24.95" customHeight="1" x14ac:dyDescent="0.2">
      <c r="A380" s="489" t="s">
        <v>912</v>
      </c>
      <c r="B380" s="489" t="s">
        <v>1145</v>
      </c>
      <c r="C380" s="490" t="s">
        <v>8657</v>
      </c>
      <c r="D380" s="491" t="s">
        <v>8658</v>
      </c>
      <c r="E380" s="492" t="s">
        <v>125</v>
      </c>
      <c r="F380" s="493">
        <v>70.400000000000006</v>
      </c>
      <c r="G380" s="515"/>
      <c r="H380" s="494">
        <f>ROUND(G380*F380,2)</f>
        <v>0</v>
      </c>
      <c r="I380" s="495" t="s">
        <v>982</v>
      </c>
    </row>
    <row r="381" spans="1:9" ht="12" x14ac:dyDescent="0.2">
      <c r="A381" s="178"/>
      <c r="B381" s="221" t="s">
        <v>985</v>
      </c>
      <c r="C381" s="215"/>
      <c r="D381" s="214" t="s">
        <v>8659</v>
      </c>
      <c r="E381" s="215"/>
      <c r="F381" s="216">
        <v>70.400000000000006</v>
      </c>
      <c r="G381" s="215"/>
      <c r="H381" s="215"/>
      <c r="I381" s="384"/>
    </row>
    <row r="382" spans="1:9" ht="24.95" customHeight="1" x14ac:dyDescent="0.2">
      <c r="A382" s="489" t="s">
        <v>913</v>
      </c>
      <c r="B382" s="489" t="s">
        <v>1145</v>
      </c>
      <c r="C382" s="490" t="s">
        <v>5248</v>
      </c>
      <c r="D382" s="491" t="s">
        <v>5249</v>
      </c>
      <c r="E382" s="492" t="s">
        <v>125</v>
      </c>
      <c r="F382" s="493">
        <v>316.8</v>
      </c>
      <c r="G382" s="515"/>
      <c r="H382" s="494">
        <f>ROUND(G382*F382,2)</f>
        <v>0</v>
      </c>
      <c r="I382" s="495" t="s">
        <v>986</v>
      </c>
    </row>
    <row r="383" spans="1:9" ht="36" x14ac:dyDescent="0.2">
      <c r="A383" s="175"/>
      <c r="B383" s="221" t="s">
        <v>1079</v>
      </c>
      <c r="C383" s="209"/>
      <c r="D383" s="227" t="s">
        <v>5243</v>
      </c>
      <c r="E383" s="209"/>
      <c r="F383" s="209"/>
      <c r="G383" s="209"/>
      <c r="H383" s="209"/>
      <c r="I383" s="385"/>
    </row>
    <row r="384" spans="1:9" ht="12" x14ac:dyDescent="0.2">
      <c r="A384" s="178"/>
      <c r="B384" s="221" t="s">
        <v>985</v>
      </c>
      <c r="C384" s="213" t="s">
        <v>986</v>
      </c>
      <c r="D384" s="214" t="s">
        <v>8660</v>
      </c>
      <c r="E384" s="215"/>
      <c r="F384" s="216">
        <v>288</v>
      </c>
      <c r="G384" s="215"/>
      <c r="H384" s="215"/>
      <c r="I384" s="384"/>
    </row>
    <row r="385" spans="1:9" ht="12" x14ac:dyDescent="0.2">
      <c r="A385" s="178"/>
      <c r="B385" s="221" t="s">
        <v>985</v>
      </c>
      <c r="C385" s="215"/>
      <c r="D385" s="214" t="s">
        <v>8661</v>
      </c>
      <c r="E385" s="215"/>
      <c r="F385" s="216">
        <v>316.8</v>
      </c>
      <c r="G385" s="215"/>
      <c r="H385" s="215"/>
      <c r="I385" s="384"/>
    </row>
    <row r="386" spans="1:9" ht="24.95" customHeight="1" x14ac:dyDescent="0.2">
      <c r="A386" s="489" t="s">
        <v>914</v>
      </c>
      <c r="B386" s="489" t="s">
        <v>1145</v>
      </c>
      <c r="C386" s="490" t="s">
        <v>5253</v>
      </c>
      <c r="D386" s="491" t="s">
        <v>5254</v>
      </c>
      <c r="E386" s="492" t="s">
        <v>125</v>
      </c>
      <c r="F386" s="493">
        <v>664.4</v>
      </c>
      <c r="G386" s="515"/>
      <c r="H386" s="494">
        <f>ROUND(G386*F386,2)</f>
        <v>0</v>
      </c>
      <c r="I386" s="495" t="s">
        <v>986</v>
      </c>
    </row>
    <row r="387" spans="1:9" ht="24" x14ac:dyDescent="0.2">
      <c r="A387" s="175"/>
      <c r="B387" s="221" t="s">
        <v>1079</v>
      </c>
      <c r="C387" s="209"/>
      <c r="D387" s="227" t="s">
        <v>5255</v>
      </c>
      <c r="E387" s="209"/>
      <c r="F387" s="209"/>
      <c r="G387" s="209"/>
      <c r="H387" s="209"/>
      <c r="I387" s="385"/>
    </row>
    <row r="388" spans="1:9" ht="12" x14ac:dyDescent="0.2">
      <c r="A388" s="178"/>
      <c r="B388" s="221" t="s">
        <v>985</v>
      </c>
      <c r="C388" s="215"/>
      <c r="D388" s="214" t="s">
        <v>8662</v>
      </c>
      <c r="E388" s="215"/>
      <c r="F388" s="216">
        <v>664.4</v>
      </c>
      <c r="G388" s="215"/>
      <c r="H388" s="215"/>
      <c r="I388" s="384"/>
    </row>
    <row r="389" spans="1:9" ht="24.95" customHeight="1" x14ac:dyDescent="0.2">
      <c r="A389" s="489" t="s">
        <v>915</v>
      </c>
      <c r="B389" s="489" t="s">
        <v>1145</v>
      </c>
      <c r="C389" s="490" t="s">
        <v>5257</v>
      </c>
      <c r="D389" s="491" t="s">
        <v>5258</v>
      </c>
      <c r="E389" s="492" t="s">
        <v>125</v>
      </c>
      <c r="F389" s="493">
        <v>894.3</v>
      </c>
      <c r="G389" s="515"/>
      <c r="H389" s="494">
        <f>ROUND(G389*F389,2)</f>
        <v>0</v>
      </c>
      <c r="I389" s="495" t="s">
        <v>986</v>
      </c>
    </row>
    <row r="390" spans="1:9" ht="24" x14ac:dyDescent="0.2">
      <c r="A390" s="175"/>
      <c r="B390" s="221" t="s">
        <v>1079</v>
      </c>
      <c r="C390" s="209"/>
      <c r="D390" s="227" t="s">
        <v>5255</v>
      </c>
      <c r="E390" s="209"/>
      <c r="F390" s="209"/>
      <c r="G390" s="209"/>
      <c r="H390" s="209"/>
      <c r="I390" s="385"/>
    </row>
    <row r="391" spans="1:9" ht="12" x14ac:dyDescent="0.2">
      <c r="A391" s="178"/>
      <c r="B391" s="221" t="s">
        <v>985</v>
      </c>
      <c r="C391" s="215"/>
      <c r="D391" s="214" t="s">
        <v>8663</v>
      </c>
      <c r="E391" s="215"/>
      <c r="F391" s="216">
        <v>894.3</v>
      </c>
      <c r="G391" s="215"/>
      <c r="H391" s="215"/>
      <c r="I391" s="384"/>
    </row>
    <row r="392" spans="1:9" ht="24.95" customHeight="1" x14ac:dyDescent="0.2">
      <c r="A392" s="278" t="s">
        <v>1166</v>
      </c>
      <c r="B392" s="278" t="s">
        <v>979</v>
      </c>
      <c r="C392" s="279" t="s">
        <v>8664</v>
      </c>
      <c r="D392" s="280" t="s">
        <v>8665</v>
      </c>
      <c r="E392" s="281" t="s">
        <v>125</v>
      </c>
      <c r="F392" s="282">
        <v>274</v>
      </c>
      <c r="G392" s="67"/>
      <c r="H392" s="254">
        <f>ROUND(G392*F392,2)</f>
        <v>0</v>
      </c>
      <c r="I392" s="459" t="s">
        <v>982</v>
      </c>
    </row>
    <row r="393" spans="1:9" ht="12" x14ac:dyDescent="0.2">
      <c r="A393" s="175"/>
      <c r="B393" s="454" t="s">
        <v>983</v>
      </c>
      <c r="C393" s="209"/>
      <c r="D393" s="180" t="s">
        <v>8666</v>
      </c>
      <c r="E393" s="209"/>
      <c r="F393" s="209"/>
      <c r="G393" s="209"/>
      <c r="H393" s="209"/>
      <c r="I393" s="385"/>
    </row>
    <row r="394" spans="1:9" ht="12" x14ac:dyDescent="0.2">
      <c r="A394" s="177"/>
      <c r="B394" s="221" t="s">
        <v>985</v>
      </c>
      <c r="C394" s="210" t="s">
        <v>986</v>
      </c>
      <c r="D394" s="211" t="s">
        <v>8667</v>
      </c>
      <c r="E394" s="212"/>
      <c r="F394" s="210" t="s">
        <v>986</v>
      </c>
      <c r="G394" s="212"/>
      <c r="H394" s="212"/>
      <c r="I394" s="383"/>
    </row>
    <row r="395" spans="1:9" ht="12" x14ac:dyDescent="0.2">
      <c r="A395" s="177"/>
      <c r="B395" s="221" t="s">
        <v>985</v>
      </c>
      <c r="C395" s="210" t="s">
        <v>986</v>
      </c>
      <c r="D395" s="211" t="s">
        <v>8668</v>
      </c>
      <c r="E395" s="212"/>
      <c r="F395" s="210" t="s">
        <v>986</v>
      </c>
      <c r="G395" s="212"/>
      <c r="H395" s="212"/>
      <c r="I395" s="383"/>
    </row>
    <row r="396" spans="1:9" ht="12" x14ac:dyDescent="0.2">
      <c r="A396" s="178"/>
      <c r="B396" s="221" t="s">
        <v>985</v>
      </c>
      <c r="C396" s="213" t="s">
        <v>986</v>
      </c>
      <c r="D396" s="214" t="s">
        <v>3764</v>
      </c>
      <c r="E396" s="215"/>
      <c r="F396" s="216">
        <v>137</v>
      </c>
      <c r="G396" s="215"/>
      <c r="H396" s="215"/>
      <c r="I396" s="384"/>
    </row>
    <row r="397" spans="1:9" ht="12" x14ac:dyDescent="0.2">
      <c r="A397" s="177"/>
      <c r="B397" s="221" t="s">
        <v>985</v>
      </c>
      <c r="C397" s="210" t="s">
        <v>986</v>
      </c>
      <c r="D397" s="211" t="s">
        <v>8669</v>
      </c>
      <c r="E397" s="212"/>
      <c r="F397" s="210" t="s">
        <v>986</v>
      </c>
      <c r="G397" s="212"/>
      <c r="H397" s="212"/>
      <c r="I397" s="383"/>
    </row>
    <row r="398" spans="1:9" ht="12" x14ac:dyDescent="0.2">
      <c r="A398" s="178"/>
      <c r="B398" s="221" t="s">
        <v>985</v>
      </c>
      <c r="C398" s="213" t="s">
        <v>986</v>
      </c>
      <c r="D398" s="214" t="s">
        <v>3764</v>
      </c>
      <c r="E398" s="215"/>
      <c r="F398" s="216">
        <v>137</v>
      </c>
      <c r="G398" s="215"/>
      <c r="H398" s="215"/>
      <c r="I398" s="384"/>
    </row>
    <row r="399" spans="1:9" ht="12" x14ac:dyDescent="0.2">
      <c r="A399" s="179"/>
      <c r="B399" s="221" t="s">
        <v>985</v>
      </c>
      <c r="C399" s="217" t="s">
        <v>986</v>
      </c>
      <c r="D399" s="218" t="s">
        <v>1023</v>
      </c>
      <c r="E399" s="219"/>
      <c r="F399" s="220">
        <v>274</v>
      </c>
      <c r="G399" s="219"/>
      <c r="H399" s="219"/>
      <c r="I399" s="387"/>
    </row>
    <row r="400" spans="1:9" ht="24.95" customHeight="1" x14ac:dyDescent="0.2">
      <c r="A400" s="489" t="s">
        <v>1171</v>
      </c>
      <c r="B400" s="489" t="s">
        <v>1145</v>
      </c>
      <c r="C400" s="490" t="s">
        <v>8670</v>
      </c>
      <c r="D400" s="491" t="s">
        <v>8671</v>
      </c>
      <c r="E400" s="492" t="s">
        <v>125</v>
      </c>
      <c r="F400" s="493">
        <v>301.39999999999998</v>
      </c>
      <c r="G400" s="515"/>
      <c r="H400" s="494">
        <f>ROUND(G400*F400,2)</f>
        <v>0</v>
      </c>
      <c r="I400" s="495" t="s">
        <v>986</v>
      </c>
    </row>
    <row r="401" spans="1:9" ht="36" x14ac:dyDescent="0.2">
      <c r="A401" s="175"/>
      <c r="B401" s="221" t="s">
        <v>1079</v>
      </c>
      <c r="C401" s="209"/>
      <c r="D401" s="227" t="s">
        <v>5243</v>
      </c>
      <c r="E401" s="209"/>
      <c r="F401" s="209"/>
      <c r="G401" s="209"/>
      <c r="H401" s="209"/>
      <c r="I401" s="385"/>
    </row>
    <row r="402" spans="1:9" ht="12" x14ac:dyDescent="0.2">
      <c r="A402" s="178"/>
      <c r="B402" s="221" t="s">
        <v>985</v>
      </c>
      <c r="C402" s="215"/>
      <c r="D402" s="214" t="s">
        <v>8672</v>
      </c>
      <c r="E402" s="215"/>
      <c r="F402" s="216">
        <v>301.39999999999998</v>
      </c>
      <c r="G402" s="215"/>
      <c r="H402" s="215"/>
      <c r="I402" s="384"/>
    </row>
    <row r="403" spans="1:9" ht="24.95" customHeight="1" x14ac:dyDescent="0.2">
      <c r="A403" s="278" t="s">
        <v>1175</v>
      </c>
      <c r="B403" s="278" t="s">
        <v>979</v>
      </c>
      <c r="C403" s="279" t="s">
        <v>8673</v>
      </c>
      <c r="D403" s="280" t="s">
        <v>5261</v>
      </c>
      <c r="E403" s="281" t="s">
        <v>125</v>
      </c>
      <c r="F403" s="282">
        <v>35</v>
      </c>
      <c r="G403" s="67"/>
      <c r="H403" s="254">
        <f>ROUND(G403*F403,2)</f>
        <v>0</v>
      </c>
      <c r="I403" s="459" t="s">
        <v>982</v>
      </c>
    </row>
    <row r="404" spans="1:9" ht="12" x14ac:dyDescent="0.2">
      <c r="A404" s="175"/>
      <c r="B404" s="454" t="s">
        <v>983</v>
      </c>
      <c r="C404" s="209"/>
      <c r="D404" s="180" t="s">
        <v>5262</v>
      </c>
      <c r="E404" s="209"/>
      <c r="F404" s="209"/>
      <c r="G404" s="209"/>
      <c r="H404" s="209"/>
      <c r="I404" s="385"/>
    </row>
    <row r="405" spans="1:9" ht="12" x14ac:dyDescent="0.2">
      <c r="A405" s="177"/>
      <c r="B405" s="221" t="s">
        <v>985</v>
      </c>
      <c r="C405" s="210" t="s">
        <v>986</v>
      </c>
      <c r="D405" s="211" t="s">
        <v>8674</v>
      </c>
      <c r="E405" s="212"/>
      <c r="F405" s="210" t="s">
        <v>986</v>
      </c>
      <c r="G405" s="212"/>
      <c r="H405" s="212"/>
      <c r="I405" s="383"/>
    </row>
    <row r="406" spans="1:9" ht="12" x14ac:dyDescent="0.2">
      <c r="A406" s="177"/>
      <c r="B406" s="221" t="s">
        <v>985</v>
      </c>
      <c r="C406" s="210" t="s">
        <v>986</v>
      </c>
      <c r="D406" s="211" t="s">
        <v>8675</v>
      </c>
      <c r="E406" s="212"/>
      <c r="F406" s="210" t="s">
        <v>986</v>
      </c>
      <c r="G406" s="212"/>
      <c r="H406" s="212"/>
      <c r="I406" s="383"/>
    </row>
    <row r="407" spans="1:9" ht="12" x14ac:dyDescent="0.2">
      <c r="A407" s="178"/>
      <c r="B407" s="221" t="s">
        <v>985</v>
      </c>
      <c r="C407" s="213" t="s">
        <v>986</v>
      </c>
      <c r="D407" s="214" t="s">
        <v>898</v>
      </c>
      <c r="E407" s="215"/>
      <c r="F407" s="216">
        <v>35</v>
      </c>
      <c r="G407" s="215"/>
      <c r="H407" s="215"/>
      <c r="I407" s="384"/>
    </row>
    <row r="408" spans="1:9" ht="24.95" customHeight="1" x14ac:dyDescent="0.2">
      <c r="A408" s="489" t="s">
        <v>1180</v>
      </c>
      <c r="B408" s="489" t="s">
        <v>1145</v>
      </c>
      <c r="C408" s="490" t="s">
        <v>8676</v>
      </c>
      <c r="D408" s="491" t="s">
        <v>8677</v>
      </c>
      <c r="E408" s="492" t="s">
        <v>125</v>
      </c>
      <c r="F408" s="493">
        <v>38.5</v>
      </c>
      <c r="G408" s="515"/>
      <c r="H408" s="494">
        <f>ROUND(G408*F408,2)</f>
        <v>0</v>
      </c>
      <c r="I408" s="495" t="s">
        <v>982</v>
      </c>
    </row>
    <row r="409" spans="1:9" ht="12" x14ac:dyDescent="0.2">
      <c r="A409" s="178"/>
      <c r="B409" s="221" t="s">
        <v>985</v>
      </c>
      <c r="C409" s="215"/>
      <c r="D409" s="214" t="s">
        <v>8678</v>
      </c>
      <c r="E409" s="215"/>
      <c r="F409" s="216">
        <v>38.5</v>
      </c>
      <c r="G409" s="215"/>
      <c r="H409" s="215"/>
      <c r="I409" s="384"/>
    </row>
    <row r="410" spans="1:9" ht="24.95" customHeight="1" x14ac:dyDescent="0.2">
      <c r="A410" s="278" t="s">
        <v>1184</v>
      </c>
      <c r="B410" s="278" t="s">
        <v>979</v>
      </c>
      <c r="C410" s="279" t="s">
        <v>5264</v>
      </c>
      <c r="D410" s="280" t="s">
        <v>5265</v>
      </c>
      <c r="E410" s="281" t="s">
        <v>125</v>
      </c>
      <c r="F410" s="282">
        <v>272</v>
      </c>
      <c r="G410" s="67"/>
      <c r="H410" s="254">
        <f>ROUND(G410*F410,2)</f>
        <v>0</v>
      </c>
      <c r="I410" s="459" t="s">
        <v>982</v>
      </c>
    </row>
    <row r="411" spans="1:9" ht="12" x14ac:dyDescent="0.2">
      <c r="A411" s="175"/>
      <c r="B411" s="454" t="s">
        <v>983</v>
      </c>
      <c r="C411" s="209"/>
      <c r="D411" s="180" t="s">
        <v>5266</v>
      </c>
      <c r="E411" s="209"/>
      <c r="F411" s="209"/>
      <c r="G411" s="209"/>
      <c r="H411" s="209"/>
      <c r="I411" s="385"/>
    </row>
    <row r="412" spans="1:9" ht="12" x14ac:dyDescent="0.2">
      <c r="A412" s="177"/>
      <c r="B412" s="221" t="s">
        <v>985</v>
      </c>
      <c r="C412" s="210" t="s">
        <v>986</v>
      </c>
      <c r="D412" s="211" t="s">
        <v>8679</v>
      </c>
      <c r="E412" s="212"/>
      <c r="F412" s="210" t="s">
        <v>986</v>
      </c>
      <c r="G412" s="212"/>
      <c r="H412" s="212"/>
      <c r="I412" s="383"/>
    </row>
    <row r="413" spans="1:9" ht="12" x14ac:dyDescent="0.2">
      <c r="A413" s="177"/>
      <c r="B413" s="221" t="s">
        <v>985</v>
      </c>
      <c r="C413" s="210" t="s">
        <v>986</v>
      </c>
      <c r="D413" s="211" t="s">
        <v>8680</v>
      </c>
      <c r="E413" s="212"/>
      <c r="F413" s="210" t="s">
        <v>986</v>
      </c>
      <c r="G413" s="212"/>
      <c r="H413" s="212"/>
      <c r="I413" s="383"/>
    </row>
    <row r="414" spans="1:9" ht="12" x14ac:dyDescent="0.2">
      <c r="A414" s="178"/>
      <c r="B414" s="221" t="s">
        <v>985</v>
      </c>
      <c r="C414" s="213" t="s">
        <v>986</v>
      </c>
      <c r="D414" s="214" t="s">
        <v>1220</v>
      </c>
      <c r="E414" s="215"/>
      <c r="F414" s="216">
        <v>58</v>
      </c>
      <c r="G414" s="215"/>
      <c r="H414" s="215"/>
      <c r="I414" s="384"/>
    </row>
    <row r="415" spans="1:9" ht="12" x14ac:dyDescent="0.2">
      <c r="A415" s="181"/>
      <c r="B415" s="221" t="s">
        <v>985</v>
      </c>
      <c r="C415" s="223" t="s">
        <v>986</v>
      </c>
      <c r="D415" s="224" t="s">
        <v>988</v>
      </c>
      <c r="E415" s="225"/>
      <c r="F415" s="226">
        <v>58</v>
      </c>
      <c r="G415" s="225"/>
      <c r="H415" s="225"/>
      <c r="I415" s="391"/>
    </row>
    <row r="416" spans="1:9" ht="12" x14ac:dyDescent="0.2">
      <c r="A416" s="177"/>
      <c r="B416" s="221" t="s">
        <v>985</v>
      </c>
      <c r="C416" s="210" t="s">
        <v>986</v>
      </c>
      <c r="D416" s="211" t="s">
        <v>8681</v>
      </c>
      <c r="E416" s="212"/>
      <c r="F416" s="210" t="s">
        <v>986</v>
      </c>
      <c r="G416" s="212"/>
      <c r="H416" s="212"/>
      <c r="I416" s="383"/>
    </row>
    <row r="417" spans="1:9" ht="12" x14ac:dyDescent="0.2">
      <c r="A417" s="177"/>
      <c r="B417" s="221" t="s">
        <v>985</v>
      </c>
      <c r="C417" s="210" t="s">
        <v>986</v>
      </c>
      <c r="D417" s="211" t="s">
        <v>8682</v>
      </c>
      <c r="E417" s="212"/>
      <c r="F417" s="210" t="s">
        <v>986</v>
      </c>
      <c r="G417" s="212"/>
      <c r="H417" s="212"/>
      <c r="I417" s="383"/>
    </row>
    <row r="418" spans="1:9" ht="12" x14ac:dyDescent="0.2">
      <c r="A418" s="178"/>
      <c r="B418" s="221" t="s">
        <v>985</v>
      </c>
      <c r="C418" s="213" t="s">
        <v>986</v>
      </c>
      <c r="D418" s="214" t="s">
        <v>862</v>
      </c>
      <c r="E418" s="215"/>
      <c r="F418" s="216">
        <v>15</v>
      </c>
      <c r="G418" s="215"/>
      <c r="H418" s="215"/>
      <c r="I418" s="384"/>
    </row>
    <row r="419" spans="1:9" ht="12" x14ac:dyDescent="0.2">
      <c r="A419" s="177"/>
      <c r="B419" s="221" t="s">
        <v>985</v>
      </c>
      <c r="C419" s="210" t="s">
        <v>986</v>
      </c>
      <c r="D419" s="211" t="s">
        <v>8683</v>
      </c>
      <c r="E419" s="212"/>
      <c r="F419" s="210" t="s">
        <v>986</v>
      </c>
      <c r="G419" s="212"/>
      <c r="H419" s="212"/>
      <c r="I419" s="383"/>
    </row>
    <row r="420" spans="1:9" ht="12" x14ac:dyDescent="0.2">
      <c r="A420" s="178"/>
      <c r="B420" s="221" t="s">
        <v>985</v>
      </c>
      <c r="C420" s="213" t="s">
        <v>986</v>
      </c>
      <c r="D420" s="214" t="s">
        <v>2733</v>
      </c>
      <c r="E420" s="215"/>
      <c r="F420" s="216">
        <v>80</v>
      </c>
      <c r="G420" s="215"/>
      <c r="H420" s="215"/>
      <c r="I420" s="384"/>
    </row>
    <row r="421" spans="1:9" ht="12" x14ac:dyDescent="0.2">
      <c r="A421" s="177"/>
      <c r="B421" s="221" t="s">
        <v>985</v>
      </c>
      <c r="C421" s="210" t="s">
        <v>986</v>
      </c>
      <c r="D421" s="211" t="s">
        <v>8684</v>
      </c>
      <c r="E421" s="212"/>
      <c r="F421" s="210" t="s">
        <v>986</v>
      </c>
      <c r="G421" s="212"/>
      <c r="H421" s="212"/>
      <c r="I421" s="383"/>
    </row>
    <row r="422" spans="1:9" ht="12" x14ac:dyDescent="0.2">
      <c r="A422" s="178"/>
      <c r="B422" s="221" t="s">
        <v>985</v>
      </c>
      <c r="C422" s="213" t="s">
        <v>986</v>
      </c>
      <c r="D422" s="214" t="s">
        <v>1207</v>
      </c>
      <c r="E422" s="215"/>
      <c r="F422" s="216">
        <v>55</v>
      </c>
      <c r="G422" s="215"/>
      <c r="H422" s="215"/>
      <c r="I422" s="384"/>
    </row>
    <row r="423" spans="1:9" ht="12" x14ac:dyDescent="0.2">
      <c r="A423" s="177"/>
      <c r="B423" s="221" t="s">
        <v>985</v>
      </c>
      <c r="C423" s="210" t="s">
        <v>986</v>
      </c>
      <c r="D423" s="211" t="s">
        <v>8685</v>
      </c>
      <c r="E423" s="212"/>
      <c r="F423" s="210" t="s">
        <v>986</v>
      </c>
      <c r="G423" s="212"/>
      <c r="H423" s="212"/>
      <c r="I423" s="383"/>
    </row>
    <row r="424" spans="1:9" ht="12" x14ac:dyDescent="0.2">
      <c r="A424" s="178"/>
      <c r="B424" s="221" t="s">
        <v>985</v>
      </c>
      <c r="C424" s="213" t="s">
        <v>986</v>
      </c>
      <c r="D424" s="214" t="s">
        <v>1243</v>
      </c>
      <c r="E424" s="215"/>
      <c r="F424" s="216">
        <v>64</v>
      </c>
      <c r="G424" s="215"/>
      <c r="H424" s="215"/>
      <c r="I424" s="384"/>
    </row>
    <row r="425" spans="1:9" ht="12" x14ac:dyDescent="0.2">
      <c r="A425" s="181"/>
      <c r="B425" s="221" t="s">
        <v>985</v>
      </c>
      <c r="C425" s="223" t="s">
        <v>986</v>
      </c>
      <c r="D425" s="224" t="s">
        <v>988</v>
      </c>
      <c r="E425" s="225"/>
      <c r="F425" s="226">
        <v>214</v>
      </c>
      <c r="G425" s="225"/>
      <c r="H425" s="225"/>
      <c r="I425" s="391"/>
    </row>
    <row r="426" spans="1:9" ht="12" x14ac:dyDescent="0.2">
      <c r="A426" s="179"/>
      <c r="B426" s="221" t="s">
        <v>985</v>
      </c>
      <c r="C426" s="217" t="s">
        <v>986</v>
      </c>
      <c r="D426" s="218" t="s">
        <v>1023</v>
      </c>
      <c r="E426" s="219"/>
      <c r="F426" s="220">
        <v>272</v>
      </c>
      <c r="G426" s="219"/>
      <c r="H426" s="219"/>
      <c r="I426" s="387"/>
    </row>
    <row r="427" spans="1:9" ht="24.95" customHeight="1" x14ac:dyDescent="0.2">
      <c r="A427" s="489" t="s">
        <v>1188</v>
      </c>
      <c r="B427" s="489" t="s">
        <v>1145</v>
      </c>
      <c r="C427" s="490" t="s">
        <v>8686</v>
      </c>
      <c r="D427" s="491" t="s">
        <v>8687</v>
      </c>
      <c r="E427" s="492" t="s">
        <v>125</v>
      </c>
      <c r="F427" s="493">
        <v>63.8</v>
      </c>
      <c r="G427" s="515"/>
      <c r="H427" s="494">
        <f>ROUND(G427*F427,2)</f>
        <v>0</v>
      </c>
      <c r="I427" s="495" t="s">
        <v>986</v>
      </c>
    </row>
    <row r="428" spans="1:9" ht="36" x14ac:dyDescent="0.2">
      <c r="A428" s="175"/>
      <c r="B428" s="221" t="s">
        <v>1079</v>
      </c>
      <c r="C428" s="209"/>
      <c r="D428" s="227" t="s">
        <v>5243</v>
      </c>
      <c r="E428" s="209"/>
      <c r="F428" s="209"/>
      <c r="G428" s="209"/>
      <c r="H428" s="209"/>
      <c r="I428" s="385"/>
    </row>
    <row r="429" spans="1:9" ht="12" x14ac:dyDescent="0.2">
      <c r="A429" s="178"/>
      <c r="B429" s="221" t="s">
        <v>985</v>
      </c>
      <c r="C429" s="215"/>
      <c r="D429" s="214" t="s">
        <v>8688</v>
      </c>
      <c r="E429" s="215"/>
      <c r="F429" s="216">
        <v>63.8</v>
      </c>
      <c r="G429" s="215"/>
      <c r="H429" s="215"/>
      <c r="I429" s="384"/>
    </row>
    <row r="430" spans="1:9" ht="24.95" customHeight="1" x14ac:dyDescent="0.2">
      <c r="A430" s="489" t="s">
        <v>1192</v>
      </c>
      <c r="B430" s="489" t="s">
        <v>1145</v>
      </c>
      <c r="C430" s="490" t="s">
        <v>8689</v>
      </c>
      <c r="D430" s="491" t="s">
        <v>8690</v>
      </c>
      <c r="E430" s="492" t="s">
        <v>125</v>
      </c>
      <c r="F430" s="493">
        <v>235.4</v>
      </c>
      <c r="G430" s="515"/>
      <c r="H430" s="494">
        <f>ROUND(G430*F430,2)</f>
        <v>0</v>
      </c>
      <c r="I430" s="495" t="s">
        <v>982</v>
      </c>
    </row>
    <row r="431" spans="1:9" ht="12" x14ac:dyDescent="0.2">
      <c r="A431" s="178"/>
      <c r="B431" s="221" t="s">
        <v>985</v>
      </c>
      <c r="C431" s="215"/>
      <c r="D431" s="214" t="s">
        <v>8691</v>
      </c>
      <c r="E431" s="215"/>
      <c r="F431" s="216">
        <v>235.4</v>
      </c>
      <c r="G431" s="215"/>
      <c r="H431" s="215"/>
      <c r="I431" s="384"/>
    </row>
    <row r="432" spans="1:9" ht="24.95" customHeight="1" x14ac:dyDescent="0.2">
      <c r="A432" s="278" t="s">
        <v>1197</v>
      </c>
      <c r="B432" s="278" t="s">
        <v>979</v>
      </c>
      <c r="C432" s="279" t="s">
        <v>8188</v>
      </c>
      <c r="D432" s="280" t="s">
        <v>8189</v>
      </c>
      <c r="E432" s="281" t="s">
        <v>125</v>
      </c>
      <c r="F432" s="282">
        <v>239</v>
      </c>
      <c r="G432" s="67"/>
      <c r="H432" s="254">
        <f>ROUND(G432*F432,2)</f>
        <v>0</v>
      </c>
      <c r="I432" s="459" t="s">
        <v>982</v>
      </c>
    </row>
    <row r="433" spans="1:9" ht="12" x14ac:dyDescent="0.2">
      <c r="A433" s="175"/>
      <c r="B433" s="454" t="s">
        <v>983</v>
      </c>
      <c r="C433" s="209"/>
      <c r="D433" s="180" t="s">
        <v>8190</v>
      </c>
      <c r="E433" s="209"/>
      <c r="F433" s="209"/>
      <c r="G433" s="209"/>
      <c r="H433" s="209"/>
      <c r="I433" s="385"/>
    </row>
    <row r="434" spans="1:9" ht="12" x14ac:dyDescent="0.2">
      <c r="A434" s="177"/>
      <c r="B434" s="221" t="s">
        <v>985</v>
      </c>
      <c r="C434" s="210" t="s">
        <v>986</v>
      </c>
      <c r="D434" s="211" t="s">
        <v>8191</v>
      </c>
      <c r="E434" s="212"/>
      <c r="F434" s="210" t="s">
        <v>986</v>
      </c>
      <c r="G434" s="212"/>
      <c r="H434" s="212"/>
      <c r="I434" s="383"/>
    </row>
    <row r="435" spans="1:9" ht="12" x14ac:dyDescent="0.2">
      <c r="A435" s="177"/>
      <c r="B435" s="221" t="s">
        <v>985</v>
      </c>
      <c r="C435" s="210" t="s">
        <v>986</v>
      </c>
      <c r="D435" s="211" t="s">
        <v>8692</v>
      </c>
      <c r="E435" s="212"/>
      <c r="F435" s="210" t="s">
        <v>986</v>
      </c>
      <c r="G435" s="212"/>
      <c r="H435" s="212"/>
      <c r="I435" s="383"/>
    </row>
    <row r="436" spans="1:9" ht="12" x14ac:dyDescent="0.2">
      <c r="A436" s="178"/>
      <c r="B436" s="221" t="s">
        <v>985</v>
      </c>
      <c r="C436" s="213" t="s">
        <v>986</v>
      </c>
      <c r="D436" s="214" t="s">
        <v>46</v>
      </c>
      <c r="E436" s="215"/>
      <c r="F436" s="216">
        <v>61</v>
      </c>
      <c r="G436" s="215"/>
      <c r="H436" s="215"/>
      <c r="I436" s="384"/>
    </row>
    <row r="437" spans="1:9" ht="12" x14ac:dyDescent="0.2">
      <c r="A437" s="177"/>
      <c r="B437" s="221" t="s">
        <v>985</v>
      </c>
      <c r="C437" s="210" t="s">
        <v>986</v>
      </c>
      <c r="D437" s="211" t="s">
        <v>8693</v>
      </c>
      <c r="E437" s="212"/>
      <c r="F437" s="210" t="s">
        <v>986</v>
      </c>
      <c r="G437" s="212"/>
      <c r="H437" s="212"/>
      <c r="I437" s="383"/>
    </row>
    <row r="438" spans="1:9" ht="12" x14ac:dyDescent="0.2">
      <c r="A438" s="178"/>
      <c r="B438" s="221" t="s">
        <v>985</v>
      </c>
      <c r="C438" s="213" t="s">
        <v>986</v>
      </c>
      <c r="D438" s="214" t="s">
        <v>1203</v>
      </c>
      <c r="E438" s="215"/>
      <c r="F438" s="216">
        <v>54</v>
      </c>
      <c r="G438" s="215"/>
      <c r="H438" s="215"/>
      <c r="I438" s="384"/>
    </row>
    <row r="439" spans="1:9" ht="12" x14ac:dyDescent="0.2">
      <c r="A439" s="177"/>
      <c r="B439" s="221" t="s">
        <v>985</v>
      </c>
      <c r="C439" s="210" t="s">
        <v>986</v>
      </c>
      <c r="D439" s="211" t="s">
        <v>8694</v>
      </c>
      <c r="E439" s="212"/>
      <c r="F439" s="210" t="s">
        <v>986</v>
      </c>
      <c r="G439" s="212"/>
      <c r="H439" s="212"/>
      <c r="I439" s="383"/>
    </row>
    <row r="440" spans="1:9" ht="12" x14ac:dyDescent="0.2">
      <c r="A440" s="178"/>
      <c r="B440" s="221" t="s">
        <v>985</v>
      </c>
      <c r="C440" s="213" t="s">
        <v>986</v>
      </c>
      <c r="D440" s="214" t="s">
        <v>48</v>
      </c>
      <c r="E440" s="215"/>
      <c r="F440" s="216">
        <v>62</v>
      </c>
      <c r="G440" s="215"/>
      <c r="H440" s="215"/>
      <c r="I440" s="384"/>
    </row>
    <row r="441" spans="1:9" ht="12" x14ac:dyDescent="0.2">
      <c r="A441" s="177"/>
      <c r="B441" s="221" t="s">
        <v>985</v>
      </c>
      <c r="C441" s="210" t="s">
        <v>986</v>
      </c>
      <c r="D441" s="211" t="s">
        <v>8695</v>
      </c>
      <c r="E441" s="212"/>
      <c r="F441" s="210" t="s">
        <v>986</v>
      </c>
      <c r="G441" s="212"/>
      <c r="H441" s="212"/>
      <c r="I441" s="383"/>
    </row>
    <row r="442" spans="1:9" ht="12" x14ac:dyDescent="0.2">
      <c r="A442" s="178"/>
      <c r="B442" s="221" t="s">
        <v>985</v>
      </c>
      <c r="C442" s="213" t="s">
        <v>986</v>
      </c>
      <c r="D442" s="214" t="s">
        <v>48</v>
      </c>
      <c r="E442" s="215"/>
      <c r="F442" s="216">
        <v>62</v>
      </c>
      <c r="G442" s="215"/>
      <c r="H442" s="215"/>
      <c r="I442" s="384"/>
    </row>
    <row r="443" spans="1:9" ht="12" x14ac:dyDescent="0.2">
      <c r="A443" s="179"/>
      <c r="B443" s="221" t="s">
        <v>985</v>
      </c>
      <c r="C443" s="217" t="s">
        <v>986</v>
      </c>
      <c r="D443" s="218" t="s">
        <v>1023</v>
      </c>
      <c r="E443" s="219"/>
      <c r="F443" s="220">
        <v>239</v>
      </c>
      <c r="G443" s="219"/>
      <c r="H443" s="219"/>
      <c r="I443" s="387"/>
    </row>
    <row r="444" spans="1:9" ht="24.95" customHeight="1" x14ac:dyDescent="0.2">
      <c r="A444" s="489" t="s">
        <v>1203</v>
      </c>
      <c r="B444" s="489" t="s">
        <v>1145</v>
      </c>
      <c r="C444" s="490" t="s">
        <v>8197</v>
      </c>
      <c r="D444" s="491" t="s">
        <v>8198</v>
      </c>
      <c r="E444" s="492" t="s">
        <v>125</v>
      </c>
      <c r="F444" s="493">
        <v>262.89999999999998</v>
      </c>
      <c r="G444" s="515"/>
      <c r="H444" s="494">
        <f>ROUND(G444*F444,2)</f>
        <v>0</v>
      </c>
      <c r="I444" s="495" t="s">
        <v>982</v>
      </c>
    </row>
    <row r="445" spans="1:9" ht="12" x14ac:dyDescent="0.2">
      <c r="A445" s="178"/>
      <c r="B445" s="221" t="s">
        <v>985</v>
      </c>
      <c r="C445" s="215"/>
      <c r="D445" s="214" t="s">
        <v>8696</v>
      </c>
      <c r="E445" s="215"/>
      <c r="F445" s="216">
        <v>262.89999999999998</v>
      </c>
      <c r="G445" s="215"/>
      <c r="H445" s="215"/>
      <c r="I445" s="384"/>
    </row>
    <row r="446" spans="1:9" ht="24.95" customHeight="1" x14ac:dyDescent="0.2">
      <c r="A446" s="278" t="s">
        <v>1207</v>
      </c>
      <c r="B446" s="278" t="s">
        <v>979</v>
      </c>
      <c r="C446" s="279" t="s">
        <v>8697</v>
      </c>
      <c r="D446" s="280" t="s">
        <v>8698</v>
      </c>
      <c r="E446" s="281" t="s">
        <v>125</v>
      </c>
      <c r="F446" s="282">
        <v>35</v>
      </c>
      <c r="G446" s="67"/>
      <c r="H446" s="254">
        <f>ROUND(G446*F446,2)</f>
        <v>0</v>
      </c>
      <c r="I446" s="459" t="s">
        <v>982</v>
      </c>
    </row>
    <row r="447" spans="1:9" ht="12" x14ac:dyDescent="0.2">
      <c r="A447" s="175"/>
      <c r="B447" s="454" t="s">
        <v>983</v>
      </c>
      <c r="C447" s="209"/>
      <c r="D447" s="180" t="s">
        <v>8699</v>
      </c>
      <c r="E447" s="209"/>
      <c r="F447" s="209"/>
      <c r="G447" s="209"/>
      <c r="H447" s="209"/>
      <c r="I447" s="385"/>
    </row>
    <row r="448" spans="1:9" ht="12" x14ac:dyDescent="0.2">
      <c r="A448" s="177"/>
      <c r="B448" s="221" t="s">
        <v>985</v>
      </c>
      <c r="C448" s="210" t="s">
        <v>986</v>
      </c>
      <c r="D448" s="211" t="s">
        <v>8700</v>
      </c>
      <c r="E448" s="212"/>
      <c r="F448" s="210" t="s">
        <v>986</v>
      </c>
      <c r="G448" s="212"/>
      <c r="H448" s="212"/>
      <c r="I448" s="383"/>
    </row>
    <row r="449" spans="1:9" ht="12" x14ac:dyDescent="0.2">
      <c r="A449" s="177"/>
      <c r="B449" s="221" t="s">
        <v>985</v>
      </c>
      <c r="C449" s="210" t="s">
        <v>986</v>
      </c>
      <c r="D449" s="211" t="s">
        <v>8701</v>
      </c>
      <c r="E449" s="212"/>
      <c r="F449" s="210" t="s">
        <v>986</v>
      </c>
      <c r="G449" s="212"/>
      <c r="H449" s="212"/>
      <c r="I449" s="383"/>
    </row>
    <row r="450" spans="1:9" ht="12" x14ac:dyDescent="0.2">
      <c r="A450" s="178"/>
      <c r="B450" s="221" t="s">
        <v>985</v>
      </c>
      <c r="C450" s="213" t="s">
        <v>986</v>
      </c>
      <c r="D450" s="214" t="s">
        <v>898</v>
      </c>
      <c r="E450" s="215"/>
      <c r="F450" s="216">
        <v>35</v>
      </c>
      <c r="G450" s="215"/>
      <c r="H450" s="215"/>
      <c r="I450" s="384"/>
    </row>
    <row r="451" spans="1:9" ht="24.95" customHeight="1" x14ac:dyDescent="0.2">
      <c r="A451" s="489" t="s">
        <v>1212</v>
      </c>
      <c r="B451" s="489" t="s">
        <v>1145</v>
      </c>
      <c r="C451" s="490" t="s">
        <v>8702</v>
      </c>
      <c r="D451" s="491" t="s">
        <v>8703</v>
      </c>
      <c r="E451" s="492" t="s">
        <v>125</v>
      </c>
      <c r="F451" s="493">
        <v>38.5</v>
      </c>
      <c r="G451" s="515"/>
      <c r="H451" s="494">
        <f>ROUND(G451*F451,2)</f>
        <v>0</v>
      </c>
      <c r="I451" s="495" t="s">
        <v>986</v>
      </c>
    </row>
    <row r="452" spans="1:9" ht="24" x14ac:dyDescent="0.2">
      <c r="A452" s="175"/>
      <c r="B452" s="221" t="s">
        <v>1079</v>
      </c>
      <c r="C452" s="209"/>
      <c r="D452" s="227" t="s">
        <v>5255</v>
      </c>
      <c r="E452" s="209"/>
      <c r="F452" s="209"/>
      <c r="G452" s="209"/>
      <c r="H452" s="209"/>
      <c r="I452" s="385"/>
    </row>
    <row r="453" spans="1:9" ht="12" x14ac:dyDescent="0.2">
      <c r="A453" s="178"/>
      <c r="B453" s="221" t="s">
        <v>985</v>
      </c>
      <c r="C453" s="215"/>
      <c r="D453" s="214" t="s">
        <v>8678</v>
      </c>
      <c r="E453" s="215"/>
      <c r="F453" s="216">
        <v>38.5</v>
      </c>
      <c r="G453" s="215"/>
      <c r="H453" s="215"/>
      <c r="I453" s="384"/>
    </row>
    <row r="454" spans="1:9" ht="24.95" customHeight="1" x14ac:dyDescent="0.2">
      <c r="A454" s="278" t="s">
        <v>1216</v>
      </c>
      <c r="B454" s="278" t="s">
        <v>979</v>
      </c>
      <c r="C454" s="279" t="s">
        <v>8205</v>
      </c>
      <c r="D454" s="280" t="s">
        <v>8206</v>
      </c>
      <c r="E454" s="281" t="s">
        <v>125</v>
      </c>
      <c r="F454" s="282">
        <v>375</v>
      </c>
      <c r="G454" s="67"/>
      <c r="H454" s="254">
        <f>ROUND(G454*F454,2)</f>
        <v>0</v>
      </c>
      <c r="I454" s="459" t="s">
        <v>982</v>
      </c>
    </row>
    <row r="455" spans="1:9" ht="12" x14ac:dyDescent="0.2">
      <c r="A455" s="175"/>
      <c r="B455" s="454" t="s">
        <v>983</v>
      </c>
      <c r="C455" s="209"/>
      <c r="D455" s="180" t="s">
        <v>8207</v>
      </c>
      <c r="E455" s="209"/>
      <c r="F455" s="209"/>
      <c r="G455" s="209"/>
      <c r="H455" s="209"/>
      <c r="I455" s="385"/>
    </row>
    <row r="456" spans="1:9" ht="12" x14ac:dyDescent="0.2">
      <c r="A456" s="177"/>
      <c r="B456" s="221" t="s">
        <v>985</v>
      </c>
      <c r="C456" s="210" t="s">
        <v>986</v>
      </c>
      <c r="D456" s="211" t="s">
        <v>8704</v>
      </c>
      <c r="E456" s="212"/>
      <c r="F456" s="210" t="s">
        <v>986</v>
      </c>
      <c r="G456" s="212"/>
      <c r="H456" s="212"/>
      <c r="I456" s="383"/>
    </row>
    <row r="457" spans="1:9" ht="12" x14ac:dyDescent="0.2">
      <c r="A457" s="177"/>
      <c r="B457" s="221" t="s">
        <v>985</v>
      </c>
      <c r="C457" s="210" t="s">
        <v>986</v>
      </c>
      <c r="D457" s="211" t="s">
        <v>8705</v>
      </c>
      <c r="E457" s="212"/>
      <c r="F457" s="210" t="s">
        <v>986</v>
      </c>
      <c r="G457" s="212"/>
      <c r="H457" s="212"/>
      <c r="I457" s="383"/>
    </row>
    <row r="458" spans="1:9" ht="12" x14ac:dyDescent="0.2">
      <c r="A458" s="178"/>
      <c r="B458" s="221" t="s">
        <v>985</v>
      </c>
      <c r="C458" s="213" t="s">
        <v>986</v>
      </c>
      <c r="D458" s="214" t="s">
        <v>1224</v>
      </c>
      <c r="E458" s="215"/>
      <c r="F458" s="216">
        <v>59</v>
      </c>
      <c r="G458" s="215"/>
      <c r="H458" s="215"/>
      <c r="I458" s="384"/>
    </row>
    <row r="459" spans="1:9" ht="12" x14ac:dyDescent="0.2">
      <c r="A459" s="177"/>
      <c r="B459" s="221" t="s">
        <v>985</v>
      </c>
      <c r="C459" s="210" t="s">
        <v>986</v>
      </c>
      <c r="D459" s="211" t="s">
        <v>8706</v>
      </c>
      <c r="E459" s="212"/>
      <c r="F459" s="210" t="s">
        <v>986</v>
      </c>
      <c r="G459" s="212"/>
      <c r="H459" s="212"/>
      <c r="I459" s="383"/>
    </row>
    <row r="460" spans="1:9" ht="12" x14ac:dyDescent="0.2">
      <c r="A460" s="178"/>
      <c r="B460" s="221" t="s">
        <v>985</v>
      </c>
      <c r="C460" s="213" t="s">
        <v>986</v>
      </c>
      <c r="D460" s="214" t="s">
        <v>1253</v>
      </c>
      <c r="E460" s="215"/>
      <c r="F460" s="216">
        <v>66</v>
      </c>
      <c r="G460" s="215"/>
      <c r="H460" s="215"/>
      <c r="I460" s="384"/>
    </row>
    <row r="461" spans="1:9" ht="12" x14ac:dyDescent="0.2">
      <c r="A461" s="177"/>
      <c r="B461" s="221" t="s">
        <v>985</v>
      </c>
      <c r="C461" s="210" t="s">
        <v>986</v>
      </c>
      <c r="D461" s="211" t="s">
        <v>8707</v>
      </c>
      <c r="E461" s="212"/>
      <c r="F461" s="210" t="s">
        <v>986</v>
      </c>
      <c r="G461" s="212"/>
      <c r="H461" s="212"/>
      <c r="I461" s="383"/>
    </row>
    <row r="462" spans="1:9" ht="12" x14ac:dyDescent="0.2">
      <c r="A462" s="178"/>
      <c r="B462" s="221" t="s">
        <v>985</v>
      </c>
      <c r="C462" s="213" t="s">
        <v>986</v>
      </c>
      <c r="D462" s="214" t="s">
        <v>1272</v>
      </c>
      <c r="E462" s="215"/>
      <c r="F462" s="216">
        <v>70</v>
      </c>
      <c r="G462" s="215"/>
      <c r="H462" s="215"/>
      <c r="I462" s="384"/>
    </row>
    <row r="463" spans="1:9" ht="12" x14ac:dyDescent="0.2">
      <c r="A463" s="177"/>
      <c r="B463" s="221" t="s">
        <v>985</v>
      </c>
      <c r="C463" s="210" t="s">
        <v>986</v>
      </c>
      <c r="D463" s="211" t="s">
        <v>8708</v>
      </c>
      <c r="E463" s="212"/>
      <c r="F463" s="210" t="s">
        <v>986</v>
      </c>
      <c r="G463" s="212"/>
      <c r="H463" s="212"/>
      <c r="I463" s="383"/>
    </row>
    <row r="464" spans="1:9" ht="12" x14ac:dyDescent="0.2">
      <c r="A464" s="178"/>
      <c r="B464" s="221" t="s">
        <v>985</v>
      </c>
      <c r="C464" s="213" t="s">
        <v>986</v>
      </c>
      <c r="D464" s="214" t="s">
        <v>1216</v>
      </c>
      <c r="E464" s="215"/>
      <c r="F464" s="216">
        <v>57</v>
      </c>
      <c r="G464" s="215"/>
      <c r="H464" s="215"/>
      <c r="I464" s="384"/>
    </row>
    <row r="465" spans="1:9" ht="12" x14ac:dyDescent="0.2">
      <c r="A465" s="177"/>
      <c r="B465" s="221" t="s">
        <v>985</v>
      </c>
      <c r="C465" s="210" t="s">
        <v>986</v>
      </c>
      <c r="D465" s="211" t="s">
        <v>8709</v>
      </c>
      <c r="E465" s="212"/>
      <c r="F465" s="210" t="s">
        <v>986</v>
      </c>
      <c r="G465" s="212"/>
      <c r="H465" s="212"/>
      <c r="I465" s="383"/>
    </row>
    <row r="466" spans="1:9" ht="12" x14ac:dyDescent="0.2">
      <c r="A466" s="178"/>
      <c r="B466" s="221" t="s">
        <v>985</v>
      </c>
      <c r="C466" s="213" t="s">
        <v>986</v>
      </c>
      <c r="D466" s="214" t="s">
        <v>1207</v>
      </c>
      <c r="E466" s="215"/>
      <c r="F466" s="216">
        <v>55</v>
      </c>
      <c r="G466" s="215"/>
      <c r="H466" s="215"/>
      <c r="I466" s="384"/>
    </row>
    <row r="467" spans="1:9" ht="12" x14ac:dyDescent="0.2">
      <c r="A467" s="177"/>
      <c r="B467" s="221" t="s">
        <v>985</v>
      </c>
      <c r="C467" s="210" t="s">
        <v>986</v>
      </c>
      <c r="D467" s="211" t="s">
        <v>8710</v>
      </c>
      <c r="E467" s="212"/>
      <c r="F467" s="210" t="s">
        <v>986</v>
      </c>
      <c r="G467" s="212"/>
      <c r="H467" s="212"/>
      <c r="I467" s="383"/>
    </row>
    <row r="468" spans="1:9" ht="12" x14ac:dyDescent="0.2">
      <c r="A468" s="178"/>
      <c r="B468" s="221" t="s">
        <v>985</v>
      </c>
      <c r="C468" s="213" t="s">
        <v>986</v>
      </c>
      <c r="D468" s="214" t="s">
        <v>1263</v>
      </c>
      <c r="E468" s="215"/>
      <c r="F468" s="216">
        <v>68</v>
      </c>
      <c r="G468" s="215"/>
      <c r="H468" s="215"/>
      <c r="I468" s="384"/>
    </row>
    <row r="469" spans="1:9" ht="12" x14ac:dyDescent="0.2">
      <c r="A469" s="179"/>
      <c r="B469" s="221" t="s">
        <v>985</v>
      </c>
      <c r="C469" s="217" t="s">
        <v>986</v>
      </c>
      <c r="D469" s="218" t="s">
        <v>1023</v>
      </c>
      <c r="E469" s="219"/>
      <c r="F469" s="220">
        <v>375</v>
      </c>
      <c r="G469" s="219"/>
      <c r="H469" s="219"/>
      <c r="I469" s="387"/>
    </row>
    <row r="470" spans="1:9" ht="24.95" customHeight="1" x14ac:dyDescent="0.2">
      <c r="A470" s="489" t="s">
        <v>1220</v>
      </c>
      <c r="B470" s="489" t="s">
        <v>1145</v>
      </c>
      <c r="C470" s="490" t="s">
        <v>8711</v>
      </c>
      <c r="D470" s="491" t="s">
        <v>8712</v>
      </c>
      <c r="E470" s="492" t="s">
        <v>125</v>
      </c>
      <c r="F470" s="493">
        <v>412.5</v>
      </c>
      <c r="G470" s="515"/>
      <c r="H470" s="494">
        <f>ROUND(G470*F470,2)</f>
        <v>0</v>
      </c>
      <c r="I470" s="495" t="s">
        <v>982</v>
      </c>
    </row>
    <row r="471" spans="1:9" ht="12" x14ac:dyDescent="0.2">
      <c r="A471" s="178"/>
      <c r="B471" s="221" t="s">
        <v>985</v>
      </c>
      <c r="C471" s="215"/>
      <c r="D471" s="214" t="s">
        <v>8713</v>
      </c>
      <c r="E471" s="215"/>
      <c r="F471" s="216">
        <v>412.5</v>
      </c>
      <c r="G471" s="215"/>
      <c r="H471" s="215"/>
      <c r="I471" s="384"/>
    </row>
    <row r="472" spans="1:9" ht="24.95" customHeight="1" x14ac:dyDescent="0.2">
      <c r="A472" s="278" t="s">
        <v>1224</v>
      </c>
      <c r="B472" s="278" t="s">
        <v>979</v>
      </c>
      <c r="C472" s="279" t="s">
        <v>5305</v>
      </c>
      <c r="D472" s="280" t="s">
        <v>5306</v>
      </c>
      <c r="E472" s="281" t="s">
        <v>92</v>
      </c>
      <c r="F472" s="282">
        <v>376</v>
      </c>
      <c r="G472" s="67"/>
      <c r="H472" s="254">
        <f>ROUND(G472*F472,2)</f>
        <v>0</v>
      </c>
      <c r="I472" s="459" t="s">
        <v>982</v>
      </c>
    </row>
    <row r="473" spans="1:9" ht="12" x14ac:dyDescent="0.2">
      <c r="A473" s="175"/>
      <c r="B473" s="454" t="s">
        <v>983</v>
      </c>
      <c r="C473" s="209"/>
      <c r="D473" s="180" t="s">
        <v>5307</v>
      </c>
      <c r="E473" s="209"/>
      <c r="F473" s="209"/>
      <c r="G473" s="209"/>
      <c r="H473" s="209"/>
      <c r="I473" s="385"/>
    </row>
    <row r="474" spans="1:9" ht="12" x14ac:dyDescent="0.2">
      <c r="A474" s="178"/>
      <c r="B474" s="221" t="s">
        <v>985</v>
      </c>
      <c r="C474" s="213" t="s">
        <v>986</v>
      </c>
      <c r="D474" s="214" t="s">
        <v>8714</v>
      </c>
      <c r="E474" s="215"/>
      <c r="F474" s="216">
        <v>354</v>
      </c>
      <c r="G474" s="215"/>
      <c r="H474" s="215"/>
      <c r="I474" s="384"/>
    </row>
    <row r="475" spans="1:9" ht="12" x14ac:dyDescent="0.2">
      <c r="A475" s="178"/>
      <c r="B475" s="221" t="s">
        <v>985</v>
      </c>
      <c r="C475" s="213" t="s">
        <v>986</v>
      </c>
      <c r="D475" s="214" t="s">
        <v>8715</v>
      </c>
      <c r="E475" s="215"/>
      <c r="F475" s="216">
        <v>12</v>
      </c>
      <c r="G475" s="215"/>
      <c r="H475" s="215"/>
      <c r="I475" s="384"/>
    </row>
    <row r="476" spans="1:9" ht="12" x14ac:dyDescent="0.2">
      <c r="A476" s="178"/>
      <c r="B476" s="221" t="s">
        <v>985</v>
      </c>
      <c r="C476" s="213" t="s">
        <v>986</v>
      </c>
      <c r="D476" s="214" t="s">
        <v>5309</v>
      </c>
      <c r="E476" s="215"/>
      <c r="F476" s="216">
        <v>10</v>
      </c>
      <c r="G476" s="215"/>
      <c r="H476" s="215"/>
      <c r="I476" s="384"/>
    </row>
    <row r="477" spans="1:9" ht="12" x14ac:dyDescent="0.2">
      <c r="A477" s="179"/>
      <c r="B477" s="221" t="s">
        <v>985</v>
      </c>
      <c r="C477" s="217" t="s">
        <v>986</v>
      </c>
      <c r="D477" s="218" t="s">
        <v>1023</v>
      </c>
      <c r="E477" s="219"/>
      <c r="F477" s="220">
        <v>376</v>
      </c>
      <c r="G477" s="219"/>
      <c r="H477" s="219"/>
      <c r="I477" s="387"/>
    </row>
    <row r="478" spans="1:9" ht="24.95" customHeight="1" x14ac:dyDescent="0.2">
      <c r="A478" s="278" t="s">
        <v>1228</v>
      </c>
      <c r="B478" s="278" t="s">
        <v>979</v>
      </c>
      <c r="C478" s="279" t="s">
        <v>5314</v>
      </c>
      <c r="D478" s="280" t="s">
        <v>5315</v>
      </c>
      <c r="E478" s="281" t="s">
        <v>92</v>
      </c>
      <c r="F478" s="282">
        <v>48</v>
      </c>
      <c r="G478" s="67"/>
      <c r="H478" s="254">
        <f>ROUND(G478*F478,2)</f>
        <v>0</v>
      </c>
      <c r="I478" s="459" t="s">
        <v>982</v>
      </c>
    </row>
    <row r="479" spans="1:9" ht="12" x14ac:dyDescent="0.2">
      <c r="A479" s="175"/>
      <c r="B479" s="454" t="s">
        <v>983</v>
      </c>
      <c r="C479" s="209"/>
      <c r="D479" s="180" t="s">
        <v>5316</v>
      </c>
      <c r="E479" s="209"/>
      <c r="F479" s="209"/>
      <c r="G479" s="209"/>
      <c r="H479" s="209"/>
      <c r="I479" s="385"/>
    </row>
    <row r="480" spans="1:9" ht="12" x14ac:dyDescent="0.2">
      <c r="A480" s="178"/>
      <c r="B480" s="221" t="s">
        <v>985</v>
      </c>
      <c r="C480" s="213" t="s">
        <v>986</v>
      </c>
      <c r="D480" s="214" t="s">
        <v>8716</v>
      </c>
      <c r="E480" s="215"/>
      <c r="F480" s="216">
        <v>30</v>
      </c>
      <c r="G480" s="215"/>
      <c r="H480" s="215"/>
      <c r="I480" s="384"/>
    </row>
    <row r="481" spans="1:9" ht="12" x14ac:dyDescent="0.2">
      <c r="A481" s="178"/>
      <c r="B481" s="221" t="s">
        <v>985</v>
      </c>
      <c r="C481" s="213" t="s">
        <v>986</v>
      </c>
      <c r="D481" s="214" t="s">
        <v>8717</v>
      </c>
      <c r="E481" s="215"/>
      <c r="F481" s="216">
        <v>18</v>
      </c>
      <c r="G481" s="215"/>
      <c r="H481" s="215"/>
      <c r="I481" s="384"/>
    </row>
    <row r="482" spans="1:9" ht="12" x14ac:dyDescent="0.2">
      <c r="A482" s="179"/>
      <c r="B482" s="221" t="s">
        <v>985</v>
      </c>
      <c r="C482" s="217" t="s">
        <v>986</v>
      </c>
      <c r="D482" s="218" t="s">
        <v>1023</v>
      </c>
      <c r="E482" s="219"/>
      <c r="F482" s="220">
        <v>48</v>
      </c>
      <c r="G482" s="219"/>
      <c r="H482" s="219"/>
      <c r="I482" s="387"/>
    </row>
    <row r="483" spans="1:9" ht="24.95" customHeight="1" x14ac:dyDescent="0.2">
      <c r="A483" s="278" t="s">
        <v>46</v>
      </c>
      <c r="B483" s="278" t="s">
        <v>979</v>
      </c>
      <c r="C483" s="279" t="s">
        <v>5318</v>
      </c>
      <c r="D483" s="280" t="s">
        <v>5319</v>
      </c>
      <c r="E483" s="281" t="s">
        <v>92</v>
      </c>
      <c r="F483" s="282">
        <v>50</v>
      </c>
      <c r="G483" s="67"/>
      <c r="H483" s="254">
        <f>ROUND(G483*F483,2)</f>
        <v>0</v>
      </c>
      <c r="I483" s="459" t="s">
        <v>982</v>
      </c>
    </row>
    <row r="484" spans="1:9" ht="12" x14ac:dyDescent="0.2">
      <c r="A484" s="175"/>
      <c r="B484" s="454" t="s">
        <v>983</v>
      </c>
      <c r="C484" s="209"/>
      <c r="D484" s="180" t="s">
        <v>5320</v>
      </c>
      <c r="E484" s="209"/>
      <c r="F484" s="209"/>
      <c r="G484" s="209"/>
      <c r="H484" s="209"/>
      <c r="I484" s="385"/>
    </row>
    <row r="485" spans="1:9" ht="12" x14ac:dyDescent="0.2">
      <c r="A485" s="178"/>
      <c r="B485" s="221" t="s">
        <v>985</v>
      </c>
      <c r="C485" s="213" t="s">
        <v>986</v>
      </c>
      <c r="D485" s="214" t="s">
        <v>8718</v>
      </c>
      <c r="E485" s="215"/>
      <c r="F485" s="216">
        <v>50</v>
      </c>
      <c r="G485" s="215"/>
      <c r="H485" s="215"/>
      <c r="I485" s="384"/>
    </row>
    <row r="486" spans="1:9" ht="24.95" customHeight="1" x14ac:dyDescent="0.2">
      <c r="A486" s="278" t="s">
        <v>48</v>
      </c>
      <c r="B486" s="278" t="s">
        <v>979</v>
      </c>
      <c r="C486" s="279" t="s">
        <v>8233</v>
      </c>
      <c r="D486" s="280" t="s">
        <v>8234</v>
      </c>
      <c r="E486" s="281" t="s">
        <v>92</v>
      </c>
      <c r="F486" s="282">
        <v>46</v>
      </c>
      <c r="G486" s="67"/>
      <c r="H486" s="254">
        <f>ROUND(G486*F486,2)</f>
        <v>0</v>
      </c>
      <c r="I486" s="459" t="s">
        <v>982</v>
      </c>
    </row>
    <row r="487" spans="1:9" ht="12" x14ac:dyDescent="0.2">
      <c r="A487" s="175"/>
      <c r="B487" s="454" t="s">
        <v>983</v>
      </c>
      <c r="C487" s="209"/>
      <c r="D487" s="180" t="s">
        <v>8235</v>
      </c>
      <c r="E487" s="209"/>
      <c r="F487" s="209"/>
      <c r="G487" s="209"/>
      <c r="H487" s="209"/>
      <c r="I487" s="385"/>
    </row>
    <row r="488" spans="1:9" ht="12" x14ac:dyDescent="0.2">
      <c r="A488" s="178"/>
      <c r="B488" s="221" t="s">
        <v>985</v>
      </c>
      <c r="C488" s="213" t="s">
        <v>986</v>
      </c>
      <c r="D488" s="214" t="s">
        <v>8719</v>
      </c>
      <c r="E488" s="215"/>
      <c r="F488" s="216">
        <v>40</v>
      </c>
      <c r="G488" s="215"/>
      <c r="H488" s="215"/>
      <c r="I488" s="384"/>
    </row>
    <row r="489" spans="1:9" ht="12" x14ac:dyDescent="0.2">
      <c r="A489" s="178"/>
      <c r="B489" s="221" t="s">
        <v>985</v>
      </c>
      <c r="C489" s="213" t="s">
        <v>986</v>
      </c>
      <c r="D489" s="214" t="s">
        <v>8720</v>
      </c>
      <c r="E489" s="215"/>
      <c r="F489" s="216">
        <v>6</v>
      </c>
      <c r="G489" s="215"/>
      <c r="H489" s="215"/>
      <c r="I489" s="384"/>
    </row>
    <row r="490" spans="1:9" ht="12" x14ac:dyDescent="0.2">
      <c r="A490" s="179"/>
      <c r="B490" s="221" t="s">
        <v>985</v>
      </c>
      <c r="C490" s="217" t="s">
        <v>986</v>
      </c>
      <c r="D490" s="218" t="s">
        <v>1023</v>
      </c>
      <c r="E490" s="219"/>
      <c r="F490" s="220">
        <v>46</v>
      </c>
      <c r="G490" s="219"/>
      <c r="H490" s="219"/>
      <c r="I490" s="387"/>
    </row>
    <row r="491" spans="1:9" ht="24.95" customHeight="1" x14ac:dyDescent="0.2">
      <c r="A491" s="278" t="s">
        <v>50</v>
      </c>
      <c r="B491" s="278" t="s">
        <v>979</v>
      </c>
      <c r="C491" s="279" t="s">
        <v>8237</v>
      </c>
      <c r="D491" s="280" t="s">
        <v>8238</v>
      </c>
      <c r="E491" s="281" t="s">
        <v>92</v>
      </c>
      <c r="F491" s="282">
        <v>20</v>
      </c>
      <c r="G491" s="67"/>
      <c r="H491" s="254">
        <f>ROUND(G491*F491,2)</f>
        <v>0</v>
      </c>
      <c r="I491" s="459" t="s">
        <v>982</v>
      </c>
    </row>
    <row r="492" spans="1:9" ht="12" x14ac:dyDescent="0.2">
      <c r="A492" s="175"/>
      <c r="B492" s="454" t="s">
        <v>983</v>
      </c>
      <c r="C492" s="209"/>
      <c r="D492" s="180" t="s">
        <v>8239</v>
      </c>
      <c r="E492" s="209"/>
      <c r="F492" s="209"/>
      <c r="G492" s="209"/>
      <c r="H492" s="209"/>
      <c r="I492" s="385"/>
    </row>
    <row r="493" spans="1:9" ht="12" x14ac:dyDescent="0.2">
      <c r="A493" s="178"/>
      <c r="B493" s="221" t="s">
        <v>985</v>
      </c>
      <c r="C493" s="213" t="s">
        <v>986</v>
      </c>
      <c r="D493" s="214" t="s">
        <v>8243</v>
      </c>
      <c r="E493" s="215"/>
      <c r="F493" s="216">
        <v>10</v>
      </c>
      <c r="G493" s="215"/>
      <c r="H493" s="215"/>
      <c r="I493" s="384"/>
    </row>
    <row r="494" spans="1:9" ht="12" x14ac:dyDescent="0.2">
      <c r="A494" s="178"/>
      <c r="B494" s="221" t="s">
        <v>985</v>
      </c>
      <c r="C494" s="213" t="s">
        <v>986</v>
      </c>
      <c r="D494" s="214" t="s">
        <v>8721</v>
      </c>
      <c r="E494" s="215"/>
      <c r="F494" s="216">
        <v>10</v>
      </c>
      <c r="G494" s="215"/>
      <c r="H494" s="215"/>
      <c r="I494" s="384"/>
    </row>
    <row r="495" spans="1:9" ht="12" x14ac:dyDescent="0.2">
      <c r="A495" s="179"/>
      <c r="B495" s="221" t="s">
        <v>985</v>
      </c>
      <c r="C495" s="217" t="s">
        <v>986</v>
      </c>
      <c r="D495" s="218" t="s">
        <v>1023</v>
      </c>
      <c r="E495" s="219"/>
      <c r="F495" s="220">
        <v>20</v>
      </c>
      <c r="G495" s="219"/>
      <c r="H495" s="219"/>
      <c r="I495" s="387"/>
    </row>
    <row r="496" spans="1:9" ht="24.95" customHeight="1" x14ac:dyDescent="0.2">
      <c r="A496" s="278" t="s">
        <v>1243</v>
      </c>
      <c r="B496" s="278" t="s">
        <v>979</v>
      </c>
      <c r="C496" s="279" t="s">
        <v>8240</v>
      </c>
      <c r="D496" s="280" t="s">
        <v>8241</v>
      </c>
      <c r="E496" s="281" t="s">
        <v>92</v>
      </c>
      <c r="F496" s="282">
        <v>66</v>
      </c>
      <c r="G496" s="67"/>
      <c r="H496" s="254">
        <f>ROUND(G496*F496,2)</f>
        <v>0</v>
      </c>
      <c r="I496" s="459" t="s">
        <v>982</v>
      </c>
    </row>
    <row r="497" spans="1:9" ht="12" x14ac:dyDescent="0.2">
      <c r="A497" s="175"/>
      <c r="B497" s="454" t="s">
        <v>983</v>
      </c>
      <c r="C497" s="209"/>
      <c r="D497" s="180" t="s">
        <v>8242</v>
      </c>
      <c r="E497" s="209"/>
      <c r="F497" s="209"/>
      <c r="G497" s="209"/>
      <c r="H497" s="209"/>
      <c r="I497" s="385"/>
    </row>
    <row r="498" spans="1:9" ht="12" x14ac:dyDescent="0.2">
      <c r="A498" s="178"/>
      <c r="B498" s="221" t="s">
        <v>985</v>
      </c>
      <c r="C498" s="213" t="s">
        <v>986</v>
      </c>
      <c r="D498" s="214" t="s">
        <v>8722</v>
      </c>
      <c r="E498" s="215"/>
      <c r="F498" s="216">
        <v>60</v>
      </c>
      <c r="G498" s="215"/>
      <c r="H498" s="215"/>
      <c r="I498" s="384"/>
    </row>
    <row r="499" spans="1:9" ht="12" x14ac:dyDescent="0.2">
      <c r="A499" s="178"/>
      <c r="B499" s="221" t="s">
        <v>985</v>
      </c>
      <c r="C499" s="213" t="s">
        <v>986</v>
      </c>
      <c r="D499" s="214" t="s">
        <v>8720</v>
      </c>
      <c r="E499" s="215"/>
      <c r="F499" s="216">
        <v>6</v>
      </c>
      <c r="G499" s="215"/>
      <c r="H499" s="215"/>
      <c r="I499" s="384"/>
    </row>
    <row r="500" spans="1:9" ht="12" x14ac:dyDescent="0.2">
      <c r="A500" s="179"/>
      <c r="B500" s="221" t="s">
        <v>985</v>
      </c>
      <c r="C500" s="217" t="s">
        <v>986</v>
      </c>
      <c r="D500" s="218" t="s">
        <v>1023</v>
      </c>
      <c r="E500" s="219"/>
      <c r="F500" s="220">
        <v>66</v>
      </c>
      <c r="G500" s="219"/>
      <c r="H500" s="219"/>
      <c r="I500" s="387"/>
    </row>
    <row r="501" spans="1:9" ht="24.95" customHeight="1" x14ac:dyDescent="0.2">
      <c r="A501" s="278" t="s">
        <v>1248</v>
      </c>
      <c r="B501" s="278" t="s">
        <v>979</v>
      </c>
      <c r="C501" s="279" t="s">
        <v>8723</v>
      </c>
      <c r="D501" s="280" t="s">
        <v>8724</v>
      </c>
      <c r="E501" s="281" t="s">
        <v>92</v>
      </c>
      <c r="F501" s="282">
        <v>20</v>
      </c>
      <c r="G501" s="67"/>
      <c r="H501" s="254">
        <f>ROUND(G501*F501,2)</f>
        <v>0</v>
      </c>
      <c r="I501" s="459" t="s">
        <v>982</v>
      </c>
    </row>
    <row r="502" spans="1:9" ht="12" x14ac:dyDescent="0.2">
      <c r="A502" s="175"/>
      <c r="B502" s="454" t="s">
        <v>983</v>
      </c>
      <c r="C502" s="209"/>
      <c r="D502" s="180" t="s">
        <v>8725</v>
      </c>
      <c r="E502" s="209"/>
      <c r="F502" s="209"/>
      <c r="G502" s="209"/>
      <c r="H502" s="209"/>
      <c r="I502" s="385"/>
    </row>
    <row r="503" spans="1:9" ht="12" x14ac:dyDescent="0.2">
      <c r="A503" s="178"/>
      <c r="B503" s="221" t="s">
        <v>985</v>
      </c>
      <c r="C503" s="213" t="s">
        <v>986</v>
      </c>
      <c r="D503" s="214" t="s">
        <v>8248</v>
      </c>
      <c r="E503" s="215"/>
      <c r="F503" s="216">
        <v>20</v>
      </c>
      <c r="G503" s="215"/>
      <c r="H503" s="215"/>
      <c r="I503" s="384"/>
    </row>
    <row r="504" spans="1:9" ht="24.95" customHeight="1" x14ac:dyDescent="0.2">
      <c r="A504" s="278" t="s">
        <v>1253</v>
      </c>
      <c r="B504" s="278" t="s">
        <v>979</v>
      </c>
      <c r="C504" s="279" t="s">
        <v>8245</v>
      </c>
      <c r="D504" s="280" t="s">
        <v>8246</v>
      </c>
      <c r="E504" s="281" t="s">
        <v>92</v>
      </c>
      <c r="F504" s="282">
        <v>2</v>
      </c>
      <c r="G504" s="67"/>
      <c r="H504" s="254">
        <f>ROUND(G504*F504,2)</f>
        <v>0</v>
      </c>
      <c r="I504" s="459" t="s">
        <v>982</v>
      </c>
    </row>
    <row r="505" spans="1:9" ht="12" x14ac:dyDescent="0.2">
      <c r="A505" s="175"/>
      <c r="B505" s="454" t="s">
        <v>983</v>
      </c>
      <c r="C505" s="209"/>
      <c r="D505" s="180" t="s">
        <v>8247</v>
      </c>
      <c r="E505" s="209"/>
      <c r="F505" s="209"/>
      <c r="G505" s="209"/>
      <c r="H505" s="209"/>
      <c r="I505" s="385"/>
    </row>
    <row r="506" spans="1:9" ht="12" x14ac:dyDescent="0.2">
      <c r="A506" s="178"/>
      <c r="B506" s="221" t="s">
        <v>985</v>
      </c>
      <c r="C506" s="213" t="s">
        <v>986</v>
      </c>
      <c r="D506" s="214" t="s">
        <v>5321</v>
      </c>
      <c r="E506" s="215"/>
      <c r="F506" s="216">
        <v>2</v>
      </c>
      <c r="G506" s="215"/>
      <c r="H506" s="215"/>
      <c r="I506" s="384"/>
    </row>
    <row r="507" spans="1:9" ht="24.95" customHeight="1" x14ac:dyDescent="0.2">
      <c r="A507" s="278" t="s">
        <v>1258</v>
      </c>
      <c r="B507" s="278" t="s">
        <v>979</v>
      </c>
      <c r="C507" s="279" t="s">
        <v>8266</v>
      </c>
      <c r="D507" s="280" t="s">
        <v>8267</v>
      </c>
      <c r="E507" s="281" t="s">
        <v>92</v>
      </c>
      <c r="F507" s="282">
        <v>3</v>
      </c>
      <c r="G507" s="67"/>
      <c r="H507" s="254">
        <f>ROUND(G507*F507,2)</f>
        <v>0</v>
      </c>
      <c r="I507" s="459" t="s">
        <v>982</v>
      </c>
    </row>
    <row r="508" spans="1:9" ht="9" customHeight="1" x14ac:dyDescent="0.2">
      <c r="A508" s="175"/>
      <c r="B508" s="454" t="s">
        <v>983</v>
      </c>
      <c r="C508" s="209"/>
      <c r="D508" s="180" t="s">
        <v>8268</v>
      </c>
      <c r="E508" s="209"/>
      <c r="F508" s="209"/>
      <c r="G508" s="209"/>
      <c r="H508" s="209"/>
      <c r="I508" s="385"/>
    </row>
    <row r="509" spans="1:9" ht="9" customHeight="1" x14ac:dyDescent="0.2">
      <c r="A509" s="177"/>
      <c r="B509" s="221" t="s">
        <v>985</v>
      </c>
      <c r="C509" s="210" t="s">
        <v>986</v>
      </c>
      <c r="D509" s="211" t="s">
        <v>5105</v>
      </c>
      <c r="E509" s="212"/>
      <c r="F509" s="210" t="s">
        <v>986</v>
      </c>
      <c r="G509" s="212"/>
      <c r="H509" s="212"/>
      <c r="I509" s="383"/>
    </row>
    <row r="510" spans="1:9" ht="9" customHeight="1" x14ac:dyDescent="0.2">
      <c r="A510" s="177"/>
      <c r="B510" s="221" t="s">
        <v>985</v>
      </c>
      <c r="C510" s="210" t="s">
        <v>986</v>
      </c>
      <c r="D510" s="211" t="s">
        <v>8726</v>
      </c>
      <c r="E510" s="212"/>
      <c r="F510" s="210" t="s">
        <v>986</v>
      </c>
      <c r="G510" s="212"/>
      <c r="H510" s="212"/>
      <c r="I510" s="383"/>
    </row>
    <row r="511" spans="1:9" ht="9" customHeight="1" x14ac:dyDescent="0.2">
      <c r="A511" s="178"/>
      <c r="B511" s="221" t="s">
        <v>985</v>
      </c>
      <c r="C511" s="213" t="s">
        <v>986</v>
      </c>
      <c r="D511" s="214" t="s">
        <v>73</v>
      </c>
      <c r="E511" s="215"/>
      <c r="F511" s="216">
        <v>1</v>
      </c>
      <c r="G511" s="215"/>
      <c r="H511" s="215"/>
      <c r="I511" s="384"/>
    </row>
    <row r="512" spans="1:9" ht="9" customHeight="1" x14ac:dyDescent="0.2">
      <c r="A512" s="177"/>
      <c r="B512" s="221" t="s">
        <v>985</v>
      </c>
      <c r="C512" s="210" t="s">
        <v>986</v>
      </c>
      <c r="D512" s="211" t="s">
        <v>8727</v>
      </c>
      <c r="E512" s="212"/>
      <c r="F512" s="210" t="s">
        <v>986</v>
      </c>
      <c r="G512" s="212"/>
      <c r="H512" s="212"/>
      <c r="I512" s="383"/>
    </row>
    <row r="513" spans="1:9" ht="9" customHeight="1" x14ac:dyDescent="0.2">
      <c r="A513" s="178"/>
      <c r="B513" s="221" t="s">
        <v>985</v>
      </c>
      <c r="C513" s="213" t="s">
        <v>986</v>
      </c>
      <c r="D513" s="214" t="s">
        <v>73</v>
      </c>
      <c r="E513" s="215"/>
      <c r="F513" s="216">
        <v>1</v>
      </c>
      <c r="G513" s="215"/>
      <c r="H513" s="215"/>
      <c r="I513" s="384"/>
    </row>
    <row r="514" spans="1:9" ht="9" customHeight="1" x14ac:dyDescent="0.2">
      <c r="A514" s="177"/>
      <c r="B514" s="221" t="s">
        <v>985</v>
      </c>
      <c r="C514" s="210" t="s">
        <v>986</v>
      </c>
      <c r="D514" s="211" t="s">
        <v>8728</v>
      </c>
      <c r="E514" s="212"/>
      <c r="F514" s="210" t="s">
        <v>986</v>
      </c>
      <c r="G514" s="212"/>
      <c r="H514" s="212"/>
      <c r="I514" s="383"/>
    </row>
    <row r="515" spans="1:9" ht="9" customHeight="1" x14ac:dyDescent="0.2">
      <c r="A515" s="178"/>
      <c r="B515" s="221" t="s">
        <v>985</v>
      </c>
      <c r="C515" s="213" t="s">
        <v>986</v>
      </c>
      <c r="D515" s="214" t="s">
        <v>73</v>
      </c>
      <c r="E515" s="215"/>
      <c r="F515" s="216">
        <v>1</v>
      </c>
      <c r="G515" s="215"/>
      <c r="H515" s="215"/>
      <c r="I515" s="384"/>
    </row>
    <row r="516" spans="1:9" ht="9" customHeight="1" x14ac:dyDescent="0.2">
      <c r="A516" s="179"/>
      <c r="B516" s="221" t="s">
        <v>985</v>
      </c>
      <c r="C516" s="217" t="s">
        <v>986</v>
      </c>
      <c r="D516" s="218" t="s">
        <v>1023</v>
      </c>
      <c r="E516" s="219"/>
      <c r="F516" s="220">
        <v>3</v>
      </c>
      <c r="G516" s="219"/>
      <c r="H516" s="219"/>
      <c r="I516" s="387"/>
    </row>
    <row r="517" spans="1:9" ht="24.95" customHeight="1" x14ac:dyDescent="0.2">
      <c r="A517" s="278" t="s">
        <v>1263</v>
      </c>
      <c r="B517" s="278" t="s">
        <v>979</v>
      </c>
      <c r="C517" s="279" t="s">
        <v>8729</v>
      </c>
      <c r="D517" s="280" t="s">
        <v>8730</v>
      </c>
      <c r="E517" s="281" t="s">
        <v>92</v>
      </c>
      <c r="F517" s="282">
        <v>1</v>
      </c>
      <c r="G517" s="67"/>
      <c r="H517" s="254">
        <f>ROUND(G517*F517,2)</f>
        <v>0</v>
      </c>
      <c r="I517" s="459" t="s">
        <v>982</v>
      </c>
    </row>
    <row r="518" spans="1:9" ht="12" x14ac:dyDescent="0.2">
      <c r="A518" s="175"/>
      <c r="B518" s="454" t="s">
        <v>983</v>
      </c>
      <c r="C518" s="209"/>
      <c r="D518" s="180" t="s">
        <v>8731</v>
      </c>
      <c r="E518" s="209"/>
      <c r="F518" s="209"/>
      <c r="G518" s="209"/>
      <c r="H518" s="209"/>
      <c r="I518" s="385"/>
    </row>
    <row r="519" spans="1:9" ht="12" x14ac:dyDescent="0.2">
      <c r="A519" s="177"/>
      <c r="B519" s="221" t="s">
        <v>985</v>
      </c>
      <c r="C519" s="210" t="s">
        <v>986</v>
      </c>
      <c r="D519" s="211" t="s">
        <v>5105</v>
      </c>
      <c r="E519" s="212"/>
      <c r="F519" s="210" t="s">
        <v>986</v>
      </c>
      <c r="G519" s="212"/>
      <c r="H519" s="212"/>
      <c r="I519" s="383"/>
    </row>
    <row r="520" spans="1:9" ht="12" x14ac:dyDescent="0.2">
      <c r="A520" s="177"/>
      <c r="B520" s="221" t="s">
        <v>985</v>
      </c>
      <c r="C520" s="210" t="s">
        <v>986</v>
      </c>
      <c r="D520" s="211" t="s">
        <v>8732</v>
      </c>
      <c r="E520" s="212"/>
      <c r="F520" s="210" t="s">
        <v>986</v>
      </c>
      <c r="G520" s="212"/>
      <c r="H520" s="212"/>
      <c r="I520" s="383"/>
    </row>
    <row r="521" spans="1:9" ht="12" x14ac:dyDescent="0.2">
      <c r="A521" s="178"/>
      <c r="B521" s="221" t="s">
        <v>985</v>
      </c>
      <c r="C521" s="213" t="s">
        <v>986</v>
      </c>
      <c r="D521" s="214" t="s">
        <v>73</v>
      </c>
      <c r="E521" s="215"/>
      <c r="F521" s="216">
        <v>1</v>
      </c>
      <c r="G521" s="215"/>
      <c r="H521" s="215"/>
      <c r="I521" s="384"/>
    </row>
    <row r="522" spans="1:9" ht="24.95" customHeight="1" x14ac:dyDescent="0.2">
      <c r="A522" s="489" t="s">
        <v>1267</v>
      </c>
      <c r="B522" s="489" t="s">
        <v>1145</v>
      </c>
      <c r="C522" s="490" t="s">
        <v>8733</v>
      </c>
      <c r="D522" s="491" t="s">
        <v>8734</v>
      </c>
      <c r="E522" s="492" t="s">
        <v>721</v>
      </c>
      <c r="F522" s="493">
        <v>1</v>
      </c>
      <c r="G522" s="515"/>
      <c r="H522" s="494">
        <f t="shared" ref="H522:H525" si="1">ROUND(G522*F522,2)</f>
        <v>0</v>
      </c>
      <c r="I522" s="495" t="s">
        <v>986</v>
      </c>
    </row>
    <row r="523" spans="1:9" ht="24.95" customHeight="1" x14ac:dyDescent="0.2">
      <c r="A523" s="489" t="s">
        <v>1272</v>
      </c>
      <c r="B523" s="489" t="s">
        <v>1145</v>
      </c>
      <c r="C523" s="490" t="s">
        <v>8735</v>
      </c>
      <c r="D523" s="491" t="s">
        <v>8736</v>
      </c>
      <c r="E523" s="492" t="s">
        <v>721</v>
      </c>
      <c r="F523" s="493">
        <v>1</v>
      </c>
      <c r="G523" s="515"/>
      <c r="H523" s="494">
        <f t="shared" si="1"/>
        <v>0</v>
      </c>
      <c r="I523" s="495" t="s">
        <v>986</v>
      </c>
    </row>
    <row r="524" spans="1:9" ht="24.95" customHeight="1" x14ac:dyDescent="0.2">
      <c r="A524" s="489" t="s">
        <v>1277</v>
      </c>
      <c r="B524" s="489" t="s">
        <v>1145</v>
      </c>
      <c r="C524" s="490" t="s">
        <v>8737</v>
      </c>
      <c r="D524" s="491" t="s">
        <v>8738</v>
      </c>
      <c r="E524" s="492" t="s">
        <v>721</v>
      </c>
      <c r="F524" s="493">
        <v>1</v>
      </c>
      <c r="G524" s="515"/>
      <c r="H524" s="494">
        <f t="shared" si="1"/>
        <v>0</v>
      </c>
      <c r="I524" s="495" t="s">
        <v>986</v>
      </c>
    </row>
    <row r="525" spans="1:9" ht="24.95" customHeight="1" x14ac:dyDescent="0.2">
      <c r="A525" s="489" t="s">
        <v>2719</v>
      </c>
      <c r="B525" s="489" t="s">
        <v>1145</v>
      </c>
      <c r="C525" s="490" t="s">
        <v>8739</v>
      </c>
      <c r="D525" s="491" t="s">
        <v>8740</v>
      </c>
      <c r="E525" s="492" t="s">
        <v>744</v>
      </c>
      <c r="F525" s="493">
        <v>1</v>
      </c>
      <c r="G525" s="515"/>
      <c r="H525" s="494">
        <f t="shared" si="1"/>
        <v>0</v>
      </c>
      <c r="I525" s="495" t="s">
        <v>986</v>
      </c>
    </row>
    <row r="526" spans="1:9" ht="60" x14ac:dyDescent="0.2">
      <c r="A526" s="175"/>
      <c r="B526" s="221" t="s">
        <v>1079</v>
      </c>
      <c r="C526" s="209"/>
      <c r="D526" s="227" t="s">
        <v>8741</v>
      </c>
      <c r="E526" s="209"/>
      <c r="F526" s="209"/>
      <c r="G526" s="209"/>
      <c r="H526" s="209"/>
      <c r="I526" s="385"/>
    </row>
    <row r="527" spans="1:9" ht="24.95" customHeight="1" x14ac:dyDescent="0.2">
      <c r="A527" s="278" t="s">
        <v>2721</v>
      </c>
      <c r="B527" s="278" t="s">
        <v>979</v>
      </c>
      <c r="C527" s="279" t="s">
        <v>8742</v>
      </c>
      <c r="D527" s="280" t="s">
        <v>5332</v>
      </c>
      <c r="E527" s="281" t="s">
        <v>92</v>
      </c>
      <c r="F527" s="282">
        <v>8</v>
      </c>
      <c r="G527" s="67"/>
      <c r="H527" s="254">
        <f>ROUND(G527*F527,2)</f>
        <v>0</v>
      </c>
      <c r="I527" s="459" t="s">
        <v>982</v>
      </c>
    </row>
    <row r="528" spans="1:9" ht="12" x14ac:dyDescent="0.2">
      <c r="A528" s="175"/>
      <c r="B528" s="454" t="s">
        <v>983</v>
      </c>
      <c r="C528" s="209"/>
      <c r="D528" s="180" t="s">
        <v>5333</v>
      </c>
      <c r="E528" s="209"/>
      <c r="F528" s="209"/>
      <c r="G528" s="209"/>
      <c r="H528" s="209"/>
      <c r="I528" s="385"/>
    </row>
    <row r="529" spans="1:9" ht="12" x14ac:dyDescent="0.2">
      <c r="A529" s="177"/>
      <c r="B529" s="221" t="s">
        <v>985</v>
      </c>
      <c r="C529" s="210" t="s">
        <v>986</v>
      </c>
      <c r="D529" s="211" t="s">
        <v>5105</v>
      </c>
      <c r="E529" s="212"/>
      <c r="F529" s="210" t="s">
        <v>986</v>
      </c>
      <c r="G529" s="212"/>
      <c r="H529" s="212"/>
      <c r="I529" s="383"/>
    </row>
    <row r="530" spans="1:9" ht="12" x14ac:dyDescent="0.2">
      <c r="A530" s="177"/>
      <c r="B530" s="221" t="s">
        <v>985</v>
      </c>
      <c r="C530" s="210" t="s">
        <v>986</v>
      </c>
      <c r="D530" s="211" t="s">
        <v>8743</v>
      </c>
      <c r="E530" s="212"/>
      <c r="F530" s="210" t="s">
        <v>986</v>
      </c>
      <c r="G530" s="212"/>
      <c r="H530" s="212"/>
      <c r="I530" s="383"/>
    </row>
    <row r="531" spans="1:9" ht="12" x14ac:dyDescent="0.2">
      <c r="A531" s="177"/>
      <c r="B531" s="221" t="s">
        <v>985</v>
      </c>
      <c r="C531" s="210" t="s">
        <v>986</v>
      </c>
      <c r="D531" s="211" t="s">
        <v>8744</v>
      </c>
      <c r="E531" s="212"/>
      <c r="F531" s="210" t="s">
        <v>986</v>
      </c>
      <c r="G531" s="212"/>
      <c r="H531" s="212"/>
      <c r="I531" s="383"/>
    </row>
    <row r="532" spans="1:9" ht="12" x14ac:dyDescent="0.2">
      <c r="A532" s="178"/>
      <c r="B532" s="221" t="s">
        <v>985</v>
      </c>
      <c r="C532" s="213" t="s">
        <v>986</v>
      </c>
      <c r="D532" s="214" t="s">
        <v>997</v>
      </c>
      <c r="E532" s="215"/>
      <c r="F532" s="216">
        <v>4</v>
      </c>
      <c r="G532" s="215"/>
      <c r="H532" s="215"/>
      <c r="I532" s="384"/>
    </row>
    <row r="533" spans="1:9" ht="12" x14ac:dyDescent="0.2">
      <c r="A533" s="177"/>
      <c r="B533" s="221" t="s">
        <v>985</v>
      </c>
      <c r="C533" s="210" t="s">
        <v>986</v>
      </c>
      <c r="D533" s="211" t="s">
        <v>8745</v>
      </c>
      <c r="E533" s="212"/>
      <c r="F533" s="210" t="s">
        <v>986</v>
      </c>
      <c r="G533" s="212"/>
      <c r="H533" s="212"/>
      <c r="I533" s="383"/>
    </row>
    <row r="534" spans="1:9" ht="12" x14ac:dyDescent="0.2">
      <c r="A534" s="178"/>
      <c r="B534" s="221" t="s">
        <v>985</v>
      </c>
      <c r="C534" s="213" t="s">
        <v>986</v>
      </c>
      <c r="D534" s="214" t="s">
        <v>997</v>
      </c>
      <c r="E534" s="215"/>
      <c r="F534" s="216">
        <v>4</v>
      </c>
      <c r="G534" s="215"/>
      <c r="H534" s="215"/>
      <c r="I534" s="384"/>
    </row>
    <row r="535" spans="1:9" ht="12" x14ac:dyDescent="0.2">
      <c r="A535" s="179"/>
      <c r="B535" s="221" t="s">
        <v>985</v>
      </c>
      <c r="C535" s="217" t="s">
        <v>986</v>
      </c>
      <c r="D535" s="218" t="s">
        <v>1023</v>
      </c>
      <c r="E535" s="219"/>
      <c r="F535" s="220">
        <v>8</v>
      </c>
      <c r="G535" s="219"/>
      <c r="H535" s="219"/>
      <c r="I535" s="387"/>
    </row>
    <row r="536" spans="1:9" ht="24.95" customHeight="1" x14ac:dyDescent="0.2">
      <c r="A536" s="489" t="s">
        <v>2722</v>
      </c>
      <c r="B536" s="489" t="s">
        <v>1145</v>
      </c>
      <c r="C536" s="490" t="s">
        <v>8746</v>
      </c>
      <c r="D536" s="491" t="s">
        <v>8747</v>
      </c>
      <c r="E536" s="492" t="s">
        <v>92</v>
      </c>
      <c r="F536" s="493">
        <v>4</v>
      </c>
      <c r="G536" s="515"/>
      <c r="H536" s="494">
        <f t="shared" ref="H536:H537" si="2">ROUND(G536*F536,2)</f>
        <v>0</v>
      </c>
      <c r="I536" s="495" t="s">
        <v>986</v>
      </c>
    </row>
    <row r="537" spans="1:9" ht="24.95" customHeight="1" x14ac:dyDescent="0.2">
      <c r="A537" s="489" t="s">
        <v>2723</v>
      </c>
      <c r="B537" s="489" t="s">
        <v>1145</v>
      </c>
      <c r="C537" s="490" t="s">
        <v>5335</v>
      </c>
      <c r="D537" s="491" t="s">
        <v>5336</v>
      </c>
      <c r="E537" s="492" t="s">
        <v>92</v>
      </c>
      <c r="F537" s="493">
        <v>4</v>
      </c>
      <c r="G537" s="515"/>
      <c r="H537" s="494">
        <f t="shared" si="2"/>
        <v>0</v>
      </c>
      <c r="I537" s="495" t="s">
        <v>986</v>
      </c>
    </row>
    <row r="538" spans="1:9" ht="24.95" customHeight="1" x14ac:dyDescent="0.2">
      <c r="A538" s="437" t="s">
        <v>2725</v>
      </c>
      <c r="B538" s="437" t="s">
        <v>979</v>
      </c>
      <c r="C538" s="461" t="s">
        <v>5154</v>
      </c>
      <c r="D538" s="439" t="s">
        <v>5155</v>
      </c>
      <c r="E538" s="440" t="s">
        <v>92</v>
      </c>
      <c r="F538" s="441">
        <v>18</v>
      </c>
      <c r="G538" s="288"/>
      <c r="H538" s="442">
        <f>ROUND(G538*F538,2)</f>
        <v>0</v>
      </c>
      <c r="I538" s="462" t="s">
        <v>982</v>
      </c>
    </row>
    <row r="539" spans="1:9" ht="12" x14ac:dyDescent="0.2">
      <c r="A539" s="175"/>
      <c r="B539" s="454" t="s">
        <v>983</v>
      </c>
      <c r="C539" s="209"/>
      <c r="D539" s="180" t="s">
        <v>5156</v>
      </c>
      <c r="E539" s="209"/>
      <c r="F539" s="209"/>
      <c r="G539" s="209"/>
      <c r="H539" s="209"/>
      <c r="I539" s="385"/>
    </row>
    <row r="540" spans="1:9" ht="24.95" customHeight="1" x14ac:dyDescent="0.2">
      <c r="A540" s="489" t="s">
        <v>2727</v>
      </c>
      <c r="B540" s="489" t="s">
        <v>1145</v>
      </c>
      <c r="C540" s="490" t="s">
        <v>5159</v>
      </c>
      <c r="D540" s="491" t="s">
        <v>5160</v>
      </c>
      <c r="E540" s="492" t="s">
        <v>744</v>
      </c>
      <c r="F540" s="493">
        <v>18</v>
      </c>
      <c r="G540" s="515"/>
      <c r="H540" s="494">
        <f>ROUND(G540*F540,2)</f>
        <v>0</v>
      </c>
      <c r="I540" s="495" t="s">
        <v>986</v>
      </c>
    </row>
    <row r="541" spans="1:9" ht="24.95" customHeight="1" x14ac:dyDescent="0.2">
      <c r="A541" s="437" t="s">
        <v>2729</v>
      </c>
      <c r="B541" s="437" t="s">
        <v>979</v>
      </c>
      <c r="C541" s="461" t="s">
        <v>8748</v>
      </c>
      <c r="D541" s="439" t="s">
        <v>8749</v>
      </c>
      <c r="E541" s="440" t="s">
        <v>92</v>
      </c>
      <c r="F541" s="441">
        <v>2</v>
      </c>
      <c r="G541" s="288"/>
      <c r="H541" s="442">
        <f>ROUND(G541*F541,2)</f>
        <v>0</v>
      </c>
      <c r="I541" s="462" t="s">
        <v>982</v>
      </c>
    </row>
    <row r="542" spans="1:9" ht="12" x14ac:dyDescent="0.2">
      <c r="A542" s="175"/>
      <c r="B542" s="454" t="s">
        <v>983</v>
      </c>
      <c r="C542" s="209"/>
      <c r="D542" s="180" t="s">
        <v>8750</v>
      </c>
      <c r="E542" s="209"/>
      <c r="F542" s="209"/>
      <c r="G542" s="209"/>
      <c r="H542" s="209"/>
      <c r="I542" s="385"/>
    </row>
    <row r="543" spans="1:9" ht="12" x14ac:dyDescent="0.2">
      <c r="A543" s="177"/>
      <c r="B543" s="221" t="s">
        <v>985</v>
      </c>
      <c r="C543" s="210" t="s">
        <v>986</v>
      </c>
      <c r="D543" s="211" t="s">
        <v>5105</v>
      </c>
      <c r="E543" s="212"/>
      <c r="F543" s="210" t="s">
        <v>986</v>
      </c>
      <c r="G543" s="212"/>
      <c r="H543" s="212"/>
      <c r="I543" s="383"/>
    </row>
    <row r="544" spans="1:9" ht="12" x14ac:dyDescent="0.2">
      <c r="A544" s="177"/>
      <c r="B544" s="221" t="s">
        <v>985</v>
      </c>
      <c r="C544" s="210" t="s">
        <v>986</v>
      </c>
      <c r="D544" s="211" t="s">
        <v>8526</v>
      </c>
      <c r="E544" s="212"/>
      <c r="F544" s="210" t="s">
        <v>986</v>
      </c>
      <c r="G544" s="212"/>
      <c r="H544" s="212"/>
      <c r="I544" s="383"/>
    </row>
    <row r="545" spans="1:9" ht="12" x14ac:dyDescent="0.2">
      <c r="A545" s="178"/>
      <c r="B545" s="221" t="s">
        <v>985</v>
      </c>
      <c r="C545" s="213" t="s">
        <v>986</v>
      </c>
      <c r="D545" s="214" t="s">
        <v>6821</v>
      </c>
      <c r="E545" s="215"/>
      <c r="F545" s="216">
        <v>2</v>
      </c>
      <c r="G545" s="215"/>
      <c r="H545" s="215"/>
      <c r="I545" s="384"/>
    </row>
    <row r="546" spans="1:9" ht="24.95" customHeight="1" x14ac:dyDescent="0.2">
      <c r="A546" s="489" t="s">
        <v>2731</v>
      </c>
      <c r="B546" s="489" t="s">
        <v>1145</v>
      </c>
      <c r="C546" s="490" t="s">
        <v>8751</v>
      </c>
      <c r="D546" s="491" t="s">
        <v>8752</v>
      </c>
      <c r="E546" s="492" t="s">
        <v>744</v>
      </c>
      <c r="F546" s="493">
        <v>2</v>
      </c>
      <c r="G546" s="515"/>
      <c r="H546" s="494">
        <f>ROUND(G546*F546,2)</f>
        <v>0</v>
      </c>
      <c r="I546" s="495" t="s">
        <v>986</v>
      </c>
    </row>
    <row r="547" spans="1:9" ht="24.95" customHeight="1" x14ac:dyDescent="0.2">
      <c r="A547" s="437" t="s">
        <v>2733</v>
      </c>
      <c r="B547" s="437" t="s">
        <v>979</v>
      </c>
      <c r="C547" s="461" t="s">
        <v>8753</v>
      </c>
      <c r="D547" s="439" t="s">
        <v>8754</v>
      </c>
      <c r="E547" s="440" t="s">
        <v>92</v>
      </c>
      <c r="F547" s="441">
        <v>6</v>
      </c>
      <c r="G547" s="288"/>
      <c r="H547" s="442">
        <f>ROUND(G547*F547,2)</f>
        <v>0</v>
      </c>
      <c r="I547" s="462" t="s">
        <v>982</v>
      </c>
    </row>
    <row r="548" spans="1:9" ht="12" x14ac:dyDescent="0.2">
      <c r="A548" s="175"/>
      <c r="B548" s="454" t="s">
        <v>983</v>
      </c>
      <c r="C548" s="209"/>
      <c r="D548" s="180" t="s">
        <v>8755</v>
      </c>
      <c r="E548" s="209"/>
      <c r="F548" s="209"/>
      <c r="G548" s="209"/>
      <c r="H548" s="209"/>
      <c r="I548" s="385"/>
    </row>
    <row r="549" spans="1:9" ht="12" x14ac:dyDescent="0.2">
      <c r="A549" s="177"/>
      <c r="B549" s="221" t="s">
        <v>985</v>
      </c>
      <c r="C549" s="210" t="s">
        <v>986</v>
      </c>
      <c r="D549" s="211" t="s">
        <v>5105</v>
      </c>
      <c r="E549" s="212"/>
      <c r="F549" s="210" t="s">
        <v>986</v>
      </c>
      <c r="G549" s="212"/>
      <c r="H549" s="212"/>
      <c r="I549" s="383"/>
    </row>
    <row r="550" spans="1:9" ht="12" x14ac:dyDescent="0.2">
      <c r="A550" s="178"/>
      <c r="B550" s="221" t="s">
        <v>985</v>
      </c>
      <c r="C550" s="213" t="s">
        <v>986</v>
      </c>
      <c r="D550" s="214" t="s">
        <v>8756</v>
      </c>
      <c r="E550" s="215"/>
      <c r="F550" s="216">
        <v>6</v>
      </c>
      <c r="G550" s="215"/>
      <c r="H550" s="215"/>
      <c r="I550" s="384"/>
    </row>
    <row r="551" spans="1:9" ht="24.95" customHeight="1" x14ac:dyDescent="0.2">
      <c r="A551" s="489" t="s">
        <v>2734</v>
      </c>
      <c r="B551" s="489" t="s">
        <v>1145</v>
      </c>
      <c r="C551" s="490" t="s">
        <v>8757</v>
      </c>
      <c r="D551" s="491" t="s">
        <v>8758</v>
      </c>
      <c r="E551" s="492" t="s">
        <v>744</v>
      </c>
      <c r="F551" s="493">
        <v>6</v>
      </c>
      <c r="G551" s="515"/>
      <c r="H551" s="494">
        <f>ROUND(G551*F551,2)</f>
        <v>0</v>
      </c>
      <c r="I551" s="495" t="s">
        <v>986</v>
      </c>
    </row>
    <row r="552" spans="1:9" ht="24" x14ac:dyDescent="0.2">
      <c r="A552" s="175"/>
      <c r="B552" s="221" t="s">
        <v>1079</v>
      </c>
      <c r="C552" s="209"/>
      <c r="D552" s="227" t="s">
        <v>5345</v>
      </c>
      <c r="E552" s="209"/>
      <c r="F552" s="209"/>
      <c r="G552" s="209"/>
      <c r="H552" s="209"/>
      <c r="I552" s="385"/>
    </row>
    <row r="553" spans="1:9" ht="24.95" customHeight="1" x14ac:dyDescent="0.2">
      <c r="A553" s="278" t="s">
        <v>2735</v>
      </c>
      <c r="B553" s="278" t="s">
        <v>979</v>
      </c>
      <c r="C553" s="279" t="s">
        <v>8307</v>
      </c>
      <c r="D553" s="280" t="s">
        <v>8308</v>
      </c>
      <c r="E553" s="281" t="s">
        <v>92</v>
      </c>
      <c r="F553" s="282">
        <v>60</v>
      </c>
      <c r="G553" s="67"/>
      <c r="H553" s="254">
        <f>ROUND(G553*F553,2)</f>
        <v>0</v>
      </c>
      <c r="I553" s="459" t="s">
        <v>982</v>
      </c>
    </row>
    <row r="554" spans="1:9" ht="12" x14ac:dyDescent="0.2">
      <c r="A554" s="175"/>
      <c r="B554" s="454" t="s">
        <v>983</v>
      </c>
      <c r="C554" s="209"/>
      <c r="D554" s="180" t="s">
        <v>8309</v>
      </c>
      <c r="E554" s="209"/>
      <c r="F554" s="209"/>
      <c r="G554" s="209"/>
      <c r="H554" s="209"/>
      <c r="I554" s="385"/>
    </row>
    <row r="555" spans="1:9" ht="12" x14ac:dyDescent="0.2">
      <c r="A555" s="177"/>
      <c r="B555" s="221" t="s">
        <v>985</v>
      </c>
      <c r="C555" s="210" t="s">
        <v>986</v>
      </c>
      <c r="D555" s="211" t="s">
        <v>5105</v>
      </c>
      <c r="E555" s="212"/>
      <c r="F555" s="210" t="s">
        <v>986</v>
      </c>
      <c r="G555" s="212"/>
      <c r="H555" s="212"/>
      <c r="I555" s="383"/>
    </row>
    <row r="556" spans="1:9" ht="12" x14ac:dyDescent="0.2">
      <c r="A556" s="177"/>
      <c r="B556" s="221" t="s">
        <v>985</v>
      </c>
      <c r="C556" s="210" t="s">
        <v>986</v>
      </c>
      <c r="D556" s="211" t="s">
        <v>8310</v>
      </c>
      <c r="E556" s="212"/>
      <c r="F556" s="210" t="s">
        <v>986</v>
      </c>
      <c r="G556" s="212"/>
      <c r="H556" s="212"/>
      <c r="I556" s="383"/>
    </row>
    <row r="557" spans="1:9" ht="12" x14ac:dyDescent="0.2">
      <c r="A557" s="178"/>
      <c r="B557" s="221" t="s">
        <v>985</v>
      </c>
      <c r="C557" s="213" t="s">
        <v>986</v>
      </c>
      <c r="D557" s="214" t="s">
        <v>8759</v>
      </c>
      <c r="E557" s="215"/>
      <c r="F557" s="216">
        <v>52</v>
      </c>
      <c r="G557" s="215"/>
      <c r="H557" s="215"/>
      <c r="I557" s="384"/>
    </row>
    <row r="558" spans="1:9" ht="12" x14ac:dyDescent="0.2">
      <c r="A558" s="177"/>
      <c r="B558" s="221" t="s">
        <v>985</v>
      </c>
      <c r="C558" s="210" t="s">
        <v>986</v>
      </c>
      <c r="D558" s="211" t="s">
        <v>8760</v>
      </c>
      <c r="E558" s="212"/>
      <c r="F558" s="210" t="s">
        <v>986</v>
      </c>
      <c r="G558" s="212"/>
      <c r="H558" s="212"/>
      <c r="I558" s="383"/>
    </row>
    <row r="559" spans="1:9" ht="12" x14ac:dyDescent="0.2">
      <c r="A559" s="178"/>
      <c r="B559" s="221" t="s">
        <v>985</v>
      </c>
      <c r="C559" s="213" t="s">
        <v>986</v>
      </c>
      <c r="D559" s="214" t="s">
        <v>8761</v>
      </c>
      <c r="E559" s="215"/>
      <c r="F559" s="216">
        <v>8</v>
      </c>
      <c r="G559" s="215"/>
      <c r="H559" s="215"/>
      <c r="I559" s="384"/>
    </row>
    <row r="560" spans="1:9" ht="12" x14ac:dyDescent="0.2">
      <c r="A560" s="179"/>
      <c r="B560" s="221" t="s">
        <v>985</v>
      </c>
      <c r="C560" s="217" t="s">
        <v>986</v>
      </c>
      <c r="D560" s="218" t="s">
        <v>1023</v>
      </c>
      <c r="E560" s="219"/>
      <c r="F560" s="220">
        <v>60</v>
      </c>
      <c r="G560" s="219"/>
      <c r="H560" s="219"/>
      <c r="I560" s="387"/>
    </row>
    <row r="561" spans="1:9" ht="24.95" customHeight="1" x14ac:dyDescent="0.2">
      <c r="A561" s="489" t="s">
        <v>2737</v>
      </c>
      <c r="B561" s="489" t="s">
        <v>1145</v>
      </c>
      <c r="C561" s="490" t="s">
        <v>8312</v>
      </c>
      <c r="D561" s="491" t="s">
        <v>8313</v>
      </c>
      <c r="E561" s="492" t="s">
        <v>92</v>
      </c>
      <c r="F561" s="493">
        <v>52</v>
      </c>
      <c r="G561" s="515"/>
      <c r="H561" s="494">
        <f>ROUND(G561*F561,2)</f>
        <v>0</v>
      </c>
      <c r="I561" s="495" t="s">
        <v>986</v>
      </c>
    </row>
    <row r="562" spans="1:9" ht="24" x14ac:dyDescent="0.2">
      <c r="A562" s="175"/>
      <c r="B562" s="221" t="s">
        <v>1079</v>
      </c>
      <c r="C562" s="209"/>
      <c r="D562" s="227" t="s">
        <v>5345</v>
      </c>
      <c r="E562" s="209"/>
      <c r="F562" s="209"/>
      <c r="G562" s="209"/>
      <c r="H562" s="209"/>
      <c r="I562" s="385"/>
    </row>
    <row r="563" spans="1:9" ht="24.95" customHeight="1" x14ac:dyDescent="0.2">
      <c r="A563" s="489" t="s">
        <v>2739</v>
      </c>
      <c r="B563" s="489" t="s">
        <v>1145</v>
      </c>
      <c r="C563" s="490" t="s">
        <v>8762</v>
      </c>
      <c r="D563" s="491" t="s">
        <v>8763</v>
      </c>
      <c r="E563" s="492" t="s">
        <v>92</v>
      </c>
      <c r="F563" s="493">
        <v>8</v>
      </c>
      <c r="G563" s="515"/>
      <c r="H563" s="494">
        <f>ROUND(G563*F563,2)</f>
        <v>0</v>
      </c>
      <c r="I563" s="495" t="s">
        <v>986</v>
      </c>
    </row>
    <row r="564" spans="1:9" ht="24" x14ac:dyDescent="0.2">
      <c r="A564" s="175"/>
      <c r="B564" s="221" t="s">
        <v>1079</v>
      </c>
      <c r="C564" s="209"/>
      <c r="D564" s="227" t="s">
        <v>5345</v>
      </c>
      <c r="E564" s="209"/>
      <c r="F564" s="209"/>
      <c r="G564" s="209"/>
      <c r="H564" s="209"/>
      <c r="I564" s="385"/>
    </row>
    <row r="565" spans="1:9" ht="24.95" customHeight="1" x14ac:dyDescent="0.2">
      <c r="A565" s="278" t="s">
        <v>2740</v>
      </c>
      <c r="B565" s="278" t="s">
        <v>979</v>
      </c>
      <c r="C565" s="279" t="s">
        <v>8764</v>
      </c>
      <c r="D565" s="280" t="s">
        <v>8765</v>
      </c>
      <c r="E565" s="281" t="s">
        <v>125</v>
      </c>
      <c r="F565" s="282">
        <v>8</v>
      </c>
      <c r="G565" s="67"/>
      <c r="H565" s="254">
        <f>ROUND(G565*F565,2)</f>
        <v>0</v>
      </c>
      <c r="I565" s="459" t="s">
        <v>982</v>
      </c>
    </row>
    <row r="566" spans="1:9" ht="12" x14ac:dyDescent="0.2">
      <c r="A566" s="175"/>
      <c r="B566" s="454" t="s">
        <v>983</v>
      </c>
      <c r="C566" s="209"/>
      <c r="D566" s="180" t="s">
        <v>8766</v>
      </c>
      <c r="E566" s="209"/>
      <c r="F566" s="209"/>
      <c r="G566" s="209"/>
      <c r="H566" s="209"/>
      <c r="I566" s="385"/>
    </row>
    <row r="567" spans="1:9" ht="12" x14ac:dyDescent="0.2">
      <c r="A567" s="177"/>
      <c r="B567" s="221" t="s">
        <v>985</v>
      </c>
      <c r="C567" s="210" t="s">
        <v>986</v>
      </c>
      <c r="D567" s="211" t="s">
        <v>5105</v>
      </c>
      <c r="E567" s="212"/>
      <c r="F567" s="210" t="s">
        <v>986</v>
      </c>
      <c r="G567" s="212"/>
      <c r="H567" s="212"/>
      <c r="I567" s="383"/>
    </row>
    <row r="568" spans="1:9" ht="12" x14ac:dyDescent="0.2">
      <c r="A568" s="177"/>
      <c r="B568" s="221" t="s">
        <v>985</v>
      </c>
      <c r="C568" s="210" t="s">
        <v>986</v>
      </c>
      <c r="D568" s="211" t="s">
        <v>8767</v>
      </c>
      <c r="E568" s="212"/>
      <c r="F568" s="210" t="s">
        <v>986</v>
      </c>
      <c r="G568" s="212"/>
      <c r="H568" s="212"/>
      <c r="I568" s="383"/>
    </row>
    <row r="569" spans="1:9" ht="12" x14ac:dyDescent="0.2">
      <c r="A569" s="178"/>
      <c r="B569" s="221" t="s">
        <v>985</v>
      </c>
      <c r="C569" s="213" t="s">
        <v>986</v>
      </c>
      <c r="D569" s="214" t="s">
        <v>1016</v>
      </c>
      <c r="E569" s="215"/>
      <c r="F569" s="216">
        <v>8</v>
      </c>
      <c r="G569" s="215"/>
      <c r="H569" s="215"/>
      <c r="I569" s="384"/>
    </row>
    <row r="570" spans="1:9" ht="24.95" customHeight="1" x14ac:dyDescent="0.2">
      <c r="A570" s="489" t="s">
        <v>2742</v>
      </c>
      <c r="B570" s="489" t="s">
        <v>1145</v>
      </c>
      <c r="C570" s="490" t="s">
        <v>8768</v>
      </c>
      <c r="D570" s="491" t="s">
        <v>8769</v>
      </c>
      <c r="E570" s="492" t="s">
        <v>125</v>
      </c>
      <c r="F570" s="493">
        <v>8</v>
      </c>
      <c r="G570" s="515"/>
      <c r="H570" s="494">
        <f>ROUND(G570*F570,2)</f>
        <v>0</v>
      </c>
      <c r="I570" s="495" t="s">
        <v>986</v>
      </c>
    </row>
    <row r="571" spans="1:9" ht="24.95" customHeight="1" x14ac:dyDescent="0.2">
      <c r="A571" s="437" t="s">
        <v>2743</v>
      </c>
      <c r="B571" s="437" t="s">
        <v>979</v>
      </c>
      <c r="C571" s="461" t="s">
        <v>8339</v>
      </c>
      <c r="D571" s="439" t="s">
        <v>8340</v>
      </c>
      <c r="E571" s="440" t="s">
        <v>125</v>
      </c>
      <c r="F571" s="441">
        <v>23.8</v>
      </c>
      <c r="G571" s="288"/>
      <c r="H571" s="442">
        <f>ROUND(G571*F571,2)</f>
        <v>0</v>
      </c>
      <c r="I571" s="462" t="s">
        <v>982</v>
      </c>
    </row>
    <row r="572" spans="1:9" ht="12" x14ac:dyDescent="0.2">
      <c r="A572" s="175"/>
      <c r="B572" s="454" t="s">
        <v>983</v>
      </c>
      <c r="C572" s="209"/>
      <c r="D572" s="180" t="s">
        <v>8341</v>
      </c>
      <c r="E572" s="209"/>
      <c r="F572" s="209"/>
      <c r="G572" s="209"/>
      <c r="H572" s="209"/>
      <c r="I572" s="385"/>
    </row>
    <row r="573" spans="1:9" ht="12" x14ac:dyDescent="0.2">
      <c r="A573" s="177"/>
      <c r="B573" s="221" t="s">
        <v>985</v>
      </c>
      <c r="C573" s="210" t="s">
        <v>986</v>
      </c>
      <c r="D573" s="211" t="s">
        <v>5105</v>
      </c>
      <c r="E573" s="212"/>
      <c r="F573" s="210" t="s">
        <v>986</v>
      </c>
      <c r="G573" s="212"/>
      <c r="H573" s="212"/>
      <c r="I573" s="383"/>
    </row>
    <row r="574" spans="1:9" ht="12" x14ac:dyDescent="0.2">
      <c r="A574" s="177"/>
      <c r="B574" s="221" t="s">
        <v>985</v>
      </c>
      <c r="C574" s="210" t="s">
        <v>986</v>
      </c>
      <c r="D574" s="211" t="s">
        <v>8342</v>
      </c>
      <c r="E574" s="212"/>
      <c r="F574" s="210" t="s">
        <v>986</v>
      </c>
      <c r="G574" s="212"/>
      <c r="H574" s="212"/>
      <c r="I574" s="383"/>
    </row>
    <row r="575" spans="1:9" ht="12" x14ac:dyDescent="0.2">
      <c r="A575" s="178"/>
      <c r="B575" s="221" t="s">
        <v>985</v>
      </c>
      <c r="C575" s="213" t="s">
        <v>986</v>
      </c>
      <c r="D575" s="214" t="s">
        <v>8770</v>
      </c>
      <c r="E575" s="215"/>
      <c r="F575" s="216">
        <v>9.4</v>
      </c>
      <c r="G575" s="215"/>
      <c r="H575" s="215"/>
      <c r="I575" s="384"/>
    </row>
    <row r="576" spans="1:9" ht="12" x14ac:dyDescent="0.2">
      <c r="A576" s="177"/>
      <c r="B576" s="221" t="s">
        <v>985</v>
      </c>
      <c r="C576" s="210" t="s">
        <v>986</v>
      </c>
      <c r="D576" s="211" t="s">
        <v>8344</v>
      </c>
      <c r="E576" s="212"/>
      <c r="F576" s="210" t="s">
        <v>986</v>
      </c>
      <c r="G576" s="212"/>
      <c r="H576" s="212"/>
      <c r="I576" s="383"/>
    </row>
    <row r="577" spans="1:9" ht="12" x14ac:dyDescent="0.2">
      <c r="A577" s="178"/>
      <c r="B577" s="221" t="s">
        <v>985</v>
      </c>
      <c r="C577" s="213" t="s">
        <v>986</v>
      </c>
      <c r="D577" s="214" t="s">
        <v>852</v>
      </c>
      <c r="E577" s="215"/>
      <c r="F577" s="216">
        <v>10</v>
      </c>
      <c r="G577" s="215"/>
      <c r="H577" s="215"/>
      <c r="I577" s="384"/>
    </row>
    <row r="578" spans="1:9" ht="12" x14ac:dyDescent="0.2">
      <c r="A578" s="177"/>
      <c r="B578" s="221" t="s">
        <v>985</v>
      </c>
      <c r="C578" s="210" t="s">
        <v>986</v>
      </c>
      <c r="D578" s="211" t="s">
        <v>8345</v>
      </c>
      <c r="E578" s="212"/>
      <c r="F578" s="210" t="s">
        <v>986</v>
      </c>
      <c r="G578" s="212"/>
      <c r="H578" s="212"/>
      <c r="I578" s="383"/>
    </row>
    <row r="579" spans="1:9" ht="12" x14ac:dyDescent="0.2">
      <c r="A579" s="178"/>
      <c r="B579" s="221" t="s">
        <v>985</v>
      </c>
      <c r="C579" s="213" t="s">
        <v>986</v>
      </c>
      <c r="D579" s="214" t="s">
        <v>8771</v>
      </c>
      <c r="E579" s="215"/>
      <c r="F579" s="216">
        <v>4.4000000000000004</v>
      </c>
      <c r="G579" s="215"/>
      <c r="H579" s="215"/>
      <c r="I579" s="384"/>
    </row>
    <row r="580" spans="1:9" ht="12" x14ac:dyDescent="0.2">
      <c r="A580" s="179"/>
      <c r="B580" s="221" t="s">
        <v>985</v>
      </c>
      <c r="C580" s="217" t="s">
        <v>986</v>
      </c>
      <c r="D580" s="218" t="s">
        <v>1023</v>
      </c>
      <c r="E580" s="219"/>
      <c r="F580" s="220">
        <v>23.799999999999997</v>
      </c>
      <c r="G580" s="219"/>
      <c r="H580" s="219"/>
      <c r="I580" s="387"/>
    </row>
    <row r="581" spans="1:9" ht="24.95" customHeight="1" x14ac:dyDescent="0.2">
      <c r="A581" s="489" t="s">
        <v>2745</v>
      </c>
      <c r="B581" s="489" t="s">
        <v>1145</v>
      </c>
      <c r="C581" s="490" t="s">
        <v>8349</v>
      </c>
      <c r="D581" s="491" t="s">
        <v>8350</v>
      </c>
      <c r="E581" s="492" t="s">
        <v>125</v>
      </c>
      <c r="F581" s="493">
        <v>10.34</v>
      </c>
      <c r="G581" s="515"/>
      <c r="H581" s="494">
        <f>ROUND(G581*F581,2)</f>
        <v>0</v>
      </c>
      <c r="I581" s="495" t="s">
        <v>986</v>
      </c>
    </row>
    <row r="582" spans="1:9" ht="12" x14ac:dyDescent="0.2">
      <c r="A582" s="178"/>
      <c r="B582" s="221" t="s">
        <v>985</v>
      </c>
      <c r="C582" s="215"/>
      <c r="D582" s="214" t="s">
        <v>8772</v>
      </c>
      <c r="E582" s="215"/>
      <c r="F582" s="216">
        <v>10.34</v>
      </c>
      <c r="G582" s="215"/>
      <c r="H582" s="215"/>
      <c r="I582" s="384"/>
    </row>
    <row r="583" spans="1:9" ht="24.95" customHeight="1" x14ac:dyDescent="0.2">
      <c r="A583" s="489" t="s">
        <v>2746</v>
      </c>
      <c r="B583" s="489" t="s">
        <v>1145</v>
      </c>
      <c r="C583" s="490" t="s">
        <v>8352</v>
      </c>
      <c r="D583" s="491" t="s">
        <v>8353</v>
      </c>
      <c r="E583" s="492" t="s">
        <v>125</v>
      </c>
      <c r="F583" s="493">
        <v>11</v>
      </c>
      <c r="G583" s="515"/>
      <c r="H583" s="494">
        <f>ROUND(G583*F583,2)</f>
        <v>0</v>
      </c>
      <c r="I583" s="495" t="s">
        <v>986</v>
      </c>
    </row>
    <row r="584" spans="1:9" ht="12" x14ac:dyDescent="0.2">
      <c r="A584" s="178"/>
      <c r="B584" s="221" t="s">
        <v>985</v>
      </c>
      <c r="C584" s="215"/>
      <c r="D584" s="214" t="s">
        <v>8522</v>
      </c>
      <c r="E584" s="215"/>
      <c r="F584" s="216">
        <v>11</v>
      </c>
      <c r="G584" s="215"/>
      <c r="H584" s="215"/>
      <c r="I584" s="384"/>
    </row>
    <row r="585" spans="1:9" ht="24.95" customHeight="1" x14ac:dyDescent="0.2">
      <c r="A585" s="489" t="s">
        <v>2748</v>
      </c>
      <c r="B585" s="489" t="s">
        <v>1145</v>
      </c>
      <c r="C585" s="490" t="s">
        <v>8355</v>
      </c>
      <c r="D585" s="491" t="s">
        <v>8356</v>
      </c>
      <c r="E585" s="492" t="s">
        <v>125</v>
      </c>
      <c r="F585" s="493">
        <v>4.84</v>
      </c>
      <c r="G585" s="515"/>
      <c r="H585" s="494">
        <f>ROUND(G585*F585,2)</f>
        <v>0</v>
      </c>
      <c r="I585" s="495" t="s">
        <v>986</v>
      </c>
    </row>
    <row r="586" spans="1:9" ht="12" x14ac:dyDescent="0.2">
      <c r="A586" s="178"/>
      <c r="B586" s="221" t="s">
        <v>985</v>
      </c>
      <c r="C586" s="215"/>
      <c r="D586" s="214" t="s">
        <v>8773</v>
      </c>
      <c r="E586" s="215"/>
      <c r="F586" s="216">
        <v>4.84</v>
      </c>
      <c r="G586" s="215"/>
      <c r="H586" s="215"/>
      <c r="I586" s="384"/>
    </row>
    <row r="587" spans="1:9" ht="24.95" customHeight="1" x14ac:dyDescent="0.2">
      <c r="A587" s="278" t="s">
        <v>77</v>
      </c>
      <c r="B587" s="278" t="s">
        <v>979</v>
      </c>
      <c r="C587" s="279" t="s">
        <v>5337</v>
      </c>
      <c r="D587" s="280" t="s">
        <v>5338</v>
      </c>
      <c r="E587" s="281" t="s">
        <v>125</v>
      </c>
      <c r="F587" s="282">
        <v>35</v>
      </c>
      <c r="G587" s="67"/>
      <c r="H587" s="254">
        <f>ROUND(G587*F587,2)</f>
        <v>0</v>
      </c>
      <c r="I587" s="459" t="s">
        <v>982</v>
      </c>
    </row>
    <row r="588" spans="1:9" ht="12" x14ac:dyDescent="0.2">
      <c r="A588" s="175"/>
      <c r="B588" s="454" t="s">
        <v>983</v>
      </c>
      <c r="C588" s="209"/>
      <c r="D588" s="180" t="s">
        <v>5339</v>
      </c>
      <c r="E588" s="209"/>
      <c r="F588" s="209"/>
      <c r="G588" s="209"/>
      <c r="H588" s="209"/>
      <c r="I588" s="385"/>
    </row>
    <row r="589" spans="1:9" ht="12" x14ac:dyDescent="0.2">
      <c r="A589" s="177"/>
      <c r="B589" s="221" t="s">
        <v>985</v>
      </c>
      <c r="C589" s="210" t="s">
        <v>986</v>
      </c>
      <c r="D589" s="211" t="s">
        <v>5105</v>
      </c>
      <c r="E589" s="212"/>
      <c r="F589" s="210" t="s">
        <v>986</v>
      </c>
      <c r="G589" s="212"/>
      <c r="H589" s="212"/>
      <c r="I589" s="383"/>
    </row>
    <row r="590" spans="1:9" ht="12" x14ac:dyDescent="0.2">
      <c r="A590" s="177"/>
      <c r="B590" s="221" t="s">
        <v>985</v>
      </c>
      <c r="C590" s="210" t="s">
        <v>986</v>
      </c>
      <c r="D590" s="211" t="s">
        <v>8774</v>
      </c>
      <c r="E590" s="212"/>
      <c r="F590" s="210" t="s">
        <v>986</v>
      </c>
      <c r="G590" s="212"/>
      <c r="H590" s="212"/>
      <c r="I590" s="383"/>
    </row>
    <row r="591" spans="1:9" ht="12" x14ac:dyDescent="0.2">
      <c r="A591" s="178"/>
      <c r="B591" s="221" t="s">
        <v>985</v>
      </c>
      <c r="C591" s="213" t="s">
        <v>986</v>
      </c>
      <c r="D591" s="214" t="s">
        <v>44</v>
      </c>
      <c r="E591" s="215"/>
      <c r="F591" s="216">
        <v>5</v>
      </c>
      <c r="G591" s="215"/>
      <c r="H591" s="215"/>
      <c r="I591" s="384"/>
    </row>
    <row r="592" spans="1:9" ht="12" x14ac:dyDescent="0.2">
      <c r="A592" s="177"/>
      <c r="B592" s="221" t="s">
        <v>985</v>
      </c>
      <c r="C592" s="210" t="s">
        <v>986</v>
      </c>
      <c r="D592" s="211" t="s">
        <v>8775</v>
      </c>
      <c r="E592" s="212"/>
      <c r="F592" s="210" t="s">
        <v>986</v>
      </c>
      <c r="G592" s="212"/>
      <c r="H592" s="212"/>
      <c r="I592" s="383"/>
    </row>
    <row r="593" spans="1:9" ht="12" x14ac:dyDescent="0.2">
      <c r="A593" s="178"/>
      <c r="B593" s="221" t="s">
        <v>985</v>
      </c>
      <c r="C593" s="213" t="s">
        <v>986</v>
      </c>
      <c r="D593" s="214" t="s">
        <v>891</v>
      </c>
      <c r="E593" s="215"/>
      <c r="F593" s="216">
        <v>30</v>
      </c>
      <c r="G593" s="215"/>
      <c r="H593" s="215"/>
      <c r="I593" s="384"/>
    </row>
    <row r="594" spans="1:9" ht="12" x14ac:dyDescent="0.2">
      <c r="A594" s="179"/>
      <c r="B594" s="221" t="s">
        <v>985</v>
      </c>
      <c r="C594" s="217" t="s">
        <v>986</v>
      </c>
      <c r="D594" s="218" t="s">
        <v>1023</v>
      </c>
      <c r="E594" s="219"/>
      <c r="F594" s="220">
        <v>35</v>
      </c>
      <c r="G594" s="219"/>
      <c r="H594" s="219"/>
      <c r="I594" s="387"/>
    </row>
    <row r="595" spans="1:9" ht="24.95" customHeight="1" x14ac:dyDescent="0.2">
      <c r="A595" s="489" t="s">
        <v>2749</v>
      </c>
      <c r="B595" s="489" t="s">
        <v>1145</v>
      </c>
      <c r="C595" s="490" t="s">
        <v>8776</v>
      </c>
      <c r="D595" s="491" t="s">
        <v>5350</v>
      </c>
      <c r="E595" s="492" t="s">
        <v>125</v>
      </c>
      <c r="F595" s="493">
        <v>5.5</v>
      </c>
      <c r="G595" s="515"/>
      <c r="H595" s="494">
        <f>ROUND(G595*F595,2)</f>
        <v>0</v>
      </c>
      <c r="I595" s="495" t="s">
        <v>986</v>
      </c>
    </row>
    <row r="596" spans="1:9" ht="12" x14ac:dyDescent="0.2">
      <c r="A596" s="178"/>
      <c r="B596" s="221" t="s">
        <v>985</v>
      </c>
      <c r="C596" s="215"/>
      <c r="D596" s="214" t="s">
        <v>8777</v>
      </c>
      <c r="E596" s="215"/>
      <c r="F596" s="216">
        <v>5.5</v>
      </c>
      <c r="G596" s="215"/>
      <c r="H596" s="215"/>
      <c r="I596" s="384"/>
    </row>
    <row r="597" spans="1:9" ht="24.95" customHeight="1" x14ac:dyDescent="0.2">
      <c r="A597" s="489" t="s">
        <v>2750</v>
      </c>
      <c r="B597" s="489" t="s">
        <v>1145</v>
      </c>
      <c r="C597" s="490" t="s">
        <v>8778</v>
      </c>
      <c r="D597" s="491" t="s">
        <v>8779</v>
      </c>
      <c r="E597" s="492" t="s">
        <v>125</v>
      </c>
      <c r="F597" s="493">
        <v>33</v>
      </c>
      <c r="G597" s="515"/>
      <c r="H597" s="494">
        <f>ROUND(G597*F597,2)</f>
        <v>0</v>
      </c>
      <c r="I597" s="495" t="s">
        <v>986</v>
      </c>
    </row>
    <row r="598" spans="1:9" ht="12" x14ac:dyDescent="0.2">
      <c r="A598" s="178"/>
      <c r="B598" s="221" t="s">
        <v>985</v>
      </c>
      <c r="C598" s="215"/>
      <c r="D598" s="214" t="s">
        <v>5272</v>
      </c>
      <c r="E598" s="215"/>
      <c r="F598" s="216">
        <v>33</v>
      </c>
      <c r="G598" s="215"/>
      <c r="H598" s="215"/>
      <c r="I598" s="384"/>
    </row>
    <row r="599" spans="1:9" ht="24.95" customHeight="1" x14ac:dyDescent="0.2">
      <c r="A599" s="489" t="s">
        <v>52</v>
      </c>
      <c r="B599" s="489" t="s">
        <v>1145</v>
      </c>
      <c r="C599" s="490" t="s">
        <v>8780</v>
      </c>
      <c r="D599" s="491" t="s">
        <v>8781</v>
      </c>
      <c r="E599" s="492" t="s">
        <v>744</v>
      </c>
      <c r="F599" s="493">
        <v>1</v>
      </c>
      <c r="G599" s="515"/>
      <c r="H599" s="494">
        <f t="shared" ref="H599:H601" si="3">ROUND(G599*F599,2)</f>
        <v>0</v>
      </c>
      <c r="I599" s="495" t="s">
        <v>986</v>
      </c>
    </row>
    <row r="600" spans="1:9" ht="24.95" customHeight="1" x14ac:dyDescent="0.2">
      <c r="A600" s="489" t="s">
        <v>54</v>
      </c>
      <c r="B600" s="489" t="s">
        <v>1145</v>
      </c>
      <c r="C600" s="490" t="s">
        <v>8782</v>
      </c>
      <c r="D600" s="491" t="s">
        <v>8783</v>
      </c>
      <c r="E600" s="492" t="s">
        <v>744</v>
      </c>
      <c r="F600" s="493">
        <v>3</v>
      </c>
      <c r="G600" s="515"/>
      <c r="H600" s="494">
        <f t="shared" si="3"/>
        <v>0</v>
      </c>
      <c r="I600" s="495" t="s">
        <v>986</v>
      </c>
    </row>
    <row r="601" spans="1:9" ht="24.95" customHeight="1" x14ac:dyDescent="0.2">
      <c r="A601" s="489" t="s">
        <v>56</v>
      </c>
      <c r="B601" s="489" t="s">
        <v>1145</v>
      </c>
      <c r="C601" s="490" t="s">
        <v>8784</v>
      </c>
      <c r="D601" s="491" t="s">
        <v>8785</v>
      </c>
      <c r="E601" s="492" t="s">
        <v>744</v>
      </c>
      <c r="F601" s="493">
        <v>4</v>
      </c>
      <c r="G601" s="515"/>
      <c r="H601" s="494">
        <f t="shared" si="3"/>
        <v>0</v>
      </c>
      <c r="I601" s="495" t="s">
        <v>986</v>
      </c>
    </row>
    <row r="602" spans="1:9" ht="24.95" customHeight="1" x14ac:dyDescent="0.2">
      <c r="A602" s="437" t="s">
        <v>3537</v>
      </c>
      <c r="B602" s="437" t="s">
        <v>979</v>
      </c>
      <c r="C602" s="461" t="s">
        <v>8786</v>
      </c>
      <c r="D602" s="439" t="s">
        <v>8787</v>
      </c>
      <c r="E602" s="440" t="s">
        <v>125</v>
      </c>
      <c r="F602" s="441">
        <v>33</v>
      </c>
      <c r="G602" s="288"/>
      <c r="H602" s="442">
        <f>ROUND(G602*F602,2)</f>
        <v>0</v>
      </c>
      <c r="I602" s="462" t="s">
        <v>982</v>
      </c>
    </row>
    <row r="603" spans="1:9" ht="12" x14ac:dyDescent="0.2">
      <c r="A603" s="175"/>
      <c r="B603" s="454" t="s">
        <v>983</v>
      </c>
      <c r="C603" s="209"/>
      <c r="D603" s="180" t="s">
        <v>8788</v>
      </c>
      <c r="E603" s="209"/>
      <c r="F603" s="209"/>
      <c r="G603" s="209"/>
      <c r="H603" s="209"/>
      <c r="I603" s="385"/>
    </row>
    <row r="604" spans="1:9" ht="24.95" customHeight="1" x14ac:dyDescent="0.2">
      <c r="A604" s="278" t="s">
        <v>3541</v>
      </c>
      <c r="B604" s="278" t="s">
        <v>979</v>
      </c>
      <c r="C604" s="279" t="s">
        <v>8371</v>
      </c>
      <c r="D604" s="280" t="s">
        <v>8372</v>
      </c>
      <c r="E604" s="281" t="s">
        <v>92</v>
      </c>
      <c r="F604" s="282">
        <v>55</v>
      </c>
      <c r="G604" s="67"/>
      <c r="H604" s="254">
        <f>ROUND(G604*F604,2)</f>
        <v>0</v>
      </c>
      <c r="I604" s="459" t="s">
        <v>982</v>
      </c>
    </row>
    <row r="605" spans="1:9" ht="12" x14ac:dyDescent="0.2">
      <c r="A605" s="175"/>
      <c r="B605" s="454" t="s">
        <v>983</v>
      </c>
      <c r="C605" s="209"/>
      <c r="D605" s="180" t="s">
        <v>8373</v>
      </c>
      <c r="E605" s="209"/>
      <c r="F605" s="209"/>
      <c r="G605" s="209"/>
      <c r="H605" s="209"/>
      <c r="I605" s="385"/>
    </row>
    <row r="606" spans="1:9" ht="12" x14ac:dyDescent="0.2">
      <c r="A606" s="177"/>
      <c r="B606" s="221" t="s">
        <v>985</v>
      </c>
      <c r="C606" s="210" t="s">
        <v>986</v>
      </c>
      <c r="D606" s="211" t="s">
        <v>5105</v>
      </c>
      <c r="E606" s="212"/>
      <c r="F606" s="210" t="s">
        <v>986</v>
      </c>
      <c r="G606" s="212"/>
      <c r="H606" s="212"/>
      <c r="I606" s="383"/>
    </row>
    <row r="607" spans="1:9" ht="12" x14ac:dyDescent="0.2">
      <c r="A607" s="177"/>
      <c r="B607" s="221" t="s">
        <v>985</v>
      </c>
      <c r="C607" s="210" t="s">
        <v>986</v>
      </c>
      <c r="D607" s="211" t="s">
        <v>8789</v>
      </c>
      <c r="E607" s="212"/>
      <c r="F607" s="210" t="s">
        <v>986</v>
      </c>
      <c r="G607" s="212"/>
      <c r="H607" s="212"/>
      <c r="I607" s="383"/>
    </row>
    <row r="608" spans="1:9" ht="12" x14ac:dyDescent="0.2">
      <c r="A608" s="178"/>
      <c r="B608" s="221" t="s">
        <v>985</v>
      </c>
      <c r="C608" s="213" t="s">
        <v>986</v>
      </c>
      <c r="D608" s="214" t="s">
        <v>1207</v>
      </c>
      <c r="E608" s="215"/>
      <c r="F608" s="216">
        <v>55</v>
      </c>
      <c r="G608" s="215"/>
      <c r="H608" s="215"/>
      <c r="I608" s="384"/>
    </row>
    <row r="609" spans="1:9" ht="24.95" customHeight="1" x14ac:dyDescent="0.2">
      <c r="A609" s="489" t="s">
        <v>58</v>
      </c>
      <c r="B609" s="489" t="s">
        <v>1145</v>
      </c>
      <c r="C609" s="490" t="s">
        <v>8790</v>
      </c>
      <c r="D609" s="491" t="s">
        <v>8791</v>
      </c>
      <c r="E609" s="492" t="s">
        <v>744</v>
      </c>
      <c r="F609" s="493">
        <v>55</v>
      </c>
      <c r="G609" s="515"/>
      <c r="H609" s="494">
        <f>ROUND(G609*F609,2)</f>
        <v>0</v>
      </c>
      <c r="I609" s="495" t="s">
        <v>986</v>
      </c>
    </row>
    <row r="610" spans="1:9" ht="24.95" customHeight="1" x14ac:dyDescent="0.2">
      <c r="A610" s="437" t="s">
        <v>3553</v>
      </c>
      <c r="B610" s="437" t="s">
        <v>979</v>
      </c>
      <c r="C610" s="461" t="s">
        <v>8382</v>
      </c>
      <c r="D610" s="439" t="s">
        <v>8383</v>
      </c>
      <c r="E610" s="440" t="s">
        <v>92</v>
      </c>
      <c r="F610" s="441">
        <v>62</v>
      </c>
      <c r="G610" s="288"/>
      <c r="H610" s="442">
        <f>ROUND(G610*F610,2)</f>
        <v>0</v>
      </c>
      <c r="I610" s="462" t="s">
        <v>982</v>
      </c>
    </row>
    <row r="611" spans="1:9" ht="12" x14ac:dyDescent="0.2">
      <c r="A611" s="175"/>
      <c r="B611" s="454" t="s">
        <v>983</v>
      </c>
      <c r="C611" s="209"/>
      <c r="D611" s="180" t="s">
        <v>8384</v>
      </c>
      <c r="E611" s="209"/>
      <c r="F611" s="209"/>
      <c r="G611" s="209"/>
      <c r="H611" s="209"/>
      <c r="I611" s="385"/>
    </row>
    <row r="612" spans="1:9" ht="24" x14ac:dyDescent="0.2">
      <c r="A612" s="175"/>
      <c r="B612" s="221" t="s">
        <v>1079</v>
      </c>
      <c r="C612" s="209"/>
      <c r="D612" s="227" t="s">
        <v>8385</v>
      </c>
      <c r="E612" s="209"/>
      <c r="F612" s="209"/>
      <c r="G612" s="209"/>
      <c r="H612" s="209"/>
      <c r="I612" s="385"/>
    </row>
    <row r="613" spans="1:9" ht="12" x14ac:dyDescent="0.2">
      <c r="A613" s="177"/>
      <c r="B613" s="221" t="s">
        <v>985</v>
      </c>
      <c r="C613" s="210" t="s">
        <v>986</v>
      </c>
      <c r="D613" s="211" t="s">
        <v>5105</v>
      </c>
      <c r="E613" s="212"/>
      <c r="F613" s="210" t="s">
        <v>986</v>
      </c>
      <c r="G613" s="212"/>
      <c r="H613" s="212"/>
      <c r="I613" s="383"/>
    </row>
    <row r="614" spans="1:9" ht="12" x14ac:dyDescent="0.2">
      <c r="A614" s="177"/>
      <c r="B614" s="221" t="s">
        <v>985</v>
      </c>
      <c r="C614" s="210" t="s">
        <v>986</v>
      </c>
      <c r="D614" s="211" t="s">
        <v>8386</v>
      </c>
      <c r="E614" s="212"/>
      <c r="F614" s="210" t="s">
        <v>986</v>
      </c>
      <c r="G614" s="212"/>
      <c r="H614" s="212"/>
      <c r="I614" s="383"/>
    </row>
    <row r="615" spans="1:9" ht="12" x14ac:dyDescent="0.2">
      <c r="A615" s="178"/>
      <c r="B615" s="221" t="s">
        <v>985</v>
      </c>
      <c r="C615" s="213" t="s">
        <v>986</v>
      </c>
      <c r="D615" s="214" t="s">
        <v>48</v>
      </c>
      <c r="E615" s="215"/>
      <c r="F615" s="216">
        <v>62</v>
      </c>
      <c r="G615" s="215"/>
      <c r="H615" s="215"/>
      <c r="I615" s="384"/>
    </row>
    <row r="616" spans="1:9" ht="24.95" customHeight="1" x14ac:dyDescent="0.2">
      <c r="A616" s="489" t="s">
        <v>1321</v>
      </c>
      <c r="B616" s="489" t="s">
        <v>1145</v>
      </c>
      <c r="C616" s="490" t="s">
        <v>8388</v>
      </c>
      <c r="D616" s="491" t="s">
        <v>8389</v>
      </c>
      <c r="E616" s="492" t="s">
        <v>744</v>
      </c>
      <c r="F616" s="493">
        <v>62</v>
      </c>
      <c r="G616" s="515"/>
      <c r="H616" s="494">
        <f>ROUND(G616*F616,2)</f>
        <v>0</v>
      </c>
      <c r="I616" s="495" t="s">
        <v>986</v>
      </c>
    </row>
    <row r="617" spans="1:9" ht="12" x14ac:dyDescent="0.2">
      <c r="A617" s="178"/>
      <c r="B617" s="221" t="s">
        <v>985</v>
      </c>
      <c r="C617" s="215"/>
      <c r="D617" s="214" t="s">
        <v>8792</v>
      </c>
      <c r="E617" s="215"/>
      <c r="F617" s="216">
        <v>62</v>
      </c>
      <c r="G617" s="215"/>
      <c r="H617" s="215"/>
      <c r="I617" s="384"/>
    </row>
    <row r="618" spans="1:9" ht="24.95" customHeight="1" x14ac:dyDescent="0.2">
      <c r="A618" s="278" t="s">
        <v>3561</v>
      </c>
      <c r="B618" s="278" t="s">
        <v>979</v>
      </c>
      <c r="C618" s="279" t="s">
        <v>5358</v>
      </c>
      <c r="D618" s="280" t="s">
        <v>5359</v>
      </c>
      <c r="E618" s="281" t="s">
        <v>1169</v>
      </c>
      <c r="F618" s="254">
        <v>21081.136999999999</v>
      </c>
      <c r="G618" s="67"/>
      <c r="H618" s="254">
        <f>ROUND(G618*F618,2)</f>
        <v>0</v>
      </c>
      <c r="I618" s="459" t="s">
        <v>982</v>
      </c>
    </row>
    <row r="619" spans="1:9" ht="12" x14ac:dyDescent="0.2">
      <c r="A619" s="175"/>
      <c r="B619" s="454" t="s">
        <v>983</v>
      </c>
      <c r="C619" s="209"/>
      <c r="D619" s="180" t="s">
        <v>5360</v>
      </c>
      <c r="E619" s="209"/>
      <c r="F619" s="209"/>
      <c r="G619" s="209"/>
      <c r="H619" s="209"/>
      <c r="I619" s="385"/>
    </row>
    <row r="620" spans="1:9" ht="24.95" customHeight="1" x14ac:dyDescent="0.2">
      <c r="A620" s="278" t="s">
        <v>3565</v>
      </c>
      <c r="B620" s="278" t="s">
        <v>979</v>
      </c>
      <c r="C620" s="279" t="s">
        <v>5369</v>
      </c>
      <c r="D620" s="280" t="s">
        <v>5370</v>
      </c>
      <c r="E620" s="281" t="s">
        <v>125</v>
      </c>
      <c r="F620" s="282">
        <v>20</v>
      </c>
      <c r="G620" s="67"/>
      <c r="H620" s="254">
        <f>ROUND(G620*F620,2)</f>
        <v>0</v>
      </c>
      <c r="I620" s="459" t="s">
        <v>986</v>
      </c>
    </row>
    <row r="621" spans="1:9" ht="72" x14ac:dyDescent="0.2">
      <c r="A621" s="175"/>
      <c r="B621" s="221" t="s">
        <v>1079</v>
      </c>
      <c r="C621" s="209"/>
      <c r="D621" s="227" t="s">
        <v>5371</v>
      </c>
      <c r="E621" s="209"/>
      <c r="F621" s="209"/>
      <c r="G621" s="209"/>
      <c r="H621" s="209"/>
      <c r="I621" s="385"/>
    </row>
    <row r="622" spans="1:9" ht="12" x14ac:dyDescent="0.2">
      <c r="A622" s="177"/>
      <c r="B622" s="221" t="s">
        <v>985</v>
      </c>
      <c r="C622" s="210" t="s">
        <v>986</v>
      </c>
      <c r="D622" s="211" t="s">
        <v>5105</v>
      </c>
      <c r="E622" s="212"/>
      <c r="F622" s="210" t="s">
        <v>986</v>
      </c>
      <c r="G622" s="212"/>
      <c r="H622" s="212"/>
      <c r="I622" s="383"/>
    </row>
    <row r="623" spans="1:9" ht="12" x14ac:dyDescent="0.2">
      <c r="A623" s="177"/>
      <c r="B623" s="221" t="s">
        <v>985</v>
      </c>
      <c r="C623" s="210" t="s">
        <v>986</v>
      </c>
      <c r="D623" s="211" t="s">
        <v>8793</v>
      </c>
      <c r="E623" s="212"/>
      <c r="F623" s="210" t="s">
        <v>986</v>
      </c>
      <c r="G623" s="212"/>
      <c r="H623" s="212"/>
      <c r="I623" s="383"/>
    </row>
    <row r="624" spans="1:9" ht="12" x14ac:dyDescent="0.2">
      <c r="A624" s="178"/>
      <c r="B624" s="221" t="s">
        <v>985</v>
      </c>
      <c r="C624" s="213" t="s">
        <v>986</v>
      </c>
      <c r="D624" s="214" t="s">
        <v>872</v>
      </c>
      <c r="E624" s="215"/>
      <c r="F624" s="216">
        <v>20</v>
      </c>
      <c r="G624" s="215"/>
      <c r="H624" s="215"/>
      <c r="I624" s="384"/>
    </row>
    <row r="625" spans="1:9" ht="24.95" customHeight="1" x14ac:dyDescent="0.2">
      <c r="A625" s="489" t="s">
        <v>3570</v>
      </c>
      <c r="B625" s="489" t="s">
        <v>1145</v>
      </c>
      <c r="C625" s="490" t="s">
        <v>8398</v>
      </c>
      <c r="D625" s="491" t="s">
        <v>8399</v>
      </c>
      <c r="E625" s="492" t="s">
        <v>125</v>
      </c>
      <c r="F625" s="493">
        <v>22</v>
      </c>
      <c r="G625" s="515"/>
      <c r="H625" s="494">
        <f>ROUND(G625*F625,2)</f>
        <v>0</v>
      </c>
      <c r="I625" s="495" t="s">
        <v>986</v>
      </c>
    </row>
    <row r="626" spans="1:9" ht="12" x14ac:dyDescent="0.2">
      <c r="A626" s="178"/>
      <c r="B626" s="221" t="s">
        <v>985</v>
      </c>
      <c r="C626" s="215"/>
      <c r="D626" s="214" t="s">
        <v>8202</v>
      </c>
      <c r="E626" s="215"/>
      <c r="F626" s="216">
        <v>22</v>
      </c>
      <c r="G626" s="215"/>
      <c r="H626" s="215"/>
      <c r="I626" s="384"/>
    </row>
    <row r="627" spans="1:9" ht="24.95" customHeight="1" x14ac:dyDescent="0.2">
      <c r="A627" s="278" t="s">
        <v>5071</v>
      </c>
      <c r="B627" s="278" t="s">
        <v>979</v>
      </c>
      <c r="C627" s="279" t="s">
        <v>8794</v>
      </c>
      <c r="D627" s="280" t="s">
        <v>8795</v>
      </c>
      <c r="E627" s="281" t="s">
        <v>92</v>
      </c>
      <c r="F627" s="282">
        <v>2</v>
      </c>
      <c r="G627" s="67"/>
      <c r="H627" s="254">
        <f>ROUND(G627*F627,2)</f>
        <v>0</v>
      </c>
      <c r="I627" s="459" t="s">
        <v>986</v>
      </c>
    </row>
    <row r="628" spans="1:9" ht="12" x14ac:dyDescent="0.2">
      <c r="A628" s="177"/>
      <c r="B628" s="221" t="s">
        <v>985</v>
      </c>
      <c r="C628" s="210" t="s">
        <v>986</v>
      </c>
      <c r="D628" s="211" t="s">
        <v>5105</v>
      </c>
      <c r="E628" s="212"/>
      <c r="F628" s="210" t="s">
        <v>986</v>
      </c>
      <c r="G628" s="212"/>
      <c r="H628" s="212"/>
      <c r="I628" s="383"/>
    </row>
    <row r="629" spans="1:9" ht="12" x14ac:dyDescent="0.2">
      <c r="A629" s="178"/>
      <c r="B629" s="221" t="s">
        <v>985</v>
      </c>
      <c r="C629" s="213" t="s">
        <v>986</v>
      </c>
      <c r="D629" s="214" t="s">
        <v>8796</v>
      </c>
      <c r="E629" s="215"/>
      <c r="F629" s="216">
        <v>2</v>
      </c>
      <c r="G629" s="215"/>
      <c r="H629" s="215"/>
      <c r="I629" s="384"/>
    </row>
    <row r="630" spans="1:9" ht="24.95" customHeight="1" x14ac:dyDescent="0.2">
      <c r="A630" s="489" t="s">
        <v>3583</v>
      </c>
      <c r="B630" s="489" t="s">
        <v>1145</v>
      </c>
      <c r="C630" s="490" t="s">
        <v>8797</v>
      </c>
      <c r="D630" s="491" t="s">
        <v>8798</v>
      </c>
      <c r="E630" s="492" t="s">
        <v>744</v>
      </c>
      <c r="F630" s="493">
        <v>2</v>
      </c>
      <c r="G630" s="515"/>
      <c r="H630" s="494">
        <f>ROUND(G630*F630,2)</f>
        <v>0</v>
      </c>
      <c r="I630" s="495" t="s">
        <v>986</v>
      </c>
    </row>
    <row r="631" spans="1:9" ht="60" x14ac:dyDescent="0.2">
      <c r="A631" s="175"/>
      <c r="B631" s="221" t="s">
        <v>1079</v>
      </c>
      <c r="C631" s="209"/>
      <c r="D631" s="227" t="s">
        <v>8799</v>
      </c>
      <c r="E631" s="209"/>
      <c r="F631" s="209"/>
      <c r="G631" s="209"/>
      <c r="H631" s="209"/>
      <c r="I631" s="385"/>
    </row>
    <row r="632" spans="1:9" ht="24.95" customHeight="1" x14ac:dyDescent="0.2">
      <c r="A632" s="278" t="s">
        <v>3589</v>
      </c>
      <c r="B632" s="278" t="s">
        <v>979</v>
      </c>
      <c r="C632" s="279" t="s">
        <v>8800</v>
      </c>
      <c r="D632" s="280" t="s">
        <v>8801</v>
      </c>
      <c r="E632" s="281" t="s">
        <v>92</v>
      </c>
      <c r="F632" s="282">
        <v>7</v>
      </c>
      <c r="G632" s="67"/>
      <c r="H632" s="254">
        <f>ROUND(G632*F632,2)</f>
        <v>0</v>
      </c>
      <c r="I632" s="459" t="s">
        <v>986</v>
      </c>
    </row>
    <row r="633" spans="1:9" ht="12" x14ac:dyDescent="0.2">
      <c r="A633" s="177"/>
      <c r="B633" s="221" t="s">
        <v>985</v>
      </c>
      <c r="C633" s="210" t="s">
        <v>986</v>
      </c>
      <c r="D633" s="211" t="s">
        <v>5105</v>
      </c>
      <c r="E633" s="212"/>
      <c r="F633" s="210" t="s">
        <v>986</v>
      </c>
      <c r="G633" s="212"/>
      <c r="H633" s="212"/>
      <c r="I633" s="383"/>
    </row>
    <row r="634" spans="1:9" ht="12" x14ac:dyDescent="0.2">
      <c r="A634" s="177"/>
      <c r="B634" s="221" t="s">
        <v>985</v>
      </c>
      <c r="C634" s="210" t="s">
        <v>986</v>
      </c>
      <c r="D634" s="211" t="s">
        <v>8802</v>
      </c>
      <c r="E634" s="212"/>
      <c r="F634" s="210" t="s">
        <v>986</v>
      </c>
      <c r="G634" s="212"/>
      <c r="H634" s="212"/>
      <c r="I634" s="383"/>
    </row>
    <row r="635" spans="1:9" ht="12" x14ac:dyDescent="0.2">
      <c r="A635" s="178"/>
      <c r="B635" s="221" t="s">
        <v>985</v>
      </c>
      <c r="C635" s="213" t="s">
        <v>986</v>
      </c>
      <c r="D635" s="214" t="s">
        <v>44</v>
      </c>
      <c r="E635" s="215"/>
      <c r="F635" s="216">
        <v>5</v>
      </c>
      <c r="G635" s="215"/>
      <c r="H635" s="215"/>
      <c r="I635" s="384"/>
    </row>
    <row r="636" spans="1:9" ht="12" x14ac:dyDescent="0.2">
      <c r="A636" s="177"/>
      <c r="B636" s="221" t="s">
        <v>985</v>
      </c>
      <c r="C636" s="210" t="s">
        <v>986</v>
      </c>
      <c r="D636" s="211" t="s">
        <v>8803</v>
      </c>
      <c r="E636" s="212"/>
      <c r="F636" s="210" t="s">
        <v>986</v>
      </c>
      <c r="G636" s="212"/>
      <c r="H636" s="212"/>
      <c r="I636" s="383"/>
    </row>
    <row r="637" spans="1:9" ht="12" x14ac:dyDescent="0.2">
      <c r="A637" s="178"/>
      <c r="B637" s="221" t="s">
        <v>985</v>
      </c>
      <c r="C637" s="213" t="s">
        <v>986</v>
      </c>
      <c r="D637" s="214" t="s">
        <v>75</v>
      </c>
      <c r="E637" s="215"/>
      <c r="F637" s="216">
        <v>2</v>
      </c>
      <c r="G637" s="215"/>
      <c r="H637" s="215"/>
      <c r="I637" s="384"/>
    </row>
    <row r="638" spans="1:9" ht="12" x14ac:dyDescent="0.2">
      <c r="A638" s="179"/>
      <c r="B638" s="221" t="s">
        <v>985</v>
      </c>
      <c r="C638" s="217" t="s">
        <v>986</v>
      </c>
      <c r="D638" s="218" t="s">
        <v>1023</v>
      </c>
      <c r="E638" s="219"/>
      <c r="F638" s="220">
        <v>7</v>
      </c>
      <c r="G638" s="219"/>
      <c r="H638" s="219"/>
      <c r="I638" s="387"/>
    </row>
    <row r="639" spans="1:9" ht="24.95" customHeight="1" x14ac:dyDescent="0.2">
      <c r="A639" s="489" t="s">
        <v>3596</v>
      </c>
      <c r="B639" s="489" t="s">
        <v>1145</v>
      </c>
      <c r="C639" s="490" t="s">
        <v>8804</v>
      </c>
      <c r="D639" s="491" t="s">
        <v>8805</v>
      </c>
      <c r="E639" s="492" t="s">
        <v>744</v>
      </c>
      <c r="F639" s="493">
        <v>5</v>
      </c>
      <c r="G639" s="515"/>
      <c r="H639" s="494">
        <f>ROUND(G639*F639,2)</f>
        <v>0</v>
      </c>
      <c r="I639" s="495" t="s">
        <v>986</v>
      </c>
    </row>
    <row r="640" spans="1:9" ht="168" x14ac:dyDescent="0.2">
      <c r="A640" s="175"/>
      <c r="B640" s="221" t="s">
        <v>1079</v>
      </c>
      <c r="C640" s="209"/>
      <c r="D640" s="227" t="s">
        <v>8806</v>
      </c>
      <c r="E640" s="209"/>
      <c r="F640" s="209"/>
      <c r="G640" s="209"/>
      <c r="H640" s="209"/>
      <c r="I640" s="385"/>
    </row>
    <row r="641" spans="1:9" ht="24.95" customHeight="1" x14ac:dyDescent="0.2">
      <c r="A641" s="1046" t="s">
        <v>3601</v>
      </c>
      <c r="B641" s="1046" t="s">
        <v>1145</v>
      </c>
      <c r="C641" s="1047" t="s">
        <v>8807</v>
      </c>
      <c r="D641" s="1048" t="s">
        <v>8808</v>
      </c>
      <c r="E641" s="1049" t="s">
        <v>744</v>
      </c>
      <c r="F641" s="1050">
        <v>2</v>
      </c>
      <c r="G641" s="515"/>
      <c r="H641" s="1051">
        <f>ROUND(G641*F641,2)</f>
        <v>0</v>
      </c>
      <c r="I641" s="1052" t="s">
        <v>986</v>
      </c>
    </row>
    <row r="642" spans="1:9" ht="132" x14ac:dyDescent="0.2">
      <c r="A642" s="972"/>
      <c r="B642" s="973" t="s">
        <v>1079</v>
      </c>
      <c r="C642" s="974"/>
      <c r="D642" s="1005" t="s">
        <v>8809</v>
      </c>
      <c r="E642" s="974"/>
      <c r="F642" s="974"/>
      <c r="G642" s="974"/>
      <c r="H642" s="974"/>
      <c r="I642" s="976"/>
    </row>
    <row r="643" spans="1:9" ht="24.95" customHeight="1" x14ac:dyDescent="0.2">
      <c r="A643" s="489" t="s">
        <v>3606</v>
      </c>
      <c r="B643" s="489" t="s">
        <v>1145</v>
      </c>
      <c r="C643" s="490" t="s">
        <v>5355</v>
      </c>
      <c r="D643" s="491" t="s">
        <v>5356</v>
      </c>
      <c r="E643" s="492" t="s">
        <v>721</v>
      </c>
      <c r="F643" s="493">
        <v>1</v>
      </c>
      <c r="G643" s="515"/>
      <c r="H643" s="494">
        <f>ROUND(G643*F643,2)</f>
        <v>0</v>
      </c>
      <c r="I643" s="495" t="s">
        <v>986</v>
      </c>
    </row>
    <row r="644" spans="1:9" ht="288" x14ac:dyDescent="0.2">
      <c r="A644" s="175"/>
      <c r="B644" s="221" t="s">
        <v>1079</v>
      </c>
      <c r="C644" s="209"/>
      <c r="D644" s="227" t="s">
        <v>5357</v>
      </c>
      <c r="E644" s="209"/>
      <c r="F644" s="209"/>
      <c r="G644" s="209"/>
      <c r="H644" s="209"/>
      <c r="I644" s="385"/>
    </row>
    <row r="645" spans="1:9" ht="24.95" customHeight="1" x14ac:dyDescent="0.2">
      <c r="A645" s="278" t="s">
        <v>3611</v>
      </c>
      <c r="B645" s="278" t="s">
        <v>979</v>
      </c>
      <c r="C645" s="279" t="s">
        <v>5275</v>
      </c>
      <c r="D645" s="280" t="s">
        <v>5276</v>
      </c>
      <c r="E645" s="281" t="s">
        <v>125</v>
      </c>
      <c r="F645" s="282">
        <v>1060</v>
      </c>
      <c r="G645" s="67"/>
      <c r="H645" s="254">
        <f>ROUND(G645*F645,2)</f>
        <v>0</v>
      </c>
      <c r="I645" s="459" t="s">
        <v>982</v>
      </c>
    </row>
    <row r="646" spans="1:9" ht="12" x14ac:dyDescent="0.2">
      <c r="A646" s="175"/>
      <c r="B646" s="454" t="s">
        <v>983</v>
      </c>
      <c r="C646" s="209"/>
      <c r="D646" s="180" t="s">
        <v>5277</v>
      </c>
      <c r="E646" s="209"/>
      <c r="F646" s="209"/>
      <c r="G646" s="209"/>
      <c r="H646" s="209"/>
      <c r="I646" s="385"/>
    </row>
    <row r="647" spans="1:9" ht="12" x14ac:dyDescent="0.2">
      <c r="A647" s="177"/>
      <c r="B647" s="221" t="s">
        <v>985</v>
      </c>
      <c r="C647" s="210" t="s">
        <v>986</v>
      </c>
      <c r="D647" s="211" t="s">
        <v>8810</v>
      </c>
      <c r="E647" s="212"/>
      <c r="F647" s="210" t="s">
        <v>986</v>
      </c>
      <c r="G647" s="212"/>
      <c r="H647" s="212"/>
      <c r="I647" s="383"/>
    </row>
    <row r="648" spans="1:9" ht="12" x14ac:dyDescent="0.2">
      <c r="A648" s="177"/>
      <c r="B648" s="221" t="s">
        <v>985</v>
      </c>
      <c r="C648" s="210" t="s">
        <v>986</v>
      </c>
      <c r="D648" s="211" t="s">
        <v>8220</v>
      </c>
      <c r="E648" s="212"/>
      <c r="F648" s="210" t="s">
        <v>986</v>
      </c>
      <c r="G648" s="212"/>
      <c r="H648" s="212"/>
      <c r="I648" s="383"/>
    </row>
    <row r="649" spans="1:9" ht="12" x14ac:dyDescent="0.2">
      <c r="A649" s="178"/>
      <c r="B649" s="221" t="s">
        <v>985</v>
      </c>
      <c r="C649" s="213" t="s">
        <v>986</v>
      </c>
      <c r="D649" s="214" t="s">
        <v>904</v>
      </c>
      <c r="E649" s="215"/>
      <c r="F649" s="216">
        <v>38</v>
      </c>
      <c r="G649" s="215"/>
      <c r="H649" s="215"/>
      <c r="I649" s="384"/>
    </row>
    <row r="650" spans="1:9" ht="12" x14ac:dyDescent="0.2">
      <c r="A650" s="177"/>
      <c r="B650" s="221" t="s">
        <v>985</v>
      </c>
      <c r="C650" s="210" t="s">
        <v>986</v>
      </c>
      <c r="D650" s="211" t="s">
        <v>8221</v>
      </c>
      <c r="E650" s="212"/>
      <c r="F650" s="210" t="s">
        <v>986</v>
      </c>
      <c r="G650" s="212"/>
      <c r="H650" s="212"/>
      <c r="I650" s="383"/>
    </row>
    <row r="651" spans="1:9" ht="12" x14ac:dyDescent="0.2">
      <c r="A651" s="178"/>
      <c r="B651" s="221" t="s">
        <v>985</v>
      </c>
      <c r="C651" s="213" t="s">
        <v>986</v>
      </c>
      <c r="D651" s="214" t="s">
        <v>1175</v>
      </c>
      <c r="E651" s="215"/>
      <c r="F651" s="216">
        <v>48</v>
      </c>
      <c r="G651" s="215"/>
      <c r="H651" s="215"/>
      <c r="I651" s="384"/>
    </row>
    <row r="652" spans="1:9" ht="12" x14ac:dyDescent="0.2">
      <c r="A652" s="177"/>
      <c r="B652" s="221" t="s">
        <v>985</v>
      </c>
      <c r="C652" s="210" t="s">
        <v>986</v>
      </c>
      <c r="D652" s="211" t="s">
        <v>5279</v>
      </c>
      <c r="E652" s="212"/>
      <c r="F652" s="210" t="s">
        <v>986</v>
      </c>
      <c r="G652" s="212"/>
      <c r="H652" s="212"/>
      <c r="I652" s="383"/>
    </row>
    <row r="653" spans="1:9" ht="12" x14ac:dyDescent="0.2">
      <c r="A653" s="178"/>
      <c r="B653" s="221" t="s">
        <v>985</v>
      </c>
      <c r="C653" s="213" t="s">
        <v>986</v>
      </c>
      <c r="D653" s="214" t="s">
        <v>2719</v>
      </c>
      <c r="E653" s="215"/>
      <c r="F653" s="216">
        <v>72</v>
      </c>
      <c r="G653" s="215"/>
      <c r="H653" s="215"/>
      <c r="I653" s="384"/>
    </row>
    <row r="654" spans="1:9" ht="12" x14ac:dyDescent="0.2">
      <c r="A654" s="177"/>
      <c r="B654" s="221" t="s">
        <v>985</v>
      </c>
      <c r="C654" s="210" t="s">
        <v>986</v>
      </c>
      <c r="D654" s="211" t="s">
        <v>5280</v>
      </c>
      <c r="E654" s="212"/>
      <c r="F654" s="210" t="s">
        <v>986</v>
      </c>
      <c r="G654" s="212"/>
      <c r="H654" s="212"/>
      <c r="I654" s="383"/>
    </row>
    <row r="655" spans="1:9" ht="12" x14ac:dyDescent="0.2">
      <c r="A655" s="178"/>
      <c r="B655" s="221" t="s">
        <v>985</v>
      </c>
      <c r="C655" s="213" t="s">
        <v>986</v>
      </c>
      <c r="D655" s="214" t="s">
        <v>1166</v>
      </c>
      <c r="E655" s="215"/>
      <c r="F655" s="216">
        <v>46</v>
      </c>
      <c r="G655" s="215"/>
      <c r="H655" s="215"/>
      <c r="I655" s="384"/>
    </row>
    <row r="656" spans="1:9" ht="12" x14ac:dyDescent="0.2">
      <c r="A656" s="177"/>
      <c r="B656" s="221" t="s">
        <v>985</v>
      </c>
      <c r="C656" s="210" t="s">
        <v>986</v>
      </c>
      <c r="D656" s="211" t="s">
        <v>5281</v>
      </c>
      <c r="E656" s="212"/>
      <c r="F656" s="210" t="s">
        <v>986</v>
      </c>
      <c r="G656" s="212"/>
      <c r="H656" s="212"/>
      <c r="I656" s="383"/>
    </row>
    <row r="657" spans="1:9" ht="12" x14ac:dyDescent="0.2">
      <c r="A657" s="178"/>
      <c r="B657" s="221" t="s">
        <v>985</v>
      </c>
      <c r="C657" s="213" t="s">
        <v>986</v>
      </c>
      <c r="D657" s="214" t="s">
        <v>1171</v>
      </c>
      <c r="E657" s="215"/>
      <c r="F657" s="216">
        <v>47</v>
      </c>
      <c r="G657" s="215"/>
      <c r="H657" s="215"/>
      <c r="I657" s="384"/>
    </row>
    <row r="658" spans="1:9" ht="12" x14ac:dyDescent="0.2">
      <c r="A658" s="177"/>
      <c r="B658" s="221" t="s">
        <v>985</v>
      </c>
      <c r="C658" s="210" t="s">
        <v>986</v>
      </c>
      <c r="D658" s="211" t="s">
        <v>5282</v>
      </c>
      <c r="E658" s="212"/>
      <c r="F658" s="210" t="s">
        <v>986</v>
      </c>
      <c r="G658" s="212"/>
      <c r="H658" s="212"/>
      <c r="I658" s="383"/>
    </row>
    <row r="659" spans="1:9" ht="12" x14ac:dyDescent="0.2">
      <c r="A659" s="178"/>
      <c r="B659" s="221" t="s">
        <v>985</v>
      </c>
      <c r="C659" s="213" t="s">
        <v>986</v>
      </c>
      <c r="D659" s="214" t="s">
        <v>2725</v>
      </c>
      <c r="E659" s="215"/>
      <c r="F659" s="216">
        <v>76</v>
      </c>
      <c r="G659" s="215"/>
      <c r="H659" s="215"/>
      <c r="I659" s="384"/>
    </row>
    <row r="660" spans="1:9" ht="12" x14ac:dyDescent="0.2">
      <c r="A660" s="181"/>
      <c r="B660" s="221" t="s">
        <v>985</v>
      </c>
      <c r="C660" s="223" t="s">
        <v>986</v>
      </c>
      <c r="D660" s="224" t="s">
        <v>988</v>
      </c>
      <c r="E660" s="225"/>
      <c r="F660" s="226">
        <v>327</v>
      </c>
      <c r="G660" s="225"/>
      <c r="H660" s="225"/>
      <c r="I660" s="391"/>
    </row>
    <row r="661" spans="1:9" ht="12" x14ac:dyDescent="0.2">
      <c r="A661" s="177"/>
      <c r="B661" s="221" t="s">
        <v>985</v>
      </c>
      <c r="C661" s="210" t="s">
        <v>986</v>
      </c>
      <c r="D661" s="211" t="s">
        <v>8811</v>
      </c>
      <c r="E661" s="212"/>
      <c r="F661" s="210" t="s">
        <v>986</v>
      </c>
      <c r="G661" s="212"/>
      <c r="H661" s="212"/>
      <c r="I661" s="383"/>
    </row>
    <row r="662" spans="1:9" ht="12" x14ac:dyDescent="0.2">
      <c r="A662" s="177"/>
      <c r="B662" s="221" t="s">
        <v>985</v>
      </c>
      <c r="C662" s="210" t="s">
        <v>986</v>
      </c>
      <c r="D662" s="211" t="s">
        <v>8812</v>
      </c>
      <c r="E662" s="212"/>
      <c r="F662" s="210" t="s">
        <v>986</v>
      </c>
      <c r="G662" s="212"/>
      <c r="H662" s="212"/>
      <c r="I662" s="383"/>
    </row>
    <row r="663" spans="1:9" ht="12" x14ac:dyDescent="0.2">
      <c r="A663" s="178"/>
      <c r="B663" s="221" t="s">
        <v>985</v>
      </c>
      <c r="C663" s="213" t="s">
        <v>986</v>
      </c>
      <c r="D663" s="214" t="s">
        <v>8813</v>
      </c>
      <c r="E663" s="215"/>
      <c r="F663" s="216">
        <v>733</v>
      </c>
      <c r="G663" s="215"/>
      <c r="H663" s="215"/>
      <c r="I663" s="384"/>
    </row>
    <row r="664" spans="1:9" ht="12" x14ac:dyDescent="0.2">
      <c r="A664" s="181"/>
      <c r="B664" s="221" t="s">
        <v>985</v>
      </c>
      <c r="C664" s="223" t="s">
        <v>986</v>
      </c>
      <c r="D664" s="224" t="s">
        <v>988</v>
      </c>
      <c r="E664" s="225"/>
      <c r="F664" s="226">
        <v>733</v>
      </c>
      <c r="G664" s="225"/>
      <c r="H664" s="225"/>
      <c r="I664" s="391"/>
    </row>
    <row r="665" spans="1:9" ht="12" x14ac:dyDescent="0.2">
      <c r="A665" s="179"/>
      <c r="B665" s="221" t="s">
        <v>985</v>
      </c>
      <c r="C665" s="217" t="s">
        <v>986</v>
      </c>
      <c r="D665" s="218" t="s">
        <v>1023</v>
      </c>
      <c r="E665" s="219"/>
      <c r="F665" s="220">
        <v>1060</v>
      </c>
      <c r="G665" s="219"/>
      <c r="H665" s="219"/>
      <c r="I665" s="387"/>
    </row>
    <row r="666" spans="1:9" ht="24.95" customHeight="1" x14ac:dyDescent="0.2">
      <c r="A666" s="489" t="s">
        <v>3617</v>
      </c>
      <c r="B666" s="489" t="s">
        <v>1145</v>
      </c>
      <c r="C666" s="490" t="s">
        <v>8814</v>
      </c>
      <c r="D666" s="491" t="s">
        <v>8815</v>
      </c>
      <c r="E666" s="492" t="s">
        <v>125</v>
      </c>
      <c r="F666" s="493">
        <v>806.3</v>
      </c>
      <c r="G666" s="515"/>
      <c r="H666" s="494">
        <f>ROUND(G666*F666,2)</f>
        <v>0</v>
      </c>
      <c r="I666" s="495" t="s">
        <v>986</v>
      </c>
    </row>
    <row r="667" spans="1:9" ht="12" x14ac:dyDescent="0.2">
      <c r="A667" s="178"/>
      <c r="B667" s="221" t="s">
        <v>985</v>
      </c>
      <c r="C667" s="215"/>
      <c r="D667" s="214" t="s">
        <v>8816</v>
      </c>
      <c r="E667" s="215"/>
      <c r="F667" s="216">
        <v>806.3</v>
      </c>
      <c r="G667" s="215"/>
      <c r="H667" s="215"/>
      <c r="I667" s="384"/>
    </row>
    <row r="668" spans="1:9" ht="24.95" customHeight="1" x14ac:dyDescent="0.2">
      <c r="A668" s="489" t="s">
        <v>3621</v>
      </c>
      <c r="B668" s="489" t="s">
        <v>1145</v>
      </c>
      <c r="C668" s="490" t="s">
        <v>5298</v>
      </c>
      <c r="D668" s="491" t="s">
        <v>5299</v>
      </c>
      <c r="E668" s="492" t="s">
        <v>125</v>
      </c>
      <c r="F668" s="493">
        <v>359.7</v>
      </c>
      <c r="G668" s="515"/>
      <c r="H668" s="494">
        <f>ROUND(G668*F668,2)</f>
        <v>0</v>
      </c>
      <c r="I668" s="495" t="s">
        <v>986</v>
      </c>
    </row>
    <row r="669" spans="1:9" ht="12" x14ac:dyDescent="0.2">
      <c r="A669" s="178"/>
      <c r="B669" s="221" t="s">
        <v>985</v>
      </c>
      <c r="C669" s="215"/>
      <c r="D669" s="214" t="s">
        <v>8817</v>
      </c>
      <c r="E669" s="215"/>
      <c r="F669" s="216">
        <v>359.7</v>
      </c>
      <c r="G669" s="215"/>
      <c r="H669" s="215"/>
      <c r="I669" s="384"/>
    </row>
    <row r="670" spans="1:9" ht="24.95" customHeight="1" x14ac:dyDescent="0.2">
      <c r="A670" s="278" t="s">
        <v>3624</v>
      </c>
      <c r="B670" s="278" t="s">
        <v>979</v>
      </c>
      <c r="C670" s="279" t="s">
        <v>8818</v>
      </c>
      <c r="D670" s="280" t="s">
        <v>8819</v>
      </c>
      <c r="E670" s="281" t="s">
        <v>744</v>
      </c>
      <c r="F670" s="282">
        <v>2</v>
      </c>
      <c r="G670" s="67"/>
      <c r="H670" s="254">
        <f>ROUND(G670*F670,2)</f>
        <v>0</v>
      </c>
      <c r="I670" s="459" t="s">
        <v>986</v>
      </c>
    </row>
    <row r="671" spans="1:9" ht="24" x14ac:dyDescent="0.2">
      <c r="A671" s="175"/>
      <c r="B671" s="221" t="s">
        <v>1079</v>
      </c>
      <c r="C671" s="209"/>
      <c r="D671" s="227" t="s">
        <v>8820</v>
      </c>
      <c r="E671" s="209"/>
      <c r="F671" s="209"/>
      <c r="G671" s="209"/>
      <c r="H671" s="209"/>
      <c r="I671" s="385"/>
    </row>
    <row r="672" spans="1:9" ht="12" x14ac:dyDescent="0.2">
      <c r="A672" s="177"/>
      <c r="B672" s="221" t="s">
        <v>985</v>
      </c>
      <c r="C672" s="210" t="s">
        <v>986</v>
      </c>
      <c r="D672" s="211" t="s">
        <v>5105</v>
      </c>
      <c r="E672" s="212"/>
      <c r="F672" s="210" t="s">
        <v>986</v>
      </c>
      <c r="G672" s="212"/>
      <c r="H672" s="212"/>
      <c r="I672" s="383"/>
    </row>
    <row r="673" spans="1:9" ht="12" x14ac:dyDescent="0.2">
      <c r="A673" s="177"/>
      <c r="B673" s="221" t="s">
        <v>985</v>
      </c>
      <c r="C673" s="210" t="s">
        <v>986</v>
      </c>
      <c r="D673" s="211" t="s">
        <v>8821</v>
      </c>
      <c r="E673" s="212"/>
      <c r="F673" s="210" t="s">
        <v>986</v>
      </c>
      <c r="G673" s="212"/>
      <c r="H673" s="212"/>
      <c r="I673" s="383"/>
    </row>
    <row r="674" spans="1:9" ht="12" x14ac:dyDescent="0.2">
      <c r="A674" s="178"/>
      <c r="B674" s="221" t="s">
        <v>985</v>
      </c>
      <c r="C674" s="213" t="s">
        <v>986</v>
      </c>
      <c r="D674" s="214" t="s">
        <v>73</v>
      </c>
      <c r="E674" s="215"/>
      <c r="F674" s="216">
        <v>1</v>
      </c>
      <c r="G674" s="215"/>
      <c r="H674" s="215"/>
      <c r="I674" s="384"/>
    </row>
    <row r="675" spans="1:9" ht="12" x14ac:dyDescent="0.2">
      <c r="A675" s="177"/>
      <c r="B675" s="221" t="s">
        <v>985</v>
      </c>
      <c r="C675" s="210" t="s">
        <v>986</v>
      </c>
      <c r="D675" s="211" t="s">
        <v>8822</v>
      </c>
      <c r="E675" s="212"/>
      <c r="F675" s="210" t="s">
        <v>986</v>
      </c>
      <c r="G675" s="212"/>
      <c r="H675" s="212"/>
      <c r="I675" s="383"/>
    </row>
    <row r="676" spans="1:9" ht="12" x14ac:dyDescent="0.2">
      <c r="A676" s="178"/>
      <c r="B676" s="221" t="s">
        <v>985</v>
      </c>
      <c r="C676" s="213" t="s">
        <v>986</v>
      </c>
      <c r="D676" s="214" t="s">
        <v>73</v>
      </c>
      <c r="E676" s="215"/>
      <c r="F676" s="216">
        <v>1</v>
      </c>
      <c r="G676" s="215"/>
      <c r="H676" s="215"/>
      <c r="I676" s="384"/>
    </row>
    <row r="677" spans="1:9" ht="12" x14ac:dyDescent="0.2">
      <c r="A677" s="179"/>
      <c r="B677" s="221" t="s">
        <v>985</v>
      </c>
      <c r="C677" s="217" t="s">
        <v>986</v>
      </c>
      <c r="D677" s="218" t="s">
        <v>1023</v>
      </c>
      <c r="E677" s="219"/>
      <c r="F677" s="220">
        <v>2</v>
      </c>
      <c r="G677" s="219"/>
      <c r="H677" s="219"/>
      <c r="I677" s="387"/>
    </row>
    <row r="678" spans="1:9" ht="24.95" customHeight="1" x14ac:dyDescent="0.2">
      <c r="A678" s="278" t="s">
        <v>3629</v>
      </c>
      <c r="B678" s="278" t="s">
        <v>979</v>
      </c>
      <c r="C678" s="279" t="s">
        <v>8823</v>
      </c>
      <c r="D678" s="280" t="s">
        <v>8824</v>
      </c>
      <c r="E678" s="281" t="s">
        <v>92</v>
      </c>
      <c r="F678" s="282">
        <v>2</v>
      </c>
      <c r="G678" s="67"/>
      <c r="H678" s="254">
        <f>ROUND(G678*F678,2)</f>
        <v>0</v>
      </c>
      <c r="I678" s="459" t="s">
        <v>986</v>
      </c>
    </row>
    <row r="679" spans="1:9" ht="24" x14ac:dyDescent="0.2">
      <c r="A679" s="175"/>
      <c r="B679" s="221" t="s">
        <v>1079</v>
      </c>
      <c r="C679" s="209"/>
      <c r="D679" s="227" t="s">
        <v>8825</v>
      </c>
      <c r="E679" s="209"/>
      <c r="F679" s="209"/>
      <c r="G679" s="209"/>
      <c r="H679" s="209"/>
      <c r="I679" s="385"/>
    </row>
    <row r="680" spans="1:9" ht="12" x14ac:dyDescent="0.2">
      <c r="A680" s="177"/>
      <c r="B680" s="221" t="s">
        <v>985</v>
      </c>
      <c r="C680" s="210" t="s">
        <v>986</v>
      </c>
      <c r="D680" s="211" t="s">
        <v>5105</v>
      </c>
      <c r="E680" s="212"/>
      <c r="F680" s="210" t="s">
        <v>986</v>
      </c>
      <c r="G680" s="212"/>
      <c r="H680" s="212"/>
      <c r="I680" s="383"/>
    </row>
    <row r="681" spans="1:9" ht="12" x14ac:dyDescent="0.2">
      <c r="A681" s="177"/>
      <c r="B681" s="221" t="s">
        <v>985</v>
      </c>
      <c r="C681" s="210" t="s">
        <v>986</v>
      </c>
      <c r="D681" s="211" t="s">
        <v>8821</v>
      </c>
      <c r="E681" s="212"/>
      <c r="F681" s="210" t="s">
        <v>986</v>
      </c>
      <c r="G681" s="212"/>
      <c r="H681" s="212"/>
      <c r="I681" s="383"/>
    </row>
    <row r="682" spans="1:9" ht="12" x14ac:dyDescent="0.2">
      <c r="A682" s="178"/>
      <c r="B682" s="221" t="s">
        <v>985</v>
      </c>
      <c r="C682" s="213" t="s">
        <v>986</v>
      </c>
      <c r="D682" s="214" t="s">
        <v>73</v>
      </c>
      <c r="E682" s="215"/>
      <c r="F682" s="216">
        <v>1</v>
      </c>
      <c r="G682" s="215"/>
      <c r="H682" s="215"/>
      <c r="I682" s="384"/>
    </row>
    <row r="683" spans="1:9" ht="12" x14ac:dyDescent="0.2">
      <c r="A683" s="177"/>
      <c r="B683" s="221" t="s">
        <v>985</v>
      </c>
      <c r="C683" s="210" t="s">
        <v>986</v>
      </c>
      <c r="D683" s="211" t="s">
        <v>8822</v>
      </c>
      <c r="E683" s="212"/>
      <c r="F683" s="210" t="s">
        <v>986</v>
      </c>
      <c r="G683" s="212"/>
      <c r="H683" s="212"/>
      <c r="I683" s="383"/>
    </row>
    <row r="684" spans="1:9" ht="12" x14ac:dyDescent="0.2">
      <c r="A684" s="178"/>
      <c r="B684" s="221" t="s">
        <v>985</v>
      </c>
      <c r="C684" s="213" t="s">
        <v>986</v>
      </c>
      <c r="D684" s="214" t="s">
        <v>73</v>
      </c>
      <c r="E684" s="215"/>
      <c r="F684" s="216">
        <v>1</v>
      </c>
      <c r="G684" s="215"/>
      <c r="H684" s="215"/>
      <c r="I684" s="384"/>
    </row>
    <row r="685" spans="1:9" ht="12" x14ac:dyDescent="0.2">
      <c r="A685" s="179"/>
      <c r="B685" s="221" t="s">
        <v>985</v>
      </c>
      <c r="C685" s="217" t="s">
        <v>986</v>
      </c>
      <c r="D685" s="218" t="s">
        <v>1023</v>
      </c>
      <c r="E685" s="219"/>
      <c r="F685" s="220">
        <v>2</v>
      </c>
      <c r="G685" s="219"/>
      <c r="H685" s="219"/>
      <c r="I685" s="387"/>
    </row>
    <row r="686" spans="1:9" ht="24.95" customHeight="1" x14ac:dyDescent="0.2">
      <c r="A686" s="278" t="s">
        <v>3636</v>
      </c>
      <c r="B686" s="278" t="s">
        <v>979</v>
      </c>
      <c r="C686" s="279" t="s">
        <v>8826</v>
      </c>
      <c r="D686" s="280" t="s">
        <v>8827</v>
      </c>
      <c r="E686" s="281" t="s">
        <v>744</v>
      </c>
      <c r="F686" s="282">
        <v>2</v>
      </c>
      <c r="G686" s="67"/>
      <c r="H686" s="254">
        <f>ROUND(G686*F686,2)</f>
        <v>0</v>
      </c>
      <c r="I686" s="459" t="s">
        <v>986</v>
      </c>
    </row>
    <row r="687" spans="1:9" ht="12" x14ac:dyDescent="0.2">
      <c r="A687" s="177"/>
      <c r="B687" s="221" t="s">
        <v>985</v>
      </c>
      <c r="C687" s="210" t="s">
        <v>986</v>
      </c>
      <c r="D687" s="211" t="s">
        <v>5105</v>
      </c>
      <c r="E687" s="212"/>
      <c r="F687" s="210" t="s">
        <v>986</v>
      </c>
      <c r="G687" s="212"/>
      <c r="H687" s="212"/>
      <c r="I687" s="383"/>
    </row>
    <row r="688" spans="1:9" ht="12" x14ac:dyDescent="0.2">
      <c r="A688" s="177"/>
      <c r="B688" s="221" t="s">
        <v>985</v>
      </c>
      <c r="C688" s="210" t="s">
        <v>986</v>
      </c>
      <c r="D688" s="211" t="s">
        <v>8828</v>
      </c>
      <c r="E688" s="212"/>
      <c r="F688" s="210" t="s">
        <v>986</v>
      </c>
      <c r="G688" s="212"/>
      <c r="H688" s="212"/>
      <c r="I688" s="383"/>
    </row>
    <row r="689" spans="1:9" ht="12" x14ac:dyDescent="0.2">
      <c r="A689" s="178"/>
      <c r="B689" s="221" t="s">
        <v>985</v>
      </c>
      <c r="C689" s="213" t="s">
        <v>986</v>
      </c>
      <c r="D689" s="214" t="s">
        <v>75</v>
      </c>
      <c r="E689" s="215"/>
      <c r="F689" s="216">
        <v>2</v>
      </c>
      <c r="G689" s="215"/>
      <c r="H689" s="215"/>
      <c r="I689" s="384"/>
    </row>
    <row r="690" spans="1:9" ht="24.95" customHeight="1" x14ac:dyDescent="0.2">
      <c r="A690" s="278" t="s">
        <v>3643</v>
      </c>
      <c r="B690" s="278" t="s">
        <v>979</v>
      </c>
      <c r="C690" s="279" t="s">
        <v>8829</v>
      </c>
      <c r="D690" s="280" t="s">
        <v>8830</v>
      </c>
      <c r="E690" s="281" t="s">
        <v>753</v>
      </c>
      <c r="F690" s="282">
        <v>6</v>
      </c>
      <c r="G690" s="67"/>
      <c r="H690" s="254">
        <f>ROUND(G690*F690,2)</f>
        <v>0</v>
      </c>
      <c r="I690" s="459" t="s">
        <v>982</v>
      </c>
    </row>
    <row r="691" spans="1:9" ht="12" x14ac:dyDescent="0.2">
      <c r="A691" s="175"/>
      <c r="B691" s="454" t="s">
        <v>983</v>
      </c>
      <c r="C691" s="209"/>
      <c r="D691" s="180" t="s">
        <v>8831</v>
      </c>
      <c r="E691" s="209"/>
      <c r="F691" s="209"/>
      <c r="G691" s="209"/>
      <c r="H691" s="209"/>
      <c r="I691" s="385"/>
    </row>
    <row r="692" spans="1:9" ht="12" x14ac:dyDescent="0.2">
      <c r="A692" s="178"/>
      <c r="B692" s="221" t="s">
        <v>985</v>
      </c>
      <c r="C692" s="213" t="s">
        <v>986</v>
      </c>
      <c r="D692" s="214" t="s">
        <v>8832</v>
      </c>
      <c r="E692" s="215"/>
      <c r="F692" s="216">
        <v>1</v>
      </c>
      <c r="G692" s="215"/>
      <c r="H692" s="215"/>
      <c r="I692" s="384"/>
    </row>
    <row r="693" spans="1:9" ht="12" x14ac:dyDescent="0.2">
      <c r="A693" s="178"/>
      <c r="B693" s="221" t="s">
        <v>985</v>
      </c>
      <c r="C693" s="213" t="s">
        <v>986</v>
      </c>
      <c r="D693" s="214" t="s">
        <v>8833</v>
      </c>
      <c r="E693" s="215"/>
      <c r="F693" s="216">
        <v>1</v>
      </c>
      <c r="G693" s="215"/>
      <c r="H693" s="215"/>
      <c r="I693" s="384"/>
    </row>
    <row r="694" spans="1:9" ht="12" x14ac:dyDescent="0.2">
      <c r="A694" s="178"/>
      <c r="B694" s="221" t="s">
        <v>985</v>
      </c>
      <c r="C694" s="213" t="s">
        <v>986</v>
      </c>
      <c r="D694" s="214" t="s">
        <v>8834</v>
      </c>
      <c r="E694" s="215"/>
      <c r="F694" s="216">
        <v>1</v>
      </c>
      <c r="G694" s="215"/>
      <c r="H694" s="215"/>
      <c r="I694" s="384"/>
    </row>
    <row r="695" spans="1:9" ht="12" x14ac:dyDescent="0.2">
      <c r="A695" s="178"/>
      <c r="B695" s="221" t="s">
        <v>985</v>
      </c>
      <c r="C695" s="213" t="s">
        <v>986</v>
      </c>
      <c r="D695" s="214" t="s">
        <v>8835</v>
      </c>
      <c r="E695" s="215"/>
      <c r="F695" s="216">
        <v>1</v>
      </c>
      <c r="G695" s="215"/>
      <c r="H695" s="215"/>
      <c r="I695" s="384"/>
    </row>
    <row r="696" spans="1:9" ht="12" x14ac:dyDescent="0.2">
      <c r="A696" s="178"/>
      <c r="B696" s="221" t="s">
        <v>985</v>
      </c>
      <c r="C696" s="213" t="s">
        <v>986</v>
      </c>
      <c r="D696" s="214" t="s">
        <v>8836</v>
      </c>
      <c r="E696" s="215"/>
      <c r="F696" s="216">
        <v>1</v>
      </c>
      <c r="G696" s="215"/>
      <c r="H696" s="215"/>
      <c r="I696" s="384"/>
    </row>
    <row r="697" spans="1:9" ht="12" x14ac:dyDescent="0.2">
      <c r="A697" s="178"/>
      <c r="B697" s="221" t="s">
        <v>985</v>
      </c>
      <c r="C697" s="213" t="s">
        <v>986</v>
      </c>
      <c r="D697" s="214" t="s">
        <v>8837</v>
      </c>
      <c r="E697" s="215"/>
      <c r="F697" s="216">
        <v>1</v>
      </c>
      <c r="G697" s="215"/>
      <c r="H697" s="215"/>
      <c r="I697" s="384"/>
    </row>
    <row r="698" spans="1:9" ht="12" x14ac:dyDescent="0.2">
      <c r="A698" s="179"/>
      <c r="B698" s="221" t="s">
        <v>985</v>
      </c>
      <c r="C698" s="217" t="s">
        <v>986</v>
      </c>
      <c r="D698" s="218" t="s">
        <v>1023</v>
      </c>
      <c r="E698" s="219"/>
      <c r="F698" s="220">
        <v>6</v>
      </c>
      <c r="G698" s="219"/>
      <c r="H698" s="219"/>
      <c r="I698" s="387"/>
    </row>
    <row r="699" spans="1:9" ht="24.95" customHeight="1" x14ac:dyDescent="0.2">
      <c r="A699" s="278" t="s">
        <v>3651</v>
      </c>
      <c r="B699" s="278" t="s">
        <v>979</v>
      </c>
      <c r="C699" s="279" t="s">
        <v>8400</v>
      </c>
      <c r="D699" s="280" t="s">
        <v>8401</v>
      </c>
      <c r="E699" s="281" t="s">
        <v>721</v>
      </c>
      <c r="F699" s="282">
        <v>1</v>
      </c>
      <c r="G699" s="67"/>
      <c r="H699" s="254">
        <f>ROUND(G699*F699,2)</f>
        <v>0</v>
      </c>
      <c r="I699" s="459" t="s">
        <v>982</v>
      </c>
    </row>
    <row r="700" spans="1:9" ht="12" x14ac:dyDescent="0.2">
      <c r="A700" s="175"/>
      <c r="B700" s="454" t="s">
        <v>983</v>
      </c>
      <c r="C700" s="209"/>
      <c r="D700" s="180" t="s">
        <v>5368</v>
      </c>
      <c r="E700" s="209"/>
      <c r="F700" s="209"/>
      <c r="G700" s="209"/>
      <c r="H700" s="209"/>
      <c r="I700" s="385"/>
    </row>
    <row r="701" spans="1:9" ht="24.95" customHeight="1" x14ac:dyDescent="0.2">
      <c r="A701" s="278" t="s">
        <v>3658</v>
      </c>
      <c r="B701" s="278" t="s">
        <v>979</v>
      </c>
      <c r="C701" s="279" t="s">
        <v>5377</v>
      </c>
      <c r="D701" s="280" t="s">
        <v>5378</v>
      </c>
      <c r="E701" s="281" t="s">
        <v>721</v>
      </c>
      <c r="F701" s="282">
        <v>1</v>
      </c>
      <c r="G701" s="67"/>
      <c r="H701" s="254">
        <f>ROUND(G701*F701,2)</f>
        <v>0</v>
      </c>
      <c r="I701" s="459" t="s">
        <v>982</v>
      </c>
    </row>
    <row r="702" spans="1:9" ht="12" x14ac:dyDescent="0.2">
      <c r="A702" s="175"/>
      <c r="B702" s="454" t="s">
        <v>983</v>
      </c>
      <c r="C702" s="209"/>
      <c r="D702" s="180" t="s">
        <v>5379</v>
      </c>
      <c r="E702" s="209"/>
      <c r="F702" s="209"/>
      <c r="G702" s="209"/>
      <c r="H702" s="209"/>
      <c r="I702" s="385"/>
    </row>
    <row r="703" spans="1:9" ht="120" x14ac:dyDescent="0.2">
      <c r="A703" s="175"/>
      <c r="B703" s="221" t="s">
        <v>1079</v>
      </c>
      <c r="C703" s="209"/>
      <c r="D703" s="227" t="s">
        <v>5380</v>
      </c>
      <c r="E703" s="209"/>
      <c r="F703" s="209"/>
      <c r="G703" s="209"/>
      <c r="H703" s="209"/>
      <c r="I703" s="385"/>
    </row>
    <row r="704" spans="1:9" ht="24.95" customHeight="1" x14ac:dyDescent="0.2">
      <c r="A704" s="278" t="s">
        <v>3666</v>
      </c>
      <c r="B704" s="278" t="s">
        <v>979</v>
      </c>
      <c r="C704" s="279" t="s">
        <v>5391</v>
      </c>
      <c r="D704" s="280" t="s">
        <v>5392</v>
      </c>
      <c r="E704" s="281" t="s">
        <v>721</v>
      </c>
      <c r="F704" s="282">
        <v>1</v>
      </c>
      <c r="G704" s="67"/>
      <c r="H704" s="254">
        <f>ROUND(G704*F704,2)</f>
        <v>0</v>
      </c>
      <c r="I704" s="459" t="s">
        <v>982</v>
      </c>
    </row>
    <row r="705" spans="1:9" ht="12" x14ac:dyDescent="0.2">
      <c r="A705" s="175"/>
      <c r="B705" s="454" t="s">
        <v>983</v>
      </c>
      <c r="C705" s="209"/>
      <c r="D705" s="180" t="s">
        <v>5393</v>
      </c>
      <c r="E705" s="209"/>
      <c r="F705" s="209"/>
      <c r="G705" s="209"/>
      <c r="H705" s="209"/>
      <c r="I705" s="385"/>
    </row>
    <row r="706" spans="1:9" ht="24" x14ac:dyDescent="0.2">
      <c r="A706" s="175"/>
      <c r="B706" s="221" t="s">
        <v>1079</v>
      </c>
      <c r="C706" s="209"/>
      <c r="D706" s="227" t="s">
        <v>5394</v>
      </c>
      <c r="E706" s="209"/>
      <c r="F706" s="209"/>
      <c r="G706" s="209"/>
      <c r="H706" s="209"/>
      <c r="I706" s="385"/>
    </row>
    <row r="707" spans="1:9" ht="12" x14ac:dyDescent="0.2">
      <c r="A707" s="177"/>
      <c r="B707" s="221" t="s">
        <v>985</v>
      </c>
      <c r="C707" s="210" t="s">
        <v>986</v>
      </c>
      <c r="D707" s="211" t="s">
        <v>5395</v>
      </c>
      <c r="E707" s="212"/>
      <c r="F707" s="210" t="s">
        <v>986</v>
      </c>
      <c r="G707" s="212"/>
      <c r="H707" s="212"/>
      <c r="I707" s="383"/>
    </row>
    <row r="708" spans="1:9" ht="12" x14ac:dyDescent="0.2">
      <c r="A708" s="178"/>
      <c r="B708" s="221" t="s">
        <v>985</v>
      </c>
      <c r="C708" s="213" t="s">
        <v>986</v>
      </c>
      <c r="D708" s="214" t="s">
        <v>73</v>
      </c>
      <c r="E708" s="215"/>
      <c r="F708" s="216">
        <v>1</v>
      </c>
      <c r="G708" s="215"/>
      <c r="H708" s="215"/>
      <c r="I708" s="384"/>
    </row>
    <row r="709" spans="1:9" ht="24.95" customHeight="1" x14ac:dyDescent="0.2">
      <c r="A709" s="278" t="s">
        <v>3671</v>
      </c>
      <c r="B709" s="278" t="s">
        <v>979</v>
      </c>
      <c r="C709" s="279" t="s">
        <v>5383</v>
      </c>
      <c r="D709" s="280" t="s">
        <v>5384</v>
      </c>
      <c r="E709" s="281" t="s">
        <v>721</v>
      </c>
      <c r="F709" s="282">
        <v>1</v>
      </c>
      <c r="G709" s="67"/>
      <c r="H709" s="254">
        <f>ROUND(G709*F709,2)</f>
        <v>0</v>
      </c>
      <c r="I709" s="459" t="s">
        <v>5515</v>
      </c>
    </row>
    <row r="710" spans="1:9" ht="12" x14ac:dyDescent="0.2">
      <c r="A710" s="175"/>
      <c r="B710" s="454" t="s">
        <v>983</v>
      </c>
      <c r="C710" s="209"/>
      <c r="D710" s="180" t="s">
        <v>8838</v>
      </c>
      <c r="E710" s="209"/>
      <c r="F710" s="209"/>
      <c r="G710" s="209"/>
      <c r="H710" s="209"/>
      <c r="I710" s="385"/>
    </row>
    <row r="711" spans="1:9" ht="24" x14ac:dyDescent="0.2">
      <c r="A711" s="175"/>
      <c r="B711" s="221" t="s">
        <v>1079</v>
      </c>
      <c r="C711" s="209"/>
      <c r="D711" s="227" t="s">
        <v>5386</v>
      </c>
      <c r="E711" s="209"/>
      <c r="F711" s="209"/>
      <c r="G711" s="209"/>
      <c r="H711" s="209"/>
      <c r="I711" s="385"/>
    </row>
    <row r="712" spans="1:9" s="46" customFormat="1" ht="24.95" customHeight="1" x14ac:dyDescent="0.25">
      <c r="A712" s="298"/>
      <c r="B712" s="351" t="s">
        <v>977</v>
      </c>
      <c r="C712" s="352" t="s">
        <v>5056</v>
      </c>
      <c r="D712" s="352" t="s">
        <v>5057</v>
      </c>
      <c r="E712" s="353"/>
      <c r="F712" s="354"/>
      <c r="G712" s="354"/>
      <c r="H712" s="116">
        <f>SUM(H713:H751)</f>
        <v>0</v>
      </c>
      <c r="I712" s="277"/>
    </row>
    <row r="713" spans="1:9" ht="24.95" customHeight="1" x14ac:dyDescent="0.2">
      <c r="A713" s="278" t="s">
        <v>3679</v>
      </c>
      <c r="B713" s="278" t="s">
        <v>979</v>
      </c>
      <c r="C713" s="279" t="s">
        <v>5472</v>
      </c>
      <c r="D713" s="280" t="s">
        <v>5473</v>
      </c>
      <c r="E713" s="281" t="s">
        <v>125</v>
      </c>
      <c r="F713" s="282">
        <v>77.5</v>
      </c>
      <c r="G713" s="67"/>
      <c r="H713" s="254">
        <f>ROUND(G713*F713,2)</f>
        <v>0</v>
      </c>
      <c r="I713" s="459" t="s">
        <v>982</v>
      </c>
    </row>
    <row r="714" spans="1:9" ht="12" x14ac:dyDescent="0.2">
      <c r="A714" s="175"/>
      <c r="B714" s="454" t="s">
        <v>983</v>
      </c>
      <c r="C714" s="209"/>
      <c r="D714" s="180" t="s">
        <v>5474</v>
      </c>
      <c r="E714" s="209"/>
      <c r="F714" s="209"/>
      <c r="G714" s="209"/>
      <c r="H714" s="209"/>
      <c r="I714" s="385"/>
    </row>
    <row r="715" spans="1:9" ht="12" x14ac:dyDescent="0.2">
      <c r="A715" s="177"/>
      <c r="B715" s="221" t="s">
        <v>985</v>
      </c>
      <c r="C715" s="210" t="s">
        <v>986</v>
      </c>
      <c r="D715" s="211" t="s">
        <v>5475</v>
      </c>
      <c r="E715" s="212"/>
      <c r="F715" s="210" t="s">
        <v>986</v>
      </c>
      <c r="G715" s="212"/>
      <c r="H715" s="212"/>
      <c r="I715" s="383"/>
    </row>
    <row r="716" spans="1:9" ht="12" x14ac:dyDescent="0.2">
      <c r="A716" s="178"/>
      <c r="B716" s="221" t="s">
        <v>985</v>
      </c>
      <c r="C716" s="213" t="s">
        <v>986</v>
      </c>
      <c r="D716" s="214" t="s">
        <v>8839</v>
      </c>
      <c r="E716" s="215"/>
      <c r="F716" s="216">
        <v>77.5</v>
      </c>
      <c r="G716" s="215"/>
      <c r="H716" s="215"/>
      <c r="I716" s="384"/>
    </row>
    <row r="717" spans="1:9" ht="24.95" customHeight="1" x14ac:dyDescent="0.2">
      <c r="A717" s="489" t="s">
        <v>3684</v>
      </c>
      <c r="B717" s="489" t="s">
        <v>1145</v>
      </c>
      <c r="C717" s="490" t="s">
        <v>8840</v>
      </c>
      <c r="D717" s="491" t="s">
        <v>8841</v>
      </c>
      <c r="E717" s="492" t="s">
        <v>620</v>
      </c>
      <c r="F717" s="493">
        <v>31</v>
      </c>
      <c r="G717" s="515"/>
      <c r="H717" s="494">
        <f>ROUND(G717*F717,2)</f>
        <v>0</v>
      </c>
      <c r="I717" s="495" t="s">
        <v>982</v>
      </c>
    </row>
    <row r="718" spans="1:9" ht="12" x14ac:dyDescent="0.2">
      <c r="A718" s="178"/>
      <c r="B718" s="221" t="s">
        <v>985</v>
      </c>
      <c r="C718" s="215"/>
      <c r="D718" s="214" t="s">
        <v>8842</v>
      </c>
      <c r="E718" s="215"/>
      <c r="F718" s="216">
        <v>31</v>
      </c>
      <c r="G718" s="215"/>
      <c r="H718" s="215"/>
      <c r="I718" s="384"/>
    </row>
    <row r="719" spans="1:9" ht="24.95" customHeight="1" x14ac:dyDescent="0.2">
      <c r="A719" s="489" t="s">
        <v>3691</v>
      </c>
      <c r="B719" s="489" t="s">
        <v>1145</v>
      </c>
      <c r="C719" s="490" t="s">
        <v>5481</v>
      </c>
      <c r="D719" s="491" t="s">
        <v>5482</v>
      </c>
      <c r="E719" s="492" t="s">
        <v>744</v>
      </c>
      <c r="F719" s="493">
        <v>54</v>
      </c>
      <c r="G719" s="515"/>
      <c r="H719" s="494">
        <f>ROUND(G719*F719,2)</f>
        <v>0</v>
      </c>
      <c r="I719" s="495" t="s">
        <v>986</v>
      </c>
    </row>
    <row r="720" spans="1:9" ht="24.95" customHeight="1" x14ac:dyDescent="0.2">
      <c r="A720" s="437" t="s">
        <v>3702</v>
      </c>
      <c r="B720" s="437" t="s">
        <v>979</v>
      </c>
      <c r="C720" s="461" t="s">
        <v>5487</v>
      </c>
      <c r="D720" s="439" t="s">
        <v>5488</v>
      </c>
      <c r="E720" s="440" t="s">
        <v>92</v>
      </c>
      <c r="F720" s="441">
        <v>28</v>
      </c>
      <c r="G720" s="288"/>
      <c r="H720" s="442">
        <f>ROUND(G720*F720,2)</f>
        <v>0</v>
      </c>
      <c r="I720" s="462" t="s">
        <v>982</v>
      </c>
    </row>
    <row r="721" spans="1:9" ht="12" x14ac:dyDescent="0.2">
      <c r="A721" s="175"/>
      <c r="B721" s="454" t="s">
        <v>983</v>
      </c>
      <c r="C721" s="209"/>
      <c r="D721" s="180" t="s">
        <v>5489</v>
      </c>
      <c r="E721" s="209"/>
      <c r="F721" s="209"/>
      <c r="G721" s="209"/>
      <c r="H721" s="209"/>
      <c r="I721" s="385"/>
    </row>
    <row r="722" spans="1:9" ht="12" x14ac:dyDescent="0.2">
      <c r="A722" s="177"/>
      <c r="B722" s="221" t="s">
        <v>985</v>
      </c>
      <c r="C722" s="210" t="s">
        <v>986</v>
      </c>
      <c r="D722" s="211" t="s">
        <v>5475</v>
      </c>
      <c r="E722" s="212"/>
      <c r="F722" s="210" t="s">
        <v>986</v>
      </c>
      <c r="G722" s="212"/>
      <c r="H722" s="212"/>
      <c r="I722" s="383"/>
    </row>
    <row r="723" spans="1:9" ht="12" x14ac:dyDescent="0.2">
      <c r="A723" s="177"/>
      <c r="B723" s="221" t="s">
        <v>985</v>
      </c>
      <c r="C723" s="210" t="s">
        <v>986</v>
      </c>
      <c r="D723" s="211" t="s">
        <v>5490</v>
      </c>
      <c r="E723" s="212"/>
      <c r="F723" s="210" t="s">
        <v>986</v>
      </c>
      <c r="G723" s="212"/>
      <c r="H723" s="212"/>
      <c r="I723" s="383"/>
    </row>
    <row r="724" spans="1:9" ht="12" x14ac:dyDescent="0.2">
      <c r="A724" s="178"/>
      <c r="B724" s="221" t="s">
        <v>985</v>
      </c>
      <c r="C724" s="213" t="s">
        <v>986</v>
      </c>
      <c r="D724" s="214" t="s">
        <v>8843</v>
      </c>
      <c r="E724" s="215"/>
      <c r="F724" s="216">
        <v>24</v>
      </c>
      <c r="G724" s="215"/>
      <c r="H724" s="215"/>
      <c r="I724" s="384"/>
    </row>
    <row r="725" spans="1:9" ht="12" x14ac:dyDescent="0.2">
      <c r="A725" s="177"/>
      <c r="B725" s="221" t="s">
        <v>985</v>
      </c>
      <c r="C725" s="210" t="s">
        <v>986</v>
      </c>
      <c r="D725" s="211" t="s">
        <v>8844</v>
      </c>
      <c r="E725" s="212"/>
      <c r="F725" s="210" t="s">
        <v>986</v>
      </c>
      <c r="G725" s="212"/>
      <c r="H725" s="212"/>
      <c r="I725" s="383"/>
    </row>
    <row r="726" spans="1:9" ht="12" x14ac:dyDescent="0.2">
      <c r="A726" s="178"/>
      <c r="B726" s="221" t="s">
        <v>985</v>
      </c>
      <c r="C726" s="213" t="s">
        <v>986</v>
      </c>
      <c r="D726" s="214" t="s">
        <v>997</v>
      </c>
      <c r="E726" s="215"/>
      <c r="F726" s="216">
        <v>4</v>
      </c>
      <c r="G726" s="215"/>
      <c r="H726" s="215"/>
      <c r="I726" s="384"/>
    </row>
    <row r="727" spans="1:9" ht="12" x14ac:dyDescent="0.2">
      <c r="A727" s="179"/>
      <c r="B727" s="221" t="s">
        <v>985</v>
      </c>
      <c r="C727" s="217" t="s">
        <v>986</v>
      </c>
      <c r="D727" s="218" t="s">
        <v>1023</v>
      </c>
      <c r="E727" s="219"/>
      <c r="F727" s="220">
        <v>28</v>
      </c>
      <c r="G727" s="219"/>
      <c r="H727" s="219"/>
      <c r="I727" s="387"/>
    </row>
    <row r="728" spans="1:9" ht="24.95" customHeight="1" x14ac:dyDescent="0.2">
      <c r="A728" s="489" t="s">
        <v>3706</v>
      </c>
      <c r="B728" s="489" t="s">
        <v>1145</v>
      </c>
      <c r="C728" s="490" t="s">
        <v>8845</v>
      </c>
      <c r="D728" s="491" t="s">
        <v>8846</v>
      </c>
      <c r="E728" s="492" t="s">
        <v>92</v>
      </c>
      <c r="F728" s="493">
        <v>4</v>
      </c>
      <c r="G728" s="515"/>
      <c r="H728" s="494">
        <f t="shared" ref="H728:H729" si="4">ROUND(G728*F728,2)</f>
        <v>0</v>
      </c>
      <c r="I728" s="495" t="s">
        <v>982</v>
      </c>
    </row>
    <row r="729" spans="1:9" ht="24.95" customHeight="1" x14ac:dyDescent="0.2">
      <c r="A729" s="489" t="s">
        <v>3712</v>
      </c>
      <c r="B729" s="489" t="s">
        <v>1145</v>
      </c>
      <c r="C729" s="490" t="s">
        <v>5492</v>
      </c>
      <c r="D729" s="491" t="s">
        <v>5493</v>
      </c>
      <c r="E729" s="492" t="s">
        <v>92</v>
      </c>
      <c r="F729" s="493">
        <v>24</v>
      </c>
      <c r="G729" s="515"/>
      <c r="H729" s="494">
        <f t="shared" si="4"/>
        <v>0</v>
      </c>
      <c r="I729" s="495" t="s">
        <v>982</v>
      </c>
    </row>
    <row r="730" spans="1:9" ht="24.95" customHeight="1" x14ac:dyDescent="0.2">
      <c r="A730" s="437" t="s">
        <v>3715</v>
      </c>
      <c r="B730" s="437" t="s">
        <v>979</v>
      </c>
      <c r="C730" s="461" t="s">
        <v>5483</v>
      </c>
      <c r="D730" s="439" t="s">
        <v>5484</v>
      </c>
      <c r="E730" s="440" t="s">
        <v>92</v>
      </c>
      <c r="F730" s="441">
        <v>54</v>
      </c>
      <c r="G730" s="288"/>
      <c r="H730" s="442">
        <f>ROUND(G730*F730,2)</f>
        <v>0</v>
      </c>
      <c r="I730" s="462" t="s">
        <v>986</v>
      </c>
    </row>
    <row r="731" spans="1:9" ht="24.95" customHeight="1" x14ac:dyDescent="0.2">
      <c r="A731" s="278" t="s">
        <v>3721</v>
      </c>
      <c r="B731" s="278" t="s">
        <v>979</v>
      </c>
      <c r="C731" s="279" t="s">
        <v>8847</v>
      </c>
      <c r="D731" s="280" t="s">
        <v>8848</v>
      </c>
      <c r="E731" s="281" t="s">
        <v>92</v>
      </c>
      <c r="F731" s="282">
        <v>7</v>
      </c>
      <c r="G731" s="67"/>
      <c r="H731" s="254">
        <f>ROUND(G731*F731,2)</f>
        <v>0</v>
      </c>
      <c r="I731" s="459" t="s">
        <v>982</v>
      </c>
    </row>
    <row r="732" spans="1:9" ht="12" x14ac:dyDescent="0.2">
      <c r="A732" s="175"/>
      <c r="B732" s="454" t="s">
        <v>983</v>
      </c>
      <c r="C732" s="209"/>
      <c r="D732" s="180" t="s">
        <v>8849</v>
      </c>
      <c r="E732" s="209"/>
      <c r="F732" s="209"/>
      <c r="G732" s="209"/>
      <c r="H732" s="209"/>
      <c r="I732" s="385"/>
    </row>
    <row r="733" spans="1:9" ht="12" x14ac:dyDescent="0.2">
      <c r="A733" s="177"/>
      <c r="B733" s="221" t="s">
        <v>985</v>
      </c>
      <c r="C733" s="210" t="s">
        <v>986</v>
      </c>
      <c r="D733" s="211" t="s">
        <v>5475</v>
      </c>
      <c r="E733" s="212"/>
      <c r="F733" s="210" t="s">
        <v>986</v>
      </c>
      <c r="G733" s="212"/>
      <c r="H733" s="212"/>
      <c r="I733" s="383"/>
    </row>
    <row r="734" spans="1:9" ht="12" x14ac:dyDescent="0.2">
      <c r="A734" s="178"/>
      <c r="B734" s="221" t="s">
        <v>985</v>
      </c>
      <c r="C734" s="213" t="s">
        <v>986</v>
      </c>
      <c r="D734" s="214" t="s">
        <v>1011</v>
      </c>
      <c r="E734" s="215"/>
      <c r="F734" s="216">
        <v>7</v>
      </c>
      <c r="G734" s="215"/>
      <c r="H734" s="215"/>
      <c r="I734" s="384"/>
    </row>
    <row r="735" spans="1:9" ht="24.95" customHeight="1" x14ac:dyDescent="0.2">
      <c r="A735" s="489" t="s">
        <v>3727</v>
      </c>
      <c r="B735" s="489" t="s">
        <v>1145</v>
      </c>
      <c r="C735" s="490" t="s">
        <v>8850</v>
      </c>
      <c r="D735" s="491" t="s">
        <v>8851</v>
      </c>
      <c r="E735" s="492" t="s">
        <v>92</v>
      </c>
      <c r="F735" s="493">
        <v>7</v>
      </c>
      <c r="G735" s="515"/>
      <c r="H735" s="494">
        <f t="shared" ref="H735:H736" si="5">ROUND(G735*F735,2)</f>
        <v>0</v>
      </c>
      <c r="I735" s="495" t="s">
        <v>982</v>
      </c>
    </row>
    <row r="736" spans="1:9" ht="24.95" customHeight="1" x14ac:dyDescent="0.2">
      <c r="A736" s="489" t="s">
        <v>3733</v>
      </c>
      <c r="B736" s="489" t="s">
        <v>1145</v>
      </c>
      <c r="C736" s="490" t="s">
        <v>8852</v>
      </c>
      <c r="D736" s="491" t="s">
        <v>8853</v>
      </c>
      <c r="E736" s="492" t="s">
        <v>92</v>
      </c>
      <c r="F736" s="493">
        <v>21</v>
      </c>
      <c r="G736" s="515"/>
      <c r="H736" s="494">
        <f t="shared" si="5"/>
        <v>0</v>
      </c>
      <c r="I736" s="495" t="s">
        <v>982</v>
      </c>
    </row>
    <row r="737" spans="1:9" ht="12" x14ac:dyDescent="0.2">
      <c r="A737" s="178"/>
      <c r="B737" s="221" t="s">
        <v>985</v>
      </c>
      <c r="C737" s="213" t="s">
        <v>986</v>
      </c>
      <c r="D737" s="214" t="s">
        <v>8854</v>
      </c>
      <c r="E737" s="215"/>
      <c r="F737" s="216">
        <v>21</v>
      </c>
      <c r="G737" s="215"/>
      <c r="H737" s="215"/>
      <c r="I737" s="384"/>
    </row>
    <row r="738" spans="1:9" ht="24.95" customHeight="1" x14ac:dyDescent="0.2">
      <c r="A738" s="489" t="s">
        <v>3738</v>
      </c>
      <c r="B738" s="489" t="s">
        <v>1145</v>
      </c>
      <c r="C738" s="490" t="s">
        <v>8855</v>
      </c>
      <c r="D738" s="491" t="s">
        <v>8856</v>
      </c>
      <c r="E738" s="492" t="s">
        <v>92</v>
      </c>
      <c r="F738" s="493">
        <v>7</v>
      </c>
      <c r="G738" s="515"/>
      <c r="H738" s="494">
        <f t="shared" ref="H738:H739" si="6">ROUND(G738*F738,2)</f>
        <v>0</v>
      </c>
      <c r="I738" s="495" t="s">
        <v>982</v>
      </c>
    </row>
    <row r="739" spans="1:9" ht="24.95" customHeight="1" x14ac:dyDescent="0.2">
      <c r="A739" s="489" t="s">
        <v>3743</v>
      </c>
      <c r="B739" s="489" t="s">
        <v>1145</v>
      </c>
      <c r="C739" s="490" t="s">
        <v>8857</v>
      </c>
      <c r="D739" s="491" t="s">
        <v>8858</v>
      </c>
      <c r="E739" s="492" t="s">
        <v>125</v>
      </c>
      <c r="F739" s="493">
        <v>70</v>
      </c>
      <c r="G739" s="515"/>
      <c r="H739" s="494">
        <f t="shared" si="6"/>
        <v>0</v>
      </c>
      <c r="I739" s="495" t="s">
        <v>982</v>
      </c>
    </row>
    <row r="740" spans="1:9" ht="12" x14ac:dyDescent="0.2">
      <c r="A740" s="178"/>
      <c r="B740" s="221" t="s">
        <v>985</v>
      </c>
      <c r="C740" s="213" t="s">
        <v>986</v>
      </c>
      <c r="D740" s="214" t="s">
        <v>8859</v>
      </c>
      <c r="E740" s="215"/>
      <c r="F740" s="216">
        <v>70</v>
      </c>
      <c r="G740" s="215"/>
      <c r="H740" s="215"/>
      <c r="I740" s="384"/>
    </row>
    <row r="741" spans="1:9" ht="24.95" customHeight="1" x14ac:dyDescent="0.2">
      <c r="A741" s="489" t="s">
        <v>3748</v>
      </c>
      <c r="B741" s="489" t="s">
        <v>1145</v>
      </c>
      <c r="C741" s="490" t="s">
        <v>8860</v>
      </c>
      <c r="D741" s="491" t="s">
        <v>8861</v>
      </c>
      <c r="E741" s="492" t="s">
        <v>92</v>
      </c>
      <c r="F741" s="493">
        <v>7</v>
      </c>
      <c r="G741" s="515"/>
      <c r="H741" s="494">
        <f>ROUND(G741*F741,2)</f>
        <v>0</v>
      </c>
      <c r="I741" s="495" t="s">
        <v>982</v>
      </c>
    </row>
    <row r="742" spans="1:9" ht="24.95" customHeight="1" x14ac:dyDescent="0.2">
      <c r="A742" s="437" t="s">
        <v>3753</v>
      </c>
      <c r="B742" s="437" t="s">
        <v>979</v>
      </c>
      <c r="C742" s="461" t="s">
        <v>5494</v>
      </c>
      <c r="D742" s="439" t="s">
        <v>5495</v>
      </c>
      <c r="E742" s="440" t="s">
        <v>721</v>
      </c>
      <c r="F742" s="441">
        <v>2</v>
      </c>
      <c r="G742" s="288"/>
      <c r="H742" s="442">
        <f>ROUND(G742*F742,2)</f>
        <v>0</v>
      </c>
      <c r="I742" s="462" t="s">
        <v>986</v>
      </c>
    </row>
    <row r="743" spans="1:9" ht="24.95" customHeight="1" x14ac:dyDescent="0.2">
      <c r="A743" s="278" t="s">
        <v>3758</v>
      </c>
      <c r="B743" s="278" t="s">
        <v>979</v>
      </c>
      <c r="C743" s="279" t="s">
        <v>5400</v>
      </c>
      <c r="D743" s="280" t="s">
        <v>5401</v>
      </c>
      <c r="E743" s="281" t="s">
        <v>721</v>
      </c>
      <c r="F743" s="282">
        <v>1</v>
      </c>
      <c r="G743" s="67"/>
      <c r="H743" s="254">
        <f>ROUND(G743*F743,2)</f>
        <v>0</v>
      </c>
      <c r="I743" s="459" t="s">
        <v>982</v>
      </c>
    </row>
    <row r="744" spans="1:9" ht="12" x14ac:dyDescent="0.2">
      <c r="A744" s="175"/>
      <c r="B744" s="454" t="s">
        <v>983</v>
      </c>
      <c r="C744" s="209"/>
      <c r="D744" s="180" t="s">
        <v>5402</v>
      </c>
      <c r="E744" s="209"/>
      <c r="F744" s="209"/>
      <c r="G744" s="209"/>
      <c r="H744" s="209"/>
      <c r="I744" s="385"/>
    </row>
    <row r="745" spans="1:9" ht="12" x14ac:dyDescent="0.2">
      <c r="A745" s="177"/>
      <c r="B745" s="221" t="s">
        <v>985</v>
      </c>
      <c r="C745" s="210" t="s">
        <v>986</v>
      </c>
      <c r="D745" s="211" t="s">
        <v>5475</v>
      </c>
      <c r="E745" s="212"/>
      <c r="F745" s="210" t="s">
        <v>986</v>
      </c>
      <c r="G745" s="212"/>
      <c r="H745" s="212"/>
      <c r="I745" s="383"/>
    </row>
    <row r="746" spans="1:9" ht="12" x14ac:dyDescent="0.2">
      <c r="A746" s="177"/>
      <c r="B746" s="221" t="s">
        <v>985</v>
      </c>
      <c r="C746" s="210" t="s">
        <v>986</v>
      </c>
      <c r="D746" s="211" t="s">
        <v>5497</v>
      </c>
      <c r="E746" s="212"/>
      <c r="F746" s="210" t="s">
        <v>986</v>
      </c>
      <c r="G746" s="212"/>
      <c r="H746" s="212"/>
      <c r="I746" s="383"/>
    </row>
    <row r="747" spans="1:9" ht="12" x14ac:dyDescent="0.2">
      <c r="A747" s="178"/>
      <c r="B747" s="221" t="s">
        <v>985</v>
      </c>
      <c r="C747" s="213" t="s">
        <v>986</v>
      </c>
      <c r="D747" s="214" t="s">
        <v>73</v>
      </c>
      <c r="E747" s="215"/>
      <c r="F747" s="216">
        <v>1</v>
      </c>
      <c r="G747" s="215"/>
      <c r="H747" s="215"/>
      <c r="I747" s="384"/>
    </row>
    <row r="748" spans="1:9" ht="24.95" customHeight="1" x14ac:dyDescent="0.2">
      <c r="A748" s="278" t="s">
        <v>3764</v>
      </c>
      <c r="B748" s="278" t="s">
        <v>979</v>
      </c>
      <c r="C748" s="279" t="s">
        <v>5522</v>
      </c>
      <c r="D748" s="280" t="s">
        <v>5523</v>
      </c>
      <c r="E748" s="281" t="s">
        <v>940</v>
      </c>
      <c r="F748" s="282">
        <v>8</v>
      </c>
      <c r="G748" s="67"/>
      <c r="H748" s="254">
        <f>ROUND(G748*F748,2)</f>
        <v>0</v>
      </c>
      <c r="I748" s="459" t="s">
        <v>982</v>
      </c>
    </row>
    <row r="749" spans="1:9" ht="12" x14ac:dyDescent="0.2">
      <c r="A749" s="175"/>
      <c r="B749" s="454" t="s">
        <v>983</v>
      </c>
      <c r="C749" s="209"/>
      <c r="D749" s="180" t="s">
        <v>5524</v>
      </c>
      <c r="E749" s="209"/>
      <c r="F749" s="209"/>
      <c r="G749" s="209"/>
      <c r="H749" s="209"/>
      <c r="I749" s="385"/>
    </row>
    <row r="750" spans="1:9" ht="12" x14ac:dyDescent="0.2">
      <c r="A750" s="177"/>
      <c r="B750" s="221" t="s">
        <v>985</v>
      </c>
      <c r="C750" s="210" t="s">
        <v>986</v>
      </c>
      <c r="D750" s="211" t="s">
        <v>8862</v>
      </c>
      <c r="E750" s="212"/>
      <c r="F750" s="210" t="s">
        <v>986</v>
      </c>
      <c r="G750" s="212"/>
      <c r="H750" s="212"/>
      <c r="I750" s="383"/>
    </row>
    <row r="751" spans="1:9" ht="12" x14ac:dyDescent="0.2">
      <c r="A751" s="178"/>
      <c r="B751" s="221" t="s">
        <v>985</v>
      </c>
      <c r="C751" s="213" t="s">
        <v>986</v>
      </c>
      <c r="D751" s="214" t="s">
        <v>8863</v>
      </c>
      <c r="E751" s="215"/>
      <c r="F751" s="216">
        <v>8</v>
      </c>
      <c r="G751" s="215"/>
      <c r="H751" s="215"/>
      <c r="I751" s="384"/>
    </row>
    <row r="752" spans="1:9" s="46" customFormat="1" ht="24.95" customHeight="1" x14ac:dyDescent="0.25">
      <c r="A752" s="298"/>
      <c r="B752" s="351" t="s">
        <v>977</v>
      </c>
      <c r="C752" s="352" t="s">
        <v>5058</v>
      </c>
      <c r="D752" s="352" t="s">
        <v>5059</v>
      </c>
      <c r="E752" s="353"/>
      <c r="F752" s="354"/>
      <c r="G752" s="354"/>
      <c r="H752" s="116">
        <f>SUM(H753:H794)</f>
        <v>0</v>
      </c>
      <c r="I752" s="277"/>
    </row>
    <row r="753" spans="1:9" ht="24.95" customHeight="1" x14ac:dyDescent="0.2">
      <c r="A753" s="278" t="s">
        <v>3768</v>
      </c>
      <c r="B753" s="278" t="s">
        <v>979</v>
      </c>
      <c r="C753" s="279" t="s">
        <v>5275</v>
      </c>
      <c r="D753" s="280" t="s">
        <v>5276</v>
      </c>
      <c r="E753" s="281" t="s">
        <v>125</v>
      </c>
      <c r="F753" s="282">
        <v>300</v>
      </c>
      <c r="G753" s="67"/>
      <c r="H753" s="254">
        <f>ROUND(G753*F753,2)</f>
        <v>0</v>
      </c>
      <c r="I753" s="459" t="s">
        <v>982</v>
      </c>
    </row>
    <row r="754" spans="1:9" ht="12" x14ac:dyDescent="0.2">
      <c r="A754" s="175"/>
      <c r="B754" s="454" t="s">
        <v>983</v>
      </c>
      <c r="C754" s="209"/>
      <c r="D754" s="180" t="s">
        <v>5277</v>
      </c>
      <c r="E754" s="209"/>
      <c r="F754" s="209"/>
      <c r="G754" s="209"/>
      <c r="H754" s="209"/>
      <c r="I754" s="385"/>
    </row>
    <row r="755" spans="1:9" ht="9" customHeight="1" x14ac:dyDescent="0.2">
      <c r="A755" s="177"/>
      <c r="B755" s="221" t="s">
        <v>985</v>
      </c>
      <c r="C755" s="210" t="s">
        <v>986</v>
      </c>
      <c r="D755" s="211" t="s">
        <v>8436</v>
      </c>
      <c r="E755" s="212"/>
      <c r="F755" s="210" t="s">
        <v>986</v>
      </c>
      <c r="G755" s="212"/>
      <c r="H755" s="212"/>
      <c r="I755" s="383"/>
    </row>
    <row r="756" spans="1:9" ht="9" customHeight="1" x14ac:dyDescent="0.2">
      <c r="A756" s="178"/>
      <c r="B756" s="221" t="s">
        <v>985</v>
      </c>
      <c r="C756" s="213" t="s">
        <v>986</v>
      </c>
      <c r="D756" s="214" t="s">
        <v>906</v>
      </c>
      <c r="E756" s="215"/>
      <c r="F756" s="216">
        <v>39</v>
      </c>
      <c r="G756" s="215"/>
      <c r="H756" s="215"/>
      <c r="I756" s="384"/>
    </row>
    <row r="757" spans="1:9" ht="9" customHeight="1" x14ac:dyDescent="0.2">
      <c r="A757" s="177"/>
      <c r="B757" s="221" t="s">
        <v>985</v>
      </c>
      <c r="C757" s="210" t="s">
        <v>986</v>
      </c>
      <c r="D757" s="211" t="s">
        <v>8437</v>
      </c>
      <c r="E757" s="212"/>
      <c r="F757" s="210" t="s">
        <v>986</v>
      </c>
      <c r="G757" s="212"/>
      <c r="H757" s="212"/>
      <c r="I757" s="383"/>
    </row>
    <row r="758" spans="1:9" ht="9" customHeight="1" x14ac:dyDescent="0.2">
      <c r="A758" s="178"/>
      <c r="B758" s="221" t="s">
        <v>985</v>
      </c>
      <c r="C758" s="213" t="s">
        <v>986</v>
      </c>
      <c r="D758" s="214" t="s">
        <v>1192</v>
      </c>
      <c r="E758" s="215"/>
      <c r="F758" s="216">
        <v>52</v>
      </c>
      <c r="G758" s="215"/>
      <c r="H758" s="215"/>
      <c r="I758" s="384"/>
    </row>
    <row r="759" spans="1:9" ht="9" customHeight="1" x14ac:dyDescent="0.2">
      <c r="A759" s="177"/>
      <c r="B759" s="221" t="s">
        <v>985</v>
      </c>
      <c r="C759" s="210" t="s">
        <v>986</v>
      </c>
      <c r="D759" s="211" t="s">
        <v>8438</v>
      </c>
      <c r="E759" s="212"/>
      <c r="F759" s="210" t="s">
        <v>986</v>
      </c>
      <c r="G759" s="212"/>
      <c r="H759" s="212"/>
      <c r="I759" s="383"/>
    </row>
    <row r="760" spans="1:9" ht="9" customHeight="1" x14ac:dyDescent="0.2">
      <c r="A760" s="178"/>
      <c r="B760" s="221" t="s">
        <v>985</v>
      </c>
      <c r="C760" s="213" t="s">
        <v>986</v>
      </c>
      <c r="D760" s="214" t="s">
        <v>914</v>
      </c>
      <c r="E760" s="215"/>
      <c r="F760" s="216">
        <v>44</v>
      </c>
      <c r="G760" s="215"/>
      <c r="H760" s="215"/>
      <c r="I760" s="384"/>
    </row>
    <row r="761" spans="1:9" ht="9" customHeight="1" x14ac:dyDescent="0.2">
      <c r="A761" s="177"/>
      <c r="B761" s="221" t="s">
        <v>985</v>
      </c>
      <c r="C761" s="210" t="s">
        <v>986</v>
      </c>
      <c r="D761" s="211" t="s">
        <v>8439</v>
      </c>
      <c r="E761" s="212"/>
      <c r="F761" s="210" t="s">
        <v>986</v>
      </c>
      <c r="G761" s="212"/>
      <c r="H761" s="212"/>
      <c r="I761" s="383"/>
    </row>
    <row r="762" spans="1:9" ht="9" customHeight="1" x14ac:dyDescent="0.2">
      <c r="A762" s="178"/>
      <c r="B762" s="221" t="s">
        <v>985</v>
      </c>
      <c r="C762" s="213" t="s">
        <v>986</v>
      </c>
      <c r="D762" s="214" t="s">
        <v>2723</v>
      </c>
      <c r="E762" s="215"/>
      <c r="F762" s="216">
        <v>75</v>
      </c>
      <c r="G762" s="215"/>
      <c r="H762" s="215"/>
      <c r="I762" s="384"/>
    </row>
    <row r="763" spans="1:9" ht="9" customHeight="1" x14ac:dyDescent="0.2">
      <c r="A763" s="177"/>
      <c r="B763" s="221" t="s">
        <v>985</v>
      </c>
      <c r="C763" s="210" t="s">
        <v>986</v>
      </c>
      <c r="D763" s="211" t="s">
        <v>8440</v>
      </c>
      <c r="E763" s="212"/>
      <c r="F763" s="210" t="s">
        <v>986</v>
      </c>
      <c r="G763" s="212"/>
      <c r="H763" s="212"/>
      <c r="I763" s="383"/>
    </row>
    <row r="764" spans="1:9" ht="9" customHeight="1" x14ac:dyDescent="0.2">
      <c r="A764" s="178"/>
      <c r="B764" s="221" t="s">
        <v>985</v>
      </c>
      <c r="C764" s="213" t="s">
        <v>986</v>
      </c>
      <c r="D764" s="214" t="s">
        <v>912</v>
      </c>
      <c r="E764" s="215"/>
      <c r="F764" s="216">
        <v>42</v>
      </c>
      <c r="G764" s="215"/>
      <c r="H764" s="215"/>
      <c r="I764" s="384"/>
    </row>
    <row r="765" spans="1:9" ht="9" customHeight="1" x14ac:dyDescent="0.2">
      <c r="A765" s="177"/>
      <c r="B765" s="221" t="s">
        <v>985</v>
      </c>
      <c r="C765" s="210" t="s">
        <v>986</v>
      </c>
      <c r="D765" s="211" t="s">
        <v>8441</v>
      </c>
      <c r="E765" s="212"/>
      <c r="F765" s="210" t="s">
        <v>986</v>
      </c>
      <c r="G765" s="212"/>
      <c r="H765" s="212"/>
      <c r="I765" s="383"/>
    </row>
    <row r="766" spans="1:9" ht="9" customHeight="1" x14ac:dyDescent="0.2">
      <c r="A766" s="178"/>
      <c r="B766" s="221" t="s">
        <v>985</v>
      </c>
      <c r="C766" s="213" t="s">
        <v>986</v>
      </c>
      <c r="D766" s="214" t="s">
        <v>1175</v>
      </c>
      <c r="E766" s="215"/>
      <c r="F766" s="216">
        <v>48</v>
      </c>
      <c r="G766" s="215"/>
      <c r="H766" s="215"/>
      <c r="I766" s="384"/>
    </row>
    <row r="767" spans="1:9" ht="9" customHeight="1" x14ac:dyDescent="0.2">
      <c r="A767" s="179"/>
      <c r="B767" s="221" t="s">
        <v>985</v>
      </c>
      <c r="C767" s="217" t="s">
        <v>986</v>
      </c>
      <c r="D767" s="218" t="s">
        <v>1023</v>
      </c>
      <c r="E767" s="219"/>
      <c r="F767" s="220">
        <v>300</v>
      </c>
      <c r="G767" s="219"/>
      <c r="H767" s="219"/>
      <c r="I767" s="387"/>
    </row>
    <row r="768" spans="1:9" ht="24.95" customHeight="1" x14ac:dyDescent="0.2">
      <c r="A768" s="489" t="s">
        <v>3772</v>
      </c>
      <c r="B768" s="489" t="s">
        <v>1145</v>
      </c>
      <c r="C768" s="490" t="s">
        <v>5291</v>
      </c>
      <c r="D768" s="491" t="s">
        <v>5292</v>
      </c>
      <c r="E768" s="492" t="s">
        <v>125</v>
      </c>
      <c r="F768" s="493">
        <v>330</v>
      </c>
      <c r="G768" s="515"/>
      <c r="H768" s="494">
        <f>ROUND(G768*F768,2)</f>
        <v>0</v>
      </c>
      <c r="I768" s="495" t="s">
        <v>986</v>
      </c>
    </row>
    <row r="769" spans="1:9" ht="132" x14ac:dyDescent="0.2">
      <c r="A769" s="175"/>
      <c r="B769" s="221" t="s">
        <v>1079</v>
      </c>
      <c r="C769" s="209"/>
      <c r="D769" s="227" t="s">
        <v>5293</v>
      </c>
      <c r="E769" s="209"/>
      <c r="F769" s="209"/>
      <c r="G769" s="209"/>
      <c r="H769" s="209"/>
      <c r="I769" s="385"/>
    </row>
    <row r="770" spans="1:9" ht="12" x14ac:dyDescent="0.2">
      <c r="A770" s="178"/>
      <c r="B770" s="221" t="s">
        <v>985</v>
      </c>
      <c r="C770" s="215"/>
      <c r="D770" s="214" t="s">
        <v>8864</v>
      </c>
      <c r="E770" s="215"/>
      <c r="F770" s="216">
        <v>330</v>
      </c>
      <c r="G770" s="215"/>
      <c r="H770" s="215"/>
      <c r="I770" s="384"/>
    </row>
    <row r="771" spans="1:9" ht="24.95" customHeight="1" x14ac:dyDescent="0.2">
      <c r="A771" s="278" t="s">
        <v>3776</v>
      </c>
      <c r="B771" s="278" t="s">
        <v>979</v>
      </c>
      <c r="C771" s="279" t="s">
        <v>8865</v>
      </c>
      <c r="D771" s="280" t="s">
        <v>8866</v>
      </c>
      <c r="E771" s="281" t="s">
        <v>92</v>
      </c>
      <c r="F771" s="282">
        <v>1</v>
      </c>
      <c r="G771" s="67"/>
      <c r="H771" s="254">
        <f>ROUND(G771*F771,2)</f>
        <v>0</v>
      </c>
      <c r="I771" s="459" t="s">
        <v>986</v>
      </c>
    </row>
    <row r="772" spans="1:9" ht="12" x14ac:dyDescent="0.2">
      <c r="A772" s="177"/>
      <c r="B772" s="221" t="s">
        <v>985</v>
      </c>
      <c r="C772" s="210" t="s">
        <v>986</v>
      </c>
      <c r="D772" s="211" t="s">
        <v>5105</v>
      </c>
      <c r="E772" s="212"/>
      <c r="F772" s="210" t="s">
        <v>986</v>
      </c>
      <c r="G772" s="212"/>
      <c r="H772" s="212"/>
      <c r="I772" s="383"/>
    </row>
    <row r="773" spans="1:9" ht="12" x14ac:dyDescent="0.2">
      <c r="A773" s="178"/>
      <c r="B773" s="221" t="s">
        <v>985</v>
      </c>
      <c r="C773" s="213" t="s">
        <v>986</v>
      </c>
      <c r="D773" s="214" t="s">
        <v>5656</v>
      </c>
      <c r="E773" s="215"/>
      <c r="F773" s="216">
        <v>1</v>
      </c>
      <c r="G773" s="215"/>
      <c r="H773" s="215"/>
      <c r="I773" s="384"/>
    </row>
    <row r="774" spans="1:9" ht="24.95" customHeight="1" x14ac:dyDescent="0.2">
      <c r="A774" s="489" t="s">
        <v>3780</v>
      </c>
      <c r="B774" s="489" t="s">
        <v>1145</v>
      </c>
      <c r="C774" s="490" t="s">
        <v>8867</v>
      </c>
      <c r="D774" s="491" t="s">
        <v>8868</v>
      </c>
      <c r="E774" s="492" t="s">
        <v>744</v>
      </c>
      <c r="F774" s="493">
        <v>1</v>
      </c>
      <c r="G774" s="515"/>
      <c r="H774" s="494">
        <f>ROUND(G774*F774,2)</f>
        <v>0</v>
      </c>
      <c r="I774" s="495" t="s">
        <v>986</v>
      </c>
    </row>
    <row r="775" spans="1:9" ht="24" x14ac:dyDescent="0.2">
      <c r="A775" s="175"/>
      <c r="B775" s="221" t="s">
        <v>1079</v>
      </c>
      <c r="C775" s="209"/>
      <c r="D775" s="227" t="s">
        <v>5345</v>
      </c>
      <c r="E775" s="209"/>
      <c r="F775" s="209"/>
      <c r="G775" s="209"/>
      <c r="H775" s="209"/>
      <c r="I775" s="385"/>
    </row>
    <row r="776" spans="1:9" ht="24.95" customHeight="1" x14ac:dyDescent="0.2">
      <c r="A776" s="278" t="s">
        <v>3784</v>
      </c>
      <c r="B776" s="278" t="s">
        <v>979</v>
      </c>
      <c r="C776" s="279" t="s">
        <v>8869</v>
      </c>
      <c r="D776" s="280" t="s">
        <v>8870</v>
      </c>
      <c r="E776" s="281" t="s">
        <v>92</v>
      </c>
      <c r="F776" s="282">
        <v>6</v>
      </c>
      <c r="G776" s="67"/>
      <c r="H776" s="254">
        <f>ROUND(G776*F776,2)</f>
        <v>0</v>
      </c>
      <c r="I776" s="459" t="s">
        <v>986</v>
      </c>
    </row>
    <row r="777" spans="1:9" ht="12" x14ac:dyDescent="0.2">
      <c r="A777" s="177"/>
      <c r="B777" s="221" t="s">
        <v>985</v>
      </c>
      <c r="C777" s="210" t="s">
        <v>986</v>
      </c>
      <c r="D777" s="211" t="s">
        <v>5105</v>
      </c>
      <c r="E777" s="212"/>
      <c r="F777" s="210" t="s">
        <v>986</v>
      </c>
      <c r="G777" s="212"/>
      <c r="H777" s="212"/>
      <c r="I777" s="383"/>
    </row>
    <row r="778" spans="1:9" ht="12" x14ac:dyDescent="0.2">
      <c r="A778" s="178"/>
      <c r="B778" s="221" t="s">
        <v>985</v>
      </c>
      <c r="C778" s="213" t="s">
        <v>986</v>
      </c>
      <c r="D778" s="214" t="s">
        <v>8871</v>
      </c>
      <c r="E778" s="215"/>
      <c r="F778" s="216">
        <v>6</v>
      </c>
      <c r="G778" s="215"/>
      <c r="H778" s="215"/>
      <c r="I778" s="384"/>
    </row>
    <row r="779" spans="1:9" ht="24.95" customHeight="1" x14ac:dyDescent="0.2">
      <c r="A779" s="489" t="s">
        <v>3789</v>
      </c>
      <c r="B779" s="489" t="s">
        <v>1145</v>
      </c>
      <c r="C779" s="490" t="s">
        <v>8872</v>
      </c>
      <c r="D779" s="491" t="s">
        <v>8873</v>
      </c>
      <c r="E779" s="492" t="s">
        <v>744</v>
      </c>
      <c r="F779" s="493">
        <v>6</v>
      </c>
      <c r="G779" s="515"/>
      <c r="H779" s="494">
        <f>ROUND(G779*F779,2)</f>
        <v>0</v>
      </c>
      <c r="I779" s="495" t="s">
        <v>986</v>
      </c>
    </row>
    <row r="780" spans="1:9" ht="24" x14ac:dyDescent="0.2">
      <c r="A780" s="175"/>
      <c r="B780" s="221" t="s">
        <v>1079</v>
      </c>
      <c r="C780" s="209"/>
      <c r="D780" s="227" t="s">
        <v>5345</v>
      </c>
      <c r="E780" s="209"/>
      <c r="F780" s="209"/>
      <c r="G780" s="209"/>
      <c r="H780" s="209"/>
      <c r="I780" s="385"/>
    </row>
    <row r="781" spans="1:9" ht="24.95" customHeight="1" x14ac:dyDescent="0.2">
      <c r="A781" s="278" t="s">
        <v>3793</v>
      </c>
      <c r="B781" s="278" t="s">
        <v>979</v>
      </c>
      <c r="C781" s="279" t="s">
        <v>8874</v>
      </c>
      <c r="D781" s="280" t="s">
        <v>8875</v>
      </c>
      <c r="E781" s="281" t="s">
        <v>92</v>
      </c>
      <c r="F781" s="282">
        <v>4</v>
      </c>
      <c r="G781" s="67"/>
      <c r="H781" s="254">
        <f>ROUND(G781*F781,2)</f>
        <v>0</v>
      </c>
      <c r="I781" s="459" t="s">
        <v>986</v>
      </c>
    </row>
    <row r="782" spans="1:9" ht="12" x14ac:dyDescent="0.2">
      <c r="A782" s="177"/>
      <c r="B782" s="221" t="s">
        <v>985</v>
      </c>
      <c r="C782" s="210" t="s">
        <v>986</v>
      </c>
      <c r="D782" s="211" t="s">
        <v>5105</v>
      </c>
      <c r="E782" s="212"/>
      <c r="F782" s="210" t="s">
        <v>986</v>
      </c>
      <c r="G782" s="212"/>
      <c r="H782" s="212"/>
      <c r="I782" s="383"/>
    </row>
    <row r="783" spans="1:9" ht="12" x14ac:dyDescent="0.2">
      <c r="A783" s="177"/>
      <c r="B783" s="221" t="s">
        <v>985</v>
      </c>
      <c r="C783" s="210" t="s">
        <v>986</v>
      </c>
      <c r="D783" s="211" t="s">
        <v>8526</v>
      </c>
      <c r="E783" s="212"/>
      <c r="F783" s="210" t="s">
        <v>986</v>
      </c>
      <c r="G783" s="212"/>
      <c r="H783" s="212"/>
      <c r="I783" s="383"/>
    </row>
    <row r="784" spans="1:9" ht="12" x14ac:dyDescent="0.2">
      <c r="A784" s="178"/>
      <c r="B784" s="221" t="s">
        <v>985</v>
      </c>
      <c r="C784" s="213" t="s">
        <v>986</v>
      </c>
      <c r="D784" s="214" t="s">
        <v>997</v>
      </c>
      <c r="E784" s="215"/>
      <c r="F784" s="216">
        <v>4</v>
      </c>
      <c r="G784" s="215"/>
      <c r="H784" s="215"/>
      <c r="I784" s="384"/>
    </row>
    <row r="785" spans="1:9" ht="24.95" customHeight="1" x14ac:dyDescent="0.2">
      <c r="A785" s="489" t="s">
        <v>3797</v>
      </c>
      <c r="B785" s="489" t="s">
        <v>1145</v>
      </c>
      <c r="C785" s="490" t="s">
        <v>8876</v>
      </c>
      <c r="D785" s="491" t="s">
        <v>8877</v>
      </c>
      <c r="E785" s="492" t="s">
        <v>744</v>
      </c>
      <c r="F785" s="493">
        <v>4</v>
      </c>
      <c r="G785" s="515"/>
      <c r="H785" s="494">
        <f>ROUND(G785*F785,2)</f>
        <v>0</v>
      </c>
      <c r="I785" s="495" t="s">
        <v>986</v>
      </c>
    </row>
    <row r="786" spans="1:9" ht="24" x14ac:dyDescent="0.2">
      <c r="A786" s="175"/>
      <c r="B786" s="221" t="s">
        <v>1079</v>
      </c>
      <c r="C786" s="209"/>
      <c r="D786" s="227" t="s">
        <v>5345</v>
      </c>
      <c r="E786" s="209"/>
      <c r="F786" s="209"/>
      <c r="G786" s="209"/>
      <c r="H786" s="209"/>
      <c r="I786" s="385"/>
    </row>
    <row r="787" spans="1:9" ht="24.95" customHeight="1" x14ac:dyDescent="0.2">
      <c r="A787" s="278" t="s">
        <v>3801</v>
      </c>
      <c r="B787" s="278" t="s">
        <v>979</v>
      </c>
      <c r="C787" s="279" t="s">
        <v>8878</v>
      </c>
      <c r="D787" s="280" t="s">
        <v>8879</v>
      </c>
      <c r="E787" s="281" t="s">
        <v>92</v>
      </c>
      <c r="F787" s="282">
        <v>9</v>
      </c>
      <c r="G787" s="67"/>
      <c r="H787" s="254">
        <f>ROUND(G787*F787,2)</f>
        <v>0</v>
      </c>
      <c r="I787" s="459" t="s">
        <v>986</v>
      </c>
    </row>
    <row r="788" spans="1:9" ht="12" x14ac:dyDescent="0.2">
      <c r="A788" s="177"/>
      <c r="B788" s="221" t="s">
        <v>985</v>
      </c>
      <c r="C788" s="210" t="s">
        <v>986</v>
      </c>
      <c r="D788" s="211" t="s">
        <v>5105</v>
      </c>
      <c r="E788" s="212"/>
      <c r="F788" s="210" t="s">
        <v>986</v>
      </c>
      <c r="G788" s="212"/>
      <c r="H788" s="212"/>
      <c r="I788" s="383"/>
    </row>
    <row r="789" spans="1:9" ht="12" x14ac:dyDescent="0.2">
      <c r="A789" s="178"/>
      <c r="B789" s="221" t="s">
        <v>985</v>
      </c>
      <c r="C789" s="213" t="s">
        <v>986</v>
      </c>
      <c r="D789" s="214" t="s">
        <v>8880</v>
      </c>
      <c r="E789" s="215"/>
      <c r="F789" s="216">
        <v>9</v>
      </c>
      <c r="G789" s="215"/>
      <c r="H789" s="215"/>
      <c r="I789" s="384"/>
    </row>
    <row r="790" spans="1:9" ht="24.95" customHeight="1" x14ac:dyDescent="0.2">
      <c r="A790" s="489" t="s">
        <v>3805</v>
      </c>
      <c r="B790" s="489" t="s">
        <v>1145</v>
      </c>
      <c r="C790" s="490" t="s">
        <v>5343</v>
      </c>
      <c r="D790" s="491" t="s">
        <v>5344</v>
      </c>
      <c r="E790" s="492" t="s">
        <v>744</v>
      </c>
      <c r="F790" s="493">
        <v>9</v>
      </c>
      <c r="G790" s="515"/>
      <c r="H790" s="494">
        <f>ROUND(G790*F790,2)</f>
        <v>0</v>
      </c>
      <c r="I790" s="495" t="s">
        <v>986</v>
      </c>
    </row>
    <row r="791" spans="1:9" ht="24" x14ac:dyDescent="0.2">
      <c r="A791" s="175"/>
      <c r="B791" s="221" t="s">
        <v>1079</v>
      </c>
      <c r="C791" s="209"/>
      <c r="D791" s="227" t="s">
        <v>5345</v>
      </c>
      <c r="E791" s="209"/>
      <c r="F791" s="209"/>
      <c r="G791" s="209"/>
      <c r="H791" s="209"/>
      <c r="I791" s="385"/>
    </row>
    <row r="792" spans="1:9" ht="24.95" customHeight="1" x14ac:dyDescent="0.2">
      <c r="A792" s="278" t="s">
        <v>3811</v>
      </c>
      <c r="B792" s="278" t="s">
        <v>979</v>
      </c>
      <c r="C792" s="279" t="s">
        <v>5499</v>
      </c>
      <c r="D792" s="280" t="s">
        <v>5500</v>
      </c>
      <c r="E792" s="281" t="s">
        <v>5501</v>
      </c>
      <c r="F792" s="282">
        <v>1</v>
      </c>
      <c r="G792" s="67"/>
      <c r="H792" s="254">
        <f>ROUND(G792*F792,2)</f>
        <v>0</v>
      </c>
      <c r="I792" s="459" t="s">
        <v>986</v>
      </c>
    </row>
    <row r="793" spans="1:9" ht="24" x14ac:dyDescent="0.2">
      <c r="A793" s="175"/>
      <c r="B793" s="221" t="s">
        <v>1079</v>
      </c>
      <c r="C793" s="209"/>
      <c r="D793" s="227" t="s">
        <v>5502</v>
      </c>
      <c r="E793" s="209"/>
      <c r="F793" s="209"/>
      <c r="G793" s="209"/>
      <c r="H793" s="209"/>
      <c r="I793" s="385"/>
    </row>
    <row r="794" spans="1:9" ht="24.95" customHeight="1" x14ac:dyDescent="0.2">
      <c r="A794" s="278" t="s">
        <v>3816</v>
      </c>
      <c r="B794" s="278" t="s">
        <v>979</v>
      </c>
      <c r="C794" s="279" t="s">
        <v>5503</v>
      </c>
      <c r="D794" s="280" t="s">
        <v>5504</v>
      </c>
      <c r="E794" s="281" t="s">
        <v>5501</v>
      </c>
      <c r="F794" s="282">
        <v>1</v>
      </c>
      <c r="G794" s="67"/>
      <c r="H794" s="254">
        <f>ROUND(G794*F794,2)</f>
        <v>0</v>
      </c>
      <c r="I794" s="459" t="s">
        <v>986</v>
      </c>
    </row>
    <row r="795" spans="1:9" s="46" customFormat="1" ht="24.95" customHeight="1" x14ac:dyDescent="0.25">
      <c r="A795" s="298"/>
      <c r="B795" s="351" t="s">
        <v>977</v>
      </c>
      <c r="C795" s="352" t="s">
        <v>5054</v>
      </c>
      <c r="D795" s="352" t="s">
        <v>5055</v>
      </c>
      <c r="E795" s="353"/>
      <c r="F795" s="354"/>
      <c r="G795" s="354"/>
      <c r="H795" s="116">
        <f>SUM(H796:H845)</f>
        <v>0</v>
      </c>
      <c r="I795" s="277"/>
    </row>
    <row r="796" spans="1:9" ht="24.95" customHeight="1" x14ac:dyDescent="0.2">
      <c r="A796" s="278" t="s">
        <v>3820</v>
      </c>
      <c r="B796" s="278" t="s">
        <v>979</v>
      </c>
      <c r="C796" s="279" t="s">
        <v>5412</v>
      </c>
      <c r="D796" s="280" t="s">
        <v>5413</v>
      </c>
      <c r="E796" s="281" t="s">
        <v>92</v>
      </c>
      <c r="F796" s="282">
        <v>17</v>
      </c>
      <c r="G796" s="67"/>
      <c r="H796" s="254">
        <f>ROUND(G796*F796,2)</f>
        <v>0</v>
      </c>
      <c r="I796" s="459" t="s">
        <v>982</v>
      </c>
    </row>
    <row r="797" spans="1:9" ht="12" x14ac:dyDescent="0.2">
      <c r="A797" s="175"/>
      <c r="B797" s="454" t="s">
        <v>983</v>
      </c>
      <c r="C797" s="209"/>
      <c r="D797" s="180" t="s">
        <v>5414</v>
      </c>
      <c r="E797" s="209"/>
      <c r="F797" s="209"/>
      <c r="G797" s="209"/>
      <c r="H797" s="209"/>
      <c r="I797" s="385"/>
    </row>
    <row r="798" spans="1:9" ht="12" x14ac:dyDescent="0.2">
      <c r="A798" s="177"/>
      <c r="B798" s="221" t="s">
        <v>985</v>
      </c>
      <c r="C798" s="210" t="s">
        <v>986</v>
      </c>
      <c r="D798" s="211" t="s">
        <v>8881</v>
      </c>
      <c r="E798" s="212"/>
      <c r="F798" s="210" t="s">
        <v>986</v>
      </c>
      <c r="G798" s="212"/>
      <c r="H798" s="212"/>
      <c r="I798" s="383"/>
    </row>
    <row r="799" spans="1:9" ht="12" x14ac:dyDescent="0.2">
      <c r="A799" s="178"/>
      <c r="B799" s="221" t="s">
        <v>985</v>
      </c>
      <c r="C799" s="213" t="s">
        <v>986</v>
      </c>
      <c r="D799" s="214" t="s">
        <v>42</v>
      </c>
      <c r="E799" s="215"/>
      <c r="F799" s="216">
        <v>3</v>
      </c>
      <c r="G799" s="215"/>
      <c r="H799" s="215"/>
      <c r="I799" s="384"/>
    </row>
    <row r="800" spans="1:9" ht="12" x14ac:dyDescent="0.2">
      <c r="A800" s="177"/>
      <c r="B800" s="221" t="s">
        <v>985</v>
      </c>
      <c r="C800" s="210" t="s">
        <v>986</v>
      </c>
      <c r="D800" s="211" t="s">
        <v>8882</v>
      </c>
      <c r="E800" s="212"/>
      <c r="F800" s="210" t="s">
        <v>986</v>
      </c>
      <c r="G800" s="212"/>
      <c r="H800" s="212"/>
      <c r="I800" s="383"/>
    </row>
    <row r="801" spans="1:9" ht="12" x14ac:dyDescent="0.2">
      <c r="A801" s="178"/>
      <c r="B801" s="221" t="s">
        <v>985</v>
      </c>
      <c r="C801" s="213" t="s">
        <v>986</v>
      </c>
      <c r="D801" s="214" t="s">
        <v>75</v>
      </c>
      <c r="E801" s="215"/>
      <c r="F801" s="216">
        <v>2</v>
      </c>
      <c r="G801" s="215"/>
      <c r="H801" s="215"/>
      <c r="I801" s="384"/>
    </row>
    <row r="802" spans="1:9" ht="12" x14ac:dyDescent="0.2">
      <c r="A802" s="177"/>
      <c r="B802" s="221" t="s">
        <v>985</v>
      </c>
      <c r="C802" s="210" t="s">
        <v>986</v>
      </c>
      <c r="D802" s="211" t="s">
        <v>8883</v>
      </c>
      <c r="E802" s="212"/>
      <c r="F802" s="210" t="s">
        <v>986</v>
      </c>
      <c r="G802" s="212"/>
      <c r="H802" s="212"/>
      <c r="I802" s="383"/>
    </row>
    <row r="803" spans="1:9" ht="12" x14ac:dyDescent="0.2">
      <c r="A803" s="178"/>
      <c r="B803" s="221" t="s">
        <v>985</v>
      </c>
      <c r="C803" s="213" t="s">
        <v>986</v>
      </c>
      <c r="D803" s="214" t="s">
        <v>73</v>
      </c>
      <c r="E803" s="215"/>
      <c r="F803" s="216">
        <v>1</v>
      </c>
      <c r="G803" s="215"/>
      <c r="H803" s="215"/>
      <c r="I803" s="384"/>
    </row>
    <row r="804" spans="1:9" ht="12" x14ac:dyDescent="0.2">
      <c r="A804" s="177"/>
      <c r="B804" s="221" t="s">
        <v>985</v>
      </c>
      <c r="C804" s="210" t="s">
        <v>986</v>
      </c>
      <c r="D804" s="211" t="s">
        <v>8884</v>
      </c>
      <c r="E804" s="212"/>
      <c r="F804" s="210" t="s">
        <v>986</v>
      </c>
      <c r="G804" s="212"/>
      <c r="H804" s="212"/>
      <c r="I804" s="383"/>
    </row>
    <row r="805" spans="1:9" ht="12" x14ac:dyDescent="0.2">
      <c r="A805" s="178"/>
      <c r="B805" s="221" t="s">
        <v>985</v>
      </c>
      <c r="C805" s="213" t="s">
        <v>986</v>
      </c>
      <c r="D805" s="214" t="s">
        <v>73</v>
      </c>
      <c r="E805" s="215"/>
      <c r="F805" s="216">
        <v>1</v>
      </c>
      <c r="G805" s="215"/>
      <c r="H805" s="215"/>
      <c r="I805" s="384"/>
    </row>
    <row r="806" spans="1:9" ht="12" x14ac:dyDescent="0.2">
      <c r="A806" s="177"/>
      <c r="B806" s="221" t="s">
        <v>985</v>
      </c>
      <c r="C806" s="210" t="s">
        <v>986</v>
      </c>
      <c r="D806" s="211" t="s">
        <v>8455</v>
      </c>
      <c r="E806" s="212"/>
      <c r="F806" s="210" t="s">
        <v>986</v>
      </c>
      <c r="G806" s="212"/>
      <c r="H806" s="212"/>
      <c r="I806" s="383"/>
    </row>
    <row r="807" spans="1:9" ht="12" x14ac:dyDescent="0.2">
      <c r="A807" s="178"/>
      <c r="B807" s="221" t="s">
        <v>985</v>
      </c>
      <c r="C807" s="213" t="s">
        <v>986</v>
      </c>
      <c r="D807" s="214" t="s">
        <v>42</v>
      </c>
      <c r="E807" s="215"/>
      <c r="F807" s="216">
        <v>3</v>
      </c>
      <c r="G807" s="215"/>
      <c r="H807" s="215"/>
      <c r="I807" s="384"/>
    </row>
    <row r="808" spans="1:9" ht="12" x14ac:dyDescent="0.2">
      <c r="A808" s="177"/>
      <c r="B808" s="221" t="s">
        <v>985</v>
      </c>
      <c r="C808" s="210" t="s">
        <v>986</v>
      </c>
      <c r="D808" s="211" t="s">
        <v>8885</v>
      </c>
      <c r="E808" s="212"/>
      <c r="F808" s="210" t="s">
        <v>986</v>
      </c>
      <c r="G808" s="212"/>
      <c r="H808" s="212"/>
      <c r="I808" s="383"/>
    </row>
    <row r="809" spans="1:9" ht="12" x14ac:dyDescent="0.2">
      <c r="A809" s="178"/>
      <c r="B809" s="221" t="s">
        <v>985</v>
      </c>
      <c r="C809" s="213" t="s">
        <v>986</v>
      </c>
      <c r="D809" s="214" t="s">
        <v>73</v>
      </c>
      <c r="E809" s="215"/>
      <c r="F809" s="216">
        <v>1</v>
      </c>
      <c r="G809" s="215"/>
      <c r="H809" s="215"/>
      <c r="I809" s="384"/>
    </row>
    <row r="810" spans="1:9" ht="12" x14ac:dyDescent="0.2">
      <c r="A810" s="177"/>
      <c r="B810" s="221" t="s">
        <v>985</v>
      </c>
      <c r="C810" s="210" t="s">
        <v>986</v>
      </c>
      <c r="D810" s="211" t="s">
        <v>8886</v>
      </c>
      <c r="E810" s="212"/>
      <c r="F810" s="210" t="s">
        <v>986</v>
      </c>
      <c r="G810" s="212"/>
      <c r="H810" s="212"/>
      <c r="I810" s="383"/>
    </row>
    <row r="811" spans="1:9" ht="12" x14ac:dyDescent="0.2">
      <c r="A811" s="178"/>
      <c r="B811" s="221" t="s">
        <v>985</v>
      </c>
      <c r="C811" s="213" t="s">
        <v>986</v>
      </c>
      <c r="D811" s="214" t="s">
        <v>73</v>
      </c>
      <c r="E811" s="215"/>
      <c r="F811" s="216">
        <v>1</v>
      </c>
      <c r="G811" s="215"/>
      <c r="H811" s="215"/>
      <c r="I811" s="384"/>
    </row>
    <row r="812" spans="1:9" ht="12" x14ac:dyDescent="0.2">
      <c r="A812" s="177"/>
      <c r="B812" s="221" t="s">
        <v>985</v>
      </c>
      <c r="C812" s="210" t="s">
        <v>986</v>
      </c>
      <c r="D812" s="211" t="s">
        <v>8458</v>
      </c>
      <c r="E812" s="212"/>
      <c r="F812" s="210" t="s">
        <v>986</v>
      </c>
      <c r="G812" s="212"/>
      <c r="H812" s="212"/>
      <c r="I812" s="383"/>
    </row>
    <row r="813" spans="1:9" ht="12" x14ac:dyDescent="0.2">
      <c r="A813" s="178"/>
      <c r="B813" s="221" t="s">
        <v>985</v>
      </c>
      <c r="C813" s="213" t="s">
        <v>986</v>
      </c>
      <c r="D813" s="214" t="s">
        <v>44</v>
      </c>
      <c r="E813" s="215"/>
      <c r="F813" s="216">
        <v>5</v>
      </c>
      <c r="G813" s="215"/>
      <c r="H813" s="215"/>
      <c r="I813" s="384"/>
    </row>
    <row r="814" spans="1:9" ht="12" x14ac:dyDescent="0.2">
      <c r="A814" s="179"/>
      <c r="B814" s="221" t="s">
        <v>985</v>
      </c>
      <c r="C814" s="217" t="s">
        <v>986</v>
      </c>
      <c r="D814" s="218" t="s">
        <v>1023</v>
      </c>
      <c r="E814" s="219"/>
      <c r="F814" s="220">
        <v>17</v>
      </c>
      <c r="G814" s="219"/>
      <c r="H814" s="219"/>
      <c r="I814" s="387"/>
    </row>
    <row r="815" spans="1:9" ht="24.95" customHeight="1" x14ac:dyDescent="0.2">
      <c r="A815" s="278" t="s">
        <v>3825</v>
      </c>
      <c r="B815" s="278" t="s">
        <v>979</v>
      </c>
      <c r="C815" s="279" t="s">
        <v>8459</v>
      </c>
      <c r="D815" s="280" t="s">
        <v>5450</v>
      </c>
      <c r="E815" s="281" t="s">
        <v>92</v>
      </c>
      <c r="F815" s="282">
        <v>23</v>
      </c>
      <c r="G815" s="67"/>
      <c r="H815" s="254">
        <f>ROUND(G815*F815,2)</f>
        <v>0</v>
      </c>
      <c r="I815" s="459" t="s">
        <v>982</v>
      </c>
    </row>
    <row r="816" spans="1:9" ht="12" x14ac:dyDescent="0.2">
      <c r="A816" s="175"/>
      <c r="B816" s="454" t="s">
        <v>983</v>
      </c>
      <c r="C816" s="209"/>
      <c r="D816" s="180" t="s">
        <v>5451</v>
      </c>
      <c r="E816" s="209"/>
      <c r="F816" s="209"/>
      <c r="G816" s="209"/>
      <c r="H816" s="209"/>
      <c r="I816" s="385"/>
    </row>
    <row r="817" spans="1:9" ht="12" x14ac:dyDescent="0.2">
      <c r="A817" s="177"/>
      <c r="B817" s="221" t="s">
        <v>985</v>
      </c>
      <c r="C817" s="210" t="s">
        <v>986</v>
      </c>
      <c r="D817" s="211" t="s">
        <v>8887</v>
      </c>
      <c r="E817" s="212"/>
      <c r="F817" s="210" t="s">
        <v>986</v>
      </c>
      <c r="G817" s="212"/>
      <c r="H817" s="212"/>
      <c r="I817" s="383"/>
    </row>
    <row r="818" spans="1:9" ht="12" x14ac:dyDescent="0.2">
      <c r="A818" s="178"/>
      <c r="B818" s="221" t="s">
        <v>985</v>
      </c>
      <c r="C818" s="213" t="s">
        <v>986</v>
      </c>
      <c r="D818" s="214" t="s">
        <v>878</v>
      </c>
      <c r="E818" s="215"/>
      <c r="F818" s="216">
        <v>23</v>
      </c>
      <c r="G818" s="215"/>
      <c r="H818" s="215"/>
      <c r="I818" s="384"/>
    </row>
    <row r="819" spans="1:9" ht="24.95" customHeight="1" x14ac:dyDescent="0.2">
      <c r="A819" s="489" t="s">
        <v>3830</v>
      </c>
      <c r="B819" s="489" t="s">
        <v>1145</v>
      </c>
      <c r="C819" s="490" t="s">
        <v>8888</v>
      </c>
      <c r="D819" s="491" t="s">
        <v>8889</v>
      </c>
      <c r="E819" s="492" t="s">
        <v>744</v>
      </c>
      <c r="F819" s="493">
        <v>23</v>
      </c>
      <c r="G819" s="515"/>
      <c r="H819" s="494">
        <f>ROUND(G819*F819,2)</f>
        <v>0</v>
      </c>
      <c r="I819" s="495" t="s">
        <v>986</v>
      </c>
    </row>
    <row r="820" spans="1:9" ht="12" x14ac:dyDescent="0.2">
      <c r="A820" s="177"/>
      <c r="B820" s="221" t="s">
        <v>985</v>
      </c>
      <c r="C820" s="210" t="s">
        <v>986</v>
      </c>
      <c r="D820" s="211" t="s">
        <v>5105</v>
      </c>
      <c r="E820" s="212"/>
      <c r="F820" s="210" t="s">
        <v>986</v>
      </c>
      <c r="G820" s="212"/>
      <c r="H820" s="212"/>
      <c r="I820" s="383"/>
    </row>
    <row r="821" spans="1:9" ht="12" x14ac:dyDescent="0.2">
      <c r="A821" s="178"/>
      <c r="B821" s="221" t="s">
        <v>985</v>
      </c>
      <c r="C821" s="213" t="s">
        <v>986</v>
      </c>
      <c r="D821" s="214" t="s">
        <v>8890</v>
      </c>
      <c r="E821" s="215"/>
      <c r="F821" s="216">
        <v>23</v>
      </c>
      <c r="G821" s="215"/>
      <c r="H821" s="215"/>
      <c r="I821" s="384"/>
    </row>
    <row r="822" spans="1:9" ht="24.95" customHeight="1" x14ac:dyDescent="0.2">
      <c r="A822" s="489" t="s">
        <v>3834</v>
      </c>
      <c r="B822" s="489" t="s">
        <v>1145</v>
      </c>
      <c r="C822" s="490" t="s">
        <v>8891</v>
      </c>
      <c r="D822" s="491" t="s">
        <v>8892</v>
      </c>
      <c r="E822" s="492" t="s">
        <v>744</v>
      </c>
      <c r="F822" s="493">
        <v>3</v>
      </c>
      <c r="G822" s="515"/>
      <c r="H822" s="494">
        <f>ROUND(G822*F822,2)</f>
        <v>0</v>
      </c>
      <c r="I822" s="495" t="s">
        <v>986</v>
      </c>
    </row>
    <row r="823" spans="1:9" ht="12" x14ac:dyDescent="0.2">
      <c r="A823" s="177"/>
      <c r="B823" s="221" t="s">
        <v>985</v>
      </c>
      <c r="C823" s="210" t="s">
        <v>986</v>
      </c>
      <c r="D823" s="211" t="s">
        <v>5105</v>
      </c>
      <c r="E823" s="212"/>
      <c r="F823" s="210" t="s">
        <v>986</v>
      </c>
      <c r="G823" s="212"/>
      <c r="H823" s="212"/>
      <c r="I823" s="383"/>
    </row>
    <row r="824" spans="1:9" ht="12" x14ac:dyDescent="0.2">
      <c r="A824" s="178"/>
      <c r="B824" s="221" t="s">
        <v>985</v>
      </c>
      <c r="C824" s="213" t="s">
        <v>986</v>
      </c>
      <c r="D824" s="214" t="s">
        <v>42</v>
      </c>
      <c r="E824" s="215"/>
      <c r="F824" s="216">
        <v>3</v>
      </c>
      <c r="G824" s="215"/>
      <c r="H824" s="215"/>
      <c r="I824" s="384"/>
    </row>
    <row r="825" spans="1:9" ht="24.95" customHeight="1" x14ac:dyDescent="0.2">
      <c r="A825" s="489" t="s">
        <v>3838</v>
      </c>
      <c r="B825" s="489" t="s">
        <v>1145</v>
      </c>
      <c r="C825" s="490" t="s">
        <v>8893</v>
      </c>
      <c r="D825" s="491" t="s">
        <v>8894</v>
      </c>
      <c r="E825" s="492" t="s">
        <v>744</v>
      </c>
      <c r="F825" s="493">
        <v>2</v>
      </c>
      <c r="G825" s="515"/>
      <c r="H825" s="494">
        <f>ROUND(G825*F825,2)</f>
        <v>0</v>
      </c>
      <c r="I825" s="495" t="s">
        <v>986</v>
      </c>
    </row>
    <row r="826" spans="1:9" ht="12" x14ac:dyDescent="0.2">
      <c r="A826" s="177"/>
      <c r="B826" s="221" t="s">
        <v>985</v>
      </c>
      <c r="C826" s="210" t="s">
        <v>986</v>
      </c>
      <c r="D826" s="211" t="s">
        <v>5105</v>
      </c>
      <c r="E826" s="212"/>
      <c r="F826" s="210" t="s">
        <v>986</v>
      </c>
      <c r="G826" s="212"/>
      <c r="H826" s="212"/>
      <c r="I826" s="383"/>
    </row>
    <row r="827" spans="1:9" ht="12" x14ac:dyDescent="0.2">
      <c r="A827" s="178"/>
      <c r="B827" s="221" t="s">
        <v>985</v>
      </c>
      <c r="C827" s="213" t="s">
        <v>986</v>
      </c>
      <c r="D827" s="214" t="s">
        <v>75</v>
      </c>
      <c r="E827" s="215"/>
      <c r="F827" s="216">
        <v>2</v>
      </c>
      <c r="G827" s="215"/>
      <c r="H827" s="215"/>
      <c r="I827" s="384"/>
    </row>
    <row r="828" spans="1:9" ht="24.95" customHeight="1" x14ac:dyDescent="0.2">
      <c r="A828" s="489" t="s">
        <v>3842</v>
      </c>
      <c r="B828" s="489" t="s">
        <v>1145</v>
      </c>
      <c r="C828" s="490" t="s">
        <v>8895</v>
      </c>
      <c r="D828" s="491" t="s">
        <v>8896</v>
      </c>
      <c r="E828" s="492" t="s">
        <v>744</v>
      </c>
      <c r="F828" s="493">
        <v>1</v>
      </c>
      <c r="G828" s="515"/>
      <c r="H828" s="494">
        <f>ROUND(G828*F828,2)</f>
        <v>0</v>
      </c>
      <c r="I828" s="495" t="s">
        <v>986</v>
      </c>
    </row>
    <row r="829" spans="1:9" ht="12" x14ac:dyDescent="0.2">
      <c r="A829" s="177"/>
      <c r="B829" s="221" t="s">
        <v>985</v>
      </c>
      <c r="C829" s="210" t="s">
        <v>986</v>
      </c>
      <c r="D829" s="211" t="s">
        <v>5105</v>
      </c>
      <c r="E829" s="212"/>
      <c r="F829" s="210" t="s">
        <v>986</v>
      </c>
      <c r="G829" s="212"/>
      <c r="H829" s="212"/>
      <c r="I829" s="383"/>
    </row>
    <row r="830" spans="1:9" ht="12" x14ac:dyDescent="0.2">
      <c r="A830" s="178"/>
      <c r="B830" s="221" t="s">
        <v>985</v>
      </c>
      <c r="C830" s="213" t="s">
        <v>986</v>
      </c>
      <c r="D830" s="214" t="s">
        <v>73</v>
      </c>
      <c r="E830" s="215"/>
      <c r="F830" s="216">
        <v>1</v>
      </c>
      <c r="G830" s="215"/>
      <c r="H830" s="215"/>
      <c r="I830" s="384"/>
    </row>
    <row r="831" spans="1:9" ht="24.95" customHeight="1" x14ac:dyDescent="0.2">
      <c r="A831" s="489" t="s">
        <v>3845</v>
      </c>
      <c r="B831" s="489" t="s">
        <v>1145</v>
      </c>
      <c r="C831" s="490" t="s">
        <v>8897</v>
      </c>
      <c r="D831" s="491" t="s">
        <v>8898</v>
      </c>
      <c r="E831" s="492" t="s">
        <v>744</v>
      </c>
      <c r="F831" s="493">
        <v>1</v>
      </c>
      <c r="G831" s="515"/>
      <c r="H831" s="494">
        <f>ROUND(G831*F831,2)</f>
        <v>0</v>
      </c>
      <c r="I831" s="495" t="s">
        <v>986</v>
      </c>
    </row>
    <row r="832" spans="1:9" ht="12" x14ac:dyDescent="0.2">
      <c r="A832" s="177"/>
      <c r="B832" s="221" t="s">
        <v>985</v>
      </c>
      <c r="C832" s="210" t="s">
        <v>986</v>
      </c>
      <c r="D832" s="211" t="s">
        <v>5105</v>
      </c>
      <c r="E832" s="212"/>
      <c r="F832" s="210" t="s">
        <v>986</v>
      </c>
      <c r="G832" s="212"/>
      <c r="H832" s="212"/>
      <c r="I832" s="383"/>
    </row>
    <row r="833" spans="1:9" ht="12" x14ac:dyDescent="0.2">
      <c r="A833" s="178"/>
      <c r="B833" s="221" t="s">
        <v>985</v>
      </c>
      <c r="C833" s="213" t="s">
        <v>986</v>
      </c>
      <c r="D833" s="214" t="s">
        <v>73</v>
      </c>
      <c r="E833" s="215"/>
      <c r="F833" s="216">
        <v>1</v>
      </c>
      <c r="G833" s="215"/>
      <c r="H833" s="215"/>
      <c r="I833" s="384"/>
    </row>
    <row r="834" spans="1:9" ht="24.95" customHeight="1" x14ac:dyDescent="0.2">
      <c r="A834" s="489" t="s">
        <v>3849</v>
      </c>
      <c r="B834" s="489" t="s">
        <v>1145</v>
      </c>
      <c r="C834" s="490" t="s">
        <v>8468</v>
      </c>
      <c r="D834" s="491" t="s">
        <v>8469</v>
      </c>
      <c r="E834" s="492" t="s">
        <v>744</v>
      </c>
      <c r="F834" s="493">
        <v>3</v>
      </c>
      <c r="G834" s="515"/>
      <c r="H834" s="494">
        <f>ROUND(G834*F834,2)</f>
        <v>0</v>
      </c>
      <c r="I834" s="495" t="s">
        <v>986</v>
      </c>
    </row>
    <row r="835" spans="1:9" ht="12" x14ac:dyDescent="0.2">
      <c r="A835" s="177"/>
      <c r="B835" s="221" t="s">
        <v>985</v>
      </c>
      <c r="C835" s="210" t="s">
        <v>986</v>
      </c>
      <c r="D835" s="211" t="s">
        <v>5105</v>
      </c>
      <c r="E835" s="212"/>
      <c r="F835" s="210" t="s">
        <v>986</v>
      </c>
      <c r="G835" s="212"/>
      <c r="H835" s="212"/>
      <c r="I835" s="383"/>
    </row>
    <row r="836" spans="1:9" ht="12" x14ac:dyDescent="0.2">
      <c r="A836" s="178"/>
      <c r="B836" s="221" t="s">
        <v>985</v>
      </c>
      <c r="C836" s="213" t="s">
        <v>986</v>
      </c>
      <c r="D836" s="214" t="s">
        <v>42</v>
      </c>
      <c r="E836" s="215"/>
      <c r="F836" s="216">
        <v>3</v>
      </c>
      <c r="G836" s="215"/>
      <c r="H836" s="215"/>
      <c r="I836" s="384"/>
    </row>
    <row r="837" spans="1:9" ht="24.95" customHeight="1" x14ac:dyDescent="0.2">
      <c r="A837" s="489" t="s">
        <v>3852</v>
      </c>
      <c r="B837" s="489" t="s">
        <v>1145</v>
      </c>
      <c r="C837" s="490" t="s">
        <v>8899</v>
      </c>
      <c r="D837" s="491" t="s">
        <v>8900</v>
      </c>
      <c r="E837" s="492" t="s">
        <v>744</v>
      </c>
      <c r="F837" s="493">
        <v>1</v>
      </c>
      <c r="G837" s="515"/>
      <c r="H837" s="494">
        <f>ROUND(G837*F837,2)</f>
        <v>0</v>
      </c>
      <c r="I837" s="495" t="s">
        <v>986</v>
      </c>
    </row>
    <row r="838" spans="1:9" ht="12" x14ac:dyDescent="0.2">
      <c r="A838" s="177"/>
      <c r="B838" s="221" t="s">
        <v>985</v>
      </c>
      <c r="C838" s="210" t="s">
        <v>986</v>
      </c>
      <c r="D838" s="211" t="s">
        <v>5105</v>
      </c>
      <c r="E838" s="212"/>
      <c r="F838" s="210" t="s">
        <v>986</v>
      </c>
      <c r="G838" s="212"/>
      <c r="H838" s="212"/>
      <c r="I838" s="383"/>
    </row>
    <row r="839" spans="1:9" ht="12" x14ac:dyDescent="0.2">
      <c r="A839" s="178"/>
      <c r="B839" s="221" t="s">
        <v>985</v>
      </c>
      <c r="C839" s="213" t="s">
        <v>986</v>
      </c>
      <c r="D839" s="214" t="s">
        <v>73</v>
      </c>
      <c r="E839" s="215"/>
      <c r="F839" s="216">
        <v>1</v>
      </c>
      <c r="G839" s="215"/>
      <c r="H839" s="215"/>
      <c r="I839" s="384"/>
    </row>
    <row r="840" spans="1:9" ht="24.95" customHeight="1" x14ac:dyDescent="0.2">
      <c r="A840" s="489" t="s">
        <v>3857</v>
      </c>
      <c r="B840" s="489" t="s">
        <v>1145</v>
      </c>
      <c r="C840" s="490" t="s">
        <v>8901</v>
      </c>
      <c r="D840" s="491" t="s">
        <v>8902</v>
      </c>
      <c r="E840" s="492" t="s">
        <v>744</v>
      </c>
      <c r="F840" s="493">
        <v>1</v>
      </c>
      <c r="G840" s="515"/>
      <c r="H840" s="494">
        <f>ROUND(G840*F840,2)</f>
        <v>0</v>
      </c>
      <c r="I840" s="495" t="s">
        <v>986</v>
      </c>
    </row>
    <row r="841" spans="1:9" ht="9" customHeight="1" x14ac:dyDescent="0.2">
      <c r="A841" s="177"/>
      <c r="B841" s="221" t="s">
        <v>985</v>
      </c>
      <c r="C841" s="210" t="s">
        <v>986</v>
      </c>
      <c r="D841" s="211" t="s">
        <v>5105</v>
      </c>
      <c r="E841" s="212"/>
      <c r="F841" s="210" t="s">
        <v>986</v>
      </c>
      <c r="G841" s="212"/>
      <c r="H841" s="212"/>
      <c r="I841" s="383"/>
    </row>
    <row r="842" spans="1:9" ht="9" customHeight="1" x14ac:dyDescent="0.2">
      <c r="A842" s="178"/>
      <c r="B842" s="221" t="s">
        <v>985</v>
      </c>
      <c r="C842" s="213" t="s">
        <v>986</v>
      </c>
      <c r="D842" s="214" t="s">
        <v>73</v>
      </c>
      <c r="E842" s="215"/>
      <c r="F842" s="216">
        <v>1</v>
      </c>
      <c r="G842" s="215"/>
      <c r="H842" s="215"/>
      <c r="I842" s="384"/>
    </row>
    <row r="843" spans="1:9" ht="24.95" customHeight="1" x14ac:dyDescent="0.2">
      <c r="A843" s="489" t="s">
        <v>3860</v>
      </c>
      <c r="B843" s="489" t="s">
        <v>1145</v>
      </c>
      <c r="C843" s="490" t="s">
        <v>8471</v>
      </c>
      <c r="D843" s="491" t="s">
        <v>8472</v>
      </c>
      <c r="E843" s="492" t="s">
        <v>744</v>
      </c>
      <c r="F843" s="493">
        <v>5</v>
      </c>
      <c r="G843" s="515"/>
      <c r="H843" s="494">
        <f>ROUND(G843*F843,2)</f>
        <v>0</v>
      </c>
      <c r="I843" s="495" t="s">
        <v>986</v>
      </c>
    </row>
    <row r="844" spans="1:9" ht="12" x14ac:dyDescent="0.2">
      <c r="A844" s="177"/>
      <c r="B844" s="221" t="s">
        <v>985</v>
      </c>
      <c r="C844" s="210" t="s">
        <v>986</v>
      </c>
      <c r="D844" s="211" t="s">
        <v>5105</v>
      </c>
      <c r="E844" s="212"/>
      <c r="F844" s="210" t="s">
        <v>986</v>
      </c>
      <c r="G844" s="212"/>
      <c r="H844" s="212"/>
      <c r="I844" s="383"/>
    </row>
    <row r="845" spans="1:9" ht="12" x14ac:dyDescent="0.2">
      <c r="A845" s="178"/>
      <c r="B845" s="221" t="s">
        <v>985</v>
      </c>
      <c r="C845" s="213" t="s">
        <v>986</v>
      </c>
      <c r="D845" s="214" t="s">
        <v>44</v>
      </c>
      <c r="E845" s="215"/>
      <c r="F845" s="216">
        <v>5</v>
      </c>
      <c r="G845" s="215"/>
      <c r="H845" s="215"/>
      <c r="I845" s="384"/>
    </row>
    <row r="846" spans="1:9" s="46" customFormat="1" ht="24.95" customHeight="1" x14ac:dyDescent="0.25">
      <c r="A846" s="298"/>
      <c r="B846" s="351" t="s">
        <v>977</v>
      </c>
      <c r="C846" s="352" t="s">
        <v>7980</v>
      </c>
      <c r="D846" s="352" t="s">
        <v>7981</v>
      </c>
      <c r="E846" s="353"/>
      <c r="F846" s="354"/>
      <c r="G846" s="354"/>
      <c r="H846" s="116">
        <f>SUM(H847:H854)</f>
        <v>0</v>
      </c>
      <c r="I846" s="277"/>
    </row>
    <row r="847" spans="1:9" ht="24.95" customHeight="1" x14ac:dyDescent="0.2">
      <c r="A847" s="500" t="s">
        <v>3865</v>
      </c>
      <c r="B847" s="500" t="s">
        <v>979</v>
      </c>
      <c r="C847" s="501" t="s">
        <v>8903</v>
      </c>
      <c r="D847" s="502" t="s">
        <v>8904</v>
      </c>
      <c r="E847" s="503" t="s">
        <v>125</v>
      </c>
      <c r="F847" s="504">
        <v>32</v>
      </c>
      <c r="G847" s="300"/>
      <c r="H847" s="505">
        <f>ROUND(G847*F847,2)</f>
        <v>0</v>
      </c>
      <c r="I847" s="506" t="s">
        <v>986</v>
      </c>
    </row>
    <row r="848" spans="1:9" ht="24.95" customHeight="1" x14ac:dyDescent="0.2">
      <c r="A848" s="489" t="s">
        <v>3870</v>
      </c>
      <c r="B848" s="489" t="s">
        <v>1145</v>
      </c>
      <c r="C848" s="490" t="s">
        <v>8905</v>
      </c>
      <c r="D848" s="491" t="s">
        <v>8906</v>
      </c>
      <c r="E848" s="492" t="s">
        <v>744</v>
      </c>
      <c r="F848" s="493">
        <v>1</v>
      </c>
      <c r="G848" s="515"/>
      <c r="H848" s="494">
        <f t="shared" ref="H848:H851" si="7">ROUND(G848*F848,2)</f>
        <v>0</v>
      </c>
      <c r="I848" s="495" t="s">
        <v>986</v>
      </c>
    </row>
    <row r="849" spans="1:9" ht="24.95" customHeight="1" x14ac:dyDescent="0.2">
      <c r="A849" s="489" t="s">
        <v>3871</v>
      </c>
      <c r="B849" s="489" t="s">
        <v>1145</v>
      </c>
      <c r="C849" s="490" t="s">
        <v>8907</v>
      </c>
      <c r="D849" s="491" t="s">
        <v>8908</v>
      </c>
      <c r="E849" s="492" t="s">
        <v>744</v>
      </c>
      <c r="F849" s="493">
        <v>27</v>
      </c>
      <c r="G849" s="515"/>
      <c r="H849" s="494">
        <f t="shared" si="7"/>
        <v>0</v>
      </c>
      <c r="I849" s="495" t="s">
        <v>986</v>
      </c>
    </row>
    <row r="850" spans="1:9" ht="24.95" customHeight="1" x14ac:dyDescent="0.2">
      <c r="A850" s="489" t="s">
        <v>3876</v>
      </c>
      <c r="B850" s="489" t="s">
        <v>1145</v>
      </c>
      <c r="C850" s="490" t="s">
        <v>8909</v>
      </c>
      <c r="D850" s="491" t="s">
        <v>8910</v>
      </c>
      <c r="E850" s="492" t="s">
        <v>125</v>
      </c>
      <c r="F850" s="493">
        <v>4</v>
      </c>
      <c r="G850" s="515"/>
      <c r="H850" s="494">
        <f t="shared" si="7"/>
        <v>0</v>
      </c>
      <c r="I850" s="495" t="s">
        <v>986</v>
      </c>
    </row>
    <row r="851" spans="1:9" ht="24.95" customHeight="1" x14ac:dyDescent="0.2">
      <c r="A851" s="489" t="s">
        <v>3880</v>
      </c>
      <c r="B851" s="489" t="s">
        <v>1145</v>
      </c>
      <c r="C851" s="490" t="s">
        <v>8911</v>
      </c>
      <c r="D851" s="491" t="s">
        <v>8912</v>
      </c>
      <c r="E851" s="492" t="s">
        <v>744</v>
      </c>
      <c r="F851" s="493">
        <v>12</v>
      </c>
      <c r="G851" s="515"/>
      <c r="H851" s="494">
        <f t="shared" si="7"/>
        <v>0</v>
      </c>
      <c r="I851" s="495" t="s">
        <v>986</v>
      </c>
    </row>
    <row r="852" spans="1:9" ht="24.95" customHeight="1" x14ac:dyDescent="0.2">
      <c r="A852" s="507" t="s">
        <v>3884</v>
      </c>
      <c r="B852" s="507" t="s">
        <v>979</v>
      </c>
      <c r="C852" s="508" t="s">
        <v>8913</v>
      </c>
      <c r="D852" s="509" t="s">
        <v>8914</v>
      </c>
      <c r="E852" s="510" t="s">
        <v>744</v>
      </c>
      <c r="F852" s="511">
        <v>1</v>
      </c>
      <c r="G852" s="516"/>
      <c r="H852" s="512">
        <f>ROUND(G852*F852,2)</f>
        <v>0</v>
      </c>
      <c r="I852" s="513" t="s">
        <v>986</v>
      </c>
    </row>
    <row r="853" spans="1:9" ht="24.95" customHeight="1" x14ac:dyDescent="0.2">
      <c r="A853" s="489" t="s">
        <v>3888</v>
      </c>
      <c r="B853" s="489" t="s">
        <v>1145</v>
      </c>
      <c r="C853" s="490" t="s">
        <v>8915</v>
      </c>
      <c r="D853" s="491" t="s">
        <v>8916</v>
      </c>
      <c r="E853" s="492" t="s">
        <v>744</v>
      </c>
      <c r="F853" s="493">
        <v>1</v>
      </c>
      <c r="G853" s="515"/>
      <c r="H853" s="494">
        <f>ROUND(G853*F853,2)</f>
        <v>0</v>
      </c>
      <c r="I853" s="495" t="s">
        <v>986</v>
      </c>
    </row>
    <row r="854" spans="1:9" ht="24.95" customHeight="1" x14ac:dyDescent="0.2">
      <c r="A854" s="437" t="s">
        <v>3892</v>
      </c>
      <c r="B854" s="437" t="s">
        <v>979</v>
      </c>
      <c r="C854" s="461" t="s">
        <v>8917</v>
      </c>
      <c r="D854" s="439" t="s">
        <v>8918</v>
      </c>
      <c r="E854" s="440" t="s">
        <v>744</v>
      </c>
      <c r="F854" s="441">
        <v>1</v>
      </c>
      <c r="G854" s="288"/>
      <c r="H854" s="442">
        <f>ROUND(G854*F854,2)</f>
        <v>0</v>
      </c>
      <c r="I854" s="462" t="s">
        <v>986</v>
      </c>
    </row>
    <row r="855" spans="1:9" ht="24.95" customHeight="1" x14ac:dyDescent="0.2">
      <c r="A855" s="115"/>
      <c r="B855" s="347" t="s">
        <v>977</v>
      </c>
      <c r="C855" s="100" t="s">
        <v>5062</v>
      </c>
      <c r="D855" s="100" t="s">
        <v>1369</v>
      </c>
      <c r="E855" s="348"/>
      <c r="F855" s="349"/>
      <c r="G855" s="349"/>
      <c r="H855" s="350">
        <f>SUM(H856:H868)</f>
        <v>0</v>
      </c>
      <c r="I855" s="276"/>
    </row>
    <row r="856" spans="1:9" ht="24.95" customHeight="1" x14ac:dyDescent="0.2">
      <c r="A856" s="278" t="s">
        <v>3896</v>
      </c>
      <c r="B856" s="278" t="s">
        <v>979</v>
      </c>
      <c r="C856" s="279" t="s">
        <v>5522</v>
      </c>
      <c r="D856" s="280" t="s">
        <v>5523</v>
      </c>
      <c r="E856" s="281" t="s">
        <v>940</v>
      </c>
      <c r="F856" s="282">
        <v>128</v>
      </c>
      <c r="G856" s="67"/>
      <c r="H856" s="254">
        <f>ROUND(G856*F856,2)</f>
        <v>0</v>
      </c>
      <c r="I856" s="459" t="s">
        <v>982</v>
      </c>
    </row>
    <row r="857" spans="1:9" ht="9" customHeight="1" x14ac:dyDescent="0.2">
      <c r="A857" s="175"/>
      <c r="B857" s="454" t="s">
        <v>983</v>
      </c>
      <c r="C857" s="209"/>
      <c r="D857" s="180" t="s">
        <v>5524</v>
      </c>
      <c r="E857" s="209"/>
      <c r="F857" s="209"/>
      <c r="G857" s="209"/>
      <c r="H857" s="209"/>
      <c r="I857" s="385"/>
    </row>
    <row r="858" spans="1:9" ht="9" customHeight="1" x14ac:dyDescent="0.2">
      <c r="A858" s="177"/>
      <c r="B858" s="221" t="s">
        <v>985</v>
      </c>
      <c r="C858" s="210" t="s">
        <v>986</v>
      </c>
      <c r="D858" s="211" t="s">
        <v>5525</v>
      </c>
      <c r="E858" s="212"/>
      <c r="F858" s="210" t="s">
        <v>986</v>
      </c>
      <c r="G858" s="212"/>
      <c r="H858" s="212"/>
      <c r="I858" s="383"/>
    </row>
    <row r="859" spans="1:9" ht="9" customHeight="1" x14ac:dyDescent="0.2">
      <c r="A859" s="178"/>
      <c r="B859" s="221" t="s">
        <v>985</v>
      </c>
      <c r="C859" s="213" t="s">
        <v>986</v>
      </c>
      <c r="D859" s="214" t="s">
        <v>8919</v>
      </c>
      <c r="E859" s="215"/>
      <c r="F859" s="216">
        <v>28</v>
      </c>
      <c r="G859" s="215"/>
      <c r="H859" s="215"/>
      <c r="I859" s="384"/>
    </row>
    <row r="860" spans="1:9" ht="9" customHeight="1" x14ac:dyDescent="0.2">
      <c r="A860" s="177"/>
      <c r="B860" s="221" t="s">
        <v>985</v>
      </c>
      <c r="C860" s="210" t="s">
        <v>986</v>
      </c>
      <c r="D860" s="211" t="s">
        <v>8920</v>
      </c>
      <c r="E860" s="212"/>
      <c r="F860" s="210" t="s">
        <v>986</v>
      </c>
      <c r="G860" s="212"/>
      <c r="H860" s="212"/>
      <c r="I860" s="383"/>
    </row>
    <row r="861" spans="1:9" ht="9" customHeight="1" x14ac:dyDescent="0.2">
      <c r="A861" s="178"/>
      <c r="B861" s="221" t="s">
        <v>985</v>
      </c>
      <c r="C861" s="213" t="s">
        <v>986</v>
      </c>
      <c r="D861" s="214" t="s">
        <v>8921</v>
      </c>
      <c r="E861" s="215"/>
      <c r="F861" s="216">
        <v>52</v>
      </c>
      <c r="G861" s="215"/>
      <c r="H861" s="215"/>
      <c r="I861" s="384"/>
    </row>
    <row r="862" spans="1:9" ht="9" customHeight="1" x14ac:dyDescent="0.2">
      <c r="A862" s="177"/>
      <c r="B862" s="221" t="s">
        <v>985</v>
      </c>
      <c r="C862" s="210" t="s">
        <v>986</v>
      </c>
      <c r="D862" s="211" t="s">
        <v>8922</v>
      </c>
      <c r="E862" s="212"/>
      <c r="F862" s="210" t="s">
        <v>986</v>
      </c>
      <c r="G862" s="212"/>
      <c r="H862" s="212"/>
      <c r="I862" s="383"/>
    </row>
    <row r="863" spans="1:9" ht="9" customHeight="1" x14ac:dyDescent="0.2">
      <c r="A863" s="178"/>
      <c r="B863" s="221" t="s">
        <v>985</v>
      </c>
      <c r="C863" s="213" t="s">
        <v>986</v>
      </c>
      <c r="D863" s="214" t="s">
        <v>8923</v>
      </c>
      <c r="E863" s="215"/>
      <c r="F863" s="216">
        <v>34</v>
      </c>
      <c r="G863" s="215"/>
      <c r="H863" s="215"/>
      <c r="I863" s="384"/>
    </row>
    <row r="864" spans="1:9" ht="9" customHeight="1" x14ac:dyDescent="0.2">
      <c r="A864" s="177"/>
      <c r="B864" s="221" t="s">
        <v>985</v>
      </c>
      <c r="C864" s="210" t="s">
        <v>986</v>
      </c>
      <c r="D864" s="211" t="s">
        <v>8924</v>
      </c>
      <c r="E864" s="212"/>
      <c r="F864" s="210" t="s">
        <v>986</v>
      </c>
      <c r="G864" s="212"/>
      <c r="H864" s="212"/>
      <c r="I864" s="383"/>
    </row>
    <row r="865" spans="1:9" ht="9" customHeight="1" x14ac:dyDescent="0.2">
      <c r="A865" s="178"/>
      <c r="B865" s="221" t="s">
        <v>985</v>
      </c>
      <c r="C865" s="213" t="s">
        <v>986</v>
      </c>
      <c r="D865" s="214" t="s">
        <v>8925</v>
      </c>
      <c r="E865" s="215"/>
      <c r="F865" s="216">
        <v>8</v>
      </c>
      <c r="G865" s="215"/>
      <c r="H865" s="215"/>
      <c r="I865" s="384"/>
    </row>
    <row r="866" spans="1:9" ht="9" customHeight="1" x14ac:dyDescent="0.2">
      <c r="A866" s="177"/>
      <c r="B866" s="221" t="s">
        <v>985</v>
      </c>
      <c r="C866" s="210" t="s">
        <v>986</v>
      </c>
      <c r="D866" s="211" t="s">
        <v>5527</v>
      </c>
      <c r="E866" s="212"/>
      <c r="F866" s="210" t="s">
        <v>986</v>
      </c>
      <c r="G866" s="212"/>
      <c r="H866" s="212"/>
      <c r="I866" s="383"/>
    </row>
    <row r="867" spans="1:9" ht="9" customHeight="1" x14ac:dyDescent="0.2">
      <c r="A867" s="178"/>
      <c r="B867" s="221" t="s">
        <v>985</v>
      </c>
      <c r="C867" s="213" t="s">
        <v>986</v>
      </c>
      <c r="D867" s="214" t="s">
        <v>336</v>
      </c>
      <c r="E867" s="215"/>
      <c r="F867" s="216">
        <v>6</v>
      </c>
      <c r="G867" s="215"/>
      <c r="H867" s="215"/>
      <c r="I867" s="384"/>
    </row>
    <row r="868" spans="1:9" ht="9" customHeight="1" x14ac:dyDescent="0.2">
      <c r="A868" s="483"/>
      <c r="B868" s="182" t="s">
        <v>985</v>
      </c>
      <c r="C868" s="484" t="s">
        <v>986</v>
      </c>
      <c r="D868" s="485" t="s">
        <v>1023</v>
      </c>
      <c r="E868" s="486"/>
      <c r="F868" s="487">
        <v>128</v>
      </c>
      <c r="G868" s="486"/>
      <c r="H868" s="486"/>
      <c r="I868" s="514"/>
    </row>
  </sheetData>
  <sheetProtection algorithmName="SHA-512" hashValue="X3HEYnZdCwLp+OCPpEfnsqgGrp4mCTTS+z7Q5L+ph+cbaiX5vKS6sMTv4pbkKZjpk7Yq22EHe+lPiywUdoeoCA==" saltValue="R4fqeAWXXjtM41fHOoa4U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election activeCell="B10" sqref="B10"/>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99" t="s">
        <v>38</v>
      </c>
      <c r="B4" s="100" t="s">
        <v>8926</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110" t="s">
        <v>9</v>
      </c>
      <c r="B7" s="111" t="s">
        <v>5892</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E38</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5891</v>
      </c>
      <c r="C28" s="85"/>
      <c r="D28" s="85"/>
      <c r="E28" s="86"/>
      <c r="F28" s="87"/>
    </row>
    <row r="29" spans="1:6" ht="15.75" x14ac:dyDescent="0.25">
      <c r="A29" s="99" t="s">
        <v>38</v>
      </c>
      <c r="B29" s="100" t="s">
        <v>8926</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252" t="s">
        <v>33</v>
      </c>
      <c r="C32" s="1253"/>
      <c r="D32" s="1254"/>
      <c r="E32" s="1264" t="s">
        <v>34</v>
      </c>
      <c r="F32" s="1264"/>
    </row>
    <row r="33" spans="1:29" s="40" customFormat="1" ht="20.100000000000001" customHeight="1" x14ac:dyDescent="0.2">
      <c r="A33" s="373" t="s">
        <v>1452</v>
      </c>
      <c r="B33" s="1265" t="s">
        <v>8927</v>
      </c>
      <c r="C33" s="1266"/>
      <c r="D33" s="1267"/>
      <c r="E33" s="1268">
        <f>'01_A_D.1.4.4.1_V'!H9</f>
        <v>0</v>
      </c>
      <c r="F33" s="1269"/>
    </row>
    <row r="34" spans="1:29" s="40" customFormat="1" ht="20.100000000000001" customHeight="1" x14ac:dyDescent="0.2">
      <c r="A34" s="373" t="s">
        <v>1463</v>
      </c>
      <c r="B34" s="1265" t="s">
        <v>8928</v>
      </c>
      <c r="C34" s="1266"/>
      <c r="D34" s="1267"/>
      <c r="E34" s="1268">
        <f>'01_A_D.1.4.4.2_V'!H9</f>
        <v>0</v>
      </c>
      <c r="F34" s="1269"/>
    </row>
    <row r="35" spans="1:29" s="40" customFormat="1" ht="20.100000000000001" customHeight="1" x14ac:dyDescent="0.2">
      <c r="A35" s="373" t="s">
        <v>2873</v>
      </c>
      <c r="B35" s="1265" t="s">
        <v>5579</v>
      </c>
      <c r="C35" s="1266"/>
      <c r="D35" s="1267"/>
      <c r="E35" s="1268">
        <f>'01_A_D.1.4.4.3_V'!H9</f>
        <v>0</v>
      </c>
      <c r="F35" s="1269"/>
    </row>
    <row r="36" spans="1:29" s="40" customFormat="1" ht="20.100000000000001" customHeight="1" x14ac:dyDescent="0.2">
      <c r="A36" s="373" t="s">
        <v>2875</v>
      </c>
      <c r="B36" s="1265" t="s">
        <v>8929</v>
      </c>
      <c r="C36" s="1266"/>
      <c r="D36" s="1267"/>
      <c r="E36" s="1268">
        <f>'01_A_D.1.4.4.4_V'!H9</f>
        <v>0</v>
      </c>
      <c r="F36" s="1269"/>
    </row>
    <row r="37" spans="1:29" s="40" customFormat="1" ht="20.100000000000001" customHeight="1" x14ac:dyDescent="0.2">
      <c r="A37" s="373" t="s">
        <v>2879</v>
      </c>
      <c r="B37" s="1265" t="s">
        <v>5622</v>
      </c>
      <c r="C37" s="1266"/>
      <c r="D37" s="1267"/>
      <c r="E37" s="1268">
        <f>'01_A_D.1.4.4.6_V'!H9</f>
        <v>0</v>
      </c>
      <c r="F37" s="1269"/>
    </row>
    <row r="38" spans="1:29" s="56" customFormat="1" ht="24.95" customHeight="1" x14ac:dyDescent="0.2">
      <c r="A38" s="96" t="s">
        <v>79</v>
      </c>
      <c r="B38" s="97"/>
      <c r="C38" s="98"/>
      <c r="D38" s="98"/>
      <c r="E38" s="1250">
        <f>SUM(E33:F37)</f>
        <v>0</v>
      </c>
      <c r="F38" s="1251"/>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 x14ac:dyDescent="0.2">
      <c r="A44" s="183"/>
    </row>
    <row r="45" spans="1:29" ht="15" x14ac:dyDescent="0.2">
      <c r="A45" s="183"/>
    </row>
    <row r="46" spans="1:29" ht="15" x14ac:dyDescent="0.2">
      <c r="A46" s="183"/>
    </row>
    <row r="47" spans="1:29" ht="15" x14ac:dyDescent="0.2">
      <c r="A47" s="183"/>
    </row>
    <row r="48" spans="1:29" ht="15" x14ac:dyDescent="0.2">
      <c r="A48" s="183"/>
    </row>
    <row r="49" spans="1:1" ht="15" x14ac:dyDescent="0.2">
      <c r="A49" s="183"/>
    </row>
    <row r="50" spans="1:1" ht="15" x14ac:dyDescent="0.2">
      <c r="A50" s="183"/>
    </row>
    <row r="51" spans="1:1" ht="15" x14ac:dyDescent="0.2">
      <c r="A51" s="183"/>
    </row>
    <row r="52" spans="1:1" ht="15" x14ac:dyDescent="0.2">
      <c r="A52" s="183"/>
    </row>
  </sheetData>
  <sheetProtection algorithmName="SHA-512" hashValue="TEFaqh6XNau4dH5laCsf6h/5MxHdf5jKBVEAp5OiOwRZ0kHmOzAfmkcKdgInMG7qwTdn7w1u8XOvcVGC6WTEfg==" saltValue="/lemdZwCF6PDGqTNgSRPPw=="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23.33203125" style="164" bestFit="1"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5534</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5534</v>
      </c>
      <c r="E8" s="348"/>
      <c r="F8" s="349"/>
      <c r="G8" s="349"/>
      <c r="H8" s="350">
        <f>H9</f>
        <v>0</v>
      </c>
      <c r="I8" s="276"/>
    </row>
    <row r="9" spans="1:29" s="46" customFormat="1" ht="24.95" customHeight="1" x14ac:dyDescent="0.25">
      <c r="A9" s="298"/>
      <c r="B9" s="351" t="s">
        <v>8930</v>
      </c>
      <c r="C9" s="352" t="s">
        <v>8931</v>
      </c>
      <c r="D9" s="352" t="s">
        <v>5536</v>
      </c>
      <c r="E9" s="353"/>
      <c r="F9" s="354"/>
      <c r="G9" s="354"/>
      <c r="H9" s="522">
        <f>SUM(H10:H233)</f>
        <v>0</v>
      </c>
      <c r="I9" s="277"/>
    </row>
    <row r="10" spans="1:29" s="46" customFormat="1" ht="24.95" customHeight="1" x14ac:dyDescent="0.25">
      <c r="A10" s="278">
        <v>1</v>
      </c>
      <c r="B10" s="278" t="s">
        <v>979</v>
      </c>
      <c r="C10" s="382"/>
      <c r="D10" s="280" t="s">
        <v>8932</v>
      </c>
      <c r="E10" s="281" t="s">
        <v>744</v>
      </c>
      <c r="F10" s="282">
        <v>1</v>
      </c>
      <c r="G10" s="67"/>
      <c r="H10" s="254">
        <f>ROUND(G10*F10,2)</f>
        <v>0</v>
      </c>
      <c r="I10" s="280"/>
    </row>
    <row r="11" spans="1:29" ht="24.95" customHeight="1" x14ac:dyDescent="0.2">
      <c r="A11" s="167">
        <v>2</v>
      </c>
      <c r="B11" s="167" t="s">
        <v>1145</v>
      </c>
      <c r="C11" s="168"/>
      <c r="D11" s="169" t="s">
        <v>8933</v>
      </c>
      <c r="E11" s="170" t="s">
        <v>744</v>
      </c>
      <c r="F11" s="171">
        <v>1</v>
      </c>
      <c r="G11" s="117"/>
      <c r="H11" s="172">
        <f>ROUND(G11*F11,2)</f>
        <v>0</v>
      </c>
      <c r="I11" s="169"/>
    </row>
    <row r="12" spans="1:29" s="526" customFormat="1" ht="12" x14ac:dyDescent="0.2">
      <c r="A12" s="175"/>
      <c r="B12" s="523" t="s">
        <v>8934</v>
      </c>
      <c r="C12" s="209"/>
      <c r="D12" s="524" t="s">
        <v>8935</v>
      </c>
      <c r="E12" s="209"/>
      <c r="F12" s="209"/>
      <c r="G12" s="209"/>
      <c r="H12" s="525"/>
      <c r="I12" s="385"/>
    </row>
    <row r="13" spans="1:29" s="526" customFormat="1" ht="12" x14ac:dyDescent="0.2">
      <c r="A13" s="175"/>
      <c r="B13" s="523" t="s">
        <v>8934</v>
      </c>
      <c r="C13" s="209"/>
      <c r="D13" s="524" t="s">
        <v>8936</v>
      </c>
      <c r="E13" s="209"/>
      <c r="F13" s="209"/>
      <c r="G13" s="209"/>
      <c r="H13" s="525"/>
      <c r="I13" s="385"/>
    </row>
    <row r="14" spans="1:29" s="46" customFormat="1" ht="24.95" customHeight="1" x14ac:dyDescent="0.25">
      <c r="A14" s="278">
        <v>3</v>
      </c>
      <c r="B14" s="278" t="s">
        <v>979</v>
      </c>
      <c r="C14" s="382"/>
      <c r="D14" s="280" t="s">
        <v>8937</v>
      </c>
      <c r="E14" s="281" t="s">
        <v>744</v>
      </c>
      <c r="F14" s="282">
        <v>1</v>
      </c>
      <c r="G14" s="67"/>
      <c r="H14" s="254">
        <f t="shared" ref="H14:H15" si="0">ROUND(G14*F14,2)</f>
        <v>0</v>
      </c>
      <c r="I14" s="412"/>
    </row>
    <row r="15" spans="1:29" ht="24.95" customHeight="1" x14ac:dyDescent="0.2">
      <c r="A15" s="167">
        <v>4</v>
      </c>
      <c r="B15" s="167" t="s">
        <v>1145</v>
      </c>
      <c r="C15" s="168"/>
      <c r="D15" s="169" t="s">
        <v>8938</v>
      </c>
      <c r="E15" s="170" t="s">
        <v>744</v>
      </c>
      <c r="F15" s="171">
        <v>1</v>
      </c>
      <c r="G15" s="117"/>
      <c r="H15" s="172">
        <f t="shared" si="0"/>
        <v>0</v>
      </c>
      <c r="I15" s="169"/>
    </row>
    <row r="16" spans="1:29" s="526" customFormat="1" ht="12" x14ac:dyDescent="0.2">
      <c r="A16" s="175"/>
      <c r="B16" s="523" t="s">
        <v>8934</v>
      </c>
      <c r="C16" s="209"/>
      <c r="D16" s="524" t="s">
        <v>8935</v>
      </c>
      <c r="E16" s="209"/>
      <c r="F16" s="209"/>
      <c r="G16" s="209"/>
      <c r="H16" s="525"/>
      <c r="I16" s="385"/>
    </row>
    <row r="17" spans="1:9" s="526" customFormat="1" ht="12" x14ac:dyDescent="0.2">
      <c r="A17" s="175"/>
      <c r="B17" s="523" t="s">
        <v>8934</v>
      </c>
      <c r="C17" s="209"/>
      <c r="D17" s="524" t="s">
        <v>8936</v>
      </c>
      <c r="E17" s="209"/>
      <c r="F17" s="209"/>
      <c r="G17" s="209"/>
      <c r="H17" s="525"/>
      <c r="I17" s="385"/>
    </row>
    <row r="18" spans="1:9" s="46" customFormat="1" ht="24.95" customHeight="1" x14ac:dyDescent="0.25">
      <c r="A18" s="278">
        <v>5</v>
      </c>
      <c r="B18" s="278" t="s">
        <v>979</v>
      </c>
      <c r="C18" s="382"/>
      <c r="D18" s="280" t="s">
        <v>8939</v>
      </c>
      <c r="E18" s="281" t="s">
        <v>744</v>
      </c>
      <c r="F18" s="282">
        <v>4</v>
      </c>
      <c r="G18" s="67"/>
      <c r="H18" s="254">
        <f t="shared" ref="H18:H19" si="1">ROUND(G18*F18,2)</f>
        <v>0</v>
      </c>
      <c r="I18" s="412"/>
    </row>
    <row r="19" spans="1:9" ht="24.95" customHeight="1" x14ac:dyDescent="0.2">
      <c r="A19" s="167">
        <v>6</v>
      </c>
      <c r="B19" s="167" t="s">
        <v>1145</v>
      </c>
      <c r="C19" s="168"/>
      <c r="D19" s="169" t="s">
        <v>8940</v>
      </c>
      <c r="E19" s="170" t="s">
        <v>744</v>
      </c>
      <c r="F19" s="171">
        <v>4</v>
      </c>
      <c r="G19" s="117"/>
      <c r="H19" s="172">
        <f t="shared" si="1"/>
        <v>0</v>
      </c>
      <c r="I19" s="169"/>
    </row>
    <row r="20" spans="1:9" s="526" customFormat="1" ht="12" x14ac:dyDescent="0.2">
      <c r="A20" s="175"/>
      <c r="B20" s="523" t="s">
        <v>8934</v>
      </c>
      <c r="C20" s="209"/>
      <c r="D20" s="524" t="s">
        <v>8935</v>
      </c>
      <c r="E20" s="209"/>
      <c r="F20" s="209"/>
      <c r="G20" s="209"/>
      <c r="H20" s="525"/>
      <c r="I20" s="385"/>
    </row>
    <row r="21" spans="1:9" s="526" customFormat="1" ht="12" x14ac:dyDescent="0.2">
      <c r="A21" s="175"/>
      <c r="B21" s="523" t="s">
        <v>8934</v>
      </c>
      <c r="C21" s="209"/>
      <c r="D21" s="524" t="s">
        <v>8941</v>
      </c>
      <c r="E21" s="209"/>
      <c r="F21" s="209"/>
      <c r="G21" s="209"/>
      <c r="H21" s="525"/>
      <c r="I21" s="385"/>
    </row>
    <row r="22" spans="1:9" s="46" customFormat="1" ht="24.95" customHeight="1" x14ac:dyDescent="0.25">
      <c r="A22" s="278">
        <v>7</v>
      </c>
      <c r="B22" s="278" t="s">
        <v>979</v>
      </c>
      <c r="C22" s="382"/>
      <c r="D22" s="280" t="s">
        <v>8942</v>
      </c>
      <c r="E22" s="281" t="s">
        <v>744</v>
      </c>
      <c r="F22" s="282">
        <v>1</v>
      </c>
      <c r="G22" s="67"/>
      <c r="H22" s="254">
        <f t="shared" ref="H22:H23" si="2">ROUND(G22*F22,2)</f>
        <v>0</v>
      </c>
      <c r="I22" s="412"/>
    </row>
    <row r="23" spans="1:9" ht="24.95" customHeight="1" x14ac:dyDescent="0.2">
      <c r="A23" s="167">
        <v>8</v>
      </c>
      <c r="B23" s="167" t="s">
        <v>1145</v>
      </c>
      <c r="C23" s="168"/>
      <c r="D23" s="169" t="s">
        <v>8943</v>
      </c>
      <c r="E23" s="170" t="s">
        <v>744</v>
      </c>
      <c r="F23" s="171">
        <v>1</v>
      </c>
      <c r="G23" s="117"/>
      <c r="H23" s="172">
        <f t="shared" si="2"/>
        <v>0</v>
      </c>
      <c r="I23" s="169"/>
    </row>
    <row r="24" spans="1:9" s="526" customFormat="1" ht="12" x14ac:dyDescent="0.2">
      <c r="A24" s="175"/>
      <c r="B24" s="523" t="s">
        <v>8934</v>
      </c>
      <c r="C24" s="209"/>
      <c r="D24" s="524" t="s">
        <v>8935</v>
      </c>
      <c r="E24" s="209"/>
      <c r="F24" s="209"/>
      <c r="G24" s="209"/>
      <c r="H24" s="525"/>
      <c r="I24" s="385"/>
    </row>
    <row r="25" spans="1:9" s="526" customFormat="1" ht="12" x14ac:dyDescent="0.2">
      <c r="A25" s="175"/>
      <c r="B25" s="523" t="s">
        <v>8934</v>
      </c>
      <c r="C25" s="209"/>
      <c r="D25" s="524" t="s">
        <v>8936</v>
      </c>
      <c r="E25" s="209"/>
      <c r="F25" s="209"/>
      <c r="G25" s="209"/>
      <c r="H25" s="525"/>
      <c r="I25" s="385"/>
    </row>
    <row r="26" spans="1:9" s="46" customFormat="1" ht="24.95" customHeight="1" x14ac:dyDescent="0.25">
      <c r="A26" s="278">
        <v>9</v>
      </c>
      <c r="B26" s="278" t="s">
        <v>979</v>
      </c>
      <c r="C26" s="382"/>
      <c r="D26" s="280" t="s">
        <v>8944</v>
      </c>
      <c r="E26" s="281" t="s">
        <v>744</v>
      </c>
      <c r="F26" s="282">
        <v>3</v>
      </c>
      <c r="G26" s="67"/>
      <c r="H26" s="254">
        <f t="shared" ref="H26:H27" si="3">ROUND(G26*F26,2)</f>
        <v>0</v>
      </c>
      <c r="I26" s="412"/>
    </row>
    <row r="27" spans="1:9" ht="24.95" customHeight="1" x14ac:dyDescent="0.2">
      <c r="A27" s="167">
        <v>10</v>
      </c>
      <c r="B27" s="167" t="s">
        <v>1145</v>
      </c>
      <c r="C27" s="168"/>
      <c r="D27" s="169" t="s">
        <v>8945</v>
      </c>
      <c r="E27" s="170" t="s">
        <v>744</v>
      </c>
      <c r="F27" s="171">
        <v>3</v>
      </c>
      <c r="G27" s="117"/>
      <c r="H27" s="172">
        <f t="shared" si="3"/>
        <v>0</v>
      </c>
      <c r="I27" s="169"/>
    </row>
    <row r="28" spans="1:9" s="526" customFormat="1" ht="12" x14ac:dyDescent="0.2">
      <c r="A28" s="175"/>
      <c r="B28" s="523" t="s">
        <v>8934</v>
      </c>
      <c r="C28" s="209"/>
      <c r="D28" s="524" t="s">
        <v>8935</v>
      </c>
      <c r="E28" s="209"/>
      <c r="F28" s="209"/>
      <c r="G28" s="209"/>
      <c r="H28" s="525"/>
      <c r="I28" s="385"/>
    </row>
    <row r="29" spans="1:9" s="526" customFormat="1" ht="12" x14ac:dyDescent="0.2">
      <c r="A29" s="175"/>
      <c r="B29" s="523" t="s">
        <v>8934</v>
      </c>
      <c r="C29" s="209"/>
      <c r="D29" s="524" t="s">
        <v>8946</v>
      </c>
      <c r="E29" s="209"/>
      <c r="F29" s="209"/>
      <c r="G29" s="209"/>
      <c r="H29" s="525"/>
      <c r="I29" s="385"/>
    </row>
    <row r="30" spans="1:9" s="46" customFormat="1" ht="24.95" customHeight="1" x14ac:dyDescent="0.25">
      <c r="A30" s="278">
        <v>11</v>
      </c>
      <c r="B30" s="278" t="s">
        <v>979</v>
      </c>
      <c r="C30" s="382"/>
      <c r="D30" s="280" t="s">
        <v>8947</v>
      </c>
      <c r="E30" s="281" t="s">
        <v>744</v>
      </c>
      <c r="F30" s="282">
        <v>4</v>
      </c>
      <c r="G30" s="67"/>
      <c r="H30" s="254">
        <f t="shared" ref="H30:H31" si="4">ROUND(G30*F30,2)</f>
        <v>0</v>
      </c>
      <c r="I30" s="412"/>
    </row>
    <row r="31" spans="1:9" ht="24.95" customHeight="1" x14ac:dyDescent="0.2">
      <c r="A31" s="167">
        <v>12</v>
      </c>
      <c r="B31" s="167" t="s">
        <v>1145</v>
      </c>
      <c r="C31" s="168"/>
      <c r="D31" s="169" t="s">
        <v>8948</v>
      </c>
      <c r="E31" s="170" t="s">
        <v>744</v>
      </c>
      <c r="F31" s="171">
        <v>4</v>
      </c>
      <c r="G31" s="117"/>
      <c r="H31" s="172">
        <f t="shared" si="4"/>
        <v>0</v>
      </c>
      <c r="I31" s="169"/>
    </row>
    <row r="32" spans="1:9" s="526" customFormat="1" ht="12" x14ac:dyDescent="0.2">
      <c r="A32" s="175"/>
      <c r="B32" s="523" t="s">
        <v>8934</v>
      </c>
      <c r="C32" s="209"/>
      <c r="D32" s="524" t="s">
        <v>8935</v>
      </c>
      <c r="E32" s="209"/>
      <c r="F32" s="209"/>
      <c r="G32" s="209"/>
      <c r="H32" s="525"/>
      <c r="I32" s="385"/>
    </row>
    <row r="33" spans="1:9" s="526" customFormat="1" ht="12" x14ac:dyDescent="0.2">
      <c r="A33" s="175"/>
      <c r="B33" s="523" t="s">
        <v>8934</v>
      </c>
      <c r="C33" s="209"/>
      <c r="D33" s="524" t="s">
        <v>8941</v>
      </c>
      <c r="E33" s="209"/>
      <c r="F33" s="209"/>
      <c r="G33" s="209"/>
      <c r="H33" s="525"/>
      <c r="I33" s="385"/>
    </row>
    <row r="34" spans="1:9" s="46" customFormat="1" ht="24.95" customHeight="1" x14ac:dyDescent="0.25">
      <c r="A34" s="278">
        <v>13</v>
      </c>
      <c r="B34" s="278" t="s">
        <v>979</v>
      </c>
      <c r="C34" s="382"/>
      <c r="D34" s="280" t="s">
        <v>8949</v>
      </c>
      <c r="E34" s="281" t="s">
        <v>744</v>
      </c>
      <c r="F34" s="282">
        <v>1</v>
      </c>
      <c r="G34" s="67"/>
      <c r="H34" s="254">
        <f t="shared" ref="H34:H35" si="5">ROUND(G34*F34,2)</f>
        <v>0</v>
      </c>
      <c r="I34" s="412"/>
    </row>
    <row r="35" spans="1:9" ht="24.95" customHeight="1" x14ac:dyDescent="0.2">
      <c r="A35" s="167">
        <v>14</v>
      </c>
      <c r="B35" s="167" t="s">
        <v>1145</v>
      </c>
      <c r="C35" s="168"/>
      <c r="D35" s="169" t="s">
        <v>8950</v>
      </c>
      <c r="E35" s="170" t="s">
        <v>744</v>
      </c>
      <c r="F35" s="171">
        <v>1</v>
      </c>
      <c r="G35" s="117"/>
      <c r="H35" s="172">
        <f t="shared" si="5"/>
        <v>0</v>
      </c>
      <c r="I35" s="169"/>
    </row>
    <row r="36" spans="1:9" s="526" customFormat="1" ht="12" x14ac:dyDescent="0.2">
      <c r="A36" s="175"/>
      <c r="B36" s="523" t="s">
        <v>8934</v>
      </c>
      <c r="C36" s="209"/>
      <c r="D36" s="524" t="s">
        <v>8935</v>
      </c>
      <c r="E36" s="209"/>
      <c r="F36" s="209"/>
      <c r="G36" s="209"/>
      <c r="H36" s="525"/>
      <c r="I36" s="385"/>
    </row>
    <row r="37" spans="1:9" s="526" customFormat="1" ht="12" x14ac:dyDescent="0.2">
      <c r="A37" s="175"/>
      <c r="B37" s="523" t="s">
        <v>8934</v>
      </c>
      <c r="C37" s="209"/>
      <c r="D37" s="524" t="s">
        <v>8936</v>
      </c>
      <c r="E37" s="209"/>
      <c r="F37" s="209"/>
      <c r="G37" s="209"/>
      <c r="H37" s="525"/>
      <c r="I37" s="385"/>
    </row>
    <row r="38" spans="1:9" s="46" customFormat="1" ht="24.95" customHeight="1" x14ac:dyDescent="0.25">
      <c r="A38" s="278">
        <v>15</v>
      </c>
      <c r="B38" s="278" t="s">
        <v>979</v>
      </c>
      <c r="C38" s="382"/>
      <c r="D38" s="280" t="s">
        <v>8951</v>
      </c>
      <c r="E38" s="281" t="s">
        <v>744</v>
      </c>
      <c r="F38" s="282">
        <v>1</v>
      </c>
      <c r="G38" s="67"/>
      <c r="H38" s="254">
        <f t="shared" ref="H38:H39" si="6">ROUND(G38*F38,2)</f>
        <v>0</v>
      </c>
      <c r="I38" s="412"/>
    </row>
    <row r="39" spans="1:9" ht="24.95" customHeight="1" x14ac:dyDescent="0.2">
      <c r="A39" s="167">
        <v>16</v>
      </c>
      <c r="B39" s="167" t="s">
        <v>1145</v>
      </c>
      <c r="C39" s="168"/>
      <c r="D39" s="169" t="s">
        <v>8952</v>
      </c>
      <c r="E39" s="170" t="s">
        <v>744</v>
      </c>
      <c r="F39" s="171">
        <v>1</v>
      </c>
      <c r="G39" s="117"/>
      <c r="H39" s="172">
        <f t="shared" si="6"/>
        <v>0</v>
      </c>
      <c r="I39" s="169"/>
    </row>
    <row r="40" spans="1:9" s="526" customFormat="1" ht="12" x14ac:dyDescent="0.2">
      <c r="A40" s="175"/>
      <c r="B40" s="523" t="s">
        <v>8934</v>
      </c>
      <c r="C40" s="209"/>
      <c r="D40" s="524" t="s">
        <v>8935</v>
      </c>
      <c r="E40" s="209"/>
      <c r="F40" s="209"/>
      <c r="G40" s="209"/>
      <c r="H40" s="525"/>
      <c r="I40" s="385"/>
    </row>
    <row r="41" spans="1:9" s="526" customFormat="1" ht="12" x14ac:dyDescent="0.2">
      <c r="A41" s="175"/>
      <c r="B41" s="523" t="s">
        <v>8934</v>
      </c>
      <c r="C41" s="209"/>
      <c r="D41" s="524" t="s">
        <v>8936</v>
      </c>
      <c r="E41" s="209"/>
      <c r="F41" s="209"/>
      <c r="G41" s="209"/>
      <c r="H41" s="525"/>
      <c r="I41" s="385"/>
    </row>
    <row r="42" spans="1:9" s="46" customFormat="1" ht="24.95" customHeight="1" x14ac:dyDescent="0.25">
      <c r="A42" s="278">
        <v>17</v>
      </c>
      <c r="B42" s="278" t="s">
        <v>979</v>
      </c>
      <c r="C42" s="382"/>
      <c r="D42" s="280" t="s">
        <v>8953</v>
      </c>
      <c r="E42" s="281" t="s">
        <v>744</v>
      </c>
      <c r="F42" s="282">
        <v>14</v>
      </c>
      <c r="G42" s="67"/>
      <c r="H42" s="254">
        <f t="shared" ref="H42:H43" si="7">ROUND(G42*F42,2)</f>
        <v>0</v>
      </c>
      <c r="I42" s="412"/>
    </row>
    <row r="43" spans="1:9" ht="24.95" customHeight="1" x14ac:dyDescent="0.2">
      <c r="A43" s="167">
        <v>18</v>
      </c>
      <c r="B43" s="167" t="s">
        <v>1145</v>
      </c>
      <c r="C43" s="168"/>
      <c r="D43" s="169" t="s">
        <v>8954</v>
      </c>
      <c r="E43" s="170" t="s">
        <v>744</v>
      </c>
      <c r="F43" s="171">
        <v>14</v>
      </c>
      <c r="G43" s="117"/>
      <c r="H43" s="172">
        <f t="shared" si="7"/>
        <v>0</v>
      </c>
      <c r="I43" s="169"/>
    </row>
    <row r="44" spans="1:9" s="526" customFormat="1" ht="12" x14ac:dyDescent="0.2">
      <c r="A44" s="175"/>
      <c r="B44" s="523" t="s">
        <v>8934</v>
      </c>
      <c r="C44" s="209"/>
      <c r="D44" s="524" t="s">
        <v>8935</v>
      </c>
      <c r="E44" s="209"/>
      <c r="F44" s="209"/>
      <c r="G44" s="209"/>
      <c r="H44" s="525"/>
      <c r="I44" s="385"/>
    </row>
    <row r="45" spans="1:9" s="526" customFormat="1" ht="12" x14ac:dyDescent="0.2">
      <c r="A45" s="175"/>
      <c r="B45" s="523" t="s">
        <v>8934</v>
      </c>
      <c r="C45" s="209"/>
      <c r="D45" s="524">
        <v>14</v>
      </c>
      <c r="E45" s="209"/>
      <c r="F45" s="209"/>
      <c r="G45" s="209"/>
      <c r="H45" s="525"/>
      <c r="I45" s="385"/>
    </row>
    <row r="46" spans="1:9" s="46" customFormat="1" ht="24.95" customHeight="1" x14ac:dyDescent="0.25">
      <c r="A46" s="278">
        <v>19</v>
      </c>
      <c r="B46" s="278" t="s">
        <v>979</v>
      </c>
      <c r="C46" s="382"/>
      <c r="D46" s="280" t="s">
        <v>8955</v>
      </c>
      <c r="E46" s="281" t="s">
        <v>744</v>
      </c>
      <c r="F46" s="282">
        <v>2</v>
      </c>
      <c r="G46" s="67"/>
      <c r="H46" s="254">
        <f t="shared" ref="H46:H47" si="8">ROUND(G46*F46,2)</f>
        <v>0</v>
      </c>
      <c r="I46" s="412"/>
    </row>
    <row r="47" spans="1:9" ht="24.95" customHeight="1" x14ac:dyDescent="0.2">
      <c r="A47" s="167">
        <v>20</v>
      </c>
      <c r="B47" s="167" t="s">
        <v>1145</v>
      </c>
      <c r="C47" s="168"/>
      <c r="D47" s="169" t="s">
        <v>8956</v>
      </c>
      <c r="E47" s="170" t="s">
        <v>744</v>
      </c>
      <c r="F47" s="171">
        <v>2</v>
      </c>
      <c r="G47" s="117"/>
      <c r="H47" s="172">
        <f t="shared" si="8"/>
        <v>0</v>
      </c>
      <c r="I47" s="169"/>
    </row>
    <row r="48" spans="1:9" s="526" customFormat="1" ht="12" x14ac:dyDescent="0.2">
      <c r="A48" s="175"/>
      <c r="B48" s="523" t="s">
        <v>8934</v>
      </c>
      <c r="C48" s="209"/>
      <c r="D48" s="524" t="s">
        <v>8935</v>
      </c>
      <c r="E48" s="209"/>
      <c r="F48" s="209"/>
      <c r="G48" s="209"/>
      <c r="H48" s="525"/>
      <c r="I48" s="385"/>
    </row>
    <row r="49" spans="1:9" s="526" customFormat="1" ht="12" x14ac:dyDescent="0.2">
      <c r="A49" s="175"/>
      <c r="B49" s="523" t="s">
        <v>8934</v>
      </c>
      <c r="C49" s="209"/>
      <c r="D49" s="524" t="s">
        <v>8957</v>
      </c>
      <c r="E49" s="209"/>
      <c r="F49" s="209"/>
      <c r="G49" s="209"/>
      <c r="H49" s="525"/>
      <c r="I49" s="385"/>
    </row>
    <row r="50" spans="1:9" s="46" customFormat="1" ht="24.95" customHeight="1" x14ac:dyDescent="0.25">
      <c r="A50" s="278">
        <v>21</v>
      </c>
      <c r="B50" s="278" t="s">
        <v>979</v>
      </c>
      <c r="C50" s="382"/>
      <c r="D50" s="280" t="s">
        <v>8958</v>
      </c>
      <c r="E50" s="281" t="s">
        <v>721</v>
      </c>
      <c r="F50" s="282">
        <v>1</v>
      </c>
      <c r="G50" s="67"/>
      <c r="H50" s="254">
        <f t="shared" ref="H50:H51" si="9">ROUND(G50*F50,2)</f>
        <v>0</v>
      </c>
      <c r="I50" s="412"/>
    </row>
    <row r="51" spans="1:9" ht="24.95" customHeight="1" x14ac:dyDescent="0.2">
      <c r="A51" s="167">
        <v>22</v>
      </c>
      <c r="B51" s="167" t="s">
        <v>1145</v>
      </c>
      <c r="C51" s="168"/>
      <c r="D51" s="169" t="s">
        <v>8959</v>
      </c>
      <c r="E51" s="170" t="s">
        <v>721</v>
      </c>
      <c r="F51" s="171">
        <v>1</v>
      </c>
      <c r="G51" s="117"/>
      <c r="H51" s="172">
        <f t="shared" si="9"/>
        <v>0</v>
      </c>
      <c r="I51" s="169"/>
    </row>
    <row r="52" spans="1:9" s="526" customFormat="1" ht="12" x14ac:dyDescent="0.2">
      <c r="A52" s="175"/>
      <c r="B52" s="523" t="s">
        <v>1079</v>
      </c>
      <c r="C52" s="209"/>
      <c r="D52" s="524" t="s">
        <v>8960</v>
      </c>
      <c r="E52" s="209"/>
      <c r="F52" s="209"/>
      <c r="G52" s="209"/>
      <c r="H52" s="525"/>
      <c r="I52" s="385"/>
    </row>
    <row r="53" spans="1:9" s="526" customFormat="1" ht="12" x14ac:dyDescent="0.2">
      <c r="A53" s="175"/>
      <c r="B53" s="523" t="s">
        <v>8934</v>
      </c>
      <c r="C53" s="209"/>
      <c r="D53" s="524" t="s">
        <v>8935</v>
      </c>
      <c r="E53" s="209"/>
      <c r="F53" s="209"/>
      <c r="G53" s="209"/>
      <c r="H53" s="525"/>
      <c r="I53" s="385"/>
    </row>
    <row r="54" spans="1:9" s="526" customFormat="1" ht="12" x14ac:dyDescent="0.2">
      <c r="A54" s="175"/>
      <c r="B54" s="523" t="s">
        <v>8934</v>
      </c>
      <c r="C54" s="209"/>
      <c r="D54" s="524" t="s">
        <v>8936</v>
      </c>
      <c r="E54" s="209"/>
      <c r="F54" s="209"/>
      <c r="G54" s="209"/>
      <c r="H54" s="525"/>
      <c r="I54" s="385"/>
    </row>
    <row r="55" spans="1:9" s="46" customFormat="1" ht="24.95" customHeight="1" x14ac:dyDescent="0.25">
      <c r="A55" s="278">
        <v>23</v>
      </c>
      <c r="B55" s="278" t="s">
        <v>979</v>
      </c>
      <c r="C55" s="382"/>
      <c r="D55" s="280" t="s">
        <v>8961</v>
      </c>
      <c r="E55" s="281" t="s">
        <v>744</v>
      </c>
      <c r="F55" s="282">
        <v>24</v>
      </c>
      <c r="G55" s="67"/>
      <c r="H55" s="254">
        <f t="shared" ref="H55:H56" si="10">ROUND(G55*F55,2)</f>
        <v>0</v>
      </c>
      <c r="I55" s="412"/>
    </row>
    <row r="56" spans="1:9" ht="24.95" customHeight="1" x14ac:dyDescent="0.2">
      <c r="A56" s="167">
        <v>24</v>
      </c>
      <c r="B56" s="167" t="s">
        <v>1145</v>
      </c>
      <c r="C56" s="168"/>
      <c r="D56" s="169" t="s">
        <v>8962</v>
      </c>
      <c r="E56" s="170" t="s">
        <v>744</v>
      </c>
      <c r="F56" s="171">
        <v>24</v>
      </c>
      <c r="G56" s="117"/>
      <c r="H56" s="172">
        <f t="shared" si="10"/>
        <v>0</v>
      </c>
      <c r="I56" s="169"/>
    </row>
    <row r="57" spans="1:9" s="526" customFormat="1" ht="12" x14ac:dyDescent="0.2">
      <c r="A57" s="175"/>
      <c r="B57" s="523" t="s">
        <v>8934</v>
      </c>
      <c r="C57" s="209"/>
      <c r="D57" s="524" t="s">
        <v>8935</v>
      </c>
      <c r="E57" s="209"/>
      <c r="F57" s="209"/>
      <c r="G57" s="209"/>
      <c r="H57" s="525"/>
      <c r="I57" s="385"/>
    </row>
    <row r="58" spans="1:9" s="526" customFormat="1" ht="12" x14ac:dyDescent="0.2">
      <c r="A58" s="175"/>
      <c r="B58" s="523" t="s">
        <v>8934</v>
      </c>
      <c r="C58" s="209"/>
      <c r="D58" s="524" t="s">
        <v>8963</v>
      </c>
      <c r="E58" s="209"/>
      <c r="F58" s="209"/>
      <c r="G58" s="209"/>
      <c r="H58" s="525"/>
      <c r="I58" s="385"/>
    </row>
    <row r="59" spans="1:9" s="46" customFormat="1" ht="24.95" customHeight="1" x14ac:dyDescent="0.25">
      <c r="A59" s="278">
        <v>25</v>
      </c>
      <c r="B59" s="278" t="s">
        <v>979</v>
      </c>
      <c r="C59" s="382"/>
      <c r="D59" s="280" t="s">
        <v>8964</v>
      </c>
      <c r="E59" s="281" t="s">
        <v>744</v>
      </c>
      <c r="F59" s="282">
        <v>49</v>
      </c>
      <c r="G59" s="67"/>
      <c r="H59" s="254">
        <f t="shared" ref="H59:H60" si="11">ROUND(G59*F59,2)</f>
        <v>0</v>
      </c>
      <c r="I59" s="412"/>
    </row>
    <row r="60" spans="1:9" ht="24.95" customHeight="1" x14ac:dyDescent="0.2">
      <c r="A60" s="167">
        <v>26</v>
      </c>
      <c r="B60" s="167" t="s">
        <v>1145</v>
      </c>
      <c r="C60" s="168"/>
      <c r="D60" s="169" t="s">
        <v>8965</v>
      </c>
      <c r="E60" s="170" t="s">
        <v>744</v>
      </c>
      <c r="F60" s="171">
        <v>49</v>
      </c>
      <c r="G60" s="117"/>
      <c r="H60" s="172">
        <f t="shared" si="11"/>
        <v>0</v>
      </c>
      <c r="I60" s="169"/>
    </row>
    <row r="61" spans="1:9" s="526" customFormat="1" ht="12" x14ac:dyDescent="0.2">
      <c r="A61" s="175"/>
      <c r="B61" s="523" t="s">
        <v>8934</v>
      </c>
      <c r="C61" s="209"/>
      <c r="D61" s="524" t="s">
        <v>8935</v>
      </c>
      <c r="E61" s="209"/>
      <c r="F61" s="209"/>
      <c r="G61" s="209"/>
      <c r="H61" s="525"/>
      <c r="I61" s="385"/>
    </row>
    <row r="62" spans="1:9" s="526" customFormat="1" ht="12" x14ac:dyDescent="0.2">
      <c r="A62" s="175"/>
      <c r="B62" s="523" t="s">
        <v>8934</v>
      </c>
      <c r="C62" s="209"/>
      <c r="D62" s="524" t="s">
        <v>8966</v>
      </c>
      <c r="E62" s="209"/>
      <c r="F62" s="209"/>
      <c r="G62" s="209"/>
      <c r="H62" s="525"/>
      <c r="I62" s="385"/>
    </row>
    <row r="63" spans="1:9" s="46" customFormat="1" ht="24.95" customHeight="1" x14ac:dyDescent="0.25">
      <c r="A63" s="278">
        <v>27</v>
      </c>
      <c r="B63" s="278" t="s">
        <v>979</v>
      </c>
      <c r="C63" s="382"/>
      <c r="D63" s="280" t="s">
        <v>8967</v>
      </c>
      <c r="E63" s="281" t="s">
        <v>744</v>
      </c>
      <c r="F63" s="282">
        <v>4</v>
      </c>
      <c r="G63" s="67"/>
      <c r="H63" s="254">
        <f t="shared" ref="H63:H64" si="12">ROUND(G63*F63,2)</f>
        <v>0</v>
      </c>
      <c r="I63" s="412"/>
    </row>
    <row r="64" spans="1:9" ht="24.95" customHeight="1" x14ac:dyDescent="0.2">
      <c r="A64" s="167">
        <v>28</v>
      </c>
      <c r="B64" s="167" t="s">
        <v>1145</v>
      </c>
      <c r="C64" s="168"/>
      <c r="D64" s="169" t="s">
        <v>8968</v>
      </c>
      <c r="E64" s="170" t="s">
        <v>744</v>
      </c>
      <c r="F64" s="171">
        <v>4</v>
      </c>
      <c r="G64" s="117"/>
      <c r="H64" s="172">
        <f t="shared" si="12"/>
        <v>0</v>
      </c>
      <c r="I64" s="169"/>
    </row>
    <row r="65" spans="1:9" s="526" customFormat="1" ht="12" x14ac:dyDescent="0.2">
      <c r="A65" s="175"/>
      <c r="B65" s="523" t="s">
        <v>8934</v>
      </c>
      <c r="C65" s="209"/>
      <c r="D65" s="524" t="s">
        <v>8935</v>
      </c>
      <c r="E65" s="209"/>
      <c r="F65" s="209"/>
      <c r="G65" s="209"/>
      <c r="H65" s="525"/>
      <c r="I65" s="385"/>
    </row>
    <row r="66" spans="1:9" s="526" customFormat="1" ht="12" x14ac:dyDescent="0.2">
      <c r="A66" s="175"/>
      <c r="B66" s="523" t="s">
        <v>8934</v>
      </c>
      <c r="C66" s="209"/>
      <c r="D66" s="524" t="s">
        <v>8941</v>
      </c>
      <c r="E66" s="209"/>
      <c r="F66" s="209"/>
      <c r="G66" s="209"/>
      <c r="H66" s="525"/>
      <c r="I66" s="385"/>
    </row>
    <row r="67" spans="1:9" s="46" customFormat="1" ht="24.95" customHeight="1" x14ac:dyDescent="0.25">
      <c r="A67" s="278">
        <v>29</v>
      </c>
      <c r="B67" s="278" t="s">
        <v>979</v>
      </c>
      <c r="C67" s="382"/>
      <c r="D67" s="280" t="s">
        <v>8969</v>
      </c>
      <c r="E67" s="281" t="s">
        <v>744</v>
      </c>
      <c r="F67" s="282">
        <v>1</v>
      </c>
      <c r="G67" s="67"/>
      <c r="H67" s="254">
        <f t="shared" ref="H67:H68" si="13">ROUND(G67*F67,2)</f>
        <v>0</v>
      </c>
      <c r="I67" s="412"/>
    </row>
    <row r="68" spans="1:9" ht="24.95" customHeight="1" x14ac:dyDescent="0.2">
      <c r="A68" s="167">
        <v>30</v>
      </c>
      <c r="B68" s="167" t="s">
        <v>1145</v>
      </c>
      <c r="C68" s="168"/>
      <c r="D68" s="169" t="s">
        <v>8970</v>
      </c>
      <c r="E68" s="170" t="s">
        <v>744</v>
      </c>
      <c r="F68" s="171">
        <v>1</v>
      </c>
      <c r="G68" s="117"/>
      <c r="H68" s="172">
        <f t="shared" si="13"/>
        <v>0</v>
      </c>
      <c r="I68" s="169"/>
    </row>
    <row r="69" spans="1:9" s="526" customFormat="1" ht="12" x14ac:dyDescent="0.2">
      <c r="A69" s="175"/>
      <c r="B69" s="523" t="s">
        <v>8934</v>
      </c>
      <c r="C69" s="209"/>
      <c r="D69" s="524" t="s">
        <v>8935</v>
      </c>
      <c r="E69" s="209"/>
      <c r="F69" s="209"/>
      <c r="G69" s="209"/>
      <c r="H69" s="525"/>
      <c r="I69" s="385"/>
    </row>
    <row r="70" spans="1:9" s="526" customFormat="1" ht="12" x14ac:dyDescent="0.2">
      <c r="A70" s="175"/>
      <c r="B70" s="523" t="s">
        <v>8934</v>
      </c>
      <c r="C70" s="209"/>
      <c r="D70" s="524" t="s">
        <v>8936</v>
      </c>
      <c r="E70" s="209"/>
      <c r="F70" s="209"/>
      <c r="G70" s="209"/>
      <c r="H70" s="525"/>
      <c r="I70" s="385"/>
    </row>
    <row r="71" spans="1:9" s="46" customFormat="1" ht="60" x14ac:dyDescent="0.25">
      <c r="A71" s="278">
        <v>31</v>
      </c>
      <c r="B71" s="278" t="s">
        <v>979</v>
      </c>
      <c r="C71" s="382"/>
      <c r="D71" s="280" t="s">
        <v>8971</v>
      </c>
      <c r="E71" s="281" t="s">
        <v>744</v>
      </c>
      <c r="F71" s="282">
        <v>1</v>
      </c>
      <c r="G71" s="67"/>
      <c r="H71" s="254">
        <f t="shared" ref="H71:H72" si="14">ROUND(G71*F71,2)</f>
        <v>0</v>
      </c>
      <c r="I71" s="412"/>
    </row>
    <row r="72" spans="1:9" ht="24.95" customHeight="1" x14ac:dyDescent="0.2">
      <c r="A72" s="167">
        <v>32</v>
      </c>
      <c r="B72" s="167" t="s">
        <v>1145</v>
      </c>
      <c r="C72" s="168"/>
      <c r="D72" s="169" t="s">
        <v>8972</v>
      </c>
      <c r="E72" s="170" t="s">
        <v>744</v>
      </c>
      <c r="F72" s="171">
        <v>1</v>
      </c>
      <c r="G72" s="117"/>
      <c r="H72" s="172">
        <f t="shared" si="14"/>
        <v>0</v>
      </c>
      <c r="I72" s="169"/>
    </row>
    <row r="73" spans="1:9" s="526" customFormat="1" ht="409.5" x14ac:dyDescent="0.2">
      <c r="A73" s="175"/>
      <c r="B73" s="523" t="s">
        <v>2912</v>
      </c>
      <c r="C73" s="209"/>
      <c r="D73" s="524" t="s">
        <v>8973</v>
      </c>
      <c r="E73" s="209"/>
      <c r="F73" s="209"/>
      <c r="G73" s="209"/>
      <c r="H73" s="525"/>
      <c r="I73" s="385"/>
    </row>
    <row r="74" spans="1:9" s="526" customFormat="1" ht="12" x14ac:dyDescent="0.2">
      <c r="A74" s="175"/>
      <c r="B74" s="523" t="s">
        <v>8934</v>
      </c>
      <c r="C74" s="209"/>
      <c r="D74" s="524" t="s">
        <v>8935</v>
      </c>
      <c r="E74" s="209"/>
      <c r="F74" s="209"/>
      <c r="G74" s="209"/>
      <c r="H74" s="525"/>
      <c r="I74" s="385"/>
    </row>
    <row r="75" spans="1:9" s="526" customFormat="1" ht="12" x14ac:dyDescent="0.2">
      <c r="A75" s="175"/>
      <c r="B75" s="523" t="s">
        <v>8934</v>
      </c>
      <c r="C75" s="209"/>
      <c r="D75" s="524" t="s">
        <v>8936</v>
      </c>
      <c r="E75" s="209"/>
      <c r="F75" s="209"/>
      <c r="G75" s="209"/>
      <c r="H75" s="525"/>
      <c r="I75" s="385"/>
    </row>
    <row r="76" spans="1:9" s="46" customFormat="1" ht="60" x14ac:dyDescent="0.25">
      <c r="A76" s="278">
        <v>33</v>
      </c>
      <c r="B76" s="278" t="s">
        <v>979</v>
      </c>
      <c r="C76" s="382"/>
      <c r="D76" s="280" t="s">
        <v>8974</v>
      </c>
      <c r="E76" s="281" t="s">
        <v>744</v>
      </c>
      <c r="F76" s="282">
        <v>1</v>
      </c>
      <c r="G76" s="67"/>
      <c r="H76" s="254">
        <f t="shared" ref="H76:H77" si="15">ROUND(G76*F76,2)</f>
        <v>0</v>
      </c>
      <c r="I76" s="412"/>
    </row>
    <row r="77" spans="1:9" ht="24.95" customHeight="1" x14ac:dyDescent="0.2">
      <c r="A77" s="167">
        <v>34</v>
      </c>
      <c r="B77" s="167" t="s">
        <v>1145</v>
      </c>
      <c r="C77" s="168"/>
      <c r="D77" s="169" t="s">
        <v>8975</v>
      </c>
      <c r="E77" s="170" t="s">
        <v>744</v>
      </c>
      <c r="F77" s="171">
        <v>1</v>
      </c>
      <c r="G77" s="117"/>
      <c r="H77" s="172">
        <f t="shared" si="15"/>
        <v>0</v>
      </c>
      <c r="I77" s="169"/>
    </row>
    <row r="78" spans="1:9" s="46" customFormat="1" ht="409.5" x14ac:dyDescent="0.25">
      <c r="A78" s="175"/>
      <c r="B78" s="523" t="s">
        <v>2912</v>
      </c>
      <c r="C78" s="209"/>
      <c r="D78" s="524" t="s">
        <v>8976</v>
      </c>
      <c r="E78" s="209"/>
      <c r="F78" s="209"/>
      <c r="G78" s="209"/>
      <c r="H78" s="525"/>
      <c r="I78" s="385"/>
    </row>
    <row r="79" spans="1:9" s="46" customFormat="1" ht="15" x14ac:dyDescent="0.25">
      <c r="A79" s="175"/>
      <c r="B79" s="523" t="s">
        <v>8934</v>
      </c>
      <c r="C79" s="209"/>
      <c r="D79" s="524" t="s">
        <v>8935</v>
      </c>
      <c r="E79" s="209"/>
      <c r="F79" s="209"/>
      <c r="G79" s="209"/>
      <c r="H79" s="525"/>
      <c r="I79" s="385"/>
    </row>
    <row r="80" spans="1:9" s="46" customFormat="1" ht="15" x14ac:dyDescent="0.25">
      <c r="A80" s="175"/>
      <c r="B80" s="523"/>
      <c r="C80" s="209"/>
      <c r="D80" s="524" t="s">
        <v>8936</v>
      </c>
      <c r="E80" s="209"/>
      <c r="F80" s="209"/>
      <c r="G80" s="209"/>
      <c r="H80" s="525"/>
      <c r="I80" s="385"/>
    </row>
    <row r="81" spans="1:9" s="46" customFormat="1" ht="30" x14ac:dyDescent="0.25">
      <c r="A81" s="278">
        <v>35</v>
      </c>
      <c r="B81" s="278" t="s">
        <v>979</v>
      </c>
      <c r="C81" s="382"/>
      <c r="D81" s="280" t="s">
        <v>8977</v>
      </c>
      <c r="E81" s="281" t="s">
        <v>744</v>
      </c>
      <c r="F81" s="282">
        <v>2</v>
      </c>
      <c r="G81" s="67"/>
      <c r="H81" s="254">
        <f t="shared" ref="H81:H82" si="16">ROUND(G81*F81,2)</f>
        <v>0</v>
      </c>
      <c r="I81" s="412"/>
    </row>
    <row r="82" spans="1:9" ht="30" x14ac:dyDescent="0.2">
      <c r="A82" s="167">
        <v>36</v>
      </c>
      <c r="B82" s="167" t="s">
        <v>1145</v>
      </c>
      <c r="C82" s="168"/>
      <c r="D82" s="169" t="s">
        <v>8978</v>
      </c>
      <c r="E82" s="170" t="s">
        <v>744</v>
      </c>
      <c r="F82" s="171">
        <v>2</v>
      </c>
      <c r="G82" s="117"/>
      <c r="H82" s="172">
        <f t="shared" si="16"/>
        <v>0</v>
      </c>
      <c r="I82" s="169"/>
    </row>
    <row r="83" spans="1:9" s="526" customFormat="1" ht="12" x14ac:dyDescent="0.2">
      <c r="A83" s="175"/>
      <c r="B83" s="523" t="s">
        <v>1079</v>
      </c>
      <c r="C83" s="209"/>
      <c r="D83" s="524" t="s">
        <v>8979</v>
      </c>
      <c r="E83" s="209"/>
      <c r="F83" s="209"/>
      <c r="G83" s="209"/>
      <c r="H83" s="525"/>
      <c r="I83" s="385"/>
    </row>
    <row r="84" spans="1:9" s="526" customFormat="1" ht="12" x14ac:dyDescent="0.2">
      <c r="A84" s="175"/>
      <c r="B84" s="523" t="s">
        <v>8934</v>
      </c>
      <c r="C84" s="209"/>
      <c r="D84" s="524" t="s">
        <v>8935</v>
      </c>
      <c r="E84" s="209"/>
      <c r="F84" s="209"/>
      <c r="G84" s="209"/>
      <c r="H84" s="525"/>
      <c r="I84" s="385"/>
    </row>
    <row r="85" spans="1:9" s="526" customFormat="1" ht="12" x14ac:dyDescent="0.2">
      <c r="A85" s="175"/>
      <c r="B85" s="523" t="s">
        <v>8934</v>
      </c>
      <c r="C85" s="209"/>
      <c r="D85" s="524" t="s">
        <v>8941</v>
      </c>
      <c r="E85" s="209"/>
      <c r="F85" s="209"/>
      <c r="G85" s="209"/>
      <c r="H85" s="525"/>
      <c r="I85" s="385"/>
    </row>
    <row r="86" spans="1:9" s="46" customFormat="1" ht="24.95" customHeight="1" x14ac:dyDescent="0.25">
      <c r="A86" s="278">
        <v>37</v>
      </c>
      <c r="B86" s="278" t="s">
        <v>979</v>
      </c>
      <c r="C86" s="382"/>
      <c r="D86" s="280" t="s">
        <v>8980</v>
      </c>
      <c r="E86" s="281" t="s">
        <v>744</v>
      </c>
      <c r="F86" s="282">
        <v>4</v>
      </c>
      <c r="G86" s="67"/>
      <c r="H86" s="254">
        <f t="shared" ref="H86:H87" si="17">ROUND(G86*F86,2)</f>
        <v>0</v>
      </c>
      <c r="I86" s="412"/>
    </row>
    <row r="87" spans="1:9" ht="24.95" customHeight="1" x14ac:dyDescent="0.2">
      <c r="A87" s="167">
        <v>38</v>
      </c>
      <c r="B87" s="167" t="s">
        <v>1145</v>
      </c>
      <c r="C87" s="168"/>
      <c r="D87" s="169" t="s">
        <v>8981</v>
      </c>
      <c r="E87" s="170" t="s">
        <v>744</v>
      </c>
      <c r="F87" s="171">
        <v>4</v>
      </c>
      <c r="G87" s="117"/>
      <c r="H87" s="172">
        <f t="shared" si="17"/>
        <v>0</v>
      </c>
      <c r="I87" s="169"/>
    </row>
    <row r="88" spans="1:9" s="526" customFormat="1" ht="12" x14ac:dyDescent="0.2">
      <c r="A88" s="175"/>
      <c r="B88" s="523" t="s">
        <v>8934</v>
      </c>
      <c r="C88" s="209"/>
      <c r="D88" s="524" t="s">
        <v>8935</v>
      </c>
      <c r="E88" s="209"/>
      <c r="F88" s="209"/>
      <c r="G88" s="209"/>
      <c r="H88" s="525"/>
      <c r="I88" s="385"/>
    </row>
    <row r="89" spans="1:9" s="526" customFormat="1" ht="12" x14ac:dyDescent="0.2">
      <c r="A89" s="175"/>
      <c r="B89" s="523" t="s">
        <v>8934</v>
      </c>
      <c r="C89" s="209"/>
      <c r="D89" s="524">
        <v>4</v>
      </c>
      <c r="E89" s="209"/>
      <c r="F89" s="209"/>
      <c r="G89" s="209"/>
      <c r="H89" s="525"/>
      <c r="I89" s="385"/>
    </row>
    <row r="90" spans="1:9" s="46" customFormat="1" ht="24.95" customHeight="1" x14ac:dyDescent="0.25">
      <c r="A90" s="278">
        <v>39</v>
      </c>
      <c r="B90" s="278" t="s">
        <v>979</v>
      </c>
      <c r="C90" s="382"/>
      <c r="D90" s="280" t="s">
        <v>8982</v>
      </c>
      <c r="E90" s="281" t="s">
        <v>744</v>
      </c>
      <c r="F90" s="282">
        <v>3</v>
      </c>
      <c r="G90" s="67"/>
      <c r="H90" s="254">
        <f t="shared" ref="H90:H91" si="18">ROUND(G90*F90,2)</f>
        <v>0</v>
      </c>
      <c r="I90" s="412"/>
    </row>
    <row r="91" spans="1:9" ht="24.95" customHeight="1" x14ac:dyDescent="0.2">
      <c r="A91" s="167">
        <v>40</v>
      </c>
      <c r="B91" s="167" t="s">
        <v>1145</v>
      </c>
      <c r="C91" s="168"/>
      <c r="D91" s="169" t="s">
        <v>8983</v>
      </c>
      <c r="E91" s="170" t="s">
        <v>744</v>
      </c>
      <c r="F91" s="171">
        <v>3</v>
      </c>
      <c r="G91" s="117"/>
      <c r="H91" s="172">
        <f t="shared" si="18"/>
        <v>0</v>
      </c>
      <c r="I91" s="169"/>
    </row>
    <row r="92" spans="1:9" s="526" customFormat="1" ht="12" x14ac:dyDescent="0.2">
      <c r="A92" s="175"/>
      <c r="B92" s="523" t="s">
        <v>8934</v>
      </c>
      <c r="C92" s="209"/>
      <c r="D92" s="524" t="s">
        <v>8935</v>
      </c>
      <c r="E92" s="209"/>
      <c r="F92" s="209"/>
      <c r="G92" s="209"/>
      <c r="H92" s="525"/>
      <c r="I92" s="385"/>
    </row>
    <row r="93" spans="1:9" s="526" customFormat="1" ht="12" x14ac:dyDescent="0.2">
      <c r="A93" s="175"/>
      <c r="B93" s="523" t="s">
        <v>8934</v>
      </c>
      <c r="C93" s="209"/>
      <c r="D93" s="524">
        <v>3</v>
      </c>
      <c r="E93" s="209"/>
      <c r="F93" s="209"/>
      <c r="G93" s="209"/>
      <c r="H93" s="525"/>
      <c r="I93" s="385"/>
    </row>
    <row r="94" spans="1:9" s="46" customFormat="1" ht="24.95" customHeight="1" x14ac:dyDescent="0.25">
      <c r="A94" s="278">
        <v>41</v>
      </c>
      <c r="B94" s="278" t="s">
        <v>979</v>
      </c>
      <c r="C94" s="382"/>
      <c r="D94" s="280" t="s">
        <v>5537</v>
      </c>
      <c r="E94" s="281" t="s">
        <v>744</v>
      </c>
      <c r="F94" s="282">
        <v>26</v>
      </c>
      <c r="G94" s="67"/>
      <c r="H94" s="254">
        <f t="shared" ref="H94:H95" si="19">ROUND(G94*F94,2)</f>
        <v>0</v>
      </c>
      <c r="I94" s="412"/>
    </row>
    <row r="95" spans="1:9" ht="24.95" customHeight="1" x14ac:dyDescent="0.2">
      <c r="A95" s="167">
        <v>42</v>
      </c>
      <c r="B95" s="167" t="s">
        <v>1145</v>
      </c>
      <c r="C95" s="168"/>
      <c r="D95" s="169" t="s">
        <v>5538</v>
      </c>
      <c r="E95" s="170" t="s">
        <v>744</v>
      </c>
      <c r="F95" s="171">
        <v>26</v>
      </c>
      <c r="G95" s="117"/>
      <c r="H95" s="172">
        <f t="shared" si="19"/>
        <v>0</v>
      </c>
      <c r="I95" s="169"/>
    </row>
    <row r="96" spans="1:9" s="526" customFormat="1" ht="12" x14ac:dyDescent="0.2">
      <c r="A96" s="175"/>
      <c r="B96" s="523" t="s">
        <v>8934</v>
      </c>
      <c r="C96" s="209"/>
      <c r="D96" s="524" t="s">
        <v>8984</v>
      </c>
      <c r="E96" s="209"/>
      <c r="F96" s="209"/>
      <c r="G96" s="209"/>
      <c r="H96" s="525"/>
      <c r="I96" s="385"/>
    </row>
    <row r="97" spans="1:9" s="526" customFormat="1" ht="12" x14ac:dyDescent="0.2">
      <c r="A97" s="175"/>
      <c r="B97" s="523" t="s">
        <v>8934</v>
      </c>
      <c r="C97" s="209"/>
      <c r="D97" s="524" t="s">
        <v>8985</v>
      </c>
      <c r="E97" s="209"/>
      <c r="F97" s="209"/>
      <c r="G97" s="209"/>
      <c r="H97" s="525"/>
      <c r="I97" s="385"/>
    </row>
    <row r="98" spans="1:9" s="46" customFormat="1" ht="24.95" customHeight="1" x14ac:dyDescent="0.25">
      <c r="A98" s="278">
        <v>43</v>
      </c>
      <c r="B98" s="278" t="s">
        <v>979</v>
      </c>
      <c r="C98" s="382"/>
      <c r="D98" s="280" t="s">
        <v>8986</v>
      </c>
      <c r="E98" s="281" t="s">
        <v>744</v>
      </c>
      <c r="F98" s="282">
        <v>4</v>
      </c>
      <c r="G98" s="67"/>
      <c r="H98" s="254">
        <f t="shared" ref="H98:H99" si="20">ROUND(G98*F98,2)</f>
        <v>0</v>
      </c>
      <c r="I98" s="412"/>
    </row>
    <row r="99" spans="1:9" ht="24.95" customHeight="1" x14ac:dyDescent="0.2">
      <c r="A99" s="167">
        <v>44</v>
      </c>
      <c r="B99" s="167" t="s">
        <v>1145</v>
      </c>
      <c r="C99" s="168"/>
      <c r="D99" s="169" t="s">
        <v>8987</v>
      </c>
      <c r="E99" s="170" t="s">
        <v>744</v>
      </c>
      <c r="F99" s="171">
        <v>4</v>
      </c>
      <c r="G99" s="117"/>
      <c r="H99" s="172">
        <f t="shared" si="20"/>
        <v>0</v>
      </c>
      <c r="I99" s="169"/>
    </row>
    <row r="100" spans="1:9" s="526" customFormat="1" ht="12" x14ac:dyDescent="0.2">
      <c r="A100" s="175"/>
      <c r="B100" s="523" t="s">
        <v>8934</v>
      </c>
      <c r="C100" s="209"/>
      <c r="D100" s="524" t="s">
        <v>8984</v>
      </c>
      <c r="E100" s="209"/>
      <c r="F100" s="209"/>
      <c r="G100" s="209"/>
      <c r="H100" s="525"/>
      <c r="I100" s="385"/>
    </row>
    <row r="101" spans="1:9" s="526" customFormat="1" ht="12" x14ac:dyDescent="0.2">
      <c r="A101" s="175"/>
      <c r="B101" s="523" t="s">
        <v>8934</v>
      </c>
      <c r="C101" s="209"/>
      <c r="D101" s="524" t="s">
        <v>8988</v>
      </c>
      <c r="E101" s="209"/>
      <c r="F101" s="209"/>
      <c r="G101" s="209"/>
      <c r="H101" s="525"/>
      <c r="I101" s="385"/>
    </row>
    <row r="102" spans="1:9" s="46" customFormat="1" ht="24.95" customHeight="1" x14ac:dyDescent="0.25">
      <c r="A102" s="278">
        <v>45</v>
      </c>
      <c r="B102" s="278" t="s">
        <v>979</v>
      </c>
      <c r="C102" s="382"/>
      <c r="D102" s="280" t="s">
        <v>8989</v>
      </c>
      <c r="E102" s="281" t="s">
        <v>744</v>
      </c>
      <c r="F102" s="282">
        <v>1</v>
      </c>
      <c r="G102" s="67"/>
      <c r="H102" s="254">
        <f t="shared" ref="H102:H103" si="21">ROUND(G102*F102,2)</f>
        <v>0</v>
      </c>
      <c r="I102" s="412"/>
    </row>
    <row r="103" spans="1:9" ht="24.95" customHeight="1" x14ac:dyDescent="0.2">
      <c r="A103" s="167">
        <v>46</v>
      </c>
      <c r="B103" s="167" t="s">
        <v>1145</v>
      </c>
      <c r="C103" s="168"/>
      <c r="D103" s="169" t="s">
        <v>8990</v>
      </c>
      <c r="E103" s="170" t="s">
        <v>744</v>
      </c>
      <c r="F103" s="171">
        <v>1</v>
      </c>
      <c r="G103" s="117"/>
      <c r="H103" s="172">
        <f t="shared" si="21"/>
        <v>0</v>
      </c>
      <c r="I103" s="169"/>
    </row>
    <row r="104" spans="1:9" s="526" customFormat="1" ht="12" x14ac:dyDescent="0.2">
      <c r="A104" s="175"/>
      <c r="B104" s="523" t="s">
        <v>8934</v>
      </c>
      <c r="C104" s="209"/>
      <c r="D104" s="524" t="s">
        <v>8984</v>
      </c>
      <c r="E104" s="209"/>
      <c r="F104" s="209"/>
      <c r="G104" s="209"/>
      <c r="H104" s="525"/>
      <c r="I104" s="385"/>
    </row>
    <row r="105" spans="1:9" s="526" customFormat="1" ht="12" x14ac:dyDescent="0.2">
      <c r="A105" s="175"/>
      <c r="B105" s="523" t="s">
        <v>8934</v>
      </c>
      <c r="C105" s="209"/>
      <c r="D105" s="524" t="s">
        <v>5554</v>
      </c>
      <c r="E105" s="209"/>
      <c r="F105" s="209"/>
      <c r="G105" s="209"/>
      <c r="H105" s="525"/>
      <c r="I105" s="385"/>
    </row>
    <row r="106" spans="1:9" s="46" customFormat="1" ht="24.95" customHeight="1" x14ac:dyDescent="0.25">
      <c r="A106" s="278">
        <v>47</v>
      </c>
      <c r="B106" s="278" t="s">
        <v>979</v>
      </c>
      <c r="C106" s="382"/>
      <c r="D106" s="280" t="s">
        <v>5539</v>
      </c>
      <c r="E106" s="281" t="s">
        <v>744</v>
      </c>
      <c r="F106" s="282">
        <v>12</v>
      </c>
      <c r="G106" s="67"/>
      <c r="H106" s="254">
        <f t="shared" ref="H106:H107" si="22">ROUND(G106*F106,2)</f>
        <v>0</v>
      </c>
      <c r="I106" s="412"/>
    </row>
    <row r="107" spans="1:9" ht="24.95" customHeight="1" x14ac:dyDescent="0.2">
      <c r="A107" s="167">
        <v>48</v>
      </c>
      <c r="B107" s="167" t="s">
        <v>1145</v>
      </c>
      <c r="C107" s="168"/>
      <c r="D107" s="169" t="s">
        <v>5540</v>
      </c>
      <c r="E107" s="170" t="s">
        <v>744</v>
      </c>
      <c r="F107" s="171">
        <v>12</v>
      </c>
      <c r="G107" s="117"/>
      <c r="H107" s="172">
        <f t="shared" si="22"/>
        <v>0</v>
      </c>
      <c r="I107" s="169"/>
    </row>
    <row r="108" spans="1:9" s="526" customFormat="1" ht="12" x14ac:dyDescent="0.2">
      <c r="A108" s="175"/>
      <c r="B108" s="523" t="s">
        <v>8934</v>
      </c>
      <c r="C108" s="209"/>
      <c r="D108" s="524" t="s">
        <v>8984</v>
      </c>
      <c r="E108" s="209"/>
      <c r="F108" s="209"/>
      <c r="G108" s="209"/>
      <c r="H108" s="525"/>
      <c r="I108" s="385"/>
    </row>
    <row r="109" spans="1:9" s="526" customFormat="1" ht="12" x14ac:dyDescent="0.2">
      <c r="A109" s="175"/>
      <c r="B109" s="523" t="s">
        <v>8934</v>
      </c>
      <c r="C109" s="209"/>
      <c r="D109" s="524" t="s">
        <v>8991</v>
      </c>
      <c r="E109" s="209"/>
      <c r="F109" s="209"/>
      <c r="G109" s="209"/>
      <c r="H109" s="525"/>
      <c r="I109" s="385"/>
    </row>
    <row r="110" spans="1:9" s="46" customFormat="1" ht="24.95" customHeight="1" x14ac:dyDescent="0.25">
      <c r="A110" s="278">
        <v>49</v>
      </c>
      <c r="B110" s="278" t="s">
        <v>979</v>
      </c>
      <c r="C110" s="382"/>
      <c r="D110" s="280" t="s">
        <v>8992</v>
      </c>
      <c r="E110" s="281" t="s">
        <v>125</v>
      </c>
      <c r="F110" s="282">
        <v>5764</v>
      </c>
      <c r="G110" s="67"/>
      <c r="H110" s="254">
        <f t="shared" ref="H110:H111" si="23">ROUND(G110*F110,2)</f>
        <v>0</v>
      </c>
      <c r="I110" s="412"/>
    </row>
    <row r="111" spans="1:9" ht="24.95" customHeight="1" x14ac:dyDescent="0.2">
      <c r="A111" s="167">
        <v>50</v>
      </c>
      <c r="B111" s="167" t="s">
        <v>1145</v>
      </c>
      <c r="C111" s="168"/>
      <c r="D111" s="169" t="s">
        <v>8993</v>
      </c>
      <c r="E111" s="170" t="s">
        <v>125</v>
      </c>
      <c r="F111" s="171">
        <v>5764</v>
      </c>
      <c r="G111" s="117"/>
      <c r="H111" s="172">
        <f t="shared" si="23"/>
        <v>0</v>
      </c>
      <c r="I111" s="169"/>
    </row>
    <row r="112" spans="1:9" s="526" customFormat="1" ht="12" x14ac:dyDescent="0.2">
      <c r="A112" s="175"/>
      <c r="B112" s="523" t="s">
        <v>8934</v>
      </c>
      <c r="C112" s="209"/>
      <c r="D112" s="524" t="s">
        <v>8984</v>
      </c>
      <c r="E112" s="209"/>
      <c r="F112" s="209"/>
      <c r="G112" s="209"/>
      <c r="H112" s="525"/>
      <c r="I112" s="385"/>
    </row>
    <row r="113" spans="1:9" s="526" customFormat="1" ht="12" x14ac:dyDescent="0.2">
      <c r="A113" s="175"/>
      <c r="B113" s="523" t="s">
        <v>8934</v>
      </c>
      <c r="C113" s="209"/>
      <c r="D113" s="524" t="s">
        <v>8994</v>
      </c>
      <c r="E113" s="209"/>
      <c r="F113" s="209"/>
      <c r="G113" s="209"/>
      <c r="H113" s="525"/>
      <c r="I113" s="385"/>
    </row>
    <row r="114" spans="1:9" s="46" customFormat="1" ht="24.95" customHeight="1" x14ac:dyDescent="0.25">
      <c r="A114" s="278">
        <v>51</v>
      </c>
      <c r="B114" s="278" t="s">
        <v>979</v>
      </c>
      <c r="C114" s="382"/>
      <c r="D114" s="280" t="s">
        <v>8995</v>
      </c>
      <c r="E114" s="281" t="s">
        <v>125</v>
      </c>
      <c r="F114" s="282">
        <v>153</v>
      </c>
      <c r="G114" s="67"/>
      <c r="H114" s="254">
        <f t="shared" ref="H114:H115" si="24">ROUND(G114*F114,2)</f>
        <v>0</v>
      </c>
      <c r="I114" s="412"/>
    </row>
    <row r="115" spans="1:9" ht="24.95" customHeight="1" x14ac:dyDescent="0.2">
      <c r="A115" s="167">
        <v>52</v>
      </c>
      <c r="B115" s="167" t="s">
        <v>1145</v>
      </c>
      <c r="C115" s="168"/>
      <c r="D115" s="169" t="s">
        <v>8996</v>
      </c>
      <c r="E115" s="170" t="s">
        <v>125</v>
      </c>
      <c r="F115" s="171">
        <v>153</v>
      </c>
      <c r="G115" s="117"/>
      <c r="H115" s="172">
        <f t="shared" si="24"/>
        <v>0</v>
      </c>
      <c r="I115" s="169"/>
    </row>
    <row r="116" spans="1:9" s="526" customFormat="1" ht="12" x14ac:dyDescent="0.2">
      <c r="A116" s="175"/>
      <c r="B116" s="523" t="s">
        <v>8934</v>
      </c>
      <c r="C116" s="209"/>
      <c r="D116" s="524" t="s">
        <v>8984</v>
      </c>
      <c r="E116" s="209"/>
      <c r="F116" s="209"/>
      <c r="G116" s="209"/>
      <c r="H116" s="525"/>
      <c r="I116" s="385"/>
    </row>
    <row r="117" spans="1:9" s="526" customFormat="1" ht="12" x14ac:dyDescent="0.2">
      <c r="A117" s="175"/>
      <c r="B117" s="523" t="s">
        <v>8934</v>
      </c>
      <c r="C117" s="209"/>
      <c r="D117" s="524" t="s">
        <v>8997</v>
      </c>
      <c r="E117" s="209"/>
      <c r="F117" s="209"/>
      <c r="G117" s="209"/>
      <c r="H117" s="525"/>
      <c r="I117" s="385"/>
    </row>
    <row r="118" spans="1:9" s="46" customFormat="1" ht="24.95" customHeight="1" x14ac:dyDescent="0.25">
      <c r="A118" s="278">
        <v>53</v>
      </c>
      <c r="B118" s="278" t="s">
        <v>979</v>
      </c>
      <c r="C118" s="382"/>
      <c r="D118" s="280" t="s">
        <v>8998</v>
      </c>
      <c r="E118" s="281" t="s">
        <v>125</v>
      </c>
      <c r="F118" s="282">
        <v>196</v>
      </c>
      <c r="G118" s="67"/>
      <c r="H118" s="254">
        <f t="shared" ref="H118:H119" si="25">ROUND(G118*F118,2)</f>
        <v>0</v>
      </c>
      <c r="I118" s="412"/>
    </row>
    <row r="119" spans="1:9" ht="24.95" customHeight="1" x14ac:dyDescent="0.2">
      <c r="A119" s="167">
        <v>54</v>
      </c>
      <c r="B119" s="167" t="s">
        <v>1145</v>
      </c>
      <c r="C119" s="168"/>
      <c r="D119" s="169" t="s">
        <v>8999</v>
      </c>
      <c r="E119" s="170" t="s">
        <v>125</v>
      </c>
      <c r="F119" s="171">
        <v>196</v>
      </c>
      <c r="G119" s="117"/>
      <c r="H119" s="172">
        <f t="shared" si="25"/>
        <v>0</v>
      </c>
      <c r="I119" s="169"/>
    </row>
    <row r="120" spans="1:9" s="526" customFormat="1" ht="12" x14ac:dyDescent="0.2">
      <c r="A120" s="175"/>
      <c r="B120" s="523" t="s">
        <v>8934</v>
      </c>
      <c r="C120" s="209"/>
      <c r="D120" s="524" t="s">
        <v>8984</v>
      </c>
      <c r="E120" s="209"/>
      <c r="F120" s="209"/>
      <c r="G120" s="209"/>
      <c r="H120" s="525"/>
      <c r="I120" s="385"/>
    </row>
    <row r="121" spans="1:9" s="526" customFormat="1" ht="12" x14ac:dyDescent="0.2">
      <c r="A121" s="175"/>
      <c r="B121" s="523" t="s">
        <v>8934</v>
      </c>
      <c r="C121" s="209"/>
      <c r="D121" s="524" t="s">
        <v>9000</v>
      </c>
      <c r="E121" s="209"/>
      <c r="F121" s="209"/>
      <c r="G121" s="209"/>
      <c r="H121" s="525"/>
      <c r="I121" s="385"/>
    </row>
    <row r="122" spans="1:9" s="46" customFormat="1" ht="24.95" customHeight="1" x14ac:dyDescent="0.25">
      <c r="A122" s="278">
        <v>55</v>
      </c>
      <c r="B122" s="278" t="s">
        <v>979</v>
      </c>
      <c r="C122" s="382"/>
      <c r="D122" s="280" t="s">
        <v>9001</v>
      </c>
      <c r="E122" s="281" t="s">
        <v>125</v>
      </c>
      <c r="F122" s="282">
        <v>522</v>
      </c>
      <c r="G122" s="67"/>
      <c r="H122" s="254">
        <f t="shared" ref="H122:H127" si="26">ROUND(G122*F122,2)</f>
        <v>0</v>
      </c>
      <c r="I122" s="412"/>
    </row>
    <row r="123" spans="1:9" ht="24.95" customHeight="1" x14ac:dyDescent="0.2">
      <c r="A123" s="167">
        <v>56</v>
      </c>
      <c r="B123" s="167" t="s">
        <v>1145</v>
      </c>
      <c r="C123" s="168"/>
      <c r="D123" s="169" t="s">
        <v>9002</v>
      </c>
      <c r="E123" s="170" t="s">
        <v>125</v>
      </c>
      <c r="F123" s="171">
        <v>522</v>
      </c>
      <c r="G123" s="117"/>
      <c r="H123" s="172">
        <f t="shared" si="26"/>
        <v>0</v>
      </c>
      <c r="I123" s="169"/>
    </row>
    <row r="124" spans="1:9" s="526" customFormat="1" ht="12" x14ac:dyDescent="0.2">
      <c r="A124" s="175"/>
      <c r="B124" s="523" t="s">
        <v>8934</v>
      </c>
      <c r="C124" s="209"/>
      <c r="D124" s="524" t="s">
        <v>8984</v>
      </c>
      <c r="E124" s="209"/>
      <c r="F124" s="209"/>
      <c r="G124" s="209"/>
      <c r="H124" s="525"/>
      <c r="I124" s="385"/>
    </row>
    <row r="125" spans="1:9" s="526" customFormat="1" ht="12" x14ac:dyDescent="0.2">
      <c r="A125" s="175"/>
      <c r="B125" s="523" t="s">
        <v>8934</v>
      </c>
      <c r="C125" s="209"/>
      <c r="D125" s="524" t="s">
        <v>9003</v>
      </c>
      <c r="E125" s="209"/>
      <c r="F125" s="209"/>
      <c r="G125" s="209"/>
      <c r="H125" s="525"/>
      <c r="I125" s="385"/>
    </row>
    <row r="126" spans="1:9" s="46" customFormat="1" ht="24.95" customHeight="1" x14ac:dyDescent="0.25">
      <c r="A126" s="278">
        <v>57</v>
      </c>
      <c r="B126" s="278" t="s">
        <v>979</v>
      </c>
      <c r="C126" s="382"/>
      <c r="D126" s="280" t="s">
        <v>9004</v>
      </c>
      <c r="E126" s="281" t="s">
        <v>125</v>
      </c>
      <c r="F126" s="282">
        <v>10</v>
      </c>
      <c r="G126" s="67"/>
      <c r="H126" s="254">
        <f t="shared" si="26"/>
        <v>0</v>
      </c>
      <c r="I126" s="412"/>
    </row>
    <row r="127" spans="1:9" ht="24.95" customHeight="1" x14ac:dyDescent="0.2">
      <c r="A127" s="167">
        <v>58</v>
      </c>
      <c r="B127" s="167" t="s">
        <v>1145</v>
      </c>
      <c r="C127" s="168"/>
      <c r="D127" s="169" t="s">
        <v>9005</v>
      </c>
      <c r="E127" s="170" t="s">
        <v>125</v>
      </c>
      <c r="F127" s="171">
        <v>10</v>
      </c>
      <c r="G127" s="117"/>
      <c r="H127" s="172">
        <f t="shared" si="26"/>
        <v>0</v>
      </c>
      <c r="I127" s="169"/>
    </row>
    <row r="128" spans="1:9" s="526" customFormat="1" ht="12" x14ac:dyDescent="0.2">
      <c r="A128" s="175"/>
      <c r="B128" s="523" t="s">
        <v>8934</v>
      </c>
      <c r="C128" s="209"/>
      <c r="D128" s="524" t="s">
        <v>8984</v>
      </c>
      <c r="E128" s="209"/>
      <c r="F128" s="209"/>
      <c r="G128" s="209"/>
      <c r="H128" s="525"/>
      <c r="I128" s="385"/>
    </row>
    <row r="129" spans="1:9" s="526" customFormat="1" ht="12" x14ac:dyDescent="0.2">
      <c r="A129" s="175"/>
      <c r="B129" s="523" t="s">
        <v>8934</v>
      </c>
      <c r="C129" s="209"/>
      <c r="D129" s="524" t="s">
        <v>9006</v>
      </c>
      <c r="E129" s="209"/>
      <c r="F129" s="209"/>
      <c r="G129" s="209"/>
      <c r="H129" s="525"/>
      <c r="I129" s="385"/>
    </row>
    <row r="130" spans="1:9" s="46" customFormat="1" ht="24.95" customHeight="1" x14ac:dyDescent="0.25">
      <c r="A130" s="278">
        <v>59</v>
      </c>
      <c r="B130" s="278" t="s">
        <v>979</v>
      </c>
      <c r="C130" s="382"/>
      <c r="D130" s="280" t="s">
        <v>9007</v>
      </c>
      <c r="E130" s="281" t="s">
        <v>125</v>
      </c>
      <c r="F130" s="282">
        <v>206</v>
      </c>
      <c r="G130" s="67"/>
      <c r="H130" s="254">
        <f t="shared" ref="H130:H131" si="27">ROUND(G130*F130,2)</f>
        <v>0</v>
      </c>
      <c r="I130" s="412"/>
    </row>
    <row r="131" spans="1:9" ht="24.95" customHeight="1" x14ac:dyDescent="0.2">
      <c r="A131" s="167">
        <v>60</v>
      </c>
      <c r="B131" s="167" t="s">
        <v>1145</v>
      </c>
      <c r="C131" s="168"/>
      <c r="D131" s="169" t="s">
        <v>9008</v>
      </c>
      <c r="E131" s="170" t="s">
        <v>125</v>
      </c>
      <c r="F131" s="171">
        <v>206</v>
      </c>
      <c r="G131" s="117"/>
      <c r="H131" s="172">
        <f t="shared" si="27"/>
        <v>0</v>
      </c>
      <c r="I131" s="169"/>
    </row>
    <row r="132" spans="1:9" s="526" customFormat="1" ht="12" x14ac:dyDescent="0.2">
      <c r="A132" s="175"/>
      <c r="B132" s="523" t="s">
        <v>8934</v>
      </c>
      <c r="C132" s="209"/>
      <c r="D132" s="524" t="s">
        <v>8984</v>
      </c>
      <c r="E132" s="209"/>
      <c r="F132" s="209"/>
      <c r="G132" s="209"/>
      <c r="H132" s="525"/>
      <c r="I132" s="385"/>
    </row>
    <row r="133" spans="1:9" s="526" customFormat="1" ht="12" x14ac:dyDescent="0.2">
      <c r="A133" s="175"/>
      <c r="B133" s="523" t="s">
        <v>8934</v>
      </c>
      <c r="C133" s="209"/>
      <c r="D133" s="524" t="s">
        <v>9009</v>
      </c>
      <c r="E133" s="209"/>
      <c r="F133" s="209"/>
      <c r="G133" s="209"/>
      <c r="H133" s="525"/>
      <c r="I133" s="385"/>
    </row>
    <row r="134" spans="1:9" s="46" customFormat="1" ht="24.95" customHeight="1" x14ac:dyDescent="0.25">
      <c r="A134" s="278">
        <v>61</v>
      </c>
      <c r="B134" s="278" t="s">
        <v>979</v>
      </c>
      <c r="C134" s="382"/>
      <c r="D134" s="280" t="s">
        <v>9010</v>
      </c>
      <c r="E134" s="281" t="s">
        <v>125</v>
      </c>
      <c r="F134" s="282">
        <v>290</v>
      </c>
      <c r="G134" s="67"/>
      <c r="H134" s="254">
        <f t="shared" ref="H134:H135" si="28">ROUND(G134*F134,2)</f>
        <v>0</v>
      </c>
      <c r="I134" s="412"/>
    </row>
    <row r="135" spans="1:9" ht="24.95" customHeight="1" x14ac:dyDescent="0.2">
      <c r="A135" s="167">
        <v>62</v>
      </c>
      <c r="B135" s="167" t="s">
        <v>1145</v>
      </c>
      <c r="C135" s="168"/>
      <c r="D135" s="169" t="s">
        <v>9011</v>
      </c>
      <c r="E135" s="170" t="s">
        <v>125</v>
      </c>
      <c r="F135" s="171">
        <v>290</v>
      </c>
      <c r="G135" s="117"/>
      <c r="H135" s="172">
        <f t="shared" si="28"/>
        <v>0</v>
      </c>
      <c r="I135" s="169"/>
    </row>
    <row r="136" spans="1:9" s="526" customFormat="1" ht="12" x14ac:dyDescent="0.2">
      <c r="A136" s="175"/>
      <c r="B136" s="523" t="s">
        <v>8934</v>
      </c>
      <c r="C136" s="209"/>
      <c r="D136" s="524" t="s">
        <v>8984</v>
      </c>
      <c r="E136" s="209"/>
      <c r="F136" s="209"/>
      <c r="G136" s="209"/>
      <c r="H136" s="525"/>
      <c r="I136" s="385"/>
    </row>
    <row r="137" spans="1:9" s="526" customFormat="1" ht="12" x14ac:dyDescent="0.2">
      <c r="A137" s="175"/>
      <c r="B137" s="523" t="s">
        <v>8934</v>
      </c>
      <c r="C137" s="209"/>
      <c r="D137" s="524" t="s">
        <v>9012</v>
      </c>
      <c r="E137" s="209"/>
      <c r="F137" s="209"/>
      <c r="G137" s="209"/>
      <c r="H137" s="525"/>
      <c r="I137" s="385"/>
    </row>
    <row r="138" spans="1:9" s="46" customFormat="1" ht="24.95" customHeight="1" x14ac:dyDescent="0.25">
      <c r="A138" s="278">
        <v>63</v>
      </c>
      <c r="B138" s="278" t="s">
        <v>979</v>
      </c>
      <c r="C138" s="382"/>
      <c r="D138" s="280" t="s">
        <v>9013</v>
      </c>
      <c r="E138" s="281" t="s">
        <v>125</v>
      </c>
      <c r="F138" s="282">
        <v>68</v>
      </c>
      <c r="G138" s="67"/>
      <c r="H138" s="254">
        <f t="shared" ref="H138:H139" si="29">ROUND(G138*F138,2)</f>
        <v>0</v>
      </c>
      <c r="I138" s="412"/>
    </row>
    <row r="139" spans="1:9" ht="24.95" customHeight="1" x14ac:dyDescent="0.2">
      <c r="A139" s="167">
        <v>64</v>
      </c>
      <c r="B139" s="167" t="s">
        <v>1145</v>
      </c>
      <c r="C139" s="168"/>
      <c r="D139" s="169" t="s">
        <v>9014</v>
      </c>
      <c r="E139" s="170" t="s">
        <v>125</v>
      </c>
      <c r="F139" s="171">
        <v>68</v>
      </c>
      <c r="G139" s="117"/>
      <c r="H139" s="172">
        <f t="shared" si="29"/>
        <v>0</v>
      </c>
      <c r="I139" s="169"/>
    </row>
    <row r="140" spans="1:9" s="526" customFormat="1" ht="12" x14ac:dyDescent="0.2">
      <c r="A140" s="175"/>
      <c r="B140" s="523" t="s">
        <v>8934</v>
      </c>
      <c r="C140" s="209"/>
      <c r="D140" s="524" t="s">
        <v>8984</v>
      </c>
      <c r="E140" s="209"/>
      <c r="F140" s="209"/>
      <c r="G140" s="209"/>
      <c r="H140" s="525"/>
      <c r="I140" s="385"/>
    </row>
    <row r="141" spans="1:9" s="526" customFormat="1" ht="12" x14ac:dyDescent="0.2">
      <c r="A141" s="175"/>
      <c r="B141" s="523" t="s">
        <v>8934</v>
      </c>
      <c r="C141" s="209"/>
      <c r="D141" s="524" t="s">
        <v>9015</v>
      </c>
      <c r="E141" s="209"/>
      <c r="F141" s="209"/>
      <c r="G141" s="209"/>
      <c r="H141" s="525"/>
      <c r="I141" s="385"/>
    </row>
    <row r="142" spans="1:9" s="46" customFormat="1" ht="24.95" customHeight="1" x14ac:dyDescent="0.25">
      <c r="A142" s="278">
        <v>65</v>
      </c>
      <c r="B142" s="278" t="s">
        <v>979</v>
      </c>
      <c r="C142" s="382"/>
      <c r="D142" s="280" t="s">
        <v>9016</v>
      </c>
      <c r="E142" s="281" t="s">
        <v>744</v>
      </c>
      <c r="F142" s="282">
        <v>22</v>
      </c>
      <c r="G142" s="67"/>
      <c r="H142" s="254">
        <f t="shared" ref="H142:H143" si="30">ROUND(G142*F142,2)</f>
        <v>0</v>
      </c>
      <c r="I142" s="412"/>
    </row>
    <row r="143" spans="1:9" ht="24.95" customHeight="1" x14ac:dyDescent="0.2">
      <c r="A143" s="167">
        <v>66</v>
      </c>
      <c r="B143" s="167" t="s">
        <v>1145</v>
      </c>
      <c r="C143" s="168"/>
      <c r="D143" s="169" t="s">
        <v>9017</v>
      </c>
      <c r="E143" s="170" t="s">
        <v>744</v>
      </c>
      <c r="F143" s="171">
        <v>22</v>
      </c>
      <c r="G143" s="117"/>
      <c r="H143" s="172">
        <f t="shared" si="30"/>
        <v>0</v>
      </c>
      <c r="I143" s="169"/>
    </row>
    <row r="144" spans="1:9" s="526" customFormat="1" ht="12" x14ac:dyDescent="0.2">
      <c r="A144" s="175"/>
      <c r="B144" s="523" t="s">
        <v>8934</v>
      </c>
      <c r="C144" s="209"/>
      <c r="D144" s="524" t="s">
        <v>8984</v>
      </c>
      <c r="E144" s="209"/>
      <c r="F144" s="209"/>
      <c r="G144" s="209"/>
      <c r="H144" s="525"/>
      <c r="I144" s="385"/>
    </row>
    <row r="145" spans="1:9" s="526" customFormat="1" ht="12" x14ac:dyDescent="0.2">
      <c r="A145" s="175"/>
      <c r="B145" s="523" t="s">
        <v>8934</v>
      </c>
      <c r="C145" s="209"/>
      <c r="D145" s="524" t="s">
        <v>9018</v>
      </c>
      <c r="E145" s="209"/>
      <c r="F145" s="209"/>
      <c r="G145" s="209"/>
      <c r="H145" s="525"/>
      <c r="I145" s="385"/>
    </row>
    <row r="146" spans="1:9" s="46" customFormat="1" ht="24.95" customHeight="1" x14ac:dyDescent="0.25">
      <c r="A146" s="278">
        <v>67</v>
      </c>
      <c r="B146" s="278" t="s">
        <v>979</v>
      </c>
      <c r="C146" s="382"/>
      <c r="D146" s="280" t="s">
        <v>9019</v>
      </c>
      <c r="E146" s="281" t="s">
        <v>744</v>
      </c>
      <c r="F146" s="282">
        <v>313</v>
      </c>
      <c r="G146" s="67"/>
      <c r="H146" s="254">
        <f t="shared" ref="H146:H147" si="31">ROUND(G146*F146,2)</f>
        <v>0</v>
      </c>
      <c r="I146" s="412"/>
    </row>
    <row r="147" spans="1:9" ht="24.95" customHeight="1" x14ac:dyDescent="0.2">
      <c r="A147" s="167">
        <v>68</v>
      </c>
      <c r="B147" s="167" t="s">
        <v>1145</v>
      </c>
      <c r="C147" s="168"/>
      <c r="D147" s="169" t="s">
        <v>9020</v>
      </c>
      <c r="E147" s="170" t="s">
        <v>744</v>
      </c>
      <c r="F147" s="171">
        <v>313</v>
      </c>
      <c r="G147" s="117"/>
      <c r="H147" s="172">
        <f t="shared" si="31"/>
        <v>0</v>
      </c>
      <c r="I147" s="169"/>
    </row>
    <row r="148" spans="1:9" s="526" customFormat="1" ht="12" x14ac:dyDescent="0.2">
      <c r="A148" s="175"/>
      <c r="B148" s="523" t="s">
        <v>8934</v>
      </c>
      <c r="C148" s="209"/>
      <c r="D148" s="524" t="s">
        <v>8984</v>
      </c>
      <c r="E148" s="209"/>
      <c r="F148" s="209"/>
      <c r="G148" s="209"/>
      <c r="H148" s="525"/>
      <c r="I148" s="385"/>
    </row>
    <row r="149" spans="1:9" s="526" customFormat="1" ht="12" x14ac:dyDescent="0.2">
      <c r="A149" s="175"/>
      <c r="B149" s="523" t="s">
        <v>8934</v>
      </c>
      <c r="C149" s="209"/>
      <c r="D149" s="524" t="s">
        <v>9021</v>
      </c>
      <c r="E149" s="209"/>
      <c r="F149" s="209"/>
      <c r="G149" s="209"/>
      <c r="H149" s="525"/>
      <c r="I149" s="385"/>
    </row>
    <row r="150" spans="1:9" s="46" customFormat="1" ht="24.95" customHeight="1" x14ac:dyDescent="0.25">
      <c r="A150" s="278">
        <v>69</v>
      </c>
      <c r="B150" s="278" t="s">
        <v>979</v>
      </c>
      <c r="C150" s="382"/>
      <c r="D150" s="280" t="s">
        <v>9022</v>
      </c>
      <c r="E150" s="281" t="s">
        <v>744</v>
      </c>
      <c r="F150" s="282">
        <v>27</v>
      </c>
      <c r="G150" s="67"/>
      <c r="H150" s="254">
        <f t="shared" ref="H150:H151" si="32">ROUND(G150*F150,2)</f>
        <v>0</v>
      </c>
      <c r="I150" s="412"/>
    </row>
    <row r="151" spans="1:9" ht="24.95" customHeight="1" x14ac:dyDescent="0.2">
      <c r="A151" s="167">
        <v>70</v>
      </c>
      <c r="B151" s="167" t="s">
        <v>1145</v>
      </c>
      <c r="C151" s="168"/>
      <c r="D151" s="169" t="s">
        <v>9023</v>
      </c>
      <c r="E151" s="170" t="s">
        <v>744</v>
      </c>
      <c r="F151" s="171">
        <v>27</v>
      </c>
      <c r="G151" s="117"/>
      <c r="H151" s="172">
        <f t="shared" si="32"/>
        <v>0</v>
      </c>
      <c r="I151" s="169"/>
    </row>
    <row r="152" spans="1:9" s="526" customFormat="1" ht="12" x14ac:dyDescent="0.2">
      <c r="A152" s="175"/>
      <c r="B152" s="523" t="s">
        <v>8934</v>
      </c>
      <c r="C152" s="209"/>
      <c r="D152" s="524" t="s">
        <v>8984</v>
      </c>
      <c r="E152" s="209"/>
      <c r="F152" s="209"/>
      <c r="G152" s="209"/>
      <c r="H152" s="525"/>
      <c r="I152" s="385"/>
    </row>
    <row r="153" spans="1:9" s="526" customFormat="1" ht="12" x14ac:dyDescent="0.2">
      <c r="A153" s="175"/>
      <c r="B153" s="523" t="s">
        <v>8934</v>
      </c>
      <c r="C153" s="209"/>
      <c r="D153" s="524" t="s">
        <v>9024</v>
      </c>
      <c r="E153" s="209"/>
      <c r="F153" s="209"/>
      <c r="G153" s="209"/>
      <c r="H153" s="525"/>
      <c r="I153" s="385"/>
    </row>
    <row r="154" spans="1:9" s="46" customFormat="1" ht="24.95" customHeight="1" x14ac:dyDescent="0.25">
      <c r="A154" s="278">
        <v>71</v>
      </c>
      <c r="B154" s="278" t="s">
        <v>979</v>
      </c>
      <c r="C154" s="382"/>
      <c r="D154" s="280" t="s">
        <v>9025</v>
      </c>
      <c r="E154" s="281" t="s">
        <v>125</v>
      </c>
      <c r="F154" s="282">
        <v>94</v>
      </c>
      <c r="G154" s="67"/>
      <c r="H154" s="254">
        <f t="shared" ref="H154:H155" si="33">ROUND(G154*F154,2)</f>
        <v>0</v>
      </c>
      <c r="I154" s="412"/>
    </row>
    <row r="155" spans="1:9" ht="24.95" customHeight="1" x14ac:dyDescent="0.2">
      <c r="A155" s="167">
        <v>72</v>
      </c>
      <c r="B155" s="167" t="s">
        <v>1145</v>
      </c>
      <c r="C155" s="168"/>
      <c r="D155" s="169" t="s">
        <v>9026</v>
      </c>
      <c r="E155" s="170" t="s">
        <v>125</v>
      </c>
      <c r="F155" s="171">
        <v>94</v>
      </c>
      <c r="G155" s="117"/>
      <c r="H155" s="172">
        <f t="shared" si="33"/>
        <v>0</v>
      </c>
      <c r="I155" s="169"/>
    </row>
    <row r="156" spans="1:9" s="526" customFormat="1" ht="12" x14ac:dyDescent="0.2">
      <c r="A156" s="175"/>
      <c r="B156" s="523" t="s">
        <v>8934</v>
      </c>
      <c r="C156" s="209"/>
      <c r="D156" s="524" t="s">
        <v>8984</v>
      </c>
      <c r="E156" s="209"/>
      <c r="F156" s="209"/>
      <c r="G156" s="209"/>
      <c r="H156" s="525"/>
      <c r="I156" s="385"/>
    </row>
    <row r="157" spans="1:9" s="526" customFormat="1" ht="12" x14ac:dyDescent="0.2">
      <c r="A157" s="175"/>
      <c r="B157" s="523" t="s">
        <v>8934</v>
      </c>
      <c r="C157" s="209"/>
      <c r="D157" s="524" t="s">
        <v>9027</v>
      </c>
      <c r="E157" s="209"/>
      <c r="F157" s="209"/>
      <c r="G157" s="209"/>
      <c r="H157" s="525"/>
      <c r="I157" s="385"/>
    </row>
    <row r="158" spans="1:9" s="46" customFormat="1" ht="24.95" customHeight="1" x14ac:dyDescent="0.25">
      <c r="A158" s="278">
        <v>73</v>
      </c>
      <c r="B158" s="278" t="s">
        <v>979</v>
      </c>
      <c r="C158" s="382"/>
      <c r="D158" s="280" t="s">
        <v>9028</v>
      </c>
      <c r="E158" s="281" t="s">
        <v>125</v>
      </c>
      <c r="F158" s="282">
        <v>8</v>
      </c>
      <c r="G158" s="67"/>
      <c r="H158" s="254">
        <f t="shared" ref="H158:H159" si="34">ROUND(G158*F158,2)</f>
        <v>0</v>
      </c>
      <c r="I158" s="412"/>
    </row>
    <row r="159" spans="1:9" ht="24.95" customHeight="1" x14ac:dyDescent="0.2">
      <c r="A159" s="167">
        <v>74</v>
      </c>
      <c r="B159" s="167" t="s">
        <v>1145</v>
      </c>
      <c r="C159" s="168"/>
      <c r="D159" s="169" t="s">
        <v>9029</v>
      </c>
      <c r="E159" s="170" t="s">
        <v>125</v>
      </c>
      <c r="F159" s="171">
        <v>8</v>
      </c>
      <c r="G159" s="117"/>
      <c r="H159" s="172">
        <f t="shared" si="34"/>
        <v>0</v>
      </c>
      <c r="I159" s="169"/>
    </row>
    <row r="160" spans="1:9" s="526" customFormat="1" ht="12" x14ac:dyDescent="0.2">
      <c r="A160" s="175"/>
      <c r="B160" s="523" t="s">
        <v>8934</v>
      </c>
      <c r="C160" s="209"/>
      <c r="D160" s="524" t="s">
        <v>8984</v>
      </c>
      <c r="E160" s="209"/>
      <c r="F160" s="209"/>
      <c r="G160" s="209"/>
      <c r="H160" s="525"/>
      <c r="I160" s="385"/>
    </row>
    <row r="161" spans="1:9" s="526" customFormat="1" ht="12" x14ac:dyDescent="0.2">
      <c r="A161" s="175"/>
      <c r="B161" s="523" t="s">
        <v>8934</v>
      </c>
      <c r="C161" s="209"/>
      <c r="D161" s="524" t="s">
        <v>9030</v>
      </c>
      <c r="E161" s="209"/>
      <c r="F161" s="209"/>
      <c r="G161" s="209"/>
      <c r="H161" s="525"/>
      <c r="I161" s="385"/>
    </row>
    <row r="162" spans="1:9" s="46" customFormat="1" ht="24.95" customHeight="1" x14ac:dyDescent="0.25">
      <c r="A162" s="278">
        <v>75</v>
      </c>
      <c r="B162" s="278" t="s">
        <v>979</v>
      </c>
      <c r="C162" s="382"/>
      <c r="D162" s="280" t="s">
        <v>9031</v>
      </c>
      <c r="E162" s="281" t="s">
        <v>125</v>
      </c>
      <c r="F162" s="282">
        <v>62</v>
      </c>
      <c r="G162" s="67"/>
      <c r="H162" s="254">
        <f t="shared" ref="H162:H163" si="35">ROUND(G162*F162,2)</f>
        <v>0</v>
      </c>
      <c r="I162" s="412"/>
    </row>
    <row r="163" spans="1:9" ht="24.95" customHeight="1" x14ac:dyDescent="0.2">
      <c r="A163" s="167">
        <v>76</v>
      </c>
      <c r="B163" s="167" t="s">
        <v>1145</v>
      </c>
      <c r="C163" s="168"/>
      <c r="D163" s="169" t="s">
        <v>9032</v>
      </c>
      <c r="E163" s="170" t="s">
        <v>125</v>
      </c>
      <c r="F163" s="171">
        <v>62</v>
      </c>
      <c r="G163" s="117"/>
      <c r="H163" s="172">
        <f t="shared" si="35"/>
        <v>0</v>
      </c>
      <c r="I163" s="169"/>
    </row>
    <row r="164" spans="1:9" s="526" customFormat="1" ht="12" x14ac:dyDescent="0.2">
      <c r="A164" s="175"/>
      <c r="B164" s="523" t="s">
        <v>8934</v>
      </c>
      <c r="C164" s="209"/>
      <c r="D164" s="524" t="s">
        <v>8984</v>
      </c>
      <c r="E164" s="209"/>
      <c r="F164" s="209"/>
      <c r="G164" s="209"/>
      <c r="H164" s="525"/>
      <c r="I164" s="385"/>
    </row>
    <row r="165" spans="1:9" s="526" customFormat="1" ht="12" x14ac:dyDescent="0.2">
      <c r="A165" s="175"/>
      <c r="B165" s="523" t="s">
        <v>8934</v>
      </c>
      <c r="C165" s="209"/>
      <c r="D165" s="524" t="s">
        <v>9033</v>
      </c>
      <c r="E165" s="209"/>
      <c r="F165" s="209"/>
      <c r="G165" s="209"/>
      <c r="H165" s="525"/>
      <c r="I165" s="385"/>
    </row>
    <row r="166" spans="1:9" s="46" customFormat="1" ht="24.95" customHeight="1" x14ac:dyDescent="0.25">
      <c r="A166" s="278">
        <v>77</v>
      </c>
      <c r="B166" s="278" t="s">
        <v>979</v>
      </c>
      <c r="C166" s="382"/>
      <c r="D166" s="280" t="s">
        <v>9034</v>
      </c>
      <c r="E166" s="281" t="s">
        <v>125</v>
      </c>
      <c r="F166" s="282">
        <v>18</v>
      </c>
      <c r="G166" s="67"/>
      <c r="H166" s="254">
        <f t="shared" ref="H166:H167" si="36">ROUND(G166*F166,2)</f>
        <v>0</v>
      </c>
      <c r="I166" s="412"/>
    </row>
    <row r="167" spans="1:9" ht="24.95" customHeight="1" x14ac:dyDescent="0.2">
      <c r="A167" s="167">
        <v>78</v>
      </c>
      <c r="B167" s="167" t="s">
        <v>1145</v>
      </c>
      <c r="C167" s="168"/>
      <c r="D167" s="169" t="s">
        <v>9035</v>
      </c>
      <c r="E167" s="170" t="s">
        <v>125</v>
      </c>
      <c r="F167" s="171">
        <v>18</v>
      </c>
      <c r="G167" s="117"/>
      <c r="H167" s="172">
        <f t="shared" si="36"/>
        <v>0</v>
      </c>
      <c r="I167" s="169"/>
    </row>
    <row r="168" spans="1:9" s="526" customFormat="1" ht="12" x14ac:dyDescent="0.2">
      <c r="A168" s="175"/>
      <c r="B168" s="523" t="s">
        <v>8934</v>
      </c>
      <c r="C168" s="209"/>
      <c r="D168" s="524" t="s">
        <v>8984</v>
      </c>
      <c r="E168" s="209"/>
      <c r="F168" s="209"/>
      <c r="G168" s="209"/>
      <c r="H168" s="525"/>
      <c r="I168" s="385"/>
    </row>
    <row r="169" spans="1:9" s="526" customFormat="1" ht="12" x14ac:dyDescent="0.2">
      <c r="A169" s="175"/>
      <c r="B169" s="523" t="s">
        <v>8934</v>
      </c>
      <c r="C169" s="209"/>
      <c r="D169" s="524" t="s">
        <v>9036</v>
      </c>
      <c r="E169" s="209"/>
      <c r="F169" s="209"/>
      <c r="G169" s="209"/>
      <c r="H169" s="525"/>
      <c r="I169" s="385"/>
    </row>
    <row r="170" spans="1:9" s="46" customFormat="1" ht="24.95" customHeight="1" x14ac:dyDescent="0.25">
      <c r="A170" s="278">
        <v>79</v>
      </c>
      <c r="B170" s="278" t="s">
        <v>979</v>
      </c>
      <c r="C170" s="382"/>
      <c r="D170" s="280" t="s">
        <v>9037</v>
      </c>
      <c r="E170" s="281" t="s">
        <v>125</v>
      </c>
      <c r="F170" s="282">
        <v>16</v>
      </c>
      <c r="G170" s="67"/>
      <c r="H170" s="254">
        <f t="shared" ref="H170:H171" si="37">ROUND(G170*F170,2)</f>
        <v>0</v>
      </c>
      <c r="I170" s="412"/>
    </row>
    <row r="171" spans="1:9" ht="24.95" customHeight="1" x14ac:dyDescent="0.2">
      <c r="A171" s="167">
        <v>80</v>
      </c>
      <c r="B171" s="167" t="s">
        <v>1145</v>
      </c>
      <c r="C171" s="168"/>
      <c r="D171" s="169" t="s">
        <v>9038</v>
      </c>
      <c r="E171" s="170" t="s">
        <v>125</v>
      </c>
      <c r="F171" s="171">
        <v>16</v>
      </c>
      <c r="G171" s="117"/>
      <c r="H171" s="172">
        <f t="shared" si="37"/>
        <v>0</v>
      </c>
      <c r="I171" s="169"/>
    </row>
    <row r="172" spans="1:9" s="526" customFormat="1" ht="12" x14ac:dyDescent="0.2">
      <c r="A172" s="175"/>
      <c r="B172" s="523" t="s">
        <v>8934</v>
      </c>
      <c r="C172" s="209"/>
      <c r="D172" s="524" t="s">
        <v>8984</v>
      </c>
      <c r="E172" s="209"/>
      <c r="F172" s="209"/>
      <c r="G172" s="209"/>
      <c r="H172" s="525"/>
      <c r="I172" s="385"/>
    </row>
    <row r="173" spans="1:9" s="526" customFormat="1" ht="12" x14ac:dyDescent="0.2">
      <c r="A173" s="175"/>
      <c r="B173" s="523" t="s">
        <v>8934</v>
      </c>
      <c r="C173" s="209"/>
      <c r="D173" s="524">
        <v>16</v>
      </c>
      <c r="E173" s="209"/>
      <c r="F173" s="209"/>
      <c r="G173" s="209"/>
      <c r="H173" s="525"/>
      <c r="I173" s="385"/>
    </row>
    <row r="174" spans="1:9" s="46" customFormat="1" ht="24.95" customHeight="1" x14ac:dyDescent="0.25">
      <c r="A174" s="278">
        <v>81</v>
      </c>
      <c r="B174" s="278" t="s">
        <v>979</v>
      </c>
      <c r="C174" s="382"/>
      <c r="D174" s="280" t="s">
        <v>9039</v>
      </c>
      <c r="E174" s="281" t="s">
        <v>125</v>
      </c>
      <c r="F174" s="282">
        <v>81</v>
      </c>
      <c r="G174" s="67"/>
      <c r="H174" s="254">
        <f t="shared" ref="H174" si="38">ROUND(G174*F174,2)</f>
        <v>0</v>
      </c>
      <c r="I174" s="412"/>
    </row>
    <row r="175" spans="1:9" s="526" customFormat="1" ht="12" x14ac:dyDescent="0.2">
      <c r="A175" s="175"/>
      <c r="B175" s="523" t="s">
        <v>8934</v>
      </c>
      <c r="C175" s="209"/>
      <c r="D175" s="524" t="s">
        <v>8984</v>
      </c>
      <c r="E175" s="209"/>
      <c r="F175" s="209"/>
      <c r="G175" s="209"/>
      <c r="H175" s="525"/>
      <c r="I175" s="385"/>
    </row>
    <row r="176" spans="1:9" s="526" customFormat="1" ht="12" x14ac:dyDescent="0.2">
      <c r="A176" s="175"/>
      <c r="B176" s="523" t="s">
        <v>8934</v>
      </c>
      <c r="C176" s="209"/>
      <c r="D176" s="524" t="s">
        <v>9040</v>
      </c>
      <c r="E176" s="209"/>
      <c r="F176" s="209"/>
      <c r="G176" s="209"/>
      <c r="H176" s="525"/>
      <c r="I176" s="385"/>
    </row>
    <row r="177" spans="1:9" s="46" customFormat="1" ht="24.95" customHeight="1" x14ac:dyDescent="0.25">
      <c r="A177" s="278">
        <v>82</v>
      </c>
      <c r="B177" s="278" t="s">
        <v>979</v>
      </c>
      <c r="C177" s="382"/>
      <c r="D177" s="280" t="s">
        <v>9041</v>
      </c>
      <c r="E177" s="281" t="s">
        <v>125</v>
      </c>
      <c r="F177" s="282">
        <v>81</v>
      </c>
      <c r="G177" s="67"/>
      <c r="H177" s="254">
        <f t="shared" ref="H177" si="39">ROUND(G177*F177,2)</f>
        <v>0</v>
      </c>
      <c r="I177" s="412"/>
    </row>
    <row r="178" spans="1:9" s="526" customFormat="1" ht="12" x14ac:dyDescent="0.2">
      <c r="A178" s="175"/>
      <c r="B178" s="523" t="s">
        <v>8934</v>
      </c>
      <c r="C178" s="209"/>
      <c r="D178" s="524" t="s">
        <v>8984</v>
      </c>
      <c r="E178" s="209"/>
      <c r="F178" s="209"/>
      <c r="G178" s="209"/>
      <c r="H178" s="525"/>
      <c r="I178" s="385"/>
    </row>
    <row r="179" spans="1:9" s="526" customFormat="1" ht="12" x14ac:dyDescent="0.2">
      <c r="A179" s="175"/>
      <c r="B179" s="523" t="s">
        <v>8934</v>
      </c>
      <c r="C179" s="209"/>
      <c r="D179" s="524" t="s">
        <v>9040</v>
      </c>
      <c r="E179" s="209"/>
      <c r="F179" s="209"/>
      <c r="G179" s="209"/>
      <c r="H179" s="525"/>
      <c r="I179" s="385"/>
    </row>
    <row r="180" spans="1:9" s="46" customFormat="1" ht="24.95" customHeight="1" x14ac:dyDescent="0.25">
      <c r="A180" s="278">
        <v>83</v>
      </c>
      <c r="B180" s="278" t="s">
        <v>979</v>
      </c>
      <c r="C180" s="382"/>
      <c r="D180" s="280" t="s">
        <v>9042</v>
      </c>
      <c r="E180" s="281" t="s">
        <v>125</v>
      </c>
      <c r="F180" s="282">
        <v>8</v>
      </c>
      <c r="G180" s="67"/>
      <c r="H180" s="254">
        <f t="shared" ref="H180" si="40">ROUND(G180*F180,2)</f>
        <v>0</v>
      </c>
      <c r="I180" s="412"/>
    </row>
    <row r="181" spans="1:9" s="526" customFormat="1" ht="12" x14ac:dyDescent="0.2">
      <c r="A181" s="175"/>
      <c r="B181" s="523" t="s">
        <v>8934</v>
      </c>
      <c r="C181" s="209"/>
      <c r="D181" s="524" t="s">
        <v>8984</v>
      </c>
      <c r="E181" s="209"/>
      <c r="F181" s="209"/>
      <c r="G181" s="209"/>
      <c r="H181" s="525"/>
      <c r="I181" s="385"/>
    </row>
    <row r="182" spans="1:9" s="526" customFormat="1" ht="12" x14ac:dyDescent="0.2">
      <c r="A182" s="175"/>
      <c r="B182" s="523" t="s">
        <v>8934</v>
      </c>
      <c r="C182" s="209"/>
      <c r="D182" s="524" t="s">
        <v>9043</v>
      </c>
      <c r="E182" s="209"/>
      <c r="F182" s="209"/>
      <c r="G182" s="209"/>
      <c r="H182" s="525"/>
      <c r="I182" s="385"/>
    </row>
    <row r="183" spans="1:9" s="46" customFormat="1" ht="24.95" customHeight="1" x14ac:dyDescent="0.25">
      <c r="A183" s="278">
        <v>84</v>
      </c>
      <c r="B183" s="278" t="s">
        <v>979</v>
      </c>
      <c r="C183" s="382"/>
      <c r="D183" s="280" t="s">
        <v>9044</v>
      </c>
      <c r="E183" s="281" t="s">
        <v>125</v>
      </c>
      <c r="F183" s="282">
        <v>8</v>
      </c>
      <c r="G183" s="67"/>
      <c r="H183" s="254">
        <f t="shared" ref="H183" si="41">ROUND(G183*F183,2)</f>
        <v>0</v>
      </c>
      <c r="I183" s="412"/>
    </row>
    <row r="184" spans="1:9" s="526" customFormat="1" ht="12" x14ac:dyDescent="0.2">
      <c r="A184" s="175"/>
      <c r="B184" s="523" t="s">
        <v>8934</v>
      </c>
      <c r="C184" s="209"/>
      <c r="D184" s="524" t="s">
        <v>8984</v>
      </c>
      <c r="E184" s="209"/>
      <c r="F184" s="209"/>
      <c r="G184" s="209"/>
      <c r="H184" s="525"/>
      <c r="I184" s="385"/>
    </row>
    <row r="185" spans="1:9" s="526" customFormat="1" ht="12" x14ac:dyDescent="0.2">
      <c r="A185" s="175"/>
      <c r="B185" s="523" t="s">
        <v>8934</v>
      </c>
      <c r="C185" s="209"/>
      <c r="D185" s="524" t="s">
        <v>9043</v>
      </c>
      <c r="E185" s="209"/>
      <c r="F185" s="209"/>
      <c r="G185" s="209"/>
      <c r="H185" s="525"/>
      <c r="I185" s="385"/>
    </row>
    <row r="186" spans="1:9" s="46" customFormat="1" ht="24.95" customHeight="1" x14ac:dyDescent="0.25">
      <c r="A186" s="278">
        <v>85</v>
      </c>
      <c r="B186" s="278" t="s">
        <v>979</v>
      </c>
      <c r="C186" s="382"/>
      <c r="D186" s="280" t="s">
        <v>9045</v>
      </c>
      <c r="E186" s="281" t="s">
        <v>721</v>
      </c>
      <c r="F186" s="282">
        <v>1</v>
      </c>
      <c r="G186" s="67"/>
      <c r="H186" s="254">
        <f t="shared" ref="H186:H187" si="42">ROUND(G186*F186,2)</f>
        <v>0</v>
      </c>
      <c r="I186" s="412"/>
    </row>
    <row r="187" spans="1:9" ht="24.95" customHeight="1" x14ac:dyDescent="0.2">
      <c r="A187" s="167">
        <v>86</v>
      </c>
      <c r="B187" s="167" t="s">
        <v>1145</v>
      </c>
      <c r="C187" s="168"/>
      <c r="D187" s="169" t="s">
        <v>9046</v>
      </c>
      <c r="E187" s="170" t="s">
        <v>721</v>
      </c>
      <c r="F187" s="171">
        <v>1</v>
      </c>
      <c r="G187" s="117"/>
      <c r="H187" s="172">
        <f t="shared" si="42"/>
        <v>0</v>
      </c>
      <c r="I187" s="169"/>
    </row>
    <row r="188" spans="1:9" s="526" customFormat="1" ht="12" x14ac:dyDescent="0.2">
      <c r="A188" s="175"/>
      <c r="B188" s="523" t="s">
        <v>8934</v>
      </c>
      <c r="C188" s="209"/>
      <c r="D188" s="524" t="s">
        <v>8984</v>
      </c>
      <c r="E188" s="209"/>
      <c r="F188" s="209"/>
      <c r="G188" s="209"/>
      <c r="H188" s="525"/>
      <c r="I188" s="385"/>
    </row>
    <row r="189" spans="1:9" s="526" customFormat="1" ht="12" x14ac:dyDescent="0.2">
      <c r="A189" s="175"/>
      <c r="B189" s="523" t="s">
        <v>8934</v>
      </c>
      <c r="C189" s="209"/>
      <c r="D189" s="524" t="s">
        <v>5585</v>
      </c>
      <c r="E189" s="209"/>
      <c r="F189" s="209"/>
      <c r="G189" s="209"/>
      <c r="H189" s="525"/>
      <c r="I189" s="385"/>
    </row>
    <row r="190" spans="1:9" s="46" customFormat="1" ht="24.95" customHeight="1" x14ac:dyDescent="0.25">
      <c r="A190" s="278">
        <v>87</v>
      </c>
      <c r="B190" s="278" t="s">
        <v>979</v>
      </c>
      <c r="C190" s="382"/>
      <c r="D190" s="280" t="s">
        <v>9047</v>
      </c>
      <c r="E190" s="281" t="s">
        <v>125</v>
      </c>
      <c r="F190" s="282">
        <v>6</v>
      </c>
      <c r="G190" s="67"/>
      <c r="H190" s="254">
        <f t="shared" ref="H190" si="43">ROUND(G190*F190,2)</f>
        <v>0</v>
      </c>
      <c r="I190" s="412"/>
    </row>
    <row r="191" spans="1:9" s="526" customFormat="1" ht="12" x14ac:dyDescent="0.2">
      <c r="A191" s="175"/>
      <c r="B191" s="523" t="s">
        <v>8934</v>
      </c>
      <c r="C191" s="209"/>
      <c r="D191" s="524" t="s">
        <v>8984</v>
      </c>
      <c r="E191" s="209"/>
      <c r="F191" s="209"/>
      <c r="G191" s="209"/>
      <c r="H191" s="525"/>
      <c r="I191" s="385"/>
    </row>
    <row r="192" spans="1:9" s="526" customFormat="1" ht="12" x14ac:dyDescent="0.2">
      <c r="A192" s="175"/>
      <c r="B192" s="523" t="s">
        <v>8934</v>
      </c>
      <c r="C192" s="209"/>
      <c r="D192" s="524" t="s">
        <v>9048</v>
      </c>
      <c r="E192" s="209"/>
      <c r="F192" s="209"/>
      <c r="G192" s="209"/>
      <c r="H192" s="525"/>
      <c r="I192" s="385"/>
    </row>
    <row r="193" spans="1:9" s="46" customFormat="1" ht="24.95" customHeight="1" x14ac:dyDescent="0.25">
      <c r="A193" s="278">
        <v>88</v>
      </c>
      <c r="B193" s="278" t="s">
        <v>979</v>
      </c>
      <c r="C193" s="382"/>
      <c r="D193" s="280" t="s">
        <v>9049</v>
      </c>
      <c r="E193" s="281" t="s">
        <v>744</v>
      </c>
      <c r="F193" s="282">
        <v>26</v>
      </c>
      <c r="G193" s="67"/>
      <c r="H193" s="254">
        <f t="shared" ref="H193" si="44">ROUND(G193*F193,2)</f>
        <v>0</v>
      </c>
      <c r="I193" s="412"/>
    </row>
    <row r="194" spans="1:9" s="526" customFormat="1" ht="12" x14ac:dyDescent="0.2">
      <c r="A194" s="175"/>
      <c r="B194" s="523" t="s">
        <v>8934</v>
      </c>
      <c r="C194" s="209"/>
      <c r="D194" s="524" t="s">
        <v>8984</v>
      </c>
      <c r="E194" s="209"/>
      <c r="F194" s="209"/>
      <c r="G194" s="209"/>
      <c r="H194" s="525"/>
      <c r="I194" s="385"/>
    </row>
    <row r="195" spans="1:9" s="526" customFormat="1" ht="12" x14ac:dyDescent="0.2">
      <c r="A195" s="175"/>
      <c r="B195" s="523" t="s">
        <v>8934</v>
      </c>
      <c r="C195" s="209"/>
      <c r="D195" s="524" t="s">
        <v>9050</v>
      </c>
      <c r="E195" s="209"/>
      <c r="F195" s="209"/>
      <c r="G195" s="209"/>
      <c r="H195" s="525"/>
      <c r="I195" s="385"/>
    </row>
    <row r="196" spans="1:9" s="46" customFormat="1" ht="24.95" customHeight="1" x14ac:dyDescent="0.25">
      <c r="A196" s="278">
        <v>89</v>
      </c>
      <c r="B196" s="278" t="s">
        <v>979</v>
      </c>
      <c r="C196" s="382"/>
      <c r="D196" s="280" t="s">
        <v>9051</v>
      </c>
      <c r="E196" s="281" t="s">
        <v>744</v>
      </c>
      <c r="F196" s="282">
        <v>10</v>
      </c>
      <c r="G196" s="67"/>
      <c r="H196" s="254">
        <f t="shared" ref="H196" si="45">ROUND(G196*F196,2)</f>
        <v>0</v>
      </c>
      <c r="I196" s="412"/>
    </row>
    <row r="197" spans="1:9" s="526" customFormat="1" ht="12" x14ac:dyDescent="0.2">
      <c r="A197" s="175"/>
      <c r="B197" s="523" t="s">
        <v>8934</v>
      </c>
      <c r="C197" s="209"/>
      <c r="D197" s="524" t="s">
        <v>8984</v>
      </c>
      <c r="E197" s="209"/>
      <c r="F197" s="209"/>
      <c r="G197" s="209"/>
      <c r="H197" s="525"/>
      <c r="I197" s="385"/>
    </row>
    <row r="198" spans="1:9" s="526" customFormat="1" ht="12" x14ac:dyDescent="0.2">
      <c r="A198" s="175"/>
      <c r="B198" s="523" t="s">
        <v>8934</v>
      </c>
      <c r="C198" s="209"/>
      <c r="D198" s="524" t="s">
        <v>9052</v>
      </c>
      <c r="E198" s="209"/>
      <c r="F198" s="209"/>
      <c r="G198" s="209"/>
      <c r="H198" s="525"/>
      <c r="I198" s="385"/>
    </row>
    <row r="199" spans="1:9" s="46" customFormat="1" ht="24.95" customHeight="1" x14ac:dyDescent="0.25">
      <c r="A199" s="278">
        <v>90</v>
      </c>
      <c r="B199" s="278" t="s">
        <v>979</v>
      </c>
      <c r="C199" s="382"/>
      <c r="D199" s="280" t="s">
        <v>9053</v>
      </c>
      <c r="E199" s="281" t="s">
        <v>721</v>
      </c>
      <c r="F199" s="282">
        <v>1</v>
      </c>
      <c r="G199" s="67"/>
      <c r="H199" s="254">
        <f t="shared" ref="H199:H200" si="46">ROUND(G199*F199,2)</f>
        <v>0</v>
      </c>
      <c r="I199" s="412"/>
    </row>
    <row r="200" spans="1:9" ht="24.95" customHeight="1" x14ac:dyDescent="0.2">
      <c r="A200" s="167">
        <v>91</v>
      </c>
      <c r="B200" s="167" t="s">
        <v>1145</v>
      </c>
      <c r="C200" s="168"/>
      <c r="D200" s="169" t="s">
        <v>9054</v>
      </c>
      <c r="E200" s="170" t="s">
        <v>721</v>
      </c>
      <c r="F200" s="171">
        <v>1</v>
      </c>
      <c r="G200" s="117"/>
      <c r="H200" s="172">
        <f t="shared" si="46"/>
        <v>0</v>
      </c>
      <c r="I200" s="169"/>
    </row>
    <row r="201" spans="1:9" s="526" customFormat="1" ht="12" x14ac:dyDescent="0.2">
      <c r="A201" s="175"/>
      <c r="B201" s="523" t="s">
        <v>8934</v>
      </c>
      <c r="C201" s="209"/>
      <c r="D201" s="524" t="s">
        <v>8984</v>
      </c>
      <c r="E201" s="209"/>
      <c r="F201" s="209"/>
      <c r="G201" s="209"/>
      <c r="H201" s="525"/>
      <c r="I201" s="385"/>
    </row>
    <row r="202" spans="1:9" s="526" customFormat="1" ht="12" x14ac:dyDescent="0.2">
      <c r="A202" s="175"/>
      <c r="B202" s="523" t="s">
        <v>8934</v>
      </c>
      <c r="C202" s="209"/>
      <c r="D202" s="524">
        <v>1</v>
      </c>
      <c r="E202" s="209"/>
      <c r="F202" s="209"/>
      <c r="G202" s="209"/>
      <c r="H202" s="525"/>
      <c r="I202" s="385"/>
    </row>
    <row r="203" spans="1:9" s="46" customFormat="1" ht="24.95" customHeight="1" x14ac:dyDescent="0.25">
      <c r="A203" s="278">
        <v>92</v>
      </c>
      <c r="B203" s="278" t="s">
        <v>979</v>
      </c>
      <c r="C203" s="382"/>
      <c r="D203" s="280" t="s">
        <v>5543</v>
      </c>
      <c r="E203" s="281" t="s">
        <v>721</v>
      </c>
      <c r="F203" s="282">
        <v>1</v>
      </c>
      <c r="G203" s="67"/>
      <c r="H203" s="254">
        <f t="shared" ref="H203:H204" si="47">ROUND(G203*F203,2)</f>
        <v>0</v>
      </c>
      <c r="I203" s="412"/>
    </row>
    <row r="204" spans="1:9" ht="24.95" customHeight="1" x14ac:dyDescent="0.2">
      <c r="A204" s="167">
        <v>93</v>
      </c>
      <c r="B204" s="167" t="s">
        <v>1145</v>
      </c>
      <c r="C204" s="168"/>
      <c r="D204" s="169" t="s">
        <v>5544</v>
      </c>
      <c r="E204" s="170" t="s">
        <v>721</v>
      </c>
      <c r="F204" s="171">
        <v>1</v>
      </c>
      <c r="G204" s="117"/>
      <c r="H204" s="172">
        <f t="shared" si="47"/>
        <v>0</v>
      </c>
      <c r="I204" s="169"/>
    </row>
    <row r="205" spans="1:9" s="526" customFormat="1" ht="12" x14ac:dyDescent="0.2">
      <c r="A205" s="175"/>
      <c r="B205" s="523" t="s">
        <v>8934</v>
      </c>
      <c r="C205" s="209"/>
      <c r="D205" s="524" t="s">
        <v>8984</v>
      </c>
      <c r="E205" s="209"/>
      <c r="F205" s="209"/>
      <c r="G205" s="209"/>
      <c r="H205" s="525"/>
      <c r="I205" s="385"/>
    </row>
    <row r="206" spans="1:9" s="526" customFormat="1" ht="12" x14ac:dyDescent="0.2">
      <c r="A206" s="175"/>
      <c r="B206" s="523" t="s">
        <v>8934</v>
      </c>
      <c r="C206" s="209"/>
      <c r="D206" s="524">
        <v>1</v>
      </c>
      <c r="E206" s="209"/>
      <c r="F206" s="209"/>
      <c r="G206" s="209"/>
      <c r="H206" s="525"/>
      <c r="I206" s="385"/>
    </row>
    <row r="207" spans="1:9" ht="24.95" customHeight="1" x14ac:dyDescent="0.2">
      <c r="A207" s="167">
        <v>94</v>
      </c>
      <c r="B207" s="167" t="s">
        <v>1145</v>
      </c>
      <c r="C207" s="168"/>
      <c r="D207" s="169" t="s">
        <v>5545</v>
      </c>
      <c r="E207" s="170" t="s">
        <v>721</v>
      </c>
      <c r="F207" s="171">
        <v>1</v>
      </c>
      <c r="G207" s="117"/>
      <c r="H207" s="172">
        <f t="shared" ref="H207" si="48">ROUND(G207*F207,2)</f>
        <v>0</v>
      </c>
      <c r="I207" s="169"/>
    </row>
    <row r="208" spans="1:9" s="526" customFormat="1" ht="12" x14ac:dyDescent="0.2">
      <c r="A208" s="175"/>
      <c r="B208" s="523" t="s">
        <v>8934</v>
      </c>
      <c r="C208" s="209"/>
      <c r="D208" s="524" t="s">
        <v>8984</v>
      </c>
      <c r="E208" s="209"/>
      <c r="F208" s="209"/>
      <c r="G208" s="209"/>
      <c r="H208" s="525"/>
      <c r="I208" s="385"/>
    </row>
    <row r="209" spans="1:9" s="526" customFormat="1" ht="12" x14ac:dyDescent="0.2">
      <c r="A209" s="175"/>
      <c r="B209" s="523" t="s">
        <v>8934</v>
      </c>
      <c r="C209" s="209"/>
      <c r="D209" s="524">
        <v>1</v>
      </c>
      <c r="E209" s="209"/>
      <c r="F209" s="209"/>
      <c r="G209" s="209"/>
      <c r="H209" s="525"/>
      <c r="I209" s="385"/>
    </row>
    <row r="210" spans="1:9" s="46" customFormat="1" ht="24.95" customHeight="1" x14ac:dyDescent="0.25">
      <c r="A210" s="278">
        <v>95</v>
      </c>
      <c r="B210" s="278" t="s">
        <v>979</v>
      </c>
      <c r="C210" s="382"/>
      <c r="D210" s="280" t="s">
        <v>9055</v>
      </c>
      <c r="E210" s="281" t="s">
        <v>940</v>
      </c>
      <c r="F210" s="282">
        <v>40</v>
      </c>
      <c r="G210" s="67"/>
      <c r="H210" s="254">
        <f t="shared" ref="H210" si="49">ROUND(G210*F210,2)</f>
        <v>0</v>
      </c>
      <c r="I210" s="412"/>
    </row>
    <row r="211" spans="1:9" s="526" customFormat="1" ht="12" x14ac:dyDescent="0.2">
      <c r="A211" s="175"/>
      <c r="B211" s="523" t="s">
        <v>8934</v>
      </c>
      <c r="C211" s="209"/>
      <c r="D211" s="524" t="s">
        <v>8984</v>
      </c>
      <c r="E211" s="209"/>
      <c r="F211" s="209"/>
      <c r="G211" s="209"/>
      <c r="H211" s="525"/>
      <c r="I211" s="385"/>
    </row>
    <row r="212" spans="1:9" s="526" customFormat="1" ht="12" x14ac:dyDescent="0.2">
      <c r="A212" s="175"/>
      <c r="B212" s="523" t="s">
        <v>8934</v>
      </c>
      <c r="C212" s="209"/>
      <c r="D212" s="524">
        <v>40</v>
      </c>
      <c r="E212" s="209"/>
      <c r="F212" s="209"/>
      <c r="G212" s="209"/>
      <c r="H212" s="525"/>
      <c r="I212" s="385"/>
    </row>
    <row r="213" spans="1:9" s="46" customFormat="1" ht="24.95" customHeight="1" x14ac:dyDescent="0.25">
      <c r="A213" s="278">
        <v>96</v>
      </c>
      <c r="B213" s="278" t="s">
        <v>979</v>
      </c>
      <c r="C213" s="382"/>
      <c r="D213" s="280" t="s">
        <v>5546</v>
      </c>
      <c r="E213" s="281" t="s">
        <v>744</v>
      </c>
      <c r="F213" s="282">
        <v>73</v>
      </c>
      <c r="G213" s="67"/>
      <c r="H213" s="254">
        <f t="shared" ref="H213" si="50">ROUND(G213*F213,2)</f>
        <v>0</v>
      </c>
      <c r="I213" s="412"/>
    </row>
    <row r="214" spans="1:9" s="526" customFormat="1" ht="12" x14ac:dyDescent="0.2">
      <c r="A214" s="175"/>
      <c r="B214" s="523" t="s">
        <v>8934</v>
      </c>
      <c r="C214" s="209"/>
      <c r="D214" s="524" t="s">
        <v>8984</v>
      </c>
      <c r="E214" s="209"/>
      <c r="F214" s="209"/>
      <c r="G214" s="209"/>
      <c r="H214" s="525"/>
      <c r="I214" s="385"/>
    </row>
    <row r="215" spans="1:9" s="526" customFormat="1" ht="12" x14ac:dyDescent="0.2">
      <c r="A215" s="175"/>
      <c r="B215" s="523" t="s">
        <v>8934</v>
      </c>
      <c r="C215" s="209"/>
      <c r="D215" s="524">
        <v>73</v>
      </c>
      <c r="E215" s="209"/>
      <c r="F215" s="209"/>
      <c r="G215" s="209"/>
      <c r="H215" s="525"/>
      <c r="I215" s="385"/>
    </row>
    <row r="216" spans="1:9" s="46" customFormat="1" ht="24.95" customHeight="1" x14ac:dyDescent="0.25">
      <c r="A216" s="278">
        <v>97</v>
      </c>
      <c r="B216" s="278" t="s">
        <v>979</v>
      </c>
      <c r="C216" s="382"/>
      <c r="D216" s="280" t="s">
        <v>9056</v>
      </c>
      <c r="E216" s="281" t="s">
        <v>744</v>
      </c>
      <c r="F216" s="282">
        <v>120</v>
      </c>
      <c r="G216" s="67"/>
      <c r="H216" s="254">
        <f t="shared" ref="H216" si="51">ROUND(G216*F216,2)</f>
        <v>0</v>
      </c>
      <c r="I216" s="412"/>
    </row>
    <row r="217" spans="1:9" s="526" customFormat="1" ht="12" x14ac:dyDescent="0.2">
      <c r="A217" s="175"/>
      <c r="B217" s="523" t="s">
        <v>8934</v>
      </c>
      <c r="C217" s="209"/>
      <c r="D217" s="524" t="s">
        <v>8984</v>
      </c>
      <c r="E217" s="209"/>
      <c r="F217" s="209"/>
      <c r="G217" s="209"/>
      <c r="H217" s="525"/>
      <c r="I217" s="385"/>
    </row>
    <row r="218" spans="1:9" s="526" customFormat="1" ht="12" x14ac:dyDescent="0.2">
      <c r="A218" s="175"/>
      <c r="B218" s="523" t="s">
        <v>8934</v>
      </c>
      <c r="C218" s="209"/>
      <c r="D218" s="524">
        <v>120</v>
      </c>
      <c r="E218" s="209"/>
      <c r="F218" s="209"/>
      <c r="G218" s="209"/>
      <c r="H218" s="525"/>
      <c r="I218" s="385"/>
    </row>
    <row r="219" spans="1:9" s="46" customFormat="1" ht="24.95" customHeight="1" x14ac:dyDescent="0.25">
      <c r="A219" s="278">
        <v>98</v>
      </c>
      <c r="B219" s="278" t="s">
        <v>979</v>
      </c>
      <c r="C219" s="382"/>
      <c r="D219" s="280" t="s">
        <v>9057</v>
      </c>
      <c r="E219" s="281" t="s">
        <v>744</v>
      </c>
      <c r="F219" s="282">
        <v>60</v>
      </c>
      <c r="G219" s="67"/>
      <c r="H219" s="254">
        <f t="shared" ref="H219" si="52">ROUND(G219*F219,2)</f>
        <v>0</v>
      </c>
      <c r="I219" s="412"/>
    </row>
    <row r="220" spans="1:9" s="526" customFormat="1" ht="12" x14ac:dyDescent="0.2">
      <c r="A220" s="175"/>
      <c r="B220" s="523" t="s">
        <v>8934</v>
      </c>
      <c r="C220" s="209"/>
      <c r="D220" s="524" t="s">
        <v>8984</v>
      </c>
      <c r="E220" s="209"/>
      <c r="F220" s="209"/>
      <c r="G220" s="209"/>
      <c r="H220" s="525"/>
      <c r="I220" s="385"/>
    </row>
    <row r="221" spans="1:9" s="526" customFormat="1" ht="12" x14ac:dyDescent="0.2">
      <c r="A221" s="175"/>
      <c r="B221" s="523" t="s">
        <v>8934</v>
      </c>
      <c r="C221" s="209"/>
      <c r="D221" s="524">
        <v>60</v>
      </c>
      <c r="E221" s="209"/>
      <c r="F221" s="209"/>
      <c r="G221" s="209"/>
      <c r="H221" s="525"/>
      <c r="I221" s="385"/>
    </row>
    <row r="222" spans="1:9" s="46" customFormat="1" ht="24.95" customHeight="1" x14ac:dyDescent="0.25">
      <c r="A222" s="278">
        <v>99</v>
      </c>
      <c r="B222" s="278" t="s">
        <v>979</v>
      </c>
      <c r="C222" s="382"/>
      <c r="D222" s="280" t="s">
        <v>9058</v>
      </c>
      <c r="E222" s="281" t="s">
        <v>940</v>
      </c>
      <c r="F222" s="282">
        <v>8</v>
      </c>
      <c r="G222" s="67"/>
      <c r="H222" s="254">
        <f t="shared" ref="H222" si="53">ROUND(G222*F222,2)</f>
        <v>0</v>
      </c>
      <c r="I222" s="412"/>
    </row>
    <row r="223" spans="1:9" s="526" customFormat="1" ht="12" x14ac:dyDescent="0.2">
      <c r="A223" s="175"/>
      <c r="B223" s="523" t="s">
        <v>8934</v>
      </c>
      <c r="C223" s="209"/>
      <c r="D223" s="524" t="s">
        <v>8984</v>
      </c>
      <c r="E223" s="209"/>
      <c r="F223" s="209"/>
      <c r="G223" s="209"/>
      <c r="H223" s="525"/>
      <c r="I223" s="385"/>
    </row>
    <row r="224" spans="1:9" s="526" customFormat="1" ht="12" x14ac:dyDescent="0.2">
      <c r="A224" s="175"/>
      <c r="B224" s="523" t="s">
        <v>8934</v>
      </c>
      <c r="C224" s="209"/>
      <c r="D224" s="524">
        <v>8</v>
      </c>
      <c r="E224" s="209"/>
      <c r="F224" s="209"/>
      <c r="G224" s="209"/>
      <c r="H224" s="525"/>
      <c r="I224" s="385"/>
    </row>
    <row r="225" spans="1:9" s="46" customFormat="1" ht="24.95" customHeight="1" x14ac:dyDescent="0.25">
      <c r="A225" s="278">
        <v>100</v>
      </c>
      <c r="B225" s="278" t="s">
        <v>979</v>
      </c>
      <c r="C225" s="382"/>
      <c r="D225" s="280" t="s">
        <v>9059</v>
      </c>
      <c r="E225" s="281" t="s">
        <v>9060</v>
      </c>
      <c r="F225" s="282">
        <v>1</v>
      </c>
      <c r="G225" s="67"/>
      <c r="H225" s="254">
        <f t="shared" ref="H225" si="54">ROUND(G225*F225,2)</f>
        <v>0</v>
      </c>
      <c r="I225" s="412"/>
    </row>
    <row r="226" spans="1:9" s="526" customFormat="1" ht="12" x14ac:dyDescent="0.2">
      <c r="A226" s="175"/>
      <c r="B226" s="523" t="s">
        <v>8934</v>
      </c>
      <c r="C226" s="209"/>
      <c r="D226" s="524" t="s">
        <v>8984</v>
      </c>
      <c r="E226" s="209"/>
      <c r="F226" s="209"/>
      <c r="G226" s="209"/>
      <c r="H226" s="525"/>
      <c r="I226" s="385"/>
    </row>
    <row r="227" spans="1:9" s="526" customFormat="1" ht="12" x14ac:dyDescent="0.2">
      <c r="A227" s="175"/>
      <c r="B227" s="523" t="s">
        <v>8934</v>
      </c>
      <c r="C227" s="209"/>
      <c r="D227" s="524">
        <v>1</v>
      </c>
      <c r="E227" s="209"/>
      <c r="F227" s="209"/>
      <c r="G227" s="209"/>
      <c r="H227" s="525"/>
      <c r="I227" s="385"/>
    </row>
    <row r="228" spans="1:9" s="46" customFormat="1" ht="24.95" customHeight="1" x14ac:dyDescent="0.25">
      <c r="A228" s="278">
        <v>101</v>
      </c>
      <c r="B228" s="278" t="s">
        <v>979</v>
      </c>
      <c r="C228" s="382"/>
      <c r="D228" s="280" t="s">
        <v>5547</v>
      </c>
      <c r="E228" s="281" t="s">
        <v>721</v>
      </c>
      <c r="F228" s="282">
        <v>1</v>
      </c>
      <c r="G228" s="67"/>
      <c r="H228" s="254">
        <f t="shared" ref="H228" si="55">ROUND(G228*F228,2)</f>
        <v>0</v>
      </c>
      <c r="I228" s="412"/>
    </row>
    <row r="229" spans="1:9" s="526" customFormat="1" ht="12" x14ac:dyDescent="0.2">
      <c r="A229" s="175"/>
      <c r="B229" s="523" t="s">
        <v>8934</v>
      </c>
      <c r="C229" s="209"/>
      <c r="D229" s="524" t="s">
        <v>8984</v>
      </c>
      <c r="E229" s="209"/>
      <c r="F229" s="209"/>
      <c r="G229" s="209"/>
      <c r="H229" s="525"/>
      <c r="I229" s="385"/>
    </row>
    <row r="230" spans="1:9" s="526" customFormat="1" ht="12" x14ac:dyDescent="0.2">
      <c r="A230" s="175"/>
      <c r="B230" s="523" t="s">
        <v>8934</v>
      </c>
      <c r="C230" s="209"/>
      <c r="D230" s="524">
        <v>1</v>
      </c>
      <c r="E230" s="209"/>
      <c r="F230" s="209"/>
      <c r="G230" s="209"/>
      <c r="H230" s="525"/>
      <c r="I230" s="385"/>
    </row>
    <row r="231" spans="1:9" s="46" customFormat="1" ht="24.95" customHeight="1" x14ac:dyDescent="0.25">
      <c r="A231" s="278">
        <v>102</v>
      </c>
      <c r="B231" s="278" t="s">
        <v>979</v>
      </c>
      <c r="C231" s="382"/>
      <c r="D231" s="280" t="s">
        <v>9061</v>
      </c>
      <c r="E231" s="281" t="s">
        <v>721</v>
      </c>
      <c r="F231" s="282">
        <v>1</v>
      </c>
      <c r="G231" s="67"/>
      <c r="H231" s="254">
        <f t="shared" ref="H231" si="56">ROUND(G231*F231,2)</f>
        <v>0</v>
      </c>
      <c r="I231" s="412"/>
    </row>
    <row r="232" spans="1:9" s="526" customFormat="1" ht="12" x14ac:dyDescent="0.2">
      <c r="A232" s="175"/>
      <c r="B232" s="523" t="s">
        <v>8934</v>
      </c>
      <c r="C232" s="209"/>
      <c r="D232" s="524" t="s">
        <v>8984</v>
      </c>
      <c r="E232" s="209"/>
      <c r="F232" s="209"/>
      <c r="G232" s="209"/>
      <c r="H232" s="525"/>
      <c r="I232" s="385"/>
    </row>
    <row r="233" spans="1:9" s="526" customFormat="1" ht="12" x14ac:dyDescent="0.2">
      <c r="A233" s="175"/>
      <c r="B233" s="523" t="s">
        <v>8934</v>
      </c>
      <c r="C233" s="209"/>
      <c r="D233" s="524">
        <v>1</v>
      </c>
      <c r="E233" s="209"/>
      <c r="F233" s="209"/>
      <c r="G233" s="209"/>
      <c r="H233" s="525"/>
      <c r="I233" s="385"/>
    </row>
  </sheetData>
  <sheetProtection algorithmName="SHA-512" hashValue="LEs42f7KUhvJipPR0VQ6Et8sopdvJ5ffY7tbspx83BCoxKvAuSGG2AuUC5O8BdUfFYsg11p6++/s42uq1AGaRA==" saltValue="9p12/Lm9E8ohifmc/FRG5Q=="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9062</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9062</v>
      </c>
      <c r="E8" s="348"/>
      <c r="F8" s="350"/>
      <c r="G8" s="350"/>
      <c r="H8" s="350">
        <f>H9</f>
        <v>0</v>
      </c>
      <c r="I8" s="276"/>
    </row>
    <row r="9" spans="1:29" s="46" customFormat="1" ht="24.95" customHeight="1" x14ac:dyDescent="0.25">
      <c r="A9" s="298"/>
      <c r="B9" s="351" t="s">
        <v>8930</v>
      </c>
      <c r="C9" s="352" t="s">
        <v>9063</v>
      </c>
      <c r="D9" s="352" t="s">
        <v>8928</v>
      </c>
      <c r="E9" s="353"/>
      <c r="F9" s="116"/>
      <c r="G9" s="116"/>
      <c r="H9" s="116">
        <f>SUM(H10:H200)</f>
        <v>0</v>
      </c>
      <c r="I9" s="277"/>
    </row>
    <row r="10" spans="1:29" s="46" customFormat="1" ht="24.95" customHeight="1" x14ac:dyDescent="0.25">
      <c r="A10" s="278">
        <v>1</v>
      </c>
      <c r="B10" s="278" t="s">
        <v>979</v>
      </c>
      <c r="C10" s="382"/>
      <c r="D10" s="280" t="s">
        <v>9064</v>
      </c>
      <c r="E10" s="281" t="s">
        <v>721</v>
      </c>
      <c r="F10" s="282">
        <v>1</v>
      </c>
      <c r="G10" s="67"/>
      <c r="H10" s="254">
        <f>ROUND(G10*F10,2)</f>
        <v>0</v>
      </c>
      <c r="I10" s="280"/>
    </row>
    <row r="11" spans="1:29" ht="24.95" customHeight="1" x14ac:dyDescent="0.2">
      <c r="A11" s="167">
        <f>MAX(A10)+1</f>
        <v>2</v>
      </c>
      <c r="B11" s="167" t="s">
        <v>1145</v>
      </c>
      <c r="C11" s="168"/>
      <c r="D11" s="169" t="s">
        <v>9065</v>
      </c>
      <c r="E11" s="170" t="s">
        <v>721</v>
      </c>
      <c r="F11" s="171">
        <v>1</v>
      </c>
      <c r="G11" s="117"/>
      <c r="H11" s="172">
        <f>ROUND(G11*F11,2)</f>
        <v>0</v>
      </c>
      <c r="I11" s="169"/>
    </row>
    <row r="12" spans="1:29" s="526" customFormat="1" ht="12" x14ac:dyDescent="0.2">
      <c r="A12" s="175"/>
      <c r="B12" s="523" t="s">
        <v>8934</v>
      </c>
      <c r="C12" s="209"/>
      <c r="D12" s="524" t="s">
        <v>9066</v>
      </c>
      <c r="E12" s="209"/>
      <c r="F12" s="209"/>
      <c r="G12" s="209"/>
      <c r="H12" s="525"/>
      <c r="I12" s="385"/>
    </row>
    <row r="13" spans="1:29" s="526" customFormat="1" ht="12" x14ac:dyDescent="0.2">
      <c r="A13" s="175"/>
      <c r="B13" s="523" t="s">
        <v>8934</v>
      </c>
      <c r="C13" s="209"/>
      <c r="D13" s="524" t="s">
        <v>8936</v>
      </c>
      <c r="E13" s="209"/>
      <c r="F13" s="209"/>
      <c r="G13" s="209"/>
      <c r="H13" s="525"/>
      <c r="I13" s="385"/>
    </row>
    <row r="14" spans="1:29" s="46" customFormat="1" ht="24.95" customHeight="1" x14ac:dyDescent="0.25">
      <c r="A14" s="278">
        <f>MAX(A11)+1</f>
        <v>3</v>
      </c>
      <c r="B14" s="278" t="s">
        <v>979</v>
      </c>
      <c r="C14" s="382"/>
      <c r="D14" s="280" t="s">
        <v>5557</v>
      </c>
      <c r="E14" s="281" t="s">
        <v>744</v>
      </c>
      <c r="F14" s="282">
        <v>1</v>
      </c>
      <c r="G14" s="67"/>
      <c r="H14" s="254">
        <f t="shared" ref="H14:H15" si="0">ROUND(G14*F14,2)</f>
        <v>0</v>
      </c>
      <c r="I14" s="280"/>
    </row>
    <row r="15" spans="1:29" ht="24.95" customHeight="1" x14ac:dyDescent="0.2">
      <c r="A15" s="167">
        <f>MAX(A14)+1</f>
        <v>4</v>
      </c>
      <c r="B15" s="167" t="s">
        <v>1145</v>
      </c>
      <c r="C15" s="168"/>
      <c r="D15" s="169" t="s">
        <v>5558</v>
      </c>
      <c r="E15" s="170" t="s">
        <v>744</v>
      </c>
      <c r="F15" s="171">
        <v>1</v>
      </c>
      <c r="G15" s="117"/>
      <c r="H15" s="172">
        <f t="shared" si="0"/>
        <v>0</v>
      </c>
      <c r="I15" s="169"/>
    </row>
    <row r="16" spans="1:29" s="526" customFormat="1" ht="12" x14ac:dyDescent="0.2">
      <c r="A16" s="175"/>
      <c r="B16" s="523" t="s">
        <v>8934</v>
      </c>
      <c r="C16" s="209"/>
      <c r="D16" s="524" t="s">
        <v>9066</v>
      </c>
      <c r="E16" s="209"/>
      <c r="F16" s="209"/>
      <c r="G16" s="209"/>
      <c r="H16" s="525"/>
      <c r="I16" s="385"/>
    </row>
    <row r="17" spans="1:9" s="526" customFormat="1" ht="12" x14ac:dyDescent="0.2">
      <c r="A17" s="175"/>
      <c r="B17" s="523" t="s">
        <v>8934</v>
      </c>
      <c r="C17" s="209"/>
      <c r="D17" s="524" t="s">
        <v>8936</v>
      </c>
      <c r="E17" s="209"/>
      <c r="F17" s="209"/>
      <c r="G17" s="209"/>
      <c r="H17" s="525"/>
      <c r="I17" s="385"/>
    </row>
    <row r="18" spans="1:9" s="46" customFormat="1" ht="24.95" customHeight="1" x14ac:dyDescent="0.25">
      <c r="A18" s="278">
        <f>MAX(A15)+1</f>
        <v>5</v>
      </c>
      <c r="B18" s="278" t="s">
        <v>979</v>
      </c>
      <c r="C18" s="382"/>
      <c r="D18" s="280" t="s">
        <v>9067</v>
      </c>
      <c r="E18" s="281" t="s">
        <v>744</v>
      </c>
      <c r="F18" s="282">
        <v>1</v>
      </c>
      <c r="G18" s="67"/>
      <c r="H18" s="254">
        <f t="shared" ref="H18:H19" si="1">ROUND(G18*F18,2)</f>
        <v>0</v>
      </c>
      <c r="I18" s="280"/>
    </row>
    <row r="19" spans="1:9" ht="24.95" customHeight="1" x14ac:dyDescent="0.2">
      <c r="A19" s="167">
        <f>MAX(A18)+1</f>
        <v>6</v>
      </c>
      <c r="B19" s="167" t="s">
        <v>1145</v>
      </c>
      <c r="C19" s="168"/>
      <c r="D19" s="169" t="s">
        <v>9068</v>
      </c>
      <c r="E19" s="170" t="s">
        <v>744</v>
      </c>
      <c r="F19" s="171">
        <v>1</v>
      </c>
      <c r="G19" s="117"/>
      <c r="H19" s="172">
        <f t="shared" si="1"/>
        <v>0</v>
      </c>
      <c r="I19" s="169"/>
    </row>
    <row r="20" spans="1:9" s="526" customFormat="1" ht="12" x14ac:dyDescent="0.2">
      <c r="A20" s="175"/>
      <c r="B20" s="523" t="s">
        <v>8934</v>
      </c>
      <c r="C20" s="209"/>
      <c r="D20" s="524" t="s">
        <v>9066</v>
      </c>
      <c r="E20" s="209"/>
      <c r="F20" s="209"/>
      <c r="G20" s="209"/>
      <c r="H20" s="525"/>
      <c r="I20" s="385"/>
    </row>
    <row r="21" spans="1:9" s="526" customFormat="1" ht="12" x14ac:dyDescent="0.2">
      <c r="A21" s="175"/>
      <c r="B21" s="523" t="s">
        <v>8934</v>
      </c>
      <c r="C21" s="209"/>
      <c r="D21" s="524" t="s">
        <v>8936</v>
      </c>
      <c r="E21" s="209"/>
      <c r="F21" s="209"/>
      <c r="G21" s="209"/>
      <c r="H21" s="525"/>
      <c r="I21" s="385"/>
    </row>
    <row r="22" spans="1:9" s="46" customFormat="1" ht="24.95" customHeight="1" x14ac:dyDescent="0.25">
      <c r="A22" s="278">
        <f>MAX(A19)+1</f>
        <v>7</v>
      </c>
      <c r="B22" s="278" t="s">
        <v>979</v>
      </c>
      <c r="C22" s="382"/>
      <c r="D22" s="280" t="s">
        <v>9069</v>
      </c>
      <c r="E22" s="281" t="s">
        <v>744</v>
      </c>
      <c r="F22" s="282">
        <v>1</v>
      </c>
      <c r="G22" s="67"/>
      <c r="H22" s="254">
        <f t="shared" ref="H22:H23" si="2">ROUND(G22*F22,2)</f>
        <v>0</v>
      </c>
      <c r="I22" s="280"/>
    </row>
    <row r="23" spans="1:9" ht="24.95" customHeight="1" x14ac:dyDescent="0.2">
      <c r="A23" s="167">
        <f>MAX(A22)+1</f>
        <v>8</v>
      </c>
      <c r="B23" s="167" t="s">
        <v>1145</v>
      </c>
      <c r="C23" s="168"/>
      <c r="D23" s="169" t="s">
        <v>9070</v>
      </c>
      <c r="E23" s="170" t="s">
        <v>744</v>
      </c>
      <c r="F23" s="171">
        <v>1</v>
      </c>
      <c r="G23" s="117"/>
      <c r="H23" s="172">
        <f t="shared" si="2"/>
        <v>0</v>
      </c>
      <c r="I23" s="169"/>
    </row>
    <row r="24" spans="1:9" s="526" customFormat="1" ht="12" x14ac:dyDescent="0.2">
      <c r="A24" s="175"/>
      <c r="B24" s="523" t="s">
        <v>8934</v>
      </c>
      <c r="C24" s="209"/>
      <c r="D24" s="524" t="s">
        <v>9066</v>
      </c>
      <c r="E24" s="209"/>
      <c r="F24" s="209"/>
      <c r="G24" s="209"/>
      <c r="H24" s="525"/>
      <c r="I24" s="385"/>
    </row>
    <row r="25" spans="1:9" s="526" customFormat="1" ht="12" x14ac:dyDescent="0.2">
      <c r="A25" s="175"/>
      <c r="B25" s="523" t="s">
        <v>8934</v>
      </c>
      <c r="C25" s="209"/>
      <c r="D25" s="524" t="s">
        <v>8936</v>
      </c>
      <c r="E25" s="209"/>
      <c r="F25" s="209"/>
      <c r="G25" s="209"/>
      <c r="H25" s="525"/>
      <c r="I25" s="385"/>
    </row>
    <row r="26" spans="1:9" s="46" customFormat="1" ht="24.95" customHeight="1" x14ac:dyDescent="0.25">
      <c r="A26" s="278">
        <f>MAX(A23)+1</f>
        <v>9</v>
      </c>
      <c r="B26" s="278" t="s">
        <v>979</v>
      </c>
      <c r="C26" s="382"/>
      <c r="D26" s="280" t="s">
        <v>9071</v>
      </c>
      <c r="E26" s="281" t="s">
        <v>744</v>
      </c>
      <c r="F26" s="282">
        <v>1</v>
      </c>
      <c r="G26" s="67"/>
      <c r="H26" s="254">
        <f t="shared" ref="H26:H27" si="3">ROUND(G26*F26,2)</f>
        <v>0</v>
      </c>
      <c r="I26" s="280"/>
    </row>
    <row r="27" spans="1:9" ht="24.95" customHeight="1" x14ac:dyDescent="0.2">
      <c r="A27" s="167">
        <f>MAX(A26)+1</f>
        <v>10</v>
      </c>
      <c r="B27" s="167" t="s">
        <v>1145</v>
      </c>
      <c r="C27" s="168"/>
      <c r="D27" s="169" t="s">
        <v>9072</v>
      </c>
      <c r="E27" s="170" t="s">
        <v>744</v>
      </c>
      <c r="F27" s="171">
        <v>1</v>
      </c>
      <c r="G27" s="117"/>
      <c r="H27" s="172">
        <f t="shared" si="3"/>
        <v>0</v>
      </c>
      <c r="I27" s="169"/>
    </row>
    <row r="28" spans="1:9" s="526" customFormat="1" ht="12" x14ac:dyDescent="0.2">
      <c r="A28" s="175"/>
      <c r="B28" s="523" t="s">
        <v>8934</v>
      </c>
      <c r="C28" s="209"/>
      <c r="D28" s="524" t="s">
        <v>9066</v>
      </c>
      <c r="E28" s="209"/>
      <c r="F28" s="209"/>
      <c r="G28" s="209"/>
      <c r="H28" s="525"/>
      <c r="I28" s="385"/>
    </row>
    <row r="29" spans="1:9" s="526" customFormat="1" ht="12" x14ac:dyDescent="0.2">
      <c r="A29" s="175"/>
      <c r="B29" s="523" t="s">
        <v>8934</v>
      </c>
      <c r="C29" s="209"/>
      <c r="D29" s="524" t="s">
        <v>8936</v>
      </c>
      <c r="E29" s="209"/>
      <c r="F29" s="209"/>
      <c r="G29" s="209"/>
      <c r="H29" s="525"/>
      <c r="I29" s="385"/>
    </row>
    <row r="30" spans="1:9" s="46" customFormat="1" ht="24.95" customHeight="1" x14ac:dyDescent="0.25">
      <c r="A30" s="278">
        <f>MAX(A27)+1</f>
        <v>11</v>
      </c>
      <c r="B30" s="278" t="s">
        <v>979</v>
      </c>
      <c r="C30" s="382"/>
      <c r="D30" s="280" t="s">
        <v>9073</v>
      </c>
      <c r="E30" s="281" t="s">
        <v>744</v>
      </c>
      <c r="F30" s="282">
        <v>3</v>
      </c>
      <c r="G30" s="67"/>
      <c r="H30" s="254">
        <f t="shared" ref="H30:H31" si="4">ROUND(G30*F30,2)</f>
        <v>0</v>
      </c>
      <c r="I30" s="280"/>
    </row>
    <row r="31" spans="1:9" ht="24.95" customHeight="1" x14ac:dyDescent="0.2">
      <c r="A31" s="167">
        <f>MAX(A30)+1</f>
        <v>12</v>
      </c>
      <c r="B31" s="167" t="s">
        <v>1145</v>
      </c>
      <c r="C31" s="168"/>
      <c r="D31" s="169" t="s">
        <v>9074</v>
      </c>
      <c r="E31" s="170" t="s">
        <v>744</v>
      </c>
      <c r="F31" s="171">
        <v>3</v>
      </c>
      <c r="G31" s="117"/>
      <c r="H31" s="172">
        <f t="shared" si="4"/>
        <v>0</v>
      </c>
      <c r="I31" s="169"/>
    </row>
    <row r="32" spans="1:9" s="526" customFormat="1" ht="12" x14ac:dyDescent="0.2">
      <c r="A32" s="175"/>
      <c r="B32" s="523" t="s">
        <v>8934</v>
      </c>
      <c r="C32" s="209"/>
      <c r="D32" s="524" t="s">
        <v>9066</v>
      </c>
      <c r="E32" s="209"/>
      <c r="F32" s="209"/>
      <c r="G32" s="209"/>
      <c r="H32" s="525"/>
      <c r="I32" s="385"/>
    </row>
    <row r="33" spans="1:9" s="526" customFormat="1" ht="12" x14ac:dyDescent="0.2">
      <c r="A33" s="175"/>
      <c r="B33" s="523" t="s">
        <v>8934</v>
      </c>
      <c r="C33" s="209"/>
      <c r="D33" s="524" t="s">
        <v>8946</v>
      </c>
      <c r="E33" s="209"/>
      <c r="F33" s="209"/>
      <c r="G33" s="209"/>
      <c r="H33" s="525"/>
      <c r="I33" s="385"/>
    </row>
    <row r="34" spans="1:9" s="46" customFormat="1" ht="24.95" customHeight="1" x14ac:dyDescent="0.25">
      <c r="A34" s="278">
        <f>MAX(A31)+1</f>
        <v>13</v>
      </c>
      <c r="B34" s="278" t="s">
        <v>979</v>
      </c>
      <c r="C34" s="382"/>
      <c r="D34" s="280" t="s">
        <v>9075</v>
      </c>
      <c r="E34" s="281" t="s">
        <v>744</v>
      </c>
      <c r="F34" s="282">
        <v>1</v>
      </c>
      <c r="G34" s="67"/>
      <c r="H34" s="254">
        <f t="shared" ref="H34:H35" si="5">ROUND(G34*F34,2)</f>
        <v>0</v>
      </c>
      <c r="I34" s="280"/>
    </row>
    <row r="35" spans="1:9" ht="24.95" customHeight="1" x14ac:dyDescent="0.2">
      <c r="A35" s="167">
        <f>MAX(A34)+1</f>
        <v>14</v>
      </c>
      <c r="B35" s="167" t="s">
        <v>1145</v>
      </c>
      <c r="C35" s="168"/>
      <c r="D35" s="169" t="s">
        <v>9076</v>
      </c>
      <c r="E35" s="170" t="s">
        <v>744</v>
      </c>
      <c r="F35" s="171">
        <v>1</v>
      </c>
      <c r="G35" s="117"/>
      <c r="H35" s="172">
        <f t="shared" si="5"/>
        <v>0</v>
      </c>
      <c r="I35" s="169"/>
    </row>
    <row r="36" spans="1:9" s="526" customFormat="1" ht="12" x14ac:dyDescent="0.2">
      <c r="A36" s="175"/>
      <c r="B36" s="523" t="s">
        <v>8934</v>
      </c>
      <c r="C36" s="209"/>
      <c r="D36" s="524" t="s">
        <v>9066</v>
      </c>
      <c r="E36" s="209"/>
      <c r="F36" s="209"/>
      <c r="G36" s="209"/>
      <c r="H36" s="525"/>
      <c r="I36" s="385"/>
    </row>
    <row r="37" spans="1:9" s="526" customFormat="1" ht="12" x14ac:dyDescent="0.2">
      <c r="A37" s="175"/>
      <c r="B37" s="523" t="s">
        <v>8934</v>
      </c>
      <c r="C37" s="209"/>
      <c r="D37" s="524" t="s">
        <v>8936</v>
      </c>
      <c r="E37" s="209"/>
      <c r="F37" s="209"/>
      <c r="G37" s="209"/>
      <c r="H37" s="525"/>
      <c r="I37" s="385"/>
    </row>
    <row r="38" spans="1:9" ht="24.95" customHeight="1" x14ac:dyDescent="0.2">
      <c r="A38" s="167">
        <f>MAX(A35)+1</f>
        <v>15</v>
      </c>
      <c r="B38" s="167" t="s">
        <v>1145</v>
      </c>
      <c r="C38" s="168"/>
      <c r="D38" s="169" t="s">
        <v>9077</v>
      </c>
      <c r="E38" s="170" t="s">
        <v>744</v>
      </c>
      <c r="F38" s="171">
        <v>1</v>
      </c>
      <c r="G38" s="117"/>
      <c r="H38" s="172">
        <f t="shared" ref="H38" si="6">ROUND(G38*F38,2)</f>
        <v>0</v>
      </c>
      <c r="I38" s="169"/>
    </row>
    <row r="39" spans="1:9" s="526" customFormat="1" ht="12" x14ac:dyDescent="0.2">
      <c r="A39" s="175"/>
      <c r="B39" s="523" t="s">
        <v>8934</v>
      </c>
      <c r="C39" s="209"/>
      <c r="D39" s="524" t="s">
        <v>9066</v>
      </c>
      <c r="E39" s="209"/>
      <c r="F39" s="209"/>
      <c r="G39" s="209"/>
      <c r="H39" s="525"/>
      <c r="I39" s="385"/>
    </row>
    <row r="40" spans="1:9" s="526" customFormat="1" ht="12" x14ac:dyDescent="0.2">
      <c r="A40" s="175"/>
      <c r="B40" s="523" t="s">
        <v>8934</v>
      </c>
      <c r="C40" s="209"/>
      <c r="D40" s="524" t="s">
        <v>8936</v>
      </c>
      <c r="E40" s="209"/>
      <c r="F40" s="209"/>
      <c r="G40" s="209"/>
      <c r="H40" s="525"/>
      <c r="I40" s="385"/>
    </row>
    <row r="41" spans="1:9" s="46" customFormat="1" ht="24.95" customHeight="1" x14ac:dyDescent="0.25">
      <c r="A41" s="278">
        <f>MAX(A38)+1</f>
        <v>16</v>
      </c>
      <c r="B41" s="278" t="s">
        <v>979</v>
      </c>
      <c r="C41" s="382"/>
      <c r="D41" s="280" t="s">
        <v>9078</v>
      </c>
      <c r="E41" s="281" t="s">
        <v>744</v>
      </c>
      <c r="F41" s="282">
        <v>199</v>
      </c>
      <c r="G41" s="67"/>
      <c r="H41" s="254">
        <f t="shared" ref="H41:H42" si="7">ROUND(G41*F41,2)</f>
        <v>0</v>
      </c>
      <c r="I41" s="280"/>
    </row>
    <row r="42" spans="1:9" ht="24.95" customHeight="1" x14ac:dyDescent="0.2">
      <c r="A42" s="167">
        <f>MAX(A41)+1</f>
        <v>17</v>
      </c>
      <c r="B42" s="167" t="s">
        <v>1145</v>
      </c>
      <c r="C42" s="168"/>
      <c r="D42" s="169" t="s">
        <v>9079</v>
      </c>
      <c r="E42" s="170" t="s">
        <v>744</v>
      </c>
      <c r="F42" s="171">
        <v>199</v>
      </c>
      <c r="G42" s="117"/>
      <c r="H42" s="172">
        <f t="shared" si="7"/>
        <v>0</v>
      </c>
      <c r="I42" s="169"/>
    </row>
    <row r="43" spans="1:9" s="526" customFormat="1" ht="12" x14ac:dyDescent="0.2">
      <c r="A43" s="175"/>
      <c r="B43" s="523" t="s">
        <v>8934</v>
      </c>
      <c r="C43" s="209"/>
      <c r="D43" s="524" t="s">
        <v>9066</v>
      </c>
      <c r="E43" s="209"/>
      <c r="F43" s="209"/>
      <c r="G43" s="209"/>
      <c r="H43" s="525"/>
      <c r="I43" s="385"/>
    </row>
    <row r="44" spans="1:9" s="526" customFormat="1" ht="12" x14ac:dyDescent="0.2">
      <c r="A44" s="175"/>
      <c r="B44" s="523" t="s">
        <v>8934</v>
      </c>
      <c r="C44" s="209"/>
      <c r="D44" s="524" t="s">
        <v>9080</v>
      </c>
      <c r="E44" s="209"/>
      <c r="F44" s="209"/>
      <c r="G44" s="209"/>
      <c r="H44" s="525"/>
      <c r="I44" s="385"/>
    </row>
    <row r="45" spans="1:9" s="46" customFormat="1" ht="24.95" customHeight="1" x14ac:dyDescent="0.25">
      <c r="A45" s="278">
        <f>MAX(A42)+1</f>
        <v>18</v>
      </c>
      <c r="B45" s="278" t="s">
        <v>979</v>
      </c>
      <c r="C45" s="382"/>
      <c r="D45" s="280" t="s">
        <v>9081</v>
      </c>
      <c r="E45" s="281" t="s">
        <v>744</v>
      </c>
      <c r="F45" s="282">
        <v>199</v>
      </c>
      <c r="G45" s="67"/>
      <c r="H45" s="254">
        <f t="shared" ref="H45:H46" si="8">ROUND(G45*F45,2)</f>
        <v>0</v>
      </c>
      <c r="I45" s="280"/>
    </row>
    <row r="46" spans="1:9" ht="24.95" customHeight="1" x14ac:dyDescent="0.2">
      <c r="A46" s="167">
        <f>MAX(A45)+1</f>
        <v>19</v>
      </c>
      <c r="B46" s="167" t="s">
        <v>1145</v>
      </c>
      <c r="C46" s="168"/>
      <c r="D46" s="169" t="s">
        <v>9082</v>
      </c>
      <c r="E46" s="170" t="s">
        <v>744</v>
      </c>
      <c r="F46" s="171">
        <v>199</v>
      </c>
      <c r="G46" s="117"/>
      <c r="H46" s="172">
        <f t="shared" si="8"/>
        <v>0</v>
      </c>
      <c r="I46" s="169"/>
    </row>
    <row r="47" spans="1:9" s="526" customFormat="1" ht="12" x14ac:dyDescent="0.2">
      <c r="A47" s="175"/>
      <c r="B47" s="523" t="s">
        <v>8934</v>
      </c>
      <c r="C47" s="209"/>
      <c r="D47" s="524" t="s">
        <v>9066</v>
      </c>
      <c r="E47" s="209"/>
      <c r="F47" s="209"/>
      <c r="G47" s="209"/>
      <c r="H47" s="525"/>
      <c r="I47" s="385"/>
    </row>
    <row r="48" spans="1:9" s="526" customFormat="1" ht="12" x14ac:dyDescent="0.2">
      <c r="A48" s="175"/>
      <c r="B48" s="523" t="s">
        <v>8934</v>
      </c>
      <c r="C48" s="209"/>
      <c r="D48" s="524" t="s">
        <v>9080</v>
      </c>
      <c r="E48" s="209"/>
      <c r="F48" s="209"/>
      <c r="G48" s="209"/>
      <c r="H48" s="525"/>
      <c r="I48" s="385"/>
    </row>
    <row r="49" spans="1:9" s="46" customFormat="1" ht="24.95" customHeight="1" x14ac:dyDescent="0.25">
      <c r="A49" s="278">
        <f>MAX(A46)+1</f>
        <v>20</v>
      </c>
      <c r="B49" s="278" t="s">
        <v>979</v>
      </c>
      <c r="C49" s="382"/>
      <c r="D49" s="280" t="s">
        <v>9083</v>
      </c>
      <c r="E49" s="281" t="s">
        <v>744</v>
      </c>
      <c r="F49" s="282">
        <v>52</v>
      </c>
      <c r="G49" s="67"/>
      <c r="H49" s="254">
        <f t="shared" ref="H49:H50" si="9">ROUND(G49*F49,2)</f>
        <v>0</v>
      </c>
      <c r="I49" s="280"/>
    </row>
    <row r="50" spans="1:9" ht="24.95" customHeight="1" x14ac:dyDescent="0.2">
      <c r="A50" s="167">
        <f>MAX(A49)+1</f>
        <v>21</v>
      </c>
      <c r="B50" s="167" t="s">
        <v>1145</v>
      </c>
      <c r="C50" s="168"/>
      <c r="D50" s="169" t="s">
        <v>9084</v>
      </c>
      <c r="E50" s="170" t="s">
        <v>744</v>
      </c>
      <c r="F50" s="171">
        <v>52</v>
      </c>
      <c r="G50" s="117"/>
      <c r="H50" s="172">
        <f t="shared" si="9"/>
        <v>0</v>
      </c>
      <c r="I50" s="169"/>
    </row>
    <row r="51" spans="1:9" s="526" customFormat="1" ht="12" x14ac:dyDescent="0.2">
      <c r="A51" s="175"/>
      <c r="B51" s="523" t="s">
        <v>8934</v>
      </c>
      <c r="C51" s="209"/>
      <c r="D51" s="524" t="s">
        <v>9066</v>
      </c>
      <c r="E51" s="209"/>
      <c r="F51" s="209"/>
      <c r="G51" s="209"/>
      <c r="H51" s="525"/>
      <c r="I51" s="385"/>
    </row>
    <row r="52" spans="1:9" s="526" customFormat="1" ht="12" x14ac:dyDescent="0.2">
      <c r="A52" s="175"/>
      <c r="B52" s="523" t="s">
        <v>8934</v>
      </c>
      <c r="C52" s="209"/>
      <c r="D52" s="524" t="s">
        <v>9085</v>
      </c>
      <c r="E52" s="209"/>
      <c r="F52" s="209"/>
      <c r="G52" s="209"/>
      <c r="H52" s="525"/>
      <c r="I52" s="385"/>
    </row>
    <row r="53" spans="1:9" s="46" customFormat="1" ht="24.95" customHeight="1" x14ac:dyDescent="0.25">
      <c r="A53" s="278">
        <f>MAX(A50)+1</f>
        <v>22</v>
      </c>
      <c r="B53" s="278" t="s">
        <v>979</v>
      </c>
      <c r="C53" s="382"/>
      <c r="D53" s="280" t="s">
        <v>9086</v>
      </c>
      <c r="E53" s="281" t="s">
        <v>744</v>
      </c>
      <c r="F53" s="282">
        <v>52</v>
      </c>
      <c r="G53" s="67"/>
      <c r="H53" s="254">
        <f t="shared" ref="H53:H54" si="10">ROUND(G53*F53,2)</f>
        <v>0</v>
      </c>
      <c r="I53" s="280"/>
    </row>
    <row r="54" spans="1:9" ht="24.95" customHeight="1" x14ac:dyDescent="0.2">
      <c r="A54" s="167">
        <f>MAX(A53)+1</f>
        <v>23</v>
      </c>
      <c r="B54" s="167" t="s">
        <v>1145</v>
      </c>
      <c r="C54" s="168"/>
      <c r="D54" s="169" t="s">
        <v>9087</v>
      </c>
      <c r="E54" s="170" t="s">
        <v>744</v>
      </c>
      <c r="F54" s="171">
        <v>52</v>
      </c>
      <c r="G54" s="117"/>
      <c r="H54" s="172">
        <f t="shared" si="10"/>
        <v>0</v>
      </c>
      <c r="I54" s="169"/>
    </row>
    <row r="55" spans="1:9" s="526" customFormat="1" ht="12" x14ac:dyDescent="0.2">
      <c r="A55" s="175"/>
      <c r="B55" s="523" t="s">
        <v>8934</v>
      </c>
      <c r="C55" s="209"/>
      <c r="D55" s="524" t="s">
        <v>9066</v>
      </c>
      <c r="E55" s="209"/>
      <c r="F55" s="209"/>
      <c r="G55" s="209"/>
      <c r="H55" s="525"/>
      <c r="I55" s="385"/>
    </row>
    <row r="56" spans="1:9" s="526" customFormat="1" ht="12" x14ac:dyDescent="0.2">
      <c r="A56" s="175"/>
      <c r="B56" s="523" t="s">
        <v>8934</v>
      </c>
      <c r="C56" s="209"/>
      <c r="D56" s="524" t="s">
        <v>9085</v>
      </c>
      <c r="E56" s="209"/>
      <c r="F56" s="209"/>
      <c r="G56" s="209"/>
      <c r="H56" s="525"/>
      <c r="I56" s="385"/>
    </row>
    <row r="57" spans="1:9" s="46" customFormat="1" ht="24.95" customHeight="1" x14ac:dyDescent="0.25">
      <c r="A57" s="278">
        <f>MAX(A54)+1</f>
        <v>24</v>
      </c>
      <c r="B57" s="278" t="s">
        <v>979</v>
      </c>
      <c r="C57" s="382"/>
      <c r="D57" s="280" t="s">
        <v>9088</v>
      </c>
      <c r="E57" s="281" t="s">
        <v>744</v>
      </c>
      <c r="F57" s="282">
        <v>33</v>
      </c>
      <c r="G57" s="67"/>
      <c r="H57" s="254">
        <f t="shared" ref="H57:H58" si="11">ROUND(G57*F57,2)</f>
        <v>0</v>
      </c>
      <c r="I57" s="280"/>
    </row>
    <row r="58" spans="1:9" ht="24.95" customHeight="1" x14ac:dyDescent="0.2">
      <c r="A58" s="167">
        <f>MAX(A57)+1</f>
        <v>25</v>
      </c>
      <c r="B58" s="167" t="s">
        <v>1145</v>
      </c>
      <c r="C58" s="168"/>
      <c r="D58" s="169" t="s">
        <v>9089</v>
      </c>
      <c r="E58" s="170" t="s">
        <v>744</v>
      </c>
      <c r="F58" s="171">
        <v>33</v>
      </c>
      <c r="G58" s="117"/>
      <c r="H58" s="172">
        <f t="shared" si="11"/>
        <v>0</v>
      </c>
      <c r="I58" s="169"/>
    </row>
    <row r="59" spans="1:9" s="526" customFormat="1" ht="12" x14ac:dyDescent="0.2">
      <c r="A59" s="175"/>
      <c r="B59" s="523" t="s">
        <v>8934</v>
      </c>
      <c r="C59" s="209"/>
      <c r="D59" s="524" t="s">
        <v>9066</v>
      </c>
      <c r="E59" s="209"/>
      <c r="F59" s="209"/>
      <c r="G59" s="209"/>
      <c r="H59" s="525"/>
      <c r="I59" s="385"/>
    </row>
    <row r="60" spans="1:9" s="526" customFormat="1" ht="12" x14ac:dyDescent="0.2">
      <c r="A60" s="175"/>
      <c r="B60" s="523" t="s">
        <v>8934</v>
      </c>
      <c r="C60" s="209"/>
      <c r="D60" s="524" t="s">
        <v>9090</v>
      </c>
      <c r="E60" s="209"/>
      <c r="F60" s="209"/>
      <c r="G60" s="209"/>
      <c r="H60" s="525"/>
      <c r="I60" s="385"/>
    </row>
    <row r="61" spans="1:9" s="46" customFormat="1" ht="24.95" customHeight="1" x14ac:dyDescent="0.25">
      <c r="A61" s="278">
        <f>MAX(A58)+1</f>
        <v>26</v>
      </c>
      <c r="B61" s="278" t="s">
        <v>979</v>
      </c>
      <c r="C61" s="382"/>
      <c r="D61" s="280" t="s">
        <v>9091</v>
      </c>
      <c r="E61" s="281" t="s">
        <v>744</v>
      </c>
      <c r="F61" s="282">
        <v>1</v>
      </c>
      <c r="G61" s="67"/>
      <c r="H61" s="254">
        <f t="shared" ref="H61:H62" si="12">ROUND(G61*F61,2)</f>
        <v>0</v>
      </c>
      <c r="I61" s="280"/>
    </row>
    <row r="62" spans="1:9" ht="24.95" customHeight="1" x14ac:dyDescent="0.2">
      <c r="A62" s="167">
        <f>MAX(A61)+1</f>
        <v>27</v>
      </c>
      <c r="B62" s="167" t="s">
        <v>1145</v>
      </c>
      <c r="C62" s="168"/>
      <c r="D62" s="169" t="s">
        <v>9092</v>
      </c>
      <c r="E62" s="170" t="s">
        <v>744</v>
      </c>
      <c r="F62" s="171">
        <v>1</v>
      </c>
      <c r="G62" s="117"/>
      <c r="H62" s="172">
        <f t="shared" si="12"/>
        <v>0</v>
      </c>
      <c r="I62" s="169"/>
    </row>
    <row r="63" spans="1:9" s="526" customFormat="1" ht="48" x14ac:dyDescent="0.2">
      <c r="A63" s="175"/>
      <c r="B63" s="523" t="s">
        <v>2912</v>
      </c>
      <c r="C63" s="209"/>
      <c r="D63" s="524" t="s">
        <v>9093</v>
      </c>
      <c r="E63" s="209"/>
      <c r="F63" s="209"/>
      <c r="G63" s="209"/>
      <c r="H63" s="525"/>
      <c r="I63" s="385"/>
    </row>
    <row r="64" spans="1:9" s="526" customFormat="1" ht="12" x14ac:dyDescent="0.2">
      <c r="A64" s="175"/>
      <c r="B64" s="523"/>
      <c r="C64" s="209"/>
      <c r="D64" s="524" t="s">
        <v>9066</v>
      </c>
      <c r="E64" s="209"/>
      <c r="F64" s="209"/>
      <c r="G64" s="209"/>
      <c r="H64" s="525"/>
      <c r="I64" s="385"/>
    </row>
    <row r="65" spans="1:9" s="526" customFormat="1" ht="12" x14ac:dyDescent="0.2">
      <c r="A65" s="175"/>
      <c r="B65" s="523"/>
      <c r="C65" s="209"/>
      <c r="D65" s="524" t="s">
        <v>5554</v>
      </c>
      <c r="E65" s="209"/>
      <c r="F65" s="209"/>
      <c r="G65" s="209"/>
      <c r="H65" s="525"/>
      <c r="I65" s="385"/>
    </row>
    <row r="66" spans="1:9" s="46" customFormat="1" ht="24.95" customHeight="1" x14ac:dyDescent="0.25">
      <c r="A66" s="278">
        <f>MAX(A62)+1</f>
        <v>28</v>
      </c>
      <c r="B66" s="278" t="s">
        <v>979</v>
      </c>
      <c r="C66" s="382"/>
      <c r="D66" s="280" t="s">
        <v>9094</v>
      </c>
      <c r="E66" s="281" t="s">
        <v>744</v>
      </c>
      <c r="F66" s="282">
        <v>32</v>
      </c>
      <c r="G66" s="67"/>
      <c r="H66" s="254">
        <f t="shared" ref="H66:H67" si="13">ROUND(G66*F66,2)</f>
        <v>0</v>
      </c>
      <c r="I66" s="280"/>
    </row>
    <row r="67" spans="1:9" ht="24.95" customHeight="1" x14ac:dyDescent="0.2">
      <c r="A67" s="167">
        <f>MAX(A66)+1</f>
        <v>29</v>
      </c>
      <c r="B67" s="167" t="s">
        <v>1145</v>
      </c>
      <c r="C67" s="168"/>
      <c r="D67" s="169" t="s">
        <v>9095</v>
      </c>
      <c r="E67" s="170" t="s">
        <v>744</v>
      </c>
      <c r="F67" s="171">
        <v>32</v>
      </c>
      <c r="G67" s="117"/>
      <c r="H67" s="172">
        <f t="shared" si="13"/>
        <v>0</v>
      </c>
      <c r="I67" s="169"/>
    </row>
    <row r="68" spans="1:9" s="526" customFormat="1" ht="12" x14ac:dyDescent="0.2">
      <c r="A68" s="175"/>
      <c r="B68" s="523" t="s">
        <v>8934</v>
      </c>
      <c r="C68" s="209"/>
      <c r="D68" s="524" t="s">
        <v>9066</v>
      </c>
      <c r="E68" s="209"/>
      <c r="F68" s="209"/>
      <c r="G68" s="209"/>
      <c r="H68" s="525"/>
      <c r="I68" s="385"/>
    </row>
    <row r="69" spans="1:9" s="526" customFormat="1" ht="12" x14ac:dyDescent="0.2">
      <c r="A69" s="175"/>
      <c r="B69" s="523" t="s">
        <v>8934</v>
      </c>
      <c r="C69" s="209"/>
      <c r="D69" s="524" t="s">
        <v>9096</v>
      </c>
      <c r="E69" s="209"/>
      <c r="F69" s="209"/>
      <c r="G69" s="209"/>
      <c r="H69" s="525"/>
      <c r="I69" s="385"/>
    </row>
    <row r="70" spans="1:9" s="46" customFormat="1" ht="24.95" customHeight="1" x14ac:dyDescent="0.25">
      <c r="A70" s="278">
        <f>MAX(A67)+1</f>
        <v>30</v>
      </c>
      <c r="B70" s="278" t="s">
        <v>979</v>
      </c>
      <c r="C70" s="382"/>
      <c r="D70" s="280" t="s">
        <v>9097</v>
      </c>
      <c r="E70" s="281" t="s">
        <v>744</v>
      </c>
      <c r="F70" s="282">
        <v>1</v>
      </c>
      <c r="G70" s="67"/>
      <c r="H70" s="254">
        <f t="shared" ref="H70:H71" si="14">ROUND(G70*F70,2)</f>
        <v>0</v>
      </c>
      <c r="I70" s="280"/>
    </row>
    <row r="71" spans="1:9" ht="24.95" customHeight="1" x14ac:dyDescent="0.2">
      <c r="A71" s="167">
        <f>MAX(A70)+1</f>
        <v>31</v>
      </c>
      <c r="B71" s="167" t="s">
        <v>1145</v>
      </c>
      <c r="C71" s="168"/>
      <c r="D71" s="169" t="s">
        <v>9098</v>
      </c>
      <c r="E71" s="170" t="s">
        <v>744</v>
      </c>
      <c r="F71" s="171">
        <v>1</v>
      </c>
      <c r="G71" s="117"/>
      <c r="H71" s="172">
        <f t="shared" si="14"/>
        <v>0</v>
      </c>
      <c r="I71" s="169"/>
    </row>
    <row r="72" spans="1:9" s="526" customFormat="1" ht="12" x14ac:dyDescent="0.2">
      <c r="A72" s="175"/>
      <c r="B72" s="523" t="s">
        <v>8934</v>
      </c>
      <c r="C72" s="209"/>
      <c r="D72" s="524" t="s">
        <v>9066</v>
      </c>
      <c r="E72" s="209"/>
      <c r="F72" s="209"/>
      <c r="G72" s="209"/>
      <c r="H72" s="525"/>
      <c r="I72" s="385"/>
    </row>
    <row r="73" spans="1:9" s="526" customFormat="1" ht="12" x14ac:dyDescent="0.2">
      <c r="A73" s="175"/>
      <c r="B73" s="523" t="s">
        <v>8934</v>
      </c>
      <c r="C73" s="209"/>
      <c r="D73" s="524" t="s">
        <v>8936</v>
      </c>
      <c r="E73" s="209"/>
      <c r="F73" s="209"/>
      <c r="G73" s="209"/>
      <c r="H73" s="525"/>
      <c r="I73" s="385"/>
    </row>
    <row r="74" spans="1:9" s="46" customFormat="1" ht="24.95" customHeight="1" x14ac:dyDescent="0.25">
      <c r="A74" s="278">
        <f>MAX(A71)+1</f>
        <v>32</v>
      </c>
      <c r="B74" s="278" t="s">
        <v>979</v>
      </c>
      <c r="C74" s="382"/>
      <c r="D74" s="280" t="s">
        <v>9099</v>
      </c>
      <c r="E74" s="281" t="s">
        <v>744</v>
      </c>
      <c r="F74" s="282">
        <v>9</v>
      </c>
      <c r="G74" s="67"/>
      <c r="H74" s="254">
        <f t="shared" ref="H74:H75" si="15">ROUND(G74*F74,2)</f>
        <v>0</v>
      </c>
      <c r="I74" s="280"/>
    </row>
    <row r="75" spans="1:9" ht="24.95" customHeight="1" x14ac:dyDescent="0.2">
      <c r="A75" s="167">
        <f>MAX(A74)+1</f>
        <v>33</v>
      </c>
      <c r="B75" s="167" t="s">
        <v>1145</v>
      </c>
      <c r="C75" s="168"/>
      <c r="D75" s="169" t="s">
        <v>9100</v>
      </c>
      <c r="E75" s="170" t="s">
        <v>744</v>
      </c>
      <c r="F75" s="171">
        <v>9</v>
      </c>
      <c r="G75" s="117"/>
      <c r="H75" s="172">
        <f t="shared" si="15"/>
        <v>0</v>
      </c>
      <c r="I75" s="169"/>
    </row>
    <row r="76" spans="1:9" s="526" customFormat="1" ht="12" x14ac:dyDescent="0.2">
      <c r="A76" s="175"/>
      <c r="B76" s="523" t="s">
        <v>8934</v>
      </c>
      <c r="C76" s="209"/>
      <c r="D76" s="524" t="s">
        <v>9066</v>
      </c>
      <c r="E76" s="209"/>
      <c r="F76" s="209"/>
      <c r="G76" s="209"/>
      <c r="H76" s="525"/>
      <c r="I76" s="385"/>
    </row>
    <row r="77" spans="1:9" s="526" customFormat="1" ht="12" x14ac:dyDescent="0.2">
      <c r="A77" s="175"/>
      <c r="B77" s="523" t="s">
        <v>8934</v>
      </c>
      <c r="C77" s="209"/>
      <c r="D77" s="524" t="s">
        <v>9101</v>
      </c>
      <c r="E77" s="209"/>
      <c r="F77" s="209"/>
      <c r="G77" s="209"/>
      <c r="H77" s="525"/>
      <c r="I77" s="385"/>
    </row>
    <row r="78" spans="1:9" s="46" customFormat="1" ht="24.95" customHeight="1" x14ac:dyDescent="0.25">
      <c r="A78" s="278">
        <f>MAX(A75)+1</f>
        <v>34</v>
      </c>
      <c r="B78" s="278" t="s">
        <v>979</v>
      </c>
      <c r="C78" s="382"/>
      <c r="D78" s="280" t="s">
        <v>9102</v>
      </c>
      <c r="E78" s="281" t="s">
        <v>744</v>
      </c>
      <c r="F78" s="282">
        <v>1</v>
      </c>
      <c r="G78" s="67"/>
      <c r="H78" s="254">
        <f t="shared" ref="H78:H79" si="16">ROUND(G78*F78,2)</f>
        <v>0</v>
      </c>
      <c r="I78" s="280"/>
    </row>
    <row r="79" spans="1:9" ht="24.95" customHeight="1" x14ac:dyDescent="0.2">
      <c r="A79" s="167">
        <f>MAX(A78)+1</f>
        <v>35</v>
      </c>
      <c r="B79" s="167" t="s">
        <v>1145</v>
      </c>
      <c r="C79" s="168"/>
      <c r="D79" s="169" t="s">
        <v>9103</v>
      </c>
      <c r="E79" s="170" t="s">
        <v>744</v>
      </c>
      <c r="F79" s="171">
        <v>1</v>
      </c>
      <c r="G79" s="117"/>
      <c r="H79" s="172">
        <f t="shared" si="16"/>
        <v>0</v>
      </c>
      <c r="I79" s="169"/>
    </row>
    <row r="80" spans="1:9" s="526" customFormat="1" ht="12" x14ac:dyDescent="0.2">
      <c r="A80" s="175"/>
      <c r="B80" s="523" t="s">
        <v>8934</v>
      </c>
      <c r="C80" s="209"/>
      <c r="D80" s="524" t="s">
        <v>9066</v>
      </c>
      <c r="E80" s="209"/>
      <c r="F80" s="209"/>
      <c r="G80" s="209"/>
      <c r="H80" s="525"/>
      <c r="I80" s="385"/>
    </row>
    <row r="81" spans="1:9" s="526" customFormat="1" ht="12" x14ac:dyDescent="0.2">
      <c r="A81" s="175"/>
      <c r="B81" s="523" t="s">
        <v>8934</v>
      </c>
      <c r="C81" s="209"/>
      <c r="D81" s="524" t="s">
        <v>5554</v>
      </c>
      <c r="E81" s="209"/>
      <c r="F81" s="209"/>
      <c r="G81" s="209"/>
      <c r="H81" s="525"/>
      <c r="I81" s="385"/>
    </row>
    <row r="82" spans="1:9" s="46" customFormat="1" ht="24.95" customHeight="1" x14ac:dyDescent="0.25">
      <c r="A82" s="278">
        <f>MAX(A79)+1</f>
        <v>36</v>
      </c>
      <c r="B82" s="278" t="s">
        <v>979</v>
      </c>
      <c r="C82" s="382"/>
      <c r="D82" s="280" t="s">
        <v>9104</v>
      </c>
      <c r="E82" s="281" t="s">
        <v>744</v>
      </c>
      <c r="F82" s="282">
        <v>9</v>
      </c>
      <c r="G82" s="67"/>
      <c r="H82" s="254">
        <f t="shared" ref="H82:H83" si="17">ROUND(G82*F82,2)</f>
        <v>0</v>
      </c>
      <c r="I82" s="280"/>
    </row>
    <row r="83" spans="1:9" ht="24.95" customHeight="1" x14ac:dyDescent="0.2">
      <c r="A83" s="167">
        <f>MAX(A82)+1</f>
        <v>37</v>
      </c>
      <c r="B83" s="167" t="s">
        <v>1145</v>
      </c>
      <c r="C83" s="168"/>
      <c r="D83" s="169" t="s">
        <v>9105</v>
      </c>
      <c r="E83" s="170" t="s">
        <v>744</v>
      </c>
      <c r="F83" s="171">
        <v>9</v>
      </c>
      <c r="G83" s="117"/>
      <c r="H83" s="172">
        <f t="shared" si="17"/>
        <v>0</v>
      </c>
      <c r="I83" s="169"/>
    </row>
    <row r="84" spans="1:9" s="526" customFormat="1" ht="12" x14ac:dyDescent="0.2">
      <c r="A84" s="175"/>
      <c r="B84" s="523" t="s">
        <v>8934</v>
      </c>
      <c r="C84" s="209"/>
      <c r="D84" s="524" t="s">
        <v>9066</v>
      </c>
      <c r="E84" s="209"/>
      <c r="F84" s="209"/>
      <c r="G84" s="209"/>
      <c r="H84" s="525"/>
      <c r="I84" s="385"/>
    </row>
    <row r="85" spans="1:9" s="526" customFormat="1" ht="12" x14ac:dyDescent="0.2">
      <c r="A85" s="175"/>
      <c r="B85" s="523" t="s">
        <v>8934</v>
      </c>
      <c r="C85" s="209"/>
      <c r="D85" s="524" t="s">
        <v>9101</v>
      </c>
      <c r="E85" s="209"/>
      <c r="F85" s="209"/>
      <c r="G85" s="209"/>
      <c r="H85" s="525"/>
      <c r="I85" s="385"/>
    </row>
    <row r="86" spans="1:9" s="46" customFormat="1" ht="24.95" customHeight="1" x14ac:dyDescent="0.25">
      <c r="A86" s="278">
        <f>MAX(A83)+1</f>
        <v>38</v>
      </c>
      <c r="B86" s="278" t="s">
        <v>979</v>
      </c>
      <c r="C86" s="382"/>
      <c r="D86" s="280" t="s">
        <v>9106</v>
      </c>
      <c r="E86" s="281" t="s">
        <v>744</v>
      </c>
      <c r="F86" s="282">
        <v>2</v>
      </c>
      <c r="G86" s="67"/>
      <c r="H86" s="254">
        <f t="shared" ref="H86:H87" si="18">ROUND(G86*F86,2)</f>
        <v>0</v>
      </c>
      <c r="I86" s="280"/>
    </row>
    <row r="87" spans="1:9" ht="24.95" customHeight="1" x14ac:dyDescent="0.2">
      <c r="A87" s="167">
        <f>MAX(A86)+1</f>
        <v>39</v>
      </c>
      <c r="B87" s="167" t="s">
        <v>1145</v>
      </c>
      <c r="C87" s="168"/>
      <c r="D87" s="169" t="s">
        <v>9107</v>
      </c>
      <c r="E87" s="170" t="s">
        <v>744</v>
      </c>
      <c r="F87" s="171">
        <v>2</v>
      </c>
      <c r="G87" s="117"/>
      <c r="H87" s="172">
        <f t="shared" si="18"/>
        <v>0</v>
      </c>
      <c r="I87" s="169"/>
    </row>
    <row r="88" spans="1:9" s="526" customFormat="1" ht="12" x14ac:dyDescent="0.2">
      <c r="A88" s="175"/>
      <c r="B88" s="523" t="s">
        <v>8934</v>
      </c>
      <c r="C88" s="209"/>
      <c r="D88" s="524" t="s">
        <v>9066</v>
      </c>
      <c r="E88" s="209"/>
      <c r="F88" s="209"/>
      <c r="G88" s="209"/>
      <c r="H88" s="525"/>
      <c r="I88" s="385"/>
    </row>
    <row r="89" spans="1:9" s="526" customFormat="1" ht="12" x14ac:dyDescent="0.2">
      <c r="A89" s="175"/>
      <c r="B89" s="523" t="s">
        <v>8934</v>
      </c>
      <c r="C89" s="209"/>
      <c r="D89" s="524" t="s">
        <v>9108</v>
      </c>
      <c r="E89" s="209"/>
      <c r="F89" s="209"/>
      <c r="G89" s="209"/>
      <c r="H89" s="525"/>
      <c r="I89" s="385"/>
    </row>
    <row r="90" spans="1:9" s="46" customFormat="1" ht="24.95" customHeight="1" x14ac:dyDescent="0.25">
      <c r="A90" s="278">
        <f>MAX(A87)+1</f>
        <v>40</v>
      </c>
      <c r="B90" s="278" t="s">
        <v>979</v>
      </c>
      <c r="C90" s="382"/>
      <c r="D90" s="280" t="s">
        <v>9109</v>
      </c>
      <c r="E90" s="281" t="s">
        <v>744</v>
      </c>
      <c r="F90" s="282">
        <v>77</v>
      </c>
      <c r="G90" s="67"/>
      <c r="H90" s="254">
        <f t="shared" ref="H90:H91" si="19">ROUND(G90*F90,2)</f>
        <v>0</v>
      </c>
      <c r="I90" s="280"/>
    </row>
    <row r="91" spans="1:9" ht="24.95" customHeight="1" x14ac:dyDescent="0.2">
      <c r="A91" s="167">
        <f>MAX(A90)+1</f>
        <v>41</v>
      </c>
      <c r="B91" s="167" t="s">
        <v>1145</v>
      </c>
      <c r="C91" s="168"/>
      <c r="D91" s="169" t="s">
        <v>9110</v>
      </c>
      <c r="E91" s="170" t="s">
        <v>744</v>
      </c>
      <c r="F91" s="171">
        <v>77</v>
      </c>
      <c r="G91" s="117"/>
      <c r="H91" s="172">
        <f t="shared" si="19"/>
        <v>0</v>
      </c>
      <c r="I91" s="169"/>
    </row>
    <row r="92" spans="1:9" s="526" customFormat="1" ht="12" x14ac:dyDescent="0.2">
      <c r="A92" s="175"/>
      <c r="B92" s="523" t="s">
        <v>8934</v>
      </c>
      <c r="C92" s="209"/>
      <c r="D92" s="524" t="s">
        <v>9066</v>
      </c>
      <c r="E92" s="209"/>
      <c r="F92" s="209"/>
      <c r="G92" s="209"/>
      <c r="H92" s="525"/>
      <c r="I92" s="385"/>
    </row>
    <row r="93" spans="1:9" s="526" customFormat="1" ht="12" x14ac:dyDescent="0.2">
      <c r="A93" s="175"/>
      <c r="B93" s="523" t="s">
        <v>8934</v>
      </c>
      <c r="C93" s="209"/>
      <c r="D93" s="524">
        <v>77</v>
      </c>
      <c r="E93" s="209"/>
      <c r="F93" s="209"/>
      <c r="G93" s="209"/>
      <c r="H93" s="525"/>
      <c r="I93" s="385"/>
    </row>
    <row r="94" spans="1:9" s="46" customFormat="1" ht="24.95" customHeight="1" x14ac:dyDescent="0.25">
      <c r="A94" s="278">
        <f>MAX(A91)+1</f>
        <v>42</v>
      </c>
      <c r="B94" s="278" t="s">
        <v>979</v>
      </c>
      <c r="C94" s="382"/>
      <c r="D94" s="280" t="s">
        <v>9111</v>
      </c>
      <c r="E94" s="281" t="s">
        <v>744</v>
      </c>
      <c r="F94" s="282">
        <v>2</v>
      </c>
      <c r="G94" s="67"/>
      <c r="H94" s="254">
        <f t="shared" ref="H94:H95" si="20">ROUND(G94*F94,2)</f>
        <v>0</v>
      </c>
      <c r="I94" s="280"/>
    </row>
    <row r="95" spans="1:9" ht="24.95" customHeight="1" x14ac:dyDescent="0.2">
      <c r="A95" s="167">
        <f>MAX(A94)+1</f>
        <v>43</v>
      </c>
      <c r="B95" s="167" t="s">
        <v>1145</v>
      </c>
      <c r="C95" s="168"/>
      <c r="D95" s="169" t="s">
        <v>9112</v>
      </c>
      <c r="E95" s="170" t="s">
        <v>744</v>
      </c>
      <c r="F95" s="171">
        <v>2</v>
      </c>
      <c r="G95" s="117"/>
      <c r="H95" s="172">
        <f t="shared" si="20"/>
        <v>0</v>
      </c>
      <c r="I95" s="169"/>
    </row>
    <row r="96" spans="1:9" s="526" customFormat="1" ht="12" x14ac:dyDescent="0.2">
      <c r="A96" s="175"/>
      <c r="B96" s="523" t="s">
        <v>8934</v>
      </c>
      <c r="C96" s="209"/>
      <c r="D96" s="524" t="s">
        <v>9066</v>
      </c>
      <c r="E96" s="209"/>
      <c r="F96" s="209"/>
      <c r="G96" s="209"/>
      <c r="H96" s="525"/>
      <c r="I96" s="385"/>
    </row>
    <row r="97" spans="1:9" s="526" customFormat="1" ht="12" x14ac:dyDescent="0.2">
      <c r="A97" s="175"/>
      <c r="B97" s="523" t="s">
        <v>8934</v>
      </c>
      <c r="C97" s="209"/>
      <c r="D97" s="524" t="s">
        <v>9113</v>
      </c>
      <c r="E97" s="209"/>
      <c r="F97" s="209"/>
      <c r="G97" s="209"/>
      <c r="H97" s="525"/>
      <c r="I97" s="385"/>
    </row>
    <row r="98" spans="1:9" s="46" customFormat="1" ht="24.95" customHeight="1" x14ac:dyDescent="0.25">
      <c r="A98" s="278">
        <f>MAX(A95)+1</f>
        <v>44</v>
      </c>
      <c r="B98" s="278" t="s">
        <v>979</v>
      </c>
      <c r="C98" s="382"/>
      <c r="D98" s="280" t="s">
        <v>9114</v>
      </c>
      <c r="E98" s="281" t="s">
        <v>744</v>
      </c>
      <c r="F98" s="282">
        <v>4</v>
      </c>
      <c r="G98" s="67"/>
      <c r="H98" s="254">
        <f t="shared" ref="H98:H99" si="21">ROUND(G98*F98,2)</f>
        <v>0</v>
      </c>
      <c r="I98" s="280"/>
    </row>
    <row r="99" spans="1:9" ht="24.95" customHeight="1" x14ac:dyDescent="0.2">
      <c r="A99" s="167">
        <f>MAX(A98)+1</f>
        <v>45</v>
      </c>
      <c r="B99" s="167" t="s">
        <v>1145</v>
      </c>
      <c r="C99" s="168"/>
      <c r="D99" s="169" t="s">
        <v>9115</v>
      </c>
      <c r="E99" s="170" t="s">
        <v>744</v>
      </c>
      <c r="F99" s="171">
        <v>4</v>
      </c>
      <c r="G99" s="117"/>
      <c r="H99" s="172">
        <f t="shared" si="21"/>
        <v>0</v>
      </c>
      <c r="I99" s="169"/>
    </row>
    <row r="100" spans="1:9" s="526" customFormat="1" ht="12" x14ac:dyDescent="0.2">
      <c r="A100" s="175"/>
      <c r="B100" s="523" t="s">
        <v>8934</v>
      </c>
      <c r="C100" s="209"/>
      <c r="D100" s="524" t="s">
        <v>9066</v>
      </c>
      <c r="E100" s="209"/>
      <c r="F100" s="209"/>
      <c r="G100" s="209"/>
      <c r="H100" s="525"/>
      <c r="I100" s="385"/>
    </row>
    <row r="101" spans="1:9" s="526" customFormat="1" ht="12" x14ac:dyDescent="0.2">
      <c r="A101" s="175"/>
      <c r="B101" s="523" t="s">
        <v>8934</v>
      </c>
      <c r="C101" s="209"/>
      <c r="D101" s="524" t="s">
        <v>8941</v>
      </c>
      <c r="E101" s="209"/>
      <c r="F101" s="209"/>
      <c r="G101" s="209"/>
      <c r="H101" s="525"/>
      <c r="I101" s="385"/>
    </row>
    <row r="102" spans="1:9" s="46" customFormat="1" ht="24.95" customHeight="1" x14ac:dyDescent="0.25">
      <c r="A102" s="278">
        <f>MAX(A99)+1</f>
        <v>46</v>
      </c>
      <c r="B102" s="278" t="s">
        <v>979</v>
      </c>
      <c r="C102" s="382"/>
      <c r="D102" s="280" t="s">
        <v>9116</v>
      </c>
      <c r="E102" s="281" t="s">
        <v>744</v>
      </c>
      <c r="F102" s="282">
        <v>2</v>
      </c>
      <c r="G102" s="67"/>
      <c r="H102" s="254">
        <f t="shared" ref="H102:H103" si="22">ROUND(G102*F102,2)</f>
        <v>0</v>
      </c>
      <c r="I102" s="280"/>
    </row>
    <row r="103" spans="1:9" ht="24.95" customHeight="1" x14ac:dyDescent="0.2">
      <c r="A103" s="167">
        <f>MAX(A102)+1</f>
        <v>47</v>
      </c>
      <c r="B103" s="167" t="s">
        <v>1145</v>
      </c>
      <c r="C103" s="168"/>
      <c r="D103" s="169" t="s">
        <v>9117</v>
      </c>
      <c r="E103" s="170" t="s">
        <v>744</v>
      </c>
      <c r="F103" s="171">
        <v>2</v>
      </c>
      <c r="G103" s="117"/>
      <c r="H103" s="172">
        <f t="shared" si="22"/>
        <v>0</v>
      </c>
      <c r="I103" s="169"/>
    </row>
    <row r="104" spans="1:9" s="526" customFormat="1" ht="12" x14ac:dyDescent="0.2">
      <c r="A104" s="175"/>
      <c r="B104" s="523" t="s">
        <v>8934</v>
      </c>
      <c r="C104" s="209"/>
      <c r="D104" s="524" t="s">
        <v>9066</v>
      </c>
      <c r="E104" s="209"/>
      <c r="F104" s="209"/>
      <c r="G104" s="209"/>
      <c r="H104" s="525"/>
      <c r="I104" s="385"/>
    </row>
    <row r="105" spans="1:9" s="526" customFormat="1" ht="12" x14ac:dyDescent="0.2">
      <c r="A105" s="175"/>
      <c r="B105" s="523" t="s">
        <v>8934</v>
      </c>
      <c r="C105" s="209"/>
      <c r="D105" s="524" t="s">
        <v>9113</v>
      </c>
      <c r="E105" s="209"/>
      <c r="F105" s="209"/>
      <c r="G105" s="209"/>
      <c r="H105" s="525"/>
      <c r="I105" s="385"/>
    </row>
    <row r="106" spans="1:9" ht="24.95" customHeight="1" x14ac:dyDescent="0.2">
      <c r="A106" s="167">
        <f>MAX(A103)+1</f>
        <v>48</v>
      </c>
      <c r="B106" s="167" t="s">
        <v>1145</v>
      </c>
      <c r="C106" s="168"/>
      <c r="D106" s="169" t="s">
        <v>9118</v>
      </c>
      <c r="E106" s="170" t="s">
        <v>744</v>
      </c>
      <c r="F106" s="171">
        <v>1</v>
      </c>
      <c r="G106" s="117"/>
      <c r="H106" s="172">
        <f t="shared" ref="H106" si="23">ROUND(G106*F106,2)</f>
        <v>0</v>
      </c>
      <c r="I106" s="169"/>
    </row>
    <row r="107" spans="1:9" s="526" customFormat="1" ht="12" x14ac:dyDescent="0.2">
      <c r="A107" s="175"/>
      <c r="B107" s="523" t="s">
        <v>8934</v>
      </c>
      <c r="C107" s="209"/>
      <c r="D107" s="524" t="s">
        <v>9066</v>
      </c>
      <c r="E107" s="209"/>
      <c r="F107" s="209"/>
      <c r="G107" s="209"/>
      <c r="H107" s="525"/>
      <c r="I107" s="385"/>
    </row>
    <row r="108" spans="1:9" s="526" customFormat="1" ht="12" x14ac:dyDescent="0.2">
      <c r="A108" s="175"/>
      <c r="B108" s="523" t="s">
        <v>8934</v>
      </c>
      <c r="C108" s="209"/>
      <c r="D108" s="524" t="s">
        <v>8936</v>
      </c>
      <c r="E108" s="209"/>
      <c r="F108" s="209"/>
      <c r="G108" s="209"/>
      <c r="H108" s="525"/>
      <c r="I108" s="385"/>
    </row>
    <row r="109" spans="1:9" s="46" customFormat="1" ht="24.95" customHeight="1" x14ac:dyDescent="0.25">
      <c r="A109" s="278">
        <f>MAX(A106)+1</f>
        <v>49</v>
      </c>
      <c r="B109" s="278" t="s">
        <v>979</v>
      </c>
      <c r="C109" s="382"/>
      <c r="D109" s="280" t="s">
        <v>9119</v>
      </c>
      <c r="E109" s="281" t="s">
        <v>744</v>
      </c>
      <c r="F109" s="282">
        <v>32</v>
      </c>
      <c r="G109" s="67"/>
      <c r="H109" s="254">
        <f t="shared" ref="H109:H110" si="24">ROUND(G109*F109,2)</f>
        <v>0</v>
      </c>
      <c r="I109" s="280"/>
    </row>
    <row r="110" spans="1:9" ht="24.95" customHeight="1" x14ac:dyDescent="0.2">
      <c r="A110" s="167">
        <f>MAX(A109)+1</f>
        <v>50</v>
      </c>
      <c r="B110" s="167" t="s">
        <v>1145</v>
      </c>
      <c r="C110" s="168"/>
      <c r="D110" s="169" t="s">
        <v>9120</v>
      </c>
      <c r="E110" s="170" t="s">
        <v>744</v>
      </c>
      <c r="F110" s="171">
        <v>32</v>
      </c>
      <c r="G110" s="117"/>
      <c r="H110" s="172">
        <f t="shared" si="24"/>
        <v>0</v>
      </c>
      <c r="I110" s="169"/>
    </row>
    <row r="111" spans="1:9" s="526" customFormat="1" ht="12" x14ac:dyDescent="0.2">
      <c r="A111" s="175"/>
      <c r="B111" s="523" t="s">
        <v>8934</v>
      </c>
      <c r="C111" s="209"/>
      <c r="D111" s="524" t="s">
        <v>9066</v>
      </c>
      <c r="E111" s="209"/>
      <c r="F111" s="209"/>
      <c r="G111" s="209"/>
      <c r="H111" s="525"/>
      <c r="I111" s="385"/>
    </row>
    <row r="112" spans="1:9" s="526" customFormat="1" ht="12" x14ac:dyDescent="0.2">
      <c r="A112" s="175"/>
      <c r="B112" s="523" t="s">
        <v>8934</v>
      </c>
      <c r="C112" s="209"/>
      <c r="D112" s="524" t="s">
        <v>9096</v>
      </c>
      <c r="E112" s="209"/>
      <c r="F112" s="209"/>
      <c r="G112" s="209"/>
      <c r="H112" s="525"/>
      <c r="I112" s="385"/>
    </row>
    <row r="113" spans="1:9" s="46" customFormat="1" ht="24.95" customHeight="1" x14ac:dyDescent="0.25">
      <c r="A113" s="278">
        <f>MAX(A110)+1</f>
        <v>51</v>
      </c>
      <c r="B113" s="278" t="s">
        <v>979</v>
      </c>
      <c r="C113" s="382"/>
      <c r="D113" s="280" t="s">
        <v>9121</v>
      </c>
      <c r="E113" s="281" t="s">
        <v>125</v>
      </c>
      <c r="F113" s="282">
        <v>4217</v>
      </c>
      <c r="G113" s="67"/>
      <c r="H113" s="254">
        <f t="shared" ref="H113:H114" si="25">ROUND(G113*F113,2)</f>
        <v>0</v>
      </c>
      <c r="I113" s="280"/>
    </row>
    <row r="114" spans="1:9" ht="24.95" customHeight="1" x14ac:dyDescent="0.2">
      <c r="A114" s="167">
        <f>MAX(A113)+1</f>
        <v>52</v>
      </c>
      <c r="B114" s="167" t="s">
        <v>1145</v>
      </c>
      <c r="C114" s="168"/>
      <c r="D114" s="169" t="s">
        <v>9122</v>
      </c>
      <c r="E114" s="170" t="s">
        <v>125</v>
      </c>
      <c r="F114" s="171">
        <v>4217</v>
      </c>
      <c r="G114" s="117"/>
      <c r="H114" s="172">
        <f t="shared" si="25"/>
        <v>0</v>
      </c>
      <c r="I114" s="169"/>
    </row>
    <row r="115" spans="1:9" s="526" customFormat="1" ht="12" x14ac:dyDescent="0.2">
      <c r="A115" s="175"/>
      <c r="B115" s="523" t="s">
        <v>8934</v>
      </c>
      <c r="C115" s="209"/>
      <c r="D115" s="524" t="s">
        <v>9066</v>
      </c>
      <c r="E115" s="209"/>
      <c r="F115" s="209"/>
      <c r="G115" s="209"/>
      <c r="H115" s="525"/>
      <c r="I115" s="385"/>
    </row>
    <row r="116" spans="1:9" s="526" customFormat="1" ht="12" x14ac:dyDescent="0.2">
      <c r="A116" s="175"/>
      <c r="B116" s="523" t="s">
        <v>8934</v>
      </c>
      <c r="C116" s="209"/>
      <c r="D116" s="524" t="s">
        <v>9123</v>
      </c>
      <c r="E116" s="209"/>
      <c r="F116" s="209"/>
      <c r="G116" s="209"/>
      <c r="H116" s="525"/>
      <c r="I116" s="385"/>
    </row>
    <row r="117" spans="1:9" s="46" customFormat="1" ht="24.95" customHeight="1" x14ac:dyDescent="0.25">
      <c r="A117" s="278">
        <f>MAX(A114)+1</f>
        <v>53</v>
      </c>
      <c r="B117" s="278" t="s">
        <v>979</v>
      </c>
      <c r="C117" s="382"/>
      <c r="D117" s="280" t="s">
        <v>9124</v>
      </c>
      <c r="E117" s="281" t="s">
        <v>125</v>
      </c>
      <c r="F117" s="282">
        <v>2743</v>
      </c>
      <c r="G117" s="67"/>
      <c r="H117" s="254">
        <f t="shared" ref="H117:H118" si="26">ROUND(G117*F117,2)</f>
        <v>0</v>
      </c>
      <c r="I117" s="280"/>
    </row>
    <row r="118" spans="1:9" ht="24.95" customHeight="1" x14ac:dyDescent="0.2">
      <c r="A118" s="167">
        <f>MAX(A117)+1</f>
        <v>54</v>
      </c>
      <c r="B118" s="167" t="s">
        <v>1145</v>
      </c>
      <c r="C118" s="168"/>
      <c r="D118" s="169" t="s">
        <v>9125</v>
      </c>
      <c r="E118" s="170" t="s">
        <v>125</v>
      </c>
      <c r="F118" s="171">
        <v>2743</v>
      </c>
      <c r="G118" s="117"/>
      <c r="H118" s="172">
        <f t="shared" si="26"/>
        <v>0</v>
      </c>
      <c r="I118" s="169"/>
    </row>
    <row r="119" spans="1:9" s="526" customFormat="1" ht="12" x14ac:dyDescent="0.2">
      <c r="A119" s="175"/>
      <c r="B119" s="523" t="s">
        <v>8934</v>
      </c>
      <c r="C119" s="209"/>
      <c r="D119" s="524" t="s">
        <v>9066</v>
      </c>
      <c r="E119" s="209"/>
      <c r="F119" s="209"/>
      <c r="G119" s="209"/>
      <c r="H119" s="525"/>
      <c r="I119" s="385"/>
    </row>
    <row r="120" spans="1:9" s="526" customFormat="1" ht="12" x14ac:dyDescent="0.2">
      <c r="A120" s="175"/>
      <c r="B120" s="523" t="s">
        <v>8934</v>
      </c>
      <c r="C120" s="209"/>
      <c r="D120" s="524" t="s">
        <v>9126</v>
      </c>
      <c r="E120" s="209"/>
      <c r="F120" s="209"/>
      <c r="G120" s="209"/>
      <c r="H120" s="525"/>
      <c r="I120" s="385"/>
    </row>
    <row r="121" spans="1:9" s="46" customFormat="1" ht="24.95" customHeight="1" x14ac:dyDescent="0.25">
      <c r="A121" s="278">
        <f>MAX(A118)+1</f>
        <v>55</v>
      </c>
      <c r="B121" s="278" t="s">
        <v>979</v>
      </c>
      <c r="C121" s="382"/>
      <c r="D121" s="280" t="s">
        <v>9127</v>
      </c>
      <c r="E121" s="281" t="s">
        <v>125</v>
      </c>
      <c r="F121" s="282">
        <v>16</v>
      </c>
      <c r="G121" s="67"/>
      <c r="H121" s="254">
        <f t="shared" ref="H121:H122" si="27">ROUND(G121*F121,2)</f>
        <v>0</v>
      </c>
      <c r="I121" s="280"/>
    </row>
    <row r="122" spans="1:9" ht="24.95" customHeight="1" x14ac:dyDescent="0.2">
      <c r="A122" s="167">
        <f>MAX(A121)+1</f>
        <v>56</v>
      </c>
      <c r="B122" s="167" t="s">
        <v>1145</v>
      </c>
      <c r="C122" s="168"/>
      <c r="D122" s="169" t="s">
        <v>9128</v>
      </c>
      <c r="E122" s="170" t="s">
        <v>125</v>
      </c>
      <c r="F122" s="171">
        <v>16</v>
      </c>
      <c r="G122" s="117"/>
      <c r="H122" s="172">
        <f t="shared" si="27"/>
        <v>0</v>
      </c>
      <c r="I122" s="169"/>
    </row>
    <row r="123" spans="1:9" s="526" customFormat="1" ht="12" x14ac:dyDescent="0.2">
      <c r="A123" s="175"/>
      <c r="B123" s="523" t="s">
        <v>8934</v>
      </c>
      <c r="C123" s="209"/>
      <c r="D123" s="524" t="s">
        <v>9066</v>
      </c>
      <c r="E123" s="209"/>
      <c r="F123" s="209"/>
      <c r="G123" s="209"/>
      <c r="H123" s="525"/>
      <c r="I123" s="385"/>
    </row>
    <row r="124" spans="1:9" s="526" customFormat="1" ht="12" x14ac:dyDescent="0.2">
      <c r="A124" s="175"/>
      <c r="B124" s="523" t="s">
        <v>8934</v>
      </c>
      <c r="C124" s="209"/>
      <c r="D124" s="524" t="s">
        <v>9129</v>
      </c>
      <c r="E124" s="209"/>
      <c r="F124" s="209"/>
      <c r="G124" s="209"/>
      <c r="H124" s="525"/>
      <c r="I124" s="385"/>
    </row>
    <row r="125" spans="1:9" s="46" customFormat="1" ht="24.95" customHeight="1" x14ac:dyDescent="0.25">
      <c r="A125" s="278">
        <f>MAX(A122)+1</f>
        <v>57</v>
      </c>
      <c r="B125" s="278" t="s">
        <v>979</v>
      </c>
      <c r="C125" s="382"/>
      <c r="D125" s="280" t="s">
        <v>9130</v>
      </c>
      <c r="E125" s="281" t="s">
        <v>744</v>
      </c>
      <c r="F125" s="282">
        <v>7</v>
      </c>
      <c r="G125" s="67"/>
      <c r="H125" s="254">
        <f t="shared" ref="H125:H126" si="28">ROUND(G125*F125,2)</f>
        <v>0</v>
      </c>
      <c r="I125" s="280"/>
    </row>
    <row r="126" spans="1:9" ht="24.95" customHeight="1" x14ac:dyDescent="0.2">
      <c r="A126" s="167">
        <f>MAX(A125)+1</f>
        <v>58</v>
      </c>
      <c r="B126" s="167" t="s">
        <v>1145</v>
      </c>
      <c r="C126" s="168"/>
      <c r="D126" s="169" t="s">
        <v>9131</v>
      </c>
      <c r="E126" s="170" t="s">
        <v>744</v>
      </c>
      <c r="F126" s="171">
        <v>7</v>
      </c>
      <c r="G126" s="117"/>
      <c r="H126" s="172">
        <f t="shared" si="28"/>
        <v>0</v>
      </c>
      <c r="I126" s="169"/>
    </row>
    <row r="127" spans="1:9" s="526" customFormat="1" ht="12" x14ac:dyDescent="0.2">
      <c r="A127" s="175"/>
      <c r="B127" s="523" t="s">
        <v>8934</v>
      </c>
      <c r="C127" s="209"/>
      <c r="D127" s="524" t="s">
        <v>9066</v>
      </c>
      <c r="E127" s="209"/>
      <c r="F127" s="209"/>
      <c r="G127" s="209"/>
      <c r="H127" s="525"/>
      <c r="I127" s="385"/>
    </row>
    <row r="128" spans="1:9" s="526" customFormat="1" ht="12" x14ac:dyDescent="0.2">
      <c r="A128" s="175"/>
      <c r="B128" s="523" t="s">
        <v>8934</v>
      </c>
      <c r="C128" s="209"/>
      <c r="D128" s="524">
        <v>7</v>
      </c>
      <c r="E128" s="209"/>
      <c r="F128" s="209"/>
      <c r="G128" s="209"/>
      <c r="H128" s="525"/>
      <c r="I128" s="385"/>
    </row>
    <row r="129" spans="1:9" s="46" customFormat="1" ht="24.95" customHeight="1" x14ac:dyDescent="0.25">
      <c r="A129" s="278">
        <f>MAX(A126)+1</f>
        <v>59</v>
      </c>
      <c r="B129" s="278" t="s">
        <v>979</v>
      </c>
      <c r="C129" s="382"/>
      <c r="D129" s="280" t="s">
        <v>9132</v>
      </c>
      <c r="E129" s="281" t="s">
        <v>744</v>
      </c>
      <c r="F129" s="282">
        <v>7</v>
      </c>
      <c r="G129" s="67"/>
      <c r="H129" s="254">
        <f t="shared" ref="H129:H130" si="29">ROUND(G129*F129,2)</f>
        <v>0</v>
      </c>
      <c r="I129" s="280"/>
    </row>
    <row r="130" spans="1:9" ht="24.95" customHeight="1" x14ac:dyDescent="0.2">
      <c r="A130" s="167">
        <f>MAX(A129)+1</f>
        <v>60</v>
      </c>
      <c r="B130" s="167" t="s">
        <v>1145</v>
      </c>
      <c r="C130" s="168"/>
      <c r="D130" s="169" t="s">
        <v>9133</v>
      </c>
      <c r="E130" s="170" t="s">
        <v>744</v>
      </c>
      <c r="F130" s="171">
        <v>7</v>
      </c>
      <c r="G130" s="117"/>
      <c r="H130" s="172">
        <f t="shared" si="29"/>
        <v>0</v>
      </c>
      <c r="I130" s="169"/>
    </row>
    <row r="131" spans="1:9" s="526" customFormat="1" ht="12" x14ac:dyDescent="0.2">
      <c r="A131" s="175"/>
      <c r="B131" s="523" t="s">
        <v>8934</v>
      </c>
      <c r="C131" s="209"/>
      <c r="D131" s="524" t="s">
        <v>9066</v>
      </c>
      <c r="E131" s="209"/>
      <c r="F131" s="209"/>
      <c r="G131" s="209"/>
      <c r="H131" s="525"/>
      <c r="I131" s="385"/>
    </row>
    <row r="132" spans="1:9" s="526" customFormat="1" ht="12" x14ac:dyDescent="0.2">
      <c r="A132" s="175"/>
      <c r="B132" s="523" t="s">
        <v>8934</v>
      </c>
      <c r="C132" s="209"/>
      <c r="D132" s="524">
        <v>7</v>
      </c>
      <c r="E132" s="209"/>
      <c r="F132" s="209"/>
      <c r="G132" s="209"/>
      <c r="H132" s="525"/>
      <c r="I132" s="385"/>
    </row>
    <row r="133" spans="1:9" s="46" customFormat="1" ht="24.95" customHeight="1" x14ac:dyDescent="0.25">
      <c r="A133" s="278">
        <f>MAX(A130)+1</f>
        <v>61</v>
      </c>
      <c r="B133" s="278" t="s">
        <v>979</v>
      </c>
      <c r="C133" s="382"/>
      <c r="D133" s="280" t="s">
        <v>9134</v>
      </c>
      <c r="E133" s="281" t="s">
        <v>744</v>
      </c>
      <c r="F133" s="282">
        <v>1078</v>
      </c>
      <c r="G133" s="67"/>
      <c r="H133" s="254">
        <f t="shared" ref="H133:H134" si="30">ROUND(G133*F133,2)</f>
        <v>0</v>
      </c>
      <c r="I133" s="280"/>
    </row>
    <row r="134" spans="1:9" ht="24.95" customHeight="1" x14ac:dyDescent="0.2">
      <c r="A134" s="167">
        <f>MAX(A133)+1</f>
        <v>62</v>
      </c>
      <c r="B134" s="167" t="s">
        <v>1145</v>
      </c>
      <c r="C134" s="168"/>
      <c r="D134" s="169" t="s">
        <v>9135</v>
      </c>
      <c r="E134" s="170" t="s">
        <v>744</v>
      </c>
      <c r="F134" s="171">
        <v>1078</v>
      </c>
      <c r="G134" s="117"/>
      <c r="H134" s="172">
        <f t="shared" si="30"/>
        <v>0</v>
      </c>
      <c r="I134" s="169"/>
    </row>
    <row r="135" spans="1:9" s="526" customFormat="1" ht="12" x14ac:dyDescent="0.2">
      <c r="A135" s="175"/>
      <c r="B135" s="523" t="s">
        <v>8934</v>
      </c>
      <c r="C135" s="209"/>
      <c r="D135" s="524" t="s">
        <v>9066</v>
      </c>
      <c r="E135" s="209"/>
      <c r="F135" s="209"/>
      <c r="G135" s="209"/>
      <c r="H135" s="525"/>
      <c r="I135" s="385"/>
    </row>
    <row r="136" spans="1:9" s="526" customFormat="1" ht="12" x14ac:dyDescent="0.2">
      <c r="A136" s="175"/>
      <c r="B136" s="523" t="s">
        <v>8934</v>
      </c>
      <c r="C136" s="209"/>
      <c r="D136" s="524" t="s">
        <v>9136</v>
      </c>
      <c r="E136" s="209"/>
      <c r="F136" s="209"/>
      <c r="G136" s="209"/>
      <c r="H136" s="525"/>
      <c r="I136" s="385"/>
    </row>
    <row r="137" spans="1:9" s="46" customFormat="1" ht="24.95" customHeight="1" x14ac:dyDescent="0.25">
      <c r="A137" s="278">
        <f>MAX(A134)+1</f>
        <v>63</v>
      </c>
      <c r="B137" s="278" t="s">
        <v>979</v>
      </c>
      <c r="C137" s="382"/>
      <c r="D137" s="280" t="s">
        <v>9137</v>
      </c>
      <c r="E137" s="281" t="s">
        <v>744</v>
      </c>
      <c r="F137" s="282">
        <v>926</v>
      </c>
      <c r="G137" s="67"/>
      <c r="H137" s="254">
        <f t="shared" ref="H137:H138" si="31">ROUND(G137*F137,2)</f>
        <v>0</v>
      </c>
      <c r="I137" s="280"/>
    </row>
    <row r="138" spans="1:9" ht="24.95" customHeight="1" x14ac:dyDescent="0.2">
      <c r="A138" s="167">
        <f>MAX(A137)+1</f>
        <v>64</v>
      </c>
      <c r="B138" s="167" t="s">
        <v>1145</v>
      </c>
      <c r="C138" s="168"/>
      <c r="D138" s="169" t="s">
        <v>9138</v>
      </c>
      <c r="E138" s="170" t="s">
        <v>744</v>
      </c>
      <c r="F138" s="171">
        <v>926</v>
      </c>
      <c r="G138" s="117"/>
      <c r="H138" s="172">
        <f t="shared" si="31"/>
        <v>0</v>
      </c>
      <c r="I138" s="169"/>
    </row>
    <row r="139" spans="1:9" s="526" customFormat="1" ht="12" x14ac:dyDescent="0.2">
      <c r="A139" s="175"/>
      <c r="B139" s="523" t="s">
        <v>8934</v>
      </c>
      <c r="C139" s="209"/>
      <c r="D139" s="524" t="s">
        <v>9066</v>
      </c>
      <c r="E139" s="209"/>
      <c r="F139" s="209"/>
      <c r="G139" s="209"/>
      <c r="H139" s="525"/>
      <c r="I139" s="385"/>
    </row>
    <row r="140" spans="1:9" s="526" customFormat="1" ht="12" x14ac:dyDescent="0.2">
      <c r="A140" s="175"/>
      <c r="B140" s="523" t="s">
        <v>8934</v>
      </c>
      <c r="C140" s="209"/>
      <c r="D140" s="524" t="s">
        <v>9139</v>
      </c>
      <c r="E140" s="209"/>
      <c r="F140" s="209"/>
      <c r="G140" s="209"/>
      <c r="H140" s="525"/>
      <c r="I140" s="385"/>
    </row>
    <row r="141" spans="1:9" s="46" customFormat="1" ht="24.95" customHeight="1" x14ac:dyDescent="0.25">
      <c r="A141" s="278">
        <f>MAX(A138)+1</f>
        <v>65</v>
      </c>
      <c r="B141" s="278" t="s">
        <v>979</v>
      </c>
      <c r="C141" s="382"/>
      <c r="D141" s="280" t="s">
        <v>9140</v>
      </c>
      <c r="E141" s="281" t="s">
        <v>744</v>
      </c>
      <c r="F141" s="282">
        <v>783</v>
      </c>
      <c r="G141" s="67"/>
      <c r="H141" s="254">
        <f t="shared" ref="H141:H142" si="32">ROUND(G141*F141,2)</f>
        <v>0</v>
      </c>
      <c r="I141" s="280"/>
    </row>
    <row r="142" spans="1:9" ht="24.95" customHeight="1" x14ac:dyDescent="0.2">
      <c r="A142" s="167">
        <f>MAX(A141)+1</f>
        <v>66</v>
      </c>
      <c r="B142" s="167" t="s">
        <v>1145</v>
      </c>
      <c r="C142" s="168"/>
      <c r="D142" s="169" t="s">
        <v>9141</v>
      </c>
      <c r="E142" s="170" t="s">
        <v>744</v>
      </c>
      <c r="F142" s="171">
        <v>783</v>
      </c>
      <c r="G142" s="117"/>
      <c r="H142" s="172">
        <f t="shared" si="32"/>
        <v>0</v>
      </c>
      <c r="I142" s="169"/>
    </row>
    <row r="143" spans="1:9" s="526" customFormat="1" ht="12" x14ac:dyDescent="0.2">
      <c r="A143" s="175"/>
      <c r="B143" s="523" t="s">
        <v>8934</v>
      </c>
      <c r="C143" s="209"/>
      <c r="D143" s="524" t="s">
        <v>9066</v>
      </c>
      <c r="E143" s="209"/>
      <c r="F143" s="209"/>
      <c r="G143" s="209"/>
      <c r="H143" s="525"/>
      <c r="I143" s="385"/>
    </row>
    <row r="144" spans="1:9" s="526" customFormat="1" ht="12" x14ac:dyDescent="0.2">
      <c r="A144" s="175"/>
      <c r="B144" s="523" t="s">
        <v>8934</v>
      </c>
      <c r="C144" s="209"/>
      <c r="D144" s="524" t="s">
        <v>9142</v>
      </c>
      <c r="E144" s="209"/>
      <c r="F144" s="209"/>
      <c r="G144" s="209"/>
      <c r="H144" s="525"/>
      <c r="I144" s="385"/>
    </row>
    <row r="145" spans="1:9" s="46" customFormat="1" ht="24.95" customHeight="1" x14ac:dyDescent="0.25">
      <c r="A145" s="278">
        <f>MAX(A142)+1</f>
        <v>67</v>
      </c>
      <c r="B145" s="278" t="s">
        <v>979</v>
      </c>
      <c r="C145" s="382"/>
      <c r="D145" s="280" t="s">
        <v>9143</v>
      </c>
      <c r="E145" s="281" t="s">
        <v>744</v>
      </c>
      <c r="F145" s="282">
        <v>1399</v>
      </c>
      <c r="G145" s="67"/>
      <c r="H145" s="254">
        <f t="shared" ref="H145:H146" si="33">ROUND(G145*F145,2)</f>
        <v>0</v>
      </c>
      <c r="I145" s="280"/>
    </row>
    <row r="146" spans="1:9" ht="24.95" customHeight="1" x14ac:dyDescent="0.2">
      <c r="A146" s="167">
        <f>MAX(A145)+1</f>
        <v>68</v>
      </c>
      <c r="B146" s="167" t="s">
        <v>1145</v>
      </c>
      <c r="C146" s="168"/>
      <c r="D146" s="169" t="s">
        <v>9144</v>
      </c>
      <c r="E146" s="170" t="s">
        <v>744</v>
      </c>
      <c r="F146" s="171">
        <v>1399</v>
      </c>
      <c r="G146" s="117"/>
      <c r="H146" s="172">
        <f t="shared" si="33"/>
        <v>0</v>
      </c>
      <c r="I146" s="169"/>
    </row>
    <row r="147" spans="1:9" s="526" customFormat="1" ht="12" x14ac:dyDescent="0.2">
      <c r="A147" s="175"/>
      <c r="B147" s="523" t="s">
        <v>8934</v>
      </c>
      <c r="C147" s="209"/>
      <c r="D147" s="524" t="s">
        <v>9066</v>
      </c>
      <c r="E147" s="209"/>
      <c r="F147" s="209"/>
      <c r="G147" s="209"/>
      <c r="H147" s="525"/>
      <c r="I147" s="385"/>
    </row>
    <row r="148" spans="1:9" s="526" customFormat="1" ht="12" x14ac:dyDescent="0.2">
      <c r="A148" s="175"/>
      <c r="B148" s="523" t="s">
        <v>8934</v>
      </c>
      <c r="C148" s="209"/>
      <c r="D148" s="524" t="s">
        <v>9145</v>
      </c>
      <c r="E148" s="209"/>
      <c r="F148" s="209"/>
      <c r="G148" s="209"/>
      <c r="H148" s="525"/>
      <c r="I148" s="385"/>
    </row>
    <row r="149" spans="1:9" s="46" customFormat="1" ht="24.95" customHeight="1" x14ac:dyDescent="0.25">
      <c r="A149" s="278">
        <f>MAX(A146)+1</f>
        <v>69</v>
      </c>
      <c r="B149" s="278" t="s">
        <v>979</v>
      </c>
      <c r="C149" s="382"/>
      <c r="D149" s="280" t="s">
        <v>9025</v>
      </c>
      <c r="E149" s="281" t="s">
        <v>125</v>
      </c>
      <c r="F149" s="282">
        <v>130</v>
      </c>
      <c r="G149" s="67"/>
      <c r="H149" s="254">
        <f t="shared" ref="H149:H150" si="34">ROUND(G149*F149,2)</f>
        <v>0</v>
      </c>
      <c r="I149" s="280"/>
    </row>
    <row r="150" spans="1:9" ht="24.95" customHeight="1" x14ac:dyDescent="0.2">
      <c r="A150" s="167">
        <f>MAX(A149)+1</f>
        <v>70</v>
      </c>
      <c r="B150" s="167" t="s">
        <v>1145</v>
      </c>
      <c r="C150" s="168"/>
      <c r="D150" s="169" t="s">
        <v>9026</v>
      </c>
      <c r="E150" s="170" t="s">
        <v>125</v>
      </c>
      <c r="F150" s="171">
        <v>130</v>
      </c>
      <c r="G150" s="117"/>
      <c r="H150" s="172">
        <f t="shared" si="34"/>
        <v>0</v>
      </c>
      <c r="I150" s="169"/>
    </row>
    <row r="151" spans="1:9" s="526" customFormat="1" ht="12" x14ac:dyDescent="0.2">
      <c r="A151" s="175"/>
      <c r="B151" s="523" t="s">
        <v>8934</v>
      </c>
      <c r="C151" s="209"/>
      <c r="D151" s="524" t="s">
        <v>9066</v>
      </c>
      <c r="E151" s="209"/>
      <c r="F151" s="209"/>
      <c r="G151" s="209"/>
      <c r="H151" s="525"/>
      <c r="I151" s="385"/>
    </row>
    <row r="152" spans="1:9" s="526" customFormat="1" ht="12" x14ac:dyDescent="0.2">
      <c r="A152" s="175"/>
      <c r="B152" s="523" t="s">
        <v>8934</v>
      </c>
      <c r="C152" s="209"/>
      <c r="D152" s="524" t="s">
        <v>9146</v>
      </c>
      <c r="E152" s="209"/>
      <c r="F152" s="209"/>
      <c r="G152" s="209"/>
      <c r="H152" s="525"/>
      <c r="I152" s="385"/>
    </row>
    <row r="153" spans="1:9" s="46" customFormat="1" ht="24.95" customHeight="1" x14ac:dyDescent="0.25">
      <c r="A153" s="278">
        <f>MAX(A150)+1</f>
        <v>71</v>
      </c>
      <c r="B153" s="278" t="s">
        <v>979</v>
      </c>
      <c r="C153" s="382"/>
      <c r="D153" s="280" t="s">
        <v>9147</v>
      </c>
      <c r="E153" s="281" t="s">
        <v>125</v>
      </c>
      <c r="F153" s="282">
        <v>374</v>
      </c>
      <c r="G153" s="67"/>
      <c r="H153" s="254">
        <f t="shared" ref="H153:H154" si="35">ROUND(G153*F153,2)</f>
        <v>0</v>
      </c>
      <c r="I153" s="280"/>
    </row>
    <row r="154" spans="1:9" ht="24.95" customHeight="1" x14ac:dyDescent="0.2">
      <c r="A154" s="167">
        <f>MAX(A153)+1</f>
        <v>72</v>
      </c>
      <c r="B154" s="167" t="s">
        <v>1145</v>
      </c>
      <c r="C154" s="168"/>
      <c r="D154" s="169" t="s">
        <v>9148</v>
      </c>
      <c r="E154" s="170" t="s">
        <v>125</v>
      </c>
      <c r="F154" s="171">
        <v>374</v>
      </c>
      <c r="G154" s="117"/>
      <c r="H154" s="172">
        <f t="shared" si="35"/>
        <v>0</v>
      </c>
      <c r="I154" s="169"/>
    </row>
    <row r="155" spans="1:9" s="526" customFormat="1" ht="12" x14ac:dyDescent="0.2">
      <c r="A155" s="175"/>
      <c r="B155" s="523" t="s">
        <v>8934</v>
      </c>
      <c r="C155" s="209"/>
      <c r="D155" s="524" t="s">
        <v>9066</v>
      </c>
      <c r="E155" s="209"/>
      <c r="F155" s="209"/>
      <c r="G155" s="209"/>
      <c r="H155" s="525"/>
      <c r="I155" s="385"/>
    </row>
    <row r="156" spans="1:9" s="526" customFormat="1" ht="12" x14ac:dyDescent="0.2">
      <c r="A156" s="175"/>
      <c r="B156" s="523" t="s">
        <v>8934</v>
      </c>
      <c r="C156" s="209"/>
      <c r="D156" s="524" t="s">
        <v>9149</v>
      </c>
      <c r="E156" s="209"/>
      <c r="F156" s="209"/>
      <c r="G156" s="209"/>
      <c r="H156" s="525"/>
      <c r="I156" s="385"/>
    </row>
    <row r="157" spans="1:9" s="46" customFormat="1" ht="24.95" customHeight="1" x14ac:dyDescent="0.25">
      <c r="A157" s="278">
        <f>MAX(A154)+1</f>
        <v>73</v>
      </c>
      <c r="B157" s="278" t="s">
        <v>979</v>
      </c>
      <c r="C157" s="382"/>
      <c r="D157" s="280" t="s">
        <v>9150</v>
      </c>
      <c r="E157" s="281" t="s">
        <v>125</v>
      </c>
      <c r="F157" s="282">
        <v>968</v>
      </c>
      <c r="G157" s="67"/>
      <c r="H157" s="254">
        <f t="shared" ref="H157:H158" si="36">ROUND(G157*F157,2)</f>
        <v>0</v>
      </c>
      <c r="I157" s="280"/>
    </row>
    <row r="158" spans="1:9" ht="24.95" customHeight="1" x14ac:dyDescent="0.2">
      <c r="A158" s="167">
        <f>MAX(A157)+1</f>
        <v>74</v>
      </c>
      <c r="B158" s="167" t="s">
        <v>1145</v>
      </c>
      <c r="C158" s="168"/>
      <c r="D158" s="169" t="s">
        <v>9151</v>
      </c>
      <c r="E158" s="170" t="s">
        <v>125</v>
      </c>
      <c r="F158" s="171">
        <v>968</v>
      </c>
      <c r="G158" s="117"/>
      <c r="H158" s="172">
        <f t="shared" si="36"/>
        <v>0</v>
      </c>
      <c r="I158" s="169"/>
    </row>
    <row r="159" spans="1:9" s="526" customFormat="1" ht="12" x14ac:dyDescent="0.2">
      <c r="A159" s="175"/>
      <c r="B159" s="523" t="s">
        <v>8934</v>
      </c>
      <c r="C159" s="209"/>
      <c r="D159" s="524" t="s">
        <v>9066</v>
      </c>
      <c r="E159" s="209"/>
      <c r="F159" s="209"/>
      <c r="G159" s="209"/>
      <c r="H159" s="525"/>
      <c r="I159" s="385"/>
    </row>
    <row r="160" spans="1:9" s="526" customFormat="1" ht="12" x14ac:dyDescent="0.2">
      <c r="A160" s="175"/>
      <c r="B160" s="523" t="s">
        <v>8934</v>
      </c>
      <c r="C160" s="209"/>
      <c r="D160" s="524" t="s">
        <v>9152</v>
      </c>
      <c r="E160" s="209"/>
      <c r="F160" s="209"/>
      <c r="G160" s="209"/>
      <c r="H160" s="525"/>
      <c r="I160" s="385"/>
    </row>
    <row r="161" spans="1:9" s="46" customFormat="1" ht="24.95" customHeight="1" x14ac:dyDescent="0.25">
      <c r="A161" s="278">
        <f>MAX(A158)+1</f>
        <v>75</v>
      </c>
      <c r="B161" s="278" t="s">
        <v>979</v>
      </c>
      <c r="C161" s="382"/>
      <c r="D161" s="280" t="s">
        <v>9039</v>
      </c>
      <c r="E161" s="281" t="s">
        <v>125</v>
      </c>
      <c r="F161" s="282">
        <v>99</v>
      </c>
      <c r="G161" s="67"/>
      <c r="H161" s="254">
        <f t="shared" ref="H161" si="37">ROUND(G161*F161,2)</f>
        <v>0</v>
      </c>
      <c r="I161" s="280"/>
    </row>
    <row r="162" spans="1:9" s="526" customFormat="1" ht="12" x14ac:dyDescent="0.2">
      <c r="A162" s="175"/>
      <c r="B162" s="523" t="s">
        <v>8934</v>
      </c>
      <c r="C162" s="209"/>
      <c r="D162" s="524" t="s">
        <v>9066</v>
      </c>
      <c r="E162" s="209"/>
      <c r="F162" s="209"/>
      <c r="G162" s="209"/>
      <c r="H162" s="525"/>
      <c r="I162" s="385"/>
    </row>
    <row r="163" spans="1:9" s="526" customFormat="1" ht="12" x14ac:dyDescent="0.2">
      <c r="A163" s="175"/>
      <c r="B163" s="523" t="s">
        <v>8934</v>
      </c>
      <c r="C163" s="209"/>
      <c r="D163" s="524" t="s">
        <v>9153</v>
      </c>
      <c r="E163" s="209"/>
      <c r="F163" s="209"/>
      <c r="G163" s="209"/>
      <c r="H163" s="525"/>
      <c r="I163" s="385"/>
    </row>
    <row r="164" spans="1:9" s="46" customFormat="1" ht="24.95" customHeight="1" x14ac:dyDescent="0.25">
      <c r="A164" s="278">
        <f>MAX(A161)+1</f>
        <v>76</v>
      </c>
      <c r="B164" s="278" t="s">
        <v>979</v>
      </c>
      <c r="C164" s="382"/>
      <c r="D164" s="280" t="s">
        <v>9154</v>
      </c>
      <c r="E164" s="281" t="s">
        <v>744</v>
      </c>
      <c r="F164" s="282">
        <v>5</v>
      </c>
      <c r="G164" s="67"/>
      <c r="H164" s="254">
        <f t="shared" ref="H164" si="38">ROUND(G164*F164,2)</f>
        <v>0</v>
      </c>
      <c r="I164" s="280"/>
    </row>
    <row r="165" spans="1:9" s="526" customFormat="1" ht="12" x14ac:dyDescent="0.2">
      <c r="A165" s="175"/>
      <c r="B165" s="523" t="s">
        <v>8934</v>
      </c>
      <c r="C165" s="209"/>
      <c r="D165" s="524" t="s">
        <v>9066</v>
      </c>
      <c r="E165" s="209"/>
      <c r="F165" s="209"/>
      <c r="G165" s="209"/>
      <c r="H165" s="525"/>
      <c r="I165" s="385"/>
    </row>
    <row r="166" spans="1:9" s="526" customFormat="1" ht="12" x14ac:dyDescent="0.2">
      <c r="A166" s="175"/>
      <c r="B166" s="523" t="s">
        <v>8934</v>
      </c>
      <c r="C166" s="209"/>
      <c r="D166" s="524" t="s">
        <v>9155</v>
      </c>
      <c r="E166" s="209"/>
      <c r="F166" s="209"/>
      <c r="G166" s="209"/>
      <c r="H166" s="525"/>
      <c r="I166" s="385"/>
    </row>
    <row r="167" spans="1:9" s="46" customFormat="1" ht="24.95" customHeight="1" x14ac:dyDescent="0.25">
      <c r="A167" s="278">
        <f>MAX(A164)+1</f>
        <v>77</v>
      </c>
      <c r="B167" s="278" t="s">
        <v>979</v>
      </c>
      <c r="C167" s="382"/>
      <c r="D167" s="280" t="s">
        <v>9049</v>
      </c>
      <c r="E167" s="281" t="s">
        <v>744</v>
      </c>
      <c r="F167" s="282">
        <v>137</v>
      </c>
      <c r="G167" s="67"/>
      <c r="H167" s="254">
        <f t="shared" ref="H167" si="39">ROUND(G167*F167,2)</f>
        <v>0</v>
      </c>
      <c r="I167" s="280"/>
    </row>
    <row r="168" spans="1:9" s="526" customFormat="1" ht="12" x14ac:dyDescent="0.2">
      <c r="A168" s="175"/>
      <c r="B168" s="523" t="s">
        <v>8934</v>
      </c>
      <c r="C168" s="209"/>
      <c r="D168" s="524" t="s">
        <v>9066</v>
      </c>
      <c r="E168" s="209"/>
      <c r="F168" s="209"/>
      <c r="G168" s="209"/>
      <c r="H168" s="525"/>
      <c r="I168" s="385"/>
    </row>
    <row r="169" spans="1:9" s="526" customFormat="1" ht="12" x14ac:dyDescent="0.2">
      <c r="A169" s="175"/>
      <c r="B169" s="523" t="s">
        <v>8934</v>
      </c>
      <c r="C169" s="209"/>
      <c r="D169" s="524" t="s">
        <v>9156</v>
      </c>
      <c r="E169" s="209"/>
      <c r="F169" s="209"/>
      <c r="G169" s="209"/>
      <c r="H169" s="525"/>
      <c r="I169" s="385"/>
    </row>
    <row r="170" spans="1:9" s="46" customFormat="1" ht="24.95" customHeight="1" x14ac:dyDescent="0.25">
      <c r="A170" s="278">
        <f>MAX(A167)+1</f>
        <v>78</v>
      </c>
      <c r="B170" s="278" t="s">
        <v>979</v>
      </c>
      <c r="C170" s="382"/>
      <c r="D170" s="280" t="s">
        <v>9051</v>
      </c>
      <c r="E170" s="281" t="s">
        <v>744</v>
      </c>
      <c r="F170" s="282">
        <v>39</v>
      </c>
      <c r="G170" s="67"/>
      <c r="H170" s="254">
        <f t="shared" ref="H170" si="40">ROUND(G170*F170,2)</f>
        <v>0</v>
      </c>
      <c r="I170" s="280"/>
    </row>
    <row r="171" spans="1:9" s="526" customFormat="1" ht="12" x14ac:dyDescent="0.2">
      <c r="A171" s="175"/>
      <c r="B171" s="523" t="s">
        <v>8934</v>
      </c>
      <c r="C171" s="209"/>
      <c r="D171" s="524" t="s">
        <v>9066</v>
      </c>
      <c r="E171" s="209"/>
      <c r="F171" s="209"/>
      <c r="G171" s="209"/>
      <c r="H171" s="525"/>
      <c r="I171" s="385"/>
    </row>
    <row r="172" spans="1:9" s="526" customFormat="1" ht="12" x14ac:dyDescent="0.2">
      <c r="A172" s="175"/>
      <c r="B172" s="523" t="s">
        <v>8934</v>
      </c>
      <c r="C172" s="209"/>
      <c r="D172" s="524" t="s">
        <v>9157</v>
      </c>
      <c r="E172" s="209"/>
      <c r="F172" s="209"/>
      <c r="G172" s="209"/>
      <c r="H172" s="525"/>
      <c r="I172" s="385"/>
    </row>
    <row r="173" spans="1:9" ht="24.95" customHeight="1" x14ac:dyDescent="0.2">
      <c r="A173" s="167">
        <f>MAX(A170)+1</f>
        <v>79</v>
      </c>
      <c r="B173" s="167" t="s">
        <v>1145</v>
      </c>
      <c r="C173" s="168"/>
      <c r="D173" s="169" t="s">
        <v>9053</v>
      </c>
      <c r="E173" s="170" t="s">
        <v>721</v>
      </c>
      <c r="F173" s="171">
        <v>1</v>
      </c>
      <c r="G173" s="117"/>
      <c r="H173" s="172">
        <f t="shared" ref="H173:H174" si="41">ROUND(G173*F173,2)</f>
        <v>0</v>
      </c>
      <c r="I173" s="169"/>
    </row>
    <row r="174" spans="1:9" s="46" customFormat="1" ht="24.95" customHeight="1" x14ac:dyDescent="0.25">
      <c r="A174" s="278">
        <f>MAX(A173)+1</f>
        <v>80</v>
      </c>
      <c r="B174" s="278" t="s">
        <v>979</v>
      </c>
      <c r="C174" s="382"/>
      <c r="D174" s="280" t="s">
        <v>9054</v>
      </c>
      <c r="E174" s="281" t="s">
        <v>721</v>
      </c>
      <c r="F174" s="282">
        <v>1</v>
      </c>
      <c r="G174" s="67"/>
      <c r="H174" s="254">
        <f t="shared" si="41"/>
        <v>0</v>
      </c>
      <c r="I174" s="280"/>
    </row>
    <row r="175" spans="1:9" s="526" customFormat="1" ht="12" x14ac:dyDescent="0.2">
      <c r="A175" s="175"/>
      <c r="B175" s="523" t="s">
        <v>8934</v>
      </c>
      <c r="C175" s="209"/>
      <c r="D175" s="524" t="s">
        <v>9066</v>
      </c>
      <c r="E175" s="209"/>
      <c r="F175" s="209"/>
      <c r="G175" s="209"/>
      <c r="H175" s="525"/>
      <c r="I175" s="385"/>
    </row>
    <row r="176" spans="1:9" s="526" customFormat="1" ht="12" x14ac:dyDescent="0.2">
      <c r="A176" s="175"/>
      <c r="B176" s="523" t="s">
        <v>8934</v>
      </c>
      <c r="C176" s="209"/>
      <c r="D176" s="524">
        <v>1</v>
      </c>
      <c r="E176" s="209"/>
      <c r="F176" s="209"/>
      <c r="G176" s="209"/>
      <c r="H176" s="525"/>
      <c r="I176" s="385"/>
    </row>
    <row r="177" spans="1:9" ht="24.95" customHeight="1" x14ac:dyDescent="0.2">
      <c r="A177" s="167">
        <f>MAX(A174)+1</f>
        <v>81</v>
      </c>
      <c r="B177" s="167" t="s">
        <v>1145</v>
      </c>
      <c r="C177" s="168"/>
      <c r="D177" s="169" t="s">
        <v>5571</v>
      </c>
      <c r="E177" s="170" t="s">
        <v>721</v>
      </c>
      <c r="F177" s="171">
        <v>1</v>
      </c>
      <c r="G177" s="117"/>
      <c r="H177" s="172">
        <f t="shared" ref="H177" si="42">ROUND(G177*F177,2)</f>
        <v>0</v>
      </c>
      <c r="I177" s="169"/>
    </row>
    <row r="178" spans="1:9" s="526" customFormat="1" ht="12" x14ac:dyDescent="0.2">
      <c r="A178" s="175"/>
      <c r="B178" s="523" t="s">
        <v>8934</v>
      </c>
      <c r="C178" s="209"/>
      <c r="D178" s="524" t="s">
        <v>9066</v>
      </c>
      <c r="E178" s="209"/>
      <c r="F178" s="209"/>
      <c r="G178" s="209"/>
      <c r="H178" s="525"/>
      <c r="I178" s="385"/>
    </row>
    <row r="179" spans="1:9" s="526" customFormat="1" ht="12" x14ac:dyDescent="0.2">
      <c r="A179" s="175"/>
      <c r="B179" s="523" t="s">
        <v>8934</v>
      </c>
      <c r="C179" s="209"/>
      <c r="D179" s="524">
        <v>1</v>
      </c>
      <c r="E179" s="209"/>
      <c r="F179" s="209"/>
      <c r="G179" s="209"/>
      <c r="H179" s="525"/>
      <c r="I179" s="385"/>
    </row>
    <row r="180" spans="1:9" s="46" customFormat="1" ht="24.95" customHeight="1" x14ac:dyDescent="0.25">
      <c r="A180" s="278">
        <f>MAX(A177)+1</f>
        <v>82</v>
      </c>
      <c r="B180" s="278" t="s">
        <v>979</v>
      </c>
      <c r="C180" s="382" t="s">
        <v>4400</v>
      </c>
      <c r="D180" s="280" t="s">
        <v>9158</v>
      </c>
      <c r="E180" s="281" t="s">
        <v>940</v>
      </c>
      <c r="F180" s="282">
        <v>50</v>
      </c>
      <c r="G180" s="67"/>
      <c r="H180" s="254">
        <f t="shared" ref="H180" si="43">ROUND(G180*F180,2)</f>
        <v>0</v>
      </c>
      <c r="I180" s="280"/>
    </row>
    <row r="181" spans="1:9" s="526" customFormat="1" ht="12" x14ac:dyDescent="0.2">
      <c r="A181" s="175"/>
      <c r="B181" s="523" t="s">
        <v>8934</v>
      </c>
      <c r="C181" s="209"/>
      <c r="D181" s="524" t="s">
        <v>9066</v>
      </c>
      <c r="E181" s="209"/>
      <c r="F181" s="209"/>
      <c r="G181" s="209"/>
      <c r="H181" s="525"/>
      <c r="I181" s="385"/>
    </row>
    <row r="182" spans="1:9" s="526" customFormat="1" ht="12" x14ac:dyDescent="0.2">
      <c r="A182" s="175"/>
      <c r="B182" s="523" t="s">
        <v>8934</v>
      </c>
      <c r="C182" s="209"/>
      <c r="D182" s="524">
        <v>50</v>
      </c>
      <c r="E182" s="209"/>
      <c r="F182" s="209"/>
      <c r="G182" s="209"/>
      <c r="H182" s="525"/>
      <c r="I182" s="385"/>
    </row>
    <row r="183" spans="1:9" s="46" customFormat="1" ht="24.95" customHeight="1" x14ac:dyDescent="0.25">
      <c r="A183" s="278">
        <f>MAX(A180)+1</f>
        <v>83</v>
      </c>
      <c r="B183" s="278" t="s">
        <v>979</v>
      </c>
      <c r="C183" s="382"/>
      <c r="D183" s="280" t="s">
        <v>5573</v>
      </c>
      <c r="E183" s="281" t="s">
        <v>940</v>
      </c>
      <c r="F183" s="282">
        <v>32</v>
      </c>
      <c r="G183" s="67"/>
      <c r="H183" s="254">
        <f t="shared" ref="H183" si="44">ROUND(G183*F183,2)</f>
        <v>0</v>
      </c>
      <c r="I183" s="280"/>
    </row>
    <row r="184" spans="1:9" s="526" customFormat="1" ht="12" x14ac:dyDescent="0.2">
      <c r="A184" s="175"/>
      <c r="B184" s="523" t="s">
        <v>8934</v>
      </c>
      <c r="C184" s="209"/>
      <c r="D184" s="524" t="s">
        <v>9066</v>
      </c>
      <c r="E184" s="209"/>
      <c r="F184" s="209"/>
      <c r="G184" s="209"/>
      <c r="H184" s="525"/>
      <c r="I184" s="385"/>
    </row>
    <row r="185" spans="1:9" s="526" customFormat="1" ht="12" x14ac:dyDescent="0.2">
      <c r="A185" s="175"/>
      <c r="B185" s="523" t="s">
        <v>8934</v>
      </c>
      <c r="C185" s="209"/>
      <c r="D185" s="524">
        <v>32</v>
      </c>
      <c r="E185" s="209"/>
      <c r="F185" s="209"/>
      <c r="G185" s="209"/>
      <c r="H185" s="525"/>
      <c r="I185" s="385"/>
    </row>
    <row r="186" spans="1:9" s="46" customFormat="1" ht="24.95" customHeight="1" x14ac:dyDescent="0.25">
      <c r="A186" s="278">
        <f>MAX(A183)+1</f>
        <v>84</v>
      </c>
      <c r="B186" s="278" t="s">
        <v>979</v>
      </c>
      <c r="C186" s="382"/>
      <c r="D186" s="280" t="s">
        <v>5575</v>
      </c>
      <c r="E186" s="281" t="s">
        <v>940</v>
      </c>
      <c r="F186" s="282">
        <v>16</v>
      </c>
      <c r="G186" s="67"/>
      <c r="H186" s="254">
        <f t="shared" ref="H186" si="45">ROUND(G186*F186,2)</f>
        <v>0</v>
      </c>
      <c r="I186" s="280"/>
    </row>
    <row r="187" spans="1:9" s="526" customFormat="1" ht="12" x14ac:dyDescent="0.2">
      <c r="A187" s="175"/>
      <c r="B187" s="523" t="s">
        <v>8934</v>
      </c>
      <c r="C187" s="209"/>
      <c r="D187" s="524" t="s">
        <v>9066</v>
      </c>
      <c r="E187" s="209"/>
      <c r="F187" s="209"/>
      <c r="G187" s="209"/>
      <c r="H187" s="525"/>
      <c r="I187" s="385"/>
    </row>
    <row r="188" spans="1:9" s="526" customFormat="1" ht="12" x14ac:dyDescent="0.2">
      <c r="A188" s="175"/>
      <c r="B188" s="523" t="s">
        <v>8934</v>
      </c>
      <c r="C188" s="209"/>
      <c r="D188" s="524">
        <v>16</v>
      </c>
      <c r="E188" s="209"/>
      <c r="F188" s="209"/>
      <c r="G188" s="209"/>
      <c r="H188" s="525"/>
      <c r="I188" s="385"/>
    </row>
    <row r="189" spans="1:9" s="46" customFormat="1" ht="24.95" customHeight="1" x14ac:dyDescent="0.25">
      <c r="A189" s="278">
        <f>MAX(A186)+1</f>
        <v>85</v>
      </c>
      <c r="B189" s="278" t="s">
        <v>979</v>
      </c>
      <c r="C189" s="382"/>
      <c r="D189" s="280" t="s">
        <v>5547</v>
      </c>
      <c r="E189" s="281" t="s">
        <v>721</v>
      </c>
      <c r="F189" s="282">
        <v>1</v>
      </c>
      <c r="G189" s="67"/>
      <c r="H189" s="254">
        <f t="shared" ref="H189" si="46">ROUND(G189*F189,2)</f>
        <v>0</v>
      </c>
      <c r="I189" s="280"/>
    </row>
    <row r="190" spans="1:9" s="526" customFormat="1" ht="12" x14ac:dyDescent="0.2">
      <c r="A190" s="175"/>
      <c r="B190" s="523" t="s">
        <v>8934</v>
      </c>
      <c r="C190" s="209"/>
      <c r="D190" s="524" t="s">
        <v>9066</v>
      </c>
      <c r="E190" s="209"/>
      <c r="F190" s="209"/>
      <c r="G190" s="209"/>
      <c r="H190" s="525"/>
      <c r="I190" s="385"/>
    </row>
    <row r="191" spans="1:9" s="526" customFormat="1" ht="12" x14ac:dyDescent="0.2">
      <c r="A191" s="175"/>
      <c r="B191" s="523" t="s">
        <v>8934</v>
      </c>
      <c r="C191" s="209"/>
      <c r="D191" s="524">
        <v>1</v>
      </c>
      <c r="E191" s="209"/>
      <c r="F191" s="209"/>
      <c r="G191" s="209"/>
      <c r="H191" s="525"/>
      <c r="I191" s="385"/>
    </row>
    <row r="192" spans="1:9" s="46" customFormat="1" ht="24.95" customHeight="1" x14ac:dyDescent="0.25">
      <c r="A192" s="278">
        <f>MAX(A189)+1</f>
        <v>86</v>
      </c>
      <c r="B192" s="278" t="s">
        <v>979</v>
      </c>
      <c r="C192" s="382"/>
      <c r="D192" s="280" t="s">
        <v>9159</v>
      </c>
      <c r="E192" s="281" t="s">
        <v>940</v>
      </c>
      <c r="F192" s="282">
        <v>6</v>
      </c>
      <c r="G192" s="67"/>
      <c r="H192" s="254">
        <f t="shared" ref="H192" si="47">ROUND(G192*F192,2)</f>
        <v>0</v>
      </c>
      <c r="I192" s="280"/>
    </row>
    <row r="193" spans="1:9" s="526" customFormat="1" ht="12" x14ac:dyDescent="0.2">
      <c r="A193" s="175"/>
      <c r="B193" s="523" t="s">
        <v>8934</v>
      </c>
      <c r="C193" s="209"/>
      <c r="D193" s="524" t="s">
        <v>9066</v>
      </c>
      <c r="E193" s="209"/>
      <c r="F193" s="209"/>
      <c r="G193" s="209"/>
      <c r="H193" s="525"/>
      <c r="I193" s="385"/>
    </row>
    <row r="194" spans="1:9" s="526" customFormat="1" ht="12" x14ac:dyDescent="0.2">
      <c r="A194" s="175"/>
      <c r="B194" s="523" t="s">
        <v>8934</v>
      </c>
      <c r="C194" s="209"/>
      <c r="D194" s="524">
        <v>6</v>
      </c>
      <c r="E194" s="209"/>
      <c r="F194" s="209"/>
      <c r="G194" s="209"/>
      <c r="H194" s="525"/>
      <c r="I194" s="385"/>
    </row>
    <row r="195" spans="1:9" s="46" customFormat="1" ht="24.95" customHeight="1" x14ac:dyDescent="0.25">
      <c r="A195" s="278">
        <f>MAX(A192)+1</f>
        <v>87</v>
      </c>
      <c r="B195" s="278" t="s">
        <v>979</v>
      </c>
      <c r="C195" s="382"/>
      <c r="D195" s="280" t="s">
        <v>9061</v>
      </c>
      <c r="E195" s="281" t="s">
        <v>721</v>
      </c>
      <c r="F195" s="282">
        <v>1</v>
      </c>
      <c r="G195" s="67"/>
      <c r="H195" s="254">
        <f t="shared" ref="H195" si="48">ROUND(G195*F195,2)</f>
        <v>0</v>
      </c>
      <c r="I195" s="280"/>
    </row>
    <row r="196" spans="1:9" s="526" customFormat="1" ht="12" x14ac:dyDescent="0.2">
      <c r="A196" s="175"/>
      <c r="B196" s="523" t="s">
        <v>8934</v>
      </c>
      <c r="C196" s="209"/>
      <c r="D196" s="524" t="s">
        <v>9066</v>
      </c>
      <c r="E196" s="209"/>
      <c r="F196" s="209"/>
      <c r="G196" s="209"/>
      <c r="H196" s="525"/>
      <c r="I196" s="385"/>
    </row>
    <row r="197" spans="1:9" s="526" customFormat="1" ht="12" x14ac:dyDescent="0.2">
      <c r="A197" s="175"/>
      <c r="B197" s="523" t="s">
        <v>8934</v>
      </c>
      <c r="C197" s="209"/>
      <c r="D197" s="524">
        <v>1</v>
      </c>
      <c r="E197" s="209"/>
      <c r="F197" s="209"/>
      <c r="G197" s="209"/>
      <c r="H197" s="525"/>
      <c r="I197" s="385"/>
    </row>
    <row r="198" spans="1:9" s="46" customFormat="1" ht="24.95" customHeight="1" x14ac:dyDescent="0.25">
      <c r="A198" s="278">
        <f>MAX(A195)+1</f>
        <v>88</v>
      </c>
      <c r="B198" s="278" t="s">
        <v>979</v>
      </c>
      <c r="C198" s="382"/>
      <c r="D198" s="280" t="s">
        <v>9160</v>
      </c>
      <c r="E198" s="281" t="s">
        <v>721</v>
      </c>
      <c r="F198" s="282">
        <v>1</v>
      </c>
      <c r="G198" s="67"/>
      <c r="H198" s="254">
        <f t="shared" ref="H198" si="49">ROUND(G198*F198,2)</f>
        <v>0</v>
      </c>
      <c r="I198" s="280"/>
    </row>
    <row r="199" spans="1:9" s="526" customFormat="1" ht="12" x14ac:dyDescent="0.2">
      <c r="A199" s="175"/>
      <c r="B199" s="523" t="s">
        <v>8934</v>
      </c>
      <c r="C199" s="209"/>
      <c r="D199" s="524" t="s">
        <v>9066</v>
      </c>
      <c r="E199" s="209"/>
      <c r="F199" s="209"/>
      <c r="G199" s="209"/>
      <c r="H199" s="525"/>
      <c r="I199" s="385"/>
    </row>
    <row r="200" spans="1:9" s="526" customFormat="1" ht="12" x14ac:dyDescent="0.2">
      <c r="A200" s="184"/>
      <c r="B200" s="527" t="s">
        <v>8934</v>
      </c>
      <c r="C200" s="185"/>
      <c r="D200" s="528">
        <v>1</v>
      </c>
      <c r="E200" s="185"/>
      <c r="F200" s="185"/>
      <c r="G200" s="185"/>
      <c r="H200" s="529"/>
      <c r="I200"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9161</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8930</v>
      </c>
      <c r="C9" s="352" t="s">
        <v>9162</v>
      </c>
      <c r="D9" s="352" t="s">
        <v>5579</v>
      </c>
      <c r="E9" s="353"/>
      <c r="F9" s="116"/>
      <c r="G9" s="116"/>
      <c r="H9" s="116">
        <f>SUM(H10:H156)</f>
        <v>0</v>
      </c>
      <c r="I9" s="277"/>
    </row>
    <row r="10" spans="1:29" s="46" customFormat="1" ht="26.25" customHeight="1" x14ac:dyDescent="0.25">
      <c r="A10" s="278">
        <v>1</v>
      </c>
      <c r="B10" s="278" t="s">
        <v>979</v>
      </c>
      <c r="C10" s="382"/>
      <c r="D10" s="280" t="s">
        <v>9163</v>
      </c>
      <c r="E10" s="281" t="s">
        <v>744</v>
      </c>
      <c r="F10" s="282">
        <v>2</v>
      </c>
      <c r="G10" s="67"/>
      <c r="H10" s="254">
        <f>ROUND(G10*F10,2)</f>
        <v>0</v>
      </c>
      <c r="I10" s="280"/>
    </row>
    <row r="11" spans="1:29" ht="24.95" customHeight="1" x14ac:dyDescent="0.2">
      <c r="A11" s="167">
        <v>2</v>
      </c>
      <c r="B11" s="167" t="s">
        <v>1145</v>
      </c>
      <c r="C11" s="168"/>
      <c r="D11" s="169" t="s">
        <v>9164</v>
      </c>
      <c r="E11" s="170" t="s">
        <v>744</v>
      </c>
      <c r="F11" s="171">
        <v>2</v>
      </c>
      <c r="G11" s="117"/>
      <c r="H11" s="172">
        <f>ROUND(G11*F11,2)</f>
        <v>0</v>
      </c>
      <c r="I11" s="169"/>
    </row>
    <row r="12" spans="1:29" s="526" customFormat="1" ht="12" x14ac:dyDescent="0.2">
      <c r="A12" s="175"/>
      <c r="B12" s="523" t="s">
        <v>8934</v>
      </c>
      <c r="C12" s="209"/>
      <c r="D12" s="524" t="s">
        <v>9165</v>
      </c>
      <c r="E12" s="209"/>
      <c r="F12" s="209"/>
      <c r="G12" s="209"/>
      <c r="H12" s="525"/>
      <c r="I12" s="385"/>
    </row>
    <row r="13" spans="1:29" s="526" customFormat="1" ht="12" x14ac:dyDescent="0.2">
      <c r="A13" s="175"/>
      <c r="B13" s="523" t="s">
        <v>8934</v>
      </c>
      <c r="C13" s="209"/>
      <c r="D13" s="524" t="s">
        <v>8957</v>
      </c>
      <c r="E13" s="209"/>
      <c r="F13" s="209"/>
      <c r="G13" s="209"/>
      <c r="H13" s="525"/>
      <c r="I13" s="385"/>
    </row>
    <row r="14" spans="1:29" s="46" customFormat="1" ht="24.95" customHeight="1" x14ac:dyDescent="0.25">
      <c r="A14" s="278">
        <v>3</v>
      </c>
      <c r="B14" s="278" t="s">
        <v>979</v>
      </c>
      <c r="C14" s="382"/>
      <c r="D14" s="280" t="s">
        <v>9166</v>
      </c>
      <c r="E14" s="281" t="s">
        <v>744</v>
      </c>
      <c r="F14" s="282">
        <v>2</v>
      </c>
      <c r="G14" s="67"/>
      <c r="H14" s="254">
        <f t="shared" ref="H14:H15" si="0">ROUND(G14*F14,2)</f>
        <v>0</v>
      </c>
      <c r="I14" s="280"/>
    </row>
    <row r="15" spans="1:29" ht="24.95" customHeight="1" x14ac:dyDescent="0.2">
      <c r="A15" s="167">
        <v>4</v>
      </c>
      <c r="B15" s="167" t="s">
        <v>1145</v>
      </c>
      <c r="C15" s="168"/>
      <c r="D15" s="169" t="s">
        <v>9167</v>
      </c>
      <c r="E15" s="170" t="s">
        <v>744</v>
      </c>
      <c r="F15" s="171">
        <v>2</v>
      </c>
      <c r="G15" s="117"/>
      <c r="H15" s="172">
        <f t="shared" si="0"/>
        <v>0</v>
      </c>
      <c r="I15" s="169"/>
    </row>
    <row r="16" spans="1:29" s="526" customFormat="1" ht="12" x14ac:dyDescent="0.2">
      <c r="A16" s="175"/>
      <c r="B16" s="523" t="s">
        <v>8934</v>
      </c>
      <c r="C16" s="209"/>
      <c r="D16" s="524" t="s">
        <v>9165</v>
      </c>
      <c r="E16" s="209"/>
      <c r="F16" s="209"/>
      <c r="G16" s="209"/>
      <c r="H16" s="525"/>
      <c r="I16" s="385"/>
    </row>
    <row r="17" spans="1:9" s="526" customFormat="1" ht="12" x14ac:dyDescent="0.2">
      <c r="A17" s="175"/>
      <c r="B17" s="523" t="s">
        <v>8934</v>
      </c>
      <c r="C17" s="209"/>
      <c r="D17" s="524" t="s">
        <v>8957</v>
      </c>
      <c r="E17" s="209"/>
      <c r="F17" s="209"/>
      <c r="G17" s="209"/>
      <c r="H17" s="525"/>
      <c r="I17" s="385"/>
    </row>
    <row r="18" spans="1:9" s="46" customFormat="1" ht="24.95" customHeight="1" x14ac:dyDescent="0.25">
      <c r="A18" s="278">
        <v>5</v>
      </c>
      <c r="B18" s="278" t="s">
        <v>979</v>
      </c>
      <c r="C18" s="382"/>
      <c r="D18" s="280" t="s">
        <v>9168</v>
      </c>
      <c r="E18" s="281" t="s">
        <v>744</v>
      </c>
      <c r="F18" s="282">
        <v>2</v>
      </c>
      <c r="G18" s="67"/>
      <c r="H18" s="254">
        <f t="shared" ref="H18:H19" si="1">ROUND(G18*F18,2)</f>
        <v>0</v>
      </c>
      <c r="I18" s="280"/>
    </row>
    <row r="19" spans="1:9" ht="24.95" customHeight="1" x14ac:dyDescent="0.2">
      <c r="A19" s="167">
        <v>6</v>
      </c>
      <c r="B19" s="167" t="s">
        <v>1145</v>
      </c>
      <c r="C19" s="168"/>
      <c r="D19" s="169" t="s">
        <v>9169</v>
      </c>
      <c r="E19" s="170" t="s">
        <v>744</v>
      </c>
      <c r="F19" s="171">
        <v>2</v>
      </c>
      <c r="G19" s="117"/>
      <c r="H19" s="172">
        <f t="shared" si="1"/>
        <v>0</v>
      </c>
      <c r="I19" s="169"/>
    </row>
    <row r="20" spans="1:9" s="526" customFormat="1" ht="12" x14ac:dyDescent="0.2">
      <c r="A20" s="175"/>
      <c r="B20" s="523" t="s">
        <v>8934</v>
      </c>
      <c r="C20" s="209"/>
      <c r="D20" s="524" t="s">
        <v>9165</v>
      </c>
      <c r="E20" s="209"/>
      <c r="F20" s="209"/>
      <c r="G20" s="209"/>
      <c r="H20" s="525"/>
      <c r="I20" s="385"/>
    </row>
    <row r="21" spans="1:9" s="526" customFormat="1" ht="12" x14ac:dyDescent="0.2">
      <c r="A21" s="175"/>
      <c r="B21" s="523" t="s">
        <v>8934</v>
      </c>
      <c r="C21" s="209"/>
      <c r="D21" s="524" t="s">
        <v>8957</v>
      </c>
      <c r="E21" s="209"/>
      <c r="F21" s="209"/>
      <c r="G21" s="209"/>
      <c r="H21" s="525"/>
      <c r="I21" s="385"/>
    </row>
    <row r="22" spans="1:9" s="46" customFormat="1" ht="24.95" customHeight="1" x14ac:dyDescent="0.25">
      <c r="A22" s="278">
        <v>7</v>
      </c>
      <c r="B22" s="278" t="s">
        <v>979</v>
      </c>
      <c r="C22" s="382"/>
      <c r="D22" s="280" t="s">
        <v>9170</v>
      </c>
      <c r="E22" s="281" t="s">
        <v>744</v>
      </c>
      <c r="F22" s="282">
        <v>4</v>
      </c>
      <c r="G22" s="67"/>
      <c r="H22" s="254">
        <f t="shared" ref="H22:H23" si="2">ROUND(G22*F22,2)</f>
        <v>0</v>
      </c>
      <c r="I22" s="280"/>
    </row>
    <row r="23" spans="1:9" ht="24.95" customHeight="1" x14ac:dyDescent="0.2">
      <c r="A23" s="167">
        <v>8</v>
      </c>
      <c r="B23" s="167" t="s">
        <v>1145</v>
      </c>
      <c r="C23" s="168"/>
      <c r="D23" s="169" t="s">
        <v>9171</v>
      </c>
      <c r="E23" s="170" t="s">
        <v>744</v>
      </c>
      <c r="F23" s="171">
        <v>4</v>
      </c>
      <c r="G23" s="117"/>
      <c r="H23" s="172">
        <f t="shared" si="2"/>
        <v>0</v>
      </c>
      <c r="I23" s="169"/>
    </row>
    <row r="24" spans="1:9" s="526" customFormat="1" ht="12" x14ac:dyDescent="0.2">
      <c r="A24" s="175"/>
      <c r="B24" s="523" t="s">
        <v>8934</v>
      </c>
      <c r="C24" s="209"/>
      <c r="D24" s="524" t="s">
        <v>9165</v>
      </c>
      <c r="E24" s="209"/>
      <c r="F24" s="209"/>
      <c r="G24" s="209"/>
      <c r="H24" s="525"/>
      <c r="I24" s="385"/>
    </row>
    <row r="25" spans="1:9" s="526" customFormat="1" ht="12" x14ac:dyDescent="0.2">
      <c r="A25" s="175"/>
      <c r="B25" s="523" t="s">
        <v>8934</v>
      </c>
      <c r="C25" s="209"/>
      <c r="D25" s="524" t="s">
        <v>9172</v>
      </c>
      <c r="E25" s="209"/>
      <c r="F25" s="209"/>
      <c r="G25" s="209"/>
      <c r="H25" s="525"/>
      <c r="I25" s="385"/>
    </row>
    <row r="26" spans="1:9" s="46" customFormat="1" ht="24.95" customHeight="1" x14ac:dyDescent="0.25">
      <c r="A26" s="278">
        <v>9</v>
      </c>
      <c r="B26" s="278" t="s">
        <v>979</v>
      </c>
      <c r="C26" s="382"/>
      <c r="D26" s="280" t="s">
        <v>9173</v>
      </c>
      <c r="E26" s="281" t="s">
        <v>744</v>
      </c>
      <c r="F26" s="282">
        <v>6</v>
      </c>
      <c r="G26" s="67"/>
      <c r="H26" s="254">
        <f t="shared" ref="H26:H27" si="3">ROUND(G26*F26,2)</f>
        <v>0</v>
      </c>
      <c r="I26" s="280"/>
    </row>
    <row r="27" spans="1:9" ht="24.95" customHeight="1" x14ac:dyDescent="0.2">
      <c r="A27" s="167">
        <v>10</v>
      </c>
      <c r="B27" s="167" t="s">
        <v>1145</v>
      </c>
      <c r="C27" s="168"/>
      <c r="D27" s="169" t="s">
        <v>9174</v>
      </c>
      <c r="E27" s="170" t="s">
        <v>744</v>
      </c>
      <c r="F27" s="171">
        <v>6</v>
      </c>
      <c r="G27" s="117"/>
      <c r="H27" s="172">
        <f t="shared" si="3"/>
        <v>0</v>
      </c>
      <c r="I27" s="169"/>
    </row>
    <row r="28" spans="1:9" s="526" customFormat="1" ht="12" x14ac:dyDescent="0.2">
      <c r="A28" s="175"/>
      <c r="B28" s="523" t="s">
        <v>8934</v>
      </c>
      <c r="C28" s="209"/>
      <c r="D28" s="524" t="s">
        <v>9165</v>
      </c>
      <c r="E28" s="209"/>
      <c r="F28" s="209"/>
      <c r="G28" s="209"/>
      <c r="H28" s="525"/>
      <c r="I28" s="385"/>
    </row>
    <row r="29" spans="1:9" s="526" customFormat="1" ht="12" x14ac:dyDescent="0.2">
      <c r="A29" s="175"/>
      <c r="B29" s="523" t="s">
        <v>8934</v>
      </c>
      <c r="C29" s="209"/>
      <c r="D29" s="524" t="s">
        <v>9175</v>
      </c>
      <c r="E29" s="209"/>
      <c r="F29" s="209"/>
      <c r="G29" s="209"/>
      <c r="H29" s="525"/>
      <c r="I29" s="385"/>
    </row>
    <row r="30" spans="1:9" s="46" customFormat="1" ht="24.95" customHeight="1" x14ac:dyDescent="0.25">
      <c r="A30" s="278">
        <v>11</v>
      </c>
      <c r="B30" s="278" t="s">
        <v>979</v>
      </c>
      <c r="C30" s="382"/>
      <c r="D30" s="280" t="s">
        <v>9176</v>
      </c>
      <c r="E30" s="281" t="s">
        <v>744</v>
      </c>
      <c r="F30" s="282">
        <v>2</v>
      </c>
      <c r="G30" s="67"/>
      <c r="H30" s="254">
        <f t="shared" ref="H30:H31" si="4">ROUND(G30*F30,2)</f>
        <v>0</v>
      </c>
      <c r="I30" s="280"/>
    </row>
    <row r="31" spans="1:9" ht="24.95" customHeight="1" x14ac:dyDescent="0.2">
      <c r="A31" s="167">
        <v>12</v>
      </c>
      <c r="B31" s="167" t="s">
        <v>1145</v>
      </c>
      <c r="C31" s="168"/>
      <c r="D31" s="169" t="s">
        <v>9177</v>
      </c>
      <c r="E31" s="170" t="s">
        <v>744</v>
      </c>
      <c r="F31" s="171">
        <v>2</v>
      </c>
      <c r="G31" s="117"/>
      <c r="H31" s="172">
        <f t="shared" si="4"/>
        <v>0</v>
      </c>
      <c r="I31" s="169"/>
    </row>
    <row r="32" spans="1:9" s="526" customFormat="1" ht="12" x14ac:dyDescent="0.2">
      <c r="A32" s="175"/>
      <c r="B32" s="523" t="s">
        <v>8934</v>
      </c>
      <c r="C32" s="209"/>
      <c r="D32" s="524" t="s">
        <v>9165</v>
      </c>
      <c r="E32" s="209"/>
      <c r="F32" s="209"/>
      <c r="G32" s="209"/>
      <c r="H32" s="525"/>
      <c r="I32" s="385"/>
    </row>
    <row r="33" spans="1:16384" s="526" customFormat="1" ht="12" x14ac:dyDescent="0.2">
      <c r="A33" s="175"/>
      <c r="B33" s="523" t="s">
        <v>8934</v>
      </c>
      <c r="C33" s="209"/>
      <c r="D33" s="524" t="s">
        <v>8957</v>
      </c>
      <c r="E33" s="209"/>
      <c r="F33" s="209"/>
      <c r="G33" s="209"/>
      <c r="H33" s="525"/>
      <c r="I33" s="385"/>
    </row>
    <row r="34" spans="1:16384" s="46" customFormat="1" ht="24.95" customHeight="1" x14ac:dyDescent="0.25">
      <c r="A34" s="278">
        <v>13</v>
      </c>
      <c r="B34" s="278" t="s">
        <v>979</v>
      </c>
      <c r="C34" s="382"/>
      <c r="D34" s="280" t="s">
        <v>9178</v>
      </c>
      <c r="E34" s="281" t="s">
        <v>744</v>
      </c>
      <c r="F34" s="282">
        <v>4</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9179</v>
      </c>
      <c r="E35" s="170" t="s">
        <v>744</v>
      </c>
      <c r="F35" s="171">
        <v>4</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9165</v>
      </c>
      <c r="E36" s="209"/>
      <c r="F36" s="209"/>
      <c r="G36" s="209"/>
      <c r="H36" s="525"/>
      <c r="I36" s="385"/>
    </row>
    <row r="37" spans="1:16384" s="526" customFormat="1" ht="12" x14ac:dyDescent="0.2">
      <c r="A37" s="175"/>
      <c r="B37" s="523" t="s">
        <v>8934</v>
      </c>
      <c r="C37" s="209"/>
      <c r="D37" s="524" t="s">
        <v>9172</v>
      </c>
      <c r="E37" s="209"/>
      <c r="F37" s="209"/>
      <c r="G37" s="209"/>
      <c r="H37" s="525"/>
      <c r="I37" s="385"/>
    </row>
    <row r="38" spans="1:16384" s="46" customFormat="1" ht="24.95" customHeight="1" x14ac:dyDescent="0.25">
      <c r="A38" s="278">
        <v>15</v>
      </c>
      <c r="B38" s="278" t="s">
        <v>979</v>
      </c>
      <c r="C38" s="382"/>
      <c r="D38" s="280" t="s">
        <v>9180</v>
      </c>
      <c r="E38" s="281" t="s">
        <v>744</v>
      </c>
      <c r="F38" s="282">
        <v>1</v>
      </c>
      <c r="G38" s="67"/>
      <c r="H38" s="254">
        <f t="shared" ref="H38:H39" si="6">ROUND(G38*F38,2)</f>
        <v>0</v>
      </c>
      <c r="I38" s="280"/>
    </row>
    <row r="39" spans="1:16384" ht="24.95" customHeight="1" x14ac:dyDescent="0.2">
      <c r="A39" s="167">
        <v>16</v>
      </c>
      <c r="B39" s="167" t="s">
        <v>1145</v>
      </c>
      <c r="C39" s="168"/>
      <c r="D39" s="169" t="s">
        <v>9181</v>
      </c>
      <c r="E39" s="170" t="s">
        <v>744</v>
      </c>
      <c r="F39" s="171">
        <v>1</v>
      </c>
      <c r="G39" s="117"/>
      <c r="H39" s="172">
        <f t="shared" si="6"/>
        <v>0</v>
      </c>
      <c r="I39" s="169"/>
    </row>
    <row r="40" spans="1:16384" s="526" customFormat="1" ht="12" x14ac:dyDescent="0.2">
      <c r="A40" s="175"/>
      <c r="B40" s="523" t="s">
        <v>8934</v>
      </c>
      <c r="C40" s="209"/>
      <c r="D40" s="524" t="s">
        <v>9165</v>
      </c>
      <c r="E40" s="209"/>
      <c r="F40" s="209"/>
      <c r="G40" s="209"/>
      <c r="H40" s="525"/>
      <c r="I40" s="385"/>
    </row>
    <row r="41" spans="1:16384" s="526" customFormat="1" ht="12" x14ac:dyDescent="0.2">
      <c r="A41" s="175"/>
      <c r="B41" s="523" t="s">
        <v>8934</v>
      </c>
      <c r="C41" s="209"/>
      <c r="D41" s="524" t="s">
        <v>9182</v>
      </c>
      <c r="E41" s="209"/>
      <c r="F41" s="209"/>
      <c r="G41" s="209"/>
      <c r="H41" s="525"/>
      <c r="I41" s="385"/>
    </row>
    <row r="42" spans="1:16384" s="46" customFormat="1" ht="24.95" customHeight="1" x14ac:dyDescent="0.25">
      <c r="A42" s="278">
        <v>17</v>
      </c>
      <c r="B42" s="278" t="s">
        <v>979</v>
      </c>
      <c r="C42" s="382"/>
      <c r="D42" s="280" t="s">
        <v>9183</v>
      </c>
      <c r="E42" s="281" t="s">
        <v>744</v>
      </c>
      <c r="F42" s="282">
        <v>6</v>
      </c>
      <c r="G42" s="67"/>
      <c r="H42" s="254">
        <f t="shared" ref="H42:H43" si="7">ROUND(G42*F42,2)</f>
        <v>0</v>
      </c>
      <c r="I42" s="280"/>
    </row>
    <row r="43" spans="1:16384" ht="24.95" customHeight="1" x14ac:dyDescent="0.2">
      <c r="A43" s="167">
        <v>18</v>
      </c>
      <c r="B43" s="167" t="s">
        <v>1145</v>
      </c>
      <c r="C43" s="168"/>
      <c r="D43" s="169" t="s">
        <v>9184</v>
      </c>
      <c r="E43" s="170" t="s">
        <v>744</v>
      </c>
      <c r="F43" s="171">
        <v>6</v>
      </c>
      <c r="G43" s="117"/>
      <c r="H43" s="172">
        <f t="shared" si="7"/>
        <v>0</v>
      </c>
      <c r="I43" s="169"/>
    </row>
    <row r="44" spans="1:16384" s="526" customFormat="1" ht="12" x14ac:dyDescent="0.2">
      <c r="A44" s="175"/>
      <c r="B44" s="523" t="s">
        <v>8934</v>
      </c>
      <c r="C44" s="209"/>
      <c r="D44" s="524" t="s">
        <v>9165</v>
      </c>
      <c r="E44" s="209"/>
      <c r="F44" s="209"/>
      <c r="G44" s="209"/>
      <c r="H44" s="525"/>
      <c r="I44" s="385"/>
    </row>
    <row r="45" spans="1:16384" s="526" customFormat="1" ht="12" x14ac:dyDescent="0.2">
      <c r="A45" s="175"/>
      <c r="B45" s="523" t="s">
        <v>8934</v>
      </c>
      <c r="C45" s="209"/>
      <c r="D45" s="524" t="s">
        <v>9185</v>
      </c>
      <c r="E45" s="209"/>
      <c r="F45" s="209"/>
      <c r="G45" s="209"/>
      <c r="H45" s="525"/>
      <c r="I45" s="385"/>
    </row>
    <row r="46" spans="1:16384" s="46" customFormat="1" ht="24.95" customHeight="1" x14ac:dyDescent="0.25">
      <c r="A46" s="278">
        <v>19</v>
      </c>
      <c r="B46" s="278" t="s">
        <v>979</v>
      </c>
      <c r="C46" s="382"/>
      <c r="D46" s="280" t="s">
        <v>9186</v>
      </c>
      <c r="E46" s="281" t="s">
        <v>744</v>
      </c>
      <c r="F46" s="282">
        <v>1</v>
      </c>
      <c r="G46" s="67"/>
      <c r="H46" s="254">
        <f t="shared" ref="H46:H47" si="8">ROUND(G46*F46,2)</f>
        <v>0</v>
      </c>
      <c r="I46" s="280"/>
    </row>
    <row r="47" spans="1:16384" ht="24.95" customHeight="1" x14ac:dyDescent="0.2">
      <c r="A47" s="167">
        <v>20</v>
      </c>
      <c r="B47" s="167" t="s">
        <v>1145</v>
      </c>
      <c r="C47" s="168"/>
      <c r="D47" s="169" t="s">
        <v>9187</v>
      </c>
      <c r="E47" s="170" t="s">
        <v>744</v>
      </c>
      <c r="F47" s="171">
        <v>1</v>
      </c>
      <c r="G47" s="117"/>
      <c r="H47" s="172">
        <f t="shared" si="8"/>
        <v>0</v>
      </c>
      <c r="I47" s="169"/>
    </row>
    <row r="48" spans="1:16384" s="526" customFormat="1" ht="12" x14ac:dyDescent="0.2">
      <c r="A48" s="175"/>
      <c r="B48" s="523" t="s">
        <v>8934</v>
      </c>
      <c r="C48" s="209"/>
      <c r="D48" s="524" t="s">
        <v>9165</v>
      </c>
      <c r="E48" s="209"/>
      <c r="F48" s="209"/>
      <c r="G48" s="209"/>
      <c r="H48" s="525"/>
      <c r="I48" s="385"/>
    </row>
    <row r="49" spans="1:9" s="526" customFormat="1" ht="12" x14ac:dyDescent="0.2">
      <c r="A49" s="175"/>
      <c r="B49" s="523" t="s">
        <v>8934</v>
      </c>
      <c r="C49" s="209"/>
      <c r="D49" s="524" t="s">
        <v>8936</v>
      </c>
      <c r="E49" s="209"/>
      <c r="F49" s="209"/>
      <c r="G49" s="209"/>
      <c r="H49" s="525"/>
      <c r="I49" s="385"/>
    </row>
    <row r="50" spans="1:9" s="46" customFormat="1" ht="24.95" customHeight="1" x14ac:dyDescent="0.25">
      <c r="A50" s="278">
        <v>21</v>
      </c>
      <c r="B50" s="278" t="s">
        <v>979</v>
      </c>
      <c r="C50" s="382"/>
      <c r="D50" s="280" t="s">
        <v>8937</v>
      </c>
      <c r="E50" s="281" t="s">
        <v>744</v>
      </c>
      <c r="F50" s="282">
        <v>1</v>
      </c>
      <c r="G50" s="67"/>
      <c r="H50" s="254">
        <f t="shared" ref="H50:H51" si="9">ROUND(G50*F50,2)</f>
        <v>0</v>
      </c>
      <c r="I50" s="280"/>
    </row>
    <row r="51" spans="1:9" ht="24.95" customHeight="1" x14ac:dyDescent="0.2">
      <c r="A51" s="167">
        <v>22</v>
      </c>
      <c r="B51" s="167" t="s">
        <v>1145</v>
      </c>
      <c r="C51" s="168"/>
      <c r="D51" s="169" t="s">
        <v>8938</v>
      </c>
      <c r="E51" s="170" t="s">
        <v>744</v>
      </c>
      <c r="F51" s="171">
        <v>1</v>
      </c>
      <c r="G51" s="117"/>
      <c r="H51" s="172">
        <f t="shared" si="9"/>
        <v>0</v>
      </c>
      <c r="I51" s="169"/>
    </row>
    <row r="52" spans="1:9" s="526" customFormat="1" ht="12" x14ac:dyDescent="0.2">
      <c r="A52" s="175"/>
      <c r="B52" s="523" t="s">
        <v>8934</v>
      </c>
      <c r="C52" s="209"/>
      <c r="D52" s="524" t="s">
        <v>9165</v>
      </c>
      <c r="E52" s="209"/>
      <c r="F52" s="209"/>
      <c r="G52" s="209"/>
      <c r="H52" s="525"/>
      <c r="I52" s="385"/>
    </row>
    <row r="53" spans="1:9" s="526" customFormat="1" ht="12" x14ac:dyDescent="0.2">
      <c r="A53" s="175"/>
      <c r="B53" s="523" t="s">
        <v>8934</v>
      </c>
      <c r="C53" s="209"/>
      <c r="D53" s="524" t="s">
        <v>8936</v>
      </c>
      <c r="E53" s="209"/>
      <c r="F53" s="209"/>
      <c r="G53" s="209"/>
      <c r="H53" s="525"/>
      <c r="I53" s="385"/>
    </row>
    <row r="54" spans="1:9" s="46" customFormat="1" ht="24.95" customHeight="1" x14ac:dyDescent="0.25">
      <c r="A54" s="278">
        <v>23</v>
      </c>
      <c r="B54" s="278" t="s">
        <v>979</v>
      </c>
      <c r="C54" s="382"/>
      <c r="D54" s="280" t="s">
        <v>9188</v>
      </c>
      <c r="E54" s="281" t="s">
        <v>744</v>
      </c>
      <c r="F54" s="282">
        <v>1</v>
      </c>
      <c r="G54" s="67"/>
      <c r="H54" s="254">
        <f t="shared" ref="H54:H55" si="10">ROUND(G54*F54,2)</f>
        <v>0</v>
      </c>
      <c r="I54" s="280"/>
    </row>
    <row r="55" spans="1:9" ht="24.95" customHeight="1" x14ac:dyDescent="0.2">
      <c r="A55" s="167">
        <v>24</v>
      </c>
      <c r="B55" s="167" t="s">
        <v>1145</v>
      </c>
      <c r="C55" s="168"/>
      <c r="D55" s="169" t="s">
        <v>9189</v>
      </c>
      <c r="E55" s="170" t="s">
        <v>744</v>
      </c>
      <c r="F55" s="171">
        <v>1</v>
      </c>
      <c r="G55" s="117"/>
      <c r="H55" s="172">
        <f t="shared" si="10"/>
        <v>0</v>
      </c>
      <c r="I55" s="169"/>
    </row>
    <row r="56" spans="1:9" s="526" customFormat="1" ht="12" x14ac:dyDescent="0.2">
      <c r="A56" s="175"/>
      <c r="B56" s="523" t="s">
        <v>8934</v>
      </c>
      <c r="C56" s="209"/>
      <c r="D56" s="524" t="s">
        <v>9165</v>
      </c>
      <c r="E56" s="209"/>
      <c r="F56" s="209"/>
      <c r="G56" s="209"/>
      <c r="H56" s="525"/>
      <c r="I56" s="385"/>
    </row>
    <row r="57" spans="1:9" s="526" customFormat="1" ht="12" x14ac:dyDescent="0.2">
      <c r="A57" s="175"/>
      <c r="B57" s="523" t="s">
        <v>8934</v>
      </c>
      <c r="C57" s="209"/>
      <c r="D57" s="524" t="s">
        <v>8936</v>
      </c>
      <c r="E57" s="209"/>
      <c r="F57" s="209"/>
      <c r="G57" s="209"/>
      <c r="H57" s="525"/>
      <c r="I57" s="385"/>
    </row>
    <row r="58" spans="1:9" s="46" customFormat="1" ht="24.95" customHeight="1" x14ac:dyDescent="0.25">
      <c r="A58" s="278">
        <v>25</v>
      </c>
      <c r="B58" s="278" t="s">
        <v>979</v>
      </c>
      <c r="C58" s="382"/>
      <c r="D58" s="280" t="s">
        <v>9190</v>
      </c>
      <c r="E58" s="281" t="s">
        <v>744</v>
      </c>
      <c r="F58" s="282">
        <v>1</v>
      </c>
      <c r="G58" s="67"/>
      <c r="H58" s="254">
        <f t="shared" ref="H58:H59" si="11">ROUND(G58*F58,2)</f>
        <v>0</v>
      </c>
      <c r="I58" s="280"/>
    </row>
    <row r="59" spans="1:9" ht="24.95" customHeight="1" x14ac:dyDescent="0.2">
      <c r="A59" s="167">
        <v>26</v>
      </c>
      <c r="B59" s="167" t="s">
        <v>1145</v>
      </c>
      <c r="C59" s="168"/>
      <c r="D59" s="169" t="s">
        <v>9191</v>
      </c>
      <c r="E59" s="170" t="s">
        <v>744</v>
      </c>
      <c r="F59" s="171">
        <v>1</v>
      </c>
      <c r="G59" s="117"/>
      <c r="H59" s="172">
        <f t="shared" si="11"/>
        <v>0</v>
      </c>
      <c r="I59" s="169"/>
    </row>
    <row r="60" spans="1:9" s="526" customFormat="1" ht="12" x14ac:dyDescent="0.2">
      <c r="A60" s="175"/>
      <c r="B60" s="523" t="s">
        <v>8934</v>
      </c>
      <c r="C60" s="209"/>
      <c r="D60" s="524" t="s">
        <v>9165</v>
      </c>
      <c r="E60" s="209"/>
      <c r="F60" s="209"/>
      <c r="G60" s="209"/>
      <c r="H60" s="525"/>
      <c r="I60" s="385"/>
    </row>
    <row r="61" spans="1:9" s="526" customFormat="1" ht="12" x14ac:dyDescent="0.2">
      <c r="A61" s="175"/>
      <c r="B61" s="523" t="s">
        <v>8934</v>
      </c>
      <c r="C61" s="209"/>
      <c r="D61" s="524" t="s">
        <v>8936</v>
      </c>
      <c r="E61" s="209"/>
      <c r="F61" s="209"/>
      <c r="G61" s="209"/>
      <c r="H61" s="525"/>
      <c r="I61" s="385"/>
    </row>
    <row r="62" spans="1:9" s="46" customFormat="1" ht="24.95" customHeight="1" x14ac:dyDescent="0.25">
      <c r="A62" s="278">
        <v>27</v>
      </c>
      <c r="B62" s="278" t="s">
        <v>979</v>
      </c>
      <c r="C62" s="382"/>
      <c r="D62" s="280" t="s">
        <v>8953</v>
      </c>
      <c r="E62" s="281" t="s">
        <v>744</v>
      </c>
      <c r="F62" s="282">
        <v>3</v>
      </c>
      <c r="G62" s="67"/>
      <c r="H62" s="254">
        <f t="shared" ref="H62:H63" si="12">ROUND(G62*F62,2)</f>
        <v>0</v>
      </c>
      <c r="I62" s="280"/>
    </row>
    <row r="63" spans="1:9" ht="24.95" customHeight="1" x14ac:dyDescent="0.2">
      <c r="A63" s="167">
        <v>28</v>
      </c>
      <c r="B63" s="167" t="s">
        <v>1145</v>
      </c>
      <c r="C63" s="168"/>
      <c r="D63" s="169" t="s">
        <v>8954</v>
      </c>
      <c r="E63" s="170" t="s">
        <v>744</v>
      </c>
      <c r="F63" s="171">
        <v>3</v>
      </c>
      <c r="G63" s="117"/>
      <c r="H63" s="172">
        <f t="shared" si="12"/>
        <v>0</v>
      </c>
      <c r="I63" s="169"/>
    </row>
    <row r="64" spans="1:9" s="526" customFormat="1" ht="12" x14ac:dyDescent="0.2">
      <c r="A64" s="175"/>
      <c r="B64" s="523" t="s">
        <v>8934</v>
      </c>
      <c r="C64" s="209"/>
      <c r="D64" s="524" t="s">
        <v>9165</v>
      </c>
      <c r="E64" s="209"/>
      <c r="F64" s="209"/>
      <c r="G64" s="209"/>
      <c r="H64" s="525"/>
      <c r="I64" s="385"/>
    </row>
    <row r="65" spans="1:9" s="526" customFormat="1" ht="12" x14ac:dyDescent="0.2">
      <c r="A65" s="175"/>
      <c r="B65" s="523" t="s">
        <v>8934</v>
      </c>
      <c r="C65" s="209"/>
      <c r="D65" s="524">
        <v>3</v>
      </c>
      <c r="E65" s="209"/>
      <c r="F65" s="209"/>
      <c r="G65" s="209"/>
      <c r="H65" s="525"/>
      <c r="I65" s="385"/>
    </row>
    <row r="66" spans="1:9" s="46" customFormat="1" ht="24.95" customHeight="1" x14ac:dyDescent="0.25">
      <c r="A66" s="278">
        <v>29</v>
      </c>
      <c r="B66" s="278" t="s">
        <v>979</v>
      </c>
      <c r="C66" s="382"/>
      <c r="D66" s="280" t="s">
        <v>9192</v>
      </c>
      <c r="E66" s="281" t="s">
        <v>744</v>
      </c>
      <c r="F66" s="282">
        <v>8</v>
      </c>
      <c r="G66" s="67"/>
      <c r="H66" s="254">
        <f t="shared" ref="H66:H67" si="13">ROUND(G66*F66,2)</f>
        <v>0</v>
      </c>
      <c r="I66" s="280"/>
    </row>
    <row r="67" spans="1:9" ht="24.95" customHeight="1" x14ac:dyDescent="0.2">
      <c r="A67" s="167">
        <v>30</v>
      </c>
      <c r="B67" s="167" t="s">
        <v>1145</v>
      </c>
      <c r="C67" s="168"/>
      <c r="D67" s="169" t="s">
        <v>9193</v>
      </c>
      <c r="E67" s="170" t="s">
        <v>744</v>
      </c>
      <c r="F67" s="171">
        <v>8</v>
      </c>
      <c r="G67" s="117"/>
      <c r="H67" s="172">
        <f t="shared" si="13"/>
        <v>0</v>
      </c>
      <c r="I67" s="169"/>
    </row>
    <row r="68" spans="1:9" s="526" customFormat="1" ht="12" x14ac:dyDescent="0.2">
      <c r="A68" s="175"/>
      <c r="B68" s="523" t="s">
        <v>8934</v>
      </c>
      <c r="C68" s="209"/>
      <c r="D68" s="524" t="s">
        <v>9165</v>
      </c>
      <c r="E68" s="209"/>
      <c r="F68" s="209"/>
      <c r="G68" s="209"/>
      <c r="H68" s="525"/>
      <c r="I68" s="385"/>
    </row>
    <row r="69" spans="1:9" s="526" customFormat="1" ht="12" x14ac:dyDescent="0.2">
      <c r="A69" s="175"/>
      <c r="B69" s="523" t="s">
        <v>8934</v>
      </c>
      <c r="C69" s="209"/>
      <c r="D69" s="524" t="s">
        <v>9194</v>
      </c>
      <c r="E69" s="209"/>
      <c r="F69" s="209"/>
      <c r="G69" s="209"/>
      <c r="H69" s="525"/>
      <c r="I69" s="385"/>
    </row>
    <row r="70" spans="1:9" s="46" customFormat="1" ht="24.95" customHeight="1" x14ac:dyDescent="0.25">
      <c r="A70" s="278">
        <v>31</v>
      </c>
      <c r="B70" s="278" t="s">
        <v>979</v>
      </c>
      <c r="C70" s="382"/>
      <c r="D70" s="280" t="s">
        <v>9195</v>
      </c>
      <c r="E70" s="281" t="s">
        <v>744</v>
      </c>
      <c r="F70" s="282">
        <v>165</v>
      </c>
      <c r="G70" s="67"/>
      <c r="H70" s="254">
        <f t="shared" ref="H70:H71" si="14">ROUND(G70*F70,2)</f>
        <v>0</v>
      </c>
      <c r="I70" s="280"/>
    </row>
    <row r="71" spans="1:9" ht="24.95" customHeight="1" x14ac:dyDescent="0.2">
      <c r="A71" s="167">
        <v>32</v>
      </c>
      <c r="B71" s="167" t="s">
        <v>1145</v>
      </c>
      <c r="C71" s="168"/>
      <c r="D71" s="169" t="s">
        <v>9196</v>
      </c>
      <c r="E71" s="170" t="s">
        <v>744</v>
      </c>
      <c r="F71" s="171">
        <v>165</v>
      </c>
      <c r="G71" s="117"/>
      <c r="H71" s="172">
        <f t="shared" si="14"/>
        <v>0</v>
      </c>
      <c r="I71" s="169"/>
    </row>
    <row r="72" spans="1:9" s="526" customFormat="1" ht="12" x14ac:dyDescent="0.2">
      <c r="A72" s="175"/>
      <c r="B72" s="523" t="s">
        <v>8934</v>
      </c>
      <c r="C72" s="209"/>
      <c r="D72" s="524" t="s">
        <v>9165</v>
      </c>
      <c r="E72" s="209"/>
      <c r="F72" s="209"/>
      <c r="G72" s="209"/>
      <c r="H72" s="525"/>
      <c r="I72" s="385"/>
    </row>
    <row r="73" spans="1:9" s="526" customFormat="1" ht="12" x14ac:dyDescent="0.2">
      <c r="A73" s="175"/>
      <c r="B73" s="523" t="s">
        <v>8934</v>
      </c>
      <c r="C73" s="209"/>
      <c r="D73" s="524" t="s">
        <v>9197</v>
      </c>
      <c r="E73" s="209"/>
      <c r="F73" s="209"/>
      <c r="G73" s="209"/>
      <c r="H73" s="525"/>
      <c r="I73" s="385"/>
    </row>
    <row r="74" spans="1:9" s="46" customFormat="1" ht="24.95" customHeight="1" x14ac:dyDescent="0.25">
      <c r="A74" s="278">
        <v>33</v>
      </c>
      <c r="B74" s="278" t="s">
        <v>979</v>
      </c>
      <c r="C74" s="382"/>
      <c r="D74" s="280" t="s">
        <v>9198</v>
      </c>
      <c r="E74" s="281" t="s">
        <v>744</v>
      </c>
      <c r="F74" s="282">
        <v>45</v>
      </c>
      <c r="G74" s="67"/>
      <c r="H74" s="254">
        <f t="shared" ref="H74:H75" si="15">ROUND(G74*F74,2)</f>
        <v>0</v>
      </c>
      <c r="I74" s="280"/>
    </row>
    <row r="75" spans="1:9" ht="24.95" customHeight="1" x14ac:dyDescent="0.2">
      <c r="A75" s="167">
        <v>34</v>
      </c>
      <c r="B75" s="167" t="s">
        <v>1145</v>
      </c>
      <c r="C75" s="168"/>
      <c r="D75" s="169" t="s">
        <v>5594</v>
      </c>
      <c r="E75" s="170" t="s">
        <v>744</v>
      </c>
      <c r="F75" s="171">
        <v>45</v>
      </c>
      <c r="G75" s="117"/>
      <c r="H75" s="172">
        <f t="shared" si="15"/>
        <v>0</v>
      </c>
      <c r="I75" s="169"/>
    </row>
    <row r="76" spans="1:9" s="526" customFormat="1" ht="12" x14ac:dyDescent="0.2">
      <c r="A76" s="175"/>
      <c r="B76" s="523" t="s">
        <v>8934</v>
      </c>
      <c r="C76" s="209"/>
      <c r="D76" s="524" t="s">
        <v>9165</v>
      </c>
      <c r="E76" s="209"/>
      <c r="F76" s="209"/>
      <c r="G76" s="209"/>
      <c r="H76" s="525"/>
      <c r="I76" s="385"/>
    </row>
    <row r="77" spans="1:9" s="526" customFormat="1" ht="12" x14ac:dyDescent="0.2">
      <c r="A77" s="175"/>
      <c r="B77" s="523" t="s">
        <v>8934</v>
      </c>
      <c r="C77" s="209"/>
      <c r="D77" s="524" t="s">
        <v>9199</v>
      </c>
      <c r="E77" s="209"/>
      <c r="F77" s="209"/>
      <c r="G77" s="209"/>
      <c r="H77" s="525"/>
      <c r="I77" s="385"/>
    </row>
    <row r="78" spans="1:9" ht="24.95" customHeight="1" x14ac:dyDescent="0.2">
      <c r="A78" s="167">
        <v>35</v>
      </c>
      <c r="B78" s="167" t="s">
        <v>1145</v>
      </c>
      <c r="C78" s="168"/>
      <c r="D78" s="169" t="s">
        <v>9200</v>
      </c>
      <c r="E78" s="170" t="s">
        <v>744</v>
      </c>
      <c r="F78" s="171">
        <v>1</v>
      </c>
      <c r="G78" s="117"/>
      <c r="H78" s="172">
        <f>ROUND(G78*F78,2)</f>
        <v>0</v>
      </c>
      <c r="I78" s="169"/>
    </row>
    <row r="79" spans="1:9" s="526" customFormat="1" ht="12" x14ac:dyDescent="0.2">
      <c r="A79" s="175"/>
      <c r="B79" s="523" t="s">
        <v>8934</v>
      </c>
      <c r="C79" s="209"/>
      <c r="D79" s="524" t="s">
        <v>9165</v>
      </c>
      <c r="E79" s="209"/>
      <c r="F79" s="209"/>
      <c r="G79" s="209"/>
      <c r="H79" s="525"/>
      <c r="I79" s="385"/>
    </row>
    <row r="80" spans="1:9" s="526" customFormat="1" ht="12" x14ac:dyDescent="0.2">
      <c r="A80" s="175"/>
      <c r="B80" s="523" t="s">
        <v>8934</v>
      </c>
      <c r="C80" s="209"/>
      <c r="D80" s="524">
        <v>1</v>
      </c>
      <c r="E80" s="209"/>
      <c r="F80" s="209"/>
      <c r="G80" s="209"/>
      <c r="H80" s="525"/>
      <c r="I80" s="385"/>
    </row>
    <row r="81" spans="1:9" s="46" customFormat="1" ht="24.95" customHeight="1" x14ac:dyDescent="0.25">
      <c r="A81" s="278">
        <v>36</v>
      </c>
      <c r="B81" s="278" t="s">
        <v>979</v>
      </c>
      <c r="C81" s="382"/>
      <c r="D81" s="280" t="s">
        <v>9121</v>
      </c>
      <c r="E81" s="281" t="s">
        <v>125</v>
      </c>
      <c r="F81" s="282">
        <v>395</v>
      </c>
      <c r="G81" s="67"/>
      <c r="H81" s="254">
        <f t="shared" ref="H81:H82" si="16">ROUND(G81*F81,2)</f>
        <v>0</v>
      </c>
      <c r="I81" s="280"/>
    </row>
    <row r="82" spans="1:9" ht="24.95" customHeight="1" x14ac:dyDescent="0.2">
      <c r="A82" s="167">
        <v>37</v>
      </c>
      <c r="B82" s="167" t="s">
        <v>1145</v>
      </c>
      <c r="C82" s="168"/>
      <c r="D82" s="169" t="s">
        <v>9122</v>
      </c>
      <c r="E82" s="170" t="s">
        <v>125</v>
      </c>
      <c r="F82" s="171">
        <v>395</v>
      </c>
      <c r="G82" s="117"/>
      <c r="H82" s="172">
        <f t="shared" si="16"/>
        <v>0</v>
      </c>
      <c r="I82" s="169"/>
    </row>
    <row r="83" spans="1:9" s="526" customFormat="1" ht="12" x14ac:dyDescent="0.2">
      <c r="A83" s="175"/>
      <c r="B83" s="523" t="s">
        <v>8934</v>
      </c>
      <c r="C83" s="209"/>
      <c r="D83" s="524" t="s">
        <v>9165</v>
      </c>
      <c r="E83" s="209"/>
      <c r="F83" s="209"/>
      <c r="G83" s="209"/>
      <c r="H83" s="525"/>
      <c r="I83" s="385"/>
    </row>
    <row r="84" spans="1:9" s="526" customFormat="1" ht="12" x14ac:dyDescent="0.2">
      <c r="A84" s="175"/>
      <c r="B84" s="523" t="s">
        <v>8934</v>
      </c>
      <c r="C84" s="209"/>
      <c r="D84" s="524" t="s">
        <v>9201</v>
      </c>
      <c r="E84" s="209"/>
      <c r="F84" s="209"/>
      <c r="G84" s="209"/>
      <c r="H84" s="525"/>
      <c r="I84" s="385"/>
    </row>
    <row r="85" spans="1:9" s="46" customFormat="1" ht="24.95" customHeight="1" x14ac:dyDescent="0.25">
      <c r="A85" s="278">
        <v>38</v>
      </c>
      <c r="B85" s="278" t="s">
        <v>979</v>
      </c>
      <c r="C85" s="382"/>
      <c r="D85" s="280" t="s">
        <v>9202</v>
      </c>
      <c r="E85" s="281" t="s">
        <v>125</v>
      </c>
      <c r="F85" s="282">
        <v>5275</v>
      </c>
      <c r="G85" s="67"/>
      <c r="H85" s="254">
        <f t="shared" ref="H85:H86" si="17">ROUND(G85*F85,2)</f>
        <v>0</v>
      </c>
      <c r="I85" s="280"/>
    </row>
    <row r="86" spans="1:9" ht="24.95" customHeight="1" x14ac:dyDescent="0.2">
      <c r="A86" s="167">
        <v>39</v>
      </c>
      <c r="B86" s="167" t="s">
        <v>1145</v>
      </c>
      <c r="C86" s="168"/>
      <c r="D86" s="169" t="s">
        <v>9203</v>
      </c>
      <c r="E86" s="170" t="s">
        <v>125</v>
      </c>
      <c r="F86" s="171">
        <v>5275</v>
      </c>
      <c r="G86" s="117"/>
      <c r="H86" s="172">
        <f t="shared" si="17"/>
        <v>0</v>
      </c>
      <c r="I86" s="169"/>
    </row>
    <row r="87" spans="1:9" s="526" customFormat="1" ht="12" x14ac:dyDescent="0.2">
      <c r="A87" s="175"/>
      <c r="B87" s="523" t="s">
        <v>8934</v>
      </c>
      <c r="C87" s="209"/>
      <c r="D87" s="524" t="s">
        <v>9165</v>
      </c>
      <c r="E87" s="209"/>
      <c r="F87" s="209"/>
      <c r="G87" s="209"/>
      <c r="H87" s="525"/>
      <c r="I87" s="385"/>
    </row>
    <row r="88" spans="1:9" s="526" customFormat="1" ht="12" x14ac:dyDescent="0.2">
      <c r="A88" s="175"/>
      <c r="B88" s="523" t="s">
        <v>8934</v>
      </c>
      <c r="C88" s="209"/>
      <c r="D88" s="524" t="s">
        <v>9204</v>
      </c>
      <c r="E88" s="209"/>
      <c r="F88" s="209"/>
      <c r="G88" s="209"/>
      <c r="H88" s="525"/>
      <c r="I88" s="385"/>
    </row>
    <row r="89" spans="1:9" s="46" customFormat="1" ht="24.95" customHeight="1" x14ac:dyDescent="0.25">
      <c r="A89" s="278">
        <v>40</v>
      </c>
      <c r="B89" s="278" t="s">
        <v>979</v>
      </c>
      <c r="C89" s="382"/>
      <c r="D89" s="280" t="s">
        <v>9205</v>
      </c>
      <c r="E89" s="281" t="s">
        <v>125</v>
      </c>
      <c r="F89" s="282">
        <v>109</v>
      </c>
      <c r="G89" s="67"/>
      <c r="H89" s="254">
        <f t="shared" ref="H89:H90" si="18">ROUND(G89*F89,2)</f>
        <v>0</v>
      </c>
      <c r="I89" s="280"/>
    </row>
    <row r="90" spans="1:9" ht="24.95" customHeight="1" x14ac:dyDescent="0.2">
      <c r="A90" s="167">
        <v>41</v>
      </c>
      <c r="B90" s="167" t="s">
        <v>1145</v>
      </c>
      <c r="C90" s="168"/>
      <c r="D90" s="169" t="s">
        <v>9206</v>
      </c>
      <c r="E90" s="170" t="s">
        <v>125</v>
      </c>
      <c r="F90" s="171">
        <v>109</v>
      </c>
      <c r="G90" s="117"/>
      <c r="H90" s="172">
        <f t="shared" si="18"/>
        <v>0</v>
      </c>
      <c r="I90" s="169"/>
    </row>
    <row r="91" spans="1:9" s="526" customFormat="1" ht="12" x14ac:dyDescent="0.2">
      <c r="A91" s="175"/>
      <c r="B91" s="523" t="s">
        <v>8934</v>
      </c>
      <c r="C91" s="209"/>
      <c r="D91" s="524" t="s">
        <v>9165</v>
      </c>
      <c r="E91" s="209"/>
      <c r="F91" s="209"/>
      <c r="G91" s="209"/>
      <c r="H91" s="525"/>
      <c r="I91" s="385"/>
    </row>
    <row r="92" spans="1:9" s="526" customFormat="1" ht="12" x14ac:dyDescent="0.2">
      <c r="A92" s="175"/>
      <c r="B92" s="523" t="s">
        <v>8934</v>
      </c>
      <c r="C92" s="209"/>
      <c r="D92" s="524" t="s">
        <v>9207</v>
      </c>
      <c r="E92" s="209"/>
      <c r="F92" s="209"/>
      <c r="G92" s="209"/>
      <c r="H92" s="525"/>
      <c r="I92" s="385"/>
    </row>
    <row r="93" spans="1:9" s="46" customFormat="1" ht="24.95" customHeight="1" x14ac:dyDescent="0.25">
      <c r="A93" s="278">
        <v>42</v>
      </c>
      <c r="B93" s="278" t="s">
        <v>979</v>
      </c>
      <c r="C93" s="382"/>
      <c r="D93" s="280" t="s">
        <v>9208</v>
      </c>
      <c r="E93" s="281" t="s">
        <v>125</v>
      </c>
      <c r="F93" s="282">
        <v>272</v>
      </c>
      <c r="G93" s="67"/>
      <c r="H93" s="254">
        <f t="shared" ref="H93:H94" si="19">ROUND(G93*F93,2)</f>
        <v>0</v>
      </c>
      <c r="I93" s="280"/>
    </row>
    <row r="94" spans="1:9" ht="24.95" customHeight="1" x14ac:dyDescent="0.2">
      <c r="A94" s="167">
        <v>43</v>
      </c>
      <c r="B94" s="167" t="s">
        <v>1145</v>
      </c>
      <c r="C94" s="168"/>
      <c r="D94" s="169" t="s">
        <v>9209</v>
      </c>
      <c r="E94" s="170" t="s">
        <v>125</v>
      </c>
      <c r="F94" s="171">
        <v>272</v>
      </c>
      <c r="G94" s="117"/>
      <c r="H94" s="172">
        <f t="shared" si="19"/>
        <v>0</v>
      </c>
      <c r="I94" s="169"/>
    </row>
    <row r="95" spans="1:9" s="526" customFormat="1" ht="12" x14ac:dyDescent="0.2">
      <c r="A95" s="175"/>
      <c r="B95" s="523" t="s">
        <v>8934</v>
      </c>
      <c r="C95" s="209"/>
      <c r="D95" s="524" t="s">
        <v>9165</v>
      </c>
      <c r="E95" s="209"/>
      <c r="F95" s="209"/>
      <c r="G95" s="209"/>
      <c r="H95" s="525"/>
      <c r="I95" s="385"/>
    </row>
    <row r="96" spans="1:9" s="526" customFormat="1" ht="12" x14ac:dyDescent="0.2">
      <c r="A96" s="175"/>
      <c r="B96" s="523" t="s">
        <v>8934</v>
      </c>
      <c r="C96" s="209"/>
      <c r="D96" s="524" t="s">
        <v>9210</v>
      </c>
      <c r="E96" s="209"/>
      <c r="F96" s="209"/>
      <c r="G96" s="209"/>
      <c r="H96" s="525"/>
      <c r="I96" s="385"/>
    </row>
    <row r="97" spans="1:9" s="46" customFormat="1" ht="24.95" customHeight="1" x14ac:dyDescent="0.25">
      <c r="A97" s="278">
        <v>44</v>
      </c>
      <c r="B97" s="278" t="s">
        <v>979</v>
      </c>
      <c r="C97" s="382"/>
      <c r="D97" s="280" t="s">
        <v>9211</v>
      </c>
      <c r="E97" s="281" t="s">
        <v>744</v>
      </c>
      <c r="F97" s="282">
        <v>11</v>
      </c>
      <c r="G97" s="67"/>
      <c r="H97" s="254">
        <f t="shared" ref="H97:H98" si="20">ROUND(G97*F97,2)</f>
        <v>0</v>
      </c>
      <c r="I97" s="280"/>
    </row>
    <row r="98" spans="1:9" ht="24.95" customHeight="1" x14ac:dyDescent="0.2">
      <c r="A98" s="167">
        <v>45</v>
      </c>
      <c r="B98" s="167" t="s">
        <v>1145</v>
      </c>
      <c r="C98" s="168"/>
      <c r="D98" s="169" t="s">
        <v>9212</v>
      </c>
      <c r="E98" s="170" t="s">
        <v>744</v>
      </c>
      <c r="F98" s="171">
        <v>11</v>
      </c>
      <c r="G98" s="117"/>
      <c r="H98" s="172">
        <f t="shared" si="20"/>
        <v>0</v>
      </c>
      <c r="I98" s="169"/>
    </row>
    <row r="99" spans="1:9" s="526" customFormat="1" ht="12" x14ac:dyDescent="0.2">
      <c r="A99" s="175"/>
      <c r="B99" s="523" t="s">
        <v>8934</v>
      </c>
      <c r="C99" s="209"/>
      <c r="D99" s="524" t="s">
        <v>9165</v>
      </c>
      <c r="E99" s="209"/>
      <c r="F99" s="209"/>
      <c r="G99" s="209"/>
      <c r="H99" s="525"/>
      <c r="I99" s="385"/>
    </row>
    <row r="100" spans="1:9" s="526" customFormat="1" ht="12" x14ac:dyDescent="0.2">
      <c r="A100" s="175"/>
      <c r="B100" s="523" t="s">
        <v>8934</v>
      </c>
      <c r="C100" s="209"/>
      <c r="D100" s="524" t="s">
        <v>9213</v>
      </c>
      <c r="E100" s="209"/>
      <c r="F100" s="209"/>
      <c r="G100" s="209"/>
      <c r="H100" s="525"/>
      <c r="I100" s="385"/>
    </row>
    <row r="101" spans="1:9" s="46" customFormat="1" ht="24.95" customHeight="1" x14ac:dyDescent="0.25">
      <c r="A101" s="278">
        <v>46</v>
      </c>
      <c r="B101" s="278" t="s">
        <v>979</v>
      </c>
      <c r="C101" s="382"/>
      <c r="D101" s="280" t="s">
        <v>9134</v>
      </c>
      <c r="E101" s="281" t="s">
        <v>744</v>
      </c>
      <c r="F101" s="282">
        <v>790</v>
      </c>
      <c r="G101" s="67"/>
      <c r="H101" s="254">
        <f t="shared" ref="H101:H102" si="21">ROUND(G101*F101,2)</f>
        <v>0</v>
      </c>
      <c r="I101" s="280"/>
    </row>
    <row r="102" spans="1:9" ht="24.95" customHeight="1" x14ac:dyDescent="0.2">
      <c r="A102" s="167">
        <v>47</v>
      </c>
      <c r="B102" s="167" t="s">
        <v>1145</v>
      </c>
      <c r="C102" s="168"/>
      <c r="D102" s="169" t="s">
        <v>9135</v>
      </c>
      <c r="E102" s="170" t="s">
        <v>744</v>
      </c>
      <c r="F102" s="171">
        <v>790</v>
      </c>
      <c r="G102" s="117"/>
      <c r="H102" s="172">
        <f t="shared" si="21"/>
        <v>0</v>
      </c>
      <c r="I102" s="169"/>
    </row>
    <row r="103" spans="1:9" s="526" customFormat="1" ht="12" x14ac:dyDescent="0.2">
      <c r="A103" s="175"/>
      <c r="B103" s="523" t="s">
        <v>8934</v>
      </c>
      <c r="C103" s="209"/>
      <c r="D103" s="524" t="s">
        <v>9165</v>
      </c>
      <c r="E103" s="209"/>
      <c r="F103" s="209"/>
      <c r="G103" s="209"/>
      <c r="H103" s="525"/>
      <c r="I103" s="385"/>
    </row>
    <row r="104" spans="1:9" s="526" customFormat="1" ht="12" x14ac:dyDescent="0.2">
      <c r="A104" s="175"/>
      <c r="B104" s="523" t="s">
        <v>8934</v>
      </c>
      <c r="C104" s="209"/>
      <c r="D104" s="524" t="s">
        <v>9214</v>
      </c>
      <c r="E104" s="209"/>
      <c r="F104" s="209"/>
      <c r="G104" s="209"/>
      <c r="H104" s="525"/>
      <c r="I104" s="385"/>
    </row>
    <row r="105" spans="1:9" s="46" customFormat="1" ht="24.95" customHeight="1" x14ac:dyDescent="0.25">
      <c r="A105" s="278">
        <v>48</v>
      </c>
      <c r="B105" s="278" t="s">
        <v>979</v>
      </c>
      <c r="C105" s="382"/>
      <c r="D105" s="280" t="s">
        <v>9140</v>
      </c>
      <c r="E105" s="281" t="s">
        <v>744</v>
      </c>
      <c r="F105" s="282">
        <v>2439</v>
      </c>
      <c r="G105" s="67"/>
      <c r="H105" s="254">
        <f t="shared" ref="H105:H106" si="22">ROUND(G105*F105,2)</f>
        <v>0</v>
      </c>
      <c r="I105" s="280"/>
    </row>
    <row r="106" spans="1:9" ht="24.95" customHeight="1" x14ac:dyDescent="0.2">
      <c r="A106" s="167">
        <v>49</v>
      </c>
      <c r="B106" s="167" t="s">
        <v>1145</v>
      </c>
      <c r="C106" s="168"/>
      <c r="D106" s="169" t="s">
        <v>9141</v>
      </c>
      <c r="E106" s="170" t="s">
        <v>744</v>
      </c>
      <c r="F106" s="171">
        <v>2439</v>
      </c>
      <c r="G106" s="117"/>
      <c r="H106" s="172">
        <f t="shared" si="22"/>
        <v>0</v>
      </c>
      <c r="I106" s="169"/>
    </row>
    <row r="107" spans="1:9" s="526" customFormat="1" ht="12" x14ac:dyDescent="0.2">
      <c r="A107" s="175"/>
      <c r="B107" s="523" t="s">
        <v>8934</v>
      </c>
      <c r="C107" s="209"/>
      <c r="D107" s="524" t="s">
        <v>9165</v>
      </c>
      <c r="E107" s="209"/>
      <c r="F107" s="209"/>
      <c r="G107" s="209"/>
      <c r="H107" s="525"/>
      <c r="I107" s="385"/>
    </row>
    <row r="108" spans="1:9" s="526" customFormat="1" ht="12" x14ac:dyDescent="0.2">
      <c r="A108" s="175"/>
      <c r="B108" s="523"/>
      <c r="C108" s="209"/>
      <c r="D108" s="524" t="s">
        <v>9215</v>
      </c>
      <c r="E108" s="209"/>
      <c r="F108" s="209"/>
      <c r="G108" s="209"/>
      <c r="H108" s="525"/>
      <c r="I108" s="385"/>
    </row>
    <row r="109" spans="1:9" s="46" customFormat="1" ht="24.95" customHeight="1" x14ac:dyDescent="0.25">
      <c r="A109" s="278">
        <v>50</v>
      </c>
      <c r="B109" s="278" t="s">
        <v>979</v>
      </c>
      <c r="C109" s="382"/>
      <c r="D109" s="280" t="s">
        <v>9143</v>
      </c>
      <c r="E109" s="281" t="s">
        <v>744</v>
      </c>
      <c r="F109" s="282">
        <v>2364</v>
      </c>
      <c r="G109" s="67"/>
      <c r="H109" s="254">
        <f t="shared" ref="H109:H110" si="23">ROUND(G109*F109,2)</f>
        <v>0</v>
      </c>
      <c r="I109" s="280"/>
    </row>
    <row r="110" spans="1:9" ht="24.95" customHeight="1" x14ac:dyDescent="0.2">
      <c r="A110" s="167">
        <v>51</v>
      </c>
      <c r="B110" s="167" t="s">
        <v>1145</v>
      </c>
      <c r="C110" s="168"/>
      <c r="D110" s="169" t="s">
        <v>9144</v>
      </c>
      <c r="E110" s="170" t="s">
        <v>744</v>
      </c>
      <c r="F110" s="171">
        <v>2364</v>
      </c>
      <c r="G110" s="117"/>
      <c r="H110" s="172">
        <f t="shared" si="23"/>
        <v>0</v>
      </c>
      <c r="I110" s="169"/>
    </row>
    <row r="111" spans="1:9" s="526" customFormat="1" ht="12" x14ac:dyDescent="0.2">
      <c r="A111" s="175"/>
      <c r="B111" s="523" t="s">
        <v>8934</v>
      </c>
      <c r="C111" s="209"/>
      <c r="D111" s="524" t="s">
        <v>9165</v>
      </c>
      <c r="E111" s="209"/>
      <c r="F111" s="209"/>
      <c r="G111" s="209"/>
      <c r="H111" s="525"/>
      <c r="I111" s="385"/>
    </row>
    <row r="112" spans="1:9" s="526" customFormat="1" ht="12" x14ac:dyDescent="0.2">
      <c r="A112" s="175"/>
      <c r="B112" s="523"/>
      <c r="C112" s="209"/>
      <c r="D112" s="524" t="s">
        <v>9216</v>
      </c>
      <c r="E112" s="209"/>
      <c r="F112" s="209"/>
      <c r="G112" s="209"/>
      <c r="H112" s="525"/>
      <c r="I112" s="385"/>
    </row>
    <row r="113" spans="1:9" s="46" customFormat="1" ht="24.95" customHeight="1" x14ac:dyDescent="0.25">
      <c r="A113" s="278">
        <v>52</v>
      </c>
      <c r="B113" s="278" t="s">
        <v>979</v>
      </c>
      <c r="C113" s="382"/>
      <c r="D113" s="280" t="s">
        <v>9217</v>
      </c>
      <c r="E113" s="281" t="s">
        <v>125</v>
      </c>
      <c r="F113" s="282">
        <v>240</v>
      </c>
      <c r="G113" s="67"/>
      <c r="H113" s="254">
        <f t="shared" ref="H113:H114" si="24">ROUND(G113*F113,2)</f>
        <v>0</v>
      </c>
      <c r="I113" s="280"/>
    </row>
    <row r="114" spans="1:9" ht="24.95" customHeight="1" x14ac:dyDescent="0.2">
      <c r="A114" s="167">
        <v>53</v>
      </c>
      <c r="B114" s="167" t="s">
        <v>1145</v>
      </c>
      <c r="C114" s="168"/>
      <c r="D114" s="169" t="s">
        <v>9218</v>
      </c>
      <c r="E114" s="170" t="s">
        <v>125</v>
      </c>
      <c r="F114" s="171">
        <v>240</v>
      </c>
      <c r="G114" s="117"/>
      <c r="H114" s="172">
        <f t="shared" si="24"/>
        <v>0</v>
      </c>
      <c r="I114" s="169"/>
    </row>
    <row r="115" spans="1:9" s="526" customFormat="1" ht="12" x14ac:dyDescent="0.2">
      <c r="A115" s="175"/>
      <c r="B115" s="523" t="s">
        <v>8934</v>
      </c>
      <c r="C115" s="209"/>
      <c r="D115" s="524" t="s">
        <v>9165</v>
      </c>
      <c r="E115" s="209"/>
      <c r="F115" s="209"/>
      <c r="G115" s="209"/>
      <c r="H115" s="525"/>
      <c r="I115" s="385"/>
    </row>
    <row r="116" spans="1:9" s="526" customFormat="1" ht="12" x14ac:dyDescent="0.2">
      <c r="A116" s="175"/>
      <c r="B116" s="523" t="s">
        <v>8934</v>
      </c>
      <c r="C116" s="209"/>
      <c r="D116" s="524" t="s">
        <v>9219</v>
      </c>
      <c r="E116" s="209"/>
      <c r="F116" s="209"/>
      <c r="G116" s="209"/>
      <c r="H116" s="525"/>
      <c r="I116" s="385"/>
    </row>
    <row r="117" spans="1:9" s="46" customFormat="1" ht="24.95" customHeight="1" x14ac:dyDescent="0.25">
      <c r="A117" s="278">
        <v>54</v>
      </c>
      <c r="B117" s="278" t="s">
        <v>979</v>
      </c>
      <c r="C117" s="382"/>
      <c r="D117" s="280" t="s">
        <v>9039</v>
      </c>
      <c r="E117" s="281" t="s">
        <v>125</v>
      </c>
      <c r="F117" s="282">
        <v>165</v>
      </c>
      <c r="G117" s="67"/>
      <c r="H117" s="254">
        <f>ROUND(G117*F117,2)</f>
        <v>0</v>
      </c>
      <c r="I117" s="280"/>
    </row>
    <row r="118" spans="1:9" s="526" customFormat="1" ht="12" x14ac:dyDescent="0.2">
      <c r="A118" s="175"/>
      <c r="B118" s="523" t="s">
        <v>8934</v>
      </c>
      <c r="C118" s="209"/>
      <c r="D118" s="524" t="s">
        <v>9165</v>
      </c>
      <c r="E118" s="209"/>
      <c r="F118" s="209"/>
      <c r="G118" s="209"/>
      <c r="H118" s="525"/>
      <c r="I118" s="385"/>
    </row>
    <row r="119" spans="1:9" s="526" customFormat="1" ht="12" x14ac:dyDescent="0.2">
      <c r="A119" s="175"/>
      <c r="B119" s="523" t="s">
        <v>8934</v>
      </c>
      <c r="C119" s="209"/>
      <c r="D119" s="524" t="s">
        <v>9197</v>
      </c>
      <c r="E119" s="209"/>
      <c r="F119" s="209"/>
      <c r="G119" s="209"/>
      <c r="H119" s="525"/>
      <c r="I119" s="385"/>
    </row>
    <row r="120" spans="1:9" s="46" customFormat="1" ht="24.95" customHeight="1" x14ac:dyDescent="0.25">
      <c r="A120" s="278">
        <v>55</v>
      </c>
      <c r="B120" s="278" t="s">
        <v>979</v>
      </c>
      <c r="C120" s="382"/>
      <c r="D120" s="280" t="s">
        <v>9041</v>
      </c>
      <c r="E120" s="281" t="s">
        <v>125</v>
      </c>
      <c r="F120" s="282">
        <v>165</v>
      </c>
      <c r="G120" s="67"/>
      <c r="H120" s="254">
        <f>ROUND(G120*F120,2)</f>
        <v>0</v>
      </c>
      <c r="I120" s="280"/>
    </row>
    <row r="121" spans="1:9" s="526" customFormat="1" ht="12" x14ac:dyDescent="0.2">
      <c r="A121" s="175"/>
      <c r="B121" s="523" t="s">
        <v>8934</v>
      </c>
      <c r="C121" s="209"/>
      <c r="D121" s="524" t="s">
        <v>9165</v>
      </c>
      <c r="E121" s="209"/>
      <c r="F121" s="209"/>
      <c r="G121" s="209"/>
      <c r="H121" s="525"/>
      <c r="I121" s="385"/>
    </row>
    <row r="122" spans="1:9" s="526" customFormat="1" ht="12" x14ac:dyDescent="0.2">
      <c r="A122" s="175"/>
      <c r="B122" s="523" t="s">
        <v>8934</v>
      </c>
      <c r="C122" s="209"/>
      <c r="D122" s="524" t="s">
        <v>9197</v>
      </c>
      <c r="E122" s="209"/>
      <c r="F122" s="209"/>
      <c r="G122" s="209"/>
      <c r="H122" s="525"/>
      <c r="I122" s="385"/>
    </row>
    <row r="123" spans="1:9" s="46" customFormat="1" ht="24.95" customHeight="1" x14ac:dyDescent="0.25">
      <c r="A123" s="278">
        <v>56</v>
      </c>
      <c r="B123" s="278" t="s">
        <v>979</v>
      </c>
      <c r="C123" s="382"/>
      <c r="D123" s="280" t="s">
        <v>9049</v>
      </c>
      <c r="E123" s="281" t="s">
        <v>744</v>
      </c>
      <c r="F123" s="282">
        <v>119</v>
      </c>
      <c r="G123" s="67"/>
      <c r="H123" s="254">
        <f>ROUND(G123*F123,2)</f>
        <v>0</v>
      </c>
      <c r="I123" s="280"/>
    </row>
    <row r="124" spans="1:9" s="526" customFormat="1" ht="12" x14ac:dyDescent="0.2">
      <c r="A124" s="175"/>
      <c r="B124" s="523" t="s">
        <v>8934</v>
      </c>
      <c r="C124" s="209"/>
      <c r="D124" s="524" t="s">
        <v>9165</v>
      </c>
      <c r="E124" s="209"/>
      <c r="F124" s="209"/>
      <c r="G124" s="209"/>
      <c r="H124" s="525"/>
      <c r="I124" s="385"/>
    </row>
    <row r="125" spans="1:9" s="526" customFormat="1" ht="12" x14ac:dyDescent="0.2">
      <c r="A125" s="175"/>
      <c r="B125" s="523" t="s">
        <v>8934</v>
      </c>
      <c r="C125" s="209"/>
      <c r="D125" s="524" t="s">
        <v>9220</v>
      </c>
      <c r="E125" s="209"/>
      <c r="F125" s="209"/>
      <c r="G125" s="209"/>
      <c r="H125" s="525"/>
      <c r="I125" s="385"/>
    </row>
    <row r="126" spans="1:9" s="46" customFormat="1" ht="24.95" customHeight="1" x14ac:dyDescent="0.25">
      <c r="A126" s="278">
        <v>57</v>
      </c>
      <c r="B126" s="278" t="s">
        <v>979</v>
      </c>
      <c r="C126" s="382"/>
      <c r="D126" s="280" t="s">
        <v>9051</v>
      </c>
      <c r="E126" s="281" t="s">
        <v>744</v>
      </c>
      <c r="F126" s="282">
        <v>76</v>
      </c>
      <c r="G126" s="67"/>
      <c r="H126" s="254">
        <f>ROUND(G126*F126,2)</f>
        <v>0</v>
      </c>
      <c r="I126" s="280"/>
    </row>
    <row r="127" spans="1:9" s="526" customFormat="1" ht="12" x14ac:dyDescent="0.2">
      <c r="A127" s="175"/>
      <c r="B127" s="523" t="s">
        <v>8934</v>
      </c>
      <c r="C127" s="209"/>
      <c r="D127" s="524" t="s">
        <v>9165</v>
      </c>
      <c r="E127" s="209"/>
      <c r="F127" s="209"/>
      <c r="G127" s="209"/>
      <c r="H127" s="525"/>
      <c r="I127" s="385"/>
    </row>
    <row r="128" spans="1:9" s="526" customFormat="1" ht="12" x14ac:dyDescent="0.2">
      <c r="A128" s="175"/>
      <c r="B128" s="523" t="s">
        <v>8934</v>
      </c>
      <c r="C128" s="209"/>
      <c r="D128" s="524" t="s">
        <v>9221</v>
      </c>
      <c r="E128" s="209"/>
      <c r="F128" s="209"/>
      <c r="G128" s="209"/>
      <c r="H128" s="525"/>
      <c r="I128" s="385"/>
    </row>
    <row r="129" spans="1:9" s="46" customFormat="1" ht="24.95" customHeight="1" x14ac:dyDescent="0.25">
      <c r="A129" s="278">
        <v>58</v>
      </c>
      <c r="B129" s="278" t="s">
        <v>979</v>
      </c>
      <c r="C129" s="382"/>
      <c r="D129" s="280" t="s">
        <v>9053</v>
      </c>
      <c r="E129" s="281" t="s">
        <v>721</v>
      </c>
      <c r="F129" s="282">
        <v>1</v>
      </c>
      <c r="G129" s="67"/>
      <c r="H129" s="254">
        <f t="shared" ref="H129:H130" si="25">ROUND(G129*F129,2)</f>
        <v>0</v>
      </c>
      <c r="I129" s="280"/>
    </row>
    <row r="130" spans="1:9" ht="24.95" customHeight="1" x14ac:dyDescent="0.2">
      <c r="A130" s="167">
        <v>59</v>
      </c>
      <c r="B130" s="167" t="s">
        <v>1145</v>
      </c>
      <c r="C130" s="168"/>
      <c r="D130" s="169" t="s">
        <v>9054</v>
      </c>
      <c r="E130" s="170" t="s">
        <v>721</v>
      </c>
      <c r="F130" s="171">
        <v>1</v>
      </c>
      <c r="G130" s="117"/>
      <c r="H130" s="172">
        <f t="shared" si="25"/>
        <v>0</v>
      </c>
      <c r="I130" s="169"/>
    </row>
    <row r="131" spans="1:9" s="526" customFormat="1" ht="12" x14ac:dyDescent="0.2">
      <c r="A131" s="175"/>
      <c r="B131" s="523" t="s">
        <v>8934</v>
      </c>
      <c r="C131" s="209"/>
      <c r="D131" s="524" t="s">
        <v>9165</v>
      </c>
      <c r="E131" s="209"/>
      <c r="F131" s="209"/>
      <c r="G131" s="209"/>
      <c r="H131" s="525"/>
      <c r="I131" s="385"/>
    </row>
    <row r="132" spans="1:9" s="526" customFormat="1" ht="12" x14ac:dyDescent="0.2">
      <c r="A132" s="175"/>
      <c r="B132" s="523" t="s">
        <v>8934</v>
      </c>
      <c r="C132" s="209"/>
      <c r="D132" s="524">
        <v>1</v>
      </c>
      <c r="E132" s="209"/>
      <c r="F132" s="209"/>
      <c r="G132" s="209"/>
      <c r="H132" s="525"/>
      <c r="I132" s="385"/>
    </row>
    <row r="133" spans="1:9" ht="24.95" customHeight="1" x14ac:dyDescent="0.2">
      <c r="A133" s="167">
        <v>60</v>
      </c>
      <c r="B133" s="167" t="s">
        <v>1145</v>
      </c>
      <c r="C133" s="168"/>
      <c r="D133" s="169" t="s">
        <v>5571</v>
      </c>
      <c r="E133" s="170" t="s">
        <v>721</v>
      </c>
      <c r="F133" s="171">
        <v>1</v>
      </c>
      <c r="G133" s="117"/>
      <c r="H133" s="172">
        <f>ROUND(G133*F133,2)</f>
        <v>0</v>
      </c>
      <c r="I133" s="169"/>
    </row>
    <row r="134" spans="1:9" s="526" customFormat="1" ht="12" x14ac:dyDescent="0.2">
      <c r="A134" s="175"/>
      <c r="B134" s="523" t="s">
        <v>8934</v>
      </c>
      <c r="C134" s="209"/>
      <c r="D134" s="524" t="s">
        <v>9165</v>
      </c>
      <c r="E134" s="209"/>
      <c r="F134" s="209"/>
      <c r="G134" s="209"/>
      <c r="H134" s="525"/>
      <c r="I134" s="385"/>
    </row>
    <row r="135" spans="1:9" s="526" customFormat="1" ht="12" x14ac:dyDescent="0.2">
      <c r="A135" s="175"/>
      <c r="B135" s="523" t="s">
        <v>8934</v>
      </c>
      <c r="C135" s="209"/>
      <c r="D135" s="524">
        <v>1</v>
      </c>
      <c r="E135" s="209"/>
      <c r="F135" s="209"/>
      <c r="G135" s="209"/>
      <c r="H135" s="525"/>
      <c r="I135" s="385"/>
    </row>
    <row r="136" spans="1:9" s="46" customFormat="1" ht="24.95" customHeight="1" x14ac:dyDescent="0.25">
      <c r="A136" s="278">
        <v>61</v>
      </c>
      <c r="B136" s="278" t="s">
        <v>979</v>
      </c>
      <c r="C136" s="382"/>
      <c r="D136" s="280" t="s">
        <v>5598</v>
      </c>
      <c r="E136" s="281" t="s">
        <v>940</v>
      </c>
      <c r="F136" s="282">
        <v>18</v>
      </c>
      <c r="G136" s="67"/>
      <c r="H136" s="254">
        <f>ROUND(G136*F136,2)</f>
        <v>0</v>
      </c>
      <c r="I136" s="280"/>
    </row>
    <row r="137" spans="1:9" s="526" customFormat="1" ht="12" x14ac:dyDescent="0.2">
      <c r="A137" s="175"/>
      <c r="B137" s="523" t="s">
        <v>8934</v>
      </c>
      <c r="C137" s="209"/>
      <c r="D137" s="524" t="s">
        <v>9165</v>
      </c>
      <c r="E137" s="209"/>
      <c r="F137" s="209"/>
      <c r="G137" s="209"/>
      <c r="H137" s="525"/>
      <c r="I137" s="385"/>
    </row>
    <row r="138" spans="1:9" s="526" customFormat="1" ht="12" x14ac:dyDescent="0.2">
      <c r="A138" s="175"/>
      <c r="B138" s="523" t="s">
        <v>8934</v>
      </c>
      <c r="C138" s="209"/>
      <c r="D138" s="524">
        <v>18</v>
      </c>
      <c r="E138" s="209"/>
      <c r="F138" s="209"/>
      <c r="G138" s="209"/>
      <c r="H138" s="525"/>
      <c r="I138" s="385"/>
    </row>
    <row r="139" spans="1:9" s="46" customFormat="1" ht="24.95" customHeight="1" x14ac:dyDescent="0.25">
      <c r="A139" s="278">
        <v>62</v>
      </c>
      <c r="B139" s="278" t="s">
        <v>979</v>
      </c>
      <c r="C139" s="382"/>
      <c r="D139" s="280" t="s">
        <v>5600</v>
      </c>
      <c r="E139" s="281" t="s">
        <v>940</v>
      </c>
      <c r="F139" s="282">
        <v>8</v>
      </c>
      <c r="G139" s="67"/>
      <c r="H139" s="254">
        <f>ROUND(G139*F139,2)</f>
        <v>0</v>
      </c>
      <c r="I139" s="280"/>
    </row>
    <row r="140" spans="1:9" s="526" customFormat="1" ht="12" x14ac:dyDescent="0.2">
      <c r="A140" s="175"/>
      <c r="B140" s="523" t="s">
        <v>8934</v>
      </c>
      <c r="C140" s="209"/>
      <c r="D140" s="524" t="s">
        <v>9165</v>
      </c>
      <c r="E140" s="209"/>
      <c r="F140" s="209"/>
      <c r="G140" s="209"/>
      <c r="H140" s="525"/>
      <c r="I140" s="385"/>
    </row>
    <row r="141" spans="1:9" s="526" customFormat="1" ht="12" x14ac:dyDescent="0.2">
      <c r="A141" s="175"/>
      <c r="B141" s="523" t="s">
        <v>8934</v>
      </c>
      <c r="C141" s="209"/>
      <c r="D141" s="524">
        <v>8</v>
      </c>
      <c r="E141" s="209"/>
      <c r="F141" s="209"/>
      <c r="G141" s="209"/>
      <c r="H141" s="525"/>
      <c r="I141" s="385"/>
    </row>
    <row r="142" spans="1:9" s="46" customFormat="1" ht="24.95" customHeight="1" x14ac:dyDescent="0.25">
      <c r="A142" s="278">
        <v>63</v>
      </c>
      <c r="B142" s="278" t="s">
        <v>979</v>
      </c>
      <c r="C142" s="382"/>
      <c r="D142" s="280" t="s">
        <v>5547</v>
      </c>
      <c r="E142" s="281" t="s">
        <v>721</v>
      </c>
      <c r="F142" s="282">
        <v>1</v>
      </c>
      <c r="G142" s="67"/>
      <c r="H142" s="254">
        <f>ROUND(G142*F142,2)</f>
        <v>0</v>
      </c>
      <c r="I142" s="280"/>
    </row>
    <row r="143" spans="1:9" s="526" customFormat="1" ht="12" x14ac:dyDescent="0.2">
      <c r="A143" s="175"/>
      <c r="B143" s="523" t="s">
        <v>8934</v>
      </c>
      <c r="C143" s="209"/>
      <c r="D143" s="524" t="s">
        <v>9165</v>
      </c>
      <c r="E143" s="209"/>
      <c r="F143" s="209"/>
      <c r="G143" s="209"/>
      <c r="H143" s="525"/>
      <c r="I143" s="385"/>
    </row>
    <row r="144" spans="1:9" s="526" customFormat="1" ht="12" x14ac:dyDescent="0.2">
      <c r="A144" s="175"/>
      <c r="B144" s="523" t="s">
        <v>8934</v>
      </c>
      <c r="C144" s="209"/>
      <c r="D144" s="524">
        <v>1</v>
      </c>
      <c r="E144" s="209"/>
      <c r="F144" s="209"/>
      <c r="G144" s="209"/>
      <c r="H144" s="525"/>
      <c r="I144" s="385"/>
    </row>
    <row r="145" spans="1:9" s="46" customFormat="1" ht="24.95" customHeight="1" x14ac:dyDescent="0.25">
      <c r="A145" s="278">
        <v>64</v>
      </c>
      <c r="B145" s="278" t="s">
        <v>979</v>
      </c>
      <c r="C145" s="382"/>
      <c r="D145" s="280" t="s">
        <v>9159</v>
      </c>
      <c r="E145" s="281" t="s">
        <v>940</v>
      </c>
      <c r="F145" s="282">
        <v>6</v>
      </c>
      <c r="G145" s="67"/>
      <c r="H145" s="254">
        <f>ROUND(G145*F145,2)</f>
        <v>0</v>
      </c>
      <c r="I145" s="280"/>
    </row>
    <row r="146" spans="1:9" s="526" customFormat="1" ht="12" x14ac:dyDescent="0.2">
      <c r="A146" s="175"/>
      <c r="B146" s="523" t="s">
        <v>8934</v>
      </c>
      <c r="C146" s="209"/>
      <c r="D146" s="524" t="s">
        <v>9165</v>
      </c>
      <c r="E146" s="209"/>
      <c r="F146" s="209"/>
      <c r="G146" s="209"/>
      <c r="H146" s="525"/>
      <c r="I146" s="385"/>
    </row>
    <row r="147" spans="1:9" s="526" customFormat="1" ht="12" x14ac:dyDescent="0.2">
      <c r="A147" s="175"/>
      <c r="B147" s="523" t="s">
        <v>8934</v>
      </c>
      <c r="C147" s="209"/>
      <c r="D147" s="524">
        <v>6</v>
      </c>
      <c r="E147" s="209"/>
      <c r="F147" s="209"/>
      <c r="G147" s="209"/>
      <c r="H147" s="525"/>
      <c r="I147" s="385"/>
    </row>
    <row r="148" spans="1:9" s="46" customFormat="1" ht="24.95" customHeight="1" x14ac:dyDescent="0.25">
      <c r="A148" s="278">
        <v>65</v>
      </c>
      <c r="B148" s="278" t="s">
        <v>979</v>
      </c>
      <c r="C148" s="382"/>
      <c r="D148" s="280" t="s">
        <v>5602</v>
      </c>
      <c r="E148" s="281" t="s">
        <v>721</v>
      </c>
      <c r="F148" s="282">
        <v>1</v>
      </c>
      <c r="G148" s="67"/>
      <c r="H148" s="254">
        <f>ROUND(G148*F148,2)</f>
        <v>0</v>
      </c>
      <c r="I148" s="280"/>
    </row>
    <row r="149" spans="1:9" s="526" customFormat="1" ht="12" x14ac:dyDescent="0.2">
      <c r="A149" s="175"/>
      <c r="B149" s="523" t="s">
        <v>8934</v>
      </c>
      <c r="C149" s="209"/>
      <c r="D149" s="524" t="s">
        <v>9165</v>
      </c>
      <c r="E149" s="209"/>
      <c r="F149" s="209"/>
      <c r="G149" s="209"/>
      <c r="H149" s="525"/>
      <c r="I149" s="385"/>
    </row>
    <row r="150" spans="1:9" s="526" customFormat="1" ht="12" x14ac:dyDescent="0.2">
      <c r="A150" s="175"/>
      <c r="B150" s="523" t="s">
        <v>8934</v>
      </c>
      <c r="C150" s="209"/>
      <c r="D150" s="524">
        <v>1</v>
      </c>
      <c r="E150" s="209"/>
      <c r="F150" s="209"/>
      <c r="G150" s="209"/>
      <c r="H150" s="525"/>
      <c r="I150" s="385"/>
    </row>
    <row r="151" spans="1:9" s="46" customFormat="1" ht="24.95" customHeight="1" x14ac:dyDescent="0.25">
      <c r="A151" s="278">
        <v>66</v>
      </c>
      <c r="B151" s="278" t="s">
        <v>979</v>
      </c>
      <c r="C151" s="382"/>
      <c r="D151" s="280" t="s">
        <v>9061</v>
      </c>
      <c r="E151" s="281" t="s">
        <v>721</v>
      </c>
      <c r="F151" s="282">
        <v>1</v>
      </c>
      <c r="G151" s="67"/>
      <c r="H151" s="254">
        <f>ROUND(G151*F151,2)</f>
        <v>0</v>
      </c>
      <c r="I151" s="280"/>
    </row>
    <row r="152" spans="1:9" s="526" customFormat="1" ht="12" x14ac:dyDescent="0.2">
      <c r="A152" s="175"/>
      <c r="B152" s="523" t="s">
        <v>8934</v>
      </c>
      <c r="C152" s="209"/>
      <c r="D152" s="524" t="s">
        <v>9165</v>
      </c>
      <c r="E152" s="209"/>
      <c r="F152" s="209"/>
      <c r="G152" s="209"/>
      <c r="H152" s="525"/>
      <c r="I152" s="385"/>
    </row>
    <row r="153" spans="1:9" s="526" customFormat="1" ht="12" x14ac:dyDescent="0.2">
      <c r="A153" s="175"/>
      <c r="B153" s="523" t="s">
        <v>8934</v>
      </c>
      <c r="C153" s="209"/>
      <c r="D153" s="524">
        <v>1</v>
      </c>
      <c r="E153" s="209"/>
      <c r="F153" s="209"/>
      <c r="G153" s="209"/>
      <c r="H153" s="525"/>
      <c r="I153" s="385"/>
    </row>
    <row r="154" spans="1:9" s="46" customFormat="1" ht="24.95" customHeight="1" x14ac:dyDescent="0.25">
      <c r="A154" s="278">
        <v>67</v>
      </c>
      <c r="B154" s="278" t="s">
        <v>979</v>
      </c>
      <c r="C154" s="382"/>
      <c r="D154" s="280" t="s">
        <v>9222</v>
      </c>
      <c r="E154" s="281" t="s">
        <v>721</v>
      </c>
      <c r="F154" s="282">
        <v>1</v>
      </c>
      <c r="G154" s="67"/>
      <c r="H154" s="254">
        <f>ROUND(G154*F154,2)</f>
        <v>0</v>
      </c>
      <c r="I154" s="280"/>
    </row>
    <row r="155" spans="1:9" s="526" customFormat="1" ht="12" x14ac:dyDescent="0.2">
      <c r="A155" s="175"/>
      <c r="B155" s="523" t="s">
        <v>8934</v>
      </c>
      <c r="C155" s="209"/>
      <c r="D155" s="524" t="s">
        <v>9165</v>
      </c>
      <c r="E155" s="209"/>
      <c r="F155" s="209"/>
      <c r="G155" s="209"/>
      <c r="H155" s="525"/>
      <c r="I155" s="385"/>
    </row>
    <row r="156" spans="1:9" s="526" customFormat="1" ht="12" x14ac:dyDescent="0.2">
      <c r="A156" s="175"/>
      <c r="B156" s="523" t="s">
        <v>8934</v>
      </c>
      <c r="C156" s="209"/>
      <c r="D156" s="524">
        <v>1</v>
      </c>
      <c r="E156" s="209"/>
      <c r="F156" s="209"/>
      <c r="G156" s="209"/>
      <c r="H156" s="525"/>
      <c r="I156" s="385"/>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9223</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8930</v>
      </c>
      <c r="C9" s="352" t="s">
        <v>9224</v>
      </c>
      <c r="D9" s="352" t="s">
        <v>8929</v>
      </c>
      <c r="E9" s="353"/>
      <c r="F9" s="116"/>
      <c r="G9" s="116"/>
      <c r="H9" s="116">
        <f>SUM(H10:H125)</f>
        <v>0</v>
      </c>
      <c r="I9" s="277"/>
    </row>
    <row r="10" spans="1:29" s="46" customFormat="1" ht="24.95" customHeight="1" x14ac:dyDescent="0.25">
      <c r="A10" s="278">
        <v>1</v>
      </c>
      <c r="B10" s="278" t="s">
        <v>979</v>
      </c>
      <c r="C10" s="382"/>
      <c r="D10" s="280" t="s">
        <v>9225</v>
      </c>
      <c r="E10" s="281" t="s">
        <v>744</v>
      </c>
      <c r="F10" s="282">
        <v>1</v>
      </c>
      <c r="G10" s="67"/>
      <c r="H10" s="254">
        <f>ROUND(G10*F10,2)</f>
        <v>0</v>
      </c>
      <c r="I10" s="280"/>
    </row>
    <row r="11" spans="1:29" ht="24.95" customHeight="1" x14ac:dyDescent="0.2">
      <c r="A11" s="167">
        <v>2</v>
      </c>
      <c r="B11" s="167" t="s">
        <v>1145</v>
      </c>
      <c r="C11" s="168"/>
      <c r="D11" s="169" t="s">
        <v>9226</v>
      </c>
      <c r="E11" s="170" t="s">
        <v>744</v>
      </c>
      <c r="F11" s="171">
        <v>1</v>
      </c>
      <c r="G11" s="117"/>
      <c r="H11" s="172">
        <f>ROUND(G11*F11,2)</f>
        <v>0</v>
      </c>
      <c r="I11" s="169"/>
    </row>
    <row r="12" spans="1:29" s="526" customFormat="1" ht="12" x14ac:dyDescent="0.2">
      <c r="A12" s="175"/>
      <c r="B12" s="523" t="s">
        <v>8934</v>
      </c>
      <c r="C12" s="209"/>
      <c r="D12" s="524" t="s">
        <v>9227</v>
      </c>
      <c r="E12" s="209"/>
      <c r="F12" s="209"/>
      <c r="G12" s="209"/>
      <c r="H12" s="525"/>
      <c r="I12" s="385"/>
    </row>
    <row r="13" spans="1:29" s="526" customFormat="1" ht="12" x14ac:dyDescent="0.2">
      <c r="A13" s="175"/>
      <c r="B13" s="523" t="s">
        <v>8934</v>
      </c>
      <c r="C13" s="209"/>
      <c r="D13" s="524" t="s">
        <v>9228</v>
      </c>
      <c r="E13" s="209"/>
      <c r="F13" s="209"/>
      <c r="G13" s="209"/>
      <c r="H13" s="525"/>
      <c r="I13" s="385"/>
    </row>
    <row r="14" spans="1:29" s="46" customFormat="1" ht="24.95" customHeight="1" x14ac:dyDescent="0.25">
      <c r="A14" s="278">
        <v>3</v>
      </c>
      <c r="B14" s="278" t="s">
        <v>979</v>
      </c>
      <c r="C14" s="382"/>
      <c r="D14" s="280" t="s">
        <v>9229</v>
      </c>
      <c r="E14" s="281" t="s">
        <v>744</v>
      </c>
      <c r="F14" s="282">
        <v>1</v>
      </c>
      <c r="G14" s="67"/>
      <c r="H14" s="254">
        <f t="shared" ref="H14:H15" si="0">ROUND(G14*F14,2)</f>
        <v>0</v>
      </c>
      <c r="I14" s="280"/>
    </row>
    <row r="15" spans="1:29" ht="24.95" customHeight="1" x14ac:dyDescent="0.2">
      <c r="A15" s="167">
        <v>4</v>
      </c>
      <c r="B15" s="167" t="s">
        <v>1145</v>
      </c>
      <c r="C15" s="168"/>
      <c r="D15" s="169" t="s">
        <v>9230</v>
      </c>
      <c r="E15" s="170" t="s">
        <v>744</v>
      </c>
      <c r="F15" s="171">
        <v>1</v>
      </c>
      <c r="G15" s="117"/>
      <c r="H15" s="172">
        <f t="shared" si="0"/>
        <v>0</v>
      </c>
      <c r="I15" s="169"/>
    </row>
    <row r="16" spans="1:29" s="526" customFormat="1" ht="12" x14ac:dyDescent="0.2">
      <c r="A16" s="175"/>
      <c r="B16" s="523" t="s">
        <v>8934</v>
      </c>
      <c r="C16" s="209"/>
      <c r="D16" s="524" t="s">
        <v>9227</v>
      </c>
      <c r="E16" s="209"/>
      <c r="F16" s="209"/>
      <c r="G16" s="209"/>
      <c r="H16" s="525"/>
      <c r="I16" s="385"/>
    </row>
    <row r="17" spans="1:9" s="526" customFormat="1" ht="12" x14ac:dyDescent="0.2">
      <c r="A17" s="175"/>
      <c r="B17" s="523" t="s">
        <v>8934</v>
      </c>
      <c r="C17" s="209"/>
      <c r="D17" s="524" t="s">
        <v>9228</v>
      </c>
      <c r="E17" s="209"/>
      <c r="F17" s="209"/>
      <c r="G17" s="209"/>
      <c r="H17" s="525"/>
      <c r="I17" s="385"/>
    </row>
    <row r="18" spans="1:9" s="46" customFormat="1" ht="24.95" customHeight="1" x14ac:dyDescent="0.25">
      <c r="A18" s="278">
        <v>5</v>
      </c>
      <c r="B18" s="278" t="s">
        <v>979</v>
      </c>
      <c r="C18" s="382"/>
      <c r="D18" s="280" t="s">
        <v>9231</v>
      </c>
      <c r="E18" s="281" t="s">
        <v>744</v>
      </c>
      <c r="F18" s="282">
        <v>1</v>
      </c>
      <c r="G18" s="67"/>
      <c r="H18" s="254">
        <f t="shared" ref="H18:H19" si="1">ROUND(G18*F18,2)</f>
        <v>0</v>
      </c>
      <c r="I18" s="280"/>
    </row>
    <row r="19" spans="1:9" ht="24.95" customHeight="1" x14ac:dyDescent="0.2">
      <c r="A19" s="167">
        <v>6</v>
      </c>
      <c r="B19" s="167" t="s">
        <v>1145</v>
      </c>
      <c r="C19" s="168"/>
      <c r="D19" s="169" t="s">
        <v>9232</v>
      </c>
      <c r="E19" s="170" t="s">
        <v>744</v>
      </c>
      <c r="F19" s="171">
        <v>1</v>
      </c>
      <c r="G19" s="117"/>
      <c r="H19" s="172">
        <f t="shared" si="1"/>
        <v>0</v>
      </c>
      <c r="I19" s="169"/>
    </row>
    <row r="20" spans="1:9" s="526" customFormat="1" ht="12" x14ac:dyDescent="0.2">
      <c r="A20" s="175"/>
      <c r="B20" s="523" t="s">
        <v>8934</v>
      </c>
      <c r="C20" s="209"/>
      <c r="D20" s="524" t="s">
        <v>9227</v>
      </c>
      <c r="E20" s="209"/>
      <c r="F20" s="209"/>
      <c r="G20" s="209"/>
      <c r="H20" s="525"/>
      <c r="I20" s="385"/>
    </row>
    <row r="21" spans="1:9" s="526" customFormat="1" ht="12" x14ac:dyDescent="0.2">
      <c r="A21" s="175"/>
      <c r="B21" s="523" t="s">
        <v>8934</v>
      </c>
      <c r="C21" s="209"/>
      <c r="D21" s="524" t="s">
        <v>9228</v>
      </c>
      <c r="E21" s="209"/>
      <c r="F21" s="209"/>
      <c r="G21" s="209"/>
      <c r="H21" s="525"/>
      <c r="I21" s="385"/>
    </row>
    <row r="22" spans="1:9" s="46" customFormat="1" ht="24.95" customHeight="1" x14ac:dyDescent="0.25">
      <c r="A22" s="278">
        <v>7</v>
      </c>
      <c r="B22" s="278" t="s">
        <v>979</v>
      </c>
      <c r="C22" s="382"/>
      <c r="D22" s="280" t="s">
        <v>9233</v>
      </c>
      <c r="E22" s="281" t="s">
        <v>744</v>
      </c>
      <c r="F22" s="282">
        <v>3</v>
      </c>
      <c r="G22" s="67"/>
      <c r="H22" s="254">
        <f t="shared" ref="H22:H23" si="2">ROUND(G22*F22,2)</f>
        <v>0</v>
      </c>
      <c r="I22" s="280"/>
    </row>
    <row r="23" spans="1:9" ht="24.95" customHeight="1" x14ac:dyDescent="0.2">
      <c r="A23" s="167">
        <v>8</v>
      </c>
      <c r="B23" s="167" t="s">
        <v>1145</v>
      </c>
      <c r="C23" s="168"/>
      <c r="D23" s="169" t="s">
        <v>9234</v>
      </c>
      <c r="E23" s="170" t="s">
        <v>744</v>
      </c>
      <c r="F23" s="171">
        <v>3</v>
      </c>
      <c r="G23" s="117"/>
      <c r="H23" s="172">
        <f t="shared" si="2"/>
        <v>0</v>
      </c>
      <c r="I23" s="169"/>
    </row>
    <row r="24" spans="1:9" s="526" customFormat="1" ht="12" x14ac:dyDescent="0.2">
      <c r="A24" s="175"/>
      <c r="B24" s="523" t="s">
        <v>8934</v>
      </c>
      <c r="C24" s="209"/>
      <c r="D24" s="524" t="s">
        <v>9227</v>
      </c>
      <c r="E24" s="209"/>
      <c r="F24" s="209"/>
      <c r="G24" s="209"/>
      <c r="H24" s="525"/>
      <c r="I24" s="385"/>
    </row>
    <row r="25" spans="1:9" s="526" customFormat="1" ht="12" x14ac:dyDescent="0.2">
      <c r="A25" s="175"/>
      <c r="B25" s="523" t="s">
        <v>8934</v>
      </c>
      <c r="C25" s="209"/>
      <c r="D25" s="524" t="s">
        <v>9235</v>
      </c>
      <c r="E25" s="209"/>
      <c r="F25" s="209"/>
      <c r="G25" s="209"/>
      <c r="H25" s="525"/>
      <c r="I25" s="385"/>
    </row>
    <row r="26" spans="1:9" s="46" customFormat="1" ht="24.95" customHeight="1" x14ac:dyDescent="0.25">
      <c r="A26" s="278">
        <v>9</v>
      </c>
      <c r="B26" s="278" t="s">
        <v>979</v>
      </c>
      <c r="C26" s="382"/>
      <c r="D26" s="280" t="s">
        <v>9236</v>
      </c>
      <c r="E26" s="281" t="s">
        <v>744</v>
      </c>
      <c r="F26" s="282">
        <v>3</v>
      </c>
      <c r="G26" s="67"/>
      <c r="H26" s="254">
        <f t="shared" ref="H26:H27" si="3">ROUND(G26*F26,2)</f>
        <v>0</v>
      </c>
      <c r="I26" s="280"/>
    </row>
    <row r="27" spans="1:9" ht="24.95" customHeight="1" x14ac:dyDescent="0.2">
      <c r="A27" s="167">
        <v>10</v>
      </c>
      <c r="B27" s="167" t="s">
        <v>1145</v>
      </c>
      <c r="C27" s="168"/>
      <c r="D27" s="169" t="s">
        <v>9237</v>
      </c>
      <c r="E27" s="170" t="s">
        <v>744</v>
      </c>
      <c r="F27" s="171">
        <v>3</v>
      </c>
      <c r="G27" s="117"/>
      <c r="H27" s="172">
        <f t="shared" si="3"/>
        <v>0</v>
      </c>
      <c r="I27" s="169"/>
    </row>
    <row r="28" spans="1:9" s="526" customFormat="1" ht="12" x14ac:dyDescent="0.2">
      <c r="A28" s="175"/>
      <c r="B28" s="523" t="s">
        <v>8934</v>
      </c>
      <c r="C28" s="209"/>
      <c r="D28" s="524" t="s">
        <v>9227</v>
      </c>
      <c r="E28" s="209"/>
      <c r="F28" s="209"/>
      <c r="G28" s="209"/>
      <c r="H28" s="525"/>
      <c r="I28" s="385"/>
    </row>
    <row r="29" spans="1:9" s="526" customFormat="1" ht="12" x14ac:dyDescent="0.2">
      <c r="A29" s="175"/>
      <c r="B29" s="523" t="s">
        <v>8934</v>
      </c>
      <c r="C29" s="209"/>
      <c r="D29" s="524" t="s">
        <v>9235</v>
      </c>
      <c r="E29" s="209"/>
      <c r="F29" s="209"/>
      <c r="G29" s="209"/>
      <c r="H29" s="525"/>
      <c r="I29" s="385"/>
    </row>
    <row r="30" spans="1:9" s="46" customFormat="1" ht="24.95" customHeight="1" x14ac:dyDescent="0.25">
      <c r="A30" s="278">
        <v>11</v>
      </c>
      <c r="B30" s="278" t="s">
        <v>979</v>
      </c>
      <c r="C30" s="382"/>
      <c r="D30" s="280" t="s">
        <v>9238</v>
      </c>
      <c r="E30" s="281" t="s">
        <v>744</v>
      </c>
      <c r="F30" s="282">
        <v>3</v>
      </c>
      <c r="G30" s="67"/>
      <c r="H30" s="254">
        <f t="shared" ref="H30:H31" si="4">ROUND(G30*F30,2)</f>
        <v>0</v>
      </c>
      <c r="I30" s="280"/>
    </row>
    <row r="31" spans="1:9" ht="24.95" customHeight="1" x14ac:dyDescent="0.2">
      <c r="A31" s="167">
        <v>12</v>
      </c>
      <c r="B31" s="167" t="s">
        <v>1145</v>
      </c>
      <c r="C31" s="168"/>
      <c r="D31" s="169" t="s">
        <v>9239</v>
      </c>
      <c r="E31" s="170" t="s">
        <v>744</v>
      </c>
      <c r="F31" s="171">
        <v>3</v>
      </c>
      <c r="G31" s="117"/>
      <c r="H31" s="172">
        <f t="shared" si="4"/>
        <v>0</v>
      </c>
      <c r="I31" s="169"/>
    </row>
    <row r="32" spans="1:9" s="526" customFormat="1" ht="12" x14ac:dyDescent="0.2">
      <c r="A32" s="175"/>
      <c r="B32" s="523" t="s">
        <v>8934</v>
      </c>
      <c r="C32" s="209"/>
      <c r="D32" s="524" t="s">
        <v>9227</v>
      </c>
      <c r="E32" s="209"/>
      <c r="F32" s="209"/>
      <c r="G32" s="209"/>
      <c r="H32" s="525"/>
      <c r="I32" s="385"/>
    </row>
    <row r="33" spans="1:16384" s="526" customFormat="1" ht="12" x14ac:dyDescent="0.2">
      <c r="A33" s="175"/>
      <c r="B33" s="523" t="s">
        <v>8934</v>
      </c>
      <c r="C33" s="209"/>
      <c r="D33" s="524" t="s">
        <v>9235</v>
      </c>
      <c r="E33" s="209"/>
      <c r="F33" s="209"/>
      <c r="G33" s="209"/>
      <c r="H33" s="525"/>
      <c r="I33" s="385"/>
    </row>
    <row r="34" spans="1:16384" s="46" customFormat="1" ht="24.95" customHeight="1" x14ac:dyDescent="0.25">
      <c r="A34" s="278">
        <v>13</v>
      </c>
      <c r="B34" s="278" t="s">
        <v>979</v>
      </c>
      <c r="C34" s="382"/>
      <c r="D34" s="280" t="s">
        <v>9240</v>
      </c>
      <c r="E34" s="281" t="s">
        <v>744</v>
      </c>
      <c r="F34" s="282">
        <v>3</v>
      </c>
      <c r="G34" s="67"/>
      <c r="H34" s="254">
        <f t="shared" ref="H34:H35" si="5">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9241</v>
      </c>
      <c r="E35" s="170" t="s">
        <v>744</v>
      </c>
      <c r="F35" s="171">
        <v>3</v>
      </c>
      <c r="G35" s="117"/>
      <c r="H35" s="172">
        <f t="shared" si="5"/>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9227</v>
      </c>
      <c r="E36" s="209"/>
      <c r="F36" s="209"/>
      <c r="G36" s="209"/>
      <c r="H36" s="525"/>
      <c r="I36" s="385"/>
    </row>
    <row r="37" spans="1:16384" s="526" customFormat="1" ht="12" x14ac:dyDescent="0.2">
      <c r="A37" s="175"/>
      <c r="B37" s="523" t="s">
        <v>8934</v>
      </c>
      <c r="C37" s="209"/>
      <c r="D37" s="524" t="s">
        <v>9235</v>
      </c>
      <c r="E37" s="209"/>
      <c r="F37" s="209"/>
      <c r="G37" s="209"/>
      <c r="H37" s="525"/>
      <c r="I37" s="385"/>
    </row>
    <row r="38" spans="1:16384" s="46" customFormat="1" ht="24.95" customHeight="1" x14ac:dyDescent="0.25">
      <c r="A38" s="278">
        <v>15</v>
      </c>
      <c r="B38" s="278" t="s">
        <v>979</v>
      </c>
      <c r="C38" s="382"/>
      <c r="D38" s="280" t="s">
        <v>9242</v>
      </c>
      <c r="E38" s="281" t="s">
        <v>744</v>
      </c>
      <c r="F38" s="282">
        <v>3</v>
      </c>
      <c r="G38" s="67"/>
      <c r="H38" s="254">
        <f t="shared" ref="H38:H39" si="6">ROUND(G38*F38,2)</f>
        <v>0</v>
      </c>
      <c r="I38" s="280"/>
    </row>
    <row r="39" spans="1:16384" ht="24.95" customHeight="1" x14ac:dyDescent="0.2">
      <c r="A39" s="167">
        <v>16</v>
      </c>
      <c r="B39" s="167" t="s">
        <v>1145</v>
      </c>
      <c r="C39" s="168"/>
      <c r="D39" s="169" t="s">
        <v>9243</v>
      </c>
      <c r="E39" s="170" t="s">
        <v>744</v>
      </c>
      <c r="F39" s="171">
        <v>3</v>
      </c>
      <c r="G39" s="117"/>
      <c r="H39" s="172">
        <f t="shared" si="6"/>
        <v>0</v>
      </c>
      <c r="I39" s="169"/>
    </row>
    <row r="40" spans="1:16384" s="526" customFormat="1" ht="12" x14ac:dyDescent="0.2">
      <c r="A40" s="175"/>
      <c r="B40" s="523" t="s">
        <v>8934</v>
      </c>
      <c r="C40" s="209"/>
      <c r="D40" s="524" t="s">
        <v>9227</v>
      </c>
      <c r="E40" s="209"/>
      <c r="F40" s="209"/>
      <c r="G40" s="209"/>
      <c r="H40" s="525"/>
      <c r="I40" s="385"/>
    </row>
    <row r="41" spans="1:16384" s="526" customFormat="1" ht="12" x14ac:dyDescent="0.2">
      <c r="A41" s="175"/>
      <c r="B41" s="523" t="s">
        <v>8934</v>
      </c>
      <c r="C41" s="209"/>
      <c r="D41" s="524" t="s">
        <v>9235</v>
      </c>
      <c r="E41" s="209"/>
      <c r="F41" s="209"/>
      <c r="G41" s="209"/>
      <c r="H41" s="525"/>
      <c r="I41" s="385"/>
    </row>
    <row r="42" spans="1:16384" s="46" customFormat="1" ht="24.95" customHeight="1" x14ac:dyDescent="0.25">
      <c r="A42" s="278">
        <v>17</v>
      </c>
      <c r="B42" s="278" t="s">
        <v>979</v>
      </c>
      <c r="C42" s="382"/>
      <c r="D42" s="280" t="s">
        <v>9244</v>
      </c>
      <c r="E42" s="281" t="s">
        <v>744</v>
      </c>
      <c r="F42" s="282">
        <v>1</v>
      </c>
      <c r="G42" s="67"/>
      <c r="H42" s="254">
        <f t="shared" ref="H42:H43" si="7">ROUND(G42*F42,2)</f>
        <v>0</v>
      </c>
      <c r="I42" s="280"/>
    </row>
    <row r="43" spans="1:16384" ht="24.95" customHeight="1" x14ac:dyDescent="0.2">
      <c r="A43" s="167">
        <v>18</v>
      </c>
      <c r="B43" s="167" t="s">
        <v>1145</v>
      </c>
      <c r="C43" s="168"/>
      <c r="D43" s="169" t="s">
        <v>9245</v>
      </c>
      <c r="E43" s="170" t="s">
        <v>744</v>
      </c>
      <c r="F43" s="171">
        <v>1</v>
      </c>
      <c r="G43" s="117"/>
      <c r="H43" s="172">
        <f t="shared" si="7"/>
        <v>0</v>
      </c>
      <c r="I43" s="169"/>
    </row>
    <row r="44" spans="1:16384" s="526" customFormat="1" ht="12" x14ac:dyDescent="0.2">
      <c r="A44" s="175"/>
      <c r="B44" s="523" t="s">
        <v>8934</v>
      </c>
      <c r="C44" s="209"/>
      <c r="D44" s="524" t="s">
        <v>9227</v>
      </c>
      <c r="E44" s="209"/>
      <c r="F44" s="209"/>
      <c r="G44" s="209"/>
      <c r="H44" s="525"/>
      <c r="I44" s="385"/>
    </row>
    <row r="45" spans="1:16384" s="526" customFormat="1" ht="12" x14ac:dyDescent="0.2">
      <c r="A45" s="175"/>
      <c r="B45" s="523" t="s">
        <v>8934</v>
      </c>
      <c r="C45" s="209"/>
      <c r="D45" s="524" t="s">
        <v>9228</v>
      </c>
      <c r="E45" s="209"/>
      <c r="F45" s="209"/>
      <c r="G45" s="209"/>
      <c r="H45" s="525"/>
      <c r="I45" s="385"/>
    </row>
    <row r="46" spans="1:16384" s="46" customFormat="1" ht="24.95" customHeight="1" x14ac:dyDescent="0.25">
      <c r="A46" s="278">
        <v>19</v>
      </c>
      <c r="B46" s="278" t="s">
        <v>979</v>
      </c>
      <c r="C46" s="382"/>
      <c r="D46" s="280" t="s">
        <v>9246</v>
      </c>
      <c r="E46" s="281" t="s">
        <v>744</v>
      </c>
      <c r="F46" s="282">
        <v>1</v>
      </c>
      <c r="G46" s="67"/>
      <c r="H46" s="254">
        <f t="shared" ref="H46:H47" si="8">ROUND(G46*F46,2)</f>
        <v>0</v>
      </c>
      <c r="I46" s="280"/>
    </row>
    <row r="47" spans="1:16384" ht="24.95" customHeight="1" x14ac:dyDescent="0.2">
      <c r="A47" s="167">
        <v>20</v>
      </c>
      <c r="B47" s="167" t="s">
        <v>1145</v>
      </c>
      <c r="C47" s="168"/>
      <c r="D47" s="169" t="s">
        <v>9247</v>
      </c>
      <c r="E47" s="170" t="s">
        <v>744</v>
      </c>
      <c r="F47" s="171">
        <v>1</v>
      </c>
      <c r="G47" s="117"/>
      <c r="H47" s="172">
        <f t="shared" si="8"/>
        <v>0</v>
      </c>
      <c r="I47" s="169"/>
    </row>
    <row r="48" spans="1:16384" s="526" customFormat="1" ht="12" x14ac:dyDescent="0.2">
      <c r="A48" s="175"/>
      <c r="B48" s="523" t="s">
        <v>8934</v>
      </c>
      <c r="C48" s="209"/>
      <c r="D48" s="524" t="s">
        <v>9227</v>
      </c>
      <c r="E48" s="209"/>
      <c r="F48" s="209"/>
      <c r="G48" s="209"/>
      <c r="H48" s="525"/>
      <c r="I48" s="385"/>
    </row>
    <row r="49" spans="1:9" s="526" customFormat="1" ht="12" x14ac:dyDescent="0.2">
      <c r="A49" s="175"/>
      <c r="B49" s="523" t="s">
        <v>8934</v>
      </c>
      <c r="C49" s="209"/>
      <c r="D49" s="524" t="s">
        <v>9228</v>
      </c>
      <c r="E49" s="209"/>
      <c r="F49" s="209"/>
      <c r="G49" s="209"/>
      <c r="H49" s="525"/>
      <c r="I49" s="385"/>
    </row>
    <row r="50" spans="1:9" s="46" customFormat="1" ht="24.95" customHeight="1" x14ac:dyDescent="0.25">
      <c r="A50" s="278">
        <v>21</v>
      </c>
      <c r="B50" s="278" t="s">
        <v>979</v>
      </c>
      <c r="C50" s="382"/>
      <c r="D50" s="280" t="s">
        <v>9248</v>
      </c>
      <c r="E50" s="281" t="s">
        <v>744</v>
      </c>
      <c r="F50" s="282">
        <v>1</v>
      </c>
      <c r="G50" s="67"/>
      <c r="H50" s="254">
        <f t="shared" ref="H50:H51" si="9">ROUND(G50*F50,2)</f>
        <v>0</v>
      </c>
      <c r="I50" s="280"/>
    </row>
    <row r="51" spans="1:9" ht="24.95" customHeight="1" x14ac:dyDescent="0.2">
      <c r="A51" s="167">
        <v>22</v>
      </c>
      <c r="B51" s="167" t="s">
        <v>1145</v>
      </c>
      <c r="C51" s="168"/>
      <c r="D51" s="169" t="s">
        <v>9249</v>
      </c>
      <c r="E51" s="170" t="s">
        <v>744</v>
      </c>
      <c r="F51" s="171">
        <v>1</v>
      </c>
      <c r="G51" s="117"/>
      <c r="H51" s="172">
        <f t="shared" si="9"/>
        <v>0</v>
      </c>
      <c r="I51" s="169"/>
    </row>
    <row r="52" spans="1:9" s="526" customFormat="1" ht="12" x14ac:dyDescent="0.2">
      <c r="A52" s="175"/>
      <c r="B52" s="523" t="s">
        <v>8934</v>
      </c>
      <c r="C52" s="209"/>
      <c r="D52" s="524" t="s">
        <v>9227</v>
      </c>
      <c r="E52" s="209"/>
      <c r="F52" s="209"/>
      <c r="G52" s="209"/>
      <c r="H52" s="525"/>
      <c r="I52" s="385"/>
    </row>
    <row r="53" spans="1:9" s="526" customFormat="1" ht="12" x14ac:dyDescent="0.2">
      <c r="A53" s="175"/>
      <c r="B53" s="523" t="s">
        <v>8934</v>
      </c>
      <c r="C53" s="209"/>
      <c r="D53" s="524" t="s">
        <v>9228</v>
      </c>
      <c r="E53" s="209"/>
      <c r="F53" s="209"/>
      <c r="G53" s="209"/>
      <c r="H53" s="525"/>
      <c r="I53" s="385"/>
    </row>
    <row r="54" spans="1:9" s="46" customFormat="1" ht="24.95" customHeight="1" x14ac:dyDescent="0.25">
      <c r="A54" s="278">
        <v>23</v>
      </c>
      <c r="B54" s="278" t="s">
        <v>979</v>
      </c>
      <c r="C54" s="382"/>
      <c r="D54" s="280" t="s">
        <v>9250</v>
      </c>
      <c r="E54" s="281" t="s">
        <v>744</v>
      </c>
      <c r="F54" s="282">
        <v>1</v>
      </c>
      <c r="G54" s="67"/>
      <c r="H54" s="254">
        <f t="shared" ref="H54:H55" si="10">ROUND(G54*F54,2)</f>
        <v>0</v>
      </c>
      <c r="I54" s="280"/>
    </row>
    <row r="55" spans="1:9" ht="24.95" customHeight="1" x14ac:dyDescent="0.2">
      <c r="A55" s="167">
        <v>24</v>
      </c>
      <c r="B55" s="167" t="s">
        <v>1145</v>
      </c>
      <c r="C55" s="168"/>
      <c r="D55" s="169" t="s">
        <v>9251</v>
      </c>
      <c r="E55" s="170" t="s">
        <v>744</v>
      </c>
      <c r="F55" s="171">
        <v>1</v>
      </c>
      <c r="G55" s="117"/>
      <c r="H55" s="172">
        <f t="shared" si="10"/>
        <v>0</v>
      </c>
      <c r="I55" s="169"/>
    </row>
    <row r="56" spans="1:9" s="526" customFormat="1" ht="12" x14ac:dyDescent="0.2">
      <c r="A56" s="175"/>
      <c r="B56" s="523" t="s">
        <v>8934</v>
      </c>
      <c r="C56" s="209"/>
      <c r="D56" s="524" t="s">
        <v>9227</v>
      </c>
      <c r="E56" s="209"/>
      <c r="F56" s="209"/>
      <c r="G56" s="209"/>
      <c r="H56" s="525"/>
      <c r="I56" s="385"/>
    </row>
    <row r="57" spans="1:9" s="526" customFormat="1" ht="12" x14ac:dyDescent="0.2">
      <c r="A57" s="175"/>
      <c r="B57" s="523" t="s">
        <v>8934</v>
      </c>
      <c r="C57" s="209"/>
      <c r="D57" s="524" t="s">
        <v>9228</v>
      </c>
      <c r="E57" s="209"/>
      <c r="F57" s="209"/>
      <c r="G57" s="209"/>
      <c r="H57" s="525"/>
      <c r="I57" s="385"/>
    </row>
    <row r="58" spans="1:9" s="46" customFormat="1" ht="24.95" customHeight="1" x14ac:dyDescent="0.25">
      <c r="A58" s="278">
        <v>25</v>
      </c>
      <c r="B58" s="278" t="s">
        <v>979</v>
      </c>
      <c r="C58" s="382"/>
      <c r="D58" s="280" t="s">
        <v>9252</v>
      </c>
      <c r="E58" s="281" t="s">
        <v>744</v>
      </c>
      <c r="F58" s="282">
        <v>1</v>
      </c>
      <c r="G58" s="67"/>
      <c r="H58" s="254">
        <f t="shared" ref="H58:H59" si="11">ROUND(G58*F58,2)</f>
        <v>0</v>
      </c>
      <c r="I58" s="280"/>
    </row>
    <row r="59" spans="1:9" ht="24.95" customHeight="1" x14ac:dyDescent="0.2">
      <c r="A59" s="167">
        <v>26</v>
      </c>
      <c r="B59" s="167" t="s">
        <v>1145</v>
      </c>
      <c r="C59" s="168"/>
      <c r="D59" s="169" t="s">
        <v>9253</v>
      </c>
      <c r="E59" s="170" t="s">
        <v>744</v>
      </c>
      <c r="F59" s="171">
        <v>1</v>
      </c>
      <c r="G59" s="117"/>
      <c r="H59" s="172">
        <f t="shared" si="11"/>
        <v>0</v>
      </c>
      <c r="I59" s="169"/>
    </row>
    <row r="60" spans="1:9" s="526" customFormat="1" ht="12" x14ac:dyDescent="0.2">
      <c r="A60" s="175"/>
      <c r="B60" s="523" t="s">
        <v>8934</v>
      </c>
      <c r="C60" s="209"/>
      <c r="D60" s="524" t="s">
        <v>9227</v>
      </c>
      <c r="E60" s="209"/>
      <c r="F60" s="209"/>
      <c r="G60" s="209"/>
      <c r="H60" s="525"/>
      <c r="I60" s="385"/>
    </row>
    <row r="61" spans="1:9" s="526" customFormat="1" ht="12" x14ac:dyDescent="0.2">
      <c r="A61" s="175"/>
      <c r="B61" s="523" t="s">
        <v>8934</v>
      </c>
      <c r="C61" s="209"/>
      <c r="D61" s="524" t="s">
        <v>9228</v>
      </c>
      <c r="E61" s="209"/>
      <c r="F61" s="209"/>
      <c r="G61" s="209"/>
      <c r="H61" s="525"/>
      <c r="I61" s="385"/>
    </row>
    <row r="62" spans="1:9" s="46" customFormat="1" ht="24.95" customHeight="1" x14ac:dyDescent="0.25">
      <c r="A62" s="278">
        <v>27</v>
      </c>
      <c r="B62" s="278" t="s">
        <v>979</v>
      </c>
      <c r="C62" s="382"/>
      <c r="D62" s="280" t="s">
        <v>9254</v>
      </c>
      <c r="E62" s="281" t="s">
        <v>744</v>
      </c>
      <c r="F62" s="282">
        <v>1</v>
      </c>
      <c r="G62" s="67"/>
      <c r="H62" s="254">
        <f t="shared" ref="H62:H63" si="12">ROUND(G62*F62,2)</f>
        <v>0</v>
      </c>
      <c r="I62" s="280"/>
    </row>
    <row r="63" spans="1:9" ht="24.95" customHeight="1" x14ac:dyDescent="0.2">
      <c r="A63" s="167">
        <v>28</v>
      </c>
      <c r="B63" s="167" t="s">
        <v>1145</v>
      </c>
      <c r="C63" s="168"/>
      <c r="D63" s="169" t="s">
        <v>9255</v>
      </c>
      <c r="E63" s="170" t="s">
        <v>744</v>
      </c>
      <c r="F63" s="171">
        <v>1</v>
      </c>
      <c r="G63" s="117"/>
      <c r="H63" s="172">
        <f t="shared" si="12"/>
        <v>0</v>
      </c>
      <c r="I63" s="169"/>
    </row>
    <row r="64" spans="1:9" s="526" customFormat="1" ht="12" x14ac:dyDescent="0.2">
      <c r="A64" s="175"/>
      <c r="B64" s="523" t="s">
        <v>8934</v>
      </c>
      <c r="C64" s="209"/>
      <c r="D64" s="524" t="s">
        <v>9227</v>
      </c>
      <c r="E64" s="209"/>
      <c r="F64" s="209"/>
      <c r="G64" s="209"/>
      <c r="H64" s="525"/>
      <c r="I64" s="385"/>
    </row>
    <row r="65" spans="1:9" s="526" customFormat="1" ht="12" x14ac:dyDescent="0.2">
      <c r="A65" s="175"/>
      <c r="B65" s="523" t="s">
        <v>8934</v>
      </c>
      <c r="C65" s="209"/>
      <c r="D65" s="524" t="s">
        <v>9228</v>
      </c>
      <c r="E65" s="209"/>
      <c r="F65" s="209"/>
      <c r="G65" s="209"/>
      <c r="H65" s="525"/>
      <c r="I65" s="385"/>
    </row>
    <row r="66" spans="1:9" s="46" customFormat="1" ht="24.95" customHeight="1" x14ac:dyDescent="0.25">
      <c r="A66" s="278">
        <v>29</v>
      </c>
      <c r="B66" s="278" t="s">
        <v>979</v>
      </c>
      <c r="C66" s="382"/>
      <c r="D66" s="280" t="s">
        <v>9256</v>
      </c>
      <c r="E66" s="281" t="s">
        <v>744</v>
      </c>
      <c r="F66" s="282">
        <v>1</v>
      </c>
      <c r="G66" s="67"/>
      <c r="H66" s="254">
        <f t="shared" ref="H66:H67" si="13">ROUND(G66*F66,2)</f>
        <v>0</v>
      </c>
      <c r="I66" s="280"/>
    </row>
    <row r="67" spans="1:9" ht="24.95" customHeight="1" x14ac:dyDescent="0.2">
      <c r="A67" s="167">
        <v>30</v>
      </c>
      <c r="B67" s="167" t="s">
        <v>1145</v>
      </c>
      <c r="C67" s="168"/>
      <c r="D67" s="169" t="s">
        <v>9257</v>
      </c>
      <c r="E67" s="170" t="s">
        <v>744</v>
      </c>
      <c r="F67" s="171">
        <v>1</v>
      </c>
      <c r="G67" s="117"/>
      <c r="H67" s="172">
        <f t="shared" si="13"/>
        <v>0</v>
      </c>
      <c r="I67" s="169"/>
    </row>
    <row r="68" spans="1:9" s="526" customFormat="1" ht="12" x14ac:dyDescent="0.2">
      <c r="A68" s="175"/>
      <c r="B68" s="523" t="s">
        <v>8934</v>
      </c>
      <c r="C68" s="209"/>
      <c r="D68" s="524" t="s">
        <v>9227</v>
      </c>
      <c r="E68" s="209"/>
      <c r="F68" s="209"/>
      <c r="G68" s="209"/>
      <c r="H68" s="525"/>
      <c r="I68" s="385"/>
    </row>
    <row r="69" spans="1:9" s="526" customFormat="1" ht="12" x14ac:dyDescent="0.2">
      <c r="A69" s="175"/>
      <c r="B69" s="523" t="s">
        <v>8934</v>
      </c>
      <c r="C69" s="209"/>
      <c r="D69" s="524">
        <v>1</v>
      </c>
      <c r="E69" s="209"/>
      <c r="F69" s="209"/>
      <c r="G69" s="209"/>
      <c r="H69" s="525"/>
      <c r="I69" s="385"/>
    </row>
    <row r="70" spans="1:9" s="46" customFormat="1" ht="24.95" customHeight="1" x14ac:dyDescent="0.25">
      <c r="A70" s="278">
        <v>31</v>
      </c>
      <c r="B70" s="278" t="s">
        <v>979</v>
      </c>
      <c r="C70" s="382"/>
      <c r="D70" s="280" t="s">
        <v>9258</v>
      </c>
      <c r="E70" s="281" t="s">
        <v>125</v>
      </c>
      <c r="F70" s="282">
        <v>90</v>
      </c>
      <c r="G70" s="67"/>
      <c r="H70" s="254">
        <f t="shared" ref="H70:H71" si="14">ROUND(G70*F70,2)</f>
        <v>0</v>
      </c>
      <c r="I70" s="280"/>
    </row>
    <row r="71" spans="1:9" ht="24.95" customHeight="1" x14ac:dyDescent="0.2">
      <c r="A71" s="167">
        <v>32</v>
      </c>
      <c r="B71" s="167" t="s">
        <v>1145</v>
      </c>
      <c r="C71" s="168"/>
      <c r="D71" s="169" t="s">
        <v>9259</v>
      </c>
      <c r="E71" s="170" t="s">
        <v>125</v>
      </c>
      <c r="F71" s="171">
        <v>90</v>
      </c>
      <c r="G71" s="117"/>
      <c r="H71" s="172">
        <f t="shared" si="14"/>
        <v>0</v>
      </c>
      <c r="I71" s="169"/>
    </row>
    <row r="72" spans="1:9" s="526" customFormat="1" ht="12" x14ac:dyDescent="0.2">
      <c r="A72" s="175"/>
      <c r="B72" s="523" t="s">
        <v>8934</v>
      </c>
      <c r="C72" s="209"/>
      <c r="D72" s="524" t="s">
        <v>9227</v>
      </c>
      <c r="E72" s="209"/>
      <c r="F72" s="209"/>
      <c r="G72" s="209"/>
      <c r="H72" s="525"/>
      <c r="I72" s="385"/>
    </row>
    <row r="73" spans="1:9" s="526" customFormat="1" ht="12" x14ac:dyDescent="0.2">
      <c r="A73" s="175"/>
      <c r="B73" s="523" t="s">
        <v>8934</v>
      </c>
      <c r="C73" s="209"/>
      <c r="D73" s="524" t="s">
        <v>9260</v>
      </c>
      <c r="E73" s="209"/>
      <c r="F73" s="209"/>
      <c r="G73" s="209"/>
      <c r="H73" s="525"/>
      <c r="I73" s="385"/>
    </row>
    <row r="74" spans="1:9" s="46" customFormat="1" ht="24.95" customHeight="1" x14ac:dyDescent="0.25">
      <c r="A74" s="278">
        <v>33</v>
      </c>
      <c r="B74" s="278" t="s">
        <v>979</v>
      </c>
      <c r="C74" s="382"/>
      <c r="D74" s="280" t="s">
        <v>9261</v>
      </c>
      <c r="E74" s="281" t="s">
        <v>125</v>
      </c>
      <c r="F74" s="282">
        <v>245</v>
      </c>
      <c r="G74" s="67"/>
      <c r="H74" s="254">
        <f t="shared" ref="H74:H75" si="15">ROUND(G74*F74,2)</f>
        <v>0</v>
      </c>
      <c r="I74" s="280"/>
    </row>
    <row r="75" spans="1:9" ht="24.95" customHeight="1" x14ac:dyDescent="0.2">
      <c r="A75" s="167">
        <v>34</v>
      </c>
      <c r="B75" s="167" t="s">
        <v>1145</v>
      </c>
      <c r="C75" s="168"/>
      <c r="D75" s="169" t="s">
        <v>9262</v>
      </c>
      <c r="E75" s="170" t="s">
        <v>125</v>
      </c>
      <c r="F75" s="171">
        <v>245</v>
      </c>
      <c r="G75" s="117"/>
      <c r="H75" s="172">
        <f t="shared" si="15"/>
        <v>0</v>
      </c>
      <c r="I75" s="169"/>
    </row>
    <row r="76" spans="1:9" s="526" customFormat="1" ht="12" x14ac:dyDescent="0.2">
      <c r="A76" s="175"/>
      <c r="B76" s="523" t="s">
        <v>8934</v>
      </c>
      <c r="C76" s="209"/>
      <c r="D76" s="524" t="s">
        <v>9227</v>
      </c>
      <c r="E76" s="209"/>
      <c r="F76" s="209"/>
      <c r="G76" s="209"/>
      <c r="H76" s="525"/>
      <c r="I76" s="385"/>
    </row>
    <row r="77" spans="1:9" s="526" customFormat="1" ht="12" x14ac:dyDescent="0.2">
      <c r="A77" s="175"/>
      <c r="B77" s="523" t="s">
        <v>8934</v>
      </c>
      <c r="C77" s="209"/>
      <c r="D77" s="524" t="s">
        <v>9263</v>
      </c>
      <c r="E77" s="209"/>
      <c r="F77" s="209"/>
      <c r="G77" s="209"/>
      <c r="H77" s="525"/>
      <c r="I77" s="385"/>
    </row>
    <row r="78" spans="1:9" s="46" customFormat="1" ht="24.95" customHeight="1" x14ac:dyDescent="0.25">
      <c r="A78" s="278">
        <v>35</v>
      </c>
      <c r="B78" s="278" t="s">
        <v>979</v>
      </c>
      <c r="C78" s="382"/>
      <c r="D78" s="280" t="s">
        <v>9019</v>
      </c>
      <c r="E78" s="281" t="s">
        <v>744</v>
      </c>
      <c r="F78" s="282">
        <v>114</v>
      </c>
      <c r="G78" s="67"/>
      <c r="H78" s="254">
        <f t="shared" ref="H78:H79" si="16">ROUND(G78*F78,2)</f>
        <v>0</v>
      </c>
      <c r="I78" s="280"/>
    </row>
    <row r="79" spans="1:9" ht="24.95" customHeight="1" x14ac:dyDescent="0.2">
      <c r="A79" s="167">
        <v>36</v>
      </c>
      <c r="B79" s="167" t="s">
        <v>1145</v>
      </c>
      <c r="C79" s="168"/>
      <c r="D79" s="169" t="s">
        <v>9020</v>
      </c>
      <c r="E79" s="170" t="s">
        <v>744</v>
      </c>
      <c r="F79" s="171">
        <v>114</v>
      </c>
      <c r="G79" s="117"/>
      <c r="H79" s="172">
        <f t="shared" si="16"/>
        <v>0</v>
      </c>
      <c r="I79" s="169"/>
    </row>
    <row r="80" spans="1:9" s="526" customFormat="1" ht="12" x14ac:dyDescent="0.2">
      <c r="A80" s="175"/>
      <c r="B80" s="523" t="s">
        <v>8934</v>
      </c>
      <c r="C80" s="209"/>
      <c r="D80" s="524" t="s">
        <v>9227</v>
      </c>
      <c r="E80" s="209"/>
      <c r="F80" s="209"/>
      <c r="G80" s="209"/>
      <c r="H80" s="525"/>
      <c r="I80" s="385"/>
    </row>
    <row r="81" spans="1:9" s="526" customFormat="1" ht="12" x14ac:dyDescent="0.2">
      <c r="A81" s="175"/>
      <c r="B81" s="523" t="s">
        <v>8934</v>
      </c>
      <c r="C81" s="209"/>
      <c r="D81" s="524" t="s">
        <v>9264</v>
      </c>
      <c r="E81" s="209"/>
      <c r="F81" s="209"/>
      <c r="G81" s="209"/>
      <c r="H81" s="525"/>
      <c r="I81" s="385"/>
    </row>
    <row r="82" spans="1:9" s="46" customFormat="1" ht="24.95" customHeight="1" x14ac:dyDescent="0.25">
      <c r="A82" s="278">
        <v>37</v>
      </c>
      <c r="B82" s="278" t="s">
        <v>979</v>
      </c>
      <c r="C82" s="382"/>
      <c r="D82" s="280" t="s">
        <v>9025</v>
      </c>
      <c r="E82" s="281" t="s">
        <v>125</v>
      </c>
      <c r="F82" s="282">
        <v>17</v>
      </c>
      <c r="G82" s="67"/>
      <c r="H82" s="254">
        <f t="shared" ref="H82:H83" si="17">ROUND(G82*F82,2)</f>
        <v>0</v>
      </c>
      <c r="I82" s="280"/>
    </row>
    <row r="83" spans="1:9" ht="24.95" customHeight="1" x14ac:dyDescent="0.2">
      <c r="A83" s="167">
        <v>38</v>
      </c>
      <c r="B83" s="167" t="s">
        <v>1145</v>
      </c>
      <c r="C83" s="168"/>
      <c r="D83" s="169" t="s">
        <v>9026</v>
      </c>
      <c r="E83" s="170" t="s">
        <v>125</v>
      </c>
      <c r="F83" s="171">
        <v>17</v>
      </c>
      <c r="G83" s="117"/>
      <c r="H83" s="172">
        <f t="shared" si="17"/>
        <v>0</v>
      </c>
      <c r="I83" s="169"/>
    </row>
    <row r="84" spans="1:9" s="526" customFormat="1" ht="12" x14ac:dyDescent="0.2">
      <c r="A84" s="175"/>
      <c r="B84" s="523" t="s">
        <v>8934</v>
      </c>
      <c r="C84" s="209"/>
      <c r="D84" s="524" t="s">
        <v>9227</v>
      </c>
      <c r="E84" s="209"/>
      <c r="F84" s="209"/>
      <c r="G84" s="209"/>
      <c r="H84" s="525"/>
      <c r="I84" s="385"/>
    </row>
    <row r="85" spans="1:9" s="526" customFormat="1" ht="12" x14ac:dyDescent="0.2">
      <c r="A85" s="175"/>
      <c r="B85" s="523" t="s">
        <v>8934</v>
      </c>
      <c r="C85" s="209"/>
      <c r="D85" s="524">
        <v>17</v>
      </c>
      <c r="E85" s="209"/>
      <c r="F85" s="209"/>
      <c r="G85" s="209"/>
      <c r="H85" s="525"/>
      <c r="I85" s="385"/>
    </row>
    <row r="86" spans="1:9" s="46" customFormat="1" ht="24.95" customHeight="1" x14ac:dyDescent="0.25">
      <c r="A86" s="278">
        <v>39</v>
      </c>
      <c r="B86" s="278" t="s">
        <v>979</v>
      </c>
      <c r="C86" s="382"/>
      <c r="D86" s="280" t="s">
        <v>9265</v>
      </c>
      <c r="E86" s="281" t="s">
        <v>125</v>
      </c>
      <c r="F86" s="282">
        <v>13</v>
      </c>
      <c r="G86" s="67"/>
      <c r="H86" s="254">
        <f>ROUND(G86*F86,2)</f>
        <v>0</v>
      </c>
      <c r="I86" s="280"/>
    </row>
    <row r="87" spans="1:9" s="526" customFormat="1" ht="12" x14ac:dyDescent="0.2">
      <c r="A87" s="175"/>
      <c r="B87" s="523" t="s">
        <v>8934</v>
      </c>
      <c r="C87" s="209"/>
      <c r="D87" s="524" t="s">
        <v>9227</v>
      </c>
      <c r="E87" s="209"/>
      <c r="F87" s="209"/>
      <c r="G87" s="209"/>
      <c r="H87" s="525"/>
      <c r="I87" s="385"/>
    </row>
    <row r="88" spans="1:9" s="526" customFormat="1" ht="12" x14ac:dyDescent="0.2">
      <c r="A88" s="175"/>
      <c r="B88" s="523" t="s">
        <v>8934</v>
      </c>
      <c r="C88" s="209"/>
      <c r="D88" s="524">
        <v>0</v>
      </c>
      <c r="E88" s="209"/>
      <c r="F88" s="209"/>
      <c r="G88" s="209"/>
      <c r="H88" s="525"/>
      <c r="I88" s="385"/>
    </row>
    <row r="89" spans="1:9" s="46" customFormat="1" ht="24.95" customHeight="1" x14ac:dyDescent="0.25">
      <c r="A89" s="278">
        <v>40</v>
      </c>
      <c r="B89" s="278" t="s">
        <v>979</v>
      </c>
      <c r="C89" s="382"/>
      <c r="D89" s="280" t="s">
        <v>9041</v>
      </c>
      <c r="E89" s="281" t="s">
        <v>125</v>
      </c>
      <c r="F89" s="282">
        <v>13</v>
      </c>
      <c r="G89" s="67"/>
      <c r="H89" s="254">
        <f>ROUND(G89*F89,2)</f>
        <v>0</v>
      </c>
      <c r="I89" s="280"/>
    </row>
    <row r="90" spans="1:9" s="526" customFormat="1" ht="12" x14ac:dyDescent="0.2">
      <c r="A90" s="175"/>
      <c r="B90" s="523" t="s">
        <v>8934</v>
      </c>
      <c r="C90" s="209"/>
      <c r="D90" s="524" t="s">
        <v>9227</v>
      </c>
      <c r="E90" s="209"/>
      <c r="F90" s="209"/>
      <c r="G90" s="209"/>
      <c r="H90" s="525"/>
      <c r="I90" s="385"/>
    </row>
    <row r="91" spans="1:9" s="526" customFormat="1" ht="12" x14ac:dyDescent="0.2">
      <c r="A91" s="175"/>
      <c r="B91" s="523" t="s">
        <v>8934</v>
      </c>
      <c r="C91" s="209"/>
      <c r="D91" s="524">
        <v>0</v>
      </c>
      <c r="E91" s="209"/>
      <c r="F91" s="209"/>
      <c r="G91" s="209"/>
      <c r="H91" s="525"/>
      <c r="I91" s="385"/>
    </row>
    <row r="92" spans="1:9" s="46" customFormat="1" ht="24.95" customHeight="1" x14ac:dyDescent="0.25">
      <c r="A92" s="278">
        <v>41</v>
      </c>
      <c r="B92" s="278" t="s">
        <v>979</v>
      </c>
      <c r="C92" s="382"/>
      <c r="D92" s="280" t="s">
        <v>9049</v>
      </c>
      <c r="E92" s="281" t="s">
        <v>744</v>
      </c>
      <c r="F92" s="282">
        <v>2</v>
      </c>
      <c r="G92" s="67"/>
      <c r="H92" s="254">
        <f>ROUND(G92*F92,2)</f>
        <v>0</v>
      </c>
      <c r="I92" s="280"/>
    </row>
    <row r="93" spans="1:9" s="526" customFormat="1" ht="12" x14ac:dyDescent="0.2">
      <c r="A93" s="175"/>
      <c r="B93" s="523" t="s">
        <v>8934</v>
      </c>
      <c r="C93" s="209"/>
      <c r="D93" s="524" t="s">
        <v>9227</v>
      </c>
      <c r="E93" s="209"/>
      <c r="F93" s="209"/>
      <c r="G93" s="209"/>
      <c r="H93" s="525"/>
      <c r="I93" s="385"/>
    </row>
    <row r="94" spans="1:9" s="526" customFormat="1" ht="12" x14ac:dyDescent="0.2">
      <c r="A94" s="175"/>
      <c r="B94" s="523" t="s">
        <v>8934</v>
      </c>
      <c r="C94" s="209"/>
      <c r="D94" s="524">
        <v>2</v>
      </c>
      <c r="E94" s="209"/>
      <c r="F94" s="209"/>
      <c r="G94" s="209"/>
      <c r="H94" s="525"/>
      <c r="I94" s="385"/>
    </row>
    <row r="95" spans="1:9" s="46" customFormat="1" ht="24.95" customHeight="1" x14ac:dyDescent="0.25">
      <c r="A95" s="278">
        <v>42</v>
      </c>
      <c r="B95" s="278" t="s">
        <v>979</v>
      </c>
      <c r="C95" s="382"/>
      <c r="D95" s="280" t="s">
        <v>9051</v>
      </c>
      <c r="E95" s="281" t="s">
        <v>744</v>
      </c>
      <c r="F95" s="282">
        <v>1</v>
      </c>
      <c r="G95" s="67"/>
      <c r="H95" s="254">
        <f>ROUND(G95*F95,2)</f>
        <v>0</v>
      </c>
      <c r="I95" s="280"/>
    </row>
    <row r="96" spans="1:9" s="526" customFormat="1" ht="12" x14ac:dyDescent="0.2">
      <c r="A96" s="175"/>
      <c r="B96" s="523" t="s">
        <v>8934</v>
      </c>
      <c r="C96" s="209"/>
      <c r="D96" s="524" t="s">
        <v>9227</v>
      </c>
      <c r="E96" s="209"/>
      <c r="F96" s="209"/>
      <c r="G96" s="209"/>
      <c r="H96" s="525"/>
      <c r="I96" s="385"/>
    </row>
    <row r="97" spans="1:9" s="526" customFormat="1" ht="12" x14ac:dyDescent="0.2">
      <c r="A97" s="175"/>
      <c r="B97" s="523" t="s">
        <v>8934</v>
      </c>
      <c r="C97" s="209"/>
      <c r="D97" s="524" t="s">
        <v>9266</v>
      </c>
      <c r="E97" s="209"/>
      <c r="F97" s="209"/>
      <c r="G97" s="209"/>
      <c r="H97" s="525"/>
      <c r="I97" s="385"/>
    </row>
    <row r="98" spans="1:9" s="46" customFormat="1" ht="24.95" customHeight="1" x14ac:dyDescent="0.25">
      <c r="A98" s="278">
        <v>43</v>
      </c>
      <c r="B98" s="278" t="s">
        <v>979</v>
      </c>
      <c r="C98" s="382"/>
      <c r="D98" s="280" t="s">
        <v>9053</v>
      </c>
      <c r="E98" s="281" t="s">
        <v>721</v>
      </c>
      <c r="F98" s="282">
        <v>1</v>
      </c>
      <c r="G98" s="67"/>
      <c r="H98" s="254">
        <f t="shared" ref="H98:H99" si="18">ROUND(G98*F98,2)</f>
        <v>0</v>
      </c>
      <c r="I98" s="280"/>
    </row>
    <row r="99" spans="1:9" ht="24.95" customHeight="1" x14ac:dyDescent="0.2">
      <c r="A99" s="167">
        <v>44</v>
      </c>
      <c r="B99" s="167" t="s">
        <v>1145</v>
      </c>
      <c r="C99" s="168"/>
      <c r="D99" s="169" t="s">
        <v>9054</v>
      </c>
      <c r="E99" s="170" t="s">
        <v>721</v>
      </c>
      <c r="F99" s="171">
        <v>1</v>
      </c>
      <c r="G99" s="117"/>
      <c r="H99" s="172">
        <f t="shared" si="18"/>
        <v>0</v>
      </c>
      <c r="I99" s="169"/>
    </row>
    <row r="100" spans="1:9" s="526" customFormat="1" ht="12" x14ac:dyDescent="0.2">
      <c r="A100" s="175"/>
      <c r="B100" s="523" t="s">
        <v>8934</v>
      </c>
      <c r="C100" s="209"/>
      <c r="D100" s="524" t="s">
        <v>9227</v>
      </c>
      <c r="E100" s="209"/>
      <c r="F100" s="209"/>
      <c r="G100" s="209"/>
      <c r="H100" s="525"/>
      <c r="I100" s="385"/>
    </row>
    <row r="101" spans="1:9" s="526" customFormat="1" ht="12" x14ac:dyDescent="0.2">
      <c r="A101" s="175"/>
      <c r="B101" s="523" t="s">
        <v>8934</v>
      </c>
      <c r="C101" s="209"/>
      <c r="D101" s="524">
        <v>1</v>
      </c>
      <c r="E101" s="209"/>
      <c r="F101" s="209"/>
      <c r="G101" s="209"/>
      <c r="H101" s="525"/>
      <c r="I101" s="385"/>
    </row>
    <row r="102" spans="1:9" ht="24.95" customHeight="1" x14ac:dyDescent="0.2">
      <c r="A102" s="167">
        <v>45</v>
      </c>
      <c r="B102" s="167" t="s">
        <v>1145</v>
      </c>
      <c r="C102" s="168"/>
      <c r="D102" s="169" t="s">
        <v>5571</v>
      </c>
      <c r="E102" s="170" t="s">
        <v>721</v>
      </c>
      <c r="F102" s="171">
        <v>1</v>
      </c>
      <c r="G102" s="117"/>
      <c r="H102" s="172">
        <f>ROUND(G102*F102,2)</f>
        <v>0</v>
      </c>
      <c r="I102" s="169"/>
    </row>
    <row r="103" spans="1:9" s="526" customFormat="1" ht="12" x14ac:dyDescent="0.2">
      <c r="A103" s="175"/>
      <c r="B103" s="523" t="s">
        <v>8934</v>
      </c>
      <c r="C103" s="209"/>
      <c r="D103" s="524" t="s">
        <v>9227</v>
      </c>
      <c r="E103" s="209"/>
      <c r="F103" s="209"/>
      <c r="G103" s="209"/>
      <c r="H103" s="525"/>
      <c r="I103" s="385"/>
    </row>
    <row r="104" spans="1:9" s="526" customFormat="1" ht="12" x14ac:dyDescent="0.2">
      <c r="A104" s="175"/>
      <c r="B104" s="523" t="s">
        <v>8934</v>
      </c>
      <c r="C104" s="209"/>
      <c r="D104" s="524">
        <v>1</v>
      </c>
      <c r="E104" s="209"/>
      <c r="F104" s="209"/>
      <c r="G104" s="209"/>
      <c r="H104" s="525"/>
      <c r="I104" s="385"/>
    </row>
    <row r="105" spans="1:9" s="46" customFormat="1" ht="24.95" customHeight="1" x14ac:dyDescent="0.25">
      <c r="A105" s="278">
        <v>46</v>
      </c>
      <c r="B105" s="278" t="s">
        <v>979</v>
      </c>
      <c r="C105" s="382"/>
      <c r="D105" s="280" t="s">
        <v>9267</v>
      </c>
      <c r="E105" s="281" t="s">
        <v>940</v>
      </c>
      <c r="F105" s="282">
        <v>13</v>
      </c>
      <c r="G105" s="67"/>
      <c r="H105" s="254">
        <f>ROUND(G105*F105,2)</f>
        <v>0</v>
      </c>
      <c r="I105" s="280"/>
    </row>
    <row r="106" spans="1:9" s="526" customFormat="1" ht="12" x14ac:dyDescent="0.2">
      <c r="A106" s="175"/>
      <c r="B106" s="523" t="s">
        <v>8934</v>
      </c>
      <c r="C106" s="209"/>
      <c r="D106" s="524" t="s">
        <v>9227</v>
      </c>
      <c r="E106" s="209"/>
      <c r="F106" s="209"/>
      <c r="G106" s="209"/>
      <c r="H106" s="525"/>
      <c r="I106" s="385"/>
    </row>
    <row r="107" spans="1:9" s="526" customFormat="1" ht="12" x14ac:dyDescent="0.2">
      <c r="A107" s="175"/>
      <c r="B107" s="523" t="s">
        <v>8934</v>
      </c>
      <c r="C107" s="209"/>
      <c r="D107" s="524">
        <v>13</v>
      </c>
      <c r="E107" s="209"/>
      <c r="F107" s="209"/>
      <c r="G107" s="209"/>
      <c r="H107" s="525"/>
      <c r="I107" s="385"/>
    </row>
    <row r="108" spans="1:9" s="46" customFormat="1" ht="24.95" customHeight="1" x14ac:dyDescent="0.25">
      <c r="A108" s="278">
        <v>47</v>
      </c>
      <c r="B108" s="278" t="s">
        <v>979</v>
      </c>
      <c r="C108" s="382"/>
      <c r="D108" s="280" t="s">
        <v>9267</v>
      </c>
      <c r="E108" s="281" t="s">
        <v>940</v>
      </c>
      <c r="F108" s="282">
        <v>13</v>
      </c>
      <c r="G108" s="67"/>
      <c r="H108" s="254">
        <f>ROUND(G108*F108,2)</f>
        <v>0</v>
      </c>
      <c r="I108" s="280"/>
    </row>
    <row r="109" spans="1:9" s="526" customFormat="1" ht="12" x14ac:dyDescent="0.2">
      <c r="A109" s="175"/>
      <c r="B109" s="523" t="s">
        <v>8934</v>
      </c>
      <c r="C109" s="209"/>
      <c r="D109" s="524" t="s">
        <v>9227</v>
      </c>
      <c r="E109" s="209"/>
      <c r="F109" s="209"/>
      <c r="G109" s="209"/>
      <c r="H109" s="525"/>
      <c r="I109" s="385"/>
    </row>
    <row r="110" spans="1:9" s="526" customFormat="1" ht="12" x14ac:dyDescent="0.2">
      <c r="A110" s="175"/>
      <c r="B110" s="523" t="s">
        <v>8934</v>
      </c>
      <c r="C110" s="209"/>
      <c r="D110" s="524">
        <v>13</v>
      </c>
      <c r="E110" s="209"/>
      <c r="F110" s="209"/>
      <c r="G110" s="209"/>
      <c r="H110" s="525"/>
      <c r="I110" s="385"/>
    </row>
    <row r="111" spans="1:9" s="46" customFormat="1" ht="24.95" customHeight="1" x14ac:dyDescent="0.25">
      <c r="A111" s="278">
        <v>48</v>
      </c>
      <c r="B111" s="278" t="s">
        <v>979</v>
      </c>
      <c r="C111" s="382"/>
      <c r="D111" s="280" t="s">
        <v>9268</v>
      </c>
      <c r="E111" s="281" t="s">
        <v>940</v>
      </c>
      <c r="F111" s="282">
        <v>6</v>
      </c>
      <c r="G111" s="67"/>
      <c r="H111" s="254">
        <f>ROUND(G111*F111,2)</f>
        <v>0</v>
      </c>
      <c r="I111" s="280"/>
    </row>
    <row r="112" spans="1:9" s="526" customFormat="1" ht="12" x14ac:dyDescent="0.2">
      <c r="A112" s="175"/>
      <c r="B112" s="523" t="s">
        <v>8934</v>
      </c>
      <c r="C112" s="209"/>
      <c r="D112" s="524" t="s">
        <v>9227</v>
      </c>
      <c r="E112" s="209"/>
      <c r="F112" s="209"/>
      <c r="G112" s="209"/>
      <c r="H112" s="525"/>
      <c r="I112" s="385"/>
    </row>
    <row r="113" spans="1:9" s="526" customFormat="1" ht="12" x14ac:dyDescent="0.2">
      <c r="A113" s="175"/>
      <c r="B113" s="523" t="s">
        <v>8934</v>
      </c>
      <c r="C113" s="209"/>
      <c r="D113" s="524">
        <v>6</v>
      </c>
      <c r="E113" s="209"/>
      <c r="F113" s="209"/>
      <c r="G113" s="209"/>
      <c r="H113" s="525"/>
      <c r="I113" s="385"/>
    </row>
    <row r="114" spans="1:9" s="46" customFormat="1" ht="24.95" customHeight="1" x14ac:dyDescent="0.25">
      <c r="A114" s="278">
        <v>49</v>
      </c>
      <c r="B114" s="278" t="s">
        <v>979</v>
      </c>
      <c r="C114" s="382"/>
      <c r="D114" s="280" t="s">
        <v>5547</v>
      </c>
      <c r="E114" s="281" t="s">
        <v>721</v>
      </c>
      <c r="F114" s="282">
        <v>1</v>
      </c>
      <c r="G114" s="67"/>
      <c r="H114" s="254">
        <f>ROUND(G114*F114,2)</f>
        <v>0</v>
      </c>
      <c r="I114" s="280"/>
    </row>
    <row r="115" spans="1:9" s="526" customFormat="1" ht="12" x14ac:dyDescent="0.2">
      <c r="A115" s="175"/>
      <c r="B115" s="523" t="s">
        <v>8934</v>
      </c>
      <c r="C115" s="209"/>
      <c r="D115" s="524" t="s">
        <v>9227</v>
      </c>
      <c r="E115" s="209"/>
      <c r="F115" s="209"/>
      <c r="G115" s="209"/>
      <c r="H115" s="525"/>
      <c r="I115" s="385"/>
    </row>
    <row r="116" spans="1:9" s="526" customFormat="1" ht="12" x14ac:dyDescent="0.2">
      <c r="A116" s="175"/>
      <c r="B116" s="523" t="s">
        <v>8934</v>
      </c>
      <c r="C116" s="209"/>
      <c r="D116" s="524">
        <v>1</v>
      </c>
      <c r="E116" s="209"/>
      <c r="F116" s="209"/>
      <c r="G116" s="209"/>
      <c r="H116" s="525"/>
      <c r="I116" s="385"/>
    </row>
    <row r="117" spans="1:9" s="46" customFormat="1" ht="24.95" customHeight="1" x14ac:dyDescent="0.25">
      <c r="A117" s="278">
        <v>50</v>
      </c>
      <c r="B117" s="278" t="s">
        <v>979</v>
      </c>
      <c r="C117" s="382"/>
      <c r="D117" s="280" t="s">
        <v>9159</v>
      </c>
      <c r="E117" s="281" t="s">
        <v>940</v>
      </c>
      <c r="F117" s="282">
        <v>2</v>
      </c>
      <c r="G117" s="67"/>
      <c r="H117" s="254">
        <f>ROUND(G117*F117,2)</f>
        <v>0</v>
      </c>
      <c r="I117" s="280"/>
    </row>
    <row r="118" spans="1:9" s="526" customFormat="1" ht="12" x14ac:dyDescent="0.2">
      <c r="A118" s="175"/>
      <c r="B118" s="523" t="s">
        <v>8934</v>
      </c>
      <c r="C118" s="209"/>
      <c r="D118" s="524" t="s">
        <v>9227</v>
      </c>
      <c r="E118" s="209"/>
      <c r="F118" s="209"/>
      <c r="G118" s="209"/>
      <c r="H118" s="525"/>
      <c r="I118" s="385"/>
    </row>
    <row r="119" spans="1:9" s="526" customFormat="1" ht="12" x14ac:dyDescent="0.2">
      <c r="A119" s="175"/>
      <c r="B119" s="523" t="s">
        <v>8934</v>
      </c>
      <c r="C119" s="209"/>
      <c r="D119" s="524">
        <v>2</v>
      </c>
      <c r="E119" s="209"/>
      <c r="F119" s="209"/>
      <c r="G119" s="209"/>
      <c r="H119" s="525"/>
      <c r="I119" s="385"/>
    </row>
    <row r="120" spans="1:9" s="46" customFormat="1" ht="24.95" customHeight="1" x14ac:dyDescent="0.25">
      <c r="A120" s="278">
        <v>51</v>
      </c>
      <c r="B120" s="278" t="s">
        <v>979</v>
      </c>
      <c r="C120" s="382"/>
      <c r="D120" s="280" t="s">
        <v>9061</v>
      </c>
      <c r="E120" s="281" t="s">
        <v>721</v>
      </c>
      <c r="F120" s="282">
        <v>1</v>
      </c>
      <c r="G120" s="67"/>
      <c r="H120" s="254">
        <f>ROUND(G120*F120,2)</f>
        <v>0</v>
      </c>
      <c r="I120" s="280"/>
    </row>
    <row r="121" spans="1:9" s="526" customFormat="1" ht="12" x14ac:dyDescent="0.2">
      <c r="A121" s="175"/>
      <c r="B121" s="523" t="s">
        <v>8934</v>
      </c>
      <c r="C121" s="209"/>
      <c r="D121" s="524" t="s">
        <v>9227</v>
      </c>
      <c r="E121" s="209"/>
      <c r="F121" s="209"/>
      <c r="G121" s="209"/>
      <c r="H121" s="525"/>
      <c r="I121" s="385"/>
    </row>
    <row r="122" spans="1:9" s="526" customFormat="1" ht="12" x14ac:dyDescent="0.2">
      <c r="A122" s="175"/>
      <c r="B122" s="523" t="s">
        <v>8934</v>
      </c>
      <c r="C122" s="209"/>
      <c r="D122" s="524">
        <v>1</v>
      </c>
      <c r="E122" s="209"/>
      <c r="F122" s="209"/>
      <c r="G122" s="209"/>
      <c r="H122" s="525"/>
      <c r="I122" s="385"/>
    </row>
    <row r="123" spans="1:9" s="46" customFormat="1" ht="24.95" customHeight="1" x14ac:dyDescent="0.25">
      <c r="A123" s="278">
        <v>52</v>
      </c>
      <c r="B123" s="278" t="s">
        <v>979</v>
      </c>
      <c r="C123" s="382"/>
      <c r="D123" s="280" t="s">
        <v>9269</v>
      </c>
      <c r="E123" s="281" t="s">
        <v>721</v>
      </c>
      <c r="F123" s="282">
        <v>1</v>
      </c>
      <c r="G123" s="67"/>
      <c r="H123" s="254">
        <f>ROUND(G123*F123,2)</f>
        <v>0</v>
      </c>
      <c r="I123" s="280"/>
    </row>
    <row r="124" spans="1:9" s="526" customFormat="1" ht="12" x14ac:dyDescent="0.2">
      <c r="A124" s="175"/>
      <c r="B124" s="523" t="s">
        <v>8934</v>
      </c>
      <c r="C124" s="209"/>
      <c r="D124" s="524" t="s">
        <v>9227</v>
      </c>
      <c r="E124" s="209"/>
      <c r="F124" s="209"/>
      <c r="G124" s="209"/>
      <c r="H124" s="525"/>
      <c r="I124" s="385"/>
    </row>
    <row r="125" spans="1:9" s="526" customFormat="1" ht="12" x14ac:dyDescent="0.2">
      <c r="A125" s="184"/>
      <c r="B125" s="527" t="s">
        <v>8934</v>
      </c>
      <c r="C125" s="185"/>
      <c r="D125" s="528">
        <v>1</v>
      </c>
      <c r="E125" s="185"/>
      <c r="F125" s="185"/>
      <c r="G125" s="185"/>
      <c r="H125" s="529"/>
      <c r="I125"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9270</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8930</v>
      </c>
      <c r="C9" s="352" t="s">
        <v>9271</v>
      </c>
      <c r="D9" s="352" t="s">
        <v>9272</v>
      </c>
      <c r="E9" s="353"/>
      <c r="F9" s="116"/>
      <c r="G9" s="116"/>
      <c r="H9" s="116">
        <f>SUM(H10:H51)</f>
        <v>0</v>
      </c>
      <c r="I9" s="277"/>
    </row>
    <row r="10" spans="1:29" s="46" customFormat="1" ht="24.95" customHeight="1" x14ac:dyDescent="0.25">
      <c r="A10" s="278">
        <v>1</v>
      </c>
      <c r="B10" s="278" t="s">
        <v>979</v>
      </c>
      <c r="C10" s="382"/>
      <c r="D10" s="280" t="s">
        <v>9273</v>
      </c>
      <c r="E10" s="281" t="s">
        <v>744</v>
      </c>
      <c r="F10" s="282">
        <v>2</v>
      </c>
      <c r="G10" s="67"/>
      <c r="H10" s="254">
        <f>ROUND(G10*F10,2)</f>
        <v>0</v>
      </c>
      <c r="I10" s="280"/>
    </row>
    <row r="11" spans="1:29" ht="24.95" customHeight="1" x14ac:dyDescent="0.2">
      <c r="A11" s="167">
        <v>2</v>
      </c>
      <c r="B11" s="167" t="s">
        <v>1145</v>
      </c>
      <c r="C11" s="168"/>
      <c r="D11" s="169" t="s">
        <v>9274</v>
      </c>
      <c r="E11" s="170" t="s">
        <v>744</v>
      </c>
      <c r="F11" s="171">
        <v>2</v>
      </c>
      <c r="G11" s="117"/>
      <c r="H11" s="172">
        <f>ROUND(G11*F11,2)</f>
        <v>0</v>
      </c>
      <c r="I11" s="169"/>
    </row>
    <row r="12" spans="1:29" s="526" customFormat="1" ht="12" x14ac:dyDescent="0.2">
      <c r="A12" s="175"/>
      <c r="B12" s="523" t="s">
        <v>8934</v>
      </c>
      <c r="C12" s="209"/>
      <c r="D12" s="524" t="s">
        <v>8984</v>
      </c>
      <c r="E12" s="209"/>
      <c r="F12" s="209"/>
      <c r="G12" s="209"/>
      <c r="H12" s="525"/>
      <c r="I12" s="385"/>
    </row>
    <row r="13" spans="1:29" s="526" customFormat="1" ht="12" x14ac:dyDescent="0.2">
      <c r="A13" s="175"/>
      <c r="B13" s="523" t="s">
        <v>8934</v>
      </c>
      <c r="C13" s="209"/>
      <c r="D13" s="524" t="s">
        <v>9275</v>
      </c>
      <c r="E13" s="209"/>
      <c r="F13" s="209"/>
      <c r="G13" s="209"/>
      <c r="H13" s="525"/>
      <c r="I13" s="385"/>
    </row>
    <row r="14" spans="1:29" s="46" customFormat="1" ht="24.95" customHeight="1" x14ac:dyDescent="0.25">
      <c r="A14" s="278">
        <v>3</v>
      </c>
      <c r="B14" s="278" t="s">
        <v>979</v>
      </c>
      <c r="C14" s="382"/>
      <c r="D14" s="280" t="s">
        <v>5629</v>
      </c>
      <c r="E14" s="281" t="s">
        <v>744</v>
      </c>
      <c r="F14" s="282">
        <v>2</v>
      </c>
      <c r="G14" s="67"/>
      <c r="H14" s="254">
        <f>ROUND(G14*F14,2)</f>
        <v>0</v>
      </c>
      <c r="I14" s="280"/>
    </row>
    <row r="15" spans="1:29" ht="24.95" customHeight="1" x14ac:dyDescent="0.2">
      <c r="A15" s="167">
        <v>4</v>
      </c>
      <c r="B15" s="167" t="s">
        <v>1145</v>
      </c>
      <c r="C15" s="168"/>
      <c r="D15" s="169" t="s">
        <v>5631</v>
      </c>
      <c r="E15" s="170" t="s">
        <v>744</v>
      </c>
      <c r="F15" s="171">
        <v>2</v>
      </c>
      <c r="G15" s="117"/>
      <c r="H15" s="172">
        <f>ROUND(G15*F15,2)</f>
        <v>0</v>
      </c>
      <c r="I15" s="169"/>
    </row>
    <row r="16" spans="1:29" s="526" customFormat="1" ht="12" x14ac:dyDescent="0.2">
      <c r="A16" s="175"/>
      <c r="B16" s="523" t="s">
        <v>8934</v>
      </c>
      <c r="C16" s="209"/>
      <c r="D16" s="524" t="s">
        <v>8984</v>
      </c>
      <c r="E16" s="209"/>
      <c r="F16" s="209"/>
      <c r="G16" s="209"/>
      <c r="H16" s="525"/>
      <c r="I16" s="385"/>
    </row>
    <row r="17" spans="1:9" s="526" customFormat="1" ht="12" x14ac:dyDescent="0.2">
      <c r="A17" s="175"/>
      <c r="B17" s="523" t="s">
        <v>8934</v>
      </c>
      <c r="C17" s="209"/>
      <c r="D17" s="524" t="s">
        <v>9275</v>
      </c>
      <c r="E17" s="209"/>
      <c r="F17" s="209"/>
      <c r="G17" s="209"/>
      <c r="H17" s="525"/>
      <c r="I17" s="385"/>
    </row>
    <row r="18" spans="1:9" s="46" customFormat="1" ht="24.95" customHeight="1" x14ac:dyDescent="0.25">
      <c r="A18" s="278">
        <v>5</v>
      </c>
      <c r="B18" s="278" t="s">
        <v>979</v>
      </c>
      <c r="C18" s="382"/>
      <c r="D18" s="280" t="s">
        <v>9276</v>
      </c>
      <c r="E18" s="281" t="s">
        <v>744</v>
      </c>
      <c r="F18" s="282">
        <v>1</v>
      </c>
      <c r="G18" s="67"/>
      <c r="H18" s="254">
        <f>ROUND(G18*F18,2)</f>
        <v>0</v>
      </c>
      <c r="I18" s="280"/>
    </row>
    <row r="19" spans="1:9" ht="24.95" customHeight="1" x14ac:dyDescent="0.2">
      <c r="A19" s="167">
        <v>6</v>
      </c>
      <c r="B19" s="167" t="s">
        <v>1145</v>
      </c>
      <c r="C19" s="168"/>
      <c r="D19" s="169" t="s">
        <v>9277</v>
      </c>
      <c r="E19" s="170" t="s">
        <v>744</v>
      </c>
      <c r="F19" s="171">
        <v>1</v>
      </c>
      <c r="G19" s="117"/>
      <c r="H19" s="172">
        <f>ROUND(G19*F19,2)</f>
        <v>0</v>
      </c>
      <c r="I19" s="169"/>
    </row>
    <row r="20" spans="1:9" s="526" customFormat="1" ht="12" x14ac:dyDescent="0.2">
      <c r="A20" s="175"/>
      <c r="B20" s="523" t="s">
        <v>8934</v>
      </c>
      <c r="C20" s="209"/>
      <c r="D20" s="524" t="s">
        <v>8984</v>
      </c>
      <c r="E20" s="209"/>
      <c r="F20" s="209"/>
      <c r="G20" s="209"/>
      <c r="H20" s="525"/>
      <c r="I20" s="385"/>
    </row>
    <row r="21" spans="1:9" s="526" customFormat="1" ht="12" x14ac:dyDescent="0.2">
      <c r="A21" s="175"/>
      <c r="B21" s="523" t="s">
        <v>8934</v>
      </c>
      <c r="C21" s="209"/>
      <c r="D21" s="524" t="s">
        <v>8936</v>
      </c>
      <c r="E21" s="209"/>
      <c r="F21" s="209"/>
      <c r="G21" s="209"/>
      <c r="H21" s="525"/>
      <c r="I21" s="385"/>
    </row>
    <row r="22" spans="1:9" s="46" customFormat="1" ht="24.95" customHeight="1" x14ac:dyDescent="0.25">
      <c r="A22" s="278">
        <v>7</v>
      </c>
      <c r="B22" s="278" t="s">
        <v>979</v>
      </c>
      <c r="C22" s="382"/>
      <c r="D22" s="280" t="s">
        <v>9278</v>
      </c>
      <c r="E22" s="281" t="s">
        <v>744</v>
      </c>
      <c r="F22" s="282">
        <v>2</v>
      </c>
      <c r="G22" s="67"/>
      <c r="H22" s="254">
        <f>ROUND(G22*F22,2)</f>
        <v>0</v>
      </c>
      <c r="I22" s="280"/>
    </row>
    <row r="23" spans="1:9" ht="24.95" customHeight="1" x14ac:dyDescent="0.2">
      <c r="A23" s="167">
        <v>8</v>
      </c>
      <c r="B23" s="167" t="s">
        <v>1145</v>
      </c>
      <c r="C23" s="168"/>
      <c r="D23" s="169" t="s">
        <v>9279</v>
      </c>
      <c r="E23" s="170" t="s">
        <v>744</v>
      </c>
      <c r="F23" s="171">
        <v>2</v>
      </c>
      <c r="G23" s="117"/>
      <c r="H23" s="172">
        <f>ROUND(G23*F23,2)</f>
        <v>0</v>
      </c>
      <c r="I23" s="169"/>
    </row>
    <row r="24" spans="1:9" s="526" customFormat="1" ht="12" x14ac:dyDescent="0.2">
      <c r="A24" s="175"/>
      <c r="B24" s="523" t="s">
        <v>8934</v>
      </c>
      <c r="C24" s="209"/>
      <c r="D24" s="524" t="s">
        <v>8984</v>
      </c>
      <c r="E24" s="209"/>
      <c r="F24" s="209"/>
      <c r="G24" s="209"/>
      <c r="H24" s="525"/>
      <c r="I24" s="385"/>
    </row>
    <row r="25" spans="1:9" s="526" customFormat="1" ht="12" x14ac:dyDescent="0.2">
      <c r="A25" s="175"/>
      <c r="B25" s="523" t="s">
        <v>8934</v>
      </c>
      <c r="C25" s="209"/>
      <c r="D25" s="524" t="s">
        <v>9113</v>
      </c>
      <c r="E25" s="209"/>
      <c r="F25" s="209"/>
      <c r="G25" s="209"/>
      <c r="H25" s="525"/>
      <c r="I25" s="385"/>
    </row>
    <row r="26" spans="1:9" s="46" customFormat="1" ht="24.95" customHeight="1" x14ac:dyDescent="0.25">
      <c r="A26" s="278">
        <v>9</v>
      </c>
      <c r="B26" s="278" t="s">
        <v>979</v>
      </c>
      <c r="C26" s="382"/>
      <c r="D26" s="280" t="s">
        <v>5642</v>
      </c>
      <c r="E26" s="281" t="s">
        <v>744</v>
      </c>
      <c r="F26" s="282">
        <v>2</v>
      </c>
      <c r="G26" s="67"/>
      <c r="H26" s="254">
        <f>ROUND(G26*F26,2)</f>
        <v>0</v>
      </c>
      <c r="I26" s="280"/>
    </row>
    <row r="27" spans="1:9" ht="24.95" customHeight="1" x14ac:dyDescent="0.2">
      <c r="A27" s="167">
        <v>10</v>
      </c>
      <c r="B27" s="167" t="s">
        <v>1145</v>
      </c>
      <c r="C27" s="168"/>
      <c r="D27" s="169" t="s">
        <v>5645</v>
      </c>
      <c r="E27" s="170" t="s">
        <v>744</v>
      </c>
      <c r="F27" s="171">
        <v>2</v>
      </c>
      <c r="G27" s="117"/>
      <c r="H27" s="254">
        <f>ROUND(G27*F27,2)</f>
        <v>0</v>
      </c>
      <c r="I27" s="169"/>
    </row>
    <row r="28" spans="1:9" s="526" customFormat="1" ht="12" x14ac:dyDescent="0.2">
      <c r="A28" s="175"/>
      <c r="B28" s="523" t="s">
        <v>8934</v>
      </c>
      <c r="C28" s="209"/>
      <c r="D28" s="524" t="s">
        <v>8984</v>
      </c>
      <c r="E28" s="209"/>
      <c r="F28" s="209"/>
      <c r="G28" s="209"/>
      <c r="H28" s="525"/>
      <c r="I28" s="385"/>
    </row>
    <row r="29" spans="1:9" s="526" customFormat="1" ht="12" x14ac:dyDescent="0.2">
      <c r="A29" s="175"/>
      <c r="B29" s="523" t="s">
        <v>8934</v>
      </c>
      <c r="C29" s="209"/>
      <c r="D29" s="524">
        <v>2</v>
      </c>
      <c r="E29" s="209"/>
      <c r="F29" s="209"/>
      <c r="G29" s="209"/>
      <c r="H29" s="525"/>
      <c r="I29" s="385"/>
    </row>
    <row r="30" spans="1:9" s="526" customFormat="1" ht="12" x14ac:dyDescent="0.2">
      <c r="A30" s="175"/>
      <c r="B30" s="523" t="s">
        <v>1079</v>
      </c>
      <c r="C30" s="209"/>
      <c r="D30" s="524" t="s">
        <v>9280</v>
      </c>
      <c r="E30" s="209"/>
      <c r="F30" s="209"/>
      <c r="G30" s="209"/>
      <c r="H30" s="525"/>
      <c r="I30" s="385"/>
    </row>
    <row r="31" spans="1:9" ht="24.95" customHeight="1" x14ac:dyDescent="0.2">
      <c r="A31" s="167">
        <v>11</v>
      </c>
      <c r="B31" s="167" t="s">
        <v>1145</v>
      </c>
      <c r="C31" s="168"/>
      <c r="D31" s="169" t="s">
        <v>5571</v>
      </c>
      <c r="E31" s="170" t="s">
        <v>721</v>
      </c>
      <c r="F31" s="171">
        <v>1</v>
      </c>
      <c r="G31" s="117"/>
      <c r="H31" s="172">
        <f>ROUND(G31*F31,2)</f>
        <v>0</v>
      </c>
      <c r="I31" s="169"/>
    </row>
    <row r="32" spans="1:9" s="526" customFormat="1" ht="12" x14ac:dyDescent="0.2">
      <c r="A32" s="175"/>
      <c r="B32" s="523" t="s">
        <v>8934</v>
      </c>
      <c r="C32" s="209"/>
      <c r="D32" s="524" t="s">
        <v>8984</v>
      </c>
      <c r="E32" s="209"/>
      <c r="F32" s="209"/>
      <c r="G32" s="209"/>
      <c r="H32" s="525"/>
      <c r="I32" s="385"/>
    </row>
    <row r="33" spans="1:9" s="526" customFormat="1" ht="12" x14ac:dyDescent="0.2">
      <c r="A33" s="175"/>
      <c r="B33" s="523" t="s">
        <v>8934</v>
      </c>
      <c r="C33" s="209"/>
      <c r="D33" s="524">
        <v>1</v>
      </c>
      <c r="E33" s="209"/>
      <c r="F33" s="209"/>
      <c r="G33" s="209"/>
      <c r="H33" s="525"/>
      <c r="I33" s="385"/>
    </row>
    <row r="34" spans="1:9" s="46" customFormat="1" ht="24.95" customHeight="1" x14ac:dyDescent="0.25">
      <c r="A34" s="278">
        <v>12</v>
      </c>
      <c r="B34" s="278" t="s">
        <v>979</v>
      </c>
      <c r="C34" s="382"/>
      <c r="D34" s="280" t="s">
        <v>9281</v>
      </c>
      <c r="E34" s="281" t="s">
        <v>940</v>
      </c>
      <c r="F34" s="282">
        <v>2</v>
      </c>
      <c r="G34" s="67"/>
      <c r="H34" s="254">
        <f>ROUND(G34*F34,2)</f>
        <v>0</v>
      </c>
      <c r="I34" s="280"/>
    </row>
    <row r="35" spans="1:9" s="526" customFormat="1" ht="12" x14ac:dyDescent="0.2">
      <c r="A35" s="175"/>
      <c r="B35" s="523" t="s">
        <v>8934</v>
      </c>
      <c r="C35" s="209"/>
      <c r="D35" s="524" t="s">
        <v>8984</v>
      </c>
      <c r="E35" s="209"/>
      <c r="F35" s="209"/>
      <c r="G35" s="209"/>
      <c r="H35" s="525"/>
      <c r="I35" s="385"/>
    </row>
    <row r="36" spans="1:9" s="526" customFormat="1" ht="12" x14ac:dyDescent="0.2">
      <c r="A36" s="175"/>
      <c r="B36" s="523" t="s">
        <v>8934</v>
      </c>
      <c r="C36" s="209"/>
      <c r="D36" s="524">
        <v>2</v>
      </c>
      <c r="E36" s="209"/>
      <c r="F36" s="209"/>
      <c r="G36" s="209"/>
      <c r="H36" s="525"/>
      <c r="I36" s="385"/>
    </row>
    <row r="37" spans="1:9" s="46" customFormat="1" ht="24.95" customHeight="1" x14ac:dyDescent="0.25">
      <c r="A37" s="278">
        <v>13</v>
      </c>
      <c r="B37" s="278" t="s">
        <v>979</v>
      </c>
      <c r="C37" s="382"/>
      <c r="D37" s="280" t="s">
        <v>9282</v>
      </c>
      <c r="E37" s="281" t="s">
        <v>940</v>
      </c>
      <c r="F37" s="282">
        <v>2</v>
      </c>
      <c r="G37" s="67"/>
      <c r="H37" s="254">
        <f>ROUND(G37*F37,2)</f>
        <v>0</v>
      </c>
      <c r="I37" s="280"/>
    </row>
    <row r="38" spans="1:9" s="526" customFormat="1" ht="12" x14ac:dyDescent="0.2">
      <c r="A38" s="175"/>
      <c r="B38" s="523" t="s">
        <v>8934</v>
      </c>
      <c r="C38" s="209"/>
      <c r="D38" s="524" t="s">
        <v>8984</v>
      </c>
      <c r="E38" s="209"/>
      <c r="F38" s="209"/>
      <c r="G38" s="209"/>
      <c r="H38" s="525"/>
      <c r="I38" s="385"/>
    </row>
    <row r="39" spans="1:9" s="526" customFormat="1" ht="12" x14ac:dyDescent="0.2">
      <c r="A39" s="175"/>
      <c r="B39" s="523" t="s">
        <v>8934</v>
      </c>
      <c r="C39" s="209"/>
      <c r="D39" s="524">
        <v>2</v>
      </c>
      <c r="E39" s="209"/>
      <c r="F39" s="209"/>
      <c r="G39" s="209"/>
      <c r="H39" s="525"/>
      <c r="I39" s="385"/>
    </row>
    <row r="40" spans="1:9" s="46" customFormat="1" ht="24.95" customHeight="1" x14ac:dyDescent="0.25">
      <c r="A40" s="278">
        <v>14</v>
      </c>
      <c r="B40" s="278" t="s">
        <v>979</v>
      </c>
      <c r="C40" s="382"/>
      <c r="D40" s="280" t="s">
        <v>5600</v>
      </c>
      <c r="E40" s="281" t="s">
        <v>940</v>
      </c>
      <c r="F40" s="282">
        <v>1</v>
      </c>
      <c r="G40" s="67"/>
      <c r="H40" s="254">
        <f>ROUND(G40*F40,2)</f>
        <v>0</v>
      </c>
      <c r="I40" s="280"/>
    </row>
    <row r="41" spans="1:9" s="526" customFormat="1" ht="12" x14ac:dyDescent="0.2">
      <c r="A41" s="175"/>
      <c r="B41" s="523" t="s">
        <v>8934</v>
      </c>
      <c r="C41" s="209"/>
      <c r="D41" s="524" t="s">
        <v>8984</v>
      </c>
      <c r="E41" s="209"/>
      <c r="F41" s="209"/>
      <c r="G41" s="209"/>
      <c r="H41" s="525"/>
      <c r="I41" s="385"/>
    </row>
    <row r="42" spans="1:9" s="526" customFormat="1" ht="12" x14ac:dyDescent="0.2">
      <c r="A42" s="175"/>
      <c r="B42" s="523" t="s">
        <v>8934</v>
      </c>
      <c r="C42" s="209"/>
      <c r="D42" s="524">
        <v>1</v>
      </c>
      <c r="E42" s="209"/>
      <c r="F42" s="209"/>
      <c r="G42" s="209"/>
      <c r="H42" s="525"/>
      <c r="I42" s="385"/>
    </row>
    <row r="43" spans="1:9" s="46" customFormat="1" ht="24.95" customHeight="1" x14ac:dyDescent="0.25">
      <c r="A43" s="278">
        <v>15</v>
      </c>
      <c r="B43" s="278" t="s">
        <v>979</v>
      </c>
      <c r="C43" s="382"/>
      <c r="D43" s="280" t="s">
        <v>9283</v>
      </c>
      <c r="E43" s="281" t="s">
        <v>940</v>
      </c>
      <c r="F43" s="282">
        <v>1</v>
      </c>
      <c r="G43" s="67"/>
      <c r="H43" s="254">
        <f>ROUND(G43*F43,2)</f>
        <v>0</v>
      </c>
      <c r="I43" s="280"/>
    </row>
    <row r="44" spans="1:9" s="526" customFormat="1" ht="12" x14ac:dyDescent="0.2">
      <c r="A44" s="175"/>
      <c r="B44" s="523" t="s">
        <v>8934</v>
      </c>
      <c r="C44" s="209"/>
      <c r="D44" s="524" t="s">
        <v>8984</v>
      </c>
      <c r="E44" s="209"/>
      <c r="F44" s="209"/>
      <c r="G44" s="209"/>
      <c r="H44" s="525"/>
      <c r="I44" s="385"/>
    </row>
    <row r="45" spans="1:9" s="526" customFormat="1" ht="12" x14ac:dyDescent="0.2">
      <c r="A45" s="175"/>
      <c r="B45" s="523" t="s">
        <v>8934</v>
      </c>
      <c r="C45" s="209"/>
      <c r="D45" s="524">
        <v>1</v>
      </c>
      <c r="E45" s="209"/>
      <c r="F45" s="209"/>
      <c r="G45" s="209"/>
      <c r="H45" s="525"/>
      <c r="I45" s="385"/>
    </row>
    <row r="46" spans="1:9" s="46" customFormat="1" ht="24.95" customHeight="1" x14ac:dyDescent="0.25">
      <c r="A46" s="278">
        <v>16</v>
      </c>
      <c r="B46" s="278" t="s">
        <v>979</v>
      </c>
      <c r="C46" s="382"/>
      <c r="D46" s="280" t="s">
        <v>9061</v>
      </c>
      <c r="E46" s="281" t="s">
        <v>721</v>
      </c>
      <c r="F46" s="282">
        <v>1</v>
      </c>
      <c r="G46" s="67"/>
      <c r="H46" s="254">
        <f>ROUND(G46*F46,2)</f>
        <v>0</v>
      </c>
      <c r="I46" s="280"/>
    </row>
    <row r="47" spans="1:9" s="526" customFormat="1" ht="12" x14ac:dyDescent="0.2">
      <c r="A47" s="175"/>
      <c r="B47" s="523" t="s">
        <v>8934</v>
      </c>
      <c r="C47" s="209"/>
      <c r="D47" s="524" t="s">
        <v>9284</v>
      </c>
      <c r="E47" s="209"/>
      <c r="F47" s="209"/>
      <c r="G47" s="209"/>
      <c r="H47" s="525"/>
      <c r="I47" s="385"/>
    </row>
    <row r="48" spans="1:9" s="526" customFormat="1" ht="12" x14ac:dyDescent="0.2">
      <c r="A48" s="175"/>
      <c r="B48" s="523" t="s">
        <v>8934</v>
      </c>
      <c r="C48" s="209"/>
      <c r="D48" s="524">
        <v>1</v>
      </c>
      <c r="E48" s="209"/>
      <c r="F48" s="209"/>
      <c r="G48" s="209"/>
      <c r="H48" s="525"/>
      <c r="I48" s="385"/>
    </row>
    <row r="49" spans="1:9" s="46" customFormat="1" ht="24.95" customHeight="1" x14ac:dyDescent="0.25">
      <c r="A49" s="278">
        <v>17</v>
      </c>
      <c r="B49" s="278" t="s">
        <v>979</v>
      </c>
      <c r="C49" s="382"/>
      <c r="D49" s="280" t="s">
        <v>9285</v>
      </c>
      <c r="E49" s="281" t="s">
        <v>721</v>
      </c>
      <c r="F49" s="282">
        <v>1</v>
      </c>
      <c r="G49" s="67"/>
      <c r="H49" s="254">
        <f>ROUND(G49*F49,2)</f>
        <v>0</v>
      </c>
      <c r="I49" s="280"/>
    </row>
    <row r="50" spans="1:9" s="526" customFormat="1" ht="12" x14ac:dyDescent="0.2">
      <c r="A50" s="175"/>
      <c r="B50" s="523" t="s">
        <v>8934</v>
      </c>
      <c r="C50" s="209"/>
      <c r="D50" s="524" t="s">
        <v>8984</v>
      </c>
      <c r="E50" s="209"/>
      <c r="F50" s="209"/>
      <c r="G50" s="209"/>
      <c r="H50" s="525"/>
      <c r="I50" s="385"/>
    </row>
    <row r="51" spans="1:9" s="526" customFormat="1" ht="12" x14ac:dyDescent="0.2">
      <c r="A51" s="184"/>
      <c r="B51" s="527" t="s">
        <v>8934</v>
      </c>
      <c r="C51" s="185"/>
      <c r="D51" s="528">
        <v>1</v>
      </c>
      <c r="E51" s="185"/>
      <c r="F51" s="185"/>
      <c r="G51" s="185"/>
      <c r="H51" s="529"/>
      <c r="I51" s="402"/>
    </row>
  </sheetData>
  <sheetProtection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5891</v>
      </c>
      <c r="C3" s="85"/>
      <c r="D3" s="85"/>
      <c r="E3" s="86"/>
      <c r="F3" s="87"/>
    </row>
    <row r="4" spans="1:6" ht="15.75" x14ac:dyDescent="0.25">
      <c r="A4" s="83" t="s">
        <v>38</v>
      </c>
      <c r="B4" s="100" t="s">
        <v>11776</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'01_A_Rekap_V'!B11</f>
        <v>Vyplní dodavatel</v>
      </c>
      <c r="C12" s="23"/>
      <c r="D12" s="26" t="s">
        <v>13</v>
      </c>
      <c r="E12" s="24" t="str">
        <f>'01_A_Rekap_V'!D11</f>
        <v>Vyplní dodavatel</v>
      </c>
      <c r="F12" s="25"/>
    </row>
    <row r="13" spans="1:6" ht="12.75" x14ac:dyDescent="0.2">
      <c r="A13" s="22"/>
      <c r="B13" s="26"/>
      <c r="C13" s="23"/>
      <c r="D13" s="26" t="s">
        <v>14</v>
      </c>
      <c r="E13" s="24" t="str">
        <f>'01_A_Rekap_V'!D12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E39</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5891</v>
      </c>
      <c r="C27" s="85"/>
      <c r="D27" s="85"/>
      <c r="E27" s="86"/>
      <c r="F27" s="87"/>
    </row>
    <row r="28" spans="1:6" ht="15.75" x14ac:dyDescent="0.25">
      <c r="A28" s="83" t="s">
        <v>38</v>
      </c>
      <c r="B28" s="100" t="s">
        <v>11776</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252" t="s">
        <v>33</v>
      </c>
      <c r="C31" s="1253"/>
      <c r="D31" s="1254"/>
      <c r="E31" s="1264" t="s">
        <v>34</v>
      </c>
      <c r="F31" s="1264"/>
    </row>
    <row r="32" spans="1:6" s="40" customFormat="1" ht="24.95" customHeight="1" x14ac:dyDescent="0.2">
      <c r="A32" s="373" t="s">
        <v>5671</v>
      </c>
      <c r="B32" s="1265" t="s">
        <v>5671</v>
      </c>
      <c r="C32" s="1266"/>
      <c r="D32" s="1267"/>
      <c r="E32" s="1291">
        <f>'01_A_D.1.4.5_V'!H8</f>
        <v>0</v>
      </c>
      <c r="F32" s="1291"/>
    </row>
    <row r="33" spans="1:29" s="40" customFormat="1" ht="24.95" customHeight="1" x14ac:dyDescent="0.2">
      <c r="A33" s="373" t="s">
        <v>5672</v>
      </c>
      <c r="B33" s="1265" t="s">
        <v>5673</v>
      </c>
      <c r="C33" s="1266"/>
      <c r="D33" s="1267"/>
      <c r="E33" s="1291">
        <f>'01_A_D.1.4.5_V'!H11</f>
        <v>0</v>
      </c>
      <c r="F33" s="1291"/>
    </row>
    <row r="34" spans="1:29" s="40" customFormat="1" ht="24.95" customHeight="1" x14ac:dyDescent="0.2">
      <c r="A34" s="373" t="s">
        <v>5672</v>
      </c>
      <c r="B34" s="1265" t="s">
        <v>9286</v>
      </c>
      <c r="C34" s="1266"/>
      <c r="D34" s="1267"/>
      <c r="E34" s="1291">
        <f>'01_A_D.1.4.5_V'!H24</f>
        <v>0</v>
      </c>
      <c r="F34" s="1291"/>
    </row>
    <row r="35" spans="1:29" s="40" customFormat="1" ht="24.95" customHeight="1" x14ac:dyDescent="0.2">
      <c r="A35" s="373">
        <v>200</v>
      </c>
      <c r="B35" s="1265" t="s">
        <v>5676</v>
      </c>
      <c r="C35" s="1266"/>
      <c r="D35" s="1267"/>
      <c r="E35" s="1291">
        <f>'01_A_D.1.4.5_V'!H33</f>
        <v>0</v>
      </c>
      <c r="F35" s="1291"/>
    </row>
    <row r="36" spans="1:29" s="40" customFormat="1" ht="24.95" customHeight="1" x14ac:dyDescent="0.2">
      <c r="A36" s="373">
        <v>300</v>
      </c>
      <c r="B36" s="1265" t="s">
        <v>5677</v>
      </c>
      <c r="C36" s="1266"/>
      <c r="D36" s="1267"/>
      <c r="E36" s="1291">
        <f>'01_A_D.1.4.5_V'!H77</f>
        <v>0</v>
      </c>
      <c r="F36" s="1291"/>
    </row>
    <row r="37" spans="1:29" s="40" customFormat="1" ht="24.95" customHeight="1" x14ac:dyDescent="0.2">
      <c r="A37" s="373">
        <v>400</v>
      </c>
      <c r="B37" s="1265" t="s">
        <v>9287</v>
      </c>
      <c r="C37" s="1266"/>
      <c r="D37" s="1267"/>
      <c r="E37" s="1291">
        <f>'01_A_D.1.4.5_V'!H138</f>
        <v>0</v>
      </c>
      <c r="F37" s="1291"/>
    </row>
    <row r="38" spans="1:29" s="40" customFormat="1" ht="24.95" customHeight="1" x14ac:dyDescent="0.2">
      <c r="A38" s="373">
        <v>900</v>
      </c>
      <c r="B38" s="1265" t="s">
        <v>5860</v>
      </c>
      <c r="C38" s="1266"/>
      <c r="D38" s="1267"/>
      <c r="E38" s="1291">
        <f>'01_A_D.1.4.5_V'!H241</f>
        <v>0</v>
      </c>
      <c r="F38" s="1291"/>
    </row>
    <row r="39" spans="1:29" s="56" customFormat="1" ht="24.95" customHeight="1" x14ac:dyDescent="0.2">
      <c r="A39" s="96" t="s">
        <v>79</v>
      </c>
      <c r="B39" s="97"/>
      <c r="C39" s="98"/>
      <c r="D39" s="98"/>
      <c r="E39" s="1250">
        <f>SUM(E32:F38)</f>
        <v>0</v>
      </c>
      <c r="F39" s="1251"/>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4.95" customHeight="1" x14ac:dyDescent="0.2">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4.95" customHeight="1" x14ac:dyDescent="0.2">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0MtIdk6zyTs51JlMlxzrei1lGC1TTGwiU1ofQrSTqJEo9dv3gUvUBsaCFvBZ93oCqvwbAnukMgwvv5tM9dPSTg==" saltValue="QJ78PtGVUx9B8PlwAmmvgg=="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5891</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11776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9289</v>
      </c>
      <c r="C7" s="379" t="s">
        <v>9290</v>
      </c>
      <c r="D7" s="66" t="s">
        <v>33</v>
      </c>
      <c r="E7" s="379" t="s">
        <v>84</v>
      </c>
      <c r="F7" s="379" t="s">
        <v>85</v>
      </c>
      <c r="G7" s="379" t="s">
        <v>86</v>
      </c>
      <c r="H7" s="379" t="s">
        <v>354</v>
      </c>
      <c r="I7" s="453" t="s">
        <v>88</v>
      </c>
    </row>
    <row r="8" spans="1:29" s="46" customFormat="1" ht="24.95" customHeight="1" x14ac:dyDescent="0.25">
      <c r="A8" s="298"/>
      <c r="B8" s="351"/>
      <c r="C8" s="352"/>
      <c r="D8" s="352" t="s">
        <v>5671</v>
      </c>
      <c r="E8" s="353"/>
      <c r="F8" s="354"/>
      <c r="G8" s="354"/>
      <c r="H8" s="116">
        <f>SUM(H9:H10)</f>
        <v>0</v>
      </c>
      <c r="I8" s="277"/>
    </row>
    <row r="9" spans="1:29" s="46" customFormat="1" ht="24.95" customHeight="1" x14ac:dyDescent="0.25">
      <c r="A9" s="278">
        <v>1</v>
      </c>
      <c r="B9" s="278" t="s">
        <v>73</v>
      </c>
      <c r="C9" s="382" t="s">
        <v>1317</v>
      </c>
      <c r="D9" s="280" t="s">
        <v>9291</v>
      </c>
      <c r="E9" s="281" t="s">
        <v>807</v>
      </c>
      <c r="F9" s="282">
        <v>40</v>
      </c>
      <c r="G9" s="67"/>
      <c r="H9" s="254">
        <f t="shared" ref="H9" si="0">ROUND(G9*F9,2)</f>
        <v>0</v>
      </c>
      <c r="I9" s="280"/>
    </row>
    <row r="10" spans="1:29" s="526" customFormat="1" ht="12" x14ac:dyDescent="0.2">
      <c r="A10" s="175"/>
      <c r="B10" s="523"/>
      <c r="C10" s="209"/>
      <c r="D10" s="524" t="s">
        <v>9292</v>
      </c>
      <c r="E10" s="209"/>
      <c r="F10" s="209"/>
      <c r="G10" s="209"/>
      <c r="H10" s="209"/>
      <c r="I10" s="385"/>
    </row>
    <row r="11" spans="1:29" s="46" customFormat="1" ht="24.95" customHeight="1" x14ac:dyDescent="0.25">
      <c r="A11" s="298"/>
      <c r="B11" s="351"/>
      <c r="C11" s="352"/>
      <c r="D11" s="352" t="s">
        <v>9293</v>
      </c>
      <c r="E11" s="353"/>
      <c r="F11" s="354"/>
      <c r="G11" s="354"/>
      <c r="H11" s="116">
        <f>SUM(H12:H23)</f>
        <v>0</v>
      </c>
      <c r="I11" s="277"/>
    </row>
    <row r="12" spans="1:29" s="46" customFormat="1" ht="24.95" customHeight="1" x14ac:dyDescent="0.25">
      <c r="A12" s="278">
        <v>2</v>
      </c>
      <c r="B12" s="278" t="s">
        <v>9294</v>
      </c>
      <c r="C12" s="382" t="s">
        <v>1317</v>
      </c>
      <c r="D12" s="280" t="s">
        <v>9295</v>
      </c>
      <c r="E12" s="281" t="s">
        <v>744</v>
      </c>
      <c r="F12" s="282">
        <v>1</v>
      </c>
      <c r="G12" s="67"/>
      <c r="H12" s="254">
        <f t="shared" ref="H12" si="1">ROUND(G12*F12,2)</f>
        <v>0</v>
      </c>
      <c r="I12" s="280"/>
    </row>
    <row r="13" spans="1:29" s="526" customFormat="1" ht="12" x14ac:dyDescent="0.2">
      <c r="A13" s="175"/>
      <c r="B13" s="523"/>
      <c r="C13" s="209"/>
      <c r="D13" s="524" t="s">
        <v>9296</v>
      </c>
      <c r="E13" s="209"/>
      <c r="F13" s="209"/>
      <c r="G13" s="209"/>
      <c r="H13" s="209"/>
      <c r="I13" s="385"/>
    </row>
    <row r="14" spans="1:29" s="526" customFormat="1" ht="12" x14ac:dyDescent="0.2">
      <c r="A14" s="175"/>
      <c r="B14" s="523"/>
      <c r="C14" s="209"/>
      <c r="D14" s="524" t="s">
        <v>9297</v>
      </c>
      <c r="E14" s="209"/>
      <c r="F14" s="209"/>
      <c r="G14" s="209"/>
      <c r="H14" s="209"/>
      <c r="I14" s="385"/>
    </row>
    <row r="15" spans="1:29" s="526" customFormat="1" ht="12" x14ac:dyDescent="0.2">
      <c r="A15" s="175"/>
      <c r="B15" s="523"/>
      <c r="C15" s="209"/>
      <c r="D15" s="524" t="s">
        <v>9298</v>
      </c>
      <c r="E15" s="209"/>
      <c r="F15" s="209"/>
      <c r="G15" s="209"/>
      <c r="H15" s="209"/>
      <c r="I15" s="385"/>
    </row>
    <row r="16" spans="1:29" s="526" customFormat="1" ht="12" x14ac:dyDescent="0.2">
      <c r="A16" s="175"/>
      <c r="B16" s="523"/>
      <c r="C16" s="209"/>
      <c r="D16" s="524" t="s">
        <v>9299</v>
      </c>
      <c r="E16" s="209"/>
      <c r="F16" s="209"/>
      <c r="G16" s="209"/>
      <c r="H16" s="209"/>
      <c r="I16" s="385"/>
    </row>
    <row r="17" spans="1:9" s="526" customFormat="1" ht="12" x14ac:dyDescent="0.2">
      <c r="A17" s="175"/>
      <c r="B17" s="523"/>
      <c r="C17" s="209"/>
      <c r="D17" s="524" t="s">
        <v>9292</v>
      </c>
      <c r="E17" s="209"/>
      <c r="F17" s="209"/>
      <c r="G17" s="209"/>
      <c r="H17" s="209"/>
      <c r="I17" s="385"/>
    </row>
    <row r="18" spans="1:9" s="526" customFormat="1" ht="12" x14ac:dyDescent="0.2">
      <c r="A18" s="175"/>
      <c r="B18" s="523"/>
      <c r="C18" s="209"/>
      <c r="D18" s="524" t="s">
        <v>9300</v>
      </c>
      <c r="E18" s="209"/>
      <c r="F18" s="209"/>
      <c r="G18" s="209"/>
      <c r="H18" s="209"/>
      <c r="I18" s="385"/>
    </row>
    <row r="19" spans="1:9" s="526" customFormat="1" ht="12" x14ac:dyDescent="0.2">
      <c r="A19" s="175"/>
      <c r="B19" s="523"/>
      <c r="C19" s="209"/>
      <c r="D19" s="524" t="s">
        <v>9301</v>
      </c>
      <c r="E19" s="209"/>
      <c r="F19" s="209"/>
      <c r="G19" s="209"/>
      <c r="H19" s="209"/>
      <c r="I19" s="385"/>
    </row>
    <row r="20" spans="1:9" s="526" customFormat="1" ht="12" x14ac:dyDescent="0.2">
      <c r="A20" s="175"/>
      <c r="B20" s="523"/>
      <c r="C20" s="209"/>
      <c r="D20" s="524" t="s">
        <v>9302</v>
      </c>
      <c r="E20" s="209"/>
      <c r="F20" s="209"/>
      <c r="G20" s="209"/>
      <c r="H20" s="209"/>
      <c r="I20" s="385"/>
    </row>
    <row r="21" spans="1:9" s="526" customFormat="1" ht="12" x14ac:dyDescent="0.2">
      <c r="A21" s="175"/>
      <c r="B21" s="523"/>
      <c r="C21" s="209"/>
      <c r="D21" s="524" t="s">
        <v>9303</v>
      </c>
      <c r="E21" s="209"/>
      <c r="F21" s="209"/>
      <c r="G21" s="209"/>
      <c r="H21" s="209"/>
      <c r="I21" s="385"/>
    </row>
    <row r="22" spans="1:9" s="526" customFormat="1" ht="12" x14ac:dyDescent="0.2">
      <c r="A22" s="175"/>
      <c r="B22" s="523"/>
      <c r="C22" s="209"/>
      <c r="D22" s="524" t="s">
        <v>9304</v>
      </c>
      <c r="E22" s="209"/>
      <c r="F22" s="209"/>
      <c r="G22" s="209"/>
      <c r="H22" s="209"/>
      <c r="I22" s="385"/>
    </row>
    <row r="23" spans="1:9" s="526" customFormat="1" ht="12" x14ac:dyDescent="0.2">
      <c r="A23" s="175"/>
      <c r="B23" s="523"/>
      <c r="C23" s="209"/>
      <c r="D23" s="524" t="s">
        <v>9305</v>
      </c>
      <c r="E23" s="209"/>
      <c r="F23" s="209"/>
      <c r="G23" s="209"/>
      <c r="H23" s="209"/>
      <c r="I23" s="385"/>
    </row>
    <row r="24" spans="1:9" s="46" customFormat="1" ht="24.95" customHeight="1" x14ac:dyDescent="0.25">
      <c r="A24" s="298"/>
      <c r="B24" s="351"/>
      <c r="C24" s="352"/>
      <c r="D24" s="352" t="s">
        <v>9306</v>
      </c>
      <c r="E24" s="353"/>
      <c r="F24" s="354"/>
      <c r="G24" s="354"/>
      <c r="H24" s="116">
        <f>SUM(H25:H32)</f>
        <v>0</v>
      </c>
      <c r="I24" s="277"/>
    </row>
    <row r="25" spans="1:9" s="46" customFormat="1" ht="24.95" customHeight="1" x14ac:dyDescent="0.25">
      <c r="A25" s="278">
        <v>2</v>
      </c>
      <c r="B25" s="278" t="s">
        <v>9294</v>
      </c>
      <c r="C25" s="382" t="s">
        <v>1317</v>
      </c>
      <c r="D25" s="280" t="s">
        <v>9307</v>
      </c>
      <c r="E25" s="281" t="s">
        <v>744</v>
      </c>
      <c r="F25" s="282">
        <v>1</v>
      </c>
      <c r="G25" s="67"/>
      <c r="H25" s="254">
        <f t="shared" ref="H25" si="2">ROUND(G25*F25,2)</f>
        <v>0</v>
      </c>
      <c r="I25" s="280"/>
    </row>
    <row r="26" spans="1:9" s="526" customFormat="1" ht="12" x14ac:dyDescent="0.2">
      <c r="A26" s="175"/>
      <c r="B26" s="523"/>
      <c r="C26" s="209"/>
      <c r="D26" s="524" t="s">
        <v>9308</v>
      </c>
      <c r="E26" s="209"/>
      <c r="F26" s="209"/>
      <c r="G26" s="209"/>
      <c r="H26" s="209"/>
      <c r="I26" s="385"/>
    </row>
    <row r="27" spans="1:9" s="526" customFormat="1" ht="12" x14ac:dyDescent="0.2">
      <c r="A27" s="175"/>
      <c r="B27" s="523"/>
      <c r="C27" s="209"/>
      <c r="D27" s="524" t="s">
        <v>9309</v>
      </c>
      <c r="E27" s="209"/>
      <c r="F27" s="209"/>
      <c r="G27" s="209"/>
      <c r="H27" s="209"/>
      <c r="I27" s="385"/>
    </row>
    <row r="28" spans="1:9" s="526" customFormat="1" ht="12" x14ac:dyDescent="0.2">
      <c r="A28" s="175"/>
      <c r="B28" s="523"/>
      <c r="C28" s="209"/>
      <c r="D28" s="524" t="s">
        <v>9310</v>
      </c>
      <c r="E28" s="209"/>
      <c r="F28" s="209"/>
      <c r="G28" s="209"/>
      <c r="H28" s="209"/>
      <c r="I28" s="385"/>
    </row>
    <row r="29" spans="1:9" s="526" customFormat="1" ht="12" x14ac:dyDescent="0.2">
      <c r="A29" s="175"/>
      <c r="B29" s="523"/>
      <c r="C29" s="209"/>
      <c r="D29" s="524" t="s">
        <v>9311</v>
      </c>
      <c r="E29" s="209"/>
      <c r="F29" s="209"/>
      <c r="G29" s="209"/>
      <c r="H29" s="209"/>
      <c r="I29" s="385"/>
    </row>
    <row r="30" spans="1:9" s="526" customFormat="1" ht="12" x14ac:dyDescent="0.2">
      <c r="A30" s="175"/>
      <c r="B30" s="523"/>
      <c r="C30" s="209"/>
      <c r="D30" s="524" t="s">
        <v>9312</v>
      </c>
      <c r="E30" s="209"/>
      <c r="F30" s="209"/>
      <c r="G30" s="209"/>
      <c r="H30" s="209"/>
      <c r="I30" s="385"/>
    </row>
    <row r="31" spans="1:9" s="526" customFormat="1" ht="12" x14ac:dyDescent="0.2">
      <c r="A31" s="175"/>
      <c r="B31" s="523"/>
      <c r="C31" s="209"/>
      <c r="D31" s="524" t="s">
        <v>9313</v>
      </c>
      <c r="E31" s="209"/>
      <c r="F31" s="209"/>
      <c r="G31" s="209"/>
      <c r="H31" s="209"/>
      <c r="I31" s="385"/>
    </row>
    <row r="32" spans="1:9" s="526" customFormat="1" ht="12" x14ac:dyDescent="0.2">
      <c r="A32" s="175"/>
      <c r="B32" s="523"/>
      <c r="C32" s="209"/>
      <c r="D32" s="524" t="s">
        <v>9314</v>
      </c>
      <c r="E32" s="209"/>
      <c r="F32" s="209"/>
      <c r="G32" s="209"/>
      <c r="H32" s="209"/>
      <c r="I32" s="385"/>
    </row>
    <row r="33" spans="1:9" s="46" customFormat="1" ht="24.95" customHeight="1" x14ac:dyDescent="0.25">
      <c r="A33" s="298"/>
      <c r="B33" s="351"/>
      <c r="C33" s="352"/>
      <c r="D33" s="352" t="s">
        <v>9315</v>
      </c>
      <c r="E33" s="353"/>
      <c r="F33" s="354"/>
      <c r="G33" s="354"/>
      <c r="H33" s="116">
        <f>SUM(H34:H76)</f>
        <v>0</v>
      </c>
      <c r="I33" s="277"/>
    </row>
    <row r="34" spans="1:9" s="46" customFormat="1" ht="24.95" customHeight="1" x14ac:dyDescent="0.25">
      <c r="A34" s="278">
        <v>3</v>
      </c>
      <c r="B34" s="278"/>
      <c r="C34" s="382">
        <v>201</v>
      </c>
      <c r="D34" s="280" t="s">
        <v>9316</v>
      </c>
      <c r="E34" s="281" t="s">
        <v>744</v>
      </c>
      <c r="F34" s="282">
        <v>6</v>
      </c>
      <c r="G34" s="67"/>
      <c r="H34" s="254">
        <f t="shared" ref="H34" si="3">ROUND(G34*F34,2)</f>
        <v>0</v>
      </c>
      <c r="I34" s="280"/>
    </row>
    <row r="35" spans="1:9" s="526" customFormat="1" ht="12" x14ac:dyDescent="0.2">
      <c r="A35" s="175"/>
      <c r="B35" s="523"/>
      <c r="C35" s="209"/>
      <c r="D35" s="524" t="s">
        <v>9317</v>
      </c>
      <c r="E35" s="209"/>
      <c r="F35" s="209"/>
      <c r="G35" s="209"/>
      <c r="H35" s="209"/>
      <c r="I35" s="385"/>
    </row>
    <row r="36" spans="1:9" s="526" customFormat="1" ht="12" x14ac:dyDescent="0.2">
      <c r="A36" s="175"/>
      <c r="B36" s="523"/>
      <c r="C36" s="209"/>
      <c r="D36" s="524" t="s">
        <v>9318</v>
      </c>
      <c r="E36" s="209"/>
      <c r="F36" s="209"/>
      <c r="G36" s="209"/>
      <c r="H36" s="209"/>
      <c r="I36" s="385"/>
    </row>
    <row r="37" spans="1:9" s="526" customFormat="1" ht="12" x14ac:dyDescent="0.2">
      <c r="A37" s="175"/>
      <c r="B37" s="523"/>
      <c r="C37" s="209"/>
      <c r="D37" s="524" t="s">
        <v>9314</v>
      </c>
      <c r="E37" s="209"/>
      <c r="F37" s="209"/>
      <c r="G37" s="209"/>
      <c r="H37" s="209"/>
      <c r="I37" s="385"/>
    </row>
    <row r="38" spans="1:9" s="46" customFormat="1" ht="24.95" customHeight="1" x14ac:dyDescent="0.25">
      <c r="A38" s="278">
        <v>4</v>
      </c>
      <c r="B38" s="278"/>
      <c r="C38" s="382">
        <v>202</v>
      </c>
      <c r="D38" s="280" t="s">
        <v>9316</v>
      </c>
      <c r="E38" s="281" t="s">
        <v>744</v>
      </c>
      <c r="F38" s="282">
        <v>7</v>
      </c>
      <c r="G38" s="67"/>
      <c r="H38" s="254">
        <f t="shared" ref="H38" si="4">ROUND(G38*F38,2)</f>
        <v>0</v>
      </c>
      <c r="I38" s="280"/>
    </row>
    <row r="39" spans="1:9" s="526" customFormat="1" ht="12" x14ac:dyDescent="0.2">
      <c r="A39" s="175"/>
      <c r="B39" s="523"/>
      <c r="C39" s="209"/>
      <c r="D39" s="524" t="s">
        <v>9317</v>
      </c>
      <c r="E39" s="209"/>
      <c r="F39" s="209"/>
      <c r="G39" s="209"/>
      <c r="H39" s="209"/>
      <c r="I39" s="385"/>
    </row>
    <row r="40" spans="1:9" s="526" customFormat="1" ht="12" x14ac:dyDescent="0.2">
      <c r="A40" s="175"/>
      <c r="B40" s="523"/>
      <c r="C40" s="209"/>
      <c r="D40" s="524" t="s">
        <v>9319</v>
      </c>
      <c r="E40" s="209"/>
      <c r="F40" s="209"/>
      <c r="G40" s="209"/>
      <c r="H40" s="209"/>
      <c r="I40" s="385"/>
    </row>
    <row r="41" spans="1:9" s="526" customFormat="1" ht="12" x14ac:dyDescent="0.2">
      <c r="A41" s="175"/>
      <c r="B41" s="523"/>
      <c r="C41" s="209"/>
      <c r="D41" s="524" t="s">
        <v>9314</v>
      </c>
      <c r="E41" s="209"/>
      <c r="F41" s="209"/>
      <c r="G41" s="209"/>
      <c r="H41" s="209"/>
      <c r="I41" s="385"/>
    </row>
    <row r="42" spans="1:9" s="46" customFormat="1" ht="24.95" customHeight="1" x14ac:dyDescent="0.25">
      <c r="A42" s="278">
        <v>5</v>
      </c>
      <c r="B42" s="278"/>
      <c r="C42" s="382" t="s">
        <v>4055</v>
      </c>
      <c r="D42" s="280" t="s">
        <v>9320</v>
      </c>
      <c r="E42" s="281" t="s">
        <v>744</v>
      </c>
      <c r="F42" s="282">
        <v>1</v>
      </c>
      <c r="G42" s="67"/>
      <c r="H42" s="254">
        <f t="shared" ref="H42" si="5">ROUND(G42*F42,2)</f>
        <v>0</v>
      </c>
      <c r="I42" s="280"/>
    </row>
    <row r="43" spans="1:9" s="526" customFormat="1" ht="12" x14ac:dyDescent="0.2">
      <c r="A43" s="175"/>
      <c r="B43" s="523"/>
      <c r="C43" s="209"/>
      <c r="D43" s="524" t="s">
        <v>9321</v>
      </c>
      <c r="E43" s="209"/>
      <c r="F43" s="209"/>
      <c r="G43" s="209"/>
      <c r="H43" s="209"/>
      <c r="I43" s="385"/>
    </row>
    <row r="44" spans="1:9" s="526" customFormat="1" ht="12" x14ac:dyDescent="0.2">
      <c r="A44" s="175"/>
      <c r="B44" s="523"/>
      <c r="C44" s="209"/>
      <c r="D44" s="524" t="s">
        <v>9322</v>
      </c>
      <c r="E44" s="209"/>
      <c r="F44" s="209"/>
      <c r="G44" s="209"/>
      <c r="H44" s="209"/>
      <c r="I44" s="385"/>
    </row>
    <row r="45" spans="1:9" s="526" customFormat="1" ht="12" x14ac:dyDescent="0.2">
      <c r="A45" s="175"/>
      <c r="B45" s="523"/>
      <c r="C45" s="209"/>
      <c r="D45" s="524" t="s">
        <v>9314</v>
      </c>
      <c r="E45" s="209"/>
      <c r="F45" s="209"/>
      <c r="G45" s="209"/>
      <c r="H45" s="209"/>
      <c r="I45" s="385"/>
    </row>
    <row r="46" spans="1:9" s="46" customFormat="1" ht="24.95" customHeight="1" x14ac:dyDescent="0.25">
      <c r="A46" s="278">
        <v>6</v>
      </c>
      <c r="B46" s="278"/>
      <c r="C46" s="382" t="s">
        <v>4060</v>
      </c>
      <c r="D46" s="280" t="s">
        <v>9320</v>
      </c>
      <c r="E46" s="281" t="s">
        <v>744</v>
      </c>
      <c r="F46" s="282">
        <v>1</v>
      </c>
      <c r="G46" s="67"/>
      <c r="H46" s="254">
        <f t="shared" ref="H46" si="6">ROUND(G46*F46,2)</f>
        <v>0</v>
      </c>
      <c r="I46" s="280"/>
    </row>
    <row r="47" spans="1:9" s="526" customFormat="1" ht="12" x14ac:dyDescent="0.2">
      <c r="A47" s="175"/>
      <c r="B47" s="523"/>
      <c r="C47" s="209"/>
      <c r="D47" s="524" t="s">
        <v>9321</v>
      </c>
      <c r="E47" s="209"/>
      <c r="F47" s="209"/>
      <c r="G47" s="209"/>
      <c r="H47" s="209"/>
      <c r="I47" s="385"/>
    </row>
    <row r="48" spans="1:9" s="526" customFormat="1" ht="12" x14ac:dyDescent="0.2">
      <c r="A48" s="175"/>
      <c r="B48" s="523"/>
      <c r="C48" s="209"/>
      <c r="D48" s="524" t="s">
        <v>9322</v>
      </c>
      <c r="E48" s="209"/>
      <c r="F48" s="209"/>
      <c r="G48" s="209"/>
      <c r="H48" s="209"/>
      <c r="I48" s="385"/>
    </row>
    <row r="49" spans="1:9" s="526" customFormat="1" ht="12" x14ac:dyDescent="0.2">
      <c r="A49" s="175"/>
      <c r="B49" s="523"/>
      <c r="C49" s="209"/>
      <c r="D49" s="524" t="s">
        <v>9314</v>
      </c>
      <c r="E49" s="209"/>
      <c r="F49" s="209"/>
      <c r="G49" s="209"/>
      <c r="H49" s="209"/>
      <c r="I49" s="385"/>
    </row>
    <row r="50" spans="1:9" s="46" customFormat="1" ht="24.95" customHeight="1" x14ac:dyDescent="0.25">
      <c r="A50" s="278">
        <v>7</v>
      </c>
      <c r="B50" s="278"/>
      <c r="C50" s="382" t="s">
        <v>4065</v>
      </c>
      <c r="D50" s="280" t="s">
        <v>9320</v>
      </c>
      <c r="E50" s="281" t="s">
        <v>744</v>
      </c>
      <c r="F50" s="282">
        <v>1</v>
      </c>
      <c r="G50" s="67"/>
      <c r="H50" s="254">
        <f t="shared" ref="H50" si="7">ROUND(G50*F50,2)</f>
        <v>0</v>
      </c>
      <c r="I50" s="280"/>
    </row>
    <row r="51" spans="1:9" s="526" customFormat="1" ht="12" x14ac:dyDescent="0.2">
      <c r="A51" s="175"/>
      <c r="B51" s="523"/>
      <c r="C51" s="209"/>
      <c r="D51" s="524" t="s">
        <v>9321</v>
      </c>
      <c r="E51" s="209"/>
      <c r="F51" s="209"/>
      <c r="G51" s="209"/>
      <c r="H51" s="209"/>
      <c r="I51" s="385"/>
    </row>
    <row r="52" spans="1:9" s="526" customFormat="1" ht="12" x14ac:dyDescent="0.2">
      <c r="A52" s="175"/>
      <c r="B52" s="523"/>
      <c r="C52" s="209"/>
      <c r="D52" s="524" t="s">
        <v>9323</v>
      </c>
      <c r="E52" s="209"/>
      <c r="F52" s="209"/>
      <c r="G52" s="209"/>
      <c r="H52" s="209"/>
      <c r="I52" s="385"/>
    </row>
    <row r="53" spans="1:9" s="526" customFormat="1" ht="12" x14ac:dyDescent="0.2">
      <c r="A53" s="175"/>
      <c r="B53" s="523"/>
      <c r="C53" s="209"/>
      <c r="D53" s="524" t="s">
        <v>9314</v>
      </c>
      <c r="E53" s="209"/>
      <c r="F53" s="209"/>
      <c r="G53" s="209"/>
      <c r="H53" s="209"/>
      <c r="I53" s="385"/>
    </row>
    <row r="54" spans="1:9" s="46" customFormat="1" ht="24.95" customHeight="1" x14ac:dyDescent="0.25">
      <c r="A54" s="278">
        <v>8</v>
      </c>
      <c r="B54" s="278"/>
      <c r="C54" s="382" t="s">
        <v>4071</v>
      </c>
      <c r="D54" s="280" t="s">
        <v>9324</v>
      </c>
      <c r="E54" s="281" t="s">
        <v>744</v>
      </c>
      <c r="F54" s="282">
        <v>1</v>
      </c>
      <c r="G54" s="67"/>
      <c r="H54" s="254">
        <f t="shared" ref="H54" si="8">ROUND(G54*F54,2)</f>
        <v>0</v>
      </c>
      <c r="I54" s="280"/>
    </row>
    <row r="55" spans="1:9" s="526" customFormat="1" ht="12" x14ac:dyDescent="0.2">
      <c r="A55" s="175"/>
      <c r="B55" s="523"/>
      <c r="C55" s="209"/>
      <c r="D55" s="524" t="s">
        <v>9325</v>
      </c>
      <c r="E55" s="209"/>
      <c r="F55" s="209"/>
      <c r="G55" s="209"/>
      <c r="H55" s="209"/>
      <c r="I55" s="385"/>
    </row>
    <row r="56" spans="1:9" s="526" customFormat="1" ht="12" x14ac:dyDescent="0.2">
      <c r="A56" s="175"/>
      <c r="B56" s="523"/>
      <c r="C56" s="209"/>
      <c r="D56" s="524" t="s">
        <v>9326</v>
      </c>
      <c r="E56" s="209"/>
      <c r="F56" s="209"/>
      <c r="G56" s="209"/>
      <c r="H56" s="209"/>
      <c r="I56" s="385"/>
    </row>
    <row r="57" spans="1:9" s="526" customFormat="1" ht="12" x14ac:dyDescent="0.2">
      <c r="A57" s="175"/>
      <c r="B57" s="523"/>
      <c r="C57" s="209"/>
      <c r="D57" s="524" t="s">
        <v>9314</v>
      </c>
      <c r="E57" s="209"/>
      <c r="F57" s="209"/>
      <c r="G57" s="209"/>
      <c r="H57" s="209"/>
      <c r="I57" s="385"/>
    </row>
    <row r="58" spans="1:9" s="46" customFormat="1" ht="24.95" customHeight="1" x14ac:dyDescent="0.25">
      <c r="A58" s="278">
        <v>9</v>
      </c>
      <c r="B58" s="278"/>
      <c r="C58" s="382" t="s">
        <v>4077</v>
      </c>
      <c r="D58" s="280" t="s">
        <v>9327</v>
      </c>
      <c r="E58" s="281" t="s">
        <v>744</v>
      </c>
      <c r="F58" s="282">
        <v>1</v>
      </c>
      <c r="G58" s="67"/>
      <c r="H58" s="254">
        <f t="shared" ref="H58" si="9">ROUND(G58*F58,2)</f>
        <v>0</v>
      </c>
      <c r="I58" s="280"/>
    </row>
    <row r="59" spans="1:9" s="526" customFormat="1" ht="12" x14ac:dyDescent="0.2">
      <c r="A59" s="175"/>
      <c r="B59" s="523"/>
      <c r="C59" s="209"/>
      <c r="D59" s="524" t="s">
        <v>9328</v>
      </c>
      <c r="E59" s="209"/>
      <c r="F59" s="209"/>
      <c r="G59" s="209"/>
      <c r="H59" s="209"/>
      <c r="I59" s="385"/>
    </row>
    <row r="60" spans="1:9" s="526" customFormat="1" ht="12" x14ac:dyDescent="0.2">
      <c r="A60" s="175"/>
      <c r="B60" s="523"/>
      <c r="C60" s="209"/>
      <c r="D60" s="524" t="s">
        <v>9314</v>
      </c>
      <c r="E60" s="209"/>
      <c r="F60" s="209"/>
      <c r="G60" s="209"/>
      <c r="H60" s="209"/>
      <c r="I60" s="385"/>
    </row>
    <row r="61" spans="1:9" s="46" customFormat="1" ht="24.95" customHeight="1" x14ac:dyDescent="0.25">
      <c r="A61" s="278">
        <v>10</v>
      </c>
      <c r="B61" s="278"/>
      <c r="C61" s="382" t="s">
        <v>4082</v>
      </c>
      <c r="D61" s="280" t="s">
        <v>9320</v>
      </c>
      <c r="E61" s="281" t="s">
        <v>744</v>
      </c>
      <c r="F61" s="282">
        <v>1</v>
      </c>
      <c r="G61" s="67"/>
      <c r="H61" s="254">
        <f t="shared" ref="H61" si="10">ROUND(G61*F61,2)</f>
        <v>0</v>
      </c>
      <c r="I61" s="280"/>
    </row>
    <row r="62" spans="1:9" s="526" customFormat="1" ht="12" x14ac:dyDescent="0.2">
      <c r="A62" s="175"/>
      <c r="B62" s="523"/>
      <c r="C62" s="209"/>
      <c r="D62" s="524" t="s">
        <v>9329</v>
      </c>
      <c r="E62" s="209"/>
      <c r="F62" s="209"/>
      <c r="G62" s="209"/>
      <c r="H62" s="209"/>
      <c r="I62" s="385"/>
    </row>
    <row r="63" spans="1:9" s="526" customFormat="1" ht="12" x14ac:dyDescent="0.2">
      <c r="A63" s="175"/>
      <c r="B63" s="523"/>
      <c r="C63" s="209"/>
      <c r="D63" s="524" t="s">
        <v>9330</v>
      </c>
      <c r="E63" s="209"/>
      <c r="F63" s="209"/>
      <c r="G63" s="209"/>
      <c r="H63" s="209"/>
      <c r="I63" s="385"/>
    </row>
    <row r="64" spans="1:9" s="526" customFormat="1" ht="12" x14ac:dyDescent="0.2">
      <c r="A64" s="175"/>
      <c r="B64" s="523"/>
      <c r="C64" s="209"/>
      <c r="D64" s="524" t="s">
        <v>5701</v>
      </c>
      <c r="E64" s="209"/>
      <c r="F64" s="209"/>
      <c r="G64" s="209"/>
      <c r="H64" s="209"/>
      <c r="I64" s="385"/>
    </row>
    <row r="65" spans="1:9" s="526" customFormat="1" ht="12" x14ac:dyDescent="0.2">
      <c r="A65" s="175"/>
      <c r="B65" s="523"/>
      <c r="C65" s="209"/>
      <c r="D65" s="524" t="s">
        <v>9314</v>
      </c>
      <c r="E65" s="209"/>
      <c r="F65" s="209"/>
      <c r="G65" s="209"/>
      <c r="H65" s="209"/>
      <c r="I65" s="385"/>
    </row>
    <row r="66" spans="1:9" s="46" customFormat="1" ht="24.95" customHeight="1" x14ac:dyDescent="0.25">
      <c r="A66" s="278">
        <v>11</v>
      </c>
      <c r="B66" s="278"/>
      <c r="C66" s="382">
        <v>208</v>
      </c>
      <c r="D66" s="280" t="s">
        <v>9331</v>
      </c>
      <c r="E66" s="281" t="s">
        <v>744</v>
      </c>
      <c r="F66" s="282">
        <v>16</v>
      </c>
      <c r="G66" s="67"/>
      <c r="H66" s="254">
        <f t="shared" ref="H66" si="11">ROUND(G66*F66,2)</f>
        <v>0</v>
      </c>
      <c r="I66" s="280"/>
    </row>
    <row r="67" spans="1:9" s="526" customFormat="1" ht="12" x14ac:dyDescent="0.2">
      <c r="A67" s="175"/>
      <c r="B67" s="523"/>
      <c r="C67" s="209"/>
      <c r="D67" s="524" t="s">
        <v>9332</v>
      </c>
      <c r="E67" s="209"/>
      <c r="F67" s="209"/>
      <c r="G67" s="209"/>
      <c r="H67" s="209"/>
      <c r="I67" s="385"/>
    </row>
    <row r="68" spans="1:9" s="526" customFormat="1" ht="12" x14ac:dyDescent="0.2">
      <c r="A68" s="175"/>
      <c r="B68" s="523"/>
      <c r="C68" s="209"/>
      <c r="D68" s="524" t="s">
        <v>9333</v>
      </c>
      <c r="E68" s="209"/>
      <c r="F68" s="209"/>
      <c r="G68" s="209"/>
      <c r="H68" s="209"/>
      <c r="I68" s="385"/>
    </row>
    <row r="69" spans="1:9" s="526" customFormat="1" ht="12" x14ac:dyDescent="0.2">
      <c r="A69" s="175"/>
      <c r="B69" s="523"/>
      <c r="C69" s="209"/>
      <c r="D69" s="524" t="s">
        <v>9314</v>
      </c>
      <c r="E69" s="209"/>
      <c r="F69" s="209"/>
      <c r="G69" s="209"/>
      <c r="H69" s="209"/>
      <c r="I69" s="385"/>
    </row>
    <row r="70" spans="1:9" s="46" customFormat="1" ht="24.95" customHeight="1" x14ac:dyDescent="0.25">
      <c r="A70" s="278">
        <v>12</v>
      </c>
      <c r="B70" s="278"/>
      <c r="C70" s="382">
        <v>209</v>
      </c>
      <c r="D70" s="280" t="s">
        <v>9334</v>
      </c>
      <c r="E70" s="281" t="s">
        <v>744</v>
      </c>
      <c r="F70" s="282">
        <v>16</v>
      </c>
      <c r="G70" s="67"/>
      <c r="H70" s="254">
        <f t="shared" ref="H70" si="12">ROUND(G70*F70,2)</f>
        <v>0</v>
      </c>
      <c r="I70" s="280"/>
    </row>
    <row r="71" spans="1:9" s="526" customFormat="1" ht="12" x14ac:dyDescent="0.2">
      <c r="A71" s="175"/>
      <c r="B71" s="523"/>
      <c r="C71" s="209"/>
      <c r="D71" s="524" t="s">
        <v>5705</v>
      </c>
      <c r="E71" s="209"/>
      <c r="F71" s="209"/>
      <c r="G71" s="209"/>
      <c r="H71" s="209"/>
      <c r="I71" s="385"/>
    </row>
    <row r="72" spans="1:9" s="526" customFormat="1" ht="12" x14ac:dyDescent="0.2">
      <c r="A72" s="175"/>
      <c r="B72" s="523"/>
      <c r="C72" s="209"/>
      <c r="D72" s="524" t="s">
        <v>9314</v>
      </c>
      <c r="E72" s="209"/>
      <c r="F72" s="209"/>
      <c r="G72" s="209"/>
      <c r="H72" s="209"/>
      <c r="I72" s="385"/>
    </row>
    <row r="73" spans="1:9" s="46" customFormat="1" ht="24.95" customHeight="1" x14ac:dyDescent="0.25">
      <c r="A73" s="278">
        <v>13</v>
      </c>
      <c r="B73" s="278"/>
      <c r="C73" s="382">
        <v>210</v>
      </c>
      <c r="D73" s="280" t="s">
        <v>9335</v>
      </c>
      <c r="E73" s="281" t="s">
        <v>744</v>
      </c>
      <c r="F73" s="282">
        <v>2</v>
      </c>
      <c r="G73" s="67"/>
      <c r="H73" s="254">
        <f t="shared" ref="H73" si="13">ROUND(G73*F73,2)</f>
        <v>0</v>
      </c>
      <c r="I73" s="280"/>
    </row>
    <row r="74" spans="1:9" s="526" customFormat="1" ht="12" x14ac:dyDescent="0.2">
      <c r="A74" s="175"/>
      <c r="B74" s="523"/>
      <c r="C74" s="209"/>
      <c r="D74" s="524" t="s">
        <v>9336</v>
      </c>
      <c r="E74" s="209"/>
      <c r="F74" s="209"/>
      <c r="G74" s="209"/>
      <c r="H74" s="209"/>
      <c r="I74" s="385"/>
    </row>
    <row r="75" spans="1:9" s="526" customFormat="1" ht="12" x14ac:dyDescent="0.2">
      <c r="A75" s="175"/>
      <c r="B75" s="523"/>
      <c r="C75" s="209"/>
      <c r="D75" s="524" t="s">
        <v>5709</v>
      </c>
      <c r="E75" s="209"/>
      <c r="F75" s="209"/>
      <c r="G75" s="209"/>
      <c r="H75" s="209"/>
      <c r="I75" s="385"/>
    </row>
    <row r="76" spans="1:9" s="526" customFormat="1" ht="12" x14ac:dyDescent="0.2">
      <c r="A76" s="175"/>
      <c r="B76" s="523"/>
      <c r="C76" s="209"/>
      <c r="D76" s="524" t="s">
        <v>9314</v>
      </c>
      <c r="E76" s="209"/>
      <c r="F76" s="209"/>
      <c r="G76" s="209"/>
      <c r="H76" s="209"/>
      <c r="I76" s="385"/>
    </row>
    <row r="77" spans="1:9" s="46" customFormat="1" ht="24.95" customHeight="1" x14ac:dyDescent="0.25">
      <c r="A77" s="298"/>
      <c r="B77" s="351"/>
      <c r="C77" s="352"/>
      <c r="D77" s="352" t="s">
        <v>9337</v>
      </c>
      <c r="E77" s="353"/>
      <c r="F77" s="354"/>
      <c r="G77" s="354"/>
      <c r="H77" s="116">
        <f>SUM(H78:H137)</f>
        <v>0</v>
      </c>
      <c r="I77" s="277"/>
    </row>
    <row r="78" spans="1:9" s="46" customFormat="1" ht="24.95" customHeight="1" x14ac:dyDescent="0.25">
      <c r="A78" s="278">
        <v>14</v>
      </c>
      <c r="B78" s="278"/>
      <c r="C78" s="382" t="s">
        <v>5711</v>
      </c>
      <c r="D78" s="280" t="s">
        <v>9338</v>
      </c>
      <c r="E78" s="544" t="s">
        <v>807</v>
      </c>
      <c r="F78" s="282">
        <v>250</v>
      </c>
      <c r="G78" s="67"/>
      <c r="H78" s="254">
        <f t="shared" ref="H78" si="14">ROUND(G78*F78,2)</f>
        <v>0</v>
      </c>
      <c r="I78" s="280"/>
    </row>
    <row r="79" spans="1:9" s="526" customFormat="1" ht="12" x14ac:dyDescent="0.2">
      <c r="A79" s="175"/>
      <c r="B79" s="523"/>
      <c r="C79" s="209"/>
      <c r="D79" s="524" t="s">
        <v>9339</v>
      </c>
      <c r="E79" s="209"/>
      <c r="F79" s="209"/>
      <c r="G79" s="209"/>
      <c r="H79" s="209"/>
      <c r="I79" s="385"/>
    </row>
    <row r="80" spans="1:9" s="526" customFormat="1" ht="24" x14ac:dyDescent="0.2">
      <c r="A80" s="175"/>
      <c r="B80" s="523"/>
      <c r="C80" s="209"/>
      <c r="D80" s="524" t="s">
        <v>9340</v>
      </c>
      <c r="E80" s="209"/>
      <c r="F80" s="209"/>
      <c r="G80" s="209"/>
      <c r="H80" s="209"/>
      <c r="I80" s="385"/>
    </row>
    <row r="81" spans="1:9" s="526" customFormat="1" ht="12" x14ac:dyDescent="0.2">
      <c r="A81" s="175"/>
      <c r="B81" s="523"/>
      <c r="C81" s="209"/>
      <c r="D81" s="524" t="s">
        <v>9314</v>
      </c>
      <c r="E81" s="209"/>
      <c r="F81" s="209"/>
      <c r="G81" s="209"/>
      <c r="H81" s="209"/>
      <c r="I81" s="385"/>
    </row>
    <row r="82" spans="1:9" s="526" customFormat="1" ht="12" x14ac:dyDescent="0.2">
      <c r="A82" s="175"/>
      <c r="B82" s="523"/>
      <c r="C82" s="209"/>
      <c r="D82" s="524" t="s">
        <v>9314</v>
      </c>
      <c r="E82" s="209"/>
      <c r="F82" s="209"/>
      <c r="G82" s="209"/>
      <c r="H82" s="209"/>
      <c r="I82" s="385"/>
    </row>
    <row r="83" spans="1:9" s="46" customFormat="1" ht="24.95" customHeight="1" x14ac:dyDescent="0.25">
      <c r="A83" s="278">
        <v>15</v>
      </c>
      <c r="B83" s="278"/>
      <c r="C83" s="382" t="s">
        <v>5714</v>
      </c>
      <c r="D83" s="280" t="s">
        <v>9338</v>
      </c>
      <c r="E83" s="544" t="s">
        <v>807</v>
      </c>
      <c r="F83" s="282">
        <v>55</v>
      </c>
      <c r="G83" s="67"/>
      <c r="H83" s="254">
        <f t="shared" ref="H83" si="15">ROUND(G83*F83,2)</f>
        <v>0</v>
      </c>
      <c r="I83" s="280"/>
    </row>
    <row r="84" spans="1:9" s="526" customFormat="1" ht="12" x14ac:dyDescent="0.2">
      <c r="A84" s="175"/>
      <c r="B84" s="523"/>
      <c r="C84" s="209"/>
      <c r="D84" s="524" t="s">
        <v>9341</v>
      </c>
      <c r="E84" s="209"/>
      <c r="F84" s="209"/>
      <c r="G84" s="209"/>
      <c r="H84" s="209"/>
      <c r="I84" s="385"/>
    </row>
    <row r="85" spans="1:9" s="526" customFormat="1" ht="24" x14ac:dyDescent="0.2">
      <c r="A85" s="175"/>
      <c r="B85" s="523"/>
      <c r="C85" s="209"/>
      <c r="D85" s="524" t="s">
        <v>9340</v>
      </c>
      <c r="E85" s="209"/>
      <c r="F85" s="209"/>
      <c r="G85" s="209"/>
      <c r="H85" s="209"/>
      <c r="I85" s="385"/>
    </row>
    <row r="86" spans="1:9" s="526" customFormat="1" ht="12" x14ac:dyDescent="0.2">
      <c r="A86" s="175"/>
      <c r="B86" s="523"/>
      <c r="C86" s="209"/>
      <c r="D86" s="524" t="s">
        <v>9314</v>
      </c>
      <c r="E86" s="209"/>
      <c r="F86" s="209"/>
      <c r="G86" s="209"/>
      <c r="H86" s="209"/>
      <c r="I86" s="385"/>
    </row>
    <row r="87" spans="1:9" s="46" customFormat="1" ht="24.95" customHeight="1" x14ac:dyDescent="0.25">
      <c r="A87" s="278">
        <v>16</v>
      </c>
      <c r="B87" s="278"/>
      <c r="C87" s="382" t="s">
        <v>5716</v>
      </c>
      <c r="D87" s="280" t="s">
        <v>9338</v>
      </c>
      <c r="E87" s="544" t="s">
        <v>807</v>
      </c>
      <c r="F87" s="282">
        <v>40</v>
      </c>
      <c r="G87" s="67"/>
      <c r="H87" s="254">
        <f t="shared" ref="H87" si="16">ROUND(G87*F87,2)</f>
        <v>0</v>
      </c>
      <c r="I87" s="280"/>
    </row>
    <row r="88" spans="1:9" s="526" customFormat="1" ht="12" x14ac:dyDescent="0.2">
      <c r="A88" s="175"/>
      <c r="B88" s="523"/>
      <c r="C88" s="209"/>
      <c r="D88" s="524" t="s">
        <v>9342</v>
      </c>
      <c r="E88" s="209"/>
      <c r="F88" s="209"/>
      <c r="G88" s="209"/>
      <c r="H88" s="209"/>
      <c r="I88" s="385"/>
    </row>
    <row r="89" spans="1:9" s="526" customFormat="1" ht="24" x14ac:dyDescent="0.2">
      <c r="A89" s="175"/>
      <c r="B89" s="523"/>
      <c r="C89" s="209"/>
      <c r="D89" s="524" t="s">
        <v>9340</v>
      </c>
      <c r="E89" s="209"/>
      <c r="F89" s="209"/>
      <c r="G89" s="209"/>
      <c r="H89" s="209"/>
      <c r="I89" s="385"/>
    </row>
    <row r="90" spans="1:9" s="526" customFormat="1" ht="12" x14ac:dyDescent="0.2">
      <c r="A90" s="175"/>
      <c r="B90" s="523"/>
      <c r="C90" s="209"/>
      <c r="D90" s="524" t="s">
        <v>9314</v>
      </c>
      <c r="E90" s="209"/>
      <c r="F90" s="209"/>
      <c r="G90" s="209"/>
      <c r="H90" s="209"/>
      <c r="I90" s="385"/>
    </row>
    <row r="91" spans="1:9" s="46" customFormat="1" ht="24.95" customHeight="1" x14ac:dyDescent="0.25">
      <c r="A91" s="278">
        <v>17</v>
      </c>
      <c r="B91" s="278"/>
      <c r="C91" s="382" t="s">
        <v>5716</v>
      </c>
      <c r="D91" s="280" t="s">
        <v>9338</v>
      </c>
      <c r="E91" s="544" t="s">
        <v>807</v>
      </c>
      <c r="F91" s="282">
        <v>65</v>
      </c>
      <c r="G91" s="67"/>
      <c r="H91" s="254">
        <f t="shared" ref="H91" si="17">ROUND(G91*F91,2)</f>
        <v>0</v>
      </c>
      <c r="I91" s="280"/>
    </row>
    <row r="92" spans="1:9" s="526" customFormat="1" ht="12" x14ac:dyDescent="0.2">
      <c r="A92" s="175"/>
      <c r="B92" s="523"/>
      <c r="C92" s="209"/>
      <c r="D92" s="524" t="s">
        <v>9343</v>
      </c>
      <c r="E92" s="209"/>
      <c r="F92" s="209"/>
      <c r="G92" s="209"/>
      <c r="H92" s="209"/>
      <c r="I92" s="385"/>
    </row>
    <row r="93" spans="1:9" s="526" customFormat="1" ht="24" x14ac:dyDescent="0.2">
      <c r="A93" s="175"/>
      <c r="B93" s="523"/>
      <c r="C93" s="209"/>
      <c r="D93" s="524" t="s">
        <v>9340</v>
      </c>
      <c r="E93" s="209"/>
      <c r="F93" s="209"/>
      <c r="G93" s="209"/>
      <c r="H93" s="209"/>
      <c r="I93" s="385"/>
    </row>
    <row r="94" spans="1:9" s="526" customFormat="1" ht="12" x14ac:dyDescent="0.2">
      <c r="A94" s="175"/>
      <c r="B94" s="523"/>
      <c r="C94" s="209"/>
      <c r="D94" s="524" t="s">
        <v>9314</v>
      </c>
      <c r="E94" s="209"/>
      <c r="F94" s="209"/>
      <c r="G94" s="209"/>
      <c r="H94" s="209"/>
      <c r="I94" s="385"/>
    </row>
    <row r="95" spans="1:9" s="46" customFormat="1" ht="24.95" customHeight="1" x14ac:dyDescent="0.25">
      <c r="A95" s="278">
        <v>18</v>
      </c>
      <c r="B95" s="278"/>
      <c r="C95" s="382" t="s">
        <v>5716</v>
      </c>
      <c r="D95" s="280" t="s">
        <v>9344</v>
      </c>
      <c r="E95" s="544" t="s">
        <v>807</v>
      </c>
      <c r="F95" s="282">
        <v>50</v>
      </c>
      <c r="G95" s="67"/>
      <c r="H95" s="254">
        <f t="shared" ref="H95" si="18">ROUND(G95*F95,2)</f>
        <v>0</v>
      </c>
      <c r="I95" s="280"/>
    </row>
    <row r="96" spans="1:9" s="526" customFormat="1" ht="12" x14ac:dyDescent="0.2">
      <c r="A96" s="175"/>
      <c r="B96" s="523"/>
      <c r="C96" s="209"/>
      <c r="D96" s="524" t="s">
        <v>9345</v>
      </c>
      <c r="E96" s="209"/>
      <c r="F96" s="209"/>
      <c r="G96" s="209"/>
      <c r="H96" s="209"/>
      <c r="I96" s="385"/>
    </row>
    <row r="97" spans="1:9" s="526" customFormat="1" ht="24" x14ac:dyDescent="0.2">
      <c r="A97" s="175"/>
      <c r="B97" s="523"/>
      <c r="C97" s="209"/>
      <c r="D97" s="524" t="s">
        <v>9340</v>
      </c>
      <c r="E97" s="209"/>
      <c r="F97" s="209"/>
      <c r="G97" s="209"/>
      <c r="H97" s="209"/>
      <c r="I97" s="385"/>
    </row>
    <row r="98" spans="1:9" s="526" customFormat="1" ht="12" x14ac:dyDescent="0.2">
      <c r="A98" s="175"/>
      <c r="B98" s="523"/>
      <c r="C98" s="209"/>
      <c r="D98" s="524" t="s">
        <v>9314</v>
      </c>
      <c r="E98" s="209"/>
      <c r="F98" s="209"/>
      <c r="G98" s="209"/>
      <c r="H98" s="209"/>
      <c r="I98" s="385"/>
    </row>
    <row r="99" spans="1:9" s="46" customFormat="1" ht="24.95" customHeight="1" x14ac:dyDescent="0.25">
      <c r="A99" s="278">
        <v>19</v>
      </c>
      <c r="B99" s="278"/>
      <c r="C99" s="382" t="s">
        <v>5720</v>
      </c>
      <c r="D99" s="280" t="s">
        <v>9344</v>
      </c>
      <c r="E99" s="544" t="s">
        <v>807</v>
      </c>
      <c r="F99" s="282">
        <v>12</v>
      </c>
      <c r="G99" s="67"/>
      <c r="H99" s="254">
        <f t="shared" ref="H99" si="19">ROUND(G99*F99,2)</f>
        <v>0</v>
      </c>
      <c r="I99" s="280"/>
    </row>
    <row r="100" spans="1:9" s="526" customFormat="1" ht="12" x14ac:dyDescent="0.2">
      <c r="A100" s="175"/>
      <c r="B100" s="523"/>
      <c r="C100" s="209"/>
      <c r="D100" s="524" t="s">
        <v>9346</v>
      </c>
      <c r="E100" s="209"/>
      <c r="F100" s="209"/>
      <c r="G100" s="209"/>
      <c r="H100" s="209"/>
      <c r="I100" s="385"/>
    </row>
    <row r="101" spans="1:9" s="526" customFormat="1" ht="24" x14ac:dyDescent="0.2">
      <c r="A101" s="175"/>
      <c r="B101" s="523"/>
      <c r="C101" s="209"/>
      <c r="D101" s="524" t="s">
        <v>9340</v>
      </c>
      <c r="E101" s="209"/>
      <c r="F101" s="209"/>
      <c r="G101" s="209"/>
      <c r="H101" s="209"/>
      <c r="I101" s="385"/>
    </row>
    <row r="102" spans="1:9" s="526" customFormat="1" ht="12" x14ac:dyDescent="0.2">
      <c r="A102" s="175"/>
      <c r="B102" s="523"/>
      <c r="C102" s="209"/>
      <c r="D102" s="524" t="s">
        <v>9314</v>
      </c>
      <c r="E102" s="209"/>
      <c r="F102" s="209"/>
      <c r="G102" s="209"/>
      <c r="H102" s="209"/>
      <c r="I102" s="385"/>
    </row>
    <row r="103" spans="1:9" s="46" customFormat="1" ht="24.95" customHeight="1" x14ac:dyDescent="0.25">
      <c r="A103" s="278">
        <v>20</v>
      </c>
      <c r="B103" s="278"/>
      <c r="C103" s="382" t="s">
        <v>5720</v>
      </c>
      <c r="D103" s="280" t="s">
        <v>9347</v>
      </c>
      <c r="E103" s="544" t="s">
        <v>807</v>
      </c>
      <c r="F103" s="282">
        <v>275</v>
      </c>
      <c r="G103" s="67"/>
      <c r="H103" s="254">
        <f t="shared" ref="H103" si="20">ROUND(G103*F103,2)</f>
        <v>0</v>
      </c>
      <c r="I103" s="280"/>
    </row>
    <row r="104" spans="1:9" s="526" customFormat="1" ht="12" x14ac:dyDescent="0.2">
      <c r="A104" s="175"/>
      <c r="B104" s="523"/>
      <c r="C104" s="209"/>
      <c r="D104" s="524" t="s">
        <v>9348</v>
      </c>
      <c r="E104" s="209"/>
      <c r="F104" s="209"/>
      <c r="G104" s="209"/>
      <c r="H104" s="209"/>
      <c r="I104" s="385"/>
    </row>
    <row r="105" spans="1:9" s="526" customFormat="1" ht="48" x14ac:dyDescent="0.2">
      <c r="A105" s="175"/>
      <c r="B105" s="523"/>
      <c r="C105" s="209"/>
      <c r="D105" s="524" t="s">
        <v>9349</v>
      </c>
      <c r="E105" s="209"/>
      <c r="F105" s="209"/>
      <c r="G105" s="209"/>
      <c r="H105" s="209"/>
      <c r="I105" s="385"/>
    </row>
    <row r="106" spans="1:9" s="526" customFormat="1" ht="12" x14ac:dyDescent="0.2">
      <c r="A106" s="175"/>
      <c r="B106" s="523"/>
      <c r="C106" s="209"/>
      <c r="D106" s="524" t="s">
        <v>9314</v>
      </c>
      <c r="E106" s="209"/>
      <c r="F106" s="209"/>
      <c r="G106" s="209"/>
      <c r="H106" s="209"/>
      <c r="I106" s="385"/>
    </row>
    <row r="107" spans="1:9" s="46" customFormat="1" ht="24.95" customHeight="1" x14ac:dyDescent="0.25">
      <c r="A107" s="278">
        <v>21</v>
      </c>
      <c r="B107" s="278"/>
      <c r="C107" s="382" t="s">
        <v>5723</v>
      </c>
      <c r="D107" s="280" t="s">
        <v>9350</v>
      </c>
      <c r="E107" s="544" t="s">
        <v>807</v>
      </c>
      <c r="F107" s="282">
        <v>60.5</v>
      </c>
      <c r="G107" s="67"/>
      <c r="H107" s="254">
        <f t="shared" ref="H107" si="21">ROUND(G107*F107,2)</f>
        <v>0</v>
      </c>
      <c r="I107" s="280"/>
    </row>
    <row r="108" spans="1:9" s="526" customFormat="1" ht="12" x14ac:dyDescent="0.2">
      <c r="A108" s="175"/>
      <c r="B108" s="523"/>
      <c r="C108" s="209"/>
      <c r="D108" s="524" t="s">
        <v>9348</v>
      </c>
      <c r="E108" s="209"/>
      <c r="F108" s="209"/>
      <c r="G108" s="209"/>
      <c r="H108" s="209"/>
      <c r="I108" s="385"/>
    </row>
    <row r="109" spans="1:9" s="526" customFormat="1" ht="48" x14ac:dyDescent="0.2">
      <c r="A109" s="175"/>
      <c r="B109" s="523"/>
      <c r="C109" s="209"/>
      <c r="D109" s="524" t="s">
        <v>9349</v>
      </c>
      <c r="E109" s="209"/>
      <c r="F109" s="209"/>
      <c r="G109" s="209"/>
      <c r="H109" s="209"/>
      <c r="I109" s="385"/>
    </row>
    <row r="110" spans="1:9" s="526" customFormat="1" ht="12" x14ac:dyDescent="0.2">
      <c r="A110" s="175"/>
      <c r="B110" s="523"/>
      <c r="C110" s="209"/>
      <c r="D110" s="524" t="s">
        <v>9314</v>
      </c>
      <c r="E110" s="209"/>
      <c r="F110" s="209"/>
      <c r="G110" s="209"/>
      <c r="H110" s="209"/>
      <c r="I110" s="385"/>
    </row>
    <row r="111" spans="1:9" s="46" customFormat="1" ht="24.95" customHeight="1" x14ac:dyDescent="0.25">
      <c r="A111" s="278">
        <v>22</v>
      </c>
      <c r="B111" s="278"/>
      <c r="C111" s="382" t="s">
        <v>5723</v>
      </c>
      <c r="D111" s="280" t="s">
        <v>9351</v>
      </c>
      <c r="E111" s="544" t="s">
        <v>807</v>
      </c>
      <c r="F111" s="282">
        <v>44</v>
      </c>
      <c r="G111" s="67"/>
      <c r="H111" s="254">
        <f t="shared" ref="H111" si="22">ROUND(G111*F111,2)</f>
        <v>0</v>
      </c>
      <c r="I111" s="280"/>
    </row>
    <row r="112" spans="1:9" s="526" customFormat="1" ht="12" x14ac:dyDescent="0.2">
      <c r="A112" s="175"/>
      <c r="B112" s="523"/>
      <c r="C112" s="209"/>
      <c r="D112" s="524" t="s">
        <v>9348</v>
      </c>
      <c r="E112" s="209"/>
      <c r="F112" s="209"/>
      <c r="G112" s="209"/>
      <c r="H112" s="209"/>
      <c r="I112" s="385"/>
    </row>
    <row r="113" spans="1:9" s="526" customFormat="1" ht="48" x14ac:dyDescent="0.2">
      <c r="A113" s="175"/>
      <c r="B113" s="523"/>
      <c r="C113" s="209"/>
      <c r="D113" s="524" t="s">
        <v>9349</v>
      </c>
      <c r="E113" s="209"/>
      <c r="F113" s="209"/>
      <c r="G113" s="209"/>
      <c r="H113" s="209"/>
      <c r="I113" s="385"/>
    </row>
    <row r="114" spans="1:9" s="526" customFormat="1" ht="12" x14ac:dyDescent="0.2">
      <c r="A114" s="175"/>
      <c r="B114" s="523"/>
      <c r="C114" s="209"/>
      <c r="D114" s="524" t="s">
        <v>9314</v>
      </c>
      <c r="E114" s="209"/>
      <c r="F114" s="209"/>
      <c r="G114" s="209"/>
      <c r="H114" s="209"/>
      <c r="I114" s="385"/>
    </row>
    <row r="115" spans="1:9" s="46" customFormat="1" ht="24.95" customHeight="1" x14ac:dyDescent="0.25">
      <c r="A115" s="278">
        <v>23</v>
      </c>
      <c r="B115" s="278"/>
      <c r="C115" s="382" t="s">
        <v>5725</v>
      </c>
      <c r="D115" s="280" t="s">
        <v>9352</v>
      </c>
      <c r="E115" s="544" t="s">
        <v>807</v>
      </c>
      <c r="F115" s="282">
        <v>71.5</v>
      </c>
      <c r="G115" s="67"/>
      <c r="H115" s="254">
        <f t="shared" ref="H115" si="23">ROUND(G115*F115,2)</f>
        <v>0</v>
      </c>
      <c r="I115" s="280"/>
    </row>
    <row r="116" spans="1:9" s="526" customFormat="1" ht="12" x14ac:dyDescent="0.2">
      <c r="A116" s="175"/>
      <c r="B116" s="523"/>
      <c r="C116" s="209"/>
      <c r="D116" s="524" t="s">
        <v>9348</v>
      </c>
      <c r="E116" s="209"/>
      <c r="F116" s="209"/>
      <c r="G116" s="209"/>
      <c r="H116" s="209"/>
      <c r="I116" s="385"/>
    </row>
    <row r="117" spans="1:9" s="526" customFormat="1" ht="48" x14ac:dyDescent="0.2">
      <c r="A117" s="175"/>
      <c r="B117" s="523"/>
      <c r="C117" s="209"/>
      <c r="D117" s="524" t="s">
        <v>9349</v>
      </c>
      <c r="E117" s="209"/>
      <c r="F117" s="209"/>
      <c r="G117" s="209"/>
      <c r="H117" s="209"/>
      <c r="I117" s="385"/>
    </row>
    <row r="118" spans="1:9" s="526" customFormat="1" ht="12" x14ac:dyDescent="0.2">
      <c r="A118" s="175"/>
      <c r="B118" s="523"/>
      <c r="C118" s="209"/>
      <c r="D118" s="524" t="s">
        <v>9314</v>
      </c>
      <c r="E118" s="209"/>
      <c r="F118" s="209"/>
      <c r="G118" s="209"/>
      <c r="H118" s="209"/>
      <c r="I118" s="385"/>
    </row>
    <row r="119" spans="1:9" s="46" customFormat="1" ht="24.95" customHeight="1" x14ac:dyDescent="0.25">
      <c r="A119" s="278">
        <v>24</v>
      </c>
      <c r="B119" s="278"/>
      <c r="C119" s="382" t="s">
        <v>5727</v>
      </c>
      <c r="D119" s="280" t="s">
        <v>9353</v>
      </c>
      <c r="E119" s="544" t="s">
        <v>807</v>
      </c>
      <c r="F119" s="282">
        <v>55</v>
      </c>
      <c r="G119" s="67"/>
      <c r="H119" s="254">
        <f t="shared" ref="H119" si="24">ROUND(G119*F119,2)</f>
        <v>0</v>
      </c>
      <c r="I119" s="280"/>
    </row>
    <row r="120" spans="1:9" s="526" customFormat="1" ht="12" x14ac:dyDescent="0.2">
      <c r="A120" s="175"/>
      <c r="B120" s="523"/>
      <c r="C120" s="209"/>
      <c r="D120" s="524" t="s">
        <v>9348</v>
      </c>
      <c r="E120" s="209"/>
      <c r="F120" s="209"/>
      <c r="G120" s="209"/>
      <c r="H120" s="209"/>
      <c r="I120" s="385"/>
    </row>
    <row r="121" spans="1:9" s="526" customFormat="1" ht="48" x14ac:dyDescent="0.2">
      <c r="A121" s="175"/>
      <c r="B121" s="523"/>
      <c r="C121" s="209"/>
      <c r="D121" s="524" t="s">
        <v>9349</v>
      </c>
      <c r="E121" s="209"/>
      <c r="F121" s="209"/>
      <c r="G121" s="209"/>
      <c r="H121" s="209"/>
      <c r="I121" s="385"/>
    </row>
    <row r="122" spans="1:9" s="526" customFormat="1" ht="12" x14ac:dyDescent="0.2">
      <c r="A122" s="175"/>
      <c r="B122" s="523"/>
      <c r="C122" s="209"/>
      <c r="D122" s="524" t="s">
        <v>9314</v>
      </c>
      <c r="E122" s="209"/>
      <c r="F122" s="209"/>
      <c r="G122" s="209"/>
      <c r="H122" s="209"/>
      <c r="I122" s="385"/>
    </row>
    <row r="123" spans="1:9" s="46" customFormat="1" ht="24.95" customHeight="1" x14ac:dyDescent="0.25">
      <c r="A123" s="278">
        <v>25</v>
      </c>
      <c r="B123" s="278"/>
      <c r="C123" s="382" t="s">
        <v>5725</v>
      </c>
      <c r="D123" s="280" t="s">
        <v>9354</v>
      </c>
      <c r="E123" s="544" t="s">
        <v>807</v>
      </c>
      <c r="F123" s="282">
        <v>13.2</v>
      </c>
      <c r="G123" s="67"/>
      <c r="H123" s="254">
        <f t="shared" ref="H123" si="25">ROUND(G123*F123,2)</f>
        <v>0</v>
      </c>
      <c r="I123" s="280"/>
    </row>
    <row r="124" spans="1:9" s="526" customFormat="1" ht="12" x14ac:dyDescent="0.2">
      <c r="A124" s="175"/>
      <c r="B124" s="523"/>
      <c r="C124" s="209"/>
      <c r="D124" s="524" t="s">
        <v>9348</v>
      </c>
      <c r="E124" s="209"/>
      <c r="F124" s="209"/>
      <c r="G124" s="209"/>
      <c r="H124" s="209"/>
      <c r="I124" s="385"/>
    </row>
    <row r="125" spans="1:9" s="526" customFormat="1" ht="48" x14ac:dyDescent="0.2">
      <c r="A125" s="175"/>
      <c r="B125" s="523"/>
      <c r="C125" s="209"/>
      <c r="D125" s="524" t="s">
        <v>9349</v>
      </c>
      <c r="E125" s="209"/>
      <c r="F125" s="209"/>
      <c r="G125" s="209"/>
      <c r="H125" s="209"/>
      <c r="I125" s="385"/>
    </row>
    <row r="126" spans="1:9" s="526" customFormat="1" ht="12" x14ac:dyDescent="0.2">
      <c r="A126" s="175"/>
      <c r="B126" s="523"/>
      <c r="C126" s="209"/>
      <c r="D126" s="524" t="s">
        <v>9314</v>
      </c>
      <c r="E126" s="209"/>
      <c r="F126" s="209"/>
      <c r="G126" s="209"/>
      <c r="H126" s="209"/>
      <c r="I126" s="385"/>
    </row>
    <row r="127" spans="1:9" s="46" customFormat="1" ht="24.95" customHeight="1" x14ac:dyDescent="0.25">
      <c r="A127" s="278">
        <v>26</v>
      </c>
      <c r="B127" s="278"/>
      <c r="C127" s="382">
        <v>307</v>
      </c>
      <c r="D127" s="280" t="s">
        <v>9355</v>
      </c>
      <c r="E127" s="544" t="s">
        <v>807</v>
      </c>
      <c r="F127" s="282">
        <v>1</v>
      </c>
      <c r="G127" s="67"/>
      <c r="H127" s="254">
        <f t="shared" ref="H127" si="26">ROUND(G127*F127,2)</f>
        <v>0</v>
      </c>
      <c r="I127" s="280"/>
    </row>
    <row r="128" spans="1:9" s="526" customFormat="1" ht="12" x14ac:dyDescent="0.2">
      <c r="A128" s="175"/>
      <c r="B128" s="523"/>
      <c r="C128" s="209"/>
      <c r="D128" s="524" t="s">
        <v>9356</v>
      </c>
      <c r="E128" s="209"/>
      <c r="F128" s="209"/>
      <c r="G128" s="209"/>
      <c r="H128" s="209"/>
      <c r="I128" s="385"/>
    </row>
    <row r="129" spans="1:12" s="526" customFormat="1" ht="12" x14ac:dyDescent="0.2">
      <c r="A129" s="175"/>
      <c r="B129" s="523"/>
      <c r="C129" s="209"/>
      <c r="D129" s="524" t="s">
        <v>9314</v>
      </c>
      <c r="E129" s="209"/>
      <c r="F129" s="209"/>
      <c r="G129" s="209"/>
      <c r="H129" s="209"/>
      <c r="I129" s="385"/>
    </row>
    <row r="130" spans="1:12" s="46" customFormat="1" ht="24.95" customHeight="1" x14ac:dyDescent="0.25">
      <c r="A130" s="278">
        <v>27</v>
      </c>
      <c r="B130" s="278"/>
      <c r="C130" s="382">
        <v>308</v>
      </c>
      <c r="D130" s="280" t="s">
        <v>9357</v>
      </c>
      <c r="E130" s="544" t="s">
        <v>807</v>
      </c>
      <c r="F130" s="282">
        <v>472</v>
      </c>
      <c r="G130" s="67"/>
      <c r="H130" s="254">
        <f t="shared" ref="H130" si="27">ROUND(G130*F130,2)</f>
        <v>0</v>
      </c>
      <c r="I130" s="280"/>
    </row>
    <row r="131" spans="1:12" s="526" customFormat="1" ht="12" x14ac:dyDescent="0.2">
      <c r="A131" s="175"/>
      <c r="B131" s="523"/>
      <c r="C131" s="209"/>
      <c r="D131" s="524" t="s">
        <v>9358</v>
      </c>
      <c r="E131" s="209"/>
      <c r="F131" s="209"/>
      <c r="G131" s="209"/>
      <c r="H131" s="209"/>
      <c r="I131" s="385"/>
    </row>
    <row r="132" spans="1:12" s="526" customFormat="1" ht="12" x14ac:dyDescent="0.2">
      <c r="A132" s="175"/>
      <c r="B132" s="523"/>
      <c r="C132" s="209"/>
      <c r="D132" s="524" t="s">
        <v>9359</v>
      </c>
      <c r="E132" s="209"/>
      <c r="F132" s="209"/>
      <c r="G132" s="209"/>
      <c r="H132" s="209"/>
      <c r="I132" s="385"/>
    </row>
    <row r="133" spans="1:12" s="526" customFormat="1" ht="12" x14ac:dyDescent="0.2">
      <c r="A133" s="175"/>
      <c r="B133" s="523"/>
      <c r="C133" s="209"/>
      <c r="D133" s="524" t="s">
        <v>9314</v>
      </c>
      <c r="E133" s="209"/>
      <c r="F133" s="209"/>
      <c r="G133" s="209"/>
      <c r="H133" s="209"/>
      <c r="I133" s="385"/>
    </row>
    <row r="134" spans="1:12" s="46" customFormat="1" ht="24.95" customHeight="1" x14ac:dyDescent="0.25">
      <c r="A134" s="278">
        <v>28</v>
      </c>
      <c r="B134" s="278"/>
      <c r="C134" s="382">
        <v>309</v>
      </c>
      <c r="D134" s="280" t="s">
        <v>9360</v>
      </c>
      <c r="E134" s="544" t="s">
        <v>807</v>
      </c>
      <c r="F134" s="282">
        <v>472</v>
      </c>
      <c r="G134" s="67"/>
      <c r="H134" s="254">
        <f t="shared" ref="H134" si="28">ROUND(G134*F134,2)</f>
        <v>0</v>
      </c>
      <c r="I134" s="280"/>
    </row>
    <row r="135" spans="1:12" s="526" customFormat="1" ht="12" x14ac:dyDescent="0.2">
      <c r="A135" s="175"/>
      <c r="B135" s="523"/>
      <c r="C135" s="209"/>
      <c r="D135" s="524" t="s">
        <v>9361</v>
      </c>
      <c r="E135" s="209"/>
      <c r="F135" s="209"/>
      <c r="G135" s="209"/>
      <c r="H135" s="209"/>
      <c r="I135" s="385"/>
    </row>
    <row r="136" spans="1:12" s="526" customFormat="1" ht="12" x14ac:dyDescent="0.2">
      <c r="A136" s="175"/>
      <c r="B136" s="523"/>
      <c r="C136" s="209"/>
      <c r="D136" s="524" t="s">
        <v>9362</v>
      </c>
      <c r="E136" s="209"/>
      <c r="F136" s="209"/>
      <c r="G136" s="209"/>
      <c r="H136" s="209"/>
      <c r="I136" s="385"/>
    </row>
    <row r="137" spans="1:12" s="526" customFormat="1" ht="12" x14ac:dyDescent="0.2">
      <c r="A137" s="175"/>
      <c r="B137" s="523"/>
      <c r="C137" s="209"/>
      <c r="D137" s="524" t="s">
        <v>9314</v>
      </c>
      <c r="E137" s="209"/>
      <c r="F137" s="209"/>
      <c r="G137" s="209"/>
      <c r="H137" s="209"/>
      <c r="I137" s="385"/>
    </row>
    <row r="138" spans="1:12" s="46" customFormat="1" ht="24.95" customHeight="1" x14ac:dyDescent="0.25">
      <c r="A138" s="298"/>
      <c r="B138" s="351"/>
      <c r="C138" s="352"/>
      <c r="D138" s="352" t="s">
        <v>11777</v>
      </c>
      <c r="E138" s="353"/>
      <c r="F138" s="354"/>
      <c r="G138" s="354"/>
      <c r="H138" s="116">
        <f>SUM(H139:H240)</f>
        <v>0</v>
      </c>
      <c r="I138" s="277"/>
    </row>
    <row r="139" spans="1:12" s="46" customFormat="1" ht="24.95" customHeight="1" x14ac:dyDescent="0.25">
      <c r="A139" s="278">
        <v>29</v>
      </c>
      <c r="B139" s="278"/>
      <c r="C139" s="382" t="s">
        <v>5738</v>
      </c>
      <c r="D139" s="280" t="s">
        <v>9363</v>
      </c>
      <c r="E139" s="544" t="s">
        <v>744</v>
      </c>
      <c r="F139" s="282">
        <v>11</v>
      </c>
      <c r="G139" s="67"/>
      <c r="H139" s="254">
        <f t="shared" ref="H139" si="29">ROUND(G139*F139,2)</f>
        <v>0</v>
      </c>
      <c r="I139" s="280"/>
    </row>
    <row r="140" spans="1:12" s="526" customFormat="1" ht="12" x14ac:dyDescent="0.2">
      <c r="A140" s="175"/>
      <c r="B140" s="523"/>
      <c r="C140" s="209"/>
      <c r="D140" s="524" t="s">
        <v>9364</v>
      </c>
      <c r="E140" s="209"/>
      <c r="F140" s="209"/>
      <c r="G140" s="209"/>
      <c r="H140" s="209"/>
      <c r="I140" s="385"/>
    </row>
    <row r="141" spans="1:12" s="526" customFormat="1" ht="12" x14ac:dyDescent="0.2">
      <c r="A141" s="175"/>
      <c r="B141" s="523"/>
      <c r="C141" s="209"/>
      <c r="D141" s="524" t="s">
        <v>9365</v>
      </c>
      <c r="E141" s="209"/>
      <c r="F141" s="209"/>
      <c r="G141" s="209"/>
      <c r="H141" s="209"/>
      <c r="I141" s="385"/>
    </row>
    <row r="142" spans="1:12" s="526" customFormat="1" ht="12" x14ac:dyDescent="0.2">
      <c r="A142" s="175"/>
      <c r="B142" s="523"/>
      <c r="C142" s="209"/>
      <c r="D142" s="524" t="s">
        <v>9366</v>
      </c>
      <c r="E142" s="209"/>
      <c r="F142" s="209"/>
      <c r="G142" s="209"/>
      <c r="H142" s="209"/>
      <c r="I142" s="385"/>
    </row>
    <row r="143" spans="1:12" s="526" customFormat="1" ht="12" x14ac:dyDescent="0.2">
      <c r="A143" s="175"/>
      <c r="B143" s="523"/>
      <c r="C143" s="209"/>
      <c r="D143" s="524" t="s">
        <v>9314</v>
      </c>
      <c r="E143" s="209"/>
      <c r="F143" s="209"/>
      <c r="G143" s="209"/>
      <c r="H143" s="209"/>
      <c r="I143" s="385"/>
    </row>
    <row r="144" spans="1:12" s="46" customFormat="1" ht="24.95" customHeight="1" x14ac:dyDescent="0.25">
      <c r="A144" s="278">
        <v>30</v>
      </c>
      <c r="B144" s="278"/>
      <c r="C144" s="382">
        <v>402</v>
      </c>
      <c r="D144" s="280" t="s">
        <v>5741</v>
      </c>
      <c r="E144" s="544" t="s">
        <v>744</v>
      </c>
      <c r="F144" s="282">
        <v>11</v>
      </c>
      <c r="G144" s="67"/>
      <c r="H144" s="254">
        <f t="shared" ref="H144" si="30">ROUND(G144*F144,2)</f>
        <v>0</v>
      </c>
      <c r="I144" s="280"/>
      <c r="L144" s="526"/>
    </row>
    <row r="145" spans="1:12" s="526" customFormat="1" ht="12" x14ac:dyDescent="0.2">
      <c r="A145" s="175"/>
      <c r="B145" s="523"/>
      <c r="C145" s="209"/>
      <c r="D145" s="524" t="s">
        <v>9314</v>
      </c>
      <c r="E145" s="209"/>
      <c r="F145" s="209"/>
      <c r="G145" s="209"/>
      <c r="H145" s="209"/>
      <c r="I145" s="385"/>
    </row>
    <row r="146" spans="1:12" s="46" customFormat="1" ht="24.95" customHeight="1" x14ac:dyDescent="0.25">
      <c r="A146" s="278">
        <v>31</v>
      </c>
      <c r="B146" s="278"/>
      <c r="C146" s="382">
        <v>403</v>
      </c>
      <c r="D146" s="280" t="s">
        <v>9367</v>
      </c>
      <c r="E146" s="544" t="s">
        <v>744</v>
      </c>
      <c r="F146" s="282">
        <v>11</v>
      </c>
      <c r="G146" s="67"/>
      <c r="H146" s="254">
        <f t="shared" ref="H146" si="31">ROUND(G146*F146,2)</f>
        <v>0</v>
      </c>
      <c r="I146" s="280"/>
      <c r="L146" s="526"/>
    </row>
    <row r="147" spans="1:12" s="526" customFormat="1" ht="12" x14ac:dyDescent="0.2">
      <c r="A147" s="175"/>
      <c r="B147" s="523"/>
      <c r="C147" s="209"/>
      <c r="D147" s="524" t="s">
        <v>9368</v>
      </c>
      <c r="E147" s="209"/>
      <c r="F147" s="209"/>
      <c r="G147" s="209"/>
      <c r="H147" s="209"/>
      <c r="I147" s="385"/>
    </row>
    <row r="148" spans="1:12" s="526" customFormat="1" ht="12" x14ac:dyDescent="0.2">
      <c r="A148" s="175"/>
      <c r="B148" s="523"/>
      <c r="C148" s="209"/>
      <c r="D148" s="524" t="s">
        <v>9369</v>
      </c>
      <c r="E148" s="209"/>
      <c r="F148" s="209"/>
      <c r="G148" s="209"/>
      <c r="H148" s="209"/>
      <c r="I148" s="385"/>
    </row>
    <row r="149" spans="1:12" s="526" customFormat="1" ht="12" x14ac:dyDescent="0.2">
      <c r="A149" s="175"/>
      <c r="B149" s="523"/>
      <c r="C149" s="209"/>
      <c r="D149" s="524" t="s">
        <v>9314</v>
      </c>
      <c r="E149" s="209"/>
      <c r="F149" s="209"/>
      <c r="G149" s="209"/>
      <c r="H149" s="209"/>
      <c r="I149" s="385"/>
    </row>
    <row r="150" spans="1:12" s="46" customFormat="1" ht="24.95" customHeight="1" x14ac:dyDescent="0.25">
      <c r="A150" s="278">
        <v>32</v>
      </c>
      <c r="B150" s="278"/>
      <c r="C150" s="382">
        <v>404</v>
      </c>
      <c r="D150" s="280" t="s">
        <v>9370</v>
      </c>
      <c r="E150" s="544" t="s">
        <v>744</v>
      </c>
      <c r="F150" s="282">
        <v>11</v>
      </c>
      <c r="G150" s="67"/>
      <c r="H150" s="254">
        <f t="shared" ref="H150" si="32">ROUND(G150*F150,2)</f>
        <v>0</v>
      </c>
      <c r="I150" s="280"/>
    </row>
    <row r="151" spans="1:12" s="526" customFormat="1" ht="12" x14ac:dyDescent="0.2">
      <c r="A151" s="175"/>
      <c r="B151" s="523"/>
      <c r="C151" s="209"/>
      <c r="D151" s="524" t="s">
        <v>9314</v>
      </c>
      <c r="E151" s="209"/>
      <c r="F151" s="209"/>
      <c r="G151" s="209"/>
      <c r="H151" s="209"/>
      <c r="I151" s="385"/>
    </row>
    <row r="152" spans="1:12" s="46" customFormat="1" ht="24.95" customHeight="1" x14ac:dyDescent="0.25">
      <c r="A152" s="278">
        <v>33</v>
      </c>
      <c r="B152" s="278"/>
      <c r="C152" s="382">
        <v>405</v>
      </c>
      <c r="D152" s="280" t="s">
        <v>9371</v>
      </c>
      <c r="E152" s="544" t="s">
        <v>744</v>
      </c>
      <c r="F152" s="282">
        <v>11</v>
      </c>
      <c r="G152" s="67"/>
      <c r="H152" s="254">
        <f t="shared" ref="H152" si="33">ROUND(G152*F152,2)</f>
        <v>0</v>
      </c>
      <c r="I152" s="280"/>
    </row>
    <row r="153" spans="1:12" s="526" customFormat="1" ht="12" x14ac:dyDescent="0.2">
      <c r="A153" s="175"/>
      <c r="B153" s="523"/>
      <c r="C153" s="209"/>
      <c r="D153" s="524" t="s">
        <v>9314</v>
      </c>
      <c r="E153" s="209"/>
      <c r="F153" s="209"/>
      <c r="G153" s="209"/>
      <c r="H153" s="209"/>
      <c r="I153" s="385"/>
    </row>
    <row r="154" spans="1:12" s="46" customFormat="1" ht="24.95" customHeight="1" x14ac:dyDescent="0.25">
      <c r="A154" s="278">
        <v>34</v>
      </c>
      <c r="B154" s="278"/>
      <c r="C154" s="382">
        <v>407</v>
      </c>
      <c r="D154" s="280" t="s">
        <v>5751</v>
      </c>
      <c r="E154" s="544" t="s">
        <v>744</v>
      </c>
      <c r="F154" s="282">
        <v>11</v>
      </c>
      <c r="G154" s="67"/>
      <c r="H154" s="254">
        <f t="shared" ref="H154" si="34">ROUND(G154*F154,2)</f>
        <v>0</v>
      </c>
      <c r="I154" s="280"/>
    </row>
    <row r="155" spans="1:12" s="526" customFormat="1" ht="12" x14ac:dyDescent="0.2">
      <c r="A155" s="175"/>
      <c r="B155" s="523"/>
      <c r="C155" s="209"/>
      <c r="D155" s="524" t="s">
        <v>9372</v>
      </c>
      <c r="E155" s="209"/>
      <c r="F155" s="209"/>
      <c r="G155" s="209"/>
      <c r="H155" s="209"/>
      <c r="I155" s="385"/>
    </row>
    <row r="156" spans="1:12" s="526" customFormat="1" ht="12" x14ac:dyDescent="0.2">
      <c r="A156" s="175"/>
      <c r="B156" s="523"/>
      <c r="C156" s="209"/>
      <c r="D156" s="524" t="s">
        <v>9314</v>
      </c>
      <c r="E156" s="209"/>
      <c r="F156" s="209"/>
      <c r="G156" s="209"/>
      <c r="H156" s="209"/>
      <c r="I156" s="385"/>
    </row>
    <row r="157" spans="1:12" s="46" customFormat="1" ht="24.95" customHeight="1" x14ac:dyDescent="0.25">
      <c r="A157" s="278">
        <v>35</v>
      </c>
      <c r="B157" s="278"/>
      <c r="C157" s="382">
        <v>408</v>
      </c>
      <c r="D157" s="280" t="s">
        <v>9373</v>
      </c>
      <c r="E157" s="544" t="s">
        <v>744</v>
      </c>
      <c r="F157" s="282">
        <v>11</v>
      </c>
      <c r="G157" s="67"/>
      <c r="H157" s="254">
        <f t="shared" ref="H157" si="35">ROUND(G157*F157,2)</f>
        <v>0</v>
      </c>
      <c r="I157" s="280"/>
    </row>
    <row r="158" spans="1:12" s="526" customFormat="1" ht="12" x14ac:dyDescent="0.2">
      <c r="A158" s="175"/>
      <c r="B158" s="523"/>
      <c r="C158" s="209"/>
      <c r="D158" s="524" t="s">
        <v>9374</v>
      </c>
      <c r="E158" s="209"/>
      <c r="F158" s="209"/>
      <c r="G158" s="209"/>
      <c r="H158" s="209"/>
      <c r="I158" s="385"/>
    </row>
    <row r="159" spans="1:12" s="526" customFormat="1" ht="12" x14ac:dyDescent="0.2">
      <c r="A159" s="175"/>
      <c r="B159" s="523"/>
      <c r="C159" s="209"/>
      <c r="D159" s="524" t="s">
        <v>9314</v>
      </c>
      <c r="E159" s="209"/>
      <c r="F159" s="209"/>
      <c r="G159" s="209"/>
      <c r="H159" s="209"/>
      <c r="I159" s="385"/>
    </row>
    <row r="160" spans="1:12" s="46" customFormat="1" ht="24.95" customHeight="1" x14ac:dyDescent="0.25">
      <c r="A160" s="278">
        <v>36</v>
      </c>
      <c r="B160" s="278"/>
      <c r="C160" s="382">
        <v>409</v>
      </c>
      <c r="D160" s="280" t="s">
        <v>9375</v>
      </c>
      <c r="E160" s="544" t="s">
        <v>744</v>
      </c>
      <c r="F160" s="282">
        <v>19</v>
      </c>
      <c r="G160" s="67"/>
      <c r="H160" s="254">
        <f t="shared" ref="H160" si="36">ROUND(G160*F160,2)</f>
        <v>0</v>
      </c>
      <c r="I160" s="280"/>
    </row>
    <row r="161" spans="1:9" s="526" customFormat="1" ht="12" x14ac:dyDescent="0.2">
      <c r="A161" s="175"/>
      <c r="B161" s="523"/>
      <c r="C161" s="209"/>
      <c r="D161" s="524" t="s">
        <v>9376</v>
      </c>
      <c r="E161" s="209"/>
      <c r="F161" s="209"/>
      <c r="G161" s="209"/>
      <c r="H161" s="209"/>
      <c r="I161" s="385"/>
    </row>
    <row r="162" spans="1:9" s="526" customFormat="1" ht="12" x14ac:dyDescent="0.2">
      <c r="A162" s="175"/>
      <c r="B162" s="523"/>
      <c r="C162" s="209"/>
      <c r="D162" s="524" t="s">
        <v>9377</v>
      </c>
      <c r="E162" s="209"/>
      <c r="F162" s="209"/>
      <c r="G162" s="209"/>
      <c r="H162" s="209"/>
      <c r="I162" s="385"/>
    </row>
    <row r="163" spans="1:9" s="526" customFormat="1" ht="24" x14ac:dyDescent="0.2">
      <c r="A163" s="175"/>
      <c r="B163" s="523"/>
      <c r="C163" s="209"/>
      <c r="D163" s="524" t="s">
        <v>9378</v>
      </c>
      <c r="E163" s="209"/>
      <c r="F163" s="209"/>
      <c r="G163" s="209"/>
      <c r="H163" s="209"/>
      <c r="I163" s="385"/>
    </row>
    <row r="164" spans="1:9" s="526" customFormat="1" ht="12" x14ac:dyDescent="0.2">
      <c r="A164" s="175"/>
      <c r="B164" s="523"/>
      <c r="C164" s="209"/>
      <c r="D164" s="524" t="s">
        <v>9314</v>
      </c>
      <c r="E164" s="209"/>
      <c r="F164" s="209"/>
      <c r="G164" s="209"/>
      <c r="H164" s="209"/>
      <c r="I164" s="385"/>
    </row>
    <row r="165" spans="1:9" s="46" customFormat="1" ht="24.95" customHeight="1" x14ac:dyDescent="0.25">
      <c r="A165" s="278">
        <v>37</v>
      </c>
      <c r="B165" s="278"/>
      <c r="C165" s="382">
        <v>410</v>
      </c>
      <c r="D165" s="280" t="s">
        <v>9379</v>
      </c>
      <c r="E165" s="544" t="s">
        <v>744</v>
      </c>
      <c r="F165" s="282">
        <v>1</v>
      </c>
      <c r="G165" s="67"/>
      <c r="H165" s="254">
        <f t="shared" ref="H165" si="37">ROUND(G165*F165,2)</f>
        <v>0</v>
      </c>
      <c r="I165" s="280"/>
    </row>
    <row r="166" spans="1:9" s="526" customFormat="1" ht="12" x14ac:dyDescent="0.2">
      <c r="A166" s="175"/>
      <c r="B166" s="523"/>
      <c r="C166" s="209"/>
      <c r="D166" s="524" t="s">
        <v>9380</v>
      </c>
      <c r="E166" s="209"/>
      <c r="F166" s="209"/>
      <c r="G166" s="209"/>
      <c r="H166" s="209"/>
      <c r="I166" s="385"/>
    </row>
    <row r="167" spans="1:9" s="526" customFormat="1" ht="12" x14ac:dyDescent="0.2">
      <c r="A167" s="175"/>
      <c r="B167" s="523"/>
      <c r="C167" s="209"/>
      <c r="D167" s="524" t="s">
        <v>9377</v>
      </c>
      <c r="E167" s="209"/>
      <c r="F167" s="209"/>
      <c r="G167" s="209"/>
      <c r="H167" s="209"/>
      <c r="I167" s="385"/>
    </row>
    <row r="168" spans="1:9" s="526" customFormat="1" ht="24" x14ac:dyDescent="0.2">
      <c r="A168" s="175"/>
      <c r="B168" s="523"/>
      <c r="C168" s="209"/>
      <c r="D168" s="524" t="s">
        <v>9378</v>
      </c>
      <c r="E168" s="209"/>
      <c r="F168" s="209"/>
      <c r="G168" s="209"/>
      <c r="H168" s="209"/>
      <c r="I168" s="385"/>
    </row>
    <row r="169" spans="1:9" s="526" customFormat="1" ht="12" x14ac:dyDescent="0.2">
      <c r="A169" s="175"/>
      <c r="B169" s="523"/>
      <c r="C169" s="209"/>
      <c r="D169" s="524" t="s">
        <v>9314</v>
      </c>
      <c r="E169" s="209"/>
      <c r="F169" s="209"/>
      <c r="G169" s="209"/>
      <c r="H169" s="209"/>
      <c r="I169" s="385"/>
    </row>
    <row r="170" spans="1:9" s="46" customFormat="1" ht="24.95" customHeight="1" x14ac:dyDescent="0.25">
      <c r="A170" s="278">
        <v>38</v>
      </c>
      <c r="B170" s="278"/>
      <c r="C170" s="382">
        <v>410</v>
      </c>
      <c r="D170" s="280" t="s">
        <v>9379</v>
      </c>
      <c r="E170" s="544" t="s">
        <v>744</v>
      </c>
      <c r="F170" s="282">
        <v>1</v>
      </c>
      <c r="G170" s="67"/>
      <c r="H170" s="254">
        <f t="shared" ref="H170" si="38">ROUND(G170*F170,2)</f>
        <v>0</v>
      </c>
      <c r="I170" s="280"/>
    </row>
    <row r="171" spans="1:9" s="526" customFormat="1" ht="12" x14ac:dyDescent="0.2">
      <c r="A171" s="175"/>
      <c r="B171" s="523"/>
      <c r="C171" s="209"/>
      <c r="D171" s="524" t="s">
        <v>9381</v>
      </c>
      <c r="E171" s="209"/>
      <c r="F171" s="209"/>
      <c r="G171" s="209"/>
      <c r="H171" s="209"/>
      <c r="I171" s="385"/>
    </row>
    <row r="172" spans="1:9" s="526" customFormat="1" ht="12" x14ac:dyDescent="0.2">
      <c r="A172" s="175"/>
      <c r="B172" s="523"/>
      <c r="C172" s="209"/>
      <c r="D172" s="524" t="s">
        <v>9377</v>
      </c>
      <c r="E172" s="209"/>
      <c r="F172" s="209"/>
      <c r="G172" s="209"/>
      <c r="H172" s="209"/>
      <c r="I172" s="385"/>
    </row>
    <row r="173" spans="1:9" s="526" customFormat="1" ht="24" x14ac:dyDescent="0.2">
      <c r="A173" s="175"/>
      <c r="B173" s="523"/>
      <c r="C173" s="209"/>
      <c r="D173" s="524" t="s">
        <v>9378</v>
      </c>
      <c r="E173" s="209"/>
      <c r="F173" s="209"/>
      <c r="G173" s="209"/>
      <c r="H173" s="209"/>
      <c r="I173" s="385"/>
    </row>
    <row r="174" spans="1:9" s="526" customFormat="1" ht="12" x14ac:dyDescent="0.2">
      <c r="A174" s="175"/>
      <c r="B174" s="523"/>
      <c r="C174" s="209"/>
      <c r="D174" s="524" t="s">
        <v>9314</v>
      </c>
      <c r="E174" s="209"/>
      <c r="F174" s="209"/>
      <c r="G174" s="209"/>
      <c r="H174" s="209"/>
      <c r="I174" s="385"/>
    </row>
    <row r="175" spans="1:9" s="46" customFormat="1" ht="24.95" customHeight="1" x14ac:dyDescent="0.25">
      <c r="A175" s="278">
        <v>39</v>
      </c>
      <c r="B175" s="278"/>
      <c r="C175" s="382">
        <v>411</v>
      </c>
      <c r="D175" s="280" t="s">
        <v>9370</v>
      </c>
      <c r="E175" s="544" t="s">
        <v>744</v>
      </c>
      <c r="F175" s="282">
        <v>21</v>
      </c>
      <c r="G175" s="67"/>
      <c r="H175" s="254">
        <f t="shared" ref="H175" si="39">ROUND(G175*F175,2)</f>
        <v>0</v>
      </c>
      <c r="I175" s="280"/>
    </row>
    <row r="176" spans="1:9" s="526" customFormat="1" ht="12" x14ac:dyDescent="0.2">
      <c r="A176" s="175"/>
      <c r="B176" s="523"/>
      <c r="C176" s="209"/>
      <c r="D176" s="524" t="s">
        <v>9314</v>
      </c>
      <c r="E176" s="209"/>
      <c r="F176" s="209"/>
      <c r="G176" s="209"/>
      <c r="H176" s="209"/>
      <c r="I176" s="385"/>
    </row>
    <row r="177" spans="1:9" s="46" customFormat="1" ht="24.95" customHeight="1" x14ac:dyDescent="0.25">
      <c r="A177" s="278">
        <v>40</v>
      </c>
      <c r="B177" s="278"/>
      <c r="C177" s="382">
        <v>412</v>
      </c>
      <c r="D177" s="280" t="s">
        <v>9382</v>
      </c>
      <c r="E177" s="544" t="s">
        <v>744</v>
      </c>
      <c r="F177" s="282">
        <v>21</v>
      </c>
      <c r="G177" s="67"/>
      <c r="H177" s="254">
        <f t="shared" ref="H177" si="40">ROUND(G177*F177,2)</f>
        <v>0</v>
      </c>
      <c r="I177" s="280"/>
    </row>
    <row r="178" spans="1:9" s="526" customFormat="1" ht="12" x14ac:dyDescent="0.2">
      <c r="A178" s="175"/>
      <c r="B178" s="523"/>
      <c r="C178" s="209"/>
      <c r="D178" s="524" t="s">
        <v>9314</v>
      </c>
      <c r="E178" s="209"/>
      <c r="F178" s="209"/>
      <c r="G178" s="209"/>
      <c r="H178" s="209"/>
      <c r="I178" s="385"/>
    </row>
    <row r="179" spans="1:9" s="46" customFormat="1" ht="24.95" customHeight="1" x14ac:dyDescent="0.25">
      <c r="A179" s="278">
        <v>41</v>
      </c>
      <c r="B179" s="278"/>
      <c r="C179" s="382">
        <v>413</v>
      </c>
      <c r="D179" s="280" t="s">
        <v>9383</v>
      </c>
      <c r="E179" s="544" t="s">
        <v>744</v>
      </c>
      <c r="F179" s="282">
        <v>21</v>
      </c>
      <c r="G179" s="67"/>
      <c r="H179" s="254">
        <f t="shared" ref="H179" si="41">ROUND(G179*F179,2)</f>
        <v>0</v>
      </c>
      <c r="I179" s="280"/>
    </row>
    <row r="180" spans="1:9" s="526" customFormat="1" ht="12" x14ac:dyDescent="0.2">
      <c r="A180" s="175"/>
      <c r="B180" s="523"/>
      <c r="C180" s="209"/>
      <c r="D180" s="524" t="s">
        <v>9384</v>
      </c>
      <c r="E180" s="209"/>
      <c r="F180" s="209"/>
      <c r="G180" s="209"/>
      <c r="H180" s="209"/>
      <c r="I180" s="385"/>
    </row>
    <row r="181" spans="1:9" s="526" customFormat="1" ht="12" x14ac:dyDescent="0.2">
      <c r="A181" s="175"/>
      <c r="B181" s="523"/>
      <c r="C181" s="209"/>
      <c r="D181" s="524" t="s">
        <v>9385</v>
      </c>
      <c r="E181" s="209"/>
      <c r="F181" s="209"/>
      <c r="G181" s="209"/>
      <c r="H181" s="209"/>
      <c r="I181" s="385"/>
    </row>
    <row r="182" spans="1:9" s="526" customFormat="1" ht="12" x14ac:dyDescent="0.2">
      <c r="A182" s="175"/>
      <c r="B182" s="523"/>
      <c r="C182" s="209"/>
      <c r="D182" s="524" t="s">
        <v>9314</v>
      </c>
      <c r="E182" s="209"/>
      <c r="F182" s="209"/>
      <c r="G182" s="209"/>
      <c r="H182" s="209"/>
      <c r="I182" s="385"/>
    </row>
    <row r="183" spans="1:9" s="46" customFormat="1" ht="24.95" customHeight="1" x14ac:dyDescent="0.25">
      <c r="A183" s="278">
        <v>42</v>
      </c>
      <c r="B183" s="278"/>
      <c r="C183" s="382">
        <v>414</v>
      </c>
      <c r="D183" s="280" t="s">
        <v>9386</v>
      </c>
      <c r="E183" s="544" t="s">
        <v>744</v>
      </c>
      <c r="F183" s="282">
        <v>21</v>
      </c>
      <c r="G183" s="67"/>
      <c r="H183" s="254">
        <f t="shared" ref="H183" si="42">ROUND(G183*F183,2)</f>
        <v>0</v>
      </c>
      <c r="I183" s="280"/>
    </row>
    <row r="184" spans="1:9" s="526" customFormat="1" ht="12" x14ac:dyDescent="0.2">
      <c r="A184" s="175"/>
      <c r="B184" s="523"/>
      <c r="C184" s="209"/>
      <c r="D184" s="524" t="s">
        <v>9314</v>
      </c>
      <c r="E184" s="209"/>
      <c r="F184" s="209"/>
      <c r="G184" s="209"/>
      <c r="H184" s="209"/>
      <c r="I184" s="385"/>
    </row>
    <row r="185" spans="1:9" s="46" customFormat="1" ht="24.95" customHeight="1" x14ac:dyDescent="0.25">
      <c r="A185" s="278">
        <v>43</v>
      </c>
      <c r="B185" s="278"/>
      <c r="C185" s="382">
        <v>415</v>
      </c>
      <c r="D185" s="280" t="s">
        <v>9387</v>
      </c>
      <c r="E185" s="544" t="s">
        <v>744</v>
      </c>
      <c r="F185" s="282">
        <v>21</v>
      </c>
      <c r="G185" s="67"/>
      <c r="H185" s="254">
        <f t="shared" ref="H185:H187" si="43">ROUND(G185*F185,2)</f>
        <v>0</v>
      </c>
      <c r="I185" s="280"/>
    </row>
    <row r="186" spans="1:9" s="526" customFormat="1" ht="12" x14ac:dyDescent="0.2">
      <c r="A186" s="175"/>
      <c r="B186" s="523"/>
      <c r="C186" s="209"/>
      <c r="D186" s="524" t="s">
        <v>9372</v>
      </c>
      <c r="E186" s="209"/>
      <c r="F186" s="209"/>
      <c r="G186" s="209"/>
      <c r="H186" s="209"/>
      <c r="I186" s="385"/>
    </row>
    <row r="187" spans="1:9" s="46" customFormat="1" ht="24.95" customHeight="1" x14ac:dyDescent="0.25">
      <c r="A187" s="278">
        <v>44</v>
      </c>
      <c r="B187" s="278"/>
      <c r="C187" s="382">
        <v>409</v>
      </c>
      <c r="D187" s="280" t="s">
        <v>9375</v>
      </c>
      <c r="E187" s="544" t="s">
        <v>744</v>
      </c>
      <c r="F187" s="282">
        <v>1</v>
      </c>
      <c r="G187" s="67"/>
      <c r="H187" s="254">
        <f t="shared" si="43"/>
        <v>0</v>
      </c>
      <c r="I187" s="280"/>
    </row>
    <row r="188" spans="1:9" s="526" customFormat="1" ht="12" x14ac:dyDescent="0.2">
      <c r="A188" s="175"/>
      <c r="B188" s="523"/>
      <c r="C188" s="209"/>
      <c r="D188" s="524" t="s">
        <v>9376</v>
      </c>
      <c r="E188" s="209"/>
      <c r="F188" s="209"/>
      <c r="G188" s="209"/>
      <c r="H188" s="209"/>
      <c r="I188" s="385"/>
    </row>
    <row r="189" spans="1:9" s="526" customFormat="1" ht="24" x14ac:dyDescent="0.2">
      <c r="A189" s="175"/>
      <c r="B189" s="523"/>
      <c r="C189" s="209"/>
      <c r="D189" s="524" t="s">
        <v>9388</v>
      </c>
      <c r="E189" s="209"/>
      <c r="F189" s="209"/>
      <c r="G189" s="209"/>
      <c r="H189" s="209"/>
      <c r="I189" s="385"/>
    </row>
    <row r="190" spans="1:9" s="526" customFormat="1" ht="12" x14ac:dyDescent="0.2">
      <c r="A190" s="175"/>
      <c r="B190" s="523"/>
      <c r="C190" s="209"/>
      <c r="D190" s="524" t="s">
        <v>9314</v>
      </c>
      <c r="E190" s="209"/>
      <c r="F190" s="209"/>
      <c r="G190" s="209"/>
      <c r="H190" s="209"/>
      <c r="I190" s="385"/>
    </row>
    <row r="191" spans="1:9" s="46" customFormat="1" ht="24.95" customHeight="1" x14ac:dyDescent="0.25">
      <c r="A191" s="278">
        <v>45</v>
      </c>
      <c r="B191" s="278"/>
      <c r="C191" s="382">
        <v>410</v>
      </c>
      <c r="D191" s="280" t="s">
        <v>9375</v>
      </c>
      <c r="E191" s="544" t="s">
        <v>744</v>
      </c>
      <c r="F191" s="282">
        <v>1</v>
      </c>
      <c r="G191" s="67"/>
      <c r="H191" s="254">
        <f t="shared" ref="H191" si="44">ROUND(G191*F191,2)</f>
        <v>0</v>
      </c>
      <c r="I191" s="280"/>
    </row>
    <row r="192" spans="1:9" s="526" customFormat="1" ht="12" x14ac:dyDescent="0.2">
      <c r="A192" s="175"/>
      <c r="B192" s="523"/>
      <c r="C192" s="209"/>
      <c r="D192" s="524" t="s">
        <v>9389</v>
      </c>
      <c r="E192" s="209"/>
      <c r="F192" s="209"/>
      <c r="G192" s="209"/>
      <c r="H192" s="209"/>
      <c r="I192" s="385"/>
    </row>
    <row r="193" spans="1:9" s="526" customFormat="1" ht="12" x14ac:dyDescent="0.2">
      <c r="A193" s="175"/>
      <c r="B193" s="523"/>
      <c r="C193" s="209"/>
      <c r="D193" s="524" t="s">
        <v>9390</v>
      </c>
      <c r="E193" s="209"/>
      <c r="F193" s="209"/>
      <c r="G193" s="209"/>
      <c r="H193" s="209"/>
      <c r="I193" s="385"/>
    </row>
    <row r="194" spans="1:9" s="526" customFormat="1" ht="24" x14ac:dyDescent="0.2">
      <c r="A194" s="175"/>
      <c r="B194" s="523"/>
      <c r="C194" s="209"/>
      <c r="D194" s="524" t="s">
        <v>9388</v>
      </c>
      <c r="E194" s="209"/>
      <c r="F194" s="209"/>
      <c r="G194" s="209"/>
      <c r="H194" s="209"/>
      <c r="I194" s="385"/>
    </row>
    <row r="195" spans="1:9" s="526" customFormat="1" ht="12" x14ac:dyDescent="0.2">
      <c r="A195" s="175"/>
      <c r="B195" s="523"/>
      <c r="C195" s="209"/>
      <c r="D195" s="524" t="s">
        <v>9314</v>
      </c>
      <c r="E195" s="209"/>
      <c r="F195" s="209"/>
      <c r="G195" s="209"/>
      <c r="H195" s="209"/>
      <c r="I195" s="385"/>
    </row>
    <row r="196" spans="1:9" s="46" customFormat="1" ht="24.95" customHeight="1" x14ac:dyDescent="0.25">
      <c r="A196" s="278">
        <v>46</v>
      </c>
      <c r="B196" s="278"/>
      <c r="C196" s="382">
        <v>411</v>
      </c>
      <c r="D196" s="280" t="s">
        <v>9370</v>
      </c>
      <c r="E196" s="544" t="s">
        <v>744</v>
      </c>
      <c r="F196" s="282">
        <v>2</v>
      </c>
      <c r="G196" s="67"/>
      <c r="H196" s="254">
        <f t="shared" ref="H196" si="45">ROUND(G196*F196,2)</f>
        <v>0</v>
      </c>
      <c r="I196" s="280"/>
    </row>
    <row r="197" spans="1:9" s="526" customFormat="1" ht="12" x14ac:dyDescent="0.2">
      <c r="A197" s="175"/>
      <c r="B197" s="523"/>
      <c r="C197" s="209"/>
      <c r="D197" s="524" t="s">
        <v>9314</v>
      </c>
      <c r="E197" s="209"/>
      <c r="F197" s="209"/>
      <c r="G197" s="209"/>
      <c r="H197" s="209"/>
      <c r="I197" s="385"/>
    </row>
    <row r="198" spans="1:9" s="46" customFormat="1" ht="24.95" customHeight="1" x14ac:dyDescent="0.25">
      <c r="A198" s="278">
        <v>47</v>
      </c>
      <c r="B198" s="278"/>
      <c r="C198" s="382">
        <v>412</v>
      </c>
      <c r="D198" s="280" t="s">
        <v>9382</v>
      </c>
      <c r="E198" s="544" t="s">
        <v>744</v>
      </c>
      <c r="F198" s="282">
        <v>2</v>
      </c>
      <c r="G198" s="67"/>
      <c r="H198" s="254">
        <f t="shared" ref="H198" si="46">ROUND(G198*F198,2)</f>
        <v>0</v>
      </c>
      <c r="I198" s="280"/>
    </row>
    <row r="199" spans="1:9" s="526" customFormat="1" ht="12" x14ac:dyDescent="0.2">
      <c r="A199" s="175"/>
      <c r="B199" s="523"/>
      <c r="C199" s="209"/>
      <c r="D199" s="524" t="s">
        <v>9314</v>
      </c>
      <c r="E199" s="209"/>
      <c r="F199" s="209"/>
      <c r="G199" s="209"/>
      <c r="H199" s="209"/>
      <c r="I199" s="385"/>
    </row>
    <row r="200" spans="1:9" s="46" customFormat="1" ht="24.95" customHeight="1" x14ac:dyDescent="0.25">
      <c r="A200" s="278">
        <v>48</v>
      </c>
      <c r="B200" s="278"/>
      <c r="C200" s="382">
        <v>413</v>
      </c>
      <c r="D200" s="280" t="s">
        <v>9383</v>
      </c>
      <c r="E200" s="544" t="s">
        <v>744</v>
      </c>
      <c r="F200" s="282">
        <v>2</v>
      </c>
      <c r="G200" s="67"/>
      <c r="H200" s="254">
        <f t="shared" ref="H200" si="47">ROUND(G200*F200,2)</f>
        <v>0</v>
      </c>
      <c r="I200" s="280"/>
    </row>
    <row r="201" spans="1:9" s="526" customFormat="1" ht="24" x14ac:dyDescent="0.2">
      <c r="A201" s="175"/>
      <c r="B201" s="523"/>
      <c r="C201" s="209"/>
      <c r="D201" s="524" t="s">
        <v>9391</v>
      </c>
      <c r="E201" s="209"/>
      <c r="F201" s="209"/>
      <c r="G201" s="209"/>
      <c r="H201" s="209"/>
      <c r="I201" s="385"/>
    </row>
    <row r="202" spans="1:9" s="526" customFormat="1" ht="12" x14ac:dyDescent="0.2">
      <c r="A202" s="175"/>
      <c r="B202" s="523"/>
      <c r="C202" s="209"/>
      <c r="D202" s="524" t="s">
        <v>9314</v>
      </c>
      <c r="E202" s="209"/>
      <c r="F202" s="209"/>
      <c r="G202" s="209"/>
      <c r="H202" s="209"/>
      <c r="I202" s="385"/>
    </row>
    <row r="203" spans="1:9" s="46" customFormat="1" ht="24.95" customHeight="1" x14ac:dyDescent="0.25">
      <c r="A203" s="278">
        <v>49</v>
      </c>
      <c r="B203" s="278"/>
      <c r="C203" s="382">
        <v>414</v>
      </c>
      <c r="D203" s="280" t="s">
        <v>9386</v>
      </c>
      <c r="E203" s="544" t="s">
        <v>744</v>
      </c>
      <c r="F203" s="282">
        <v>2</v>
      </c>
      <c r="G203" s="67"/>
      <c r="H203" s="254">
        <f t="shared" ref="H203" si="48">ROUND(G203*F203,2)</f>
        <v>0</v>
      </c>
      <c r="I203" s="280"/>
    </row>
    <row r="204" spans="1:9" s="526" customFormat="1" ht="12" x14ac:dyDescent="0.2">
      <c r="A204" s="175"/>
      <c r="B204" s="523"/>
      <c r="C204" s="209"/>
      <c r="D204" s="524" t="s">
        <v>9314</v>
      </c>
      <c r="E204" s="209"/>
      <c r="F204" s="209"/>
      <c r="G204" s="209"/>
      <c r="H204" s="209"/>
      <c r="I204" s="385"/>
    </row>
    <row r="205" spans="1:9" s="46" customFormat="1" ht="24.95" customHeight="1" x14ac:dyDescent="0.25">
      <c r="A205" s="278">
        <v>50</v>
      </c>
      <c r="B205" s="278"/>
      <c r="C205" s="382">
        <v>415</v>
      </c>
      <c r="D205" s="280" t="s">
        <v>9387</v>
      </c>
      <c r="E205" s="544" t="s">
        <v>744</v>
      </c>
      <c r="F205" s="282">
        <v>2</v>
      </c>
      <c r="G205" s="67"/>
      <c r="H205" s="254">
        <f t="shared" ref="H205:H207" si="49">ROUND(G205*F205,2)</f>
        <v>0</v>
      </c>
      <c r="I205" s="280"/>
    </row>
    <row r="206" spans="1:9" s="526" customFormat="1" ht="12" x14ac:dyDescent="0.2">
      <c r="A206" s="175"/>
      <c r="B206" s="523"/>
      <c r="C206" s="209"/>
      <c r="D206" s="524" t="s">
        <v>9372</v>
      </c>
      <c r="E206" s="209"/>
      <c r="F206" s="209"/>
      <c r="G206" s="209"/>
      <c r="H206" s="209"/>
      <c r="I206" s="385"/>
    </row>
    <row r="207" spans="1:9" s="46" customFormat="1" ht="24.95" customHeight="1" x14ac:dyDescent="0.25">
      <c r="A207" s="278">
        <v>51</v>
      </c>
      <c r="B207" s="278"/>
      <c r="C207" s="382">
        <v>416</v>
      </c>
      <c r="D207" s="280" t="s">
        <v>9392</v>
      </c>
      <c r="E207" s="544" t="s">
        <v>744</v>
      </c>
      <c r="F207" s="282">
        <v>1</v>
      </c>
      <c r="G207" s="67"/>
      <c r="H207" s="254">
        <f t="shared" si="49"/>
        <v>0</v>
      </c>
      <c r="I207" s="280"/>
    </row>
    <row r="208" spans="1:9" s="526" customFormat="1" ht="12" x14ac:dyDescent="0.2">
      <c r="A208" s="175"/>
      <c r="B208" s="523"/>
      <c r="C208" s="209"/>
      <c r="D208" s="524" t="s">
        <v>9393</v>
      </c>
      <c r="E208" s="209"/>
      <c r="F208" s="209"/>
      <c r="G208" s="209"/>
      <c r="H208" s="209"/>
      <c r="I208" s="385"/>
    </row>
    <row r="209" spans="1:9" s="526" customFormat="1" ht="24" x14ac:dyDescent="0.2">
      <c r="A209" s="175"/>
      <c r="B209" s="523"/>
      <c r="C209" s="209"/>
      <c r="D209" s="524" t="s">
        <v>9394</v>
      </c>
      <c r="E209" s="209"/>
      <c r="F209" s="209"/>
      <c r="G209" s="209"/>
      <c r="H209" s="209"/>
      <c r="I209" s="385"/>
    </row>
    <row r="210" spans="1:9" s="526" customFormat="1" ht="12" x14ac:dyDescent="0.2">
      <c r="A210" s="175"/>
      <c r="B210" s="523"/>
      <c r="C210" s="209"/>
      <c r="D210" s="524" t="s">
        <v>9314</v>
      </c>
      <c r="E210" s="209"/>
      <c r="F210" s="209"/>
      <c r="G210" s="209"/>
      <c r="H210" s="209"/>
      <c r="I210" s="385"/>
    </row>
    <row r="211" spans="1:9" s="46" customFormat="1" ht="24.95" customHeight="1" x14ac:dyDescent="0.25">
      <c r="A211" s="278">
        <v>52</v>
      </c>
      <c r="B211" s="278"/>
      <c r="C211" s="382">
        <v>417</v>
      </c>
      <c r="D211" s="280" t="s">
        <v>9392</v>
      </c>
      <c r="E211" s="544" t="s">
        <v>744</v>
      </c>
      <c r="F211" s="282">
        <v>2</v>
      </c>
      <c r="G211" s="67"/>
      <c r="H211" s="254">
        <f t="shared" ref="H211" si="50">ROUND(G211*F211,2)</f>
        <v>0</v>
      </c>
      <c r="I211" s="280"/>
    </row>
    <row r="212" spans="1:9" s="526" customFormat="1" ht="12" x14ac:dyDescent="0.2">
      <c r="A212" s="175"/>
      <c r="B212" s="523"/>
      <c r="C212" s="209"/>
      <c r="D212" s="524" t="s">
        <v>9395</v>
      </c>
      <c r="E212" s="209"/>
      <c r="F212" s="209"/>
      <c r="G212" s="209"/>
      <c r="H212" s="209"/>
      <c r="I212" s="385"/>
    </row>
    <row r="213" spans="1:9" s="526" customFormat="1" ht="24" x14ac:dyDescent="0.2">
      <c r="A213" s="175"/>
      <c r="B213" s="523"/>
      <c r="C213" s="209"/>
      <c r="D213" s="524" t="s">
        <v>9394</v>
      </c>
      <c r="E213" s="209"/>
      <c r="F213" s="209"/>
      <c r="G213" s="209"/>
      <c r="H213" s="209"/>
      <c r="I213" s="385"/>
    </row>
    <row r="214" spans="1:9" s="526" customFormat="1" ht="12" x14ac:dyDescent="0.2">
      <c r="A214" s="175"/>
      <c r="B214" s="523"/>
      <c r="C214" s="209"/>
      <c r="D214" s="524" t="s">
        <v>9314</v>
      </c>
      <c r="E214" s="209"/>
      <c r="F214" s="209"/>
      <c r="G214" s="209"/>
      <c r="H214" s="209"/>
      <c r="I214" s="385"/>
    </row>
    <row r="215" spans="1:9" s="46" customFormat="1" ht="24.95" customHeight="1" x14ac:dyDescent="0.25">
      <c r="A215" s="278">
        <v>53</v>
      </c>
      <c r="B215" s="278"/>
      <c r="C215" s="382">
        <v>418</v>
      </c>
      <c r="D215" s="280" t="s">
        <v>5741</v>
      </c>
      <c r="E215" s="544" t="s">
        <v>744</v>
      </c>
      <c r="F215" s="282">
        <v>3</v>
      </c>
      <c r="G215" s="67"/>
      <c r="H215" s="254">
        <f t="shared" ref="H215" si="51">ROUND(G215*F215,2)</f>
        <v>0</v>
      </c>
      <c r="I215" s="280"/>
    </row>
    <row r="216" spans="1:9" s="526" customFormat="1" ht="12" x14ac:dyDescent="0.2">
      <c r="A216" s="175"/>
      <c r="B216" s="523"/>
      <c r="C216" s="209"/>
      <c r="D216" s="524" t="s">
        <v>9314</v>
      </c>
      <c r="E216" s="209"/>
      <c r="F216" s="209"/>
      <c r="G216" s="209"/>
      <c r="H216" s="209"/>
      <c r="I216" s="385"/>
    </row>
    <row r="217" spans="1:9" s="46" customFormat="1" ht="24.95" customHeight="1" x14ac:dyDescent="0.25">
      <c r="A217" s="278">
        <v>54</v>
      </c>
      <c r="B217" s="278"/>
      <c r="C217" s="382">
        <v>419</v>
      </c>
      <c r="D217" s="280" t="s">
        <v>9396</v>
      </c>
      <c r="E217" s="544" t="s">
        <v>744</v>
      </c>
      <c r="F217" s="282">
        <v>6</v>
      </c>
      <c r="G217" s="67"/>
      <c r="H217" s="254">
        <f t="shared" ref="H217" si="52">ROUND(G217*F217,2)</f>
        <v>0</v>
      </c>
      <c r="I217" s="280"/>
    </row>
    <row r="218" spans="1:9" s="526" customFormat="1" ht="12" x14ac:dyDescent="0.2">
      <c r="A218" s="175"/>
      <c r="B218" s="523"/>
      <c r="C218" s="209"/>
      <c r="D218" s="524" t="s">
        <v>9314</v>
      </c>
      <c r="E218" s="209"/>
      <c r="F218" s="209"/>
      <c r="G218" s="209"/>
      <c r="H218" s="209"/>
      <c r="I218" s="385"/>
    </row>
    <row r="219" spans="1:9" s="46" customFormat="1" ht="24.95" customHeight="1" x14ac:dyDescent="0.25">
      <c r="A219" s="278">
        <v>55</v>
      </c>
      <c r="B219" s="278"/>
      <c r="C219" s="382">
        <v>420</v>
      </c>
      <c r="D219" s="280" t="s">
        <v>9397</v>
      </c>
      <c r="E219" s="544" t="s">
        <v>744</v>
      </c>
      <c r="F219" s="282">
        <v>3</v>
      </c>
      <c r="G219" s="67"/>
      <c r="H219" s="254">
        <f t="shared" ref="H219" si="53">ROUND(G219*F219,2)</f>
        <v>0</v>
      </c>
      <c r="I219" s="280"/>
    </row>
    <row r="220" spans="1:9" s="526" customFormat="1" ht="24" x14ac:dyDescent="0.2">
      <c r="A220" s="175"/>
      <c r="B220" s="523"/>
      <c r="C220" s="209"/>
      <c r="D220" s="524" t="s">
        <v>9398</v>
      </c>
      <c r="E220" s="209"/>
      <c r="F220" s="209"/>
      <c r="G220" s="209"/>
      <c r="H220" s="209"/>
      <c r="I220" s="385"/>
    </row>
    <row r="221" spans="1:9" s="526" customFormat="1" ht="12" x14ac:dyDescent="0.2">
      <c r="A221" s="175"/>
      <c r="B221" s="523"/>
      <c r="C221" s="209"/>
      <c r="D221" s="524" t="s">
        <v>9314</v>
      </c>
      <c r="E221" s="209"/>
      <c r="F221" s="209"/>
      <c r="G221" s="209"/>
      <c r="H221" s="209"/>
      <c r="I221" s="385"/>
    </row>
    <row r="222" spans="1:9" s="46" customFormat="1" ht="24.95" customHeight="1" x14ac:dyDescent="0.25">
      <c r="A222" s="278">
        <v>56</v>
      </c>
      <c r="B222" s="278"/>
      <c r="C222" s="382">
        <v>421</v>
      </c>
      <c r="D222" s="280" t="s">
        <v>9371</v>
      </c>
      <c r="E222" s="544" t="s">
        <v>744</v>
      </c>
      <c r="F222" s="282">
        <v>3</v>
      </c>
      <c r="G222" s="67"/>
      <c r="H222" s="254">
        <f t="shared" ref="H222" si="54">ROUND(G222*F222,2)</f>
        <v>0</v>
      </c>
      <c r="I222" s="280"/>
    </row>
    <row r="223" spans="1:9" s="526" customFormat="1" ht="12" x14ac:dyDescent="0.2">
      <c r="A223" s="175"/>
      <c r="B223" s="523"/>
      <c r="C223" s="209"/>
      <c r="D223" s="524" t="s">
        <v>9314</v>
      </c>
      <c r="E223" s="209"/>
      <c r="F223" s="209"/>
      <c r="G223" s="209"/>
      <c r="H223" s="209"/>
      <c r="I223" s="385"/>
    </row>
    <row r="224" spans="1:9" s="46" customFormat="1" ht="24.95" customHeight="1" x14ac:dyDescent="0.25">
      <c r="A224" s="278">
        <v>57</v>
      </c>
      <c r="B224" s="278"/>
      <c r="C224" s="382">
        <v>422</v>
      </c>
      <c r="D224" s="280" t="s">
        <v>9387</v>
      </c>
      <c r="E224" s="544" t="s">
        <v>744</v>
      </c>
      <c r="F224" s="282">
        <v>3</v>
      </c>
      <c r="G224" s="67"/>
      <c r="H224" s="254">
        <f t="shared" ref="H224:H226" si="55">ROUND(G224*F224,2)</f>
        <v>0</v>
      </c>
      <c r="I224" s="280"/>
    </row>
    <row r="225" spans="1:9" s="526" customFormat="1" ht="12" x14ac:dyDescent="0.2">
      <c r="A225" s="175"/>
      <c r="B225" s="523"/>
      <c r="C225" s="209"/>
      <c r="D225" s="524" t="s">
        <v>9372</v>
      </c>
      <c r="E225" s="209"/>
      <c r="F225" s="209"/>
      <c r="G225" s="209"/>
      <c r="H225" s="209"/>
      <c r="I225" s="385"/>
    </row>
    <row r="226" spans="1:9" s="46" customFormat="1" ht="24.95" customHeight="1" x14ac:dyDescent="0.25">
      <c r="A226" s="278">
        <v>58</v>
      </c>
      <c r="B226" s="278"/>
      <c r="C226" s="382">
        <v>423</v>
      </c>
      <c r="D226" s="280" t="s">
        <v>9375</v>
      </c>
      <c r="E226" s="544" t="s">
        <v>744</v>
      </c>
      <c r="F226" s="282">
        <v>3</v>
      </c>
      <c r="G226" s="67"/>
      <c r="H226" s="254">
        <f t="shared" si="55"/>
        <v>0</v>
      </c>
      <c r="I226" s="280"/>
    </row>
    <row r="227" spans="1:9" s="526" customFormat="1" ht="12" x14ac:dyDescent="0.2">
      <c r="A227" s="175"/>
      <c r="B227" s="523"/>
      <c r="C227" s="209"/>
      <c r="D227" s="524" t="s">
        <v>9376</v>
      </c>
      <c r="E227" s="209"/>
      <c r="F227" s="209"/>
      <c r="G227" s="209"/>
      <c r="H227" s="209"/>
      <c r="I227" s="385"/>
    </row>
    <row r="228" spans="1:9" s="526" customFormat="1" ht="24" x14ac:dyDescent="0.2">
      <c r="A228" s="175"/>
      <c r="B228" s="523"/>
      <c r="C228" s="209"/>
      <c r="D228" s="524" t="s">
        <v>9399</v>
      </c>
      <c r="E228" s="209"/>
      <c r="F228" s="209"/>
      <c r="G228" s="209"/>
      <c r="H228" s="209"/>
      <c r="I228" s="385"/>
    </row>
    <row r="229" spans="1:9" s="526" customFormat="1" ht="12" x14ac:dyDescent="0.2">
      <c r="A229" s="175"/>
      <c r="B229" s="523"/>
      <c r="C229" s="209"/>
      <c r="D229" s="524" t="s">
        <v>9314</v>
      </c>
      <c r="E229" s="209"/>
      <c r="F229" s="209"/>
      <c r="G229" s="209"/>
      <c r="H229" s="209"/>
      <c r="I229" s="385"/>
    </row>
    <row r="230" spans="1:9" s="46" customFormat="1" ht="24.95" customHeight="1" x14ac:dyDescent="0.25">
      <c r="A230" s="278">
        <v>59</v>
      </c>
      <c r="B230" s="278"/>
      <c r="C230" s="382">
        <v>424</v>
      </c>
      <c r="D230" s="280" t="s">
        <v>9370</v>
      </c>
      <c r="E230" s="544" t="s">
        <v>744</v>
      </c>
      <c r="F230" s="282">
        <v>3</v>
      </c>
      <c r="G230" s="67"/>
      <c r="H230" s="254">
        <f t="shared" ref="H230" si="56">ROUND(G230*F230,2)</f>
        <v>0</v>
      </c>
      <c r="I230" s="280"/>
    </row>
    <row r="231" spans="1:9" s="526" customFormat="1" ht="12" x14ac:dyDescent="0.2">
      <c r="A231" s="175"/>
      <c r="B231" s="523"/>
      <c r="C231" s="209"/>
      <c r="D231" s="524" t="s">
        <v>9314</v>
      </c>
      <c r="E231" s="209"/>
      <c r="F231" s="209"/>
      <c r="G231" s="209"/>
      <c r="H231" s="209"/>
      <c r="I231" s="385"/>
    </row>
    <row r="232" spans="1:9" s="46" customFormat="1" ht="24.95" customHeight="1" x14ac:dyDescent="0.25">
      <c r="A232" s="278">
        <v>60</v>
      </c>
      <c r="B232" s="278"/>
      <c r="C232" s="382" t="s">
        <v>9400</v>
      </c>
      <c r="D232" s="280" t="s">
        <v>9382</v>
      </c>
      <c r="E232" s="544" t="s">
        <v>744</v>
      </c>
      <c r="F232" s="282">
        <v>3</v>
      </c>
      <c r="G232" s="67"/>
      <c r="H232" s="254">
        <f t="shared" ref="H232" si="57">ROUND(G232*F232,2)</f>
        <v>0</v>
      </c>
      <c r="I232" s="280"/>
    </row>
    <row r="233" spans="1:9" s="526" customFormat="1" ht="12" x14ac:dyDescent="0.2">
      <c r="A233" s="175"/>
      <c r="B233" s="523"/>
      <c r="D233" s="524" t="s">
        <v>9314</v>
      </c>
      <c r="E233" s="209"/>
      <c r="F233" s="209"/>
      <c r="G233" s="209"/>
      <c r="H233" s="209"/>
      <c r="I233" s="385"/>
    </row>
    <row r="234" spans="1:9" s="46" customFormat="1" ht="24.95" customHeight="1" x14ac:dyDescent="0.25">
      <c r="A234" s="278">
        <v>61</v>
      </c>
      <c r="B234" s="278"/>
      <c r="C234" s="382">
        <v>426</v>
      </c>
      <c r="D234" s="280" t="s">
        <v>9383</v>
      </c>
      <c r="E234" s="544" t="s">
        <v>744</v>
      </c>
      <c r="F234" s="282">
        <v>3</v>
      </c>
      <c r="G234" s="67"/>
      <c r="H234" s="254">
        <f t="shared" ref="H234" si="58">ROUND(G234*F234,2)</f>
        <v>0</v>
      </c>
      <c r="I234" s="280"/>
    </row>
    <row r="235" spans="1:9" s="526" customFormat="1" ht="24" x14ac:dyDescent="0.2">
      <c r="A235" s="175"/>
      <c r="B235" s="523"/>
      <c r="C235" s="209"/>
      <c r="D235" s="524" t="s">
        <v>9391</v>
      </c>
      <c r="E235" s="209"/>
      <c r="F235" s="209"/>
      <c r="G235" s="209"/>
      <c r="H235" s="209"/>
      <c r="I235" s="385"/>
    </row>
    <row r="236" spans="1:9" s="526" customFormat="1" ht="12" x14ac:dyDescent="0.2">
      <c r="A236" s="175"/>
      <c r="B236" s="523"/>
      <c r="C236" s="209"/>
      <c r="D236" s="524" t="s">
        <v>9314</v>
      </c>
      <c r="E236" s="209"/>
      <c r="F236" s="209"/>
      <c r="G236" s="209"/>
      <c r="H236" s="209"/>
      <c r="I236" s="385"/>
    </row>
    <row r="237" spans="1:9" s="46" customFormat="1" ht="24.95" customHeight="1" x14ac:dyDescent="0.25">
      <c r="A237" s="278">
        <v>62</v>
      </c>
      <c r="B237" s="278"/>
      <c r="C237" s="382">
        <v>427</v>
      </c>
      <c r="D237" s="280" t="s">
        <v>9386</v>
      </c>
      <c r="E237" s="544" t="s">
        <v>744</v>
      </c>
      <c r="F237" s="282">
        <v>3</v>
      </c>
      <c r="G237" s="67"/>
      <c r="H237" s="254">
        <f t="shared" ref="H237" si="59">ROUND(G237*F237,2)</f>
        <v>0</v>
      </c>
      <c r="I237" s="280"/>
    </row>
    <row r="238" spans="1:9" s="526" customFormat="1" ht="12" x14ac:dyDescent="0.2">
      <c r="A238" s="175"/>
      <c r="B238" s="523"/>
      <c r="C238" s="209"/>
      <c r="D238" s="524" t="s">
        <v>9314</v>
      </c>
      <c r="E238" s="209"/>
      <c r="F238" s="209"/>
      <c r="G238" s="209"/>
      <c r="H238" s="209"/>
      <c r="I238" s="385"/>
    </row>
    <row r="239" spans="1:9" s="46" customFormat="1" ht="24.95" customHeight="1" x14ac:dyDescent="0.25">
      <c r="A239" s="278">
        <v>63</v>
      </c>
      <c r="B239" s="278"/>
      <c r="C239" s="382">
        <v>428</v>
      </c>
      <c r="D239" s="280" t="s">
        <v>5751</v>
      </c>
      <c r="E239" s="544" t="s">
        <v>744</v>
      </c>
      <c r="F239" s="282">
        <v>3</v>
      </c>
      <c r="G239" s="67"/>
      <c r="H239" s="254">
        <f t="shared" ref="H239" si="60">ROUND(G239*F239,2)</f>
        <v>0</v>
      </c>
      <c r="I239" s="280"/>
    </row>
    <row r="240" spans="1:9" s="526" customFormat="1" ht="12" x14ac:dyDescent="0.2">
      <c r="A240" s="175"/>
      <c r="B240" s="523"/>
      <c r="C240" s="209"/>
      <c r="D240" s="524" t="s">
        <v>9372</v>
      </c>
      <c r="E240" s="209"/>
      <c r="F240" s="209"/>
      <c r="G240" s="209"/>
      <c r="H240" s="209"/>
      <c r="I240" s="385"/>
    </row>
    <row r="241" spans="1:9" s="46" customFormat="1" ht="24.95" customHeight="1" x14ac:dyDescent="0.25">
      <c r="A241" s="298"/>
      <c r="B241" s="351"/>
      <c r="C241" s="352"/>
      <c r="D241" s="352" t="s">
        <v>9401</v>
      </c>
      <c r="E241" s="353"/>
      <c r="F241" s="354"/>
      <c r="G241" s="354"/>
      <c r="H241" s="116">
        <f>SUM(H242:H260)</f>
        <v>0</v>
      </c>
      <c r="I241" s="277"/>
    </row>
    <row r="242" spans="1:9" s="46" customFormat="1" ht="24.95" customHeight="1" x14ac:dyDescent="0.25">
      <c r="A242" s="278">
        <v>64</v>
      </c>
      <c r="B242" s="278"/>
      <c r="C242" s="382">
        <v>901</v>
      </c>
      <c r="D242" s="280" t="s">
        <v>5757</v>
      </c>
      <c r="E242" s="544" t="s">
        <v>744</v>
      </c>
      <c r="F242" s="282">
        <v>1</v>
      </c>
      <c r="G242" s="67"/>
      <c r="H242" s="254">
        <f t="shared" ref="H242:H260" si="61">ROUND(G242*F242,2)</f>
        <v>0</v>
      </c>
      <c r="I242" s="280"/>
    </row>
    <row r="243" spans="1:9" s="46" customFormat="1" ht="24.95" customHeight="1" x14ac:dyDescent="0.25">
      <c r="A243" s="278">
        <v>65</v>
      </c>
      <c r="B243" s="278"/>
      <c r="C243" s="382">
        <v>902</v>
      </c>
      <c r="D243" s="280" t="s">
        <v>5759</v>
      </c>
      <c r="E243" s="544" t="s">
        <v>744</v>
      </c>
      <c r="F243" s="282">
        <v>1</v>
      </c>
      <c r="G243" s="67"/>
      <c r="H243" s="254">
        <f t="shared" si="61"/>
        <v>0</v>
      </c>
      <c r="I243" s="280"/>
    </row>
    <row r="244" spans="1:9" s="46" customFormat="1" ht="24.95" customHeight="1" x14ac:dyDescent="0.25">
      <c r="A244" s="278">
        <v>66</v>
      </c>
      <c r="B244" s="278"/>
      <c r="C244" s="382">
        <v>903</v>
      </c>
      <c r="D244" s="280" t="s">
        <v>5760</v>
      </c>
      <c r="E244" s="544" t="s">
        <v>744</v>
      </c>
      <c r="F244" s="282">
        <v>1</v>
      </c>
      <c r="G244" s="67"/>
      <c r="H244" s="254">
        <f t="shared" si="61"/>
        <v>0</v>
      </c>
      <c r="I244" s="280"/>
    </row>
    <row r="245" spans="1:9" s="46" customFormat="1" ht="24.95" customHeight="1" x14ac:dyDescent="0.25">
      <c r="A245" s="278">
        <v>67</v>
      </c>
      <c r="B245" s="278"/>
      <c r="C245" s="382">
        <v>906</v>
      </c>
      <c r="D245" s="280" t="s">
        <v>5766</v>
      </c>
      <c r="E245" s="544" t="s">
        <v>744</v>
      </c>
      <c r="F245" s="282">
        <v>1</v>
      </c>
      <c r="G245" s="67"/>
      <c r="H245" s="254">
        <f t="shared" si="61"/>
        <v>0</v>
      </c>
      <c r="I245" s="280"/>
    </row>
    <row r="246" spans="1:9" s="46" customFormat="1" ht="24.95" customHeight="1" x14ac:dyDescent="0.25">
      <c r="A246" s="278">
        <v>68</v>
      </c>
      <c r="B246" s="278"/>
      <c r="C246" s="382">
        <v>907</v>
      </c>
      <c r="D246" s="280" t="s">
        <v>5768</v>
      </c>
      <c r="E246" s="544" t="s">
        <v>744</v>
      </c>
      <c r="F246" s="282">
        <v>1</v>
      </c>
      <c r="G246" s="67"/>
      <c r="H246" s="254">
        <f t="shared" si="61"/>
        <v>0</v>
      </c>
      <c r="I246" s="280"/>
    </row>
    <row r="247" spans="1:9" s="46" customFormat="1" ht="24.95" customHeight="1" x14ac:dyDescent="0.25">
      <c r="A247" s="278">
        <v>69</v>
      </c>
      <c r="B247" s="278"/>
      <c r="C247" s="382">
        <v>908</v>
      </c>
      <c r="D247" s="280" t="s">
        <v>5770</v>
      </c>
      <c r="E247" s="544" t="s">
        <v>940</v>
      </c>
      <c r="F247" s="282">
        <v>16</v>
      </c>
      <c r="G247" s="67"/>
      <c r="H247" s="254">
        <f t="shared" si="61"/>
        <v>0</v>
      </c>
      <c r="I247" s="280"/>
    </row>
    <row r="248" spans="1:9" s="46" customFormat="1" ht="24.95" customHeight="1" x14ac:dyDescent="0.25">
      <c r="A248" s="278">
        <v>70</v>
      </c>
      <c r="B248" s="278"/>
      <c r="C248" s="382">
        <v>909</v>
      </c>
      <c r="D248" s="280" t="s">
        <v>5772</v>
      </c>
      <c r="E248" s="544" t="s">
        <v>744</v>
      </c>
      <c r="F248" s="282">
        <v>1</v>
      </c>
      <c r="G248" s="67"/>
      <c r="H248" s="254">
        <f t="shared" si="61"/>
        <v>0</v>
      </c>
      <c r="I248" s="280"/>
    </row>
    <row r="249" spans="1:9" s="46" customFormat="1" ht="24.95" customHeight="1" x14ac:dyDescent="0.25">
      <c r="A249" s="278">
        <v>71</v>
      </c>
      <c r="B249" s="278"/>
      <c r="C249" s="382">
        <v>910</v>
      </c>
      <c r="D249" s="280" t="s">
        <v>1338</v>
      </c>
      <c r="E249" s="544" t="s">
        <v>744</v>
      </c>
      <c r="F249" s="282">
        <v>1</v>
      </c>
      <c r="G249" s="67"/>
      <c r="H249" s="254">
        <f t="shared" si="61"/>
        <v>0</v>
      </c>
      <c r="I249" s="280"/>
    </row>
    <row r="250" spans="1:9" s="46" customFormat="1" ht="24.95" customHeight="1" x14ac:dyDescent="0.25">
      <c r="A250" s="278">
        <v>72</v>
      </c>
      <c r="B250" s="278"/>
      <c r="C250" s="382">
        <v>911</v>
      </c>
      <c r="D250" s="280" t="s">
        <v>5775</v>
      </c>
      <c r="E250" s="544" t="s">
        <v>744</v>
      </c>
      <c r="F250" s="282">
        <v>1</v>
      </c>
      <c r="G250" s="67"/>
      <c r="H250" s="254">
        <f t="shared" si="61"/>
        <v>0</v>
      </c>
      <c r="I250" s="280"/>
    </row>
    <row r="251" spans="1:9" s="46" customFormat="1" ht="24.95" customHeight="1" x14ac:dyDescent="0.25">
      <c r="A251" s="278">
        <v>73</v>
      </c>
      <c r="B251" s="278"/>
      <c r="C251" s="382">
        <v>912</v>
      </c>
      <c r="D251" s="280" t="s">
        <v>5777</v>
      </c>
      <c r="E251" s="544" t="s">
        <v>744</v>
      </c>
      <c r="F251" s="282">
        <v>1</v>
      </c>
      <c r="G251" s="67"/>
      <c r="H251" s="254">
        <f t="shared" si="61"/>
        <v>0</v>
      </c>
      <c r="I251" s="280"/>
    </row>
    <row r="252" spans="1:9" s="46" customFormat="1" ht="24.95" customHeight="1" x14ac:dyDescent="0.25">
      <c r="A252" s="278">
        <v>74</v>
      </c>
      <c r="B252" s="278"/>
      <c r="C252" s="382">
        <v>913</v>
      </c>
      <c r="D252" s="280" t="s">
        <v>5779</v>
      </c>
      <c r="E252" s="544" t="s">
        <v>744</v>
      </c>
      <c r="F252" s="282">
        <v>1</v>
      </c>
      <c r="G252" s="67"/>
      <c r="H252" s="254">
        <f t="shared" si="61"/>
        <v>0</v>
      </c>
      <c r="I252" s="280"/>
    </row>
    <row r="253" spans="1:9" s="46" customFormat="1" ht="24.95" customHeight="1" x14ac:dyDescent="0.25">
      <c r="A253" s="278">
        <v>75</v>
      </c>
      <c r="B253" s="278"/>
      <c r="C253" s="382">
        <v>914</v>
      </c>
      <c r="D253" s="280" t="s">
        <v>5781</v>
      </c>
      <c r="E253" s="544" t="s">
        <v>940</v>
      </c>
      <c r="F253" s="282">
        <v>36</v>
      </c>
      <c r="G253" s="67"/>
      <c r="H253" s="254">
        <f t="shared" si="61"/>
        <v>0</v>
      </c>
      <c r="I253" s="280"/>
    </row>
    <row r="254" spans="1:9" s="46" customFormat="1" ht="24.95" customHeight="1" x14ac:dyDescent="0.25">
      <c r="A254" s="278">
        <v>76</v>
      </c>
      <c r="B254" s="278"/>
      <c r="C254" s="382">
        <v>915</v>
      </c>
      <c r="D254" s="280" t="s">
        <v>5783</v>
      </c>
      <c r="E254" s="544" t="s">
        <v>744</v>
      </c>
      <c r="F254" s="282">
        <v>1</v>
      </c>
      <c r="G254" s="67"/>
      <c r="H254" s="254">
        <f t="shared" si="61"/>
        <v>0</v>
      </c>
      <c r="I254" s="280"/>
    </row>
    <row r="255" spans="1:9" s="46" customFormat="1" ht="24.95" customHeight="1" x14ac:dyDescent="0.25">
      <c r="A255" s="278">
        <v>77</v>
      </c>
      <c r="B255" s="278"/>
      <c r="C255" s="382">
        <v>916</v>
      </c>
      <c r="D255" s="280" t="s">
        <v>5785</v>
      </c>
      <c r="E255" s="544" t="s">
        <v>744</v>
      </c>
      <c r="F255" s="282">
        <v>1</v>
      </c>
      <c r="G255" s="67"/>
      <c r="H255" s="254">
        <f t="shared" si="61"/>
        <v>0</v>
      </c>
      <c r="I255" s="280"/>
    </row>
    <row r="256" spans="1:9" s="46" customFormat="1" ht="24.95" customHeight="1" x14ac:dyDescent="0.25">
      <c r="A256" s="278">
        <v>78</v>
      </c>
      <c r="B256" s="278"/>
      <c r="C256" s="382">
        <v>917</v>
      </c>
      <c r="D256" s="280" t="s">
        <v>5787</v>
      </c>
      <c r="E256" s="544" t="s">
        <v>744</v>
      </c>
      <c r="F256" s="282">
        <v>34</v>
      </c>
      <c r="G256" s="67"/>
      <c r="H256" s="254">
        <f t="shared" si="61"/>
        <v>0</v>
      </c>
      <c r="I256" s="280"/>
    </row>
    <row r="257" spans="1:9" s="46" customFormat="1" ht="24.95" customHeight="1" x14ac:dyDescent="0.25">
      <c r="A257" s="278">
        <v>79</v>
      </c>
      <c r="B257" s="278"/>
      <c r="C257" s="382">
        <v>918</v>
      </c>
      <c r="D257" s="280" t="s">
        <v>5789</v>
      </c>
      <c r="E257" s="544" t="s">
        <v>744</v>
      </c>
      <c r="F257" s="282">
        <v>1</v>
      </c>
      <c r="G257" s="67"/>
      <c r="H257" s="254">
        <f t="shared" si="61"/>
        <v>0</v>
      </c>
      <c r="I257" s="280"/>
    </row>
    <row r="258" spans="1:9" s="46" customFormat="1" ht="24.95" customHeight="1" x14ac:dyDescent="0.25">
      <c r="A258" s="278">
        <v>80</v>
      </c>
      <c r="B258" s="278"/>
      <c r="C258" s="382">
        <v>919</v>
      </c>
      <c r="D258" s="280" t="s">
        <v>5791</v>
      </c>
      <c r="E258" s="544" t="s">
        <v>744</v>
      </c>
      <c r="F258" s="282">
        <v>8</v>
      </c>
      <c r="G258" s="67"/>
      <c r="H258" s="254">
        <f t="shared" si="61"/>
        <v>0</v>
      </c>
      <c r="I258" s="280"/>
    </row>
    <row r="259" spans="1:9" s="46" customFormat="1" ht="24.95" customHeight="1" x14ac:dyDescent="0.25">
      <c r="A259" s="278">
        <v>81</v>
      </c>
      <c r="B259" s="278"/>
      <c r="C259" s="382">
        <v>919</v>
      </c>
      <c r="D259" s="280" t="s">
        <v>9402</v>
      </c>
      <c r="E259" s="544" t="s">
        <v>744</v>
      </c>
      <c r="F259" s="282">
        <v>41</v>
      </c>
      <c r="G259" s="67"/>
      <c r="H259" s="254">
        <f t="shared" si="61"/>
        <v>0</v>
      </c>
      <c r="I259" s="280"/>
    </row>
    <row r="260" spans="1:9" s="46" customFormat="1" ht="24.95" customHeight="1" x14ac:dyDescent="0.25">
      <c r="A260" s="278">
        <v>82</v>
      </c>
      <c r="B260" s="278"/>
      <c r="C260" s="382">
        <v>920</v>
      </c>
      <c r="D260" s="280" t="s">
        <v>5793</v>
      </c>
      <c r="E260" s="544" t="s">
        <v>807</v>
      </c>
      <c r="F260" s="282">
        <v>470</v>
      </c>
      <c r="G260" s="67"/>
      <c r="H260" s="254">
        <f t="shared" si="61"/>
        <v>0</v>
      </c>
      <c r="I260" s="280"/>
    </row>
  </sheetData>
  <sheetProtection algorithmName="SHA-512" hashValue="ke8cH7swM6wiJ9LfNpPsP3Vfz1msrcleGzUVFWFBjh557q+o1fxA6Ia8MrUaF8FHT5zcNv43ABBLH7kasvb2zA==" saltValue="HyS3gZY9IritGfa+BjT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6640625" style="5" customWidth="1"/>
    <col min="3" max="3" width="15.83203125" style="5" customWidth="1"/>
    <col min="4" max="4" width="27.1640625" style="5" customWidth="1"/>
    <col min="5" max="5" width="32.6640625" style="48" customWidth="1"/>
    <col min="6" max="6" width="11" style="339" bestFit="1" customWidth="1"/>
    <col min="7" max="7" width="11" style="5" bestFit="1" customWidth="1"/>
    <col min="8"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2860</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2861</v>
      </c>
      <c r="C14" s="26" t="s">
        <v>13</v>
      </c>
      <c r="D14" s="24">
        <v>26849917</v>
      </c>
      <c r="E14" s="25"/>
    </row>
    <row r="15" spans="1:5" ht="12.75" x14ac:dyDescent="0.2">
      <c r="A15" s="369"/>
      <c r="B15" s="26"/>
      <c r="C15" s="26" t="s">
        <v>14</v>
      </c>
      <c r="D15" s="24" t="s">
        <v>2862</v>
      </c>
      <c r="E15" s="25"/>
    </row>
    <row r="16" spans="1:5" ht="12.75" x14ac:dyDescent="0.2">
      <c r="A16" s="22"/>
      <c r="B16" s="26"/>
      <c r="C16" s="23"/>
      <c r="D16" s="24"/>
      <c r="E16" s="25"/>
    </row>
    <row r="17" spans="1:6" ht="12.75" x14ac:dyDescent="0.2">
      <c r="A17" s="369" t="s">
        <v>21</v>
      </c>
      <c r="B17" s="26"/>
      <c r="C17" s="23"/>
      <c r="D17" s="24"/>
      <c r="E17" s="25"/>
    </row>
    <row r="18" spans="1:6" ht="41.1" customHeight="1" x14ac:dyDescent="0.2">
      <c r="A18" s="1256" t="s">
        <v>966</v>
      </c>
      <c r="B18" s="1257"/>
      <c r="C18" s="1257"/>
      <c r="D18" s="1257"/>
      <c r="E18" s="1258"/>
    </row>
    <row r="19" spans="1:6" s="56" customFormat="1" ht="24.95" customHeight="1" x14ac:dyDescent="0.2">
      <c r="A19" s="376" t="s">
        <v>23</v>
      </c>
      <c r="B19" s="53"/>
      <c r="C19" s="53"/>
      <c r="D19" s="1292">
        <f>E47</f>
        <v>0</v>
      </c>
      <c r="E19" s="1293"/>
      <c r="F19" s="40"/>
    </row>
    <row r="20" spans="1:6" ht="12.75" x14ac:dyDescent="0.2">
      <c r="A20" s="1244" t="s">
        <v>24</v>
      </c>
      <c r="B20" s="289"/>
      <c r="C20" s="29" t="s">
        <v>25</v>
      </c>
      <c r="D20" s="29" t="s">
        <v>26</v>
      </c>
      <c r="E20" s="30" t="s">
        <v>27</v>
      </c>
    </row>
    <row r="21" spans="1:6" ht="12.75" x14ac:dyDescent="0.2">
      <c r="A21" s="1245"/>
      <c r="B21" s="24" t="s">
        <v>28</v>
      </c>
      <c r="C21" s="32">
        <v>0.21</v>
      </c>
      <c r="D21" s="33">
        <f>ROUND(D19, 2)</f>
        <v>0</v>
      </c>
      <c r="E21" s="34">
        <f>ROUND(D21, 2)*C21</f>
        <v>0</v>
      </c>
    </row>
    <row r="22" spans="1:6" ht="12.75" x14ac:dyDescent="0.2">
      <c r="A22" s="1246"/>
      <c r="B22" s="322" t="s">
        <v>29</v>
      </c>
      <c r="C22" s="37">
        <v>0.15</v>
      </c>
      <c r="D22" s="38">
        <v>0</v>
      </c>
      <c r="E22" s="34">
        <f>ROUND(D22, 2)*C22</f>
        <v>0</v>
      </c>
    </row>
    <row r="23" spans="1:6" s="56" customFormat="1" ht="24.95" customHeight="1" x14ac:dyDescent="0.2">
      <c r="A23" s="376" t="s">
        <v>30</v>
      </c>
      <c r="B23" s="53"/>
      <c r="C23" s="53"/>
      <c r="D23" s="1292">
        <f>D19+E21+E22</f>
        <v>0</v>
      </c>
      <c r="E23" s="1293"/>
      <c r="F23" s="40"/>
    </row>
    <row r="25" spans="1:6" ht="15.75" x14ac:dyDescent="0.25">
      <c r="A25" s="1" t="s">
        <v>31</v>
      </c>
      <c r="B25" s="2"/>
      <c r="C25" s="2"/>
      <c r="D25" s="2"/>
      <c r="E25" s="3"/>
    </row>
    <row r="26" spans="1:6" ht="15.75" x14ac:dyDescent="0.25">
      <c r="A26" s="6" t="s">
        <v>1</v>
      </c>
      <c r="B26" s="7" t="s">
        <v>2</v>
      </c>
      <c r="C26" s="8"/>
      <c r="D26" s="8"/>
      <c r="E26" s="9"/>
    </row>
    <row r="27" spans="1:6" ht="15.75" x14ac:dyDescent="0.25">
      <c r="A27" s="11" t="s">
        <v>3</v>
      </c>
      <c r="B27" s="12" t="s">
        <v>2860</v>
      </c>
      <c r="C27" s="13"/>
      <c r="D27" s="13"/>
      <c r="E27" s="14"/>
    </row>
    <row r="28" spans="1:6" ht="12.75" x14ac:dyDescent="0.2">
      <c r="A28" s="16" t="s">
        <v>5</v>
      </c>
      <c r="B28" s="17" t="s">
        <v>6</v>
      </c>
      <c r="C28" s="18"/>
      <c r="D28" s="17"/>
      <c r="E28" s="19"/>
    </row>
    <row r="29" spans="1:6" ht="12.75" x14ac:dyDescent="0.2">
      <c r="A29" s="16" t="s">
        <v>7</v>
      </c>
      <c r="B29" s="17" t="s">
        <v>8</v>
      </c>
      <c r="C29" s="18"/>
      <c r="D29" s="17"/>
      <c r="E29" s="21"/>
    </row>
    <row r="30" spans="1:6" ht="12.75" x14ac:dyDescent="0.2">
      <c r="A30" s="16" t="s">
        <v>9</v>
      </c>
      <c r="B30" s="17" t="s">
        <v>10</v>
      </c>
      <c r="C30" s="18"/>
      <c r="D30" s="17"/>
      <c r="E30" s="21"/>
    </row>
    <row r="31" spans="1:6" ht="15" x14ac:dyDescent="0.2">
      <c r="A31" s="39" t="s">
        <v>32</v>
      </c>
      <c r="B31" s="1294" t="s">
        <v>33</v>
      </c>
      <c r="C31" s="1295"/>
      <c r="D31" s="1296"/>
      <c r="E31" s="316" t="s">
        <v>34</v>
      </c>
    </row>
    <row r="32" spans="1:6" s="40" customFormat="1" ht="24.95" customHeight="1" x14ac:dyDescent="0.2">
      <c r="A32" s="370" t="s">
        <v>2863</v>
      </c>
      <c r="B32" s="1255" t="s">
        <v>2864</v>
      </c>
      <c r="C32" s="1255"/>
      <c r="D32" s="1255"/>
      <c r="E32" s="321">
        <f>SUM(E33:E37)+E44</f>
        <v>0</v>
      </c>
    </row>
    <row r="33" spans="1:28" s="40" customFormat="1" ht="24.95" customHeight="1" x14ac:dyDescent="0.2">
      <c r="A33" s="371" t="s">
        <v>325</v>
      </c>
      <c r="B33" s="1260" t="s">
        <v>2865</v>
      </c>
      <c r="C33" s="1260"/>
      <c r="D33" s="1260"/>
      <c r="E33" s="254">
        <f>'01_B_D.1.1_Rekap'!E20</f>
        <v>0</v>
      </c>
    </row>
    <row r="34" spans="1:28" s="40" customFormat="1" ht="24.95" customHeight="1" x14ac:dyDescent="0.2">
      <c r="A34" s="371" t="s">
        <v>2866</v>
      </c>
      <c r="B34" s="1260" t="s">
        <v>2867</v>
      </c>
      <c r="C34" s="1260"/>
      <c r="D34" s="1260"/>
      <c r="E34" s="254">
        <f>'01_B_D.1.2_Rekap'!E20</f>
        <v>0</v>
      </c>
    </row>
    <row r="35" spans="1:28" s="40" customFormat="1" ht="24.95" customHeight="1" x14ac:dyDescent="0.2">
      <c r="A35" s="371" t="s">
        <v>682</v>
      </c>
      <c r="B35" s="1260" t="s">
        <v>2868</v>
      </c>
      <c r="C35" s="1260"/>
      <c r="D35" s="1260"/>
      <c r="E35" s="254">
        <f>'01_B_D.1.4.2_Rekap'!E20</f>
        <v>0</v>
      </c>
    </row>
    <row r="36" spans="1:28" s="40" customFormat="1" ht="24.95" customHeight="1" x14ac:dyDescent="0.2">
      <c r="A36" s="371" t="s">
        <v>684</v>
      </c>
      <c r="B36" s="1260" t="s">
        <v>2869</v>
      </c>
      <c r="C36" s="1260"/>
      <c r="D36" s="1260"/>
      <c r="E36" s="254">
        <f>'01_B_D.1.4.3_Rekap'!E20</f>
        <v>0</v>
      </c>
    </row>
    <row r="37" spans="1:28" s="40" customFormat="1" ht="24.95" customHeight="1" x14ac:dyDescent="0.2">
      <c r="A37" s="371" t="s">
        <v>686</v>
      </c>
      <c r="B37" s="1260" t="s">
        <v>2870</v>
      </c>
      <c r="C37" s="1260"/>
      <c r="D37" s="1260"/>
      <c r="E37" s="254">
        <f>SUM(E38:E43)</f>
        <v>0</v>
      </c>
    </row>
    <row r="38" spans="1:28" s="40" customFormat="1" ht="24.95" customHeight="1" x14ac:dyDescent="0.2">
      <c r="A38" s="373" t="s">
        <v>1452</v>
      </c>
      <c r="B38" s="1297" t="s">
        <v>2871</v>
      </c>
      <c r="C38" s="1297"/>
      <c r="D38" s="1297"/>
      <c r="E38" s="331">
        <f>'01_B_D.1.4.4.1'!H8</f>
        <v>0</v>
      </c>
    </row>
    <row r="39" spans="1:28" s="40" customFormat="1" ht="24.95" customHeight="1" x14ac:dyDescent="0.2">
      <c r="A39" s="373" t="s">
        <v>1463</v>
      </c>
      <c r="B39" s="1297" t="s">
        <v>2872</v>
      </c>
      <c r="C39" s="1297"/>
      <c r="D39" s="1297"/>
      <c r="E39" s="331">
        <f>'01_B_D.1.4.4.2'!H8</f>
        <v>0</v>
      </c>
    </row>
    <row r="40" spans="1:28" s="40" customFormat="1" ht="24.95" customHeight="1" x14ac:dyDescent="0.2">
      <c r="A40" s="373" t="s">
        <v>2873</v>
      </c>
      <c r="B40" s="1297" t="s">
        <v>2874</v>
      </c>
      <c r="C40" s="1297"/>
      <c r="D40" s="1297"/>
      <c r="E40" s="331">
        <f>'01_B_D.1.4.4.3'!H8</f>
        <v>0</v>
      </c>
    </row>
    <row r="41" spans="1:28" s="40" customFormat="1" ht="24.95" customHeight="1" x14ac:dyDescent="0.2">
      <c r="A41" s="373" t="s">
        <v>2875</v>
      </c>
      <c r="B41" s="1297" t="s">
        <v>2876</v>
      </c>
      <c r="C41" s="1297"/>
      <c r="D41" s="1297"/>
      <c r="E41" s="331">
        <f>'01_B_D.1.4.4.4'!H8</f>
        <v>0</v>
      </c>
    </row>
    <row r="42" spans="1:28" s="40" customFormat="1" ht="24.95" customHeight="1" x14ac:dyDescent="0.2">
      <c r="A42" s="373" t="s">
        <v>2877</v>
      </c>
      <c r="B42" s="1297" t="s">
        <v>2878</v>
      </c>
      <c r="C42" s="1297"/>
      <c r="D42" s="1297"/>
      <c r="E42" s="331">
        <f>'01_B_D.1.4.4.5'!H8</f>
        <v>0</v>
      </c>
    </row>
    <row r="43" spans="1:28" s="40" customFormat="1" ht="24.95" customHeight="1" x14ac:dyDescent="0.2">
      <c r="A43" s="373" t="s">
        <v>2879</v>
      </c>
      <c r="B43" s="1297" t="s">
        <v>2880</v>
      </c>
      <c r="C43" s="1297"/>
      <c r="D43" s="1297"/>
      <c r="E43" s="331">
        <f>'01_B_D.1.4.4.6'!H8</f>
        <v>0</v>
      </c>
    </row>
    <row r="44" spans="1:28" s="40" customFormat="1" ht="24.95" customHeight="1" x14ac:dyDescent="0.2">
      <c r="A44" s="371" t="s">
        <v>2881</v>
      </c>
      <c r="B44" s="1260" t="s">
        <v>2882</v>
      </c>
      <c r="C44" s="1260"/>
      <c r="D44" s="1260"/>
      <c r="E44" s="254">
        <f>'01_B_D.1.4.5_Rekap'!E20</f>
        <v>0</v>
      </c>
    </row>
    <row r="45" spans="1:28" s="40" customFormat="1" ht="24.95" customHeight="1" x14ac:dyDescent="0.2">
      <c r="A45" s="370" t="s">
        <v>2883</v>
      </c>
      <c r="B45" s="1255" t="s">
        <v>2884</v>
      </c>
      <c r="C45" s="1255"/>
      <c r="D45" s="1255"/>
      <c r="E45" s="321">
        <f>'01_B_SO.02_Rekap'!E20</f>
        <v>0</v>
      </c>
    </row>
    <row r="46" spans="1:28" s="40" customFormat="1" ht="24.95" customHeight="1" x14ac:dyDescent="0.2">
      <c r="A46" s="370" t="s">
        <v>11774</v>
      </c>
      <c r="B46" s="1255" t="s">
        <v>5846</v>
      </c>
      <c r="C46" s="1255"/>
      <c r="D46" s="1255"/>
      <c r="E46" s="321" cm="1">
        <f t="array" ref="E46:F46">'05_Rekap_VON'!E56:F56</f>
        <v>0</v>
      </c>
      <c r="F46" s="40">
        <v>0</v>
      </c>
    </row>
    <row r="47" spans="1:28" s="56" customFormat="1" ht="24.95" customHeight="1" x14ac:dyDescent="0.2">
      <c r="A47" s="57" t="s">
        <v>23</v>
      </c>
      <c r="B47" s="42"/>
      <c r="C47" s="43"/>
      <c r="D47" s="43"/>
      <c r="E47" s="315">
        <f>E32+E45+E46</f>
        <v>0</v>
      </c>
      <c r="F47" s="340"/>
      <c r="G47" s="45"/>
      <c r="H47" s="44"/>
      <c r="I47" s="44"/>
      <c r="J47" s="44"/>
      <c r="K47" s="44"/>
      <c r="L47" s="44"/>
      <c r="M47" s="44"/>
      <c r="N47" s="44"/>
      <c r="O47" s="44"/>
      <c r="P47" s="44"/>
      <c r="Q47" s="44"/>
      <c r="R47" s="44"/>
      <c r="S47" s="44"/>
      <c r="T47" s="44"/>
      <c r="U47" s="44"/>
      <c r="V47" s="44"/>
      <c r="W47" s="44"/>
      <c r="X47" s="44"/>
      <c r="Y47" s="44"/>
      <c r="Z47" s="44"/>
      <c r="AA47" s="44"/>
      <c r="AB47" s="44"/>
    </row>
    <row r="49" spans="1:5" ht="15.75" x14ac:dyDescent="0.25">
      <c r="A49" s="1" t="s">
        <v>31</v>
      </c>
      <c r="B49" s="2"/>
      <c r="C49" s="2"/>
      <c r="D49" s="2"/>
      <c r="E49" s="3"/>
    </row>
    <row r="50" spans="1:5" ht="15.75" x14ac:dyDescent="0.25">
      <c r="A50" s="6" t="s">
        <v>1</v>
      </c>
      <c r="B50" s="7" t="s">
        <v>2</v>
      </c>
      <c r="C50" s="8"/>
      <c r="D50" s="8"/>
      <c r="E50" s="9"/>
    </row>
    <row r="51" spans="1:5" ht="15.75" x14ac:dyDescent="0.25">
      <c r="A51" s="11" t="s">
        <v>3</v>
      </c>
      <c r="B51" s="12" t="s">
        <v>2860</v>
      </c>
      <c r="C51" s="13"/>
      <c r="D51" s="13"/>
      <c r="E51" s="14"/>
    </row>
    <row r="52" spans="1:5" ht="12.75" x14ac:dyDescent="0.2">
      <c r="A52" s="16" t="s">
        <v>5</v>
      </c>
      <c r="B52" s="17" t="s">
        <v>6</v>
      </c>
      <c r="C52" s="18"/>
      <c r="D52" s="17"/>
      <c r="E52" s="19"/>
    </row>
    <row r="53" spans="1:5" ht="12.75" x14ac:dyDescent="0.2">
      <c r="A53" s="16" t="s">
        <v>7</v>
      </c>
      <c r="B53" s="17" t="s">
        <v>8</v>
      </c>
      <c r="C53" s="18"/>
      <c r="D53" s="17"/>
      <c r="E53" s="21"/>
    </row>
    <row r="54" spans="1:5" ht="12.75" x14ac:dyDescent="0.2">
      <c r="A54" s="16" t="s">
        <v>9</v>
      </c>
      <c r="B54" s="17" t="s">
        <v>10</v>
      </c>
      <c r="C54" s="18"/>
      <c r="D54" s="17"/>
      <c r="E54" s="21"/>
    </row>
    <row r="55" spans="1:5" ht="46.5" customHeight="1" x14ac:dyDescent="0.2">
      <c r="A55" s="39" t="s">
        <v>32</v>
      </c>
      <c r="B55" s="161" t="s">
        <v>33</v>
      </c>
      <c r="C55" s="318"/>
      <c r="D55" s="346" t="s">
        <v>2885</v>
      </c>
      <c r="E55" s="316" t="s">
        <v>2886</v>
      </c>
    </row>
    <row r="56" spans="1:5" ht="24.95" customHeight="1" x14ac:dyDescent="0.2">
      <c r="A56" s="370" t="s">
        <v>2863</v>
      </c>
      <c r="B56" s="1270" t="s">
        <v>2887</v>
      </c>
      <c r="C56" s="1272"/>
      <c r="D56" s="326">
        <f>SUM(D57:D61)+D68</f>
        <v>0</v>
      </c>
      <c r="E56" s="303">
        <f>SUM(E57:E61)+E68</f>
        <v>0</v>
      </c>
    </row>
    <row r="57" spans="1:5" ht="24.95" customHeight="1" x14ac:dyDescent="0.2">
      <c r="A57" s="371" t="s">
        <v>325</v>
      </c>
      <c r="B57" s="1239" t="s">
        <v>2865</v>
      </c>
      <c r="C57" s="1241"/>
      <c r="D57" s="301">
        <f>'01_B_D.1.1_Rekap'!C106</f>
        <v>0</v>
      </c>
      <c r="E57" s="283">
        <f>'01_B_D.1.1_Rekap'!E106</f>
        <v>0</v>
      </c>
    </row>
    <row r="58" spans="1:5" ht="24.95" customHeight="1" x14ac:dyDescent="0.2">
      <c r="A58" s="371" t="s">
        <v>2866</v>
      </c>
      <c r="B58" s="1239" t="s">
        <v>2867</v>
      </c>
      <c r="C58" s="1241"/>
      <c r="D58" s="301">
        <f>'01_B_D.1.2_Rekap'!C71</f>
        <v>0</v>
      </c>
      <c r="E58" s="283">
        <f>'01_B_D.1.2_Rekap'!E71</f>
        <v>0</v>
      </c>
    </row>
    <row r="59" spans="1:5" ht="24.95" customHeight="1" x14ac:dyDescent="0.2">
      <c r="A59" s="371" t="s">
        <v>682</v>
      </c>
      <c r="B59" s="1239" t="s">
        <v>2868</v>
      </c>
      <c r="C59" s="1241"/>
      <c r="D59" s="301">
        <v>0</v>
      </c>
      <c r="E59" s="283">
        <f>'01_B_D.1.4.2_Rekap'!E20</f>
        <v>0</v>
      </c>
    </row>
    <row r="60" spans="1:5" ht="24.95" customHeight="1" x14ac:dyDescent="0.2">
      <c r="A60" s="371" t="s">
        <v>684</v>
      </c>
      <c r="B60" s="1239" t="s">
        <v>2869</v>
      </c>
      <c r="C60" s="1241"/>
      <c r="D60" s="301">
        <f>'01_B_D.1.4.3_Rekap'!C63</f>
        <v>0</v>
      </c>
      <c r="E60" s="283">
        <f>'01_B_D.1.4.3_Rekap'!E63</f>
        <v>0</v>
      </c>
    </row>
    <row r="61" spans="1:5" ht="24.95" customHeight="1" x14ac:dyDescent="0.2">
      <c r="A61" s="371" t="s">
        <v>686</v>
      </c>
      <c r="B61" s="1239" t="s">
        <v>2870</v>
      </c>
      <c r="C61" s="1241"/>
      <c r="D61" s="301">
        <v>0</v>
      </c>
      <c r="E61" s="283">
        <f>SUM(E62:E67)</f>
        <v>0</v>
      </c>
    </row>
    <row r="62" spans="1:5" ht="20.100000000000001" customHeight="1" x14ac:dyDescent="0.2">
      <c r="A62" s="373" t="s">
        <v>1452</v>
      </c>
      <c r="B62" s="1265" t="s">
        <v>2871</v>
      </c>
      <c r="C62" s="1267"/>
      <c r="D62" s="335">
        <v>0</v>
      </c>
      <c r="E62" s="334">
        <f>'01_B_D.1.4.4_Rekap'!E33</f>
        <v>0</v>
      </c>
    </row>
    <row r="63" spans="1:5" ht="20.100000000000001" customHeight="1" x14ac:dyDescent="0.2">
      <c r="A63" s="373" t="s">
        <v>1463</v>
      </c>
      <c r="B63" s="1265" t="s">
        <v>2872</v>
      </c>
      <c r="C63" s="1267"/>
      <c r="D63" s="335">
        <v>0</v>
      </c>
      <c r="E63" s="334">
        <f>'01_B_D.1.4.4_Rekap'!E34</f>
        <v>0</v>
      </c>
    </row>
    <row r="64" spans="1:5" ht="20.100000000000001" customHeight="1" x14ac:dyDescent="0.2">
      <c r="A64" s="373" t="s">
        <v>2873</v>
      </c>
      <c r="B64" s="1265" t="s">
        <v>2874</v>
      </c>
      <c r="C64" s="1267"/>
      <c r="D64" s="335">
        <v>0</v>
      </c>
      <c r="E64" s="334">
        <f>'01_B_D.1.4.4_Rekap'!E35</f>
        <v>0</v>
      </c>
    </row>
    <row r="65" spans="1:7" ht="20.100000000000001" customHeight="1" x14ac:dyDescent="0.2">
      <c r="A65" s="373" t="s">
        <v>2875</v>
      </c>
      <c r="B65" s="1265" t="s">
        <v>2876</v>
      </c>
      <c r="C65" s="1267"/>
      <c r="D65" s="335">
        <v>0</v>
      </c>
      <c r="E65" s="334">
        <f>'01_B_D.1.4.4_Rekap'!E36</f>
        <v>0</v>
      </c>
    </row>
    <row r="66" spans="1:7" ht="20.100000000000001" customHeight="1" x14ac:dyDescent="0.2">
      <c r="A66" s="373" t="s">
        <v>2877</v>
      </c>
      <c r="B66" s="1265" t="s">
        <v>2878</v>
      </c>
      <c r="C66" s="1267"/>
      <c r="D66" s="335">
        <v>0</v>
      </c>
      <c r="E66" s="334">
        <f>'01_B_D.1.4.4_Rekap'!E37</f>
        <v>0</v>
      </c>
    </row>
    <row r="67" spans="1:7" ht="20.100000000000001" customHeight="1" x14ac:dyDescent="0.2">
      <c r="A67" s="373" t="s">
        <v>2879</v>
      </c>
      <c r="B67" s="1265" t="s">
        <v>2880</v>
      </c>
      <c r="C67" s="1267"/>
      <c r="D67" s="335">
        <v>0</v>
      </c>
      <c r="E67" s="334">
        <f>'01_B_D.1.4.4_Rekap'!E38</f>
        <v>0</v>
      </c>
    </row>
    <row r="68" spans="1:7" ht="24.95" customHeight="1" x14ac:dyDescent="0.2">
      <c r="A68" s="371" t="s">
        <v>2881</v>
      </c>
      <c r="B68" s="1239" t="s">
        <v>2882</v>
      </c>
      <c r="C68" s="1241"/>
      <c r="D68" s="301">
        <v>0</v>
      </c>
      <c r="E68" s="283">
        <f>'01_B_D.1.4.5_Rekap'!E20</f>
        <v>0</v>
      </c>
    </row>
    <row r="69" spans="1:7" ht="24.95" customHeight="1" x14ac:dyDescent="0.2">
      <c r="A69" s="370" t="s">
        <v>2883</v>
      </c>
      <c r="B69" s="1270" t="s">
        <v>2884</v>
      </c>
      <c r="C69" s="1272"/>
      <c r="D69" s="333">
        <v>0</v>
      </c>
      <c r="E69" s="332">
        <f>'01_B_SO.02_Rekap'!E20</f>
        <v>0</v>
      </c>
    </row>
    <row r="70" spans="1:7" ht="24.95" customHeight="1" x14ac:dyDescent="0.2">
      <c r="A70" s="370" t="s">
        <v>11774</v>
      </c>
      <c r="B70" s="1270" t="s">
        <v>5846</v>
      </c>
      <c r="C70" s="1272"/>
      <c r="D70" s="333">
        <v>0</v>
      </c>
      <c r="E70" s="332" cm="1">
        <f t="array" ref="E70:F70">'05_Rekap_VON'!E56:F56</f>
        <v>0</v>
      </c>
      <c r="F70" s="339">
        <v>0</v>
      </c>
    </row>
    <row r="71" spans="1:7" ht="24.95" customHeight="1" x14ac:dyDescent="0.2">
      <c r="A71" s="57" t="s">
        <v>23</v>
      </c>
      <c r="B71" s="336"/>
      <c r="C71" s="336"/>
      <c r="D71" s="337">
        <f>D56+D69</f>
        <v>0</v>
      </c>
      <c r="E71" s="338">
        <f>E56+E69+E70</f>
        <v>0</v>
      </c>
      <c r="F71" s="341"/>
      <c r="G71" s="164"/>
    </row>
    <row r="72" spans="1:7" ht="24.95" customHeight="1" x14ac:dyDescent="0.2">
      <c r="A72" s="57" t="s">
        <v>2888</v>
      </c>
      <c r="B72" s="336"/>
      <c r="C72" s="336"/>
      <c r="D72" s="1298">
        <f>SUM(D71:E71)</f>
        <v>0</v>
      </c>
      <c r="E72" s="1298"/>
    </row>
  </sheetData>
  <sheetProtection algorithmName="SHA-512" hashValue="eQi+cluvo4oq34XBP0lDDov2GkfR8DlWUtzyPtcIuLPbr6ViVwUssTce/hbfjCIsvV6CM5xj/q5IJITEbpweyA==" saltValue="JcBxVKshGdEzkdXkyVAwew=="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topLeftCell="A40"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3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2889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E64</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2860</v>
      </c>
      <c r="C27" s="13"/>
      <c r="D27" s="13"/>
      <c r="E27" s="14"/>
      <c r="F27" s="15"/>
    </row>
    <row r="28" spans="1:6" ht="15.75" x14ac:dyDescent="0.25">
      <c r="A28" s="49" t="s">
        <v>38</v>
      </c>
      <c r="B28" s="50" t="s">
        <v>2889</v>
      </c>
      <c r="C28" s="13"/>
      <c r="D28" s="51"/>
      <c r="E28" s="52"/>
      <c r="F28" s="15"/>
    </row>
    <row r="29" spans="1:6" ht="12.75" x14ac:dyDescent="0.2">
      <c r="A29" s="16" t="s">
        <v>7</v>
      </c>
      <c r="B29" s="17" t="s">
        <v>8</v>
      </c>
      <c r="C29" s="18"/>
      <c r="D29" s="17"/>
      <c r="E29" s="21"/>
      <c r="F29" s="20"/>
    </row>
    <row r="30" spans="1:6" ht="12.75" x14ac:dyDescent="0.2">
      <c r="A30" s="16" t="s">
        <v>9</v>
      </c>
      <c r="B30" s="17" t="s">
        <v>10</v>
      </c>
      <c r="C30" s="18"/>
      <c r="D30" s="17"/>
      <c r="E30" s="21"/>
      <c r="F30" s="20"/>
    </row>
    <row r="31" spans="1:6" ht="15" x14ac:dyDescent="0.2">
      <c r="A31" s="39" t="s">
        <v>32</v>
      </c>
      <c r="B31" s="1294" t="s">
        <v>33</v>
      </c>
      <c r="C31" s="1295"/>
      <c r="D31" s="1296"/>
      <c r="E31" s="1299" t="s">
        <v>34</v>
      </c>
      <c r="F31" s="1299"/>
    </row>
    <row r="32" spans="1:6" s="40" customFormat="1" ht="24.95" customHeight="1" x14ac:dyDescent="0.2">
      <c r="A32" s="370" t="s">
        <v>330</v>
      </c>
      <c r="B32" s="1270" t="s">
        <v>331</v>
      </c>
      <c r="C32" s="1271"/>
      <c r="D32" s="1272"/>
      <c r="E32" s="1273">
        <f>SUM(E33:F40)</f>
        <v>0</v>
      </c>
      <c r="F32" s="1273"/>
    </row>
    <row r="33" spans="1:6" s="40" customFormat="1" ht="20.100000000000001" customHeight="1" x14ac:dyDescent="0.2">
      <c r="A33" s="373">
        <v>1</v>
      </c>
      <c r="B33" s="1265" t="s">
        <v>74</v>
      </c>
      <c r="C33" s="1266"/>
      <c r="D33" s="1267"/>
      <c r="E33" s="1268">
        <f>'01_B_D.1.1'!H9</f>
        <v>0</v>
      </c>
      <c r="F33" s="1269"/>
    </row>
    <row r="34" spans="1:6" s="40" customFormat="1" ht="20.100000000000001" customHeight="1" x14ac:dyDescent="0.2">
      <c r="A34" s="373">
        <v>3</v>
      </c>
      <c r="B34" s="1265" t="s">
        <v>43</v>
      </c>
      <c r="C34" s="1266"/>
      <c r="D34" s="1267"/>
      <c r="E34" s="1268">
        <f>'01_B_D.1.1'!H56</f>
        <v>0</v>
      </c>
      <c r="F34" s="1269"/>
    </row>
    <row r="35" spans="1:6" s="40" customFormat="1" ht="20.100000000000001" customHeight="1" x14ac:dyDescent="0.2">
      <c r="A35" s="373">
        <v>4</v>
      </c>
      <c r="B35" s="1265" t="s">
        <v>2890</v>
      </c>
      <c r="C35" s="1266"/>
      <c r="D35" s="1267"/>
      <c r="E35" s="1268">
        <f>'01_B_D.1.1'!H80</f>
        <v>0</v>
      </c>
      <c r="F35" s="1269"/>
    </row>
    <row r="36" spans="1:6" s="40" customFormat="1" ht="20.100000000000001" customHeight="1" x14ac:dyDescent="0.2">
      <c r="A36" s="373">
        <v>5</v>
      </c>
      <c r="B36" s="1265" t="s">
        <v>2891</v>
      </c>
      <c r="C36" s="1266"/>
      <c r="D36" s="1267"/>
      <c r="E36" s="1268">
        <f>'01_B_D.1.1'!H91</f>
        <v>0</v>
      </c>
      <c r="F36" s="1269"/>
    </row>
    <row r="37" spans="1:6" s="40" customFormat="1" ht="20.100000000000001" customHeight="1" x14ac:dyDescent="0.2">
      <c r="A37" s="373">
        <v>6</v>
      </c>
      <c r="B37" s="1265" t="s">
        <v>969</v>
      </c>
      <c r="C37" s="1266"/>
      <c r="D37" s="1267"/>
      <c r="E37" s="1268">
        <f>'01_B_D.1.1'!H116</f>
        <v>0</v>
      </c>
      <c r="F37" s="1269"/>
    </row>
    <row r="38" spans="1:6" s="40" customFormat="1" ht="20.100000000000001" customHeight="1" x14ac:dyDescent="0.2">
      <c r="A38" s="373">
        <v>9</v>
      </c>
      <c r="B38" s="1265" t="s">
        <v>970</v>
      </c>
      <c r="C38" s="1266"/>
      <c r="D38" s="1267"/>
      <c r="E38" s="1268">
        <f>'01_B_D.1.1'!H428</f>
        <v>0</v>
      </c>
      <c r="F38" s="1269"/>
    </row>
    <row r="39" spans="1:6" s="40" customFormat="1" ht="20.100000000000001" customHeight="1" x14ac:dyDescent="0.2">
      <c r="A39" s="373">
        <v>997</v>
      </c>
      <c r="B39" s="1265" t="s">
        <v>971</v>
      </c>
      <c r="C39" s="1266"/>
      <c r="D39" s="1267"/>
      <c r="E39" s="1268">
        <f>'01_B_D.1.1'!H746</f>
        <v>0</v>
      </c>
      <c r="F39" s="1269"/>
    </row>
    <row r="40" spans="1:6" s="40" customFormat="1" ht="20.100000000000001" customHeight="1" x14ac:dyDescent="0.2">
      <c r="A40" s="373">
        <v>998</v>
      </c>
      <c r="B40" s="1265" t="s">
        <v>972</v>
      </c>
      <c r="C40" s="1266"/>
      <c r="D40" s="1267"/>
      <c r="E40" s="1268">
        <f>'01_B_D.1.1'!H770</f>
        <v>0</v>
      </c>
      <c r="F40" s="1269"/>
    </row>
    <row r="41" spans="1:6" s="40" customFormat="1" ht="24.95" customHeight="1" x14ac:dyDescent="0.2">
      <c r="A41" s="370" t="s">
        <v>340</v>
      </c>
      <c r="B41" s="1270" t="s">
        <v>341</v>
      </c>
      <c r="C41" s="1271"/>
      <c r="D41" s="1272"/>
      <c r="E41" s="1279">
        <f>SUM(E42:F61)</f>
        <v>0</v>
      </c>
      <c r="F41" s="1280"/>
    </row>
    <row r="42" spans="1:6" s="40" customFormat="1" ht="20.100000000000001" customHeight="1" x14ac:dyDescent="0.2">
      <c r="A42" s="373">
        <v>711</v>
      </c>
      <c r="B42" s="1265" t="s">
        <v>2892</v>
      </c>
      <c r="C42" s="1266"/>
      <c r="D42" s="1267"/>
      <c r="E42" s="1268">
        <f>'01_B_D.1.1'!H778</f>
        <v>0</v>
      </c>
      <c r="F42" s="1269"/>
    </row>
    <row r="43" spans="1:6" s="40" customFormat="1" ht="20.100000000000001" customHeight="1" x14ac:dyDescent="0.2">
      <c r="A43" s="373">
        <v>712</v>
      </c>
      <c r="B43" s="1265" t="s">
        <v>2893</v>
      </c>
      <c r="C43" s="1266"/>
      <c r="D43" s="1267"/>
      <c r="E43" s="1268">
        <f>'01_B_D.1.1'!H831</f>
        <v>0</v>
      </c>
      <c r="F43" s="1269"/>
    </row>
    <row r="44" spans="1:6" s="40" customFormat="1" ht="20.100000000000001" customHeight="1" x14ac:dyDescent="0.2">
      <c r="A44" s="373">
        <v>713</v>
      </c>
      <c r="B44" s="1265" t="s">
        <v>343</v>
      </c>
      <c r="C44" s="1266"/>
      <c r="D44" s="1267"/>
      <c r="E44" s="1268">
        <f>'01_B_D.1.1'!H865</f>
        <v>0</v>
      </c>
      <c r="F44" s="1269"/>
    </row>
    <row r="45" spans="1:6" s="40" customFormat="1" ht="20.100000000000001" customHeight="1" x14ac:dyDescent="0.2">
      <c r="A45" s="373">
        <v>762</v>
      </c>
      <c r="B45" s="1265" t="s">
        <v>345</v>
      </c>
      <c r="C45" s="1266"/>
      <c r="D45" s="1267"/>
      <c r="E45" s="1268">
        <f>'01_B_D.1.1'!H986</f>
        <v>0</v>
      </c>
      <c r="F45" s="1269"/>
    </row>
    <row r="46" spans="1:6" s="40" customFormat="1" ht="20.100000000000001" customHeight="1" x14ac:dyDescent="0.2">
      <c r="A46" s="373">
        <v>763</v>
      </c>
      <c r="B46" s="1265" t="s">
        <v>974</v>
      </c>
      <c r="C46" s="1266"/>
      <c r="D46" s="1267"/>
      <c r="E46" s="1268">
        <f>'01_B_D.1.1'!H1030</f>
        <v>0</v>
      </c>
      <c r="F46" s="1269"/>
    </row>
    <row r="47" spans="1:6" s="40" customFormat="1" ht="20.100000000000001" customHeight="1" x14ac:dyDescent="0.2">
      <c r="A47" s="373">
        <v>764</v>
      </c>
      <c r="B47" s="1265" t="s">
        <v>2894</v>
      </c>
      <c r="C47" s="1266"/>
      <c r="D47" s="1267"/>
      <c r="E47" s="1268">
        <f>'01_B_D.1.1'!H1155</f>
        <v>0</v>
      </c>
      <c r="F47" s="1269"/>
    </row>
    <row r="48" spans="1:6" s="40" customFormat="1" ht="20.100000000000001" customHeight="1" x14ac:dyDescent="0.2">
      <c r="A48" s="373">
        <v>765</v>
      </c>
      <c r="B48" s="1265" t="s">
        <v>2895</v>
      </c>
      <c r="C48" s="1266"/>
      <c r="D48" s="1267"/>
      <c r="E48" s="1268">
        <f>'01_B_D.1.1'!H1189</f>
        <v>0</v>
      </c>
      <c r="F48" s="1269"/>
    </row>
    <row r="49" spans="1:29" s="40" customFormat="1" ht="20.100000000000001" customHeight="1" x14ac:dyDescent="0.2">
      <c r="A49" s="373">
        <v>766</v>
      </c>
      <c r="B49" s="1265" t="s">
        <v>347</v>
      </c>
      <c r="C49" s="1266"/>
      <c r="D49" s="1267"/>
      <c r="E49" s="1268">
        <f>'01_B_D.1.1'!H1207</f>
        <v>0</v>
      </c>
      <c r="F49" s="1269"/>
    </row>
    <row r="50" spans="1:29" s="40" customFormat="1" ht="20.100000000000001" customHeight="1" x14ac:dyDescent="0.2">
      <c r="A50" s="373">
        <v>766.76700000000005</v>
      </c>
      <c r="B50" s="1265" t="s">
        <v>2896</v>
      </c>
      <c r="C50" s="1266"/>
      <c r="D50" s="1267"/>
      <c r="E50" s="1268">
        <f>'01_B_D.1.1'!H1230</f>
        <v>0</v>
      </c>
      <c r="F50" s="1269"/>
    </row>
    <row r="51" spans="1:29" s="40" customFormat="1" ht="20.100000000000001" customHeight="1" x14ac:dyDescent="0.2">
      <c r="A51" s="373">
        <v>767</v>
      </c>
      <c r="B51" s="1265" t="s">
        <v>63</v>
      </c>
      <c r="C51" s="1266"/>
      <c r="D51" s="1267"/>
      <c r="E51" s="1268">
        <f>'01_B_D.1.1'!H1246</f>
        <v>0</v>
      </c>
      <c r="F51" s="1269"/>
    </row>
    <row r="52" spans="1:29" s="40" customFormat="1" ht="20.100000000000001" customHeight="1" x14ac:dyDescent="0.2">
      <c r="A52" s="373">
        <v>771</v>
      </c>
      <c r="B52" s="1265" t="s">
        <v>2897</v>
      </c>
      <c r="C52" s="1266"/>
      <c r="D52" s="1267"/>
      <c r="E52" s="1268">
        <f>'01_B_D.1.1'!H1362</f>
        <v>0</v>
      </c>
      <c r="F52" s="1269"/>
    </row>
    <row r="53" spans="1:29" s="40" customFormat="1" ht="20.100000000000001" customHeight="1" x14ac:dyDescent="0.2">
      <c r="A53" s="373">
        <v>772</v>
      </c>
      <c r="B53" s="1265" t="s">
        <v>2898</v>
      </c>
      <c r="C53" s="1266"/>
      <c r="D53" s="1267"/>
      <c r="E53" s="1268">
        <f>'01_B_D.1.1'!H1392</f>
        <v>0</v>
      </c>
      <c r="F53" s="1269"/>
    </row>
    <row r="54" spans="1:29" s="40" customFormat="1" ht="20.100000000000001" customHeight="1" x14ac:dyDescent="0.2">
      <c r="A54" s="373">
        <v>773</v>
      </c>
      <c r="B54" s="1265" t="s">
        <v>2899</v>
      </c>
      <c r="C54" s="1266"/>
      <c r="D54" s="1267"/>
      <c r="E54" s="1268">
        <f>'01_B_D.1.1'!H1443</f>
        <v>0</v>
      </c>
      <c r="F54" s="1269"/>
    </row>
    <row r="55" spans="1:29" s="40" customFormat="1" ht="20.100000000000001" customHeight="1" x14ac:dyDescent="0.2">
      <c r="A55" s="373">
        <v>776</v>
      </c>
      <c r="B55" s="1265" t="s">
        <v>67</v>
      </c>
      <c r="C55" s="1266"/>
      <c r="D55" s="1267"/>
      <c r="E55" s="1268">
        <f>'01_B_D.1.1'!H1539</f>
        <v>0</v>
      </c>
      <c r="F55" s="1269"/>
    </row>
    <row r="56" spans="1:29" s="40" customFormat="1" ht="20.100000000000001" customHeight="1" x14ac:dyDescent="0.2">
      <c r="A56" s="373">
        <v>777</v>
      </c>
      <c r="B56" s="1265" t="s">
        <v>2900</v>
      </c>
      <c r="C56" s="1266"/>
      <c r="D56" s="1267"/>
      <c r="E56" s="1268">
        <f>'01_B_D.1.1'!H1553</f>
        <v>0</v>
      </c>
      <c r="F56" s="1269"/>
    </row>
    <row r="57" spans="1:29" s="40" customFormat="1" ht="20.100000000000001" customHeight="1" x14ac:dyDescent="0.2">
      <c r="A57" s="373">
        <v>782</v>
      </c>
      <c r="B57" s="1265" t="s">
        <v>2901</v>
      </c>
      <c r="C57" s="1266"/>
      <c r="D57" s="1267"/>
      <c r="E57" s="1268">
        <f>'01_B_D.1.1'!H1572</f>
        <v>0</v>
      </c>
      <c r="F57" s="1269"/>
    </row>
    <row r="58" spans="1:29" s="40" customFormat="1" ht="20.100000000000001" customHeight="1" x14ac:dyDescent="0.2">
      <c r="A58" s="373">
        <v>783</v>
      </c>
      <c r="B58" s="1265" t="s">
        <v>975</v>
      </c>
      <c r="C58" s="1266"/>
      <c r="D58" s="1267"/>
      <c r="E58" s="1268">
        <f>'01_B_D.1.1'!H1577</f>
        <v>0</v>
      </c>
      <c r="F58" s="1269"/>
    </row>
    <row r="59" spans="1:29" s="40" customFormat="1" ht="20.100000000000001" customHeight="1" x14ac:dyDescent="0.2">
      <c r="A59" s="373">
        <v>784</v>
      </c>
      <c r="B59" s="1265" t="s">
        <v>976</v>
      </c>
      <c r="C59" s="1266"/>
      <c r="D59" s="1267"/>
      <c r="E59" s="1268">
        <f>'01_B_D.1.1'!H1613</f>
        <v>0</v>
      </c>
      <c r="F59" s="1269"/>
    </row>
    <row r="60" spans="1:29" s="40" customFormat="1" ht="20.100000000000001" customHeight="1" x14ac:dyDescent="0.2">
      <c r="A60" s="373">
        <v>787</v>
      </c>
      <c r="B60" s="1265" t="s">
        <v>2902</v>
      </c>
      <c r="C60" s="1266"/>
      <c r="D60" s="1267"/>
      <c r="E60" s="1268">
        <f>'01_B_D.1.1'!H1719</f>
        <v>0</v>
      </c>
      <c r="F60" s="1269"/>
    </row>
    <row r="61" spans="1:29" s="40" customFormat="1" ht="20.100000000000001" customHeight="1" x14ac:dyDescent="0.2">
      <c r="A61" s="373">
        <v>799</v>
      </c>
      <c r="B61" s="1265" t="s">
        <v>795</v>
      </c>
      <c r="C61" s="1266"/>
      <c r="D61" s="1267"/>
      <c r="E61" s="1268">
        <f>'01_B_D.1.1'!H1756</f>
        <v>0</v>
      </c>
      <c r="F61" s="1269"/>
    </row>
    <row r="62" spans="1:29" s="40" customFormat="1" ht="24.95" customHeight="1" x14ac:dyDescent="0.2">
      <c r="A62" s="370" t="s">
        <v>1145</v>
      </c>
      <c r="B62" s="1270" t="s">
        <v>2903</v>
      </c>
      <c r="C62" s="1271"/>
      <c r="D62" s="1272"/>
      <c r="E62" s="1279">
        <f>SUM(E63)</f>
        <v>0</v>
      </c>
      <c r="F62" s="1280"/>
    </row>
    <row r="63" spans="1:29" s="40" customFormat="1" ht="20.100000000000001" customHeight="1" x14ac:dyDescent="0.2">
      <c r="A63" s="373" t="s">
        <v>2904</v>
      </c>
      <c r="B63" s="1265" t="s">
        <v>2905</v>
      </c>
      <c r="C63" s="1266"/>
      <c r="D63" s="1267"/>
      <c r="E63" s="1268">
        <f>'01_B_D.1.1'!H1770</f>
        <v>0</v>
      </c>
      <c r="F63" s="1269"/>
    </row>
    <row r="64" spans="1:29" s="56" customFormat="1" ht="24.95" customHeight="1" x14ac:dyDescent="0.2">
      <c r="A64" s="57" t="s">
        <v>79</v>
      </c>
      <c r="B64" s="42"/>
      <c r="C64" s="43"/>
      <c r="D64" s="43"/>
      <c r="E64" s="1292">
        <f>E32+E41+E62</f>
        <v>0</v>
      </c>
      <c r="F64" s="1293"/>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75" x14ac:dyDescent="0.25">
      <c r="A66" s="1" t="s">
        <v>2906</v>
      </c>
      <c r="B66" s="2"/>
      <c r="C66" s="2"/>
      <c r="D66" s="2"/>
      <c r="E66" s="3"/>
      <c r="F66" s="4"/>
    </row>
    <row r="67" spans="1:6" ht="15.75" x14ac:dyDescent="0.25">
      <c r="A67" s="6" t="s">
        <v>1</v>
      </c>
      <c r="B67" s="7" t="s">
        <v>2</v>
      </c>
      <c r="C67" s="8"/>
      <c r="D67" s="8"/>
      <c r="E67" s="9"/>
      <c r="F67" s="10"/>
    </row>
    <row r="68" spans="1:6" ht="15.75" x14ac:dyDescent="0.25">
      <c r="A68" s="11" t="s">
        <v>3</v>
      </c>
      <c r="B68" s="12" t="s">
        <v>2860</v>
      </c>
      <c r="C68" s="13"/>
      <c r="D68" s="13"/>
      <c r="E68" s="14"/>
      <c r="F68" s="15"/>
    </row>
    <row r="69" spans="1:6" ht="15.75" x14ac:dyDescent="0.25">
      <c r="A69" s="49" t="s">
        <v>38</v>
      </c>
      <c r="B69" s="50" t="s">
        <v>2889</v>
      </c>
      <c r="C69" s="13"/>
      <c r="D69" s="51"/>
      <c r="E69" s="52"/>
      <c r="F69" s="15"/>
    </row>
    <row r="70" spans="1:6" ht="12.75" x14ac:dyDescent="0.2">
      <c r="A70" s="16" t="s">
        <v>7</v>
      </c>
      <c r="B70" s="17" t="s">
        <v>8</v>
      </c>
      <c r="C70" s="18"/>
      <c r="D70" s="17"/>
      <c r="E70" s="21"/>
      <c r="F70" s="20"/>
    </row>
    <row r="71" spans="1:6" ht="12.75" x14ac:dyDescent="0.2">
      <c r="A71" s="16" t="s">
        <v>9</v>
      </c>
      <c r="B71" s="17" t="s">
        <v>10</v>
      </c>
      <c r="C71" s="18"/>
      <c r="D71" s="17"/>
      <c r="E71" s="21"/>
      <c r="F71" s="20"/>
    </row>
    <row r="72" spans="1:6" ht="12.95" customHeight="1" x14ac:dyDescent="0.2">
      <c r="A72" s="1300" t="s">
        <v>32</v>
      </c>
      <c r="B72" s="1300" t="s">
        <v>33</v>
      </c>
      <c r="C72" s="1301" t="s">
        <v>2907</v>
      </c>
      <c r="D72" s="1302"/>
      <c r="E72" s="1303" t="s">
        <v>2908</v>
      </c>
      <c r="F72" s="1304"/>
    </row>
    <row r="73" spans="1:6" ht="14.45" customHeight="1" x14ac:dyDescent="0.2">
      <c r="A73" s="1300"/>
      <c r="B73" s="1300"/>
      <c r="C73" s="1301" t="s">
        <v>34</v>
      </c>
      <c r="D73" s="1302"/>
      <c r="E73" s="1303" t="s">
        <v>34</v>
      </c>
      <c r="F73" s="1304"/>
    </row>
    <row r="74" spans="1:6" ht="15" x14ac:dyDescent="0.2">
      <c r="A74" s="370" t="s">
        <v>330</v>
      </c>
      <c r="B74" s="54" t="s">
        <v>331</v>
      </c>
      <c r="C74" s="1273">
        <f>SUM(C75:D82)</f>
        <v>0</v>
      </c>
      <c r="D74" s="1273"/>
      <c r="E74" s="1273">
        <f>SUM(E75:F82)</f>
        <v>0</v>
      </c>
      <c r="F74" s="1273"/>
    </row>
    <row r="75" spans="1:6" ht="15" x14ac:dyDescent="0.2">
      <c r="A75" s="373">
        <v>1</v>
      </c>
      <c r="B75" s="165" t="s">
        <v>74</v>
      </c>
      <c r="C75" s="1268">
        <f>'01_B_D.1.1'!H32+'01_B_D.1.1'!H38+'01_B_D.1.1'!H50</f>
        <v>0</v>
      </c>
      <c r="D75" s="1269"/>
      <c r="E75" s="1268">
        <f>'01_B_D.1.1'!H10+'01_B_D.1.1'!H15+'01_B_D.1.1'!H20+'01_B_D.1.1'!H26+'01_B_D.1.1'!H43</f>
        <v>0</v>
      </c>
      <c r="F75" s="1269"/>
    </row>
    <row r="76" spans="1:6" ht="15" x14ac:dyDescent="0.2">
      <c r="A76" s="373">
        <v>3</v>
      </c>
      <c r="B76" s="165" t="s">
        <v>43</v>
      </c>
      <c r="C76" s="1268">
        <f>'01_B_D.1.1'!H62+'01_B_D.1.1'!H67</f>
        <v>0</v>
      </c>
      <c r="D76" s="1269"/>
      <c r="E76" s="1268">
        <f>'01_B_D.1.1'!H57+'01_B_D.1.1'!H72</f>
        <v>0</v>
      </c>
      <c r="F76" s="1269"/>
    </row>
    <row r="77" spans="1:6" ht="15" x14ac:dyDescent="0.2">
      <c r="A77" s="373">
        <v>4</v>
      </c>
      <c r="B77" s="165" t="s">
        <v>2890</v>
      </c>
      <c r="C77" s="1268">
        <v>0</v>
      </c>
      <c r="D77" s="1269"/>
      <c r="E77" s="1268">
        <f>'01_B_D.1.1'!H81+'01_B_D.1.1'!H86</f>
        <v>0</v>
      </c>
      <c r="F77" s="1269"/>
    </row>
    <row r="78" spans="1:6" ht="15" x14ac:dyDescent="0.2">
      <c r="A78" s="373">
        <v>5</v>
      </c>
      <c r="B78" s="165" t="s">
        <v>2891</v>
      </c>
      <c r="C78" s="1268">
        <f>'01_B_D.1.1'!H106</f>
        <v>0</v>
      </c>
      <c r="D78" s="1269"/>
      <c r="E78" s="1268">
        <f>'01_B_D.1.1'!H92+'01_B_D.1.1'!H96+'01_B_D.1.1'!H101+'01_B_D.1.1'!H111</f>
        <v>0</v>
      </c>
      <c r="F78" s="1269"/>
    </row>
    <row r="79" spans="1:6" ht="15" x14ac:dyDescent="0.2">
      <c r="A79" s="373">
        <v>6</v>
      </c>
      <c r="B79" s="165" t="s">
        <v>969</v>
      </c>
      <c r="C79" s="1268">
        <f>'01_B_D.1.1'!H241+'01_B_D.1.1'!H289+'01_B_D.1.1'!H293+'01_B_D.1.1'!H353+'01_B_D.1.1'!H365+'01_B_D.1.1'!H372+'01_B_D.1.1'!H386+'01_B_D.1.1'!H394+'01_B_D.1.1'!H409+'01_B_D.1.1'!H420+'01_B_D.1.1'!H424</f>
        <v>0</v>
      </c>
      <c r="D79" s="1269"/>
      <c r="E79" s="1268">
        <f>'01_B_D.1.1'!H117+'01_B_D.1.1'!H122+'01_B_D.1.1'!H133+'01_B_D.1.1'!H144+'01_B_D.1.1'!H147+'01_B_D.1.1'!H166+'01_B_D.1.1'!H195+'01_B_D.1.1'!H222+'01_B_D.1.1'!H249+'01_B_D.1.1'!H297+'01_B_D.1.1'!H332+'01_B_D.1.1'!H336+'01_B_D.1.1'!H340+'01_B_D.1.1'!H348+'01_B_D.1.1'!H359+'01_B_D.1.1'!H379+'01_B_D.1.1'!H399</f>
        <v>0</v>
      </c>
      <c r="F79" s="1269"/>
    </row>
    <row r="80" spans="1:6" ht="15" x14ac:dyDescent="0.2">
      <c r="A80" s="373">
        <v>9</v>
      </c>
      <c r="B80" s="165" t="s">
        <v>970</v>
      </c>
      <c r="C80" s="1268">
        <f>'01_B_D.1.1'!H436+'01_B_D.1.1'!H447+'01_B_D.1.1'!H483+'01_B_D.1.1'!H498+'01_B_D.1.1'!H509+'01_B_D.1.1'!H524+'01_B_D.1.1'!H532+'01_B_D.1.1'!H551+'01_B_D.1.1'!H557+'01_B_D.1.1'!H561+'01_B_D.1.1'!H578+'01_B_D.1.1'!H596+'01_B_D.1.1'!H609+'01_B_D.1.1'!H620+'01_B_D.1.1'!H637+'01_B_D.1.1'!H668</f>
        <v>0</v>
      </c>
      <c r="D80" s="1269"/>
      <c r="E80" s="1268">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269"/>
    </row>
    <row r="81" spans="1:6" ht="15" x14ac:dyDescent="0.2">
      <c r="A81" s="373">
        <v>997</v>
      </c>
      <c r="B81" s="165" t="s">
        <v>971</v>
      </c>
      <c r="C81" s="1268">
        <f>'01_B_D.1.1'!H750+'01_B_D.1.1'!H756+'01_B_D.1.1'!H763+'01_B_D.1.1'!H767</f>
        <v>0</v>
      </c>
      <c r="D81" s="1269"/>
      <c r="E81" s="1268">
        <f>'01_B_D.1.1'!H747+'01_B_D.1.1'!H753+'01_B_D.1.1'!H759</f>
        <v>0</v>
      </c>
      <c r="F81" s="1269"/>
    </row>
    <row r="82" spans="1:6" ht="15" x14ac:dyDescent="0.2">
      <c r="A82" s="373">
        <v>998</v>
      </c>
      <c r="B82" s="165" t="s">
        <v>972</v>
      </c>
      <c r="C82" s="1268">
        <f>'01_B_D.1.1'!H774</f>
        <v>0</v>
      </c>
      <c r="D82" s="1269"/>
      <c r="E82" s="1268">
        <f>'01_B_D.1.1'!H771</f>
        <v>0</v>
      </c>
      <c r="F82" s="1269"/>
    </row>
    <row r="83" spans="1:6" ht="15" x14ac:dyDescent="0.2">
      <c r="A83" s="370" t="s">
        <v>340</v>
      </c>
      <c r="B83" s="54" t="s">
        <v>341</v>
      </c>
      <c r="C83" s="1279">
        <f>SUM(C84:D103)</f>
        <v>0</v>
      </c>
      <c r="D83" s="1280"/>
      <c r="E83" s="1279">
        <f>SUM(E84:F103)</f>
        <v>0</v>
      </c>
      <c r="F83" s="1280"/>
    </row>
    <row r="84" spans="1:6" ht="15" x14ac:dyDescent="0.2">
      <c r="A84" s="373">
        <v>711</v>
      </c>
      <c r="B84" s="165" t="s">
        <v>2892</v>
      </c>
      <c r="C84" s="1268">
        <f>'01_B_D.1.1'!H788+'01_B_D.1.1'!H793+'01_B_D.1.1'!H797+'01_B_D.1.1'!H801+'01_B_D.1.1'!H828</f>
        <v>0</v>
      </c>
      <c r="D84" s="1269"/>
      <c r="E84" s="1268">
        <f>'01_B_D.1.1'!H779+'01_B_D.1.1'!H784+'01_B_D.1.1'!H806+'01_B_D.1.1'!H813+'01_B_D.1.1'!H819+'01_B_D.1.1'!H825</f>
        <v>0</v>
      </c>
      <c r="F84" s="1269"/>
    </row>
    <row r="85" spans="1:6" ht="15" x14ac:dyDescent="0.2">
      <c r="A85" s="373">
        <v>712</v>
      </c>
      <c r="B85" s="165" t="s">
        <v>2893</v>
      </c>
      <c r="C85" s="1268">
        <f>0</f>
        <v>0</v>
      </c>
      <c r="D85" s="1269"/>
      <c r="E85" s="1268">
        <f>'01_B_D.1.1'!H832+'01_B_D.1.1'!H840+'01_B_D.1.1'!H847+'01_B_D.1.1'!H853+'01_B_D.1.1'!H862</f>
        <v>0</v>
      </c>
      <c r="F85" s="1269"/>
    </row>
    <row r="86" spans="1:6" ht="15" x14ac:dyDescent="0.2">
      <c r="A86" s="373">
        <v>713</v>
      </c>
      <c r="B86" s="165" t="s">
        <v>343</v>
      </c>
      <c r="C86" s="1268">
        <f>'01_B_D.1.1'!H878+'01_B_D.1.1'!H888+'01_B_D.1.1'!H904+'01_B_D.1.1'!H924+'01_B_D.1.1'!H983</f>
        <v>0</v>
      </c>
      <c r="D86" s="1269"/>
      <c r="E86" s="1268">
        <f>'01_B_D.1.1'!H866+'01_B_D.1.1'!H870+'01_B_D.1.1'!H897+'01_B_D.1.1'!H910+'01_B_D.1.1'!H917+'01_B_D.1.1'!H932+'01_B_D.1.1'!H939+'01_B_D.1.1'!H946+'01_B_D.1.1'!H953+'01_B_D.1.1'!H958+'01_B_D.1.1'!H965+'01_B_D.1.1'!H972+'01_B_D.1.1'!H980</f>
        <v>0</v>
      </c>
      <c r="F86" s="1269"/>
    </row>
    <row r="87" spans="1:6" ht="15" x14ac:dyDescent="0.2">
      <c r="A87" s="373">
        <v>762</v>
      </c>
      <c r="B87" s="165" t="s">
        <v>345</v>
      </c>
      <c r="C87" s="1268">
        <f>0</f>
        <v>0</v>
      </c>
      <c r="D87" s="1269"/>
      <c r="E87" s="1268">
        <f>'01_B_D.1.1'!H987+'01_B_D.1.1'!H991+'01_B_D.1.1'!H996+'01_B_D.1.1'!H1002+'01_B_D.1.1'!H1007+'01_B_D.1.1'!H1013+'01_B_D.1.1'!H1017+'01_B_D.1.1'!H1022+'01_B_D.1.1'!H1027</f>
        <v>0</v>
      </c>
      <c r="F87" s="1269"/>
    </row>
    <row r="88" spans="1:6" ht="15" x14ac:dyDescent="0.2">
      <c r="A88" s="373">
        <v>763</v>
      </c>
      <c r="B88" s="165" t="s">
        <v>974</v>
      </c>
      <c r="C88" s="1268">
        <f>0</f>
        <v>0</v>
      </c>
      <c r="D88" s="1269"/>
      <c r="E88" s="1268">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269"/>
    </row>
    <row r="89" spans="1:6" ht="15" x14ac:dyDescent="0.2">
      <c r="A89" s="373">
        <v>764</v>
      </c>
      <c r="B89" s="165" t="s">
        <v>2894</v>
      </c>
      <c r="C89" s="1268">
        <f>0</f>
        <v>0</v>
      </c>
      <c r="D89" s="1269"/>
      <c r="E89" s="1268">
        <f>'01_B_D.1.1'!H1156+'01_B_D.1.1'!H1159+'01_B_D.1.1'!H1162+'01_B_D.1.1'!H1165+'01_B_D.1.1'!H1168+'01_B_D.1.1'!H1171+'01_B_D.1.1'!H1174+'01_B_D.1.1'!H1177+'01_B_D.1.1'!H1180+'01_B_D.1.1'!H1183+'01_B_D.1.1'!H1186</f>
        <v>0</v>
      </c>
      <c r="F89" s="1269"/>
    </row>
    <row r="90" spans="1:6" ht="15" x14ac:dyDescent="0.2">
      <c r="A90" s="373">
        <v>765</v>
      </c>
      <c r="B90" s="165" t="s">
        <v>2895</v>
      </c>
      <c r="C90" s="1268">
        <f>0</f>
        <v>0</v>
      </c>
      <c r="D90" s="1269"/>
      <c r="E90" s="1268">
        <f>'01_B_D.1.1'!H1190+'01_B_D.1.1'!H1195+'01_B_D.1.1'!H1199+'01_B_D.1.1'!H1204</f>
        <v>0</v>
      </c>
      <c r="F90" s="1269"/>
    </row>
    <row r="91" spans="1:6" ht="15" x14ac:dyDescent="0.2">
      <c r="A91" s="373">
        <v>766</v>
      </c>
      <c r="B91" s="165" t="s">
        <v>347</v>
      </c>
      <c r="C91" s="1268">
        <f>0</f>
        <v>0</v>
      </c>
      <c r="D91" s="1269"/>
      <c r="E91" s="1268">
        <f>'01_B_D.1.1'!H1208+'01_B_D.1.1'!H1211+'01_B_D.1.1'!H1214+'01_B_D.1.1'!H1217+'01_B_D.1.1'!H1220+'01_B_D.1.1'!H1223+'01_B_D.1.1'!H1226</f>
        <v>0</v>
      </c>
      <c r="F91" s="1269"/>
    </row>
    <row r="92" spans="1:6" ht="15" x14ac:dyDescent="0.2">
      <c r="A92" s="373">
        <v>766.76700000000005</v>
      </c>
      <c r="B92" s="165" t="s">
        <v>2896</v>
      </c>
      <c r="C92" s="1268">
        <f>0</f>
        <v>0</v>
      </c>
      <c r="D92" s="1269"/>
      <c r="E92" s="1268">
        <f>'01_B_D.1.1'!H1234+'01_B_D.1.1'!H1237+'01_B_D.1.1'!H1240+'01_B_D.1.1'!H1243</f>
        <v>0</v>
      </c>
      <c r="F92" s="1269"/>
    </row>
    <row r="93" spans="1:6" ht="15" x14ac:dyDescent="0.2">
      <c r="A93" s="373">
        <v>767</v>
      </c>
      <c r="B93" s="165" t="s">
        <v>63</v>
      </c>
      <c r="C93" s="1268">
        <f>'01_B_D.1.1'!H1259+'01_B_D.1.1'!H1280+'01_B_D.1.1'!H1283+'01_B_D.1.1'!H1295+'01_B_D.1.1'!H1298+'01_B_D.1.1'!H1316+'01_B_D.1.1'!H1338+'01_B_D.1.1'!H1359</f>
        <v>0</v>
      </c>
      <c r="D93" s="1269"/>
      <c r="E93" s="1268">
        <f>'01_B_D.1.1'!H1247+'01_B_D.1.1'!H1250+'01_B_D.1.1'!H1253+'01_B_D.1.1'!H1256+'01_B_D.1.1'!H1262+'01_B_D.1.1'!H1265+'01_B_D.1.1'!H1268+'01_B_D.1.1'!H1271+'01_B_D.1.1'!H1274+'01_B_D.1.1'!H1277+'01_B_D.1.1'!H1286+'01_B_D.1.1'!H1289+'01_B_D.1.1'!H1292+'01_B_D.1.1'!H1301+'01_B_D.1.1'!H1304+'01_B_D.1.1'!H1307+'01_B_D.1.1'!H1310+'01_B_D.1.1'!H1313+'01_B_D.1.1'!H1321+'01_B_D.1.1'!H1333+'01_B_D.1.1'!H1343+'01_B_D.1.1'!H1347+'01_B_D.1.1'!H1351+'01_B_D.1.1'!H1356</f>
        <v>0</v>
      </c>
      <c r="F93" s="1269"/>
    </row>
    <row r="94" spans="1:6" ht="15" x14ac:dyDescent="0.2">
      <c r="A94" s="373">
        <v>771</v>
      </c>
      <c r="B94" s="165" t="s">
        <v>2897</v>
      </c>
      <c r="C94" s="1268">
        <f>'01_B_D.1.1'!H1376</f>
        <v>0</v>
      </c>
      <c r="D94" s="1269"/>
      <c r="E94" s="1268">
        <f>'01_B_D.1.1'!H1363</f>
        <v>0</v>
      </c>
      <c r="F94" s="1269"/>
    </row>
    <row r="95" spans="1:6" ht="15" x14ac:dyDescent="0.2">
      <c r="A95" s="373">
        <v>772</v>
      </c>
      <c r="B95" s="165" t="s">
        <v>2898</v>
      </c>
      <c r="C95" s="1268">
        <f>'01_B_D.1.1'!H1405</f>
        <v>0</v>
      </c>
      <c r="D95" s="1269"/>
      <c r="E95" s="1268">
        <f>'01_B_D.1.1'!H1393+'01_B_D.1.1'!H1399+'01_B_D.1.1'!H1410+'01_B_D.1.1'!H1415+'01_B_D.1.1'!H1422+'01_B_D.1.1'!H1427+'01_B_D.1.1'!H1435+'01_B_D.1.1'!H1440</f>
        <v>0</v>
      </c>
      <c r="F95" s="1269"/>
    </row>
    <row r="96" spans="1:6" ht="15" x14ac:dyDescent="0.2">
      <c r="A96" s="373">
        <v>773</v>
      </c>
      <c r="B96" s="165" t="s">
        <v>2899</v>
      </c>
      <c r="C96" s="1268">
        <f>'01_B_D.1.1'!H1467+'01_B_D.1.1'!H1480+'01_B_D.1.1'!H1524+'01_B_D.1.1'!H1536</f>
        <v>0</v>
      </c>
      <c r="D96" s="1269"/>
      <c r="E96" s="1268">
        <f>'01_B_D.1.1'!H1444+'01_B_D.1.1'!H1448+'01_B_D.1.1'!H1452+'01_B_D.1.1'!H1456+'01_B_D.1.1'!H1460+'01_B_D.1.1'!H1475+'01_B_D.1.1'!H1516+'01_B_D.1.1'!H1533</f>
        <v>0</v>
      </c>
      <c r="F96" s="1269"/>
    </row>
    <row r="97" spans="1:29" ht="15" x14ac:dyDescent="0.2">
      <c r="A97" s="373">
        <v>776</v>
      </c>
      <c r="B97" s="165" t="s">
        <v>67</v>
      </c>
      <c r="C97" s="1268">
        <f>'01_B_D.1.1'!H1547</f>
        <v>0</v>
      </c>
      <c r="D97" s="1269"/>
      <c r="E97" s="1268">
        <f>'01_B_D.1.1'!H1540</f>
        <v>0</v>
      </c>
      <c r="F97" s="1269"/>
    </row>
    <row r="98" spans="1:29" ht="15" x14ac:dyDescent="0.2">
      <c r="A98" s="373">
        <v>777</v>
      </c>
      <c r="B98" s="165" t="s">
        <v>2900</v>
      </c>
      <c r="C98" s="1268">
        <f>'01_B_D.1.1'!H1554+'01_B_D.1.1'!H1559+'01_B_D.1.1'!H1564+'01_B_D.1.1'!H1569</f>
        <v>0</v>
      </c>
      <c r="D98" s="1269"/>
      <c r="E98" s="1268">
        <f>0</f>
        <v>0</v>
      </c>
      <c r="F98" s="1269"/>
    </row>
    <row r="99" spans="1:29" ht="15" x14ac:dyDescent="0.2">
      <c r="A99" s="373">
        <v>782</v>
      </c>
      <c r="B99" s="165" t="s">
        <v>2901</v>
      </c>
      <c r="C99" s="1268">
        <f>0</f>
        <v>0</v>
      </c>
      <c r="D99" s="1269"/>
      <c r="E99" s="1268">
        <f>'01_B_D.1.1'!H1573</f>
        <v>0</v>
      </c>
      <c r="F99" s="1269"/>
    </row>
    <row r="100" spans="1:29" ht="15" x14ac:dyDescent="0.2">
      <c r="A100" s="373">
        <v>783</v>
      </c>
      <c r="B100" s="165" t="s">
        <v>975</v>
      </c>
      <c r="C100" s="1268">
        <f>'01_B_D.1.1'!H1578+'01_B_D.1.1'!H1608</f>
        <v>0</v>
      </c>
      <c r="D100" s="1269"/>
      <c r="E100" s="1268">
        <f>'01_B_D.1.1'!H1583+'01_B_D.1.1'!H1588+'01_B_D.1.1'!H1593+'01_B_D.1.1'!H1599+'01_B_D.1.1'!H1605</f>
        <v>0</v>
      </c>
      <c r="F100" s="1269"/>
    </row>
    <row r="101" spans="1:29" ht="15" x14ac:dyDescent="0.2">
      <c r="A101" s="373">
        <v>784</v>
      </c>
      <c r="B101" s="165" t="s">
        <v>976</v>
      </c>
      <c r="C101" s="1268">
        <f>0</f>
        <v>0</v>
      </c>
      <c r="D101" s="1269"/>
      <c r="E101" s="1268">
        <f>'01_B_D.1.1'!H1614+'01_B_D.1.1'!H1635+'01_B_D.1.1'!H1650+'01_B_D.1.1'!H1685+'01_B_D.1.1'!H1712+'01_B_D.1.1'!H1715</f>
        <v>0</v>
      </c>
      <c r="F101" s="1269"/>
    </row>
    <row r="102" spans="1:29" ht="15" x14ac:dyDescent="0.2">
      <c r="A102" s="373">
        <v>787</v>
      </c>
      <c r="B102" s="165" t="s">
        <v>2902</v>
      </c>
      <c r="C102" s="1268">
        <f>'01_B_D.1.1'!H1738+'01_B_D.1.1'!H1741+'01_B_D.1.1'!H1750</f>
        <v>0</v>
      </c>
      <c r="D102" s="1269"/>
      <c r="E102" s="1268">
        <f>'01_B_D.1.1'!H1720+'01_B_D.1.1'!H1723+'01_B_D.1.1'!H1726+'01_B_D.1.1'!H1729+'01_B_D.1.1'!H1732+'01_B_D.1.1'!H1735+'01_B_D.1.1'!H1744+'01_B_D.1.1'!H1747</f>
        <v>0</v>
      </c>
      <c r="F102" s="1269"/>
    </row>
    <row r="103" spans="1:29" ht="15" x14ac:dyDescent="0.2">
      <c r="A103" s="373">
        <v>799</v>
      </c>
      <c r="B103" s="165" t="s">
        <v>795</v>
      </c>
      <c r="C103" s="1268">
        <f>0</f>
        <v>0</v>
      </c>
      <c r="D103" s="1269"/>
      <c r="E103" s="1268">
        <f>'01_B_D.1.1'!H1757+'01_B_D.1.1'!H1760+'01_B_D.1.1'!H1763</f>
        <v>0</v>
      </c>
      <c r="F103" s="1269"/>
    </row>
    <row r="104" spans="1:29" ht="15" x14ac:dyDescent="0.2">
      <c r="A104" s="370" t="s">
        <v>1145</v>
      </c>
      <c r="B104" s="54" t="s">
        <v>2903</v>
      </c>
      <c r="C104" s="1279">
        <f>SUM(C105)</f>
        <v>0</v>
      </c>
      <c r="D104" s="1280"/>
      <c r="E104" s="1279">
        <f>SUM(E105)</f>
        <v>0</v>
      </c>
      <c r="F104" s="1280"/>
    </row>
    <row r="105" spans="1:29" ht="15" x14ac:dyDescent="0.2">
      <c r="A105" s="373" t="s">
        <v>2904</v>
      </c>
      <c r="B105" s="165" t="s">
        <v>2905</v>
      </c>
      <c r="C105" s="1268">
        <f>'01_B_D.1.1'!H1771</f>
        <v>0</v>
      </c>
      <c r="D105" s="1269"/>
      <c r="E105" s="1268">
        <f>0</f>
        <v>0</v>
      </c>
      <c r="F105" s="1269"/>
    </row>
    <row r="106" spans="1:29" s="56" customFormat="1" ht="24.95" customHeight="1" x14ac:dyDescent="0.2">
      <c r="A106" s="1305" t="s">
        <v>2909</v>
      </c>
      <c r="B106" s="1306"/>
      <c r="C106" s="1307">
        <f>C74+C83+C104</f>
        <v>0</v>
      </c>
      <c r="D106" s="1308"/>
      <c r="E106" s="1309">
        <f>E74+E83+E104</f>
        <v>0</v>
      </c>
      <c r="F106" s="1293"/>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1286" t="s">
        <v>79</v>
      </c>
      <c r="B107" s="1286"/>
      <c r="C107" s="1287">
        <f>C106+E106</f>
        <v>0</v>
      </c>
      <c r="D107" s="1287"/>
      <c r="E107" s="1287"/>
      <c r="F107" s="1287"/>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K1zI9vVLDi0bx5xs7HU4/ehKLUvPfqSFuiy7wXj80pZh51qqm/MUyLxIC+0J2jg8glLCb0jirV2MilRGRJM/kw==" saltValue="d+r/ZiWrXXggzMFhODHujg=="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4"/>
  <sheetViews>
    <sheetView tabSelected="1" view="pageBreakPreview" topLeftCell="D1" zoomScaleNormal="100" zoomScaleSheetLayoutView="100" workbookViewId="0">
      <selection activeCell="G10" sqref="G10"/>
    </sheetView>
  </sheetViews>
  <sheetFormatPr defaultColWidth="8.83203125" defaultRowHeight="12.75" x14ac:dyDescent="0.2"/>
  <cols>
    <col min="1" max="2" width="5.83203125" style="1074" customWidth="1"/>
    <col min="3" max="3" width="15.83203125" style="1207" customWidth="1"/>
    <col min="4" max="4" width="100.83203125" style="1074" customWidth="1"/>
    <col min="5" max="5" width="5.83203125" style="1208" customWidth="1"/>
    <col min="6" max="6" width="11.83203125" style="1074" customWidth="1"/>
    <col min="7" max="7" width="15.83203125" style="1074" customWidth="1"/>
    <col min="8" max="8" width="18.33203125" style="1207" customWidth="1"/>
    <col min="9" max="9" width="18.33203125" style="1074" customWidth="1"/>
    <col min="10" max="16384" width="8.83203125" style="1074"/>
  </cols>
  <sheetData>
    <row r="1" spans="1:29" ht="14.45" customHeight="1" x14ac:dyDescent="0.2">
      <c r="A1" s="1069" t="s">
        <v>80</v>
      </c>
      <c r="B1" s="1070"/>
      <c r="C1" s="1071"/>
      <c r="D1" s="1070"/>
      <c r="E1" s="1070"/>
      <c r="F1" s="1070"/>
      <c r="G1" s="1070"/>
      <c r="H1" s="1071"/>
      <c r="I1" s="1072"/>
      <c r="J1" s="1073"/>
      <c r="K1" s="1073"/>
      <c r="L1" s="1073"/>
      <c r="M1" s="1073"/>
      <c r="N1" s="1073"/>
      <c r="O1" s="1073"/>
      <c r="P1" s="1073"/>
      <c r="Q1" s="1073"/>
      <c r="R1" s="1073"/>
      <c r="S1" s="1073"/>
      <c r="T1" s="1073"/>
      <c r="U1" s="1073"/>
      <c r="V1" s="1073"/>
      <c r="W1" s="1073"/>
      <c r="X1" s="1073"/>
      <c r="Y1" s="1073"/>
      <c r="Z1" s="1073"/>
      <c r="AA1" s="1073"/>
      <c r="AB1" s="1073"/>
      <c r="AC1" s="1073"/>
    </row>
    <row r="2" spans="1:29" ht="15.75" x14ac:dyDescent="0.25">
      <c r="A2" s="1371" t="s">
        <v>1</v>
      </c>
      <c r="B2" s="1372"/>
      <c r="C2" s="1372"/>
      <c r="D2" s="1372" t="s">
        <v>2</v>
      </c>
      <c r="E2" s="1373"/>
      <c r="F2" s="1374"/>
      <c r="G2" s="1372"/>
      <c r="H2" s="1375"/>
      <c r="I2" s="1376"/>
      <c r="J2" s="1080"/>
      <c r="K2" s="1080"/>
      <c r="L2" s="1080"/>
      <c r="M2" s="1080"/>
      <c r="N2" s="1080"/>
      <c r="O2" s="1080"/>
      <c r="P2" s="1080"/>
      <c r="Q2" s="1080"/>
      <c r="R2" s="1080"/>
      <c r="S2" s="1080"/>
      <c r="T2" s="1080"/>
      <c r="U2" s="1080"/>
      <c r="V2" s="1080"/>
      <c r="W2" s="1080"/>
      <c r="X2" s="1080"/>
      <c r="Y2" s="1080"/>
      <c r="Z2" s="1080"/>
      <c r="AA2" s="1080"/>
      <c r="AB2" s="1080"/>
      <c r="AC2" s="1080"/>
    </row>
    <row r="3" spans="1:29" ht="15.75" x14ac:dyDescent="0.25">
      <c r="A3" s="1377" t="s">
        <v>3</v>
      </c>
      <c r="B3" s="1378"/>
      <c r="C3" s="1378"/>
      <c r="D3" s="1378" t="s">
        <v>2860</v>
      </c>
      <c r="E3" s="1379"/>
      <c r="F3" s="1380"/>
      <c r="G3" s="1378"/>
      <c r="H3" s="1381"/>
      <c r="I3" s="1382"/>
      <c r="J3" s="1080"/>
      <c r="K3" s="1080"/>
      <c r="L3" s="1080"/>
      <c r="M3" s="1080"/>
      <c r="N3" s="1080"/>
      <c r="O3" s="1080"/>
      <c r="P3" s="1080"/>
      <c r="Q3" s="1080"/>
      <c r="R3" s="1080"/>
      <c r="S3" s="1080"/>
      <c r="T3" s="1080"/>
      <c r="U3" s="1080"/>
      <c r="V3" s="1080"/>
      <c r="W3" s="1080"/>
      <c r="X3" s="1080"/>
      <c r="Y3" s="1080"/>
      <c r="Z3" s="1080"/>
      <c r="AA3" s="1080"/>
      <c r="AB3" s="1080"/>
      <c r="AC3" s="1080"/>
    </row>
    <row r="4" spans="1:29" ht="15.75" x14ac:dyDescent="0.25">
      <c r="A4" s="1383" t="s">
        <v>38</v>
      </c>
      <c r="B4" s="1384"/>
      <c r="C4" s="1384"/>
      <c r="D4" s="1384" t="s">
        <v>2889</v>
      </c>
      <c r="E4" s="1385"/>
      <c r="F4" s="1380"/>
      <c r="G4" s="1384"/>
      <c r="H4" s="1386"/>
      <c r="I4" s="1387"/>
    </row>
    <row r="5" spans="1:29" x14ac:dyDescent="0.2">
      <c r="A5" s="1388" t="s">
        <v>7</v>
      </c>
      <c r="B5" s="1389"/>
      <c r="C5" s="1389"/>
      <c r="D5" s="1389" t="s">
        <v>8</v>
      </c>
      <c r="E5" s="1390"/>
      <c r="F5" s="1391"/>
      <c r="G5" s="1389"/>
      <c r="H5" s="1389"/>
      <c r="I5" s="1392"/>
    </row>
    <row r="6" spans="1:29" x14ac:dyDescent="0.2">
      <c r="A6" s="1393" t="s">
        <v>9</v>
      </c>
      <c r="B6" s="1394"/>
      <c r="C6" s="1394"/>
      <c r="D6" s="1394" t="s">
        <v>10</v>
      </c>
      <c r="E6" s="1395"/>
      <c r="F6" s="1396"/>
      <c r="G6" s="1394"/>
      <c r="H6" s="1394"/>
      <c r="I6" s="1397"/>
    </row>
    <row r="7" spans="1:29" s="1080" customFormat="1" ht="30" x14ac:dyDescent="0.25">
      <c r="A7" s="1095" t="s">
        <v>82</v>
      </c>
      <c r="B7" s="1095" t="s">
        <v>83</v>
      </c>
      <c r="C7" s="1095" t="s">
        <v>32</v>
      </c>
      <c r="D7" s="1096" t="s">
        <v>33</v>
      </c>
      <c r="E7" s="1095" t="s">
        <v>84</v>
      </c>
      <c r="F7" s="1095" t="s">
        <v>85</v>
      </c>
      <c r="G7" s="1095" t="s">
        <v>86</v>
      </c>
      <c r="H7" s="1095" t="s">
        <v>87</v>
      </c>
      <c r="I7" s="1095" t="s">
        <v>88</v>
      </c>
    </row>
    <row r="8" spans="1:29" ht="24.95" customHeight="1" x14ac:dyDescent="0.2">
      <c r="A8" s="1398"/>
      <c r="B8" s="1399" t="s">
        <v>977</v>
      </c>
      <c r="C8" s="1384" t="s">
        <v>330</v>
      </c>
      <c r="D8" s="1384" t="s">
        <v>978</v>
      </c>
      <c r="E8" s="1400"/>
      <c r="F8" s="1401"/>
      <c r="G8" s="1401"/>
      <c r="H8" s="1402">
        <f>H9+H56+H80+H91+H116+H428+H746+H770</f>
        <v>0</v>
      </c>
      <c r="I8" s="1403"/>
    </row>
    <row r="9" spans="1:29" s="1080" customFormat="1" ht="24.95" customHeight="1" x14ac:dyDescent="0.25">
      <c r="A9" s="1404"/>
      <c r="B9" s="1405" t="s">
        <v>977</v>
      </c>
      <c r="C9" s="1406" t="s">
        <v>73</v>
      </c>
      <c r="D9" s="1406" t="s">
        <v>74</v>
      </c>
      <c r="E9" s="1407"/>
      <c r="F9" s="1408"/>
      <c r="G9" s="1408"/>
      <c r="H9" s="1409">
        <f>SUM(H10:H55)</f>
        <v>0</v>
      </c>
      <c r="I9" s="1410"/>
    </row>
    <row r="10" spans="1:29" s="1080" customFormat="1" ht="24.95" customHeight="1" x14ac:dyDescent="0.25">
      <c r="A10" s="1411" t="s">
        <v>73</v>
      </c>
      <c r="B10" s="1411" t="s">
        <v>979</v>
      </c>
      <c r="C10" s="1412" t="s">
        <v>2910</v>
      </c>
      <c r="D10" s="1145" t="s">
        <v>2911</v>
      </c>
      <c r="E10" s="1413" t="s">
        <v>106</v>
      </c>
      <c r="F10" s="1414">
        <v>141</v>
      </c>
      <c r="G10" s="67"/>
      <c r="H10" s="1415">
        <f>ROUND(G10*F10,2)</f>
        <v>0</v>
      </c>
      <c r="I10" s="1145" t="s">
        <v>982</v>
      </c>
    </row>
    <row r="11" spans="1:29" ht="22.5" x14ac:dyDescent="0.2">
      <c r="A11" s="1416"/>
      <c r="B11" s="1417" t="s">
        <v>2912</v>
      </c>
      <c r="C11" s="1418"/>
      <c r="D11" s="1419" t="s">
        <v>2913</v>
      </c>
      <c r="E11" s="1418"/>
      <c r="F11" s="1418"/>
      <c r="G11" s="1418"/>
      <c r="H11" s="1418"/>
      <c r="I11" s="1420"/>
    </row>
    <row r="12" spans="1:29" ht="11.25" x14ac:dyDescent="0.2">
      <c r="A12" s="1416"/>
      <c r="B12" s="1421" t="s">
        <v>983</v>
      </c>
      <c r="C12" s="1418"/>
      <c r="D12" s="166" t="s">
        <v>2914</v>
      </c>
      <c r="E12" s="1418"/>
      <c r="F12" s="1418"/>
      <c r="G12" s="1418"/>
      <c r="H12" s="1418"/>
      <c r="I12" s="1420"/>
    </row>
    <row r="13" spans="1:29" ht="11.25" x14ac:dyDescent="0.2">
      <c r="A13" s="1422"/>
      <c r="B13" s="1417" t="s">
        <v>985</v>
      </c>
      <c r="C13" s="1423" t="s">
        <v>986</v>
      </c>
      <c r="D13" s="1424" t="s">
        <v>2915</v>
      </c>
      <c r="E13" s="1425"/>
      <c r="F13" s="1423" t="s">
        <v>986</v>
      </c>
      <c r="G13" s="1425"/>
      <c r="H13" s="1425"/>
      <c r="I13" s="1426"/>
    </row>
    <row r="14" spans="1:29" ht="11.25" x14ac:dyDescent="0.2">
      <c r="A14" s="1427"/>
      <c r="B14" s="1417" t="s">
        <v>985</v>
      </c>
      <c r="C14" s="1428" t="s">
        <v>986</v>
      </c>
      <c r="D14" s="1429" t="s">
        <v>2916</v>
      </c>
      <c r="E14" s="1430"/>
      <c r="F14" s="1431">
        <v>141</v>
      </c>
      <c r="G14" s="1430"/>
      <c r="H14" s="1430"/>
      <c r="I14" s="1432"/>
    </row>
    <row r="15" spans="1:29" s="1080" customFormat="1" ht="24.95" customHeight="1" x14ac:dyDescent="0.25">
      <c r="A15" s="1411" t="s">
        <v>75</v>
      </c>
      <c r="B15" s="1411" t="s">
        <v>979</v>
      </c>
      <c r="C15" s="1412" t="s">
        <v>2917</v>
      </c>
      <c r="D15" s="1145" t="s">
        <v>2918</v>
      </c>
      <c r="E15" s="1413" t="s">
        <v>142</v>
      </c>
      <c r="F15" s="1414">
        <v>17.5</v>
      </c>
      <c r="G15" s="67"/>
      <c r="H15" s="1415">
        <f>ROUND(G15*F15,2)</f>
        <v>0</v>
      </c>
      <c r="I15" s="1145" t="s">
        <v>982</v>
      </c>
    </row>
    <row r="16" spans="1:29" ht="11.25" x14ac:dyDescent="0.2">
      <c r="A16" s="1416"/>
      <c r="B16" s="1417" t="s">
        <v>2912</v>
      </c>
      <c r="C16" s="1418"/>
      <c r="D16" s="1419" t="s">
        <v>2919</v>
      </c>
      <c r="E16" s="1418"/>
      <c r="F16" s="1418"/>
      <c r="G16" s="1418"/>
      <c r="H16" s="1418"/>
      <c r="I16" s="1420"/>
    </row>
    <row r="17" spans="1:9" ht="11.25" x14ac:dyDescent="0.2">
      <c r="A17" s="1416"/>
      <c r="B17" s="1421" t="s">
        <v>983</v>
      </c>
      <c r="C17" s="1418"/>
      <c r="D17" s="166" t="s">
        <v>2920</v>
      </c>
      <c r="E17" s="1418"/>
      <c r="F17" s="1418"/>
      <c r="G17" s="1418"/>
      <c r="H17" s="1418"/>
      <c r="I17" s="1420"/>
    </row>
    <row r="18" spans="1:9" ht="11.25" x14ac:dyDescent="0.2">
      <c r="A18" s="1422"/>
      <c r="B18" s="1417" t="s">
        <v>985</v>
      </c>
      <c r="C18" s="1423" t="s">
        <v>986</v>
      </c>
      <c r="D18" s="1424" t="s">
        <v>2915</v>
      </c>
      <c r="E18" s="1425"/>
      <c r="F18" s="1423" t="s">
        <v>986</v>
      </c>
      <c r="G18" s="1425"/>
      <c r="H18" s="1425"/>
      <c r="I18" s="1426"/>
    </row>
    <row r="19" spans="1:9" ht="11.25" x14ac:dyDescent="0.2">
      <c r="A19" s="1427"/>
      <c r="B19" s="1417" t="s">
        <v>985</v>
      </c>
      <c r="C19" s="1428" t="s">
        <v>986</v>
      </c>
      <c r="D19" s="1429" t="s">
        <v>2921</v>
      </c>
      <c r="E19" s="1430"/>
      <c r="F19" s="1431">
        <v>17.5</v>
      </c>
      <c r="G19" s="1430"/>
      <c r="H19" s="1430"/>
      <c r="I19" s="1432"/>
    </row>
    <row r="20" spans="1:9" s="1080" customFormat="1" ht="24.95" customHeight="1" x14ac:dyDescent="0.25">
      <c r="A20" s="1411" t="s">
        <v>42</v>
      </c>
      <c r="B20" s="1411" t="s">
        <v>979</v>
      </c>
      <c r="C20" s="1412" t="s">
        <v>2922</v>
      </c>
      <c r="D20" s="1145" t="s">
        <v>2923</v>
      </c>
      <c r="E20" s="1413" t="s">
        <v>142</v>
      </c>
      <c r="F20" s="1414">
        <v>17.7</v>
      </c>
      <c r="G20" s="67"/>
      <c r="H20" s="1415">
        <f>ROUND(G20*F20,2)</f>
        <v>0</v>
      </c>
      <c r="I20" s="1145" t="s">
        <v>982</v>
      </c>
    </row>
    <row r="21" spans="1:9" ht="11.25" x14ac:dyDescent="0.2">
      <c r="A21" s="1416"/>
      <c r="B21" s="1417" t="s">
        <v>2912</v>
      </c>
      <c r="C21" s="1418"/>
      <c r="D21" s="1419" t="s">
        <v>2924</v>
      </c>
      <c r="E21" s="1418"/>
      <c r="F21" s="1418"/>
      <c r="G21" s="1418"/>
      <c r="H21" s="1418"/>
      <c r="I21" s="1420"/>
    </row>
    <row r="22" spans="1:9" ht="11.25" x14ac:dyDescent="0.2">
      <c r="A22" s="1416"/>
      <c r="B22" s="1421" t="s">
        <v>983</v>
      </c>
      <c r="C22" s="1418"/>
      <c r="D22" s="166" t="s">
        <v>2925</v>
      </c>
      <c r="E22" s="1418"/>
      <c r="F22" s="1418"/>
      <c r="G22" s="1418"/>
      <c r="H22" s="1418"/>
      <c r="I22" s="1420"/>
    </row>
    <row r="23" spans="1:9" ht="11.25" x14ac:dyDescent="0.2">
      <c r="A23" s="1422"/>
      <c r="B23" s="1417" t="s">
        <v>985</v>
      </c>
      <c r="C23" s="1423" t="s">
        <v>986</v>
      </c>
      <c r="D23" s="1424" t="s">
        <v>2915</v>
      </c>
      <c r="E23" s="1425"/>
      <c r="F23" s="1423" t="s">
        <v>986</v>
      </c>
      <c r="G23" s="1425"/>
      <c r="H23" s="1425"/>
      <c r="I23" s="1426"/>
    </row>
    <row r="24" spans="1:9" ht="11.25" x14ac:dyDescent="0.2">
      <c r="A24" s="1422"/>
      <c r="B24" s="1417" t="s">
        <v>985</v>
      </c>
      <c r="C24" s="1423" t="s">
        <v>986</v>
      </c>
      <c r="D24" s="1424" t="s">
        <v>2926</v>
      </c>
      <c r="E24" s="1425"/>
      <c r="F24" s="1423" t="s">
        <v>986</v>
      </c>
      <c r="G24" s="1425"/>
      <c r="H24" s="1425"/>
      <c r="I24" s="1426"/>
    </row>
    <row r="25" spans="1:9" ht="11.25" x14ac:dyDescent="0.2">
      <c r="A25" s="1427"/>
      <c r="B25" s="1417" t="s">
        <v>985</v>
      </c>
      <c r="C25" s="1428" t="s">
        <v>986</v>
      </c>
      <c r="D25" s="1429" t="s">
        <v>2927</v>
      </c>
      <c r="E25" s="1430"/>
      <c r="F25" s="1431">
        <v>17.7</v>
      </c>
      <c r="G25" s="1430"/>
      <c r="H25" s="1430"/>
      <c r="I25" s="1432"/>
    </row>
    <row r="26" spans="1:9" s="1080" customFormat="1" ht="24.95" customHeight="1" x14ac:dyDescent="0.25">
      <c r="A26" s="1433" t="s">
        <v>2928</v>
      </c>
      <c r="B26" s="1411" t="s">
        <v>979</v>
      </c>
      <c r="C26" s="1412" t="s">
        <v>2929</v>
      </c>
      <c r="D26" s="1145" t="s">
        <v>2930</v>
      </c>
      <c r="E26" s="1413" t="s">
        <v>142</v>
      </c>
      <c r="F26" s="1414">
        <v>5.4</v>
      </c>
      <c r="G26" s="67"/>
      <c r="H26" s="1415">
        <f>ROUND(G26*F26,2)</f>
        <v>0</v>
      </c>
      <c r="I26" s="1145" t="s">
        <v>982</v>
      </c>
    </row>
    <row r="27" spans="1:9" ht="22.5" x14ac:dyDescent="0.2">
      <c r="A27" s="1434"/>
      <c r="B27" s="1417" t="s">
        <v>2912</v>
      </c>
      <c r="C27" s="1418"/>
      <c r="D27" s="1419" t="s">
        <v>2931</v>
      </c>
      <c r="E27" s="1418"/>
      <c r="F27" s="1418"/>
      <c r="G27" s="1418"/>
      <c r="H27" s="1418"/>
      <c r="I27" s="1420"/>
    </row>
    <row r="28" spans="1:9" ht="11.25" x14ac:dyDescent="0.2">
      <c r="A28" s="1434"/>
      <c r="B28" s="1421" t="s">
        <v>983</v>
      </c>
      <c r="C28" s="1418"/>
      <c r="D28" s="166" t="s">
        <v>2932</v>
      </c>
      <c r="E28" s="1418"/>
      <c r="F28" s="1418"/>
      <c r="G28" s="1418"/>
      <c r="H28" s="1418"/>
      <c r="I28" s="1420"/>
    </row>
    <row r="29" spans="1:9" ht="11.25" x14ac:dyDescent="0.2">
      <c r="A29" s="1435"/>
      <c r="B29" s="1417" t="s">
        <v>985</v>
      </c>
      <c r="C29" s="1423" t="s">
        <v>986</v>
      </c>
      <c r="D29" s="1424" t="s">
        <v>2915</v>
      </c>
      <c r="E29" s="1425"/>
      <c r="F29" s="1423" t="s">
        <v>986</v>
      </c>
      <c r="G29" s="1425"/>
      <c r="H29" s="1425"/>
      <c r="I29" s="1426"/>
    </row>
    <row r="30" spans="1:9" ht="11.25" x14ac:dyDescent="0.2">
      <c r="A30" s="1435"/>
      <c r="B30" s="1417" t="s">
        <v>985</v>
      </c>
      <c r="C30" s="1423" t="s">
        <v>986</v>
      </c>
      <c r="D30" s="1424" t="s">
        <v>2926</v>
      </c>
      <c r="E30" s="1425"/>
      <c r="F30" s="1423" t="s">
        <v>986</v>
      </c>
      <c r="G30" s="1425"/>
      <c r="H30" s="1425"/>
      <c r="I30" s="1426"/>
    </row>
    <row r="31" spans="1:9" ht="11.25" x14ac:dyDescent="0.2">
      <c r="A31" s="1436"/>
      <c r="B31" s="1417" t="s">
        <v>985</v>
      </c>
      <c r="C31" s="1428" t="s">
        <v>986</v>
      </c>
      <c r="D31" s="1429" t="s">
        <v>2933</v>
      </c>
      <c r="E31" s="1430"/>
      <c r="F31" s="1431">
        <f>0.3*18</f>
        <v>5.3999999999999995</v>
      </c>
      <c r="G31" s="1430"/>
      <c r="H31" s="1430"/>
      <c r="I31" s="1432"/>
    </row>
    <row r="32" spans="1:9" s="1080" customFormat="1" ht="24.95" customHeight="1" x14ac:dyDescent="0.25">
      <c r="A32" s="1437" t="s">
        <v>2934</v>
      </c>
      <c r="B32" s="1438" t="s">
        <v>979</v>
      </c>
      <c r="C32" s="1439" t="s">
        <v>2929</v>
      </c>
      <c r="D32" s="1440" t="s">
        <v>2930</v>
      </c>
      <c r="E32" s="1441" t="s">
        <v>142</v>
      </c>
      <c r="F32" s="1442">
        <v>12.3</v>
      </c>
      <c r="G32" s="67"/>
      <c r="H32" s="1443">
        <f>ROUND(G32*F32,2)</f>
        <v>0</v>
      </c>
      <c r="I32" s="1440" t="s">
        <v>982</v>
      </c>
    </row>
    <row r="33" spans="1:9" ht="22.5" x14ac:dyDescent="0.2">
      <c r="A33" s="1416"/>
      <c r="B33" s="1417" t="s">
        <v>2912</v>
      </c>
      <c r="C33" s="1418"/>
      <c r="D33" s="1419" t="s">
        <v>2935</v>
      </c>
      <c r="E33" s="1418"/>
      <c r="F33" s="1418"/>
      <c r="G33" s="1418"/>
      <c r="H33" s="1418"/>
      <c r="I33" s="1420"/>
    </row>
    <row r="34" spans="1:9" ht="11.25" x14ac:dyDescent="0.2">
      <c r="A34" s="1416"/>
      <c r="B34" s="1421" t="s">
        <v>983</v>
      </c>
      <c r="C34" s="1418"/>
      <c r="D34" s="166" t="s">
        <v>2932</v>
      </c>
      <c r="E34" s="1418"/>
      <c r="F34" s="1418"/>
      <c r="G34" s="1418"/>
      <c r="H34" s="1418"/>
      <c r="I34" s="1420"/>
    </row>
    <row r="35" spans="1:9" ht="11.25" x14ac:dyDescent="0.2">
      <c r="A35" s="1422"/>
      <c r="B35" s="1417" t="s">
        <v>985</v>
      </c>
      <c r="C35" s="1423" t="s">
        <v>986</v>
      </c>
      <c r="D35" s="1424" t="s">
        <v>2915</v>
      </c>
      <c r="E35" s="1425"/>
      <c r="F35" s="1423" t="s">
        <v>986</v>
      </c>
      <c r="G35" s="1425"/>
      <c r="H35" s="1425"/>
      <c r="I35" s="1426"/>
    </row>
    <row r="36" spans="1:9" ht="11.25" x14ac:dyDescent="0.2">
      <c r="A36" s="1422"/>
      <c r="B36" s="1417" t="s">
        <v>985</v>
      </c>
      <c r="C36" s="1423" t="s">
        <v>986</v>
      </c>
      <c r="D36" s="1424" t="s">
        <v>2926</v>
      </c>
      <c r="E36" s="1425"/>
      <c r="F36" s="1423" t="s">
        <v>986</v>
      </c>
      <c r="G36" s="1425"/>
      <c r="H36" s="1425"/>
      <c r="I36" s="1426"/>
    </row>
    <row r="37" spans="1:9" ht="11.25" x14ac:dyDescent="0.2">
      <c r="A37" s="1427"/>
      <c r="B37" s="1417" t="s">
        <v>985</v>
      </c>
      <c r="C37" s="1428" t="s">
        <v>986</v>
      </c>
      <c r="D37" s="1429" t="s">
        <v>2936</v>
      </c>
      <c r="E37" s="1430"/>
      <c r="F37" s="1431">
        <f>0.3*41</f>
        <v>12.299999999999999</v>
      </c>
      <c r="G37" s="1430"/>
      <c r="H37" s="1430"/>
      <c r="I37" s="1432"/>
    </row>
    <row r="38" spans="1:9" s="1080" customFormat="1" ht="24.95" customHeight="1" x14ac:dyDescent="0.25">
      <c r="A38" s="1438" t="s">
        <v>44</v>
      </c>
      <c r="B38" s="1438" t="s">
        <v>979</v>
      </c>
      <c r="C38" s="1439" t="s">
        <v>2937</v>
      </c>
      <c r="D38" s="1440" t="s">
        <v>2938</v>
      </c>
      <c r="E38" s="1441" t="s">
        <v>106</v>
      </c>
      <c r="F38" s="1442">
        <v>5.4</v>
      </c>
      <c r="G38" s="67"/>
      <c r="H38" s="1443">
        <f>ROUND(G38*F38,2)</f>
        <v>0</v>
      </c>
      <c r="I38" s="1440" t="s">
        <v>982</v>
      </c>
    </row>
    <row r="39" spans="1:9" ht="11.25" x14ac:dyDescent="0.2">
      <c r="A39" s="1416"/>
      <c r="B39" s="1417" t="s">
        <v>2912</v>
      </c>
      <c r="C39" s="1418"/>
      <c r="D39" s="1419" t="s">
        <v>2939</v>
      </c>
      <c r="E39" s="1418"/>
      <c r="F39" s="1418"/>
      <c r="G39" s="1418"/>
      <c r="H39" s="1418"/>
      <c r="I39" s="1420"/>
    </row>
    <row r="40" spans="1:9" ht="11.25" x14ac:dyDescent="0.2">
      <c r="A40" s="1416"/>
      <c r="B40" s="1421" t="s">
        <v>983</v>
      </c>
      <c r="C40" s="1418"/>
      <c r="D40" s="166" t="s">
        <v>2940</v>
      </c>
      <c r="E40" s="1418"/>
      <c r="F40" s="1418"/>
      <c r="G40" s="1418"/>
      <c r="H40" s="1418"/>
      <c r="I40" s="1420"/>
    </row>
    <row r="41" spans="1:9" ht="11.25" x14ac:dyDescent="0.2">
      <c r="A41" s="1422"/>
      <c r="B41" s="1417" t="s">
        <v>985</v>
      </c>
      <c r="C41" s="1423" t="s">
        <v>986</v>
      </c>
      <c r="D41" s="1424" t="s">
        <v>2915</v>
      </c>
      <c r="E41" s="1425"/>
      <c r="F41" s="1423" t="s">
        <v>986</v>
      </c>
      <c r="G41" s="1425"/>
      <c r="H41" s="1425"/>
      <c r="I41" s="1426"/>
    </row>
    <row r="42" spans="1:9" ht="11.25" x14ac:dyDescent="0.2">
      <c r="A42" s="1427"/>
      <c r="B42" s="1417" t="s">
        <v>985</v>
      </c>
      <c r="C42" s="1428" t="s">
        <v>986</v>
      </c>
      <c r="D42" s="1429" t="s">
        <v>2941</v>
      </c>
      <c r="E42" s="1430"/>
      <c r="F42" s="1431">
        <v>5.4</v>
      </c>
      <c r="G42" s="1430"/>
      <c r="H42" s="1430"/>
      <c r="I42" s="1432"/>
    </row>
    <row r="43" spans="1:9" s="1080" customFormat="1" ht="24.95" customHeight="1" x14ac:dyDescent="0.25">
      <c r="A43" s="1433" t="s">
        <v>2942</v>
      </c>
      <c r="B43" s="1411" t="s">
        <v>979</v>
      </c>
      <c r="C43" s="1412" t="s">
        <v>2943</v>
      </c>
      <c r="D43" s="1145" t="s">
        <v>2944</v>
      </c>
      <c r="E43" s="1413" t="s">
        <v>106</v>
      </c>
      <c r="F43" s="1414">
        <v>68</v>
      </c>
      <c r="G43" s="67"/>
      <c r="H43" s="1415">
        <f>ROUND(G43*F43,2)</f>
        <v>0</v>
      </c>
      <c r="I43" s="1145" t="s">
        <v>982</v>
      </c>
    </row>
    <row r="44" spans="1:9" ht="11.25" x14ac:dyDescent="0.2">
      <c r="A44" s="1434"/>
      <c r="B44" s="1417" t="s">
        <v>2912</v>
      </c>
      <c r="C44" s="1418"/>
      <c r="D44" s="1419" t="s">
        <v>2945</v>
      </c>
      <c r="E44" s="1418"/>
      <c r="F44" s="1418"/>
      <c r="G44" s="1418"/>
      <c r="H44" s="1418"/>
      <c r="I44" s="1420"/>
    </row>
    <row r="45" spans="1:9" ht="11.25" x14ac:dyDescent="0.2">
      <c r="A45" s="1434"/>
      <c r="B45" s="1421" t="s">
        <v>983</v>
      </c>
      <c r="C45" s="1418"/>
      <c r="D45" s="166" t="s">
        <v>2946</v>
      </c>
      <c r="E45" s="1418"/>
      <c r="F45" s="1418"/>
      <c r="G45" s="1418"/>
      <c r="H45" s="1418"/>
      <c r="I45" s="1420"/>
    </row>
    <row r="46" spans="1:9" ht="11.25" x14ac:dyDescent="0.2">
      <c r="A46" s="1435"/>
      <c r="B46" s="1417" t="s">
        <v>985</v>
      </c>
      <c r="C46" s="1423" t="s">
        <v>986</v>
      </c>
      <c r="D46" s="1424" t="s">
        <v>2915</v>
      </c>
      <c r="E46" s="1425"/>
      <c r="F46" s="1423" t="s">
        <v>986</v>
      </c>
      <c r="G46" s="1425"/>
      <c r="H46" s="1425"/>
      <c r="I46" s="1426"/>
    </row>
    <row r="47" spans="1:9" ht="11.25" x14ac:dyDescent="0.2">
      <c r="A47" s="1436"/>
      <c r="B47" s="1417" t="s">
        <v>985</v>
      </c>
      <c r="C47" s="1428" t="s">
        <v>986</v>
      </c>
      <c r="D47" s="1429" t="s">
        <v>2947</v>
      </c>
      <c r="E47" s="1430"/>
      <c r="F47" s="1431">
        <v>50</v>
      </c>
      <c r="G47" s="1430"/>
      <c r="H47" s="1430"/>
      <c r="I47" s="1432"/>
    </row>
    <row r="48" spans="1:9" ht="11.25" x14ac:dyDescent="0.2">
      <c r="A48" s="1436"/>
      <c r="B48" s="1417" t="s">
        <v>985</v>
      </c>
      <c r="C48" s="1428" t="s">
        <v>986</v>
      </c>
      <c r="D48" s="1429" t="s">
        <v>2948</v>
      </c>
      <c r="E48" s="1430"/>
      <c r="F48" s="1431">
        <v>18</v>
      </c>
      <c r="G48" s="1430"/>
      <c r="H48" s="1430"/>
      <c r="I48" s="1432"/>
    </row>
    <row r="49" spans="1:9" ht="11.25" x14ac:dyDescent="0.2">
      <c r="A49" s="1444"/>
      <c r="B49" s="1417" t="s">
        <v>985</v>
      </c>
      <c r="C49" s="1445" t="s">
        <v>986</v>
      </c>
      <c r="D49" s="1446" t="s">
        <v>1023</v>
      </c>
      <c r="E49" s="1447"/>
      <c r="F49" s="1448">
        <v>68</v>
      </c>
      <c r="G49" s="1447"/>
      <c r="H49" s="1447"/>
      <c r="I49" s="1449"/>
    </row>
    <row r="50" spans="1:9" s="1080" customFormat="1" ht="24.95" customHeight="1" x14ac:dyDescent="0.25">
      <c r="A50" s="1437" t="s">
        <v>2949</v>
      </c>
      <c r="B50" s="1438" t="s">
        <v>979</v>
      </c>
      <c r="C50" s="1439" t="s">
        <v>2943</v>
      </c>
      <c r="D50" s="1440" t="s">
        <v>2944</v>
      </c>
      <c r="E50" s="1441" t="s">
        <v>106</v>
      </c>
      <c r="F50" s="1442">
        <v>41</v>
      </c>
      <c r="G50" s="67"/>
      <c r="H50" s="1443">
        <f>ROUND(G50*F50,2)</f>
        <v>0</v>
      </c>
      <c r="I50" s="1440" t="s">
        <v>982</v>
      </c>
    </row>
    <row r="51" spans="1:9" ht="18.95" customHeight="1" x14ac:dyDescent="0.2">
      <c r="A51" s="1416"/>
      <c r="B51" s="1417" t="s">
        <v>2912</v>
      </c>
      <c r="C51" s="1418"/>
      <c r="D51" s="1419" t="s">
        <v>2950</v>
      </c>
      <c r="E51" s="1418"/>
      <c r="F51" s="1418"/>
      <c r="G51" s="1418"/>
      <c r="H51" s="1418"/>
      <c r="I51" s="1420"/>
    </row>
    <row r="52" spans="1:9" ht="11.25" x14ac:dyDescent="0.2">
      <c r="A52" s="1416"/>
      <c r="B52" s="1421" t="s">
        <v>983</v>
      </c>
      <c r="C52" s="1418"/>
      <c r="D52" s="166" t="s">
        <v>2946</v>
      </c>
      <c r="E52" s="1418"/>
      <c r="F52" s="1418"/>
      <c r="G52" s="1418"/>
      <c r="H52" s="1418"/>
      <c r="I52" s="1420"/>
    </row>
    <row r="53" spans="1:9" ht="11.25" x14ac:dyDescent="0.2">
      <c r="A53" s="1422"/>
      <c r="B53" s="1417" t="s">
        <v>985</v>
      </c>
      <c r="C53" s="1423" t="s">
        <v>986</v>
      </c>
      <c r="D53" s="1424" t="s">
        <v>2915</v>
      </c>
      <c r="E53" s="1425"/>
      <c r="F53" s="1423" t="s">
        <v>986</v>
      </c>
      <c r="G53" s="1425"/>
      <c r="H53" s="1425"/>
      <c r="I53" s="1426"/>
    </row>
    <row r="54" spans="1:9" ht="11.25" x14ac:dyDescent="0.2">
      <c r="A54" s="1427"/>
      <c r="B54" s="1417" t="s">
        <v>985</v>
      </c>
      <c r="C54" s="1428" t="s">
        <v>986</v>
      </c>
      <c r="D54" s="1429" t="s">
        <v>2951</v>
      </c>
      <c r="E54" s="1430"/>
      <c r="F54" s="1431">
        <v>41</v>
      </c>
      <c r="G54" s="1430"/>
      <c r="H54" s="1430"/>
      <c r="I54" s="1432"/>
    </row>
    <row r="55" spans="1:9" ht="11.25" x14ac:dyDescent="0.2">
      <c r="A55" s="1450"/>
      <c r="B55" s="1417" t="s">
        <v>985</v>
      </c>
      <c r="C55" s="1445" t="s">
        <v>986</v>
      </c>
      <c r="D55" s="1446" t="s">
        <v>1023</v>
      </c>
      <c r="E55" s="1447"/>
      <c r="F55" s="1448">
        <v>41</v>
      </c>
      <c r="G55" s="1447"/>
      <c r="H55" s="1447"/>
      <c r="I55" s="1449"/>
    </row>
    <row r="56" spans="1:9" s="1080" customFormat="1" ht="24.95" customHeight="1" x14ac:dyDescent="0.25">
      <c r="A56" s="1404"/>
      <c r="B56" s="1405" t="s">
        <v>977</v>
      </c>
      <c r="C56" s="1406" t="s">
        <v>42</v>
      </c>
      <c r="D56" s="1406" t="s">
        <v>43</v>
      </c>
      <c r="E56" s="1407"/>
      <c r="F56" s="1408"/>
      <c r="G56" s="1408"/>
      <c r="H56" s="1409">
        <f>SUM(H57:H79)</f>
        <v>0</v>
      </c>
      <c r="I56" s="1410"/>
    </row>
    <row r="57" spans="1:9" s="1080" customFormat="1" ht="24.95" customHeight="1" x14ac:dyDescent="0.25">
      <c r="A57" s="1411" t="s">
        <v>1011</v>
      </c>
      <c r="B57" s="1411" t="s">
        <v>979</v>
      </c>
      <c r="C57" s="1412" t="s">
        <v>2952</v>
      </c>
      <c r="D57" s="1145" t="s">
        <v>2953</v>
      </c>
      <c r="E57" s="1413" t="s">
        <v>142</v>
      </c>
      <c r="F57" s="1414">
        <v>1.34</v>
      </c>
      <c r="G57" s="67"/>
      <c r="H57" s="1415">
        <f>ROUND(G57*F57,2)</f>
        <v>0</v>
      </c>
      <c r="I57" s="1145" t="s">
        <v>982</v>
      </c>
    </row>
    <row r="58" spans="1:9" ht="11.25" x14ac:dyDescent="0.2">
      <c r="A58" s="1416"/>
      <c r="B58" s="1417" t="s">
        <v>2912</v>
      </c>
      <c r="C58" s="1418"/>
      <c r="D58" s="1419" t="s">
        <v>2954</v>
      </c>
      <c r="E58" s="1418"/>
      <c r="F58" s="1418"/>
      <c r="G58" s="1418"/>
      <c r="H58" s="1418"/>
      <c r="I58" s="1420"/>
    </row>
    <row r="59" spans="1:9" ht="11.25" x14ac:dyDescent="0.2">
      <c r="A59" s="1416"/>
      <c r="B59" s="1421" t="s">
        <v>983</v>
      </c>
      <c r="C59" s="1418"/>
      <c r="D59" s="166" t="s">
        <v>2955</v>
      </c>
      <c r="E59" s="1418"/>
      <c r="F59" s="1418"/>
      <c r="G59" s="1418"/>
      <c r="H59" s="1418"/>
      <c r="I59" s="1420"/>
    </row>
    <row r="60" spans="1:9" ht="11.25" x14ac:dyDescent="0.2">
      <c r="A60" s="1422"/>
      <c r="B60" s="1417" t="s">
        <v>985</v>
      </c>
      <c r="C60" s="1423" t="s">
        <v>986</v>
      </c>
      <c r="D60" s="1424" t="s">
        <v>2956</v>
      </c>
      <c r="E60" s="1425"/>
      <c r="F60" s="1423" t="s">
        <v>986</v>
      </c>
      <c r="G60" s="1425"/>
      <c r="H60" s="1425"/>
      <c r="I60" s="1426"/>
    </row>
    <row r="61" spans="1:9" ht="11.25" x14ac:dyDescent="0.2">
      <c r="A61" s="1427"/>
      <c r="B61" s="1417" t="s">
        <v>985</v>
      </c>
      <c r="C61" s="1428" t="s">
        <v>986</v>
      </c>
      <c r="D61" s="1429" t="s">
        <v>2957</v>
      </c>
      <c r="E61" s="1430"/>
      <c r="F61" s="1431">
        <v>1.34</v>
      </c>
      <c r="G61" s="1430"/>
      <c r="H61" s="1430"/>
      <c r="I61" s="1432"/>
    </row>
    <row r="62" spans="1:9" s="1080" customFormat="1" ht="24.95" customHeight="1" x14ac:dyDescent="0.25">
      <c r="A62" s="1438" t="s">
        <v>1016</v>
      </c>
      <c r="B62" s="1438" t="s">
        <v>979</v>
      </c>
      <c r="C62" s="1439" t="s">
        <v>2958</v>
      </c>
      <c r="D62" s="1440" t="s">
        <v>2959</v>
      </c>
      <c r="E62" s="1441" t="s">
        <v>142</v>
      </c>
      <c r="F62" s="1442">
        <v>1.42</v>
      </c>
      <c r="G62" s="67"/>
      <c r="H62" s="1443">
        <f>ROUND(G62*F62,2)</f>
        <v>0</v>
      </c>
      <c r="I62" s="1440" t="s">
        <v>982</v>
      </c>
    </row>
    <row r="63" spans="1:9" ht="11.25" x14ac:dyDescent="0.2">
      <c r="A63" s="1416"/>
      <c r="B63" s="1417" t="s">
        <v>2912</v>
      </c>
      <c r="C63" s="1418"/>
      <c r="D63" s="1419" t="s">
        <v>2960</v>
      </c>
      <c r="E63" s="1418"/>
      <c r="F63" s="1418"/>
      <c r="G63" s="1418"/>
      <c r="H63" s="1418"/>
      <c r="I63" s="1420"/>
    </row>
    <row r="64" spans="1:9" ht="11.25" x14ac:dyDescent="0.2">
      <c r="A64" s="1416"/>
      <c r="B64" s="1421" t="s">
        <v>983</v>
      </c>
      <c r="C64" s="1418"/>
      <c r="D64" s="166" t="s">
        <v>2961</v>
      </c>
      <c r="E64" s="1418"/>
      <c r="F64" s="1418"/>
      <c r="G64" s="1418"/>
      <c r="H64" s="1418"/>
      <c r="I64" s="1420"/>
    </row>
    <row r="65" spans="1:9" ht="11.25" x14ac:dyDescent="0.2">
      <c r="A65" s="1422"/>
      <c r="B65" s="1417" t="s">
        <v>985</v>
      </c>
      <c r="C65" s="1423" t="s">
        <v>986</v>
      </c>
      <c r="D65" s="1424" t="s">
        <v>2962</v>
      </c>
      <c r="E65" s="1425"/>
      <c r="F65" s="1423" t="s">
        <v>986</v>
      </c>
      <c r="G65" s="1425"/>
      <c r="H65" s="1425"/>
      <c r="I65" s="1426"/>
    </row>
    <row r="66" spans="1:9" ht="11.25" x14ac:dyDescent="0.2">
      <c r="A66" s="1427"/>
      <c r="B66" s="1417" t="s">
        <v>985</v>
      </c>
      <c r="C66" s="1428" t="s">
        <v>986</v>
      </c>
      <c r="D66" s="1429" t="s">
        <v>2963</v>
      </c>
      <c r="E66" s="1430"/>
      <c r="F66" s="1431">
        <v>1.42</v>
      </c>
      <c r="G66" s="1430"/>
      <c r="H66" s="1430"/>
      <c r="I66" s="1432"/>
    </row>
    <row r="67" spans="1:9" s="1080" customFormat="1" ht="24.95" customHeight="1" x14ac:dyDescent="0.25">
      <c r="A67" s="1438" t="s">
        <v>1024</v>
      </c>
      <c r="B67" s="1438" t="s">
        <v>979</v>
      </c>
      <c r="C67" s="1439" t="s">
        <v>2964</v>
      </c>
      <c r="D67" s="1440" t="s">
        <v>2965</v>
      </c>
      <c r="E67" s="1441" t="s">
        <v>106</v>
      </c>
      <c r="F67" s="1442">
        <v>4.056</v>
      </c>
      <c r="G67" s="67"/>
      <c r="H67" s="1443">
        <f>ROUND(G67*F67,2)</f>
        <v>0</v>
      </c>
      <c r="I67" s="1440" t="s">
        <v>982</v>
      </c>
    </row>
    <row r="68" spans="1:9" ht="22.5" x14ac:dyDescent="0.2">
      <c r="A68" s="1416"/>
      <c r="B68" s="1417" t="s">
        <v>2912</v>
      </c>
      <c r="C68" s="1418"/>
      <c r="D68" s="1419" t="s">
        <v>2966</v>
      </c>
      <c r="E68" s="1418"/>
      <c r="F68" s="1418"/>
      <c r="G68" s="1418"/>
      <c r="H68" s="1418"/>
      <c r="I68" s="1420"/>
    </row>
    <row r="69" spans="1:9" ht="11.25" x14ac:dyDescent="0.2">
      <c r="A69" s="1416"/>
      <c r="B69" s="1421" t="s">
        <v>983</v>
      </c>
      <c r="C69" s="1418"/>
      <c r="D69" s="166" t="s">
        <v>2967</v>
      </c>
      <c r="E69" s="1418"/>
      <c r="F69" s="1418"/>
      <c r="G69" s="1418"/>
      <c r="H69" s="1418"/>
      <c r="I69" s="1420"/>
    </row>
    <row r="70" spans="1:9" ht="11.25" x14ac:dyDescent="0.2">
      <c r="A70" s="1422"/>
      <c r="B70" s="1417" t="s">
        <v>985</v>
      </c>
      <c r="C70" s="1423" t="s">
        <v>986</v>
      </c>
      <c r="D70" s="1424" t="s">
        <v>2962</v>
      </c>
      <c r="E70" s="1425"/>
      <c r="F70" s="1423" t="s">
        <v>986</v>
      </c>
      <c r="G70" s="1425"/>
      <c r="H70" s="1425"/>
      <c r="I70" s="1426"/>
    </row>
    <row r="71" spans="1:9" ht="11.25" x14ac:dyDescent="0.2">
      <c r="A71" s="1427"/>
      <c r="B71" s="1417" t="s">
        <v>985</v>
      </c>
      <c r="C71" s="1428" t="s">
        <v>986</v>
      </c>
      <c r="D71" s="1429" t="s">
        <v>2968</v>
      </c>
      <c r="E71" s="1430"/>
      <c r="F71" s="1431">
        <v>4.056</v>
      </c>
      <c r="G71" s="1430"/>
      <c r="H71" s="1430"/>
      <c r="I71" s="1432"/>
    </row>
    <row r="72" spans="1:9" s="1080" customFormat="1" ht="24.95" customHeight="1" x14ac:dyDescent="0.25">
      <c r="A72" s="1411" t="s">
        <v>852</v>
      </c>
      <c r="B72" s="1411" t="s">
        <v>979</v>
      </c>
      <c r="C72" s="1412" t="s">
        <v>980</v>
      </c>
      <c r="D72" s="1145" t="s">
        <v>2969</v>
      </c>
      <c r="E72" s="1413" t="s">
        <v>106</v>
      </c>
      <c r="F72" s="1414">
        <v>14.701000000000001</v>
      </c>
      <c r="G72" s="67"/>
      <c r="H72" s="1415">
        <f>ROUND(G72*F72,2)</f>
        <v>0</v>
      </c>
      <c r="I72" s="1145" t="s">
        <v>982</v>
      </c>
    </row>
    <row r="73" spans="1:9" ht="11.25" x14ac:dyDescent="0.2">
      <c r="A73" s="1416"/>
      <c r="B73" s="1417" t="s">
        <v>2912</v>
      </c>
      <c r="C73" s="1418"/>
      <c r="D73" s="1419" t="s">
        <v>981</v>
      </c>
      <c r="E73" s="1418"/>
      <c r="F73" s="1418"/>
      <c r="G73" s="1418"/>
      <c r="H73" s="1418"/>
      <c r="I73" s="1420"/>
    </row>
    <row r="74" spans="1:9" ht="11.25" x14ac:dyDescent="0.2">
      <c r="A74" s="1416"/>
      <c r="B74" s="1421" t="s">
        <v>983</v>
      </c>
      <c r="C74" s="1418"/>
      <c r="D74" s="166" t="s">
        <v>2970</v>
      </c>
      <c r="E74" s="1418"/>
      <c r="F74" s="1418"/>
      <c r="G74" s="1418"/>
      <c r="H74" s="1418"/>
      <c r="I74" s="1420"/>
    </row>
    <row r="75" spans="1:9" ht="11.25" x14ac:dyDescent="0.2">
      <c r="A75" s="1422"/>
      <c r="B75" s="1417" t="s">
        <v>985</v>
      </c>
      <c r="C75" s="1423" t="s">
        <v>986</v>
      </c>
      <c r="D75" s="1424" t="s">
        <v>2971</v>
      </c>
      <c r="E75" s="1425"/>
      <c r="F75" s="1423" t="s">
        <v>986</v>
      </c>
      <c r="G75" s="1425"/>
      <c r="H75" s="1425"/>
      <c r="I75" s="1426"/>
    </row>
    <row r="76" spans="1:9" ht="11.25" x14ac:dyDescent="0.2">
      <c r="A76" s="1427"/>
      <c r="B76" s="1417" t="s">
        <v>985</v>
      </c>
      <c r="C76" s="1428" t="s">
        <v>986</v>
      </c>
      <c r="D76" s="1429" t="s">
        <v>2972</v>
      </c>
      <c r="E76" s="1430"/>
      <c r="F76" s="1431">
        <v>2.6</v>
      </c>
      <c r="G76" s="1430"/>
      <c r="H76" s="1430"/>
      <c r="I76" s="1432"/>
    </row>
    <row r="77" spans="1:9" ht="11.25" x14ac:dyDescent="0.2">
      <c r="A77" s="1427"/>
      <c r="B77" s="1417" t="s">
        <v>985</v>
      </c>
      <c r="C77" s="1428" t="s">
        <v>986</v>
      </c>
      <c r="D77" s="1429" t="s">
        <v>2973</v>
      </c>
      <c r="E77" s="1430"/>
      <c r="F77" s="1431">
        <v>1.9</v>
      </c>
      <c r="G77" s="1430"/>
      <c r="H77" s="1430"/>
      <c r="I77" s="1432"/>
    </row>
    <row r="78" spans="1:9" ht="11.25" x14ac:dyDescent="0.2">
      <c r="A78" s="1427"/>
      <c r="B78" s="1417" t="s">
        <v>985</v>
      </c>
      <c r="C78" s="1428" t="s">
        <v>986</v>
      </c>
      <c r="D78" s="1429" t="s">
        <v>2974</v>
      </c>
      <c r="E78" s="1430"/>
      <c r="F78" s="1431">
        <v>10.201000000000001</v>
      </c>
      <c r="G78" s="1430"/>
      <c r="H78" s="1430"/>
      <c r="I78" s="1432"/>
    </row>
    <row r="79" spans="1:9" ht="11.25" x14ac:dyDescent="0.2">
      <c r="A79" s="1450"/>
      <c r="B79" s="1417" t="s">
        <v>985</v>
      </c>
      <c r="C79" s="1445" t="s">
        <v>986</v>
      </c>
      <c r="D79" s="1446" t="s">
        <v>1023</v>
      </c>
      <c r="E79" s="1447"/>
      <c r="F79" s="1448">
        <v>14.701000000000001</v>
      </c>
      <c r="G79" s="1447"/>
      <c r="H79" s="1447"/>
      <c r="I79" s="1449"/>
    </row>
    <row r="80" spans="1:9" s="1080" customFormat="1" ht="24.95" customHeight="1" x14ac:dyDescent="0.25">
      <c r="A80" s="1404"/>
      <c r="B80" s="1405" t="s">
        <v>977</v>
      </c>
      <c r="C80" s="1406" t="s">
        <v>997</v>
      </c>
      <c r="D80" s="1406" t="s">
        <v>2890</v>
      </c>
      <c r="E80" s="1407"/>
      <c r="F80" s="1408"/>
      <c r="G80" s="1408"/>
      <c r="H80" s="1409">
        <f>SUM(H81:H90)</f>
        <v>0</v>
      </c>
      <c r="I80" s="1410"/>
    </row>
    <row r="81" spans="1:9" s="1080" customFormat="1" ht="24.95" customHeight="1" x14ac:dyDescent="0.25">
      <c r="A81" s="1411" t="s">
        <v>854</v>
      </c>
      <c r="B81" s="1411" t="s">
        <v>979</v>
      </c>
      <c r="C81" s="1412" t="s">
        <v>2975</v>
      </c>
      <c r="D81" s="1145" t="s">
        <v>2976</v>
      </c>
      <c r="E81" s="1413" t="s">
        <v>125</v>
      </c>
      <c r="F81" s="1414">
        <v>98.8</v>
      </c>
      <c r="G81" s="67"/>
      <c r="H81" s="1415">
        <f>ROUND(G81*F81,2)</f>
        <v>0</v>
      </c>
      <c r="I81" s="1145" t="s">
        <v>982</v>
      </c>
    </row>
    <row r="82" spans="1:9" ht="22.5" x14ac:dyDescent="0.2">
      <c r="A82" s="1416"/>
      <c r="B82" s="1417" t="s">
        <v>2912</v>
      </c>
      <c r="C82" s="1418"/>
      <c r="D82" s="1419" t="s">
        <v>2977</v>
      </c>
      <c r="E82" s="1418"/>
      <c r="F82" s="1418"/>
      <c r="G82" s="1418"/>
      <c r="H82" s="1418"/>
      <c r="I82" s="1420"/>
    </row>
    <row r="83" spans="1:9" ht="11.25" x14ac:dyDescent="0.2">
      <c r="A83" s="1416"/>
      <c r="B83" s="1421" t="s">
        <v>983</v>
      </c>
      <c r="C83" s="1418"/>
      <c r="D83" s="166" t="s">
        <v>2978</v>
      </c>
      <c r="E83" s="1418"/>
      <c r="F83" s="1418"/>
      <c r="G83" s="1418"/>
      <c r="H83" s="1418"/>
      <c r="I83" s="1420"/>
    </row>
    <row r="84" spans="1:9" ht="11.25" x14ac:dyDescent="0.2">
      <c r="A84" s="1422"/>
      <c r="B84" s="1417" t="s">
        <v>985</v>
      </c>
      <c r="C84" s="1423" t="s">
        <v>986</v>
      </c>
      <c r="D84" s="1424" t="s">
        <v>2979</v>
      </c>
      <c r="E84" s="1425"/>
      <c r="F84" s="1423" t="s">
        <v>986</v>
      </c>
      <c r="G84" s="1425"/>
      <c r="H84" s="1425"/>
      <c r="I84" s="1426"/>
    </row>
    <row r="85" spans="1:9" ht="11.25" x14ac:dyDescent="0.2">
      <c r="A85" s="1427"/>
      <c r="B85" s="1417" t="s">
        <v>985</v>
      </c>
      <c r="C85" s="1428" t="s">
        <v>986</v>
      </c>
      <c r="D85" s="1429" t="s">
        <v>2980</v>
      </c>
      <c r="E85" s="1430"/>
      <c r="F85" s="1431">
        <v>98.8</v>
      </c>
      <c r="G85" s="1430"/>
      <c r="H85" s="1430"/>
      <c r="I85" s="1432"/>
    </row>
    <row r="86" spans="1:9" ht="24.95" customHeight="1" x14ac:dyDescent="0.2">
      <c r="A86" s="1149" t="s">
        <v>856</v>
      </c>
      <c r="B86" s="1149" t="s">
        <v>1145</v>
      </c>
      <c r="C86" s="1150" t="s">
        <v>2981</v>
      </c>
      <c r="D86" s="1151" t="s">
        <v>2982</v>
      </c>
      <c r="E86" s="1152" t="s">
        <v>125</v>
      </c>
      <c r="F86" s="1153">
        <v>103.74</v>
      </c>
      <c r="G86" s="117"/>
      <c r="H86" s="1154">
        <f>ROUND(G86*F86,2)</f>
        <v>0</v>
      </c>
      <c r="I86" s="1151" t="s">
        <v>986</v>
      </c>
    </row>
    <row r="87" spans="1:9" ht="11.25" x14ac:dyDescent="0.2">
      <c r="A87" s="1416"/>
      <c r="B87" s="1417" t="s">
        <v>2912</v>
      </c>
      <c r="C87" s="1418"/>
      <c r="D87" s="1419" t="s">
        <v>2982</v>
      </c>
      <c r="E87" s="1418"/>
      <c r="F87" s="1418"/>
      <c r="G87" s="1418"/>
      <c r="H87" s="1418"/>
      <c r="I87" s="1420"/>
    </row>
    <row r="88" spans="1:9" ht="22.5" x14ac:dyDescent="0.2">
      <c r="A88" s="1416"/>
      <c r="B88" s="1417" t="s">
        <v>1079</v>
      </c>
      <c r="C88" s="1418"/>
      <c r="D88" s="1451" t="s">
        <v>2983</v>
      </c>
      <c r="E88" s="1418"/>
      <c r="F88" s="1418"/>
      <c r="G88" s="1418"/>
      <c r="H88" s="1418"/>
      <c r="I88" s="1420"/>
    </row>
    <row r="89" spans="1:9" ht="11.25" x14ac:dyDescent="0.2">
      <c r="A89" s="1422"/>
      <c r="B89" s="1417" t="s">
        <v>985</v>
      </c>
      <c r="C89" s="1423" t="s">
        <v>986</v>
      </c>
      <c r="D89" s="1424" t="s">
        <v>2979</v>
      </c>
      <c r="E89" s="1425"/>
      <c r="F89" s="1423" t="s">
        <v>986</v>
      </c>
      <c r="G89" s="1425"/>
      <c r="H89" s="1425"/>
      <c r="I89" s="1426"/>
    </row>
    <row r="90" spans="1:9" ht="11.25" x14ac:dyDescent="0.2">
      <c r="A90" s="1427"/>
      <c r="B90" s="1417" t="s">
        <v>985</v>
      </c>
      <c r="C90" s="1428" t="s">
        <v>986</v>
      </c>
      <c r="D90" s="1429" t="s">
        <v>2984</v>
      </c>
      <c r="E90" s="1430"/>
      <c r="F90" s="1431">
        <v>103.74</v>
      </c>
      <c r="G90" s="1430"/>
      <c r="H90" s="1430"/>
      <c r="I90" s="1432"/>
    </row>
    <row r="91" spans="1:9" s="1080" customFormat="1" ht="24.95" customHeight="1" x14ac:dyDescent="0.25">
      <c r="A91" s="1404"/>
      <c r="B91" s="1405" t="s">
        <v>977</v>
      </c>
      <c r="C91" s="1406" t="s">
        <v>44</v>
      </c>
      <c r="D91" s="1406" t="s">
        <v>2891</v>
      </c>
      <c r="E91" s="1407"/>
      <c r="F91" s="1408"/>
      <c r="G91" s="1408"/>
      <c r="H91" s="1409">
        <f>SUM(H92:H115)</f>
        <v>0</v>
      </c>
      <c r="I91" s="1410"/>
    </row>
    <row r="92" spans="1:9" s="1080" customFormat="1" ht="24.95" customHeight="1" x14ac:dyDescent="0.25">
      <c r="A92" s="1411" t="s">
        <v>858</v>
      </c>
      <c r="B92" s="1411" t="s">
        <v>979</v>
      </c>
      <c r="C92" s="1412" t="s">
        <v>2985</v>
      </c>
      <c r="D92" s="1145" t="s">
        <v>2986</v>
      </c>
      <c r="E92" s="1413" t="s">
        <v>106</v>
      </c>
      <c r="F92" s="1414">
        <v>50</v>
      </c>
      <c r="G92" s="67"/>
      <c r="H92" s="1415">
        <f>ROUND(G92*F92,2)</f>
        <v>0</v>
      </c>
      <c r="I92" s="1145" t="s">
        <v>986</v>
      </c>
    </row>
    <row r="93" spans="1:9" ht="11.25" x14ac:dyDescent="0.2">
      <c r="A93" s="1416"/>
      <c r="B93" s="1417" t="s">
        <v>2912</v>
      </c>
      <c r="C93" s="1418"/>
      <c r="D93" s="1419" t="s">
        <v>2986</v>
      </c>
      <c r="E93" s="1418"/>
      <c r="F93" s="1418"/>
      <c r="G93" s="1418"/>
      <c r="H93" s="1418"/>
      <c r="I93" s="1420"/>
    </row>
    <row r="94" spans="1:9" ht="11.25" x14ac:dyDescent="0.2">
      <c r="A94" s="1422"/>
      <c r="B94" s="1417" t="s">
        <v>985</v>
      </c>
      <c r="C94" s="1423" t="s">
        <v>986</v>
      </c>
      <c r="D94" s="1424" t="s">
        <v>2915</v>
      </c>
      <c r="E94" s="1425"/>
      <c r="F94" s="1423" t="s">
        <v>986</v>
      </c>
      <c r="G94" s="1425"/>
      <c r="H94" s="1425"/>
      <c r="I94" s="1426"/>
    </row>
    <row r="95" spans="1:9" ht="11.25" x14ac:dyDescent="0.2">
      <c r="A95" s="1427"/>
      <c r="B95" s="1417" t="s">
        <v>985</v>
      </c>
      <c r="C95" s="1428" t="s">
        <v>986</v>
      </c>
      <c r="D95" s="1429" t="s">
        <v>2947</v>
      </c>
      <c r="E95" s="1430"/>
      <c r="F95" s="1431">
        <v>50</v>
      </c>
      <c r="G95" s="1430"/>
      <c r="H95" s="1430"/>
      <c r="I95" s="1432"/>
    </row>
    <row r="96" spans="1:9" s="1080" customFormat="1" ht="24.95" customHeight="1" x14ac:dyDescent="0.25">
      <c r="A96" s="1411" t="s">
        <v>860</v>
      </c>
      <c r="B96" s="1411" t="s">
        <v>979</v>
      </c>
      <c r="C96" s="1412" t="s">
        <v>2987</v>
      </c>
      <c r="D96" s="1145" t="s">
        <v>2988</v>
      </c>
      <c r="E96" s="1413" t="s">
        <v>106</v>
      </c>
      <c r="F96" s="1414">
        <v>50</v>
      </c>
      <c r="G96" s="67"/>
      <c r="H96" s="1415">
        <f>ROUND(G96*F96,2)</f>
        <v>0</v>
      </c>
      <c r="I96" s="1145" t="s">
        <v>982</v>
      </c>
    </row>
    <row r="97" spans="1:9" ht="11.25" x14ac:dyDescent="0.2">
      <c r="A97" s="1416"/>
      <c r="B97" s="1417" t="s">
        <v>2912</v>
      </c>
      <c r="C97" s="1418"/>
      <c r="D97" s="1419" t="s">
        <v>2989</v>
      </c>
      <c r="E97" s="1418"/>
      <c r="F97" s="1418"/>
      <c r="G97" s="1418"/>
      <c r="H97" s="1418"/>
      <c r="I97" s="1420"/>
    </row>
    <row r="98" spans="1:9" ht="11.25" x14ac:dyDescent="0.2">
      <c r="A98" s="1416"/>
      <c r="B98" s="1421" t="s">
        <v>983</v>
      </c>
      <c r="C98" s="1418"/>
      <c r="D98" s="166" t="s">
        <v>2990</v>
      </c>
      <c r="E98" s="1418"/>
      <c r="F98" s="1418"/>
      <c r="G98" s="1418"/>
      <c r="H98" s="1418"/>
      <c r="I98" s="1420"/>
    </row>
    <row r="99" spans="1:9" ht="11.25" x14ac:dyDescent="0.2">
      <c r="A99" s="1422"/>
      <c r="B99" s="1417" t="s">
        <v>985</v>
      </c>
      <c r="C99" s="1423" t="s">
        <v>986</v>
      </c>
      <c r="D99" s="1424" t="s">
        <v>2915</v>
      </c>
      <c r="E99" s="1425"/>
      <c r="F99" s="1423" t="s">
        <v>986</v>
      </c>
      <c r="G99" s="1425"/>
      <c r="H99" s="1425"/>
      <c r="I99" s="1426"/>
    </row>
    <row r="100" spans="1:9" ht="11.25" x14ac:dyDescent="0.2">
      <c r="A100" s="1427"/>
      <c r="B100" s="1417" t="s">
        <v>985</v>
      </c>
      <c r="C100" s="1428" t="s">
        <v>986</v>
      </c>
      <c r="D100" s="1429" t="s">
        <v>2947</v>
      </c>
      <c r="E100" s="1430"/>
      <c r="F100" s="1431">
        <v>50</v>
      </c>
      <c r="G100" s="1430"/>
      <c r="H100" s="1430"/>
      <c r="I100" s="1432"/>
    </row>
    <row r="101" spans="1:9" s="1080" customFormat="1" ht="24.95" customHeight="1" x14ac:dyDescent="0.25">
      <c r="A101" s="1433" t="s">
        <v>2991</v>
      </c>
      <c r="B101" s="1411" t="s">
        <v>979</v>
      </c>
      <c r="C101" s="1412" t="s">
        <v>2992</v>
      </c>
      <c r="D101" s="1145" t="s">
        <v>2993</v>
      </c>
      <c r="E101" s="1413" t="s">
        <v>106</v>
      </c>
      <c r="F101" s="1414">
        <v>18</v>
      </c>
      <c r="G101" s="67"/>
      <c r="H101" s="1415">
        <f>ROUND(G101*F101,2)</f>
        <v>0</v>
      </c>
      <c r="I101" s="1145" t="s">
        <v>986</v>
      </c>
    </row>
    <row r="102" spans="1:9" ht="11.25" x14ac:dyDescent="0.2">
      <c r="A102" s="1416"/>
      <c r="B102" s="1417" t="s">
        <v>2912</v>
      </c>
      <c r="C102" s="1418"/>
      <c r="D102" s="1419" t="s">
        <v>2993</v>
      </c>
      <c r="E102" s="1418"/>
      <c r="F102" s="1418"/>
      <c r="G102" s="1418"/>
      <c r="H102" s="1418"/>
      <c r="I102" s="1420"/>
    </row>
    <row r="103" spans="1:9" ht="33.75" x14ac:dyDescent="0.2">
      <c r="A103" s="1416"/>
      <c r="B103" s="1417" t="s">
        <v>1079</v>
      </c>
      <c r="C103" s="1418"/>
      <c r="D103" s="1451" t="s">
        <v>2994</v>
      </c>
      <c r="E103" s="1418"/>
      <c r="F103" s="1418"/>
      <c r="G103" s="1418"/>
      <c r="H103" s="1418"/>
      <c r="I103" s="1420"/>
    </row>
    <row r="104" spans="1:9" ht="11.25" x14ac:dyDescent="0.2">
      <c r="A104" s="1422"/>
      <c r="B104" s="1417" t="s">
        <v>985</v>
      </c>
      <c r="C104" s="1423" t="s">
        <v>986</v>
      </c>
      <c r="D104" s="1424" t="s">
        <v>2915</v>
      </c>
      <c r="E104" s="1425"/>
      <c r="F104" s="1423" t="s">
        <v>986</v>
      </c>
      <c r="G104" s="1425"/>
      <c r="H104" s="1425"/>
      <c r="I104" s="1426"/>
    </row>
    <row r="105" spans="1:9" ht="11.25" x14ac:dyDescent="0.2">
      <c r="A105" s="1427"/>
      <c r="B105" s="1417" t="s">
        <v>985</v>
      </c>
      <c r="C105" s="1428" t="s">
        <v>986</v>
      </c>
      <c r="D105" s="1429" t="s">
        <v>2995</v>
      </c>
      <c r="E105" s="1430"/>
      <c r="F105" s="1431">
        <v>18</v>
      </c>
      <c r="G105" s="1430"/>
      <c r="H105" s="1430"/>
      <c r="I105" s="1432"/>
    </row>
    <row r="106" spans="1:9" s="1080" customFormat="1" ht="24.95" customHeight="1" x14ac:dyDescent="0.25">
      <c r="A106" s="1437" t="s">
        <v>2996</v>
      </c>
      <c r="B106" s="1438" t="s">
        <v>979</v>
      </c>
      <c r="C106" s="1439" t="s">
        <v>2992</v>
      </c>
      <c r="D106" s="1440" t="s">
        <v>2993</v>
      </c>
      <c r="E106" s="1441" t="s">
        <v>106</v>
      </c>
      <c r="F106" s="1442">
        <v>41</v>
      </c>
      <c r="G106" s="67"/>
      <c r="H106" s="1443">
        <f>ROUND(G106*F106,2)</f>
        <v>0</v>
      </c>
      <c r="I106" s="1440" t="s">
        <v>986</v>
      </c>
    </row>
    <row r="107" spans="1:9" ht="11.25" x14ac:dyDescent="0.2">
      <c r="A107" s="1416"/>
      <c r="B107" s="1417" t="s">
        <v>2912</v>
      </c>
      <c r="C107" s="1418"/>
      <c r="D107" s="1419" t="s">
        <v>2997</v>
      </c>
      <c r="E107" s="1418"/>
      <c r="F107" s="1418"/>
      <c r="G107" s="1418"/>
      <c r="H107" s="1418"/>
      <c r="I107" s="1420"/>
    </row>
    <row r="108" spans="1:9" ht="33.75" x14ac:dyDescent="0.2">
      <c r="A108" s="1416"/>
      <c r="B108" s="1417" t="s">
        <v>1079</v>
      </c>
      <c r="C108" s="1418"/>
      <c r="D108" s="1451" t="s">
        <v>2994</v>
      </c>
      <c r="E108" s="1418"/>
      <c r="F108" s="1418"/>
      <c r="G108" s="1418"/>
      <c r="H108" s="1418"/>
      <c r="I108" s="1420"/>
    </row>
    <row r="109" spans="1:9" ht="11.25" x14ac:dyDescent="0.2">
      <c r="A109" s="1422"/>
      <c r="B109" s="1417" t="s">
        <v>985</v>
      </c>
      <c r="C109" s="1423" t="s">
        <v>986</v>
      </c>
      <c r="D109" s="1424" t="s">
        <v>2915</v>
      </c>
      <c r="E109" s="1425"/>
      <c r="F109" s="1423" t="s">
        <v>986</v>
      </c>
      <c r="G109" s="1425"/>
      <c r="H109" s="1425"/>
      <c r="I109" s="1426"/>
    </row>
    <row r="110" spans="1:9" ht="11.25" x14ac:dyDescent="0.2">
      <c r="A110" s="1427"/>
      <c r="B110" s="1417" t="s">
        <v>985</v>
      </c>
      <c r="C110" s="1428" t="s">
        <v>986</v>
      </c>
      <c r="D110" s="1429" t="s">
        <v>2998</v>
      </c>
      <c r="E110" s="1430"/>
      <c r="F110" s="1431">
        <v>41</v>
      </c>
      <c r="G110" s="1430"/>
      <c r="H110" s="1430"/>
      <c r="I110" s="1432"/>
    </row>
    <row r="111" spans="1:9" s="1080" customFormat="1" ht="24.95" customHeight="1" x14ac:dyDescent="0.25">
      <c r="A111" s="1411" t="s">
        <v>864</v>
      </c>
      <c r="B111" s="1411" t="s">
        <v>979</v>
      </c>
      <c r="C111" s="1412" t="s">
        <v>2999</v>
      </c>
      <c r="D111" s="1145" t="s">
        <v>3000</v>
      </c>
      <c r="E111" s="1413" t="s">
        <v>106</v>
      </c>
      <c r="F111" s="1414">
        <v>50</v>
      </c>
      <c r="G111" s="67"/>
      <c r="H111" s="1415">
        <f>ROUND(G111*F111,2)</f>
        <v>0</v>
      </c>
      <c r="I111" s="1145" t="s">
        <v>986</v>
      </c>
    </row>
    <row r="112" spans="1:9" ht="22.5" x14ac:dyDescent="0.2">
      <c r="A112" s="1416"/>
      <c r="B112" s="1417" t="s">
        <v>2912</v>
      </c>
      <c r="C112" s="1418"/>
      <c r="D112" s="1419" t="s">
        <v>3001</v>
      </c>
      <c r="E112" s="1418"/>
      <c r="F112" s="1418"/>
      <c r="G112" s="1418"/>
      <c r="H112" s="1418"/>
      <c r="I112" s="1420"/>
    </row>
    <row r="113" spans="1:9" ht="11.25" x14ac:dyDescent="0.2">
      <c r="A113" s="1422"/>
      <c r="B113" s="1417" t="s">
        <v>985</v>
      </c>
      <c r="C113" s="1423" t="s">
        <v>986</v>
      </c>
      <c r="D113" s="1424" t="s">
        <v>2915</v>
      </c>
      <c r="E113" s="1425"/>
      <c r="F113" s="1423" t="s">
        <v>986</v>
      </c>
      <c r="G113" s="1425"/>
      <c r="H113" s="1425"/>
      <c r="I113" s="1426"/>
    </row>
    <row r="114" spans="1:9" ht="11.25" x14ac:dyDescent="0.2">
      <c r="A114" s="1422"/>
      <c r="B114" s="1417" t="s">
        <v>985</v>
      </c>
      <c r="C114" s="1423" t="s">
        <v>986</v>
      </c>
      <c r="D114" s="1424" t="s">
        <v>3002</v>
      </c>
      <c r="E114" s="1425"/>
      <c r="F114" s="1423" t="s">
        <v>986</v>
      </c>
      <c r="G114" s="1425"/>
      <c r="H114" s="1425"/>
      <c r="I114" s="1426"/>
    </row>
    <row r="115" spans="1:9" ht="11.25" x14ac:dyDescent="0.2">
      <c r="A115" s="1427"/>
      <c r="B115" s="1417" t="s">
        <v>985</v>
      </c>
      <c r="C115" s="1428" t="s">
        <v>986</v>
      </c>
      <c r="D115" s="1429" t="s">
        <v>2947</v>
      </c>
      <c r="E115" s="1430"/>
      <c r="F115" s="1431">
        <v>50</v>
      </c>
      <c r="G115" s="1430"/>
      <c r="H115" s="1430"/>
      <c r="I115" s="1432"/>
    </row>
    <row r="116" spans="1:9" s="1080" customFormat="1" ht="24.95" customHeight="1" x14ac:dyDescent="0.25">
      <c r="A116" s="1404"/>
      <c r="B116" s="1405" t="s">
        <v>977</v>
      </c>
      <c r="C116" s="1406" t="s">
        <v>336</v>
      </c>
      <c r="D116" s="1406" t="s">
        <v>969</v>
      </c>
      <c r="E116" s="1407"/>
      <c r="F116" s="1408"/>
      <c r="G116" s="1408"/>
      <c r="H116" s="1409">
        <f>SUM(H117:H427)</f>
        <v>0</v>
      </c>
      <c r="I116" s="1410"/>
    </row>
    <row r="117" spans="1:9" s="1080" customFormat="1" ht="24.95" customHeight="1" x14ac:dyDescent="0.25">
      <c r="A117" s="1411" t="s">
        <v>866</v>
      </c>
      <c r="B117" s="1411" t="s">
        <v>979</v>
      </c>
      <c r="C117" s="1412" t="s">
        <v>3003</v>
      </c>
      <c r="D117" s="1145" t="s">
        <v>3004</v>
      </c>
      <c r="E117" s="1413" t="s">
        <v>92</v>
      </c>
      <c r="F117" s="1414">
        <v>1</v>
      </c>
      <c r="G117" s="67"/>
      <c r="H117" s="1415">
        <f>ROUND(G117*F117,2)</f>
        <v>0</v>
      </c>
      <c r="I117" s="1145" t="s">
        <v>982</v>
      </c>
    </row>
    <row r="118" spans="1:9" ht="11.25" x14ac:dyDescent="0.2">
      <c r="A118" s="1416"/>
      <c r="B118" s="1417" t="s">
        <v>2912</v>
      </c>
      <c r="C118" s="1418"/>
      <c r="D118" s="1419" t="s">
        <v>3005</v>
      </c>
      <c r="E118" s="1418"/>
      <c r="F118" s="1418"/>
      <c r="G118" s="1418"/>
      <c r="H118" s="1418"/>
      <c r="I118" s="1420"/>
    </row>
    <row r="119" spans="1:9" ht="11.25" x14ac:dyDescent="0.2">
      <c r="A119" s="1416"/>
      <c r="B119" s="1421" t="s">
        <v>983</v>
      </c>
      <c r="C119" s="1418"/>
      <c r="D119" s="166" t="s">
        <v>3006</v>
      </c>
      <c r="E119" s="1418"/>
      <c r="F119" s="1418"/>
      <c r="G119" s="1418"/>
      <c r="H119" s="1418"/>
      <c r="I119" s="1420"/>
    </row>
    <row r="120" spans="1:9" ht="11.25" x14ac:dyDescent="0.2">
      <c r="A120" s="1422"/>
      <c r="B120" s="1417" t="s">
        <v>985</v>
      </c>
      <c r="C120" s="1423" t="s">
        <v>986</v>
      </c>
      <c r="D120" s="1424" t="s">
        <v>3007</v>
      </c>
      <c r="E120" s="1425"/>
      <c r="F120" s="1423" t="s">
        <v>986</v>
      </c>
      <c r="G120" s="1425"/>
      <c r="H120" s="1425"/>
      <c r="I120" s="1426"/>
    </row>
    <row r="121" spans="1:9" ht="11.25" x14ac:dyDescent="0.2">
      <c r="A121" s="1427"/>
      <c r="B121" s="1417" t="s">
        <v>985</v>
      </c>
      <c r="C121" s="1428" t="s">
        <v>986</v>
      </c>
      <c r="D121" s="1429" t="s">
        <v>73</v>
      </c>
      <c r="E121" s="1430"/>
      <c r="F121" s="1431">
        <v>1</v>
      </c>
      <c r="G121" s="1430"/>
      <c r="H121" s="1430"/>
      <c r="I121" s="1432"/>
    </row>
    <row r="122" spans="1:9" s="1080" customFormat="1" ht="24.95" customHeight="1" x14ac:dyDescent="0.25">
      <c r="A122" s="1411" t="s">
        <v>868</v>
      </c>
      <c r="B122" s="1411" t="s">
        <v>979</v>
      </c>
      <c r="C122" s="1412" t="s">
        <v>3008</v>
      </c>
      <c r="D122" s="1145" t="s">
        <v>3009</v>
      </c>
      <c r="E122" s="1413" t="s">
        <v>106</v>
      </c>
      <c r="F122" s="1414">
        <v>340.33</v>
      </c>
      <c r="G122" s="67"/>
      <c r="H122" s="1415">
        <f>ROUND(G122*F122,2)</f>
        <v>0</v>
      </c>
      <c r="I122" s="1145" t="s">
        <v>982</v>
      </c>
    </row>
    <row r="123" spans="1:9" ht="11.25" x14ac:dyDescent="0.2">
      <c r="A123" s="1416"/>
      <c r="B123" s="1417" t="s">
        <v>2912</v>
      </c>
      <c r="C123" s="1418"/>
      <c r="D123" s="1419" t="s">
        <v>3010</v>
      </c>
      <c r="E123" s="1418"/>
      <c r="F123" s="1418"/>
      <c r="G123" s="1418"/>
      <c r="H123" s="1418"/>
      <c r="I123" s="1420"/>
    </row>
    <row r="124" spans="1:9" ht="11.25" x14ac:dyDescent="0.2">
      <c r="A124" s="1416"/>
      <c r="B124" s="1421" t="s">
        <v>983</v>
      </c>
      <c r="C124" s="1418"/>
      <c r="D124" s="166" t="s">
        <v>3011</v>
      </c>
      <c r="E124" s="1418"/>
      <c r="F124" s="1418"/>
      <c r="G124" s="1418"/>
      <c r="H124" s="1418"/>
      <c r="I124" s="1420"/>
    </row>
    <row r="125" spans="1:9" ht="11.25" x14ac:dyDescent="0.2">
      <c r="A125" s="1422"/>
      <c r="B125" s="1417" t="s">
        <v>985</v>
      </c>
      <c r="C125" s="1423" t="s">
        <v>986</v>
      </c>
      <c r="D125" s="1424" t="s">
        <v>3012</v>
      </c>
      <c r="E125" s="1425"/>
      <c r="F125" s="1423" t="s">
        <v>986</v>
      </c>
      <c r="G125" s="1425"/>
      <c r="H125" s="1425"/>
      <c r="I125" s="1426"/>
    </row>
    <row r="126" spans="1:9" ht="11.25" x14ac:dyDescent="0.2">
      <c r="A126" s="1422"/>
      <c r="B126" s="1417" t="s">
        <v>985</v>
      </c>
      <c r="C126" s="1423" t="s">
        <v>986</v>
      </c>
      <c r="D126" s="1424" t="s">
        <v>3013</v>
      </c>
      <c r="E126" s="1425"/>
      <c r="F126" s="1423" t="s">
        <v>986</v>
      </c>
      <c r="G126" s="1425"/>
      <c r="H126" s="1425"/>
      <c r="I126" s="1426"/>
    </row>
    <row r="127" spans="1:9" ht="11.25" x14ac:dyDescent="0.2">
      <c r="A127" s="1427"/>
      <c r="B127" s="1417" t="s">
        <v>985</v>
      </c>
      <c r="C127" s="1428" t="s">
        <v>986</v>
      </c>
      <c r="D127" s="1429" t="s">
        <v>3014</v>
      </c>
      <c r="E127" s="1430"/>
      <c r="F127" s="1431">
        <v>194.02</v>
      </c>
      <c r="G127" s="1430"/>
      <c r="H127" s="1430"/>
      <c r="I127" s="1432"/>
    </row>
    <row r="128" spans="1:9" ht="11.25" x14ac:dyDescent="0.2">
      <c r="A128" s="1422"/>
      <c r="B128" s="1417" t="s">
        <v>985</v>
      </c>
      <c r="C128" s="1423" t="s">
        <v>986</v>
      </c>
      <c r="D128" s="1424" t="s">
        <v>3015</v>
      </c>
      <c r="E128" s="1425"/>
      <c r="F128" s="1423" t="s">
        <v>986</v>
      </c>
      <c r="G128" s="1425"/>
      <c r="H128" s="1425"/>
      <c r="I128" s="1426"/>
    </row>
    <row r="129" spans="1:9" ht="11.25" x14ac:dyDescent="0.2">
      <c r="A129" s="1427"/>
      <c r="B129" s="1417" t="s">
        <v>985</v>
      </c>
      <c r="C129" s="1428" t="s">
        <v>986</v>
      </c>
      <c r="D129" s="1429" t="s">
        <v>3016</v>
      </c>
      <c r="E129" s="1430"/>
      <c r="F129" s="1431">
        <v>67.11</v>
      </c>
      <c r="G129" s="1430"/>
      <c r="H129" s="1430"/>
      <c r="I129" s="1432"/>
    </row>
    <row r="130" spans="1:9" ht="11.25" x14ac:dyDescent="0.2">
      <c r="A130" s="1422"/>
      <c r="B130" s="1417" t="s">
        <v>985</v>
      </c>
      <c r="C130" s="1423" t="s">
        <v>986</v>
      </c>
      <c r="D130" s="1424" t="s">
        <v>3017</v>
      </c>
      <c r="E130" s="1425"/>
      <c r="F130" s="1423" t="s">
        <v>986</v>
      </c>
      <c r="G130" s="1425"/>
      <c r="H130" s="1425"/>
      <c r="I130" s="1426"/>
    </row>
    <row r="131" spans="1:9" ht="11.25" x14ac:dyDescent="0.2">
      <c r="A131" s="1427"/>
      <c r="B131" s="1417" t="s">
        <v>985</v>
      </c>
      <c r="C131" s="1428" t="s">
        <v>986</v>
      </c>
      <c r="D131" s="1429" t="s">
        <v>3018</v>
      </c>
      <c r="E131" s="1430"/>
      <c r="F131" s="1431">
        <v>79.2</v>
      </c>
      <c r="G131" s="1430"/>
      <c r="H131" s="1430"/>
      <c r="I131" s="1432"/>
    </row>
    <row r="132" spans="1:9" ht="11.25" x14ac:dyDescent="0.2">
      <c r="A132" s="1450"/>
      <c r="B132" s="1417" t="s">
        <v>985</v>
      </c>
      <c r="C132" s="1445" t="s">
        <v>986</v>
      </c>
      <c r="D132" s="1446" t="s">
        <v>1023</v>
      </c>
      <c r="E132" s="1447"/>
      <c r="F132" s="1448">
        <v>340.33</v>
      </c>
      <c r="G132" s="1447"/>
      <c r="H132" s="1447"/>
      <c r="I132" s="1449"/>
    </row>
    <row r="133" spans="1:9" s="1080" customFormat="1" ht="24.95" customHeight="1" x14ac:dyDescent="0.25">
      <c r="A133" s="1411" t="s">
        <v>870</v>
      </c>
      <c r="B133" s="1411" t="s">
        <v>979</v>
      </c>
      <c r="C133" s="1412" t="s">
        <v>3019</v>
      </c>
      <c r="D133" s="1145" t="s">
        <v>3020</v>
      </c>
      <c r="E133" s="1413" t="s">
        <v>106</v>
      </c>
      <c r="F133" s="1414">
        <v>340.33</v>
      </c>
      <c r="G133" s="67"/>
      <c r="H133" s="1415">
        <f>ROUND(G133*F133,2)</f>
        <v>0</v>
      </c>
      <c r="I133" s="1145" t="s">
        <v>982</v>
      </c>
    </row>
    <row r="134" spans="1:9" ht="22.5" x14ac:dyDescent="0.2">
      <c r="A134" s="1416"/>
      <c r="B134" s="1417" t="s">
        <v>2912</v>
      </c>
      <c r="C134" s="1418"/>
      <c r="D134" s="1419" t="s">
        <v>3021</v>
      </c>
      <c r="E134" s="1418"/>
      <c r="F134" s="1418"/>
      <c r="G134" s="1418"/>
      <c r="H134" s="1418"/>
      <c r="I134" s="1420"/>
    </row>
    <row r="135" spans="1:9" ht="11.25" x14ac:dyDescent="0.2">
      <c r="A135" s="1416"/>
      <c r="B135" s="1421" t="s">
        <v>983</v>
      </c>
      <c r="C135" s="1418"/>
      <c r="D135" s="166" t="s">
        <v>3022</v>
      </c>
      <c r="E135" s="1418"/>
      <c r="F135" s="1418"/>
      <c r="G135" s="1418"/>
      <c r="H135" s="1418"/>
      <c r="I135" s="1420"/>
    </row>
    <row r="136" spans="1:9" ht="11.25" x14ac:dyDescent="0.2">
      <c r="A136" s="1422"/>
      <c r="B136" s="1417" t="s">
        <v>985</v>
      </c>
      <c r="C136" s="1423" t="s">
        <v>986</v>
      </c>
      <c r="D136" s="1424" t="s">
        <v>3012</v>
      </c>
      <c r="E136" s="1425"/>
      <c r="F136" s="1423" t="s">
        <v>986</v>
      </c>
      <c r="G136" s="1425"/>
      <c r="H136" s="1425"/>
      <c r="I136" s="1426"/>
    </row>
    <row r="137" spans="1:9" ht="11.25" x14ac:dyDescent="0.2">
      <c r="A137" s="1422"/>
      <c r="B137" s="1417" t="s">
        <v>985</v>
      </c>
      <c r="C137" s="1423" t="s">
        <v>986</v>
      </c>
      <c r="D137" s="1424" t="s">
        <v>3013</v>
      </c>
      <c r="E137" s="1425"/>
      <c r="F137" s="1423" t="s">
        <v>986</v>
      </c>
      <c r="G137" s="1425"/>
      <c r="H137" s="1425"/>
      <c r="I137" s="1426"/>
    </row>
    <row r="138" spans="1:9" ht="11.25" x14ac:dyDescent="0.2">
      <c r="A138" s="1427"/>
      <c r="B138" s="1417" t="s">
        <v>985</v>
      </c>
      <c r="C138" s="1428" t="s">
        <v>986</v>
      </c>
      <c r="D138" s="1429" t="s">
        <v>3014</v>
      </c>
      <c r="E138" s="1430"/>
      <c r="F138" s="1431">
        <v>194.02</v>
      </c>
      <c r="G138" s="1430"/>
      <c r="H138" s="1430"/>
      <c r="I138" s="1432"/>
    </row>
    <row r="139" spans="1:9" ht="11.25" x14ac:dyDescent="0.2">
      <c r="A139" s="1422"/>
      <c r="B139" s="1417" t="s">
        <v>985</v>
      </c>
      <c r="C139" s="1423" t="s">
        <v>986</v>
      </c>
      <c r="D139" s="1424" t="s">
        <v>3015</v>
      </c>
      <c r="E139" s="1425"/>
      <c r="F139" s="1423" t="s">
        <v>986</v>
      </c>
      <c r="G139" s="1425"/>
      <c r="H139" s="1425"/>
      <c r="I139" s="1426"/>
    </row>
    <row r="140" spans="1:9" ht="11.25" x14ac:dyDescent="0.2">
      <c r="A140" s="1427"/>
      <c r="B140" s="1417" t="s">
        <v>985</v>
      </c>
      <c r="C140" s="1428" t="s">
        <v>986</v>
      </c>
      <c r="D140" s="1429" t="s">
        <v>3016</v>
      </c>
      <c r="E140" s="1430"/>
      <c r="F140" s="1431">
        <v>67.11</v>
      </c>
      <c r="G140" s="1430"/>
      <c r="H140" s="1430"/>
      <c r="I140" s="1432"/>
    </row>
    <row r="141" spans="1:9" ht="11.25" x14ac:dyDescent="0.2">
      <c r="A141" s="1422"/>
      <c r="B141" s="1417" t="s">
        <v>985</v>
      </c>
      <c r="C141" s="1423" t="s">
        <v>986</v>
      </c>
      <c r="D141" s="1424" t="s">
        <v>3017</v>
      </c>
      <c r="E141" s="1425"/>
      <c r="F141" s="1423" t="s">
        <v>986</v>
      </c>
      <c r="G141" s="1425"/>
      <c r="H141" s="1425"/>
      <c r="I141" s="1426"/>
    </row>
    <row r="142" spans="1:9" ht="11.25" x14ac:dyDescent="0.2">
      <c r="A142" s="1427"/>
      <c r="B142" s="1417" t="s">
        <v>985</v>
      </c>
      <c r="C142" s="1428" t="s">
        <v>986</v>
      </c>
      <c r="D142" s="1429" t="s">
        <v>3018</v>
      </c>
      <c r="E142" s="1430"/>
      <c r="F142" s="1431">
        <v>79.2</v>
      </c>
      <c r="G142" s="1430"/>
      <c r="H142" s="1430"/>
      <c r="I142" s="1432"/>
    </row>
    <row r="143" spans="1:9" ht="11.25" x14ac:dyDescent="0.2">
      <c r="A143" s="1450"/>
      <c r="B143" s="1417" t="s">
        <v>985</v>
      </c>
      <c r="C143" s="1445" t="s">
        <v>986</v>
      </c>
      <c r="D143" s="1446" t="s">
        <v>1023</v>
      </c>
      <c r="E143" s="1447"/>
      <c r="F143" s="1448">
        <v>340.33</v>
      </c>
      <c r="G143" s="1447"/>
      <c r="H143" s="1447"/>
      <c r="I143" s="1449"/>
    </row>
    <row r="144" spans="1:9" s="1080" customFormat="1" ht="24.95" customHeight="1" x14ac:dyDescent="0.25">
      <c r="A144" s="1411" t="s">
        <v>872</v>
      </c>
      <c r="B144" s="1411" t="s">
        <v>979</v>
      </c>
      <c r="C144" s="1412" t="s">
        <v>3023</v>
      </c>
      <c r="D144" s="1145" t="s">
        <v>3024</v>
      </c>
      <c r="E144" s="1413" t="s">
        <v>106</v>
      </c>
      <c r="F144" s="1414">
        <v>24.6</v>
      </c>
      <c r="G144" s="67"/>
      <c r="H144" s="1415">
        <f>ROUND(G144*F144,2)</f>
        <v>0</v>
      </c>
      <c r="I144" s="1145" t="s">
        <v>986</v>
      </c>
    </row>
    <row r="145" spans="1:9" ht="11.25" x14ac:dyDescent="0.2">
      <c r="A145" s="1416"/>
      <c r="B145" s="1417" t="s">
        <v>2912</v>
      </c>
      <c r="C145" s="1418"/>
      <c r="D145" s="1419" t="s">
        <v>3024</v>
      </c>
      <c r="E145" s="1418"/>
      <c r="F145" s="1418"/>
      <c r="G145" s="1418"/>
      <c r="H145" s="1418"/>
      <c r="I145" s="1420"/>
    </row>
    <row r="146" spans="1:9" ht="11.25" x14ac:dyDescent="0.2">
      <c r="A146" s="1427"/>
      <c r="B146" s="1417" t="s">
        <v>985</v>
      </c>
      <c r="C146" s="1428" t="s">
        <v>986</v>
      </c>
      <c r="D146" s="1429" t="s">
        <v>3025</v>
      </c>
      <c r="E146" s="1430"/>
      <c r="F146" s="1431">
        <v>24.6</v>
      </c>
      <c r="G146" s="1430"/>
      <c r="H146" s="1430"/>
      <c r="I146" s="1432"/>
    </row>
    <row r="147" spans="1:9" s="1080" customFormat="1" ht="24.95" customHeight="1" x14ac:dyDescent="0.25">
      <c r="A147" s="1411" t="s">
        <v>874</v>
      </c>
      <c r="B147" s="1411" t="s">
        <v>979</v>
      </c>
      <c r="C147" s="1412" t="s">
        <v>3026</v>
      </c>
      <c r="D147" s="1145" t="s">
        <v>3027</v>
      </c>
      <c r="E147" s="1413" t="s">
        <v>106</v>
      </c>
      <c r="F147" s="1414">
        <v>138.583</v>
      </c>
      <c r="G147" s="67"/>
      <c r="H147" s="1415">
        <f>ROUND(G147*F147,2)</f>
        <v>0</v>
      </c>
      <c r="I147" s="1145" t="s">
        <v>982</v>
      </c>
    </row>
    <row r="148" spans="1:9" ht="11.25" x14ac:dyDescent="0.2">
      <c r="A148" s="1416"/>
      <c r="B148" s="1417" t="s">
        <v>2912</v>
      </c>
      <c r="C148" s="1418"/>
      <c r="D148" s="1419" t="s">
        <v>3028</v>
      </c>
      <c r="E148" s="1418"/>
      <c r="F148" s="1418"/>
      <c r="G148" s="1418"/>
      <c r="H148" s="1418"/>
      <c r="I148" s="1420"/>
    </row>
    <row r="149" spans="1:9" ht="11.25" x14ac:dyDescent="0.2">
      <c r="A149" s="1416"/>
      <c r="B149" s="1421" t="s">
        <v>983</v>
      </c>
      <c r="C149" s="1418"/>
      <c r="D149" s="166" t="s">
        <v>3029</v>
      </c>
      <c r="E149" s="1418"/>
      <c r="F149" s="1418"/>
      <c r="G149" s="1418"/>
      <c r="H149" s="1418"/>
      <c r="I149" s="1420"/>
    </row>
    <row r="150" spans="1:9" ht="11.25" x14ac:dyDescent="0.2">
      <c r="A150" s="1422"/>
      <c r="B150" s="1417" t="s">
        <v>985</v>
      </c>
      <c r="C150" s="1423" t="s">
        <v>986</v>
      </c>
      <c r="D150" s="1424" t="s">
        <v>3030</v>
      </c>
      <c r="E150" s="1425"/>
      <c r="F150" s="1423" t="s">
        <v>986</v>
      </c>
      <c r="G150" s="1425"/>
      <c r="H150" s="1425"/>
      <c r="I150" s="1426"/>
    </row>
    <row r="151" spans="1:9" ht="11.25" x14ac:dyDescent="0.2">
      <c r="A151" s="1427"/>
      <c r="B151" s="1417" t="s">
        <v>985</v>
      </c>
      <c r="C151" s="1428" t="s">
        <v>986</v>
      </c>
      <c r="D151" s="1429" t="s">
        <v>3031</v>
      </c>
      <c r="E151" s="1430"/>
      <c r="F151" s="1431">
        <v>14.148</v>
      </c>
      <c r="G151" s="1430"/>
      <c r="H151" s="1430"/>
      <c r="I151" s="1432"/>
    </row>
    <row r="152" spans="1:9" ht="11.25" x14ac:dyDescent="0.2">
      <c r="A152" s="1422"/>
      <c r="B152" s="1417" t="s">
        <v>985</v>
      </c>
      <c r="C152" s="1423" t="s">
        <v>986</v>
      </c>
      <c r="D152" s="1424" t="s">
        <v>3032</v>
      </c>
      <c r="E152" s="1425"/>
      <c r="F152" s="1423" t="s">
        <v>986</v>
      </c>
      <c r="G152" s="1425"/>
      <c r="H152" s="1425"/>
      <c r="I152" s="1426"/>
    </row>
    <row r="153" spans="1:9" ht="11.25" x14ac:dyDescent="0.2">
      <c r="A153" s="1422"/>
      <c r="B153" s="1417" t="s">
        <v>985</v>
      </c>
      <c r="C153" s="1423" t="s">
        <v>986</v>
      </c>
      <c r="D153" s="1424" t="s">
        <v>3033</v>
      </c>
      <c r="E153" s="1425"/>
      <c r="F153" s="1423" t="s">
        <v>986</v>
      </c>
      <c r="G153" s="1425"/>
      <c r="H153" s="1425"/>
      <c r="I153" s="1426"/>
    </row>
    <row r="154" spans="1:9" ht="11.25" x14ac:dyDescent="0.2">
      <c r="A154" s="1427"/>
      <c r="B154" s="1417" t="s">
        <v>985</v>
      </c>
      <c r="C154" s="1428" t="s">
        <v>986</v>
      </c>
      <c r="D154" s="1429" t="s">
        <v>3034</v>
      </c>
      <c r="E154" s="1430"/>
      <c r="F154" s="1431">
        <v>15.105</v>
      </c>
      <c r="G154" s="1430"/>
      <c r="H154" s="1430"/>
      <c r="I154" s="1432"/>
    </row>
    <row r="155" spans="1:9" ht="11.25" x14ac:dyDescent="0.2">
      <c r="A155" s="1422"/>
      <c r="B155" s="1417" t="s">
        <v>985</v>
      </c>
      <c r="C155" s="1423" t="s">
        <v>986</v>
      </c>
      <c r="D155" s="1424" t="s">
        <v>3035</v>
      </c>
      <c r="E155" s="1425"/>
      <c r="F155" s="1423" t="s">
        <v>986</v>
      </c>
      <c r="G155" s="1425"/>
      <c r="H155" s="1425"/>
      <c r="I155" s="1426"/>
    </row>
    <row r="156" spans="1:9" ht="11.25" x14ac:dyDescent="0.2">
      <c r="A156" s="1427"/>
      <c r="B156" s="1417" t="s">
        <v>985</v>
      </c>
      <c r="C156" s="1428" t="s">
        <v>986</v>
      </c>
      <c r="D156" s="1429" t="s">
        <v>3036</v>
      </c>
      <c r="E156" s="1430"/>
      <c r="F156" s="1431">
        <v>33.045000000000002</v>
      </c>
      <c r="G156" s="1430"/>
      <c r="H156" s="1430"/>
      <c r="I156" s="1432"/>
    </row>
    <row r="157" spans="1:9" ht="11.25" x14ac:dyDescent="0.2">
      <c r="A157" s="1427"/>
      <c r="B157" s="1417" t="s">
        <v>985</v>
      </c>
      <c r="C157" s="1428" t="s">
        <v>986</v>
      </c>
      <c r="D157" s="1429" t="s">
        <v>3037</v>
      </c>
      <c r="E157" s="1430"/>
      <c r="F157" s="1431">
        <v>-4.6230000000000002</v>
      </c>
      <c r="G157" s="1430"/>
      <c r="H157" s="1430"/>
      <c r="I157" s="1432"/>
    </row>
    <row r="158" spans="1:9" ht="11.25" x14ac:dyDescent="0.2">
      <c r="A158" s="1422"/>
      <c r="B158" s="1417" t="s">
        <v>985</v>
      </c>
      <c r="C158" s="1423" t="s">
        <v>986</v>
      </c>
      <c r="D158" s="1424" t="s">
        <v>3038</v>
      </c>
      <c r="E158" s="1425"/>
      <c r="F158" s="1423" t="s">
        <v>986</v>
      </c>
      <c r="G158" s="1425"/>
      <c r="H158" s="1425"/>
      <c r="I158" s="1426"/>
    </row>
    <row r="159" spans="1:9" ht="11.25" x14ac:dyDescent="0.2">
      <c r="A159" s="1427"/>
      <c r="B159" s="1417" t="s">
        <v>985</v>
      </c>
      <c r="C159" s="1428" t="s">
        <v>986</v>
      </c>
      <c r="D159" s="1429" t="s">
        <v>3039</v>
      </c>
      <c r="E159" s="1430"/>
      <c r="F159" s="1431">
        <v>33.225000000000001</v>
      </c>
      <c r="G159" s="1430"/>
      <c r="H159" s="1430"/>
      <c r="I159" s="1432"/>
    </row>
    <row r="160" spans="1:9" ht="11.25" x14ac:dyDescent="0.2">
      <c r="A160" s="1427"/>
      <c r="B160" s="1417" t="s">
        <v>985</v>
      </c>
      <c r="C160" s="1428" t="s">
        <v>986</v>
      </c>
      <c r="D160" s="1429" t="s">
        <v>3040</v>
      </c>
      <c r="E160" s="1430"/>
      <c r="F160" s="1431">
        <v>-4.6630000000000003</v>
      </c>
      <c r="G160" s="1430"/>
      <c r="H160" s="1430"/>
      <c r="I160" s="1432"/>
    </row>
    <row r="161" spans="1:9" ht="11.25" x14ac:dyDescent="0.2">
      <c r="A161" s="1422"/>
      <c r="B161" s="1417" t="s">
        <v>985</v>
      </c>
      <c r="C161" s="1423" t="s">
        <v>986</v>
      </c>
      <c r="D161" s="1424" t="s">
        <v>2956</v>
      </c>
      <c r="E161" s="1425"/>
      <c r="F161" s="1423" t="s">
        <v>986</v>
      </c>
      <c r="G161" s="1425"/>
      <c r="H161" s="1425"/>
      <c r="I161" s="1426"/>
    </row>
    <row r="162" spans="1:9" ht="11.25" x14ac:dyDescent="0.2">
      <c r="A162" s="1427"/>
      <c r="B162" s="1417" t="s">
        <v>985</v>
      </c>
      <c r="C162" s="1428" t="s">
        <v>986</v>
      </c>
      <c r="D162" s="1429" t="s">
        <v>3041</v>
      </c>
      <c r="E162" s="1430"/>
      <c r="F162" s="1431">
        <v>33.225000000000001</v>
      </c>
      <c r="G162" s="1430"/>
      <c r="H162" s="1430"/>
      <c r="I162" s="1432"/>
    </row>
    <row r="163" spans="1:9" ht="11.25" x14ac:dyDescent="0.2">
      <c r="A163" s="1422"/>
      <c r="B163" s="1417" t="s">
        <v>985</v>
      </c>
      <c r="C163" s="1423" t="s">
        <v>986</v>
      </c>
      <c r="D163" s="1424" t="s">
        <v>3042</v>
      </c>
      <c r="E163" s="1425"/>
      <c r="F163" s="1423" t="s">
        <v>986</v>
      </c>
      <c r="G163" s="1425"/>
      <c r="H163" s="1425"/>
      <c r="I163" s="1426"/>
    </row>
    <row r="164" spans="1:9" ht="11.25" x14ac:dyDescent="0.2">
      <c r="A164" s="1427"/>
      <c r="B164" s="1417" t="s">
        <v>985</v>
      </c>
      <c r="C164" s="1428" t="s">
        <v>986</v>
      </c>
      <c r="D164" s="1429" t="s">
        <v>3043</v>
      </c>
      <c r="E164" s="1430"/>
      <c r="F164" s="1431">
        <v>19.120999999999999</v>
      </c>
      <c r="G164" s="1430"/>
      <c r="H164" s="1430"/>
      <c r="I164" s="1432"/>
    </row>
    <row r="165" spans="1:9" ht="11.25" x14ac:dyDescent="0.2">
      <c r="A165" s="1450"/>
      <c r="B165" s="1417" t="s">
        <v>985</v>
      </c>
      <c r="C165" s="1445" t="s">
        <v>986</v>
      </c>
      <c r="D165" s="1446" t="s">
        <v>1023</v>
      </c>
      <c r="E165" s="1447"/>
      <c r="F165" s="1448">
        <v>138.58300000000003</v>
      </c>
      <c r="G165" s="1447"/>
      <c r="H165" s="1447"/>
      <c r="I165" s="1449"/>
    </row>
    <row r="166" spans="1:9" s="1080" customFormat="1" ht="24.95" customHeight="1" x14ac:dyDescent="0.25">
      <c r="A166" s="1411" t="s">
        <v>876</v>
      </c>
      <c r="B166" s="1411" t="s">
        <v>979</v>
      </c>
      <c r="C166" s="1412" t="s">
        <v>1017</v>
      </c>
      <c r="D166" s="1145" t="s">
        <v>3044</v>
      </c>
      <c r="E166" s="1413" t="s">
        <v>106</v>
      </c>
      <c r="F166" s="1414">
        <v>192.32499999999999</v>
      </c>
      <c r="G166" s="67"/>
      <c r="H166" s="1415">
        <f>ROUND(G166*F166,2)</f>
        <v>0</v>
      </c>
      <c r="I166" s="1145" t="s">
        <v>982</v>
      </c>
    </row>
    <row r="167" spans="1:9" ht="11.25" x14ac:dyDescent="0.2">
      <c r="A167" s="1416"/>
      <c r="B167" s="1417" t="s">
        <v>2912</v>
      </c>
      <c r="C167" s="1418"/>
      <c r="D167" s="1419" t="s">
        <v>1018</v>
      </c>
      <c r="E167" s="1418"/>
      <c r="F167" s="1418"/>
      <c r="G167" s="1418"/>
      <c r="H167" s="1418"/>
      <c r="I167" s="1420"/>
    </row>
    <row r="168" spans="1:9" ht="11.25" x14ac:dyDescent="0.2">
      <c r="A168" s="1416"/>
      <c r="B168" s="1421" t="s">
        <v>983</v>
      </c>
      <c r="C168" s="1418"/>
      <c r="D168" s="166" t="s">
        <v>3045</v>
      </c>
      <c r="E168" s="1418"/>
      <c r="F168" s="1418"/>
      <c r="G168" s="1418"/>
      <c r="H168" s="1418"/>
      <c r="I168" s="1420"/>
    </row>
    <row r="169" spans="1:9" ht="11.25" x14ac:dyDescent="0.2">
      <c r="A169" s="1422"/>
      <c r="B169" s="1417" t="s">
        <v>985</v>
      </c>
      <c r="C169" s="1423" t="s">
        <v>986</v>
      </c>
      <c r="D169" s="1424" t="s">
        <v>3046</v>
      </c>
      <c r="E169" s="1425"/>
      <c r="F169" s="1423" t="s">
        <v>986</v>
      </c>
      <c r="G169" s="1425"/>
      <c r="H169" s="1425"/>
      <c r="I169" s="1426"/>
    </row>
    <row r="170" spans="1:9" ht="11.25" x14ac:dyDescent="0.2">
      <c r="A170" s="1422"/>
      <c r="B170" s="1417" t="s">
        <v>985</v>
      </c>
      <c r="C170" s="1423" t="s">
        <v>986</v>
      </c>
      <c r="D170" s="1424" t="s">
        <v>3047</v>
      </c>
      <c r="E170" s="1425"/>
      <c r="F170" s="1423" t="s">
        <v>986</v>
      </c>
      <c r="G170" s="1425"/>
      <c r="H170" s="1425"/>
      <c r="I170" s="1426"/>
    </row>
    <row r="171" spans="1:9" ht="11.25" x14ac:dyDescent="0.2">
      <c r="A171" s="1427"/>
      <c r="B171" s="1417" t="s">
        <v>985</v>
      </c>
      <c r="C171" s="1428" t="s">
        <v>986</v>
      </c>
      <c r="D171" s="1429" t="s">
        <v>3048</v>
      </c>
      <c r="E171" s="1430"/>
      <c r="F171" s="1431">
        <v>94.097999999999999</v>
      </c>
      <c r="G171" s="1430"/>
      <c r="H171" s="1430"/>
      <c r="I171" s="1432"/>
    </row>
    <row r="172" spans="1:9" ht="11.25" x14ac:dyDescent="0.2">
      <c r="A172" s="1427"/>
      <c r="B172" s="1417" t="s">
        <v>985</v>
      </c>
      <c r="C172" s="1428" t="s">
        <v>986</v>
      </c>
      <c r="D172" s="1429" t="s">
        <v>3049</v>
      </c>
      <c r="E172" s="1430"/>
      <c r="F172" s="1431">
        <v>-4.4459999999999997</v>
      </c>
      <c r="G172" s="1430"/>
      <c r="H172" s="1430"/>
      <c r="I172" s="1432"/>
    </row>
    <row r="173" spans="1:9" ht="11.25" x14ac:dyDescent="0.2">
      <c r="A173" s="1427"/>
      <c r="B173" s="1417" t="s">
        <v>985</v>
      </c>
      <c r="C173" s="1428" t="s">
        <v>986</v>
      </c>
      <c r="D173" s="1429" t="s">
        <v>3050</v>
      </c>
      <c r="E173" s="1430"/>
      <c r="F173" s="1431">
        <v>-9.1199999999999992</v>
      </c>
      <c r="G173" s="1430"/>
      <c r="H173" s="1430"/>
      <c r="I173" s="1432"/>
    </row>
    <row r="174" spans="1:9" ht="11.25" x14ac:dyDescent="0.2">
      <c r="A174" s="1427"/>
      <c r="B174" s="1417" t="s">
        <v>985</v>
      </c>
      <c r="C174" s="1428" t="s">
        <v>986</v>
      </c>
      <c r="D174" s="1429" t="s">
        <v>3051</v>
      </c>
      <c r="E174" s="1430"/>
      <c r="F174" s="1431">
        <v>-4.4160000000000004</v>
      </c>
      <c r="G174" s="1430"/>
      <c r="H174" s="1430"/>
      <c r="I174" s="1432"/>
    </row>
    <row r="175" spans="1:9" ht="11.25" x14ac:dyDescent="0.2">
      <c r="A175" s="1427"/>
      <c r="B175" s="1417" t="s">
        <v>985</v>
      </c>
      <c r="C175" s="1428" t="s">
        <v>986</v>
      </c>
      <c r="D175" s="1429" t="s">
        <v>3052</v>
      </c>
      <c r="E175" s="1430"/>
      <c r="F175" s="1431">
        <v>-8.2420000000000009</v>
      </c>
      <c r="G175" s="1430"/>
      <c r="H175" s="1430"/>
      <c r="I175" s="1432"/>
    </row>
    <row r="176" spans="1:9" ht="11.25" x14ac:dyDescent="0.2">
      <c r="A176" s="1422"/>
      <c r="B176" s="1417" t="s">
        <v>985</v>
      </c>
      <c r="C176" s="1423" t="s">
        <v>986</v>
      </c>
      <c r="D176" s="1424" t="s">
        <v>3035</v>
      </c>
      <c r="E176" s="1425"/>
      <c r="F176" s="1423" t="s">
        <v>986</v>
      </c>
      <c r="G176" s="1425"/>
      <c r="H176" s="1425"/>
      <c r="I176" s="1426"/>
    </row>
    <row r="177" spans="1:9" ht="11.25" x14ac:dyDescent="0.2">
      <c r="A177" s="1427"/>
      <c r="B177" s="1417" t="s">
        <v>985</v>
      </c>
      <c r="C177" s="1428" t="s">
        <v>986</v>
      </c>
      <c r="D177" s="1429" t="s">
        <v>3053</v>
      </c>
      <c r="E177" s="1430"/>
      <c r="F177" s="1431">
        <v>44.570999999999998</v>
      </c>
      <c r="G177" s="1430"/>
      <c r="H177" s="1430"/>
      <c r="I177" s="1432"/>
    </row>
    <row r="178" spans="1:9" ht="11.25" x14ac:dyDescent="0.2">
      <c r="A178" s="1427"/>
      <c r="B178" s="1417" t="s">
        <v>985</v>
      </c>
      <c r="C178" s="1428" t="s">
        <v>986</v>
      </c>
      <c r="D178" s="1429" t="s">
        <v>3054</v>
      </c>
      <c r="E178" s="1430"/>
      <c r="F178" s="1431">
        <v>-2.94</v>
      </c>
      <c r="G178" s="1430"/>
      <c r="H178" s="1430"/>
      <c r="I178" s="1432"/>
    </row>
    <row r="179" spans="1:9" ht="11.25" x14ac:dyDescent="0.2">
      <c r="A179" s="1427"/>
      <c r="B179" s="1417" t="s">
        <v>985</v>
      </c>
      <c r="C179" s="1428" t="s">
        <v>986</v>
      </c>
      <c r="D179" s="1429" t="s">
        <v>3055</v>
      </c>
      <c r="E179" s="1430"/>
      <c r="F179" s="1431">
        <v>-11.02</v>
      </c>
      <c r="G179" s="1430"/>
      <c r="H179" s="1430"/>
      <c r="I179" s="1432"/>
    </row>
    <row r="180" spans="1:9" ht="11.25" x14ac:dyDescent="0.2">
      <c r="A180" s="1427"/>
      <c r="B180" s="1417" t="s">
        <v>985</v>
      </c>
      <c r="C180" s="1428" t="s">
        <v>986</v>
      </c>
      <c r="D180" s="1429" t="s">
        <v>3056</v>
      </c>
      <c r="E180" s="1430"/>
      <c r="F180" s="1431">
        <v>7.0759999999999996</v>
      </c>
      <c r="G180" s="1430"/>
      <c r="H180" s="1430"/>
      <c r="I180" s="1432"/>
    </row>
    <row r="181" spans="1:9" ht="11.25" x14ac:dyDescent="0.2">
      <c r="A181" s="1422"/>
      <c r="B181" s="1417" t="s">
        <v>985</v>
      </c>
      <c r="C181" s="1423" t="s">
        <v>986</v>
      </c>
      <c r="D181" s="1424" t="s">
        <v>3038</v>
      </c>
      <c r="E181" s="1425"/>
      <c r="F181" s="1423" t="s">
        <v>986</v>
      </c>
      <c r="G181" s="1425"/>
      <c r="H181" s="1425"/>
      <c r="I181" s="1426"/>
    </row>
    <row r="182" spans="1:9" ht="11.25" x14ac:dyDescent="0.2">
      <c r="A182" s="1427"/>
      <c r="B182" s="1417" t="s">
        <v>985</v>
      </c>
      <c r="C182" s="1428" t="s">
        <v>986</v>
      </c>
      <c r="D182" s="1429" t="s">
        <v>3057</v>
      </c>
      <c r="E182" s="1430"/>
      <c r="F182" s="1431">
        <v>44.5</v>
      </c>
      <c r="G182" s="1430"/>
      <c r="H182" s="1430"/>
      <c r="I182" s="1432"/>
    </row>
    <row r="183" spans="1:9" ht="11.25" x14ac:dyDescent="0.2">
      <c r="A183" s="1427"/>
      <c r="B183" s="1417" t="s">
        <v>985</v>
      </c>
      <c r="C183" s="1428" t="s">
        <v>986</v>
      </c>
      <c r="D183" s="1429" t="s">
        <v>3058</v>
      </c>
      <c r="E183" s="1430"/>
      <c r="F183" s="1431">
        <v>-2.31</v>
      </c>
      <c r="G183" s="1430"/>
      <c r="H183" s="1430"/>
      <c r="I183" s="1432"/>
    </row>
    <row r="184" spans="1:9" ht="11.25" x14ac:dyDescent="0.2">
      <c r="A184" s="1427"/>
      <c r="B184" s="1417" t="s">
        <v>985</v>
      </c>
      <c r="C184" s="1428" t="s">
        <v>986</v>
      </c>
      <c r="D184" s="1429" t="s">
        <v>3055</v>
      </c>
      <c r="E184" s="1430"/>
      <c r="F184" s="1431">
        <v>-11.02</v>
      </c>
      <c r="G184" s="1430"/>
      <c r="H184" s="1430"/>
      <c r="I184" s="1432"/>
    </row>
    <row r="185" spans="1:9" ht="11.25" x14ac:dyDescent="0.2">
      <c r="A185" s="1427"/>
      <c r="B185" s="1417" t="s">
        <v>985</v>
      </c>
      <c r="C185" s="1428" t="s">
        <v>986</v>
      </c>
      <c r="D185" s="1429" t="s">
        <v>3059</v>
      </c>
      <c r="E185" s="1430"/>
      <c r="F185" s="1431">
        <v>-6.96</v>
      </c>
      <c r="G185" s="1430"/>
      <c r="H185" s="1430"/>
      <c r="I185" s="1432"/>
    </row>
    <row r="186" spans="1:9" ht="11.25" x14ac:dyDescent="0.2">
      <c r="A186" s="1427"/>
      <c r="B186" s="1417" t="s">
        <v>985</v>
      </c>
      <c r="C186" s="1428" t="s">
        <v>986</v>
      </c>
      <c r="D186" s="1429" t="s">
        <v>3060</v>
      </c>
      <c r="E186" s="1430"/>
      <c r="F186" s="1431">
        <v>-1.89</v>
      </c>
      <c r="G186" s="1430"/>
      <c r="H186" s="1430"/>
      <c r="I186" s="1432"/>
    </row>
    <row r="187" spans="1:9" ht="11.25" x14ac:dyDescent="0.2">
      <c r="A187" s="1422"/>
      <c r="B187" s="1417" t="s">
        <v>985</v>
      </c>
      <c r="C187" s="1423" t="s">
        <v>986</v>
      </c>
      <c r="D187" s="1424" t="s">
        <v>2956</v>
      </c>
      <c r="E187" s="1425"/>
      <c r="F187" s="1423" t="s">
        <v>986</v>
      </c>
      <c r="G187" s="1425"/>
      <c r="H187" s="1425"/>
      <c r="I187" s="1426"/>
    </row>
    <row r="188" spans="1:9" ht="11.25" x14ac:dyDescent="0.2">
      <c r="A188" s="1427"/>
      <c r="B188" s="1417" t="s">
        <v>985</v>
      </c>
      <c r="C188" s="1428" t="s">
        <v>986</v>
      </c>
      <c r="D188" s="1429" t="s">
        <v>3061</v>
      </c>
      <c r="E188" s="1430"/>
      <c r="F188" s="1431">
        <v>39.731000000000002</v>
      </c>
      <c r="G188" s="1430"/>
      <c r="H188" s="1430"/>
      <c r="I188" s="1432"/>
    </row>
    <row r="189" spans="1:9" ht="11.25" x14ac:dyDescent="0.2">
      <c r="A189" s="1427"/>
      <c r="B189" s="1417" t="s">
        <v>985</v>
      </c>
      <c r="C189" s="1428" t="s">
        <v>986</v>
      </c>
      <c r="D189" s="1429" t="s">
        <v>3058</v>
      </c>
      <c r="E189" s="1430"/>
      <c r="F189" s="1431">
        <v>-2.31</v>
      </c>
      <c r="G189" s="1430"/>
      <c r="H189" s="1430"/>
      <c r="I189" s="1432"/>
    </row>
    <row r="190" spans="1:9" ht="11.25" x14ac:dyDescent="0.2">
      <c r="A190" s="1427"/>
      <c r="B190" s="1417" t="s">
        <v>985</v>
      </c>
      <c r="C190" s="1428" t="s">
        <v>986</v>
      </c>
      <c r="D190" s="1429" t="s">
        <v>3062</v>
      </c>
      <c r="E190" s="1430"/>
      <c r="F190" s="1431">
        <v>-10.64</v>
      </c>
      <c r="G190" s="1430"/>
      <c r="H190" s="1430"/>
      <c r="I190" s="1432"/>
    </row>
    <row r="191" spans="1:9" ht="11.25" x14ac:dyDescent="0.2">
      <c r="A191" s="1427"/>
      <c r="B191" s="1417" t="s">
        <v>985</v>
      </c>
      <c r="C191" s="1428" t="s">
        <v>986</v>
      </c>
      <c r="D191" s="1429" t="s">
        <v>3063</v>
      </c>
      <c r="E191" s="1430"/>
      <c r="F191" s="1431">
        <v>-6.72</v>
      </c>
      <c r="G191" s="1430"/>
      <c r="H191" s="1430"/>
      <c r="I191" s="1432"/>
    </row>
    <row r="192" spans="1:9" ht="11.25" x14ac:dyDescent="0.2">
      <c r="A192" s="1452"/>
      <c r="B192" s="1417" t="s">
        <v>985</v>
      </c>
      <c r="C192" s="1453" t="s">
        <v>986</v>
      </c>
      <c r="D192" s="1454" t="s">
        <v>988</v>
      </c>
      <c r="E192" s="1455"/>
      <c r="F192" s="1456">
        <v>147.94199999999998</v>
      </c>
      <c r="G192" s="1455"/>
      <c r="H192" s="1455"/>
      <c r="I192" s="1457"/>
    </row>
    <row r="193" spans="1:9" ht="11.25" x14ac:dyDescent="0.2">
      <c r="A193" s="1427"/>
      <c r="B193" s="1417" t="s">
        <v>985</v>
      </c>
      <c r="C193" s="1428" t="s">
        <v>986</v>
      </c>
      <c r="D193" s="1429" t="s">
        <v>3064</v>
      </c>
      <c r="E193" s="1430"/>
      <c r="F193" s="1431">
        <v>44.383000000000003</v>
      </c>
      <c r="G193" s="1430"/>
      <c r="H193" s="1430"/>
      <c r="I193" s="1432"/>
    </row>
    <row r="194" spans="1:9" ht="11.25" x14ac:dyDescent="0.2">
      <c r="A194" s="1450"/>
      <c r="B194" s="1417" t="s">
        <v>985</v>
      </c>
      <c r="C194" s="1445" t="s">
        <v>986</v>
      </c>
      <c r="D194" s="1446" t="s">
        <v>1023</v>
      </c>
      <c r="E194" s="1447"/>
      <c r="F194" s="1448">
        <v>192.32499999999999</v>
      </c>
      <c r="G194" s="1447"/>
      <c r="H194" s="1447"/>
      <c r="I194" s="1449"/>
    </row>
    <row r="195" spans="1:9" s="1080" customFormat="1" ht="24.95" customHeight="1" x14ac:dyDescent="0.25">
      <c r="A195" s="1411" t="s">
        <v>878</v>
      </c>
      <c r="B195" s="1411" t="s">
        <v>979</v>
      </c>
      <c r="C195" s="1412" t="s">
        <v>3065</v>
      </c>
      <c r="D195" s="1145" t="s">
        <v>3066</v>
      </c>
      <c r="E195" s="1413" t="s">
        <v>106</v>
      </c>
      <c r="F195" s="1414">
        <v>147.94200000000001</v>
      </c>
      <c r="G195" s="67"/>
      <c r="H195" s="1415">
        <f>ROUND(G195*F195,2)</f>
        <v>0</v>
      </c>
      <c r="I195" s="1145" t="s">
        <v>982</v>
      </c>
    </row>
    <row r="196" spans="1:9" ht="11.25" x14ac:dyDescent="0.2">
      <c r="A196" s="1416"/>
      <c r="B196" s="1417" t="s">
        <v>2912</v>
      </c>
      <c r="C196" s="1418"/>
      <c r="D196" s="1419" t="s">
        <v>3067</v>
      </c>
      <c r="E196" s="1418"/>
      <c r="F196" s="1418"/>
      <c r="G196" s="1418"/>
      <c r="H196" s="1418"/>
      <c r="I196" s="1420"/>
    </row>
    <row r="197" spans="1:9" ht="11.25" x14ac:dyDescent="0.2">
      <c r="A197" s="1416"/>
      <c r="B197" s="1421" t="s">
        <v>983</v>
      </c>
      <c r="C197" s="1418"/>
      <c r="D197" s="166" t="s">
        <v>3068</v>
      </c>
      <c r="E197" s="1418"/>
      <c r="F197" s="1418"/>
      <c r="G197" s="1418"/>
      <c r="H197" s="1418"/>
      <c r="I197" s="1420"/>
    </row>
    <row r="198" spans="1:9" ht="11.25" x14ac:dyDescent="0.2">
      <c r="A198" s="1422"/>
      <c r="B198" s="1417" t="s">
        <v>985</v>
      </c>
      <c r="C198" s="1423" t="s">
        <v>986</v>
      </c>
      <c r="D198" s="1424" t="s">
        <v>3046</v>
      </c>
      <c r="E198" s="1425"/>
      <c r="F198" s="1423" t="s">
        <v>986</v>
      </c>
      <c r="G198" s="1425"/>
      <c r="H198" s="1425"/>
      <c r="I198" s="1426"/>
    </row>
    <row r="199" spans="1:9" ht="11.25" x14ac:dyDescent="0.2">
      <c r="A199" s="1422"/>
      <c r="B199" s="1417" t="s">
        <v>985</v>
      </c>
      <c r="C199" s="1423" t="s">
        <v>986</v>
      </c>
      <c r="D199" s="1424" t="s">
        <v>3047</v>
      </c>
      <c r="E199" s="1425"/>
      <c r="F199" s="1423" t="s">
        <v>986</v>
      </c>
      <c r="G199" s="1425"/>
      <c r="H199" s="1425"/>
      <c r="I199" s="1426"/>
    </row>
    <row r="200" spans="1:9" ht="11.25" x14ac:dyDescent="0.2">
      <c r="A200" s="1427"/>
      <c r="B200" s="1417" t="s">
        <v>985</v>
      </c>
      <c r="C200" s="1428" t="s">
        <v>986</v>
      </c>
      <c r="D200" s="1429" t="s">
        <v>3048</v>
      </c>
      <c r="E200" s="1430"/>
      <c r="F200" s="1431">
        <v>94.097999999999999</v>
      </c>
      <c r="G200" s="1430"/>
      <c r="H200" s="1430"/>
      <c r="I200" s="1432"/>
    </row>
    <row r="201" spans="1:9" ht="11.25" x14ac:dyDescent="0.2">
      <c r="A201" s="1427"/>
      <c r="B201" s="1417" t="s">
        <v>985</v>
      </c>
      <c r="C201" s="1428" t="s">
        <v>986</v>
      </c>
      <c r="D201" s="1429" t="s">
        <v>3049</v>
      </c>
      <c r="E201" s="1430"/>
      <c r="F201" s="1431">
        <v>-4.4459999999999997</v>
      </c>
      <c r="G201" s="1430"/>
      <c r="H201" s="1430"/>
      <c r="I201" s="1432"/>
    </row>
    <row r="202" spans="1:9" ht="11.25" x14ac:dyDescent="0.2">
      <c r="A202" s="1427"/>
      <c r="B202" s="1417" t="s">
        <v>985</v>
      </c>
      <c r="C202" s="1428" t="s">
        <v>986</v>
      </c>
      <c r="D202" s="1429" t="s">
        <v>3050</v>
      </c>
      <c r="E202" s="1430"/>
      <c r="F202" s="1431">
        <v>-9.1199999999999992</v>
      </c>
      <c r="G202" s="1430"/>
      <c r="H202" s="1430"/>
      <c r="I202" s="1432"/>
    </row>
    <row r="203" spans="1:9" ht="11.25" x14ac:dyDescent="0.2">
      <c r="A203" s="1427"/>
      <c r="B203" s="1417" t="s">
        <v>985</v>
      </c>
      <c r="C203" s="1428" t="s">
        <v>986</v>
      </c>
      <c r="D203" s="1429" t="s">
        <v>3051</v>
      </c>
      <c r="E203" s="1430"/>
      <c r="F203" s="1431">
        <v>-4.4160000000000004</v>
      </c>
      <c r="G203" s="1430"/>
      <c r="H203" s="1430"/>
      <c r="I203" s="1432"/>
    </row>
    <row r="204" spans="1:9" ht="11.25" x14ac:dyDescent="0.2">
      <c r="A204" s="1427"/>
      <c r="B204" s="1417" t="s">
        <v>985</v>
      </c>
      <c r="C204" s="1428" t="s">
        <v>986</v>
      </c>
      <c r="D204" s="1429" t="s">
        <v>3052</v>
      </c>
      <c r="E204" s="1430"/>
      <c r="F204" s="1431">
        <v>-8.2420000000000009</v>
      </c>
      <c r="G204" s="1430"/>
      <c r="H204" s="1430"/>
      <c r="I204" s="1432"/>
    </row>
    <row r="205" spans="1:9" ht="11.25" x14ac:dyDescent="0.2">
      <c r="A205" s="1422"/>
      <c r="B205" s="1417" t="s">
        <v>985</v>
      </c>
      <c r="C205" s="1423" t="s">
        <v>986</v>
      </c>
      <c r="D205" s="1424" t="s">
        <v>3035</v>
      </c>
      <c r="E205" s="1425"/>
      <c r="F205" s="1423" t="s">
        <v>986</v>
      </c>
      <c r="G205" s="1425"/>
      <c r="H205" s="1425"/>
      <c r="I205" s="1426"/>
    </row>
    <row r="206" spans="1:9" ht="11.25" x14ac:dyDescent="0.2">
      <c r="A206" s="1427"/>
      <c r="B206" s="1417" t="s">
        <v>985</v>
      </c>
      <c r="C206" s="1428" t="s">
        <v>986</v>
      </c>
      <c r="D206" s="1429" t="s">
        <v>3053</v>
      </c>
      <c r="E206" s="1430"/>
      <c r="F206" s="1431">
        <v>44.570999999999998</v>
      </c>
      <c r="G206" s="1430"/>
      <c r="H206" s="1430"/>
      <c r="I206" s="1432"/>
    </row>
    <row r="207" spans="1:9" ht="11.25" x14ac:dyDescent="0.2">
      <c r="A207" s="1427"/>
      <c r="B207" s="1417" t="s">
        <v>985</v>
      </c>
      <c r="C207" s="1428" t="s">
        <v>986</v>
      </c>
      <c r="D207" s="1429" t="s">
        <v>3054</v>
      </c>
      <c r="E207" s="1430"/>
      <c r="F207" s="1431">
        <v>-2.94</v>
      </c>
      <c r="G207" s="1430"/>
      <c r="H207" s="1430"/>
      <c r="I207" s="1432"/>
    </row>
    <row r="208" spans="1:9" ht="11.25" x14ac:dyDescent="0.2">
      <c r="A208" s="1427"/>
      <c r="B208" s="1417" t="s">
        <v>985</v>
      </c>
      <c r="C208" s="1428" t="s">
        <v>986</v>
      </c>
      <c r="D208" s="1429" t="s">
        <v>3055</v>
      </c>
      <c r="E208" s="1430"/>
      <c r="F208" s="1431">
        <v>-11.02</v>
      </c>
      <c r="G208" s="1430"/>
      <c r="H208" s="1430"/>
      <c r="I208" s="1432"/>
    </row>
    <row r="209" spans="1:9" ht="11.25" x14ac:dyDescent="0.2">
      <c r="A209" s="1427"/>
      <c r="B209" s="1417" t="s">
        <v>985</v>
      </c>
      <c r="C209" s="1428" t="s">
        <v>986</v>
      </c>
      <c r="D209" s="1429" t="s">
        <v>3056</v>
      </c>
      <c r="E209" s="1430"/>
      <c r="F209" s="1431">
        <v>7.0759999999999996</v>
      </c>
      <c r="G209" s="1430"/>
      <c r="H209" s="1430"/>
      <c r="I209" s="1432"/>
    </row>
    <row r="210" spans="1:9" ht="11.25" x14ac:dyDescent="0.2">
      <c r="A210" s="1422"/>
      <c r="B210" s="1417" t="s">
        <v>985</v>
      </c>
      <c r="C210" s="1423" t="s">
        <v>986</v>
      </c>
      <c r="D210" s="1424" t="s">
        <v>3038</v>
      </c>
      <c r="E210" s="1425"/>
      <c r="F210" s="1423" t="s">
        <v>986</v>
      </c>
      <c r="G210" s="1425"/>
      <c r="H210" s="1425"/>
      <c r="I210" s="1426"/>
    </row>
    <row r="211" spans="1:9" ht="11.25" x14ac:dyDescent="0.2">
      <c r="A211" s="1427"/>
      <c r="B211" s="1417" t="s">
        <v>985</v>
      </c>
      <c r="C211" s="1428" t="s">
        <v>986</v>
      </c>
      <c r="D211" s="1429" t="s">
        <v>3057</v>
      </c>
      <c r="E211" s="1430"/>
      <c r="F211" s="1431">
        <v>44.5</v>
      </c>
      <c r="G211" s="1430"/>
      <c r="H211" s="1430"/>
      <c r="I211" s="1432"/>
    </row>
    <row r="212" spans="1:9" ht="11.25" x14ac:dyDescent="0.2">
      <c r="A212" s="1427"/>
      <c r="B212" s="1417" t="s">
        <v>985</v>
      </c>
      <c r="C212" s="1428" t="s">
        <v>986</v>
      </c>
      <c r="D212" s="1429" t="s">
        <v>3058</v>
      </c>
      <c r="E212" s="1430"/>
      <c r="F212" s="1431">
        <v>-2.31</v>
      </c>
      <c r="G212" s="1430"/>
      <c r="H212" s="1430"/>
      <c r="I212" s="1432"/>
    </row>
    <row r="213" spans="1:9" ht="11.25" x14ac:dyDescent="0.2">
      <c r="A213" s="1427"/>
      <c r="B213" s="1417" t="s">
        <v>985</v>
      </c>
      <c r="C213" s="1428" t="s">
        <v>986</v>
      </c>
      <c r="D213" s="1429" t="s">
        <v>3055</v>
      </c>
      <c r="E213" s="1430"/>
      <c r="F213" s="1431">
        <v>-11.02</v>
      </c>
      <c r="G213" s="1430"/>
      <c r="H213" s="1430"/>
      <c r="I213" s="1432"/>
    </row>
    <row r="214" spans="1:9" ht="11.25" x14ac:dyDescent="0.2">
      <c r="A214" s="1427"/>
      <c r="B214" s="1417" t="s">
        <v>985</v>
      </c>
      <c r="C214" s="1428" t="s">
        <v>986</v>
      </c>
      <c r="D214" s="1429" t="s">
        <v>3059</v>
      </c>
      <c r="E214" s="1430"/>
      <c r="F214" s="1431">
        <v>-6.96</v>
      </c>
      <c r="G214" s="1430"/>
      <c r="H214" s="1430"/>
      <c r="I214" s="1432"/>
    </row>
    <row r="215" spans="1:9" ht="11.25" x14ac:dyDescent="0.2">
      <c r="A215" s="1427"/>
      <c r="B215" s="1417" t="s">
        <v>985</v>
      </c>
      <c r="C215" s="1428" t="s">
        <v>986</v>
      </c>
      <c r="D215" s="1429" t="s">
        <v>3060</v>
      </c>
      <c r="E215" s="1430"/>
      <c r="F215" s="1431">
        <v>-1.89</v>
      </c>
      <c r="G215" s="1430"/>
      <c r="H215" s="1430"/>
      <c r="I215" s="1432"/>
    </row>
    <row r="216" spans="1:9" ht="11.25" x14ac:dyDescent="0.2">
      <c r="A216" s="1422"/>
      <c r="B216" s="1417" t="s">
        <v>985</v>
      </c>
      <c r="C216" s="1423" t="s">
        <v>986</v>
      </c>
      <c r="D216" s="1424" t="s">
        <v>2956</v>
      </c>
      <c r="E216" s="1425"/>
      <c r="F216" s="1423" t="s">
        <v>986</v>
      </c>
      <c r="G216" s="1425"/>
      <c r="H216" s="1425"/>
      <c r="I216" s="1426"/>
    </row>
    <row r="217" spans="1:9" ht="11.25" x14ac:dyDescent="0.2">
      <c r="A217" s="1427"/>
      <c r="B217" s="1417" t="s">
        <v>985</v>
      </c>
      <c r="C217" s="1428" t="s">
        <v>986</v>
      </c>
      <c r="D217" s="1429" t="s">
        <v>3061</v>
      </c>
      <c r="E217" s="1430"/>
      <c r="F217" s="1431">
        <v>39.731000000000002</v>
      </c>
      <c r="G217" s="1430"/>
      <c r="H217" s="1430"/>
      <c r="I217" s="1432"/>
    </row>
    <row r="218" spans="1:9" ht="11.25" x14ac:dyDescent="0.2">
      <c r="A218" s="1427"/>
      <c r="B218" s="1417" t="s">
        <v>985</v>
      </c>
      <c r="C218" s="1428" t="s">
        <v>986</v>
      </c>
      <c r="D218" s="1429" t="s">
        <v>3058</v>
      </c>
      <c r="E218" s="1430"/>
      <c r="F218" s="1431">
        <v>-2.31</v>
      </c>
      <c r="G218" s="1430"/>
      <c r="H218" s="1430"/>
      <c r="I218" s="1432"/>
    </row>
    <row r="219" spans="1:9" ht="11.25" x14ac:dyDescent="0.2">
      <c r="A219" s="1427"/>
      <c r="B219" s="1417" t="s">
        <v>985</v>
      </c>
      <c r="C219" s="1428" t="s">
        <v>986</v>
      </c>
      <c r="D219" s="1429" t="s">
        <v>3062</v>
      </c>
      <c r="E219" s="1430"/>
      <c r="F219" s="1431">
        <v>-10.64</v>
      </c>
      <c r="G219" s="1430"/>
      <c r="H219" s="1430"/>
      <c r="I219" s="1432"/>
    </row>
    <row r="220" spans="1:9" ht="11.25" x14ac:dyDescent="0.2">
      <c r="A220" s="1427"/>
      <c r="B220" s="1417" t="s">
        <v>985</v>
      </c>
      <c r="C220" s="1428" t="s">
        <v>986</v>
      </c>
      <c r="D220" s="1429" t="s">
        <v>3063</v>
      </c>
      <c r="E220" s="1430"/>
      <c r="F220" s="1431">
        <v>-6.72</v>
      </c>
      <c r="G220" s="1430"/>
      <c r="H220" s="1430"/>
      <c r="I220" s="1432"/>
    </row>
    <row r="221" spans="1:9" ht="11.25" x14ac:dyDescent="0.2">
      <c r="A221" s="1450"/>
      <c r="B221" s="1417" t="s">
        <v>985</v>
      </c>
      <c r="C221" s="1445" t="s">
        <v>986</v>
      </c>
      <c r="D221" s="1446" t="s">
        <v>1023</v>
      </c>
      <c r="E221" s="1447"/>
      <c r="F221" s="1448">
        <v>147.94199999999998</v>
      </c>
      <c r="G221" s="1447"/>
      <c r="H221" s="1447"/>
      <c r="I221" s="1449"/>
    </row>
    <row r="222" spans="1:9" s="1080" customFormat="1" ht="24.95" customHeight="1" x14ac:dyDescent="0.25">
      <c r="A222" s="1411" t="s">
        <v>880</v>
      </c>
      <c r="B222" s="1411" t="s">
        <v>979</v>
      </c>
      <c r="C222" s="1412" t="s">
        <v>3069</v>
      </c>
      <c r="D222" s="1145" t="s">
        <v>3070</v>
      </c>
      <c r="E222" s="1413" t="s">
        <v>106</v>
      </c>
      <c r="F222" s="1414">
        <v>138.583</v>
      </c>
      <c r="G222" s="67"/>
      <c r="H222" s="1415">
        <f>ROUND(G222*F222,2)</f>
        <v>0</v>
      </c>
      <c r="I222" s="1145" t="s">
        <v>982</v>
      </c>
    </row>
    <row r="223" spans="1:9" ht="22.5" x14ac:dyDescent="0.2">
      <c r="A223" s="1416"/>
      <c r="B223" s="1417" t="s">
        <v>2912</v>
      </c>
      <c r="C223" s="1418"/>
      <c r="D223" s="1419" t="s">
        <v>3071</v>
      </c>
      <c r="E223" s="1418"/>
      <c r="F223" s="1418"/>
      <c r="G223" s="1418"/>
      <c r="H223" s="1418"/>
      <c r="I223" s="1420"/>
    </row>
    <row r="224" spans="1:9" ht="11.25" x14ac:dyDescent="0.2">
      <c r="A224" s="1416"/>
      <c r="B224" s="1421" t="s">
        <v>983</v>
      </c>
      <c r="C224" s="1418"/>
      <c r="D224" s="166" t="s">
        <v>3072</v>
      </c>
      <c r="E224" s="1418"/>
      <c r="F224" s="1418"/>
      <c r="G224" s="1418"/>
      <c r="H224" s="1418"/>
      <c r="I224" s="1420"/>
    </row>
    <row r="225" spans="1:9" ht="11.25" x14ac:dyDescent="0.2">
      <c r="A225" s="1422"/>
      <c r="B225" s="1417" t="s">
        <v>985</v>
      </c>
      <c r="C225" s="1423" t="s">
        <v>986</v>
      </c>
      <c r="D225" s="1424" t="s">
        <v>3030</v>
      </c>
      <c r="E225" s="1425"/>
      <c r="F225" s="1423" t="s">
        <v>986</v>
      </c>
      <c r="G225" s="1425"/>
      <c r="H225" s="1425"/>
      <c r="I225" s="1426"/>
    </row>
    <row r="226" spans="1:9" ht="11.25" x14ac:dyDescent="0.2">
      <c r="A226" s="1427"/>
      <c r="B226" s="1417" t="s">
        <v>985</v>
      </c>
      <c r="C226" s="1428" t="s">
        <v>986</v>
      </c>
      <c r="D226" s="1429" t="s">
        <v>3031</v>
      </c>
      <c r="E226" s="1430"/>
      <c r="F226" s="1431">
        <v>14.148</v>
      </c>
      <c r="G226" s="1430"/>
      <c r="H226" s="1430"/>
      <c r="I226" s="1432"/>
    </row>
    <row r="227" spans="1:9" ht="11.25" x14ac:dyDescent="0.2">
      <c r="A227" s="1422"/>
      <c r="B227" s="1417" t="s">
        <v>985</v>
      </c>
      <c r="C227" s="1423" t="s">
        <v>986</v>
      </c>
      <c r="D227" s="1424" t="s">
        <v>3032</v>
      </c>
      <c r="E227" s="1425"/>
      <c r="F227" s="1423" t="s">
        <v>986</v>
      </c>
      <c r="G227" s="1425"/>
      <c r="H227" s="1425"/>
      <c r="I227" s="1426"/>
    </row>
    <row r="228" spans="1:9" ht="11.25" x14ac:dyDescent="0.2">
      <c r="A228" s="1422"/>
      <c r="B228" s="1417" t="s">
        <v>985</v>
      </c>
      <c r="C228" s="1423" t="s">
        <v>986</v>
      </c>
      <c r="D228" s="1424" t="s">
        <v>3033</v>
      </c>
      <c r="E228" s="1425"/>
      <c r="F228" s="1423" t="s">
        <v>986</v>
      </c>
      <c r="G228" s="1425"/>
      <c r="H228" s="1425"/>
      <c r="I228" s="1426"/>
    </row>
    <row r="229" spans="1:9" ht="11.25" x14ac:dyDescent="0.2">
      <c r="A229" s="1427"/>
      <c r="B229" s="1417" t="s">
        <v>985</v>
      </c>
      <c r="C229" s="1428" t="s">
        <v>986</v>
      </c>
      <c r="D229" s="1429" t="s">
        <v>3034</v>
      </c>
      <c r="E229" s="1430"/>
      <c r="F229" s="1431">
        <v>15.105</v>
      </c>
      <c r="G229" s="1430"/>
      <c r="H229" s="1430"/>
      <c r="I229" s="1432"/>
    </row>
    <row r="230" spans="1:9" ht="11.25" x14ac:dyDescent="0.2">
      <c r="A230" s="1422"/>
      <c r="B230" s="1417" t="s">
        <v>985</v>
      </c>
      <c r="C230" s="1423" t="s">
        <v>986</v>
      </c>
      <c r="D230" s="1424" t="s">
        <v>3035</v>
      </c>
      <c r="E230" s="1425"/>
      <c r="F230" s="1423" t="s">
        <v>986</v>
      </c>
      <c r="G230" s="1425"/>
      <c r="H230" s="1425"/>
      <c r="I230" s="1426"/>
    </row>
    <row r="231" spans="1:9" ht="11.25" x14ac:dyDescent="0.2">
      <c r="A231" s="1427"/>
      <c r="B231" s="1417" t="s">
        <v>985</v>
      </c>
      <c r="C231" s="1428" t="s">
        <v>986</v>
      </c>
      <c r="D231" s="1429" t="s">
        <v>3036</v>
      </c>
      <c r="E231" s="1430"/>
      <c r="F231" s="1431">
        <v>33.045000000000002</v>
      </c>
      <c r="G231" s="1430"/>
      <c r="H231" s="1430"/>
      <c r="I231" s="1432"/>
    </row>
    <row r="232" spans="1:9" ht="11.25" x14ac:dyDescent="0.2">
      <c r="A232" s="1427"/>
      <c r="B232" s="1417" t="s">
        <v>985</v>
      </c>
      <c r="C232" s="1428" t="s">
        <v>986</v>
      </c>
      <c r="D232" s="1429" t="s">
        <v>3037</v>
      </c>
      <c r="E232" s="1430"/>
      <c r="F232" s="1431">
        <v>-4.6230000000000002</v>
      </c>
      <c r="G232" s="1430"/>
      <c r="H232" s="1430"/>
      <c r="I232" s="1432"/>
    </row>
    <row r="233" spans="1:9" ht="11.25" x14ac:dyDescent="0.2">
      <c r="A233" s="1422"/>
      <c r="B233" s="1417" t="s">
        <v>985</v>
      </c>
      <c r="C233" s="1423" t="s">
        <v>986</v>
      </c>
      <c r="D233" s="1424" t="s">
        <v>3038</v>
      </c>
      <c r="E233" s="1425"/>
      <c r="F233" s="1423" t="s">
        <v>986</v>
      </c>
      <c r="G233" s="1425"/>
      <c r="H233" s="1425"/>
      <c r="I233" s="1426"/>
    </row>
    <row r="234" spans="1:9" ht="11.25" x14ac:dyDescent="0.2">
      <c r="A234" s="1427"/>
      <c r="B234" s="1417" t="s">
        <v>985</v>
      </c>
      <c r="C234" s="1428" t="s">
        <v>986</v>
      </c>
      <c r="D234" s="1429" t="s">
        <v>3039</v>
      </c>
      <c r="E234" s="1430"/>
      <c r="F234" s="1431">
        <v>33.225000000000001</v>
      </c>
      <c r="G234" s="1430"/>
      <c r="H234" s="1430"/>
      <c r="I234" s="1432"/>
    </row>
    <row r="235" spans="1:9" ht="11.25" x14ac:dyDescent="0.2">
      <c r="A235" s="1427"/>
      <c r="B235" s="1417" t="s">
        <v>985</v>
      </c>
      <c r="C235" s="1428" t="s">
        <v>986</v>
      </c>
      <c r="D235" s="1429" t="s">
        <v>3040</v>
      </c>
      <c r="E235" s="1430"/>
      <c r="F235" s="1431">
        <v>-4.6630000000000003</v>
      </c>
      <c r="G235" s="1430"/>
      <c r="H235" s="1430"/>
      <c r="I235" s="1432"/>
    </row>
    <row r="236" spans="1:9" ht="11.25" x14ac:dyDescent="0.2">
      <c r="A236" s="1422"/>
      <c r="B236" s="1417" t="s">
        <v>985</v>
      </c>
      <c r="C236" s="1423" t="s">
        <v>986</v>
      </c>
      <c r="D236" s="1424" t="s">
        <v>2956</v>
      </c>
      <c r="E236" s="1425"/>
      <c r="F236" s="1423" t="s">
        <v>986</v>
      </c>
      <c r="G236" s="1425"/>
      <c r="H236" s="1425"/>
      <c r="I236" s="1426"/>
    </row>
    <row r="237" spans="1:9" ht="11.25" x14ac:dyDescent="0.2">
      <c r="A237" s="1427"/>
      <c r="B237" s="1417" t="s">
        <v>985</v>
      </c>
      <c r="C237" s="1428" t="s">
        <v>986</v>
      </c>
      <c r="D237" s="1429" t="s">
        <v>3041</v>
      </c>
      <c r="E237" s="1430"/>
      <c r="F237" s="1431">
        <v>33.225000000000001</v>
      </c>
      <c r="G237" s="1430"/>
      <c r="H237" s="1430"/>
      <c r="I237" s="1432"/>
    </row>
    <row r="238" spans="1:9" ht="11.25" x14ac:dyDescent="0.2">
      <c r="A238" s="1422"/>
      <c r="B238" s="1417" t="s">
        <v>985</v>
      </c>
      <c r="C238" s="1423" t="s">
        <v>986</v>
      </c>
      <c r="D238" s="1424" t="s">
        <v>3042</v>
      </c>
      <c r="E238" s="1425"/>
      <c r="F238" s="1423" t="s">
        <v>986</v>
      </c>
      <c r="G238" s="1425"/>
      <c r="H238" s="1425"/>
      <c r="I238" s="1426"/>
    </row>
    <row r="239" spans="1:9" ht="11.25" x14ac:dyDescent="0.2">
      <c r="A239" s="1427"/>
      <c r="B239" s="1417" t="s">
        <v>985</v>
      </c>
      <c r="C239" s="1428" t="s">
        <v>986</v>
      </c>
      <c r="D239" s="1429" t="s">
        <v>3043</v>
      </c>
      <c r="E239" s="1430"/>
      <c r="F239" s="1431">
        <v>19.120999999999999</v>
      </c>
      <c r="G239" s="1430"/>
      <c r="H239" s="1430"/>
      <c r="I239" s="1432"/>
    </row>
    <row r="240" spans="1:9" ht="11.25" x14ac:dyDescent="0.2">
      <c r="A240" s="1450"/>
      <c r="B240" s="1417" t="s">
        <v>985</v>
      </c>
      <c r="C240" s="1445" t="s">
        <v>986</v>
      </c>
      <c r="D240" s="1446" t="s">
        <v>1023</v>
      </c>
      <c r="E240" s="1447"/>
      <c r="F240" s="1448">
        <v>138.58300000000003</v>
      </c>
      <c r="G240" s="1447"/>
      <c r="H240" s="1447"/>
      <c r="I240" s="1449"/>
    </row>
    <row r="241" spans="1:9" s="1080" customFormat="1" ht="24.95" customHeight="1" x14ac:dyDescent="0.25">
      <c r="A241" s="1438" t="s">
        <v>882</v>
      </c>
      <c r="B241" s="1438" t="s">
        <v>979</v>
      </c>
      <c r="C241" s="1439" t="s">
        <v>3073</v>
      </c>
      <c r="D241" s="1440" t="s">
        <v>3074</v>
      </c>
      <c r="E241" s="1441" t="s">
        <v>106</v>
      </c>
      <c r="F241" s="1442">
        <v>13.141</v>
      </c>
      <c r="G241" s="67"/>
      <c r="H241" s="1443">
        <f>ROUND(G241*F241,2)</f>
        <v>0</v>
      </c>
      <c r="I241" s="1440" t="s">
        <v>982</v>
      </c>
    </row>
    <row r="242" spans="1:9" ht="11.25" x14ac:dyDescent="0.2">
      <c r="A242" s="1416"/>
      <c r="B242" s="1417" t="s">
        <v>2912</v>
      </c>
      <c r="C242" s="1418"/>
      <c r="D242" s="1419" t="s">
        <v>3075</v>
      </c>
      <c r="E242" s="1418"/>
      <c r="F242" s="1418"/>
      <c r="G242" s="1418"/>
      <c r="H242" s="1418"/>
      <c r="I242" s="1420"/>
    </row>
    <row r="243" spans="1:9" ht="11.25" x14ac:dyDescent="0.2">
      <c r="A243" s="1416"/>
      <c r="B243" s="1421" t="s">
        <v>983</v>
      </c>
      <c r="C243" s="1418"/>
      <c r="D243" s="166" t="s">
        <v>3076</v>
      </c>
      <c r="E243" s="1418"/>
      <c r="F243" s="1418"/>
      <c r="G243" s="1418"/>
      <c r="H243" s="1418"/>
      <c r="I243" s="1420"/>
    </row>
    <row r="244" spans="1:9" ht="11.25" x14ac:dyDescent="0.2">
      <c r="A244" s="1422"/>
      <c r="B244" s="1417" t="s">
        <v>985</v>
      </c>
      <c r="C244" s="1423" t="s">
        <v>986</v>
      </c>
      <c r="D244" s="1424" t="s">
        <v>3077</v>
      </c>
      <c r="E244" s="1425"/>
      <c r="F244" s="1423" t="s">
        <v>986</v>
      </c>
      <c r="G244" s="1425"/>
      <c r="H244" s="1425"/>
      <c r="I244" s="1426"/>
    </row>
    <row r="245" spans="1:9" ht="11.25" x14ac:dyDescent="0.2">
      <c r="A245" s="1422"/>
      <c r="B245" s="1417" t="s">
        <v>985</v>
      </c>
      <c r="C245" s="1423" t="s">
        <v>986</v>
      </c>
      <c r="D245" s="1424" t="s">
        <v>3047</v>
      </c>
      <c r="E245" s="1425"/>
      <c r="F245" s="1423" t="s">
        <v>986</v>
      </c>
      <c r="G245" s="1425"/>
      <c r="H245" s="1425"/>
      <c r="I245" s="1426"/>
    </row>
    <row r="246" spans="1:9" ht="11.25" x14ac:dyDescent="0.2">
      <c r="A246" s="1427"/>
      <c r="B246" s="1417" t="s">
        <v>985</v>
      </c>
      <c r="C246" s="1428" t="s">
        <v>986</v>
      </c>
      <c r="D246" s="1429" t="s">
        <v>3078</v>
      </c>
      <c r="E246" s="1430"/>
      <c r="F246" s="1431">
        <v>10.452</v>
      </c>
      <c r="G246" s="1430"/>
      <c r="H246" s="1430"/>
      <c r="I246" s="1432"/>
    </row>
    <row r="247" spans="1:9" ht="11.25" x14ac:dyDescent="0.2">
      <c r="A247" s="1427"/>
      <c r="B247" s="1417" t="s">
        <v>985</v>
      </c>
      <c r="C247" s="1428" t="s">
        <v>986</v>
      </c>
      <c r="D247" s="1429" t="s">
        <v>3079</v>
      </c>
      <c r="E247" s="1430"/>
      <c r="F247" s="1431">
        <v>2.6890000000000001</v>
      </c>
      <c r="G247" s="1430"/>
      <c r="H247" s="1430"/>
      <c r="I247" s="1432"/>
    </row>
    <row r="248" spans="1:9" ht="11.25" x14ac:dyDescent="0.2">
      <c r="A248" s="1450"/>
      <c r="B248" s="1417" t="s">
        <v>985</v>
      </c>
      <c r="C248" s="1445" t="s">
        <v>986</v>
      </c>
      <c r="D248" s="1446" t="s">
        <v>1023</v>
      </c>
      <c r="E248" s="1447"/>
      <c r="F248" s="1448">
        <v>13.141</v>
      </c>
      <c r="G248" s="1447"/>
      <c r="H248" s="1447"/>
      <c r="I248" s="1449"/>
    </row>
    <row r="249" spans="1:9" s="1080" customFormat="1" ht="24.95" customHeight="1" x14ac:dyDescent="0.25">
      <c r="A249" s="1411" t="s">
        <v>884</v>
      </c>
      <c r="B249" s="1411" t="s">
        <v>979</v>
      </c>
      <c r="C249" s="1412" t="s">
        <v>3080</v>
      </c>
      <c r="D249" s="1145" t="s">
        <v>3081</v>
      </c>
      <c r="E249" s="1413" t="s">
        <v>106</v>
      </c>
      <c r="F249" s="1414">
        <v>284.08600000000001</v>
      </c>
      <c r="G249" s="67"/>
      <c r="H249" s="1415">
        <f>ROUND(G249*F249,2)</f>
        <v>0</v>
      </c>
      <c r="I249" s="1145" t="s">
        <v>982</v>
      </c>
    </row>
    <row r="250" spans="1:9" ht="22.5" x14ac:dyDescent="0.2">
      <c r="A250" s="1416"/>
      <c r="B250" s="1417" t="s">
        <v>2912</v>
      </c>
      <c r="C250" s="1418"/>
      <c r="D250" s="1419" t="s">
        <v>3082</v>
      </c>
      <c r="E250" s="1418"/>
      <c r="F250" s="1418"/>
      <c r="G250" s="1418"/>
      <c r="H250" s="1418"/>
      <c r="I250" s="1420"/>
    </row>
    <row r="251" spans="1:9" ht="11.25" x14ac:dyDescent="0.2">
      <c r="A251" s="1416"/>
      <c r="B251" s="1421" t="s">
        <v>983</v>
      </c>
      <c r="C251" s="1418"/>
      <c r="D251" s="166" t="s">
        <v>3083</v>
      </c>
      <c r="E251" s="1418"/>
      <c r="F251" s="1418"/>
      <c r="G251" s="1418"/>
      <c r="H251" s="1418"/>
      <c r="I251" s="1420"/>
    </row>
    <row r="252" spans="1:9" ht="11.25" x14ac:dyDescent="0.2">
      <c r="A252" s="1422"/>
      <c r="B252" s="1417" t="s">
        <v>985</v>
      </c>
      <c r="C252" s="1423" t="s">
        <v>986</v>
      </c>
      <c r="D252" s="1424" t="s">
        <v>3046</v>
      </c>
      <c r="E252" s="1425"/>
      <c r="F252" s="1423" t="s">
        <v>986</v>
      </c>
      <c r="G252" s="1425"/>
      <c r="H252" s="1425"/>
      <c r="I252" s="1426"/>
    </row>
    <row r="253" spans="1:9" ht="11.25" x14ac:dyDescent="0.2">
      <c r="A253" s="1422"/>
      <c r="B253" s="1417" t="s">
        <v>985</v>
      </c>
      <c r="C253" s="1423" t="s">
        <v>986</v>
      </c>
      <c r="D253" s="1424" t="s">
        <v>3047</v>
      </c>
      <c r="E253" s="1425"/>
      <c r="F253" s="1423" t="s">
        <v>986</v>
      </c>
      <c r="G253" s="1425"/>
      <c r="H253" s="1425"/>
      <c r="I253" s="1426"/>
    </row>
    <row r="254" spans="1:9" ht="11.25" x14ac:dyDescent="0.2">
      <c r="A254" s="1427"/>
      <c r="B254" s="1417" t="s">
        <v>985</v>
      </c>
      <c r="C254" s="1428" t="s">
        <v>986</v>
      </c>
      <c r="D254" s="1429" t="s">
        <v>3048</v>
      </c>
      <c r="E254" s="1430"/>
      <c r="F254" s="1431">
        <v>94.097999999999999</v>
      </c>
      <c r="G254" s="1430"/>
      <c r="H254" s="1430"/>
      <c r="I254" s="1432"/>
    </row>
    <row r="255" spans="1:9" ht="11.25" x14ac:dyDescent="0.2">
      <c r="A255" s="1427"/>
      <c r="B255" s="1417" t="s">
        <v>985</v>
      </c>
      <c r="C255" s="1428" t="s">
        <v>986</v>
      </c>
      <c r="D255" s="1429" t="s">
        <v>3049</v>
      </c>
      <c r="E255" s="1430"/>
      <c r="F255" s="1431">
        <v>-4.4459999999999997</v>
      </c>
      <c r="G255" s="1430"/>
      <c r="H255" s="1430"/>
      <c r="I255" s="1432"/>
    </row>
    <row r="256" spans="1:9" ht="11.25" x14ac:dyDescent="0.2">
      <c r="A256" s="1427"/>
      <c r="B256" s="1417" t="s">
        <v>985</v>
      </c>
      <c r="C256" s="1428" t="s">
        <v>986</v>
      </c>
      <c r="D256" s="1429" t="s">
        <v>3050</v>
      </c>
      <c r="E256" s="1430"/>
      <c r="F256" s="1431">
        <v>-9.1199999999999992</v>
      </c>
      <c r="G256" s="1430"/>
      <c r="H256" s="1430"/>
      <c r="I256" s="1432"/>
    </row>
    <row r="257" spans="1:9" ht="11.25" x14ac:dyDescent="0.2">
      <c r="A257" s="1427"/>
      <c r="B257" s="1417" t="s">
        <v>985</v>
      </c>
      <c r="C257" s="1428" t="s">
        <v>986</v>
      </c>
      <c r="D257" s="1429" t="s">
        <v>3051</v>
      </c>
      <c r="E257" s="1430"/>
      <c r="F257" s="1431">
        <v>-4.4160000000000004</v>
      </c>
      <c r="G257" s="1430"/>
      <c r="H257" s="1430"/>
      <c r="I257" s="1432"/>
    </row>
    <row r="258" spans="1:9" ht="11.25" x14ac:dyDescent="0.2">
      <c r="A258" s="1427"/>
      <c r="B258" s="1417" t="s">
        <v>985</v>
      </c>
      <c r="C258" s="1428" t="s">
        <v>986</v>
      </c>
      <c r="D258" s="1429" t="s">
        <v>3052</v>
      </c>
      <c r="E258" s="1430"/>
      <c r="F258" s="1431">
        <v>-8.2420000000000009</v>
      </c>
      <c r="G258" s="1430"/>
      <c r="H258" s="1430"/>
      <c r="I258" s="1432"/>
    </row>
    <row r="259" spans="1:9" ht="11.25" x14ac:dyDescent="0.2">
      <c r="A259" s="1422"/>
      <c r="B259" s="1417" t="s">
        <v>985</v>
      </c>
      <c r="C259" s="1423" t="s">
        <v>986</v>
      </c>
      <c r="D259" s="1424" t="s">
        <v>3035</v>
      </c>
      <c r="E259" s="1425"/>
      <c r="F259" s="1423" t="s">
        <v>986</v>
      </c>
      <c r="G259" s="1425"/>
      <c r="H259" s="1425"/>
      <c r="I259" s="1426"/>
    </row>
    <row r="260" spans="1:9" ht="11.25" x14ac:dyDescent="0.2">
      <c r="A260" s="1427"/>
      <c r="B260" s="1417" t="s">
        <v>985</v>
      </c>
      <c r="C260" s="1428" t="s">
        <v>986</v>
      </c>
      <c r="D260" s="1429" t="s">
        <v>3053</v>
      </c>
      <c r="E260" s="1430"/>
      <c r="F260" s="1431">
        <v>44.570999999999998</v>
      </c>
      <c r="G260" s="1430"/>
      <c r="H260" s="1430"/>
      <c r="I260" s="1432"/>
    </row>
    <row r="261" spans="1:9" ht="11.25" x14ac:dyDescent="0.2">
      <c r="A261" s="1427"/>
      <c r="B261" s="1417" t="s">
        <v>985</v>
      </c>
      <c r="C261" s="1428" t="s">
        <v>986</v>
      </c>
      <c r="D261" s="1429" t="s">
        <v>3054</v>
      </c>
      <c r="E261" s="1430"/>
      <c r="F261" s="1431">
        <v>-2.94</v>
      </c>
      <c r="G261" s="1430"/>
      <c r="H261" s="1430"/>
      <c r="I261" s="1432"/>
    </row>
    <row r="262" spans="1:9" ht="11.25" x14ac:dyDescent="0.2">
      <c r="A262" s="1427"/>
      <c r="B262" s="1417" t="s">
        <v>985</v>
      </c>
      <c r="C262" s="1428" t="s">
        <v>986</v>
      </c>
      <c r="D262" s="1429" t="s">
        <v>3055</v>
      </c>
      <c r="E262" s="1430"/>
      <c r="F262" s="1431">
        <v>-11.02</v>
      </c>
      <c r="G262" s="1430"/>
      <c r="H262" s="1430"/>
      <c r="I262" s="1432"/>
    </row>
    <row r="263" spans="1:9" ht="11.25" x14ac:dyDescent="0.2">
      <c r="A263" s="1427"/>
      <c r="B263" s="1417" t="s">
        <v>985</v>
      </c>
      <c r="C263" s="1428" t="s">
        <v>986</v>
      </c>
      <c r="D263" s="1429" t="s">
        <v>3056</v>
      </c>
      <c r="E263" s="1430"/>
      <c r="F263" s="1431">
        <v>7.0759999999999996</v>
      </c>
      <c r="G263" s="1430"/>
      <c r="H263" s="1430"/>
      <c r="I263" s="1432"/>
    </row>
    <row r="264" spans="1:9" ht="11.25" x14ac:dyDescent="0.2">
      <c r="A264" s="1422"/>
      <c r="B264" s="1417" t="s">
        <v>985</v>
      </c>
      <c r="C264" s="1423" t="s">
        <v>986</v>
      </c>
      <c r="D264" s="1424" t="s">
        <v>3038</v>
      </c>
      <c r="E264" s="1425"/>
      <c r="F264" s="1423" t="s">
        <v>986</v>
      </c>
      <c r="G264" s="1425"/>
      <c r="H264" s="1425"/>
      <c r="I264" s="1426"/>
    </row>
    <row r="265" spans="1:9" ht="11.25" x14ac:dyDescent="0.2">
      <c r="A265" s="1427"/>
      <c r="B265" s="1417" t="s">
        <v>985</v>
      </c>
      <c r="C265" s="1428" t="s">
        <v>986</v>
      </c>
      <c r="D265" s="1429" t="s">
        <v>3057</v>
      </c>
      <c r="E265" s="1430"/>
      <c r="F265" s="1431">
        <v>44.5</v>
      </c>
      <c r="G265" s="1430"/>
      <c r="H265" s="1430"/>
      <c r="I265" s="1432"/>
    </row>
    <row r="266" spans="1:9" ht="11.25" x14ac:dyDescent="0.2">
      <c r="A266" s="1427"/>
      <c r="B266" s="1417" t="s">
        <v>985</v>
      </c>
      <c r="C266" s="1428" t="s">
        <v>986</v>
      </c>
      <c r="D266" s="1429" t="s">
        <v>3058</v>
      </c>
      <c r="E266" s="1430"/>
      <c r="F266" s="1431">
        <v>-2.31</v>
      </c>
      <c r="G266" s="1430"/>
      <c r="H266" s="1430"/>
      <c r="I266" s="1432"/>
    </row>
    <row r="267" spans="1:9" ht="11.25" x14ac:dyDescent="0.2">
      <c r="A267" s="1427"/>
      <c r="B267" s="1417" t="s">
        <v>985</v>
      </c>
      <c r="C267" s="1428" t="s">
        <v>986</v>
      </c>
      <c r="D267" s="1429" t="s">
        <v>3055</v>
      </c>
      <c r="E267" s="1430"/>
      <c r="F267" s="1431">
        <v>-11.02</v>
      </c>
      <c r="G267" s="1430"/>
      <c r="H267" s="1430"/>
      <c r="I267" s="1432"/>
    </row>
    <row r="268" spans="1:9" ht="11.25" x14ac:dyDescent="0.2">
      <c r="A268" s="1427"/>
      <c r="B268" s="1417" t="s">
        <v>985</v>
      </c>
      <c r="C268" s="1428" t="s">
        <v>986</v>
      </c>
      <c r="D268" s="1429" t="s">
        <v>3059</v>
      </c>
      <c r="E268" s="1430"/>
      <c r="F268" s="1431">
        <v>-6.96</v>
      </c>
      <c r="G268" s="1430"/>
      <c r="H268" s="1430"/>
      <c r="I268" s="1432"/>
    </row>
    <row r="269" spans="1:9" ht="11.25" x14ac:dyDescent="0.2">
      <c r="A269" s="1427"/>
      <c r="B269" s="1417" t="s">
        <v>985</v>
      </c>
      <c r="C269" s="1428" t="s">
        <v>986</v>
      </c>
      <c r="D269" s="1429" t="s">
        <v>3060</v>
      </c>
      <c r="E269" s="1430"/>
      <c r="F269" s="1431">
        <v>-1.89</v>
      </c>
      <c r="G269" s="1430"/>
      <c r="H269" s="1430"/>
      <c r="I269" s="1432"/>
    </row>
    <row r="270" spans="1:9" ht="11.25" x14ac:dyDescent="0.2">
      <c r="A270" s="1422"/>
      <c r="B270" s="1417" t="s">
        <v>985</v>
      </c>
      <c r="C270" s="1423" t="s">
        <v>986</v>
      </c>
      <c r="D270" s="1424" t="s">
        <v>2956</v>
      </c>
      <c r="E270" s="1425"/>
      <c r="F270" s="1423" t="s">
        <v>986</v>
      </c>
      <c r="G270" s="1425"/>
      <c r="H270" s="1425"/>
      <c r="I270" s="1426"/>
    </row>
    <row r="271" spans="1:9" ht="11.25" x14ac:dyDescent="0.2">
      <c r="A271" s="1427"/>
      <c r="B271" s="1417" t="s">
        <v>985</v>
      </c>
      <c r="C271" s="1428" t="s">
        <v>986</v>
      </c>
      <c r="D271" s="1429" t="s">
        <v>3061</v>
      </c>
      <c r="E271" s="1430"/>
      <c r="F271" s="1431">
        <v>39.731000000000002</v>
      </c>
      <c r="G271" s="1430"/>
      <c r="H271" s="1430"/>
      <c r="I271" s="1432"/>
    </row>
    <row r="272" spans="1:9" ht="11.25" x14ac:dyDescent="0.2">
      <c r="A272" s="1427"/>
      <c r="B272" s="1417" t="s">
        <v>985</v>
      </c>
      <c r="C272" s="1428" t="s">
        <v>986</v>
      </c>
      <c r="D272" s="1429" t="s">
        <v>3058</v>
      </c>
      <c r="E272" s="1430"/>
      <c r="F272" s="1431">
        <v>-2.31</v>
      </c>
      <c r="G272" s="1430"/>
      <c r="H272" s="1430"/>
      <c r="I272" s="1432"/>
    </row>
    <row r="273" spans="1:9" ht="11.25" x14ac:dyDescent="0.2">
      <c r="A273" s="1427"/>
      <c r="B273" s="1417" t="s">
        <v>985</v>
      </c>
      <c r="C273" s="1428" t="s">
        <v>986</v>
      </c>
      <c r="D273" s="1429" t="s">
        <v>3062</v>
      </c>
      <c r="E273" s="1430"/>
      <c r="F273" s="1431">
        <v>-10.64</v>
      </c>
      <c r="G273" s="1430"/>
      <c r="H273" s="1430"/>
      <c r="I273" s="1432"/>
    </row>
    <row r="274" spans="1:9" ht="11.25" x14ac:dyDescent="0.2">
      <c r="A274" s="1427"/>
      <c r="B274" s="1417" t="s">
        <v>985</v>
      </c>
      <c r="C274" s="1428" t="s">
        <v>986</v>
      </c>
      <c r="D274" s="1429" t="s">
        <v>3063</v>
      </c>
      <c r="E274" s="1430"/>
      <c r="F274" s="1431">
        <v>-6.72</v>
      </c>
      <c r="G274" s="1430"/>
      <c r="H274" s="1430"/>
      <c r="I274" s="1432"/>
    </row>
    <row r="275" spans="1:9" ht="11.25" x14ac:dyDescent="0.2">
      <c r="A275" s="1452"/>
      <c r="B275" s="1417" t="s">
        <v>985</v>
      </c>
      <c r="C275" s="1453" t="s">
        <v>986</v>
      </c>
      <c r="D275" s="1454" t="s">
        <v>988</v>
      </c>
      <c r="E275" s="1455"/>
      <c r="F275" s="1456">
        <v>147.94199999999998</v>
      </c>
      <c r="G275" s="1455"/>
      <c r="H275" s="1455"/>
      <c r="I275" s="1457"/>
    </row>
    <row r="276" spans="1:9" ht="11.25" x14ac:dyDescent="0.2">
      <c r="A276" s="1422"/>
      <c r="B276" s="1417" t="s">
        <v>985</v>
      </c>
      <c r="C276" s="1423" t="s">
        <v>986</v>
      </c>
      <c r="D276" s="1424" t="s">
        <v>3032</v>
      </c>
      <c r="E276" s="1425"/>
      <c r="F276" s="1423" t="s">
        <v>986</v>
      </c>
      <c r="G276" s="1425"/>
      <c r="H276" s="1425"/>
      <c r="I276" s="1426"/>
    </row>
    <row r="277" spans="1:9" ht="11.25" x14ac:dyDescent="0.2">
      <c r="A277" s="1422"/>
      <c r="B277" s="1417" t="s">
        <v>985</v>
      </c>
      <c r="C277" s="1423" t="s">
        <v>986</v>
      </c>
      <c r="D277" s="1424" t="s">
        <v>3033</v>
      </c>
      <c r="E277" s="1425"/>
      <c r="F277" s="1423" t="s">
        <v>986</v>
      </c>
      <c r="G277" s="1425"/>
      <c r="H277" s="1425"/>
      <c r="I277" s="1426"/>
    </row>
    <row r="278" spans="1:9" ht="11.25" x14ac:dyDescent="0.2">
      <c r="A278" s="1427"/>
      <c r="B278" s="1417" t="s">
        <v>985</v>
      </c>
      <c r="C278" s="1428" t="s">
        <v>986</v>
      </c>
      <c r="D278" s="1429" t="s">
        <v>3084</v>
      </c>
      <c r="E278" s="1430"/>
      <c r="F278" s="1431">
        <v>21.146999999999998</v>
      </c>
      <c r="G278" s="1430"/>
      <c r="H278" s="1430"/>
      <c r="I278" s="1432"/>
    </row>
    <row r="279" spans="1:9" ht="11.25" x14ac:dyDescent="0.2">
      <c r="A279" s="1422"/>
      <c r="B279" s="1417" t="s">
        <v>985</v>
      </c>
      <c r="C279" s="1423" t="s">
        <v>986</v>
      </c>
      <c r="D279" s="1424" t="s">
        <v>3035</v>
      </c>
      <c r="E279" s="1425"/>
      <c r="F279" s="1423" t="s">
        <v>986</v>
      </c>
      <c r="G279" s="1425"/>
      <c r="H279" s="1425"/>
      <c r="I279" s="1426"/>
    </row>
    <row r="280" spans="1:9" ht="11.25" x14ac:dyDescent="0.2">
      <c r="A280" s="1427"/>
      <c r="B280" s="1417" t="s">
        <v>985</v>
      </c>
      <c r="C280" s="1428" t="s">
        <v>986</v>
      </c>
      <c r="D280" s="1429" t="s">
        <v>3085</v>
      </c>
      <c r="E280" s="1430"/>
      <c r="F280" s="1431">
        <v>45.601999999999997</v>
      </c>
      <c r="G280" s="1430"/>
      <c r="H280" s="1430"/>
      <c r="I280" s="1432"/>
    </row>
    <row r="281" spans="1:9" ht="11.25" x14ac:dyDescent="0.2">
      <c r="A281" s="1427"/>
      <c r="B281" s="1417" t="s">
        <v>985</v>
      </c>
      <c r="C281" s="1428" t="s">
        <v>986</v>
      </c>
      <c r="D281" s="1429" t="s">
        <v>3086</v>
      </c>
      <c r="E281" s="1430"/>
      <c r="F281" s="1431">
        <v>-7.1150000000000002</v>
      </c>
      <c r="G281" s="1430"/>
      <c r="H281" s="1430"/>
      <c r="I281" s="1432"/>
    </row>
    <row r="282" spans="1:9" ht="11.25" x14ac:dyDescent="0.2">
      <c r="A282" s="1422"/>
      <c r="B282" s="1417" t="s">
        <v>985</v>
      </c>
      <c r="C282" s="1423" t="s">
        <v>986</v>
      </c>
      <c r="D282" s="1424" t="s">
        <v>3038</v>
      </c>
      <c r="E282" s="1425"/>
      <c r="F282" s="1423" t="s">
        <v>986</v>
      </c>
      <c r="G282" s="1425"/>
      <c r="H282" s="1425"/>
      <c r="I282" s="1426"/>
    </row>
    <row r="283" spans="1:9" ht="11.25" x14ac:dyDescent="0.2">
      <c r="A283" s="1427"/>
      <c r="B283" s="1417" t="s">
        <v>985</v>
      </c>
      <c r="C283" s="1428" t="s">
        <v>986</v>
      </c>
      <c r="D283" s="1429" t="s">
        <v>3087</v>
      </c>
      <c r="E283" s="1430"/>
      <c r="F283" s="1431">
        <v>45.850999999999999</v>
      </c>
      <c r="G283" s="1430"/>
      <c r="H283" s="1430"/>
      <c r="I283" s="1432"/>
    </row>
    <row r="284" spans="1:9" ht="11.25" x14ac:dyDescent="0.2">
      <c r="A284" s="1427"/>
      <c r="B284" s="1417" t="s">
        <v>985</v>
      </c>
      <c r="C284" s="1428" t="s">
        <v>986</v>
      </c>
      <c r="D284" s="1429" t="s">
        <v>3088</v>
      </c>
      <c r="E284" s="1430"/>
      <c r="F284" s="1431">
        <v>-6.5529999999999999</v>
      </c>
      <c r="G284" s="1430"/>
      <c r="H284" s="1430"/>
      <c r="I284" s="1432"/>
    </row>
    <row r="285" spans="1:9" ht="11.25" x14ac:dyDescent="0.2">
      <c r="A285" s="1422"/>
      <c r="B285" s="1417" t="s">
        <v>985</v>
      </c>
      <c r="C285" s="1423" t="s">
        <v>986</v>
      </c>
      <c r="D285" s="1424" t="s">
        <v>2956</v>
      </c>
      <c r="E285" s="1425"/>
      <c r="F285" s="1423" t="s">
        <v>986</v>
      </c>
      <c r="G285" s="1425"/>
      <c r="H285" s="1425"/>
      <c r="I285" s="1426"/>
    </row>
    <row r="286" spans="1:9" ht="11.25" x14ac:dyDescent="0.2">
      <c r="A286" s="1427"/>
      <c r="B286" s="1417" t="s">
        <v>985</v>
      </c>
      <c r="C286" s="1428" t="s">
        <v>986</v>
      </c>
      <c r="D286" s="1429" t="s">
        <v>3089</v>
      </c>
      <c r="E286" s="1430"/>
      <c r="F286" s="1431">
        <v>37.212000000000003</v>
      </c>
      <c r="G286" s="1430"/>
      <c r="H286" s="1430"/>
      <c r="I286" s="1432"/>
    </row>
    <row r="287" spans="1:9" ht="11.25" x14ac:dyDescent="0.2">
      <c r="A287" s="1452"/>
      <c r="B287" s="1417" t="s">
        <v>985</v>
      </c>
      <c r="C287" s="1453" t="s">
        <v>986</v>
      </c>
      <c r="D287" s="1454" t="s">
        <v>988</v>
      </c>
      <c r="E287" s="1455"/>
      <c r="F287" s="1456">
        <v>136.14400000000001</v>
      </c>
      <c r="G287" s="1455"/>
      <c r="H287" s="1455"/>
      <c r="I287" s="1457"/>
    </row>
    <row r="288" spans="1:9" ht="11.25" x14ac:dyDescent="0.2">
      <c r="A288" s="1450"/>
      <c r="B288" s="1417" t="s">
        <v>985</v>
      </c>
      <c r="C288" s="1445" t="s">
        <v>986</v>
      </c>
      <c r="D288" s="1446" t="s">
        <v>1023</v>
      </c>
      <c r="E288" s="1447"/>
      <c r="F288" s="1448">
        <v>284.08599999999996</v>
      </c>
      <c r="G288" s="1447"/>
      <c r="H288" s="1447"/>
      <c r="I288" s="1449"/>
    </row>
    <row r="289" spans="1:9" s="1080" customFormat="1" ht="24.95" customHeight="1" x14ac:dyDescent="0.25">
      <c r="A289" s="1438" t="s">
        <v>886</v>
      </c>
      <c r="B289" s="1438" t="s">
        <v>979</v>
      </c>
      <c r="C289" s="1439" t="s">
        <v>3090</v>
      </c>
      <c r="D289" s="1440" t="s">
        <v>3091</v>
      </c>
      <c r="E289" s="1441" t="s">
        <v>106</v>
      </c>
      <c r="F289" s="1442">
        <v>37.043999999999997</v>
      </c>
      <c r="G289" s="67"/>
      <c r="H289" s="1443">
        <f>ROUND(G289*F289,2)</f>
        <v>0</v>
      </c>
      <c r="I289" s="1440" t="s">
        <v>986</v>
      </c>
    </row>
    <row r="290" spans="1:9" ht="11.25" x14ac:dyDescent="0.2">
      <c r="A290" s="1416"/>
      <c r="B290" s="1417" t="s">
        <v>2912</v>
      </c>
      <c r="C290" s="1418"/>
      <c r="D290" s="1419" t="s">
        <v>3091</v>
      </c>
      <c r="E290" s="1418"/>
      <c r="F290" s="1418"/>
      <c r="G290" s="1418"/>
      <c r="H290" s="1418"/>
      <c r="I290" s="1420"/>
    </row>
    <row r="291" spans="1:9" ht="11.25" x14ac:dyDescent="0.2">
      <c r="A291" s="1422"/>
      <c r="B291" s="1417" t="s">
        <v>985</v>
      </c>
      <c r="C291" s="1423" t="s">
        <v>986</v>
      </c>
      <c r="D291" s="1424" t="s">
        <v>3092</v>
      </c>
      <c r="E291" s="1425"/>
      <c r="F291" s="1423" t="s">
        <v>986</v>
      </c>
      <c r="G291" s="1425"/>
      <c r="H291" s="1425"/>
      <c r="I291" s="1426"/>
    </row>
    <row r="292" spans="1:9" ht="11.25" x14ac:dyDescent="0.2">
      <c r="A292" s="1427"/>
      <c r="B292" s="1417" t="s">
        <v>985</v>
      </c>
      <c r="C292" s="1428" t="s">
        <v>986</v>
      </c>
      <c r="D292" s="1429" t="s">
        <v>3093</v>
      </c>
      <c r="E292" s="1430"/>
      <c r="F292" s="1431">
        <v>37.043999999999997</v>
      </c>
      <c r="G292" s="1430"/>
      <c r="H292" s="1430"/>
      <c r="I292" s="1432"/>
    </row>
    <row r="293" spans="1:9" s="1080" customFormat="1" ht="24.95" customHeight="1" x14ac:dyDescent="0.25">
      <c r="A293" s="1438" t="s">
        <v>888</v>
      </c>
      <c r="B293" s="1438" t="s">
        <v>979</v>
      </c>
      <c r="C293" s="1439" t="s">
        <v>3094</v>
      </c>
      <c r="D293" s="1440" t="s">
        <v>3095</v>
      </c>
      <c r="E293" s="1441" t="s">
        <v>106</v>
      </c>
      <c r="F293" s="1442">
        <v>35.963999999999999</v>
      </c>
      <c r="G293" s="67"/>
      <c r="H293" s="1443">
        <f>ROUND(G293*F293,2)</f>
        <v>0</v>
      </c>
      <c r="I293" s="1440" t="s">
        <v>986</v>
      </c>
    </row>
    <row r="294" spans="1:9" ht="22.5" x14ac:dyDescent="0.2">
      <c r="A294" s="1416"/>
      <c r="B294" s="1417" t="s">
        <v>2912</v>
      </c>
      <c r="C294" s="1418"/>
      <c r="D294" s="1419" t="s">
        <v>3096</v>
      </c>
      <c r="E294" s="1418"/>
      <c r="F294" s="1418"/>
      <c r="G294" s="1418"/>
      <c r="H294" s="1418"/>
      <c r="I294" s="1420"/>
    </row>
    <row r="295" spans="1:9" ht="11.25" x14ac:dyDescent="0.2">
      <c r="A295" s="1422"/>
      <c r="B295" s="1417" t="s">
        <v>985</v>
      </c>
      <c r="C295" s="1423" t="s">
        <v>986</v>
      </c>
      <c r="D295" s="1424" t="s">
        <v>3092</v>
      </c>
      <c r="E295" s="1425"/>
      <c r="F295" s="1423" t="s">
        <v>986</v>
      </c>
      <c r="G295" s="1425"/>
      <c r="H295" s="1425"/>
      <c r="I295" s="1426"/>
    </row>
    <row r="296" spans="1:9" ht="11.25" x14ac:dyDescent="0.2">
      <c r="A296" s="1427"/>
      <c r="B296" s="1417" t="s">
        <v>985</v>
      </c>
      <c r="C296" s="1428" t="s">
        <v>986</v>
      </c>
      <c r="D296" s="1429" t="s">
        <v>3097</v>
      </c>
      <c r="E296" s="1430"/>
      <c r="F296" s="1431">
        <v>35.963999999999999</v>
      </c>
      <c r="G296" s="1430"/>
      <c r="H296" s="1430"/>
      <c r="I296" s="1432"/>
    </row>
    <row r="297" spans="1:9" s="1080" customFormat="1" ht="24.95" customHeight="1" x14ac:dyDescent="0.25">
      <c r="A297" s="1411" t="s">
        <v>890</v>
      </c>
      <c r="B297" s="1411" t="s">
        <v>979</v>
      </c>
      <c r="C297" s="1412" t="s">
        <v>3098</v>
      </c>
      <c r="D297" s="1145" t="s">
        <v>3099</v>
      </c>
      <c r="E297" s="1413" t="s">
        <v>106</v>
      </c>
      <c r="F297" s="1414">
        <v>570.63599999999997</v>
      </c>
      <c r="G297" s="67"/>
      <c r="H297" s="1415">
        <f>ROUND(G297*F297,2)</f>
        <v>0</v>
      </c>
      <c r="I297" s="1145" t="s">
        <v>986</v>
      </c>
    </row>
    <row r="298" spans="1:9" ht="11.25" x14ac:dyDescent="0.2">
      <c r="A298" s="1416"/>
      <c r="B298" s="1417" t="s">
        <v>2912</v>
      </c>
      <c r="C298" s="1418"/>
      <c r="D298" s="1419" t="s">
        <v>3100</v>
      </c>
      <c r="E298" s="1418"/>
      <c r="F298" s="1418"/>
      <c r="G298" s="1418"/>
      <c r="H298" s="1418"/>
      <c r="I298" s="1420"/>
    </row>
    <row r="299" spans="1:9" ht="11.25" x14ac:dyDescent="0.2">
      <c r="A299" s="1422"/>
      <c r="B299" s="1417" t="s">
        <v>985</v>
      </c>
      <c r="C299" s="1423" t="s">
        <v>986</v>
      </c>
      <c r="D299" s="1424" t="s">
        <v>3101</v>
      </c>
      <c r="E299" s="1425"/>
      <c r="F299" s="1423" t="s">
        <v>986</v>
      </c>
      <c r="G299" s="1425"/>
      <c r="H299" s="1425"/>
      <c r="I299" s="1426"/>
    </row>
    <row r="300" spans="1:9" ht="11.25" x14ac:dyDescent="0.2">
      <c r="A300" s="1422"/>
      <c r="B300" s="1417" t="s">
        <v>985</v>
      </c>
      <c r="C300" s="1423" t="s">
        <v>986</v>
      </c>
      <c r="D300" s="1424" t="s">
        <v>3102</v>
      </c>
      <c r="E300" s="1425"/>
      <c r="F300" s="1423" t="s">
        <v>986</v>
      </c>
      <c r="G300" s="1425"/>
      <c r="H300" s="1425"/>
      <c r="I300" s="1426"/>
    </row>
    <row r="301" spans="1:9" ht="11.25" x14ac:dyDescent="0.2">
      <c r="A301" s="1427"/>
      <c r="B301" s="1417" t="s">
        <v>985</v>
      </c>
      <c r="C301" s="1428" t="s">
        <v>986</v>
      </c>
      <c r="D301" s="1429" t="s">
        <v>3103</v>
      </c>
      <c r="E301" s="1430"/>
      <c r="F301" s="1431">
        <v>9.1519999999999992</v>
      </c>
      <c r="G301" s="1430"/>
      <c r="H301" s="1430"/>
      <c r="I301" s="1432"/>
    </row>
    <row r="302" spans="1:9" ht="11.25" x14ac:dyDescent="0.2">
      <c r="A302" s="1427"/>
      <c r="B302" s="1417" t="s">
        <v>985</v>
      </c>
      <c r="C302" s="1428" t="s">
        <v>986</v>
      </c>
      <c r="D302" s="1429" t="s">
        <v>3104</v>
      </c>
      <c r="E302" s="1430"/>
      <c r="F302" s="1431">
        <v>9.1519999999999992</v>
      </c>
      <c r="G302" s="1430"/>
      <c r="H302" s="1430"/>
      <c r="I302" s="1432"/>
    </row>
    <row r="303" spans="1:9" ht="11.25" x14ac:dyDescent="0.2">
      <c r="A303" s="1427"/>
      <c r="B303" s="1417" t="s">
        <v>985</v>
      </c>
      <c r="C303" s="1428" t="s">
        <v>986</v>
      </c>
      <c r="D303" s="1429" t="s">
        <v>3105</v>
      </c>
      <c r="E303" s="1430"/>
      <c r="F303" s="1431">
        <v>9.1519999999999992</v>
      </c>
      <c r="G303" s="1430"/>
      <c r="H303" s="1430"/>
      <c r="I303" s="1432"/>
    </row>
    <row r="304" spans="1:9" ht="11.25" x14ac:dyDescent="0.2">
      <c r="A304" s="1422"/>
      <c r="B304" s="1417" t="s">
        <v>985</v>
      </c>
      <c r="C304" s="1423" t="s">
        <v>986</v>
      </c>
      <c r="D304" s="1424" t="s">
        <v>3106</v>
      </c>
      <c r="E304" s="1425"/>
      <c r="F304" s="1423" t="s">
        <v>986</v>
      </c>
      <c r="G304" s="1425"/>
      <c r="H304" s="1425"/>
      <c r="I304" s="1426"/>
    </row>
    <row r="305" spans="1:9" ht="11.25" x14ac:dyDescent="0.2">
      <c r="A305" s="1427"/>
      <c r="B305" s="1417" t="s">
        <v>985</v>
      </c>
      <c r="C305" s="1428" t="s">
        <v>986</v>
      </c>
      <c r="D305" s="1429" t="s">
        <v>3107</v>
      </c>
      <c r="E305" s="1430"/>
      <c r="F305" s="1431">
        <v>33.159999999999997</v>
      </c>
      <c r="G305" s="1430"/>
      <c r="H305" s="1430"/>
      <c r="I305" s="1432"/>
    </row>
    <row r="306" spans="1:9" ht="11.25" x14ac:dyDescent="0.2">
      <c r="A306" s="1427"/>
      <c r="B306" s="1417" t="s">
        <v>985</v>
      </c>
      <c r="C306" s="1428" t="s">
        <v>986</v>
      </c>
      <c r="D306" s="1429" t="s">
        <v>3108</v>
      </c>
      <c r="E306" s="1430"/>
      <c r="F306" s="1431">
        <v>27.42</v>
      </c>
      <c r="G306" s="1430"/>
      <c r="H306" s="1430"/>
      <c r="I306" s="1432"/>
    </row>
    <row r="307" spans="1:9" ht="11.25" x14ac:dyDescent="0.2">
      <c r="A307" s="1427"/>
      <c r="B307" s="1417" t="s">
        <v>985</v>
      </c>
      <c r="C307" s="1428" t="s">
        <v>986</v>
      </c>
      <c r="D307" s="1429" t="s">
        <v>3109</v>
      </c>
      <c r="E307" s="1430"/>
      <c r="F307" s="1431">
        <v>27.42</v>
      </c>
      <c r="G307" s="1430"/>
      <c r="H307" s="1430"/>
      <c r="I307" s="1432"/>
    </row>
    <row r="308" spans="1:9" ht="11.25" x14ac:dyDescent="0.2">
      <c r="A308" s="1427"/>
      <c r="B308" s="1417" t="s">
        <v>985</v>
      </c>
      <c r="C308" s="1428" t="s">
        <v>986</v>
      </c>
      <c r="D308" s="1429" t="s">
        <v>3110</v>
      </c>
      <c r="E308" s="1430"/>
      <c r="F308" s="1431">
        <v>19.2</v>
      </c>
      <c r="G308" s="1430"/>
      <c r="H308" s="1430"/>
      <c r="I308" s="1432"/>
    </row>
    <row r="309" spans="1:9" ht="11.25" x14ac:dyDescent="0.2">
      <c r="A309" s="1422"/>
      <c r="B309" s="1417" t="s">
        <v>985</v>
      </c>
      <c r="C309" s="1423" t="s">
        <v>986</v>
      </c>
      <c r="D309" s="1424" t="s">
        <v>3111</v>
      </c>
      <c r="E309" s="1425"/>
      <c r="F309" s="1423" t="s">
        <v>986</v>
      </c>
      <c r="G309" s="1425"/>
      <c r="H309" s="1425"/>
      <c r="I309" s="1426"/>
    </row>
    <row r="310" spans="1:9" ht="11.25" x14ac:dyDescent="0.2">
      <c r="A310" s="1427"/>
      <c r="B310" s="1417" t="s">
        <v>985</v>
      </c>
      <c r="C310" s="1428" t="s">
        <v>986</v>
      </c>
      <c r="D310" s="1429" t="s">
        <v>3112</v>
      </c>
      <c r="E310" s="1430"/>
      <c r="F310" s="1431">
        <v>11.4</v>
      </c>
      <c r="G310" s="1430"/>
      <c r="H310" s="1430"/>
      <c r="I310" s="1432"/>
    </row>
    <row r="311" spans="1:9" ht="11.25" x14ac:dyDescent="0.2">
      <c r="A311" s="1427"/>
      <c r="B311" s="1417" t="s">
        <v>985</v>
      </c>
      <c r="C311" s="1428" t="s">
        <v>986</v>
      </c>
      <c r="D311" s="1429" t="s">
        <v>3113</v>
      </c>
      <c r="E311" s="1430"/>
      <c r="F311" s="1431">
        <v>11.4</v>
      </c>
      <c r="G311" s="1430"/>
      <c r="H311" s="1430"/>
      <c r="I311" s="1432"/>
    </row>
    <row r="312" spans="1:9" ht="11.25" x14ac:dyDescent="0.2">
      <c r="A312" s="1427"/>
      <c r="B312" s="1417" t="s">
        <v>985</v>
      </c>
      <c r="C312" s="1428" t="s">
        <v>986</v>
      </c>
      <c r="D312" s="1429" t="s">
        <v>3114</v>
      </c>
      <c r="E312" s="1430"/>
      <c r="F312" s="1431">
        <v>11.4</v>
      </c>
      <c r="G312" s="1430"/>
      <c r="H312" s="1430"/>
      <c r="I312" s="1432"/>
    </row>
    <row r="313" spans="1:9" ht="11.25" x14ac:dyDescent="0.2">
      <c r="A313" s="1422"/>
      <c r="B313" s="1417" t="s">
        <v>985</v>
      </c>
      <c r="C313" s="1423" t="s">
        <v>986</v>
      </c>
      <c r="D313" s="1424" t="s">
        <v>3115</v>
      </c>
      <c r="E313" s="1425"/>
      <c r="F313" s="1423" t="s">
        <v>986</v>
      </c>
      <c r="G313" s="1425"/>
      <c r="H313" s="1425"/>
      <c r="I313" s="1426"/>
    </row>
    <row r="314" spans="1:9" ht="11.25" x14ac:dyDescent="0.2">
      <c r="A314" s="1427"/>
      <c r="B314" s="1417" t="s">
        <v>985</v>
      </c>
      <c r="C314" s="1428" t="s">
        <v>986</v>
      </c>
      <c r="D314" s="1429" t="s">
        <v>3116</v>
      </c>
      <c r="E314" s="1430"/>
      <c r="F314" s="1431">
        <v>6.3</v>
      </c>
      <c r="G314" s="1430"/>
      <c r="H314" s="1430"/>
      <c r="I314" s="1432"/>
    </row>
    <row r="315" spans="1:9" ht="11.25" x14ac:dyDescent="0.2">
      <c r="A315" s="1427"/>
      <c r="B315" s="1417" t="s">
        <v>985</v>
      </c>
      <c r="C315" s="1428" t="s">
        <v>986</v>
      </c>
      <c r="D315" s="1429" t="s">
        <v>3117</v>
      </c>
      <c r="E315" s="1430"/>
      <c r="F315" s="1431">
        <v>6.3</v>
      </c>
      <c r="G315" s="1430"/>
      <c r="H315" s="1430"/>
      <c r="I315" s="1432"/>
    </row>
    <row r="316" spans="1:9" ht="11.25" x14ac:dyDescent="0.2">
      <c r="A316" s="1427"/>
      <c r="B316" s="1417" t="s">
        <v>985</v>
      </c>
      <c r="C316" s="1428" t="s">
        <v>986</v>
      </c>
      <c r="D316" s="1429" t="s">
        <v>3118</v>
      </c>
      <c r="E316" s="1430"/>
      <c r="F316" s="1431">
        <v>6.3</v>
      </c>
      <c r="G316" s="1430"/>
      <c r="H316" s="1430"/>
      <c r="I316" s="1432"/>
    </row>
    <row r="317" spans="1:9" ht="11.25" x14ac:dyDescent="0.2">
      <c r="A317" s="1422"/>
      <c r="B317" s="1417" t="s">
        <v>985</v>
      </c>
      <c r="C317" s="1423" t="s">
        <v>986</v>
      </c>
      <c r="D317" s="1424" t="s">
        <v>3119</v>
      </c>
      <c r="E317" s="1425"/>
      <c r="F317" s="1423" t="s">
        <v>986</v>
      </c>
      <c r="G317" s="1425"/>
      <c r="H317" s="1425"/>
      <c r="I317" s="1426"/>
    </row>
    <row r="318" spans="1:9" ht="11.25" x14ac:dyDescent="0.2">
      <c r="A318" s="1427"/>
      <c r="B318" s="1417" t="s">
        <v>985</v>
      </c>
      <c r="C318" s="1428" t="s">
        <v>986</v>
      </c>
      <c r="D318" s="1429" t="s">
        <v>3120</v>
      </c>
      <c r="E318" s="1430"/>
      <c r="F318" s="1431">
        <v>45</v>
      </c>
      <c r="G318" s="1430"/>
      <c r="H318" s="1430"/>
      <c r="I318" s="1432"/>
    </row>
    <row r="319" spans="1:9" ht="11.25" x14ac:dyDescent="0.2">
      <c r="A319" s="1422"/>
      <c r="B319" s="1417" t="s">
        <v>985</v>
      </c>
      <c r="C319" s="1423" t="s">
        <v>986</v>
      </c>
      <c r="D319" s="1424" t="s">
        <v>3121</v>
      </c>
      <c r="E319" s="1425"/>
      <c r="F319" s="1423" t="s">
        <v>986</v>
      </c>
      <c r="G319" s="1425"/>
      <c r="H319" s="1425"/>
      <c r="I319" s="1426"/>
    </row>
    <row r="320" spans="1:9" ht="11.25" x14ac:dyDescent="0.2">
      <c r="A320" s="1427"/>
      <c r="B320" s="1417" t="s">
        <v>985</v>
      </c>
      <c r="C320" s="1428" t="s">
        <v>986</v>
      </c>
      <c r="D320" s="1429" t="s">
        <v>3122</v>
      </c>
      <c r="E320" s="1430"/>
      <c r="F320" s="1431">
        <v>69.959999999999994</v>
      </c>
      <c r="G320" s="1430"/>
      <c r="H320" s="1430"/>
      <c r="I320" s="1432"/>
    </row>
    <row r="321" spans="1:9" ht="11.25" x14ac:dyDescent="0.2">
      <c r="A321" s="1427"/>
      <c r="B321" s="1417" t="s">
        <v>985</v>
      </c>
      <c r="C321" s="1428" t="s">
        <v>986</v>
      </c>
      <c r="D321" s="1429" t="s">
        <v>3123</v>
      </c>
      <c r="E321" s="1430"/>
      <c r="F321" s="1431">
        <v>69.959999999999994</v>
      </c>
      <c r="G321" s="1430"/>
      <c r="H321" s="1430"/>
      <c r="I321" s="1432"/>
    </row>
    <row r="322" spans="1:9" ht="11.25" x14ac:dyDescent="0.2">
      <c r="A322" s="1427"/>
      <c r="B322" s="1417" t="s">
        <v>985</v>
      </c>
      <c r="C322" s="1428" t="s">
        <v>986</v>
      </c>
      <c r="D322" s="1429" t="s">
        <v>3124</v>
      </c>
      <c r="E322" s="1430"/>
      <c r="F322" s="1431">
        <v>69.959999999999994</v>
      </c>
      <c r="G322" s="1430"/>
      <c r="H322" s="1430"/>
      <c r="I322" s="1432"/>
    </row>
    <row r="323" spans="1:9" ht="11.25" x14ac:dyDescent="0.2">
      <c r="A323" s="1427"/>
      <c r="B323" s="1417" t="s">
        <v>985</v>
      </c>
      <c r="C323" s="1428" t="s">
        <v>986</v>
      </c>
      <c r="D323" s="1429" t="s">
        <v>3125</v>
      </c>
      <c r="E323" s="1430"/>
      <c r="F323" s="1431">
        <v>50.88</v>
      </c>
      <c r="G323" s="1430"/>
      <c r="H323" s="1430"/>
      <c r="I323" s="1432"/>
    </row>
    <row r="324" spans="1:9" ht="11.25" x14ac:dyDescent="0.2">
      <c r="A324" s="1427"/>
      <c r="B324" s="1417" t="s">
        <v>985</v>
      </c>
      <c r="C324" s="1428" t="s">
        <v>986</v>
      </c>
      <c r="D324" s="1429" t="s">
        <v>3126</v>
      </c>
      <c r="E324" s="1430"/>
      <c r="F324" s="1431">
        <v>11.4</v>
      </c>
      <c r="G324" s="1430"/>
      <c r="H324" s="1430"/>
      <c r="I324" s="1432"/>
    </row>
    <row r="325" spans="1:9" ht="11.25" x14ac:dyDescent="0.2">
      <c r="A325" s="1452"/>
      <c r="B325" s="1417" t="s">
        <v>985</v>
      </c>
      <c r="C325" s="1453" t="s">
        <v>986</v>
      </c>
      <c r="D325" s="1454" t="s">
        <v>988</v>
      </c>
      <c r="E325" s="1455"/>
      <c r="F325" s="1456">
        <v>504.916</v>
      </c>
      <c r="G325" s="1455"/>
      <c r="H325" s="1455"/>
      <c r="I325" s="1457"/>
    </row>
    <row r="326" spans="1:9" ht="11.25" x14ac:dyDescent="0.2">
      <c r="A326" s="1422"/>
      <c r="B326" s="1417" t="s">
        <v>985</v>
      </c>
      <c r="C326" s="1423" t="s">
        <v>986</v>
      </c>
      <c r="D326" s="1424" t="s">
        <v>3127</v>
      </c>
      <c r="E326" s="1425"/>
      <c r="F326" s="1423" t="s">
        <v>986</v>
      </c>
      <c r="G326" s="1425"/>
      <c r="H326" s="1425"/>
      <c r="I326" s="1426"/>
    </row>
    <row r="327" spans="1:9" ht="11.25" x14ac:dyDescent="0.2">
      <c r="A327" s="1422"/>
      <c r="B327" s="1417" t="s">
        <v>985</v>
      </c>
      <c r="C327" s="1423" t="s">
        <v>986</v>
      </c>
      <c r="D327" s="1424" t="s">
        <v>3121</v>
      </c>
      <c r="E327" s="1425"/>
      <c r="F327" s="1423" t="s">
        <v>986</v>
      </c>
      <c r="G327" s="1425"/>
      <c r="H327" s="1425"/>
      <c r="I327" s="1426"/>
    </row>
    <row r="328" spans="1:9" ht="11.25" x14ac:dyDescent="0.2">
      <c r="A328" s="1427"/>
      <c r="B328" s="1417" t="s">
        <v>985</v>
      </c>
      <c r="C328" s="1428" t="s">
        <v>986</v>
      </c>
      <c r="D328" s="1429" t="s">
        <v>3128</v>
      </c>
      <c r="E328" s="1430"/>
      <c r="F328" s="1431">
        <v>15.9</v>
      </c>
      <c r="G328" s="1430"/>
      <c r="H328" s="1430"/>
      <c r="I328" s="1432"/>
    </row>
    <row r="329" spans="1:9" ht="11.25" x14ac:dyDescent="0.2">
      <c r="A329" s="1427"/>
      <c r="B329" s="1417" t="s">
        <v>985</v>
      </c>
      <c r="C329" s="1428" t="s">
        <v>986</v>
      </c>
      <c r="D329" s="1429" t="s">
        <v>3129</v>
      </c>
      <c r="E329" s="1430"/>
      <c r="F329" s="1431">
        <v>49.82</v>
      </c>
      <c r="G329" s="1430"/>
      <c r="H329" s="1430"/>
      <c r="I329" s="1432"/>
    </row>
    <row r="330" spans="1:9" ht="11.25" x14ac:dyDescent="0.2">
      <c r="A330" s="1452"/>
      <c r="B330" s="1417" t="s">
        <v>985</v>
      </c>
      <c r="C330" s="1453" t="s">
        <v>986</v>
      </c>
      <c r="D330" s="1454" t="s">
        <v>988</v>
      </c>
      <c r="E330" s="1455"/>
      <c r="F330" s="1456">
        <v>65.72</v>
      </c>
      <c r="G330" s="1455"/>
      <c r="H330" s="1455"/>
      <c r="I330" s="1457"/>
    </row>
    <row r="331" spans="1:9" ht="11.25" x14ac:dyDescent="0.2">
      <c r="A331" s="1450"/>
      <c r="B331" s="1417" t="s">
        <v>985</v>
      </c>
      <c r="C331" s="1445" t="s">
        <v>986</v>
      </c>
      <c r="D331" s="1446" t="s">
        <v>1023</v>
      </c>
      <c r="E331" s="1447"/>
      <c r="F331" s="1448">
        <v>570.63600000000008</v>
      </c>
      <c r="G331" s="1447"/>
      <c r="H331" s="1447"/>
      <c r="I331" s="1449"/>
    </row>
    <row r="332" spans="1:9" s="1080" customFormat="1" ht="24.95" customHeight="1" x14ac:dyDescent="0.25">
      <c r="A332" s="1411" t="s">
        <v>891</v>
      </c>
      <c r="B332" s="1411" t="s">
        <v>979</v>
      </c>
      <c r="C332" s="1412" t="s">
        <v>3130</v>
      </c>
      <c r="D332" s="1145" t="s">
        <v>3131</v>
      </c>
      <c r="E332" s="1413" t="s">
        <v>106</v>
      </c>
      <c r="F332" s="1414">
        <v>570.63599999999997</v>
      </c>
      <c r="G332" s="67"/>
      <c r="H332" s="1415">
        <f>ROUND(G332*F332,2)</f>
        <v>0</v>
      </c>
      <c r="I332" s="1145" t="s">
        <v>986</v>
      </c>
    </row>
    <row r="333" spans="1:9" ht="11.25" x14ac:dyDescent="0.2">
      <c r="A333" s="1416"/>
      <c r="B333" s="1417" t="s">
        <v>2912</v>
      </c>
      <c r="C333" s="1418"/>
      <c r="D333" s="1419" t="s">
        <v>3132</v>
      </c>
      <c r="E333" s="1418"/>
      <c r="F333" s="1418"/>
      <c r="G333" s="1418"/>
      <c r="H333" s="1418"/>
      <c r="I333" s="1420"/>
    </row>
    <row r="334" spans="1:9" ht="11.25" x14ac:dyDescent="0.2">
      <c r="A334" s="1422"/>
      <c r="B334" s="1417" t="s">
        <v>985</v>
      </c>
      <c r="C334" s="1423" t="s">
        <v>986</v>
      </c>
      <c r="D334" s="1424" t="s">
        <v>3133</v>
      </c>
      <c r="E334" s="1425"/>
      <c r="F334" s="1423" t="s">
        <v>986</v>
      </c>
      <c r="G334" s="1425"/>
      <c r="H334" s="1425"/>
      <c r="I334" s="1426"/>
    </row>
    <row r="335" spans="1:9" ht="11.25" x14ac:dyDescent="0.2">
      <c r="A335" s="1427"/>
      <c r="B335" s="1417" t="s">
        <v>985</v>
      </c>
      <c r="C335" s="1428" t="s">
        <v>986</v>
      </c>
      <c r="D335" s="1429" t="s">
        <v>3134</v>
      </c>
      <c r="E335" s="1430"/>
      <c r="F335" s="1431">
        <v>570.63599999999997</v>
      </c>
      <c r="G335" s="1430"/>
      <c r="H335" s="1430"/>
      <c r="I335" s="1432"/>
    </row>
    <row r="336" spans="1:9" s="1080" customFormat="1" ht="24.95" customHeight="1" x14ac:dyDescent="0.25">
      <c r="A336" s="1411" t="s">
        <v>892</v>
      </c>
      <c r="B336" s="1411" t="s">
        <v>979</v>
      </c>
      <c r="C336" s="1412" t="s">
        <v>3135</v>
      </c>
      <c r="D336" s="1145" t="s">
        <v>3136</v>
      </c>
      <c r="E336" s="1413" t="s">
        <v>106</v>
      </c>
      <c r="F336" s="1414">
        <v>570.63599999999997</v>
      </c>
      <c r="G336" s="67"/>
      <c r="H336" s="1415">
        <f>ROUND(G336*F336,2)</f>
        <v>0</v>
      </c>
      <c r="I336" s="1145" t="s">
        <v>986</v>
      </c>
    </row>
    <row r="337" spans="1:9" ht="22.5" x14ac:dyDescent="0.2">
      <c r="A337" s="1416"/>
      <c r="B337" s="1417" t="s">
        <v>2912</v>
      </c>
      <c r="C337" s="1418"/>
      <c r="D337" s="1419" t="s">
        <v>3137</v>
      </c>
      <c r="E337" s="1418"/>
      <c r="F337" s="1418"/>
      <c r="G337" s="1418"/>
      <c r="H337" s="1418"/>
      <c r="I337" s="1420"/>
    </row>
    <row r="338" spans="1:9" ht="11.25" x14ac:dyDescent="0.2">
      <c r="A338" s="1422"/>
      <c r="B338" s="1417" t="s">
        <v>985</v>
      </c>
      <c r="C338" s="1423" t="s">
        <v>986</v>
      </c>
      <c r="D338" s="1424" t="s">
        <v>3133</v>
      </c>
      <c r="E338" s="1425"/>
      <c r="F338" s="1423" t="s">
        <v>986</v>
      </c>
      <c r="G338" s="1425"/>
      <c r="H338" s="1425"/>
      <c r="I338" s="1426"/>
    </row>
    <row r="339" spans="1:9" ht="11.25" x14ac:dyDescent="0.2">
      <c r="A339" s="1427"/>
      <c r="B339" s="1417" t="s">
        <v>985</v>
      </c>
      <c r="C339" s="1428" t="s">
        <v>986</v>
      </c>
      <c r="D339" s="1429" t="s">
        <v>3134</v>
      </c>
      <c r="E339" s="1430"/>
      <c r="F339" s="1431">
        <v>570.63599999999997</v>
      </c>
      <c r="G339" s="1430"/>
      <c r="H339" s="1430"/>
      <c r="I339" s="1432"/>
    </row>
    <row r="340" spans="1:9" s="1080" customFormat="1" ht="24.95" customHeight="1" x14ac:dyDescent="0.25">
      <c r="A340" s="1411" t="s">
        <v>893</v>
      </c>
      <c r="B340" s="1411" t="s">
        <v>979</v>
      </c>
      <c r="C340" s="1412" t="s">
        <v>3138</v>
      </c>
      <c r="D340" s="1145" t="s">
        <v>3139</v>
      </c>
      <c r="E340" s="1413" t="s">
        <v>106</v>
      </c>
      <c r="F340" s="1414">
        <v>70.56</v>
      </c>
      <c r="G340" s="67"/>
      <c r="H340" s="1415">
        <f>ROUND(G340*F340,2)</f>
        <v>0</v>
      </c>
      <c r="I340" s="1145" t="s">
        <v>986</v>
      </c>
    </row>
    <row r="341" spans="1:9" ht="22.5" x14ac:dyDescent="0.2">
      <c r="A341" s="1416"/>
      <c r="B341" s="1417" t="s">
        <v>2912</v>
      </c>
      <c r="C341" s="1418"/>
      <c r="D341" s="1419" t="s">
        <v>3139</v>
      </c>
      <c r="E341" s="1418"/>
      <c r="F341" s="1418"/>
      <c r="G341" s="1418"/>
      <c r="H341" s="1418"/>
      <c r="I341" s="1420"/>
    </row>
    <row r="342" spans="1:9" ht="33.75" x14ac:dyDescent="0.2">
      <c r="A342" s="1416"/>
      <c r="B342" s="1417" t="s">
        <v>1079</v>
      </c>
      <c r="C342" s="1418"/>
      <c r="D342" s="1451" t="s">
        <v>3140</v>
      </c>
      <c r="E342" s="1418"/>
      <c r="F342" s="1418"/>
      <c r="G342" s="1418"/>
      <c r="H342" s="1418"/>
      <c r="I342" s="1420"/>
    </row>
    <row r="343" spans="1:9" ht="11.25" x14ac:dyDescent="0.2">
      <c r="A343" s="1422"/>
      <c r="B343" s="1417" t="s">
        <v>985</v>
      </c>
      <c r="C343" s="1423" t="s">
        <v>986</v>
      </c>
      <c r="D343" s="1424" t="s">
        <v>3141</v>
      </c>
      <c r="E343" s="1425"/>
      <c r="F343" s="1423" t="s">
        <v>986</v>
      </c>
      <c r="G343" s="1425"/>
      <c r="H343" s="1425"/>
      <c r="I343" s="1426"/>
    </row>
    <row r="344" spans="1:9" ht="11.25" x14ac:dyDescent="0.2">
      <c r="A344" s="1427"/>
      <c r="B344" s="1417" t="s">
        <v>985</v>
      </c>
      <c r="C344" s="1428" t="s">
        <v>986</v>
      </c>
      <c r="D344" s="1429" t="s">
        <v>3142</v>
      </c>
      <c r="E344" s="1430"/>
      <c r="F344" s="1431">
        <v>57.6</v>
      </c>
      <c r="G344" s="1430"/>
      <c r="H344" s="1430"/>
      <c r="I344" s="1432"/>
    </row>
    <row r="345" spans="1:9" ht="11.25" x14ac:dyDescent="0.2">
      <c r="A345" s="1422"/>
      <c r="B345" s="1417" t="s">
        <v>985</v>
      </c>
      <c r="C345" s="1423" t="s">
        <v>986</v>
      </c>
      <c r="D345" s="1424" t="s">
        <v>3141</v>
      </c>
      <c r="E345" s="1425"/>
      <c r="F345" s="1423" t="s">
        <v>986</v>
      </c>
      <c r="G345" s="1425"/>
      <c r="H345" s="1425"/>
      <c r="I345" s="1426"/>
    </row>
    <row r="346" spans="1:9" ht="11.25" x14ac:dyDescent="0.2">
      <c r="A346" s="1427"/>
      <c r="B346" s="1417" t="s">
        <v>985</v>
      </c>
      <c r="C346" s="1428" t="s">
        <v>986</v>
      </c>
      <c r="D346" s="1429" t="s">
        <v>3143</v>
      </c>
      <c r="E346" s="1430"/>
      <c r="F346" s="1431">
        <v>12.96</v>
      </c>
      <c r="G346" s="1430"/>
      <c r="H346" s="1430"/>
      <c r="I346" s="1432"/>
    </row>
    <row r="347" spans="1:9" ht="11.25" x14ac:dyDescent="0.2">
      <c r="A347" s="1450"/>
      <c r="B347" s="1417" t="s">
        <v>985</v>
      </c>
      <c r="C347" s="1445" t="s">
        <v>986</v>
      </c>
      <c r="D347" s="1446" t="s">
        <v>1023</v>
      </c>
      <c r="E347" s="1447"/>
      <c r="F347" s="1448">
        <v>70.56</v>
      </c>
      <c r="G347" s="1447"/>
      <c r="H347" s="1447"/>
      <c r="I347" s="1449"/>
    </row>
    <row r="348" spans="1:9" s="1080" customFormat="1" ht="24.95" customHeight="1" x14ac:dyDescent="0.25">
      <c r="A348" s="1411" t="s">
        <v>894</v>
      </c>
      <c r="B348" s="1411" t="s">
        <v>979</v>
      </c>
      <c r="C348" s="1412" t="s">
        <v>3144</v>
      </c>
      <c r="D348" s="1145" t="s">
        <v>3145</v>
      </c>
      <c r="E348" s="1413" t="s">
        <v>142</v>
      </c>
      <c r="F348" s="1414">
        <v>1.4830000000000001</v>
      </c>
      <c r="G348" s="67"/>
      <c r="H348" s="1415">
        <f>ROUND(G348*F348,2)</f>
        <v>0</v>
      </c>
      <c r="I348" s="1145" t="s">
        <v>986</v>
      </c>
    </row>
    <row r="349" spans="1:9" ht="11.25" x14ac:dyDescent="0.2">
      <c r="A349" s="1416"/>
      <c r="B349" s="1417" t="s">
        <v>2912</v>
      </c>
      <c r="C349" s="1418"/>
      <c r="D349" s="1419" t="s">
        <v>3145</v>
      </c>
      <c r="E349" s="1418"/>
      <c r="F349" s="1418"/>
      <c r="G349" s="1418"/>
      <c r="H349" s="1418"/>
      <c r="I349" s="1420"/>
    </row>
    <row r="350" spans="1:9" ht="135" x14ac:dyDescent="0.2">
      <c r="A350" s="1416"/>
      <c r="B350" s="1417" t="s">
        <v>1079</v>
      </c>
      <c r="C350" s="1418"/>
      <c r="D350" s="1451" t="s">
        <v>3146</v>
      </c>
      <c r="E350" s="1418"/>
      <c r="F350" s="1418"/>
      <c r="G350" s="1418"/>
      <c r="H350" s="1418"/>
      <c r="I350" s="1420"/>
    </row>
    <row r="351" spans="1:9" ht="11.25" x14ac:dyDescent="0.2">
      <c r="A351" s="1422"/>
      <c r="B351" s="1417" t="s">
        <v>985</v>
      </c>
      <c r="C351" s="1423" t="s">
        <v>986</v>
      </c>
      <c r="D351" s="1424" t="s">
        <v>2915</v>
      </c>
      <c r="E351" s="1425"/>
      <c r="F351" s="1423" t="s">
        <v>986</v>
      </c>
      <c r="G351" s="1425"/>
      <c r="H351" s="1425"/>
      <c r="I351" s="1426"/>
    </row>
    <row r="352" spans="1:9" ht="11.25" x14ac:dyDescent="0.2">
      <c r="A352" s="1427"/>
      <c r="B352" s="1417" t="s">
        <v>985</v>
      </c>
      <c r="C352" s="1428" t="s">
        <v>986</v>
      </c>
      <c r="D352" s="1429" t="s">
        <v>3147</v>
      </c>
      <c r="E352" s="1430"/>
      <c r="F352" s="1431">
        <v>1.4830000000000001</v>
      </c>
      <c r="G352" s="1430"/>
      <c r="H352" s="1430"/>
      <c r="I352" s="1432"/>
    </row>
    <row r="353" spans="1:9" s="1080" customFormat="1" ht="24.95" customHeight="1" x14ac:dyDescent="0.25">
      <c r="A353" s="1438" t="s">
        <v>896</v>
      </c>
      <c r="B353" s="1438" t="s">
        <v>979</v>
      </c>
      <c r="C353" s="1439" t="s">
        <v>3148</v>
      </c>
      <c r="D353" s="1440" t="s">
        <v>3149</v>
      </c>
      <c r="E353" s="1441" t="s">
        <v>142</v>
      </c>
      <c r="F353" s="1442">
        <v>0.52</v>
      </c>
      <c r="G353" s="67"/>
      <c r="H353" s="1443">
        <f>ROUND(G353*F353,2)</f>
        <v>0</v>
      </c>
      <c r="I353" s="1440" t="s">
        <v>982</v>
      </c>
    </row>
    <row r="354" spans="1:9" ht="11.25" x14ac:dyDescent="0.2">
      <c r="A354" s="1416"/>
      <c r="B354" s="1417" t="s">
        <v>2912</v>
      </c>
      <c r="C354" s="1418"/>
      <c r="D354" s="1419" t="s">
        <v>3150</v>
      </c>
      <c r="E354" s="1418"/>
      <c r="F354" s="1418"/>
      <c r="G354" s="1418"/>
      <c r="H354" s="1418"/>
      <c r="I354" s="1420"/>
    </row>
    <row r="355" spans="1:9" ht="11.25" x14ac:dyDescent="0.2">
      <c r="A355" s="1416"/>
      <c r="B355" s="1421" t="s">
        <v>983</v>
      </c>
      <c r="C355" s="1418"/>
      <c r="D355" s="166" t="s">
        <v>3151</v>
      </c>
      <c r="E355" s="1418"/>
      <c r="F355" s="1418"/>
      <c r="G355" s="1418"/>
      <c r="H355" s="1418"/>
      <c r="I355" s="1420"/>
    </row>
    <row r="356" spans="1:9" ht="135" x14ac:dyDescent="0.2">
      <c r="A356" s="1416"/>
      <c r="B356" s="1417" t="s">
        <v>1079</v>
      </c>
      <c r="C356" s="1418"/>
      <c r="D356" s="1451" t="s">
        <v>3152</v>
      </c>
      <c r="E356" s="1418"/>
      <c r="F356" s="1418"/>
      <c r="G356" s="1418"/>
      <c r="H356" s="1418"/>
      <c r="I356" s="1420"/>
    </row>
    <row r="357" spans="1:9" ht="11.25" x14ac:dyDescent="0.2">
      <c r="A357" s="1422"/>
      <c r="B357" s="1417" t="s">
        <v>985</v>
      </c>
      <c r="C357" s="1423" t="s">
        <v>986</v>
      </c>
      <c r="D357" s="1424" t="s">
        <v>2915</v>
      </c>
      <c r="E357" s="1425"/>
      <c r="F357" s="1423" t="s">
        <v>986</v>
      </c>
      <c r="G357" s="1425"/>
      <c r="H357" s="1425"/>
      <c r="I357" s="1426"/>
    </row>
    <row r="358" spans="1:9" ht="11.25" x14ac:dyDescent="0.2">
      <c r="A358" s="1427"/>
      <c r="B358" s="1417" t="s">
        <v>985</v>
      </c>
      <c r="C358" s="1428" t="s">
        <v>986</v>
      </c>
      <c r="D358" s="1429" t="s">
        <v>3153</v>
      </c>
      <c r="E358" s="1430"/>
      <c r="F358" s="1431">
        <v>0.52</v>
      </c>
      <c r="G358" s="1430"/>
      <c r="H358" s="1430"/>
      <c r="I358" s="1432"/>
    </row>
    <row r="359" spans="1:9" s="1080" customFormat="1" ht="24.95" customHeight="1" x14ac:dyDescent="0.25">
      <c r="A359" s="1411" t="s">
        <v>3154</v>
      </c>
      <c r="B359" s="1411" t="s">
        <v>979</v>
      </c>
      <c r="C359" s="1412" t="s">
        <v>3155</v>
      </c>
      <c r="D359" s="1145" t="s">
        <v>3156</v>
      </c>
      <c r="E359" s="1413" t="s">
        <v>100</v>
      </c>
      <c r="F359" s="1414">
        <v>9.8000000000000004E-2</v>
      </c>
      <c r="G359" s="67"/>
      <c r="H359" s="1415">
        <f>ROUND(G359*F359,2)</f>
        <v>0</v>
      </c>
      <c r="I359" s="1145" t="s">
        <v>982</v>
      </c>
    </row>
    <row r="360" spans="1:9" ht="11.25" x14ac:dyDescent="0.2">
      <c r="A360" s="1416"/>
      <c r="B360" s="1417" t="s">
        <v>2912</v>
      </c>
      <c r="C360" s="1418"/>
      <c r="D360" s="1419" t="s">
        <v>3157</v>
      </c>
      <c r="E360" s="1418"/>
      <c r="F360" s="1418"/>
      <c r="G360" s="1418"/>
      <c r="H360" s="1418"/>
      <c r="I360" s="1420"/>
    </row>
    <row r="361" spans="1:9" ht="11.25" x14ac:dyDescent="0.2">
      <c r="A361" s="1416"/>
      <c r="B361" s="1421" t="s">
        <v>983</v>
      </c>
      <c r="C361" s="1418"/>
      <c r="D361" s="166" t="s">
        <v>3158</v>
      </c>
      <c r="E361" s="1418"/>
      <c r="F361" s="1418"/>
      <c r="G361" s="1418"/>
      <c r="H361" s="1418"/>
      <c r="I361" s="1420"/>
    </row>
    <row r="362" spans="1:9" ht="11.25" x14ac:dyDescent="0.2">
      <c r="A362" s="1422"/>
      <c r="B362" s="1417" t="s">
        <v>985</v>
      </c>
      <c r="C362" s="1423" t="s">
        <v>986</v>
      </c>
      <c r="D362" s="1424" t="s">
        <v>2915</v>
      </c>
      <c r="E362" s="1425"/>
      <c r="F362" s="1423" t="s">
        <v>986</v>
      </c>
      <c r="G362" s="1425"/>
      <c r="H362" s="1425"/>
      <c r="I362" s="1426"/>
    </row>
    <row r="363" spans="1:9" ht="11.25" x14ac:dyDescent="0.2">
      <c r="A363" s="1427"/>
      <c r="B363" s="1417" t="s">
        <v>985</v>
      </c>
      <c r="C363" s="1428" t="s">
        <v>986</v>
      </c>
      <c r="D363" s="1429" t="s">
        <v>3159</v>
      </c>
      <c r="E363" s="1430"/>
      <c r="F363" s="1431">
        <v>9.8000000000000004E-2</v>
      </c>
      <c r="G363" s="1430"/>
      <c r="H363" s="1430"/>
      <c r="I363" s="1432"/>
    </row>
    <row r="364" spans="1:9" ht="11.25" x14ac:dyDescent="0.2">
      <c r="A364" s="1450"/>
      <c r="B364" s="1417" t="s">
        <v>985</v>
      </c>
      <c r="C364" s="1445" t="s">
        <v>986</v>
      </c>
      <c r="D364" s="1446" t="s">
        <v>1023</v>
      </c>
      <c r="E364" s="1447"/>
      <c r="F364" s="1448">
        <f>SUM(F363:F363)</f>
        <v>9.8000000000000004E-2</v>
      </c>
      <c r="G364" s="1447"/>
      <c r="H364" s="1447"/>
      <c r="I364" s="1449"/>
    </row>
    <row r="365" spans="1:9" s="1080" customFormat="1" ht="24.95" customHeight="1" x14ac:dyDescent="0.25">
      <c r="A365" s="1438" t="s">
        <v>3160</v>
      </c>
      <c r="B365" s="1438" t="s">
        <v>979</v>
      </c>
      <c r="C365" s="1439" t="s">
        <v>3155</v>
      </c>
      <c r="D365" s="1440" t="s">
        <v>3156</v>
      </c>
      <c r="E365" s="1441" t="s">
        <v>100</v>
      </c>
      <c r="F365" s="1442">
        <v>4.1000000000000002E-2</v>
      </c>
      <c r="G365" s="67"/>
      <c r="H365" s="1443">
        <f>ROUND(G365*F365,2)</f>
        <v>0</v>
      </c>
      <c r="I365" s="1440" t="s">
        <v>982</v>
      </c>
    </row>
    <row r="366" spans="1:9" ht="11.25" x14ac:dyDescent="0.2">
      <c r="A366" s="1416"/>
      <c r="B366" s="1417" t="s">
        <v>2912</v>
      </c>
      <c r="C366" s="1418"/>
      <c r="D366" s="1419" t="s">
        <v>3161</v>
      </c>
      <c r="E366" s="1418"/>
      <c r="F366" s="1418"/>
      <c r="G366" s="1418"/>
      <c r="H366" s="1418"/>
      <c r="I366" s="1420"/>
    </row>
    <row r="367" spans="1:9" ht="11.25" x14ac:dyDescent="0.2">
      <c r="A367" s="1416"/>
      <c r="B367" s="1421" t="s">
        <v>983</v>
      </c>
      <c r="C367" s="1418"/>
      <c r="D367" s="166" t="s">
        <v>3158</v>
      </c>
      <c r="E367" s="1418"/>
      <c r="F367" s="1418"/>
      <c r="G367" s="1418"/>
      <c r="H367" s="1418"/>
      <c r="I367" s="1420"/>
    </row>
    <row r="368" spans="1:9" ht="11.25" x14ac:dyDescent="0.2">
      <c r="A368" s="1422"/>
      <c r="B368" s="1417" t="s">
        <v>985</v>
      </c>
      <c r="C368" s="1423" t="s">
        <v>986</v>
      </c>
      <c r="D368" s="1424" t="s">
        <v>2915</v>
      </c>
      <c r="E368" s="1425"/>
      <c r="F368" s="1423" t="s">
        <v>986</v>
      </c>
      <c r="G368" s="1425"/>
      <c r="H368" s="1425"/>
      <c r="I368" s="1426"/>
    </row>
    <row r="369" spans="1:9" ht="11.25" x14ac:dyDescent="0.2">
      <c r="A369" s="1427"/>
      <c r="B369" s="1417" t="s">
        <v>985</v>
      </c>
      <c r="C369" s="1428" t="s">
        <v>986</v>
      </c>
      <c r="D369" s="1429" t="s">
        <v>3162</v>
      </c>
      <c r="E369" s="1430"/>
      <c r="F369" s="1431">
        <v>0.02</v>
      </c>
      <c r="G369" s="1430"/>
      <c r="H369" s="1430"/>
      <c r="I369" s="1432"/>
    </row>
    <row r="370" spans="1:9" ht="11.25" x14ac:dyDescent="0.2">
      <c r="A370" s="1427"/>
      <c r="B370" s="1417" t="s">
        <v>985</v>
      </c>
      <c r="C370" s="1428" t="s">
        <v>986</v>
      </c>
      <c r="D370" s="1429" t="s">
        <v>3163</v>
      </c>
      <c r="E370" s="1430"/>
      <c r="F370" s="1431">
        <v>2.1000000000000001E-2</v>
      </c>
      <c r="G370" s="1430"/>
      <c r="H370" s="1430"/>
      <c r="I370" s="1432"/>
    </row>
    <row r="371" spans="1:9" ht="11.25" x14ac:dyDescent="0.2">
      <c r="A371" s="1450"/>
      <c r="B371" s="1417" t="s">
        <v>985</v>
      </c>
      <c r="C371" s="1445" t="s">
        <v>986</v>
      </c>
      <c r="D371" s="1446" t="s">
        <v>1023</v>
      </c>
      <c r="E371" s="1447"/>
      <c r="F371" s="1448">
        <f>SUM(F369:F370)</f>
        <v>4.1000000000000002E-2</v>
      </c>
      <c r="G371" s="1447"/>
      <c r="H371" s="1447"/>
      <c r="I371" s="1449"/>
    </row>
    <row r="372" spans="1:9" s="1080" customFormat="1" ht="24.95" customHeight="1" x14ac:dyDescent="0.25">
      <c r="A372" s="1438" t="s">
        <v>900</v>
      </c>
      <c r="B372" s="1438" t="s">
        <v>979</v>
      </c>
      <c r="C372" s="1439" t="s">
        <v>3164</v>
      </c>
      <c r="D372" s="1440" t="s">
        <v>3165</v>
      </c>
      <c r="E372" s="1441" t="s">
        <v>106</v>
      </c>
      <c r="F372" s="1442">
        <v>89.03</v>
      </c>
      <c r="G372" s="67"/>
      <c r="H372" s="1443">
        <f>ROUND(G372*F372,2)</f>
        <v>0</v>
      </c>
      <c r="I372" s="1440" t="s">
        <v>982</v>
      </c>
    </row>
    <row r="373" spans="1:9" ht="11.25" x14ac:dyDescent="0.2">
      <c r="A373" s="1416"/>
      <c r="B373" s="1417" t="s">
        <v>2912</v>
      </c>
      <c r="C373" s="1418"/>
      <c r="D373" s="1419" t="s">
        <v>3166</v>
      </c>
      <c r="E373" s="1418"/>
      <c r="F373" s="1418"/>
      <c r="G373" s="1418"/>
      <c r="H373" s="1418"/>
      <c r="I373" s="1420"/>
    </row>
    <row r="374" spans="1:9" ht="11.25" x14ac:dyDescent="0.2">
      <c r="A374" s="1416"/>
      <c r="B374" s="1421" t="s">
        <v>983</v>
      </c>
      <c r="C374" s="1418"/>
      <c r="D374" s="166" t="s">
        <v>3167</v>
      </c>
      <c r="E374" s="1418"/>
      <c r="F374" s="1418"/>
      <c r="G374" s="1418"/>
      <c r="H374" s="1418"/>
      <c r="I374" s="1420"/>
    </row>
    <row r="375" spans="1:9" ht="11.25" x14ac:dyDescent="0.2">
      <c r="A375" s="1422"/>
      <c r="B375" s="1417" t="s">
        <v>985</v>
      </c>
      <c r="C375" s="1423" t="s">
        <v>986</v>
      </c>
      <c r="D375" s="1424" t="s">
        <v>2915</v>
      </c>
      <c r="E375" s="1425"/>
      <c r="F375" s="1423" t="s">
        <v>986</v>
      </c>
      <c r="G375" s="1425"/>
      <c r="H375" s="1425"/>
      <c r="I375" s="1426"/>
    </row>
    <row r="376" spans="1:9" ht="11.25" x14ac:dyDescent="0.2">
      <c r="A376" s="1427"/>
      <c r="B376" s="1417" t="s">
        <v>985</v>
      </c>
      <c r="C376" s="1428" t="s">
        <v>986</v>
      </c>
      <c r="D376" s="1429" t="s">
        <v>2941</v>
      </c>
      <c r="E376" s="1430"/>
      <c r="F376" s="1431">
        <v>5.4</v>
      </c>
      <c r="G376" s="1430"/>
      <c r="H376" s="1430"/>
      <c r="I376" s="1432"/>
    </row>
    <row r="377" spans="1:9" ht="11.25" x14ac:dyDescent="0.2">
      <c r="A377" s="1427"/>
      <c r="B377" s="1417" t="s">
        <v>985</v>
      </c>
      <c r="C377" s="1428" t="s">
        <v>986</v>
      </c>
      <c r="D377" s="1429" t="s">
        <v>3168</v>
      </c>
      <c r="E377" s="1430"/>
      <c r="F377" s="1431">
        <v>83.63</v>
      </c>
      <c r="G377" s="1430"/>
      <c r="H377" s="1430"/>
      <c r="I377" s="1432"/>
    </row>
    <row r="378" spans="1:9" ht="11.25" x14ac:dyDescent="0.2">
      <c r="A378" s="1450"/>
      <c r="B378" s="1417" t="s">
        <v>985</v>
      </c>
      <c r="C378" s="1445" t="s">
        <v>986</v>
      </c>
      <c r="D378" s="1446" t="s">
        <v>1023</v>
      </c>
      <c r="E378" s="1447"/>
      <c r="F378" s="1448">
        <v>89.03</v>
      </c>
      <c r="G378" s="1447"/>
      <c r="H378" s="1447"/>
      <c r="I378" s="1449"/>
    </row>
    <row r="379" spans="1:9" s="1080" customFormat="1" ht="24.95" customHeight="1" x14ac:dyDescent="0.25">
      <c r="A379" s="1411" t="s">
        <v>3169</v>
      </c>
      <c r="B379" s="1411" t="s">
        <v>979</v>
      </c>
      <c r="C379" s="1412" t="s">
        <v>3170</v>
      </c>
      <c r="D379" s="1145" t="s">
        <v>3171</v>
      </c>
      <c r="E379" s="1413" t="s">
        <v>106</v>
      </c>
      <c r="F379" s="1414">
        <v>17.809999999999999</v>
      </c>
      <c r="G379" s="67"/>
      <c r="H379" s="1415">
        <f>ROUND(G379*F379,2)</f>
        <v>0</v>
      </c>
      <c r="I379" s="1145" t="s">
        <v>986</v>
      </c>
    </row>
    <row r="380" spans="1:9" ht="22.5" x14ac:dyDescent="0.2">
      <c r="A380" s="1416"/>
      <c r="B380" s="1417" t="s">
        <v>2912</v>
      </c>
      <c r="C380" s="1418"/>
      <c r="D380" s="1419" t="s">
        <v>3171</v>
      </c>
      <c r="E380" s="1418"/>
      <c r="F380" s="1418"/>
      <c r="G380" s="1418"/>
      <c r="H380" s="1418"/>
      <c r="I380" s="1420"/>
    </row>
    <row r="381" spans="1:9" ht="67.5" x14ac:dyDescent="0.2">
      <c r="A381" s="1416"/>
      <c r="B381" s="1417" t="s">
        <v>1079</v>
      </c>
      <c r="C381" s="1418"/>
      <c r="D381" s="1451" t="s">
        <v>3172</v>
      </c>
      <c r="E381" s="1418"/>
      <c r="F381" s="1418"/>
      <c r="G381" s="1418"/>
      <c r="H381" s="1418"/>
      <c r="I381" s="1420"/>
    </row>
    <row r="382" spans="1:9" ht="11.25" x14ac:dyDescent="0.2">
      <c r="A382" s="1422"/>
      <c r="B382" s="1417" t="s">
        <v>985</v>
      </c>
      <c r="C382" s="1423" t="s">
        <v>986</v>
      </c>
      <c r="D382" s="1424" t="s">
        <v>2915</v>
      </c>
      <c r="E382" s="1425"/>
      <c r="F382" s="1423" t="s">
        <v>986</v>
      </c>
      <c r="G382" s="1425"/>
      <c r="H382" s="1425"/>
      <c r="I382" s="1426"/>
    </row>
    <row r="383" spans="1:9" ht="11.25" x14ac:dyDescent="0.2">
      <c r="A383" s="1427"/>
      <c r="B383" s="1417" t="s">
        <v>985</v>
      </c>
      <c r="C383" s="1428" t="s">
        <v>986</v>
      </c>
      <c r="D383" s="1429" t="s">
        <v>3173</v>
      </c>
      <c r="E383" s="1430"/>
      <c r="F383" s="1431">
        <v>12.98</v>
      </c>
      <c r="G383" s="1430"/>
      <c r="H383" s="1430"/>
      <c r="I383" s="1432"/>
    </row>
    <row r="384" spans="1:9" ht="11.25" x14ac:dyDescent="0.2">
      <c r="A384" s="1427"/>
      <c r="B384" s="1417" t="s">
        <v>985</v>
      </c>
      <c r="C384" s="1428" t="s">
        <v>986</v>
      </c>
      <c r="D384" s="1429" t="s">
        <v>3174</v>
      </c>
      <c r="E384" s="1430"/>
      <c r="F384" s="1431">
        <v>4.83</v>
      </c>
      <c r="G384" s="1430"/>
      <c r="H384" s="1430"/>
      <c r="I384" s="1432"/>
    </row>
    <row r="385" spans="1:9" ht="11.25" x14ac:dyDescent="0.2">
      <c r="A385" s="1450"/>
      <c r="B385" s="1417" t="s">
        <v>985</v>
      </c>
      <c r="C385" s="1445" t="s">
        <v>986</v>
      </c>
      <c r="D385" s="1446" t="s">
        <v>1023</v>
      </c>
      <c r="E385" s="1447"/>
      <c r="F385" s="1448">
        <f>SUM(F383:F384)</f>
        <v>17.810000000000002</v>
      </c>
      <c r="G385" s="1447"/>
      <c r="H385" s="1447"/>
      <c r="I385" s="1449"/>
    </row>
    <row r="386" spans="1:9" s="1080" customFormat="1" ht="24.95" customHeight="1" x14ac:dyDescent="0.25">
      <c r="A386" s="1438" t="s">
        <v>3175</v>
      </c>
      <c r="B386" s="1438" t="s">
        <v>979</v>
      </c>
      <c r="C386" s="1439" t="s">
        <v>3170</v>
      </c>
      <c r="D386" s="1440" t="s">
        <v>3171</v>
      </c>
      <c r="E386" s="1441" t="s">
        <v>106</v>
      </c>
      <c r="F386" s="1442">
        <v>314.63</v>
      </c>
      <c r="G386" s="67"/>
      <c r="H386" s="1443">
        <f>ROUND(G386*F386,2)</f>
        <v>0</v>
      </c>
      <c r="I386" s="1440" t="s">
        <v>986</v>
      </c>
    </row>
    <row r="387" spans="1:9" ht="22.5" x14ac:dyDescent="0.2">
      <c r="A387" s="1416"/>
      <c r="B387" s="1417" t="s">
        <v>2912</v>
      </c>
      <c r="C387" s="1418"/>
      <c r="D387" s="1419" t="s">
        <v>3176</v>
      </c>
      <c r="E387" s="1418"/>
      <c r="F387" s="1418"/>
      <c r="G387" s="1418"/>
      <c r="H387" s="1418"/>
      <c r="I387" s="1420"/>
    </row>
    <row r="388" spans="1:9" ht="67.5" x14ac:dyDescent="0.2">
      <c r="A388" s="1416"/>
      <c r="B388" s="1417" t="s">
        <v>1079</v>
      </c>
      <c r="C388" s="1418"/>
      <c r="D388" s="1451" t="s">
        <v>3172</v>
      </c>
      <c r="E388" s="1418"/>
      <c r="F388" s="1418"/>
      <c r="G388" s="1418"/>
      <c r="H388" s="1418"/>
      <c r="I388" s="1420"/>
    </row>
    <row r="389" spans="1:9" ht="11.25" x14ac:dyDescent="0.2">
      <c r="A389" s="1422"/>
      <c r="B389" s="1417" t="s">
        <v>985</v>
      </c>
      <c r="C389" s="1423" t="s">
        <v>986</v>
      </c>
      <c r="D389" s="1424" t="s">
        <v>2915</v>
      </c>
      <c r="E389" s="1425"/>
      <c r="F389" s="1423" t="s">
        <v>986</v>
      </c>
      <c r="G389" s="1425"/>
      <c r="H389" s="1425"/>
      <c r="I389" s="1426"/>
    </row>
    <row r="390" spans="1:9" ht="11.25" x14ac:dyDescent="0.2">
      <c r="A390" s="1427"/>
      <c r="B390" s="1417" t="s">
        <v>985</v>
      </c>
      <c r="C390" s="1428" t="s">
        <v>986</v>
      </c>
      <c r="D390" s="1429" t="s">
        <v>3177</v>
      </c>
      <c r="E390" s="1430"/>
      <c r="F390" s="1431">
        <v>283.02999999999997</v>
      </c>
      <c r="G390" s="1430"/>
      <c r="H390" s="1430"/>
      <c r="I390" s="1432"/>
    </row>
    <row r="391" spans="1:9" ht="11.25" x14ac:dyDescent="0.2">
      <c r="A391" s="1427"/>
      <c r="B391" s="1417" t="s">
        <v>985</v>
      </c>
      <c r="C391" s="1428" t="s">
        <v>986</v>
      </c>
      <c r="D391" s="1429" t="s">
        <v>3178</v>
      </c>
      <c r="E391" s="1430"/>
      <c r="F391" s="1431">
        <v>24</v>
      </c>
      <c r="G391" s="1430"/>
      <c r="H391" s="1430"/>
      <c r="I391" s="1432"/>
    </row>
    <row r="392" spans="1:9" ht="11.25" x14ac:dyDescent="0.2">
      <c r="A392" s="1427"/>
      <c r="B392" s="1417" t="s">
        <v>985</v>
      </c>
      <c r="C392" s="1428" t="s">
        <v>986</v>
      </c>
      <c r="D392" s="1429" t="s">
        <v>3179</v>
      </c>
      <c r="E392" s="1430"/>
      <c r="F392" s="1431">
        <v>7.6</v>
      </c>
      <c r="G392" s="1430"/>
      <c r="H392" s="1430"/>
      <c r="I392" s="1432"/>
    </row>
    <row r="393" spans="1:9" ht="11.25" x14ac:dyDescent="0.2">
      <c r="A393" s="1450"/>
      <c r="B393" s="1417" t="s">
        <v>985</v>
      </c>
      <c r="C393" s="1445" t="s">
        <v>986</v>
      </c>
      <c r="D393" s="1446" t="s">
        <v>1023</v>
      </c>
      <c r="E393" s="1447"/>
      <c r="F393" s="1448">
        <f>SUM(F390:F392)</f>
        <v>314.63</v>
      </c>
      <c r="G393" s="1447"/>
      <c r="H393" s="1447"/>
      <c r="I393" s="1449"/>
    </row>
    <row r="394" spans="1:9" s="1080" customFormat="1" ht="24.95" customHeight="1" x14ac:dyDescent="0.25">
      <c r="A394" s="1438" t="s">
        <v>904</v>
      </c>
      <c r="B394" s="1438" t="s">
        <v>979</v>
      </c>
      <c r="C394" s="1439" t="s">
        <v>3180</v>
      </c>
      <c r="D394" s="1440" t="s">
        <v>3181</v>
      </c>
      <c r="E394" s="1441" t="s">
        <v>106</v>
      </c>
      <c r="F394" s="1442">
        <v>41.53</v>
      </c>
      <c r="G394" s="67"/>
      <c r="H394" s="1443">
        <f>ROUND(G394*F394,2)</f>
        <v>0</v>
      </c>
      <c r="I394" s="1440" t="s">
        <v>986</v>
      </c>
    </row>
    <row r="395" spans="1:9" ht="22.5" x14ac:dyDescent="0.2">
      <c r="A395" s="1416"/>
      <c r="B395" s="1417" t="s">
        <v>2912</v>
      </c>
      <c r="C395" s="1418"/>
      <c r="D395" s="1419" t="s">
        <v>3181</v>
      </c>
      <c r="E395" s="1418"/>
      <c r="F395" s="1418"/>
      <c r="G395" s="1418"/>
      <c r="H395" s="1418"/>
      <c r="I395" s="1420"/>
    </row>
    <row r="396" spans="1:9" ht="67.5" x14ac:dyDescent="0.2">
      <c r="A396" s="1416"/>
      <c r="B396" s="1417" t="s">
        <v>1079</v>
      </c>
      <c r="C396" s="1418"/>
      <c r="D396" s="1451" t="s">
        <v>3172</v>
      </c>
      <c r="E396" s="1418"/>
      <c r="F396" s="1418"/>
      <c r="G396" s="1418"/>
      <c r="H396" s="1418"/>
      <c r="I396" s="1420"/>
    </row>
    <row r="397" spans="1:9" ht="11.25" x14ac:dyDescent="0.2">
      <c r="A397" s="1422"/>
      <c r="B397" s="1417" t="s">
        <v>985</v>
      </c>
      <c r="C397" s="1423" t="s">
        <v>986</v>
      </c>
      <c r="D397" s="1424" t="s">
        <v>2915</v>
      </c>
      <c r="E397" s="1425"/>
      <c r="F397" s="1423" t="s">
        <v>986</v>
      </c>
      <c r="G397" s="1425"/>
      <c r="H397" s="1425"/>
      <c r="I397" s="1426"/>
    </row>
    <row r="398" spans="1:9" ht="11.25" x14ac:dyDescent="0.2">
      <c r="A398" s="1427"/>
      <c r="B398" s="1417" t="s">
        <v>985</v>
      </c>
      <c r="C398" s="1428" t="s">
        <v>986</v>
      </c>
      <c r="D398" s="1429" t="s">
        <v>3182</v>
      </c>
      <c r="E398" s="1430"/>
      <c r="F398" s="1431">
        <v>41.53</v>
      </c>
      <c r="G398" s="1430"/>
      <c r="H398" s="1430"/>
      <c r="I398" s="1432"/>
    </row>
    <row r="399" spans="1:9" s="1080" customFormat="1" ht="24.95" customHeight="1" x14ac:dyDescent="0.25">
      <c r="A399" s="1411" t="s">
        <v>3183</v>
      </c>
      <c r="B399" s="1411" t="s">
        <v>979</v>
      </c>
      <c r="C399" s="1412" t="s">
        <v>3184</v>
      </c>
      <c r="D399" s="1145" t="s">
        <v>3185</v>
      </c>
      <c r="E399" s="1413" t="s">
        <v>106</v>
      </c>
      <c r="F399" s="1414">
        <v>80.27</v>
      </c>
      <c r="G399" s="67"/>
      <c r="H399" s="1415">
        <f>ROUND(G399*F399,2)</f>
        <v>0</v>
      </c>
      <c r="I399" s="1145" t="s">
        <v>982</v>
      </c>
    </row>
    <row r="400" spans="1:9" ht="11.25" x14ac:dyDescent="0.2">
      <c r="A400" s="1416"/>
      <c r="B400" s="1417" t="s">
        <v>2912</v>
      </c>
      <c r="C400" s="1418"/>
      <c r="D400" s="1419" t="s">
        <v>3186</v>
      </c>
      <c r="E400" s="1418"/>
      <c r="F400" s="1418"/>
      <c r="G400" s="1418"/>
      <c r="H400" s="1418"/>
      <c r="I400" s="1420"/>
    </row>
    <row r="401" spans="1:9" ht="11.25" x14ac:dyDescent="0.2">
      <c r="A401" s="1416"/>
      <c r="B401" s="1421" t="s">
        <v>983</v>
      </c>
      <c r="C401" s="1418"/>
      <c r="D401" s="166" t="s">
        <v>3187</v>
      </c>
      <c r="E401" s="1418"/>
      <c r="F401" s="1418"/>
      <c r="G401" s="1418"/>
      <c r="H401" s="1418"/>
      <c r="I401" s="1420"/>
    </row>
    <row r="402" spans="1:9" ht="45" x14ac:dyDescent="0.2">
      <c r="A402" s="1416"/>
      <c r="B402" s="1417" t="s">
        <v>1079</v>
      </c>
      <c r="C402" s="1418"/>
      <c r="D402" s="1451" t="s">
        <v>3188</v>
      </c>
      <c r="E402" s="1418"/>
      <c r="F402" s="1418"/>
      <c r="G402" s="1418"/>
      <c r="H402" s="1418"/>
      <c r="I402" s="1420"/>
    </row>
    <row r="403" spans="1:9" ht="11.25" x14ac:dyDescent="0.2">
      <c r="A403" s="1422"/>
      <c r="B403" s="1417" t="s">
        <v>985</v>
      </c>
      <c r="C403" s="1423" t="s">
        <v>986</v>
      </c>
      <c r="D403" s="1424" t="s">
        <v>2915</v>
      </c>
      <c r="E403" s="1425"/>
      <c r="F403" s="1423" t="s">
        <v>986</v>
      </c>
      <c r="G403" s="1425"/>
      <c r="H403" s="1425"/>
      <c r="I403" s="1426"/>
    </row>
    <row r="404" spans="1:9" ht="11.25" x14ac:dyDescent="0.2">
      <c r="A404" s="1427"/>
      <c r="B404" s="1417" t="s">
        <v>985</v>
      </c>
      <c r="C404" s="1428" t="s">
        <v>986</v>
      </c>
      <c r="D404" s="1429" t="s">
        <v>3189</v>
      </c>
      <c r="E404" s="1430"/>
      <c r="F404" s="1431">
        <v>26.96</v>
      </c>
      <c r="G404" s="1430"/>
      <c r="H404" s="1430"/>
      <c r="I404" s="1432"/>
    </row>
    <row r="405" spans="1:9" ht="11.25" x14ac:dyDescent="0.2">
      <c r="A405" s="1427"/>
      <c r="B405" s="1417" t="s">
        <v>985</v>
      </c>
      <c r="C405" s="1428" t="s">
        <v>986</v>
      </c>
      <c r="D405" s="1429" t="s">
        <v>3190</v>
      </c>
      <c r="E405" s="1430"/>
      <c r="F405" s="1431">
        <v>35.5</v>
      </c>
      <c r="G405" s="1430"/>
      <c r="H405" s="1430"/>
      <c r="I405" s="1432"/>
    </row>
    <row r="406" spans="1:9" ht="11.25" x14ac:dyDescent="0.2">
      <c r="A406" s="1427"/>
      <c r="B406" s="1417" t="s">
        <v>985</v>
      </c>
      <c r="C406" s="1428" t="s">
        <v>986</v>
      </c>
      <c r="D406" s="1429" t="s">
        <v>3173</v>
      </c>
      <c r="E406" s="1430"/>
      <c r="F406" s="1431">
        <v>12.98</v>
      </c>
      <c r="G406" s="1430"/>
      <c r="H406" s="1430"/>
      <c r="I406" s="1432"/>
    </row>
    <row r="407" spans="1:9" ht="11.25" x14ac:dyDescent="0.2">
      <c r="A407" s="1427"/>
      <c r="B407" s="1417" t="s">
        <v>985</v>
      </c>
      <c r="C407" s="1428" t="s">
        <v>986</v>
      </c>
      <c r="D407" s="1429" t="s">
        <v>3174</v>
      </c>
      <c r="E407" s="1430"/>
      <c r="F407" s="1431">
        <v>4.83</v>
      </c>
      <c r="G407" s="1430"/>
      <c r="H407" s="1430"/>
      <c r="I407" s="1432"/>
    </row>
    <row r="408" spans="1:9" ht="11.25" x14ac:dyDescent="0.2">
      <c r="A408" s="1450"/>
      <c r="B408" s="1417" t="s">
        <v>985</v>
      </c>
      <c r="C408" s="1445" t="s">
        <v>986</v>
      </c>
      <c r="D408" s="1446" t="s">
        <v>1023</v>
      </c>
      <c r="E408" s="1447"/>
      <c r="F408" s="1448">
        <f>SUM(F404:F407)</f>
        <v>80.27</v>
      </c>
      <c r="G408" s="1447"/>
      <c r="H408" s="1447"/>
      <c r="I408" s="1449"/>
    </row>
    <row r="409" spans="1:9" s="1080" customFormat="1" ht="24.95" customHeight="1" x14ac:dyDescent="0.25">
      <c r="A409" s="1438" t="s">
        <v>3191</v>
      </c>
      <c r="B409" s="1438" t="s">
        <v>979</v>
      </c>
      <c r="C409" s="1439" t="s">
        <v>3184</v>
      </c>
      <c r="D409" s="1440" t="s">
        <v>3185</v>
      </c>
      <c r="E409" s="1441" t="s">
        <v>106</v>
      </c>
      <c r="F409" s="1442">
        <v>404.04</v>
      </c>
      <c r="G409" s="67"/>
      <c r="H409" s="1443">
        <f>ROUND(G409*F409,2)</f>
        <v>0</v>
      </c>
      <c r="I409" s="1440" t="s">
        <v>982</v>
      </c>
    </row>
    <row r="410" spans="1:9" ht="11.25" x14ac:dyDescent="0.2">
      <c r="A410" s="1416"/>
      <c r="B410" s="1417" t="s">
        <v>2912</v>
      </c>
      <c r="C410" s="1418"/>
      <c r="D410" s="1419" t="s">
        <v>3192</v>
      </c>
      <c r="E410" s="1418"/>
      <c r="F410" s="1418"/>
      <c r="G410" s="1418"/>
      <c r="H410" s="1418"/>
      <c r="I410" s="1420"/>
    </row>
    <row r="411" spans="1:9" ht="11.25" x14ac:dyDescent="0.2">
      <c r="A411" s="1416"/>
      <c r="B411" s="1421" t="s">
        <v>983</v>
      </c>
      <c r="C411" s="1418"/>
      <c r="D411" s="166" t="s">
        <v>3187</v>
      </c>
      <c r="E411" s="1418"/>
      <c r="F411" s="1418"/>
      <c r="G411" s="1418"/>
      <c r="H411" s="1418"/>
      <c r="I411" s="1420"/>
    </row>
    <row r="412" spans="1:9" ht="45" x14ac:dyDescent="0.2">
      <c r="A412" s="1416"/>
      <c r="B412" s="1417" t="s">
        <v>1079</v>
      </c>
      <c r="C412" s="1418"/>
      <c r="D412" s="1451" t="s">
        <v>3188</v>
      </c>
      <c r="E412" s="1418"/>
      <c r="F412" s="1418"/>
      <c r="G412" s="1418"/>
      <c r="H412" s="1418"/>
      <c r="I412" s="1420"/>
    </row>
    <row r="413" spans="1:9" ht="11.25" x14ac:dyDescent="0.2">
      <c r="A413" s="1422"/>
      <c r="B413" s="1417" t="s">
        <v>985</v>
      </c>
      <c r="C413" s="1423" t="s">
        <v>986</v>
      </c>
      <c r="D413" s="1424" t="s">
        <v>2915</v>
      </c>
      <c r="E413" s="1425"/>
      <c r="F413" s="1423" t="s">
        <v>986</v>
      </c>
      <c r="G413" s="1425"/>
      <c r="H413" s="1425"/>
      <c r="I413" s="1426"/>
    </row>
    <row r="414" spans="1:9" ht="11.25" x14ac:dyDescent="0.2">
      <c r="A414" s="1427"/>
      <c r="B414" s="1417" t="s">
        <v>985</v>
      </c>
      <c r="C414" s="1428" t="s">
        <v>986</v>
      </c>
      <c r="D414" s="1429" t="s">
        <v>3193</v>
      </c>
      <c r="E414" s="1430"/>
      <c r="F414" s="1431">
        <v>5.78</v>
      </c>
      <c r="G414" s="1430"/>
      <c r="H414" s="1430"/>
      <c r="I414" s="1432"/>
    </row>
    <row r="415" spans="1:9" ht="11.25" x14ac:dyDescent="0.2">
      <c r="A415" s="1427"/>
      <c r="B415" s="1417" t="s">
        <v>985</v>
      </c>
      <c r="C415" s="1428" t="s">
        <v>986</v>
      </c>
      <c r="D415" s="1429" t="s">
        <v>3177</v>
      </c>
      <c r="E415" s="1430"/>
      <c r="F415" s="1431">
        <v>283.02999999999997</v>
      </c>
      <c r="G415" s="1430"/>
      <c r="H415" s="1430"/>
      <c r="I415" s="1432"/>
    </row>
    <row r="416" spans="1:9" ht="11.25" x14ac:dyDescent="0.2">
      <c r="A416" s="1427"/>
      <c r="B416" s="1417" t="s">
        <v>985</v>
      </c>
      <c r="C416" s="1428" t="s">
        <v>986</v>
      </c>
      <c r="D416" s="1429" t="s">
        <v>3168</v>
      </c>
      <c r="E416" s="1430"/>
      <c r="F416" s="1431">
        <v>83.63</v>
      </c>
      <c r="G416" s="1430"/>
      <c r="H416" s="1430"/>
      <c r="I416" s="1432"/>
    </row>
    <row r="417" spans="1:9" ht="11.25" x14ac:dyDescent="0.2">
      <c r="A417" s="1427"/>
      <c r="B417" s="1417" t="s">
        <v>985</v>
      </c>
      <c r="C417" s="1428" t="s">
        <v>986</v>
      </c>
      <c r="D417" s="1429" t="s">
        <v>3178</v>
      </c>
      <c r="E417" s="1430"/>
      <c r="F417" s="1431">
        <v>24</v>
      </c>
      <c r="G417" s="1430"/>
      <c r="H417" s="1430"/>
      <c r="I417" s="1432"/>
    </row>
    <row r="418" spans="1:9" ht="11.25" x14ac:dyDescent="0.2">
      <c r="A418" s="1427"/>
      <c r="B418" s="1417" t="s">
        <v>985</v>
      </c>
      <c r="C418" s="1428" t="s">
        <v>986</v>
      </c>
      <c r="D418" s="1429" t="s">
        <v>3179</v>
      </c>
      <c r="E418" s="1430"/>
      <c r="F418" s="1431">
        <v>7.6</v>
      </c>
      <c r="G418" s="1430"/>
      <c r="H418" s="1430"/>
      <c r="I418" s="1432"/>
    </row>
    <row r="419" spans="1:9" ht="11.25" x14ac:dyDescent="0.2">
      <c r="A419" s="1450"/>
      <c r="B419" s="1417" t="s">
        <v>985</v>
      </c>
      <c r="C419" s="1445" t="s">
        <v>986</v>
      </c>
      <c r="D419" s="1446" t="s">
        <v>1023</v>
      </c>
      <c r="E419" s="1447"/>
      <c r="F419" s="1448">
        <f>SUM(F414:F418)</f>
        <v>404.03999999999996</v>
      </c>
      <c r="G419" s="1447"/>
      <c r="H419" s="1447"/>
      <c r="I419" s="1449"/>
    </row>
    <row r="420" spans="1:9" s="1080" customFormat="1" ht="24.95" customHeight="1" x14ac:dyDescent="0.25">
      <c r="A420" s="1438" t="s">
        <v>908</v>
      </c>
      <c r="B420" s="1438" t="s">
        <v>979</v>
      </c>
      <c r="C420" s="1439" t="s">
        <v>3194</v>
      </c>
      <c r="D420" s="1440" t="s">
        <v>3195</v>
      </c>
      <c r="E420" s="1441" t="s">
        <v>142</v>
      </c>
      <c r="F420" s="1442">
        <v>0.81</v>
      </c>
      <c r="G420" s="67"/>
      <c r="H420" s="1443">
        <f>ROUND(G420*F420,2)</f>
        <v>0</v>
      </c>
      <c r="I420" s="1440" t="s">
        <v>986</v>
      </c>
    </row>
    <row r="421" spans="1:9" ht="11.25" x14ac:dyDescent="0.2">
      <c r="A421" s="1416"/>
      <c r="B421" s="1417" t="s">
        <v>2912</v>
      </c>
      <c r="C421" s="1418"/>
      <c r="D421" s="1419" t="s">
        <v>3196</v>
      </c>
      <c r="E421" s="1418"/>
      <c r="F421" s="1418"/>
      <c r="G421" s="1418"/>
      <c r="H421" s="1418"/>
      <c r="I421" s="1420"/>
    </row>
    <row r="422" spans="1:9" ht="11.25" x14ac:dyDescent="0.2">
      <c r="A422" s="1422"/>
      <c r="B422" s="1417" t="s">
        <v>985</v>
      </c>
      <c r="C422" s="1423" t="s">
        <v>986</v>
      </c>
      <c r="D422" s="1424" t="s">
        <v>2915</v>
      </c>
      <c r="E422" s="1425"/>
      <c r="F422" s="1423" t="s">
        <v>986</v>
      </c>
      <c r="G422" s="1425"/>
      <c r="H422" s="1425"/>
      <c r="I422" s="1426"/>
    </row>
    <row r="423" spans="1:9" ht="11.25" x14ac:dyDescent="0.2">
      <c r="A423" s="1427"/>
      <c r="B423" s="1417" t="s">
        <v>985</v>
      </c>
      <c r="C423" s="1428" t="s">
        <v>986</v>
      </c>
      <c r="D423" s="1429" t="s">
        <v>3197</v>
      </c>
      <c r="E423" s="1430"/>
      <c r="F423" s="1431">
        <v>0.81</v>
      </c>
      <c r="G423" s="1430"/>
      <c r="H423" s="1430"/>
      <c r="I423" s="1432"/>
    </row>
    <row r="424" spans="1:9" s="1080" customFormat="1" ht="24.95" customHeight="1" x14ac:dyDescent="0.25">
      <c r="A424" s="1438" t="s">
        <v>910</v>
      </c>
      <c r="B424" s="1438" t="s">
        <v>979</v>
      </c>
      <c r="C424" s="1439" t="s">
        <v>3198</v>
      </c>
      <c r="D424" s="1440" t="s">
        <v>3199</v>
      </c>
      <c r="E424" s="1441" t="s">
        <v>142</v>
      </c>
      <c r="F424" s="1442">
        <v>0.81</v>
      </c>
      <c r="G424" s="67"/>
      <c r="H424" s="1443">
        <f>ROUND(G424*F424,2)</f>
        <v>0</v>
      </c>
      <c r="I424" s="1440" t="s">
        <v>986</v>
      </c>
    </row>
    <row r="425" spans="1:9" ht="11.25" x14ac:dyDescent="0.2">
      <c r="A425" s="1416"/>
      <c r="B425" s="1417" t="s">
        <v>2912</v>
      </c>
      <c r="C425" s="1418"/>
      <c r="D425" s="1419" t="s">
        <v>3200</v>
      </c>
      <c r="E425" s="1418"/>
      <c r="F425" s="1418"/>
      <c r="G425" s="1418"/>
      <c r="H425" s="1418"/>
      <c r="I425" s="1420"/>
    </row>
    <row r="426" spans="1:9" ht="11.25" x14ac:dyDescent="0.2">
      <c r="A426" s="1422"/>
      <c r="B426" s="1417" t="s">
        <v>985</v>
      </c>
      <c r="C426" s="1423" t="s">
        <v>986</v>
      </c>
      <c r="D426" s="1424" t="s">
        <v>2915</v>
      </c>
      <c r="E426" s="1425"/>
      <c r="F426" s="1423" t="s">
        <v>986</v>
      </c>
      <c r="G426" s="1425"/>
      <c r="H426" s="1425"/>
      <c r="I426" s="1426"/>
    </row>
    <row r="427" spans="1:9" ht="11.25" x14ac:dyDescent="0.2">
      <c r="A427" s="1427"/>
      <c r="B427" s="1417" t="s">
        <v>985</v>
      </c>
      <c r="C427" s="1428" t="s">
        <v>986</v>
      </c>
      <c r="D427" s="1429" t="s">
        <v>3197</v>
      </c>
      <c r="E427" s="1430"/>
      <c r="F427" s="1431">
        <v>0.81</v>
      </c>
      <c r="G427" s="1430"/>
      <c r="H427" s="1430"/>
      <c r="I427" s="1432"/>
    </row>
    <row r="428" spans="1:9" s="1080" customFormat="1" ht="24.95" customHeight="1" x14ac:dyDescent="0.25">
      <c r="A428" s="1404"/>
      <c r="B428" s="1405" t="s">
        <v>977</v>
      </c>
      <c r="C428" s="1406" t="s">
        <v>1024</v>
      </c>
      <c r="D428" s="1406" t="s">
        <v>970</v>
      </c>
      <c r="E428" s="1407"/>
      <c r="F428" s="1408"/>
      <c r="G428" s="1408"/>
      <c r="H428" s="1409">
        <f>SUM(H429:H745)</f>
        <v>0</v>
      </c>
      <c r="I428" s="1410"/>
    </row>
    <row r="429" spans="1:9" s="1080" customFormat="1" ht="24.95" customHeight="1" x14ac:dyDescent="0.25">
      <c r="A429" s="1411" t="s">
        <v>3201</v>
      </c>
      <c r="B429" s="1411" t="s">
        <v>979</v>
      </c>
      <c r="C429" s="1412" t="s">
        <v>3202</v>
      </c>
      <c r="D429" s="1145" t="s">
        <v>3203</v>
      </c>
      <c r="E429" s="1413" t="s">
        <v>106</v>
      </c>
      <c r="F429" s="1414">
        <v>50</v>
      </c>
      <c r="G429" s="67"/>
      <c r="H429" s="1415">
        <f>ROUND(G429*F429,2)</f>
        <v>0</v>
      </c>
      <c r="I429" s="1145" t="s">
        <v>982</v>
      </c>
    </row>
    <row r="430" spans="1:9" ht="11.25" x14ac:dyDescent="0.2">
      <c r="A430" s="1416"/>
      <c r="B430" s="1417" t="s">
        <v>2912</v>
      </c>
      <c r="C430" s="1418"/>
      <c r="D430" s="1419" t="s">
        <v>3204</v>
      </c>
      <c r="E430" s="1418"/>
      <c r="F430" s="1418"/>
      <c r="G430" s="1418"/>
      <c r="H430" s="1418"/>
      <c r="I430" s="1420"/>
    </row>
    <row r="431" spans="1:9" ht="11.25" x14ac:dyDescent="0.2">
      <c r="A431" s="1416"/>
      <c r="B431" s="1421" t="s">
        <v>983</v>
      </c>
      <c r="C431" s="1418"/>
      <c r="D431" s="166" t="s">
        <v>3205</v>
      </c>
      <c r="E431" s="1418"/>
      <c r="F431" s="1418"/>
      <c r="G431" s="1418"/>
      <c r="H431" s="1418"/>
      <c r="I431" s="1420"/>
    </row>
    <row r="432" spans="1:9" ht="33.75" x14ac:dyDescent="0.2">
      <c r="A432" s="1416"/>
      <c r="B432" s="1417" t="s">
        <v>1079</v>
      </c>
      <c r="C432" s="1418"/>
      <c r="D432" s="1451" t="s">
        <v>3206</v>
      </c>
      <c r="E432" s="1418"/>
      <c r="F432" s="1418"/>
      <c r="G432" s="1418"/>
      <c r="H432" s="1418"/>
      <c r="I432" s="1420"/>
    </row>
    <row r="433" spans="1:9" ht="11.25" x14ac:dyDescent="0.2">
      <c r="A433" s="1422"/>
      <c r="B433" s="1417" t="s">
        <v>985</v>
      </c>
      <c r="C433" s="1423" t="s">
        <v>986</v>
      </c>
      <c r="D433" s="1424" t="s">
        <v>2915</v>
      </c>
      <c r="E433" s="1425"/>
      <c r="F433" s="1423" t="s">
        <v>986</v>
      </c>
      <c r="G433" s="1425"/>
      <c r="H433" s="1425"/>
      <c r="I433" s="1426"/>
    </row>
    <row r="434" spans="1:9" ht="11.25" x14ac:dyDescent="0.2">
      <c r="A434" s="1427"/>
      <c r="B434" s="1417" t="s">
        <v>985</v>
      </c>
      <c r="C434" s="1428" t="s">
        <v>986</v>
      </c>
      <c r="D434" s="1429" t="s">
        <v>2947</v>
      </c>
      <c r="E434" s="1430"/>
      <c r="F434" s="1431">
        <v>50</v>
      </c>
      <c r="G434" s="1430"/>
      <c r="H434" s="1430"/>
      <c r="I434" s="1432"/>
    </row>
    <row r="435" spans="1:9" ht="11.25" x14ac:dyDescent="0.2">
      <c r="A435" s="1450"/>
      <c r="B435" s="1417" t="s">
        <v>985</v>
      </c>
      <c r="C435" s="1445" t="s">
        <v>986</v>
      </c>
      <c r="D435" s="1446" t="s">
        <v>1023</v>
      </c>
      <c r="E435" s="1447"/>
      <c r="F435" s="1448">
        <v>50</v>
      </c>
      <c r="G435" s="1447"/>
      <c r="H435" s="1447"/>
      <c r="I435" s="1449"/>
    </row>
    <row r="436" spans="1:9" s="1080" customFormat="1" ht="24.95" customHeight="1" x14ac:dyDescent="0.25">
      <c r="A436" s="1438" t="s">
        <v>3207</v>
      </c>
      <c r="B436" s="1438" t="s">
        <v>979</v>
      </c>
      <c r="C436" s="1439" t="s">
        <v>3202</v>
      </c>
      <c r="D436" s="1440" t="s">
        <v>3203</v>
      </c>
      <c r="E436" s="1441" t="s">
        <v>106</v>
      </c>
      <c r="F436" s="1442">
        <v>5.4</v>
      </c>
      <c r="G436" s="67"/>
      <c r="H436" s="1443">
        <f>ROUND(G436*F436,2)</f>
        <v>0</v>
      </c>
      <c r="I436" s="1440" t="s">
        <v>982</v>
      </c>
    </row>
    <row r="437" spans="1:9" ht="11.25" x14ac:dyDescent="0.2">
      <c r="A437" s="1416"/>
      <c r="B437" s="1417" t="s">
        <v>2912</v>
      </c>
      <c r="C437" s="1418"/>
      <c r="D437" s="1419" t="s">
        <v>3204</v>
      </c>
      <c r="E437" s="1418"/>
      <c r="F437" s="1418"/>
      <c r="G437" s="1418"/>
      <c r="H437" s="1418"/>
      <c r="I437" s="1420"/>
    </row>
    <row r="438" spans="1:9" ht="11.25" x14ac:dyDescent="0.2">
      <c r="A438" s="1416"/>
      <c r="B438" s="1421" t="s">
        <v>983</v>
      </c>
      <c r="C438" s="1418"/>
      <c r="D438" s="166" t="s">
        <v>3205</v>
      </c>
      <c r="E438" s="1418"/>
      <c r="F438" s="1418"/>
      <c r="G438" s="1418"/>
      <c r="H438" s="1418"/>
      <c r="I438" s="1420"/>
    </row>
    <row r="439" spans="1:9" ht="33.75" x14ac:dyDescent="0.2">
      <c r="A439" s="1416"/>
      <c r="B439" s="1417" t="s">
        <v>1079</v>
      </c>
      <c r="C439" s="1418"/>
      <c r="D439" s="1451" t="s">
        <v>3206</v>
      </c>
      <c r="E439" s="1418"/>
      <c r="F439" s="1418"/>
      <c r="G439" s="1418"/>
      <c r="H439" s="1418"/>
      <c r="I439" s="1420"/>
    </row>
    <row r="440" spans="1:9" ht="11.25" x14ac:dyDescent="0.2">
      <c r="A440" s="1422"/>
      <c r="B440" s="1417" t="s">
        <v>985</v>
      </c>
      <c r="C440" s="1423" t="s">
        <v>986</v>
      </c>
      <c r="D440" s="1424" t="s">
        <v>2915</v>
      </c>
      <c r="E440" s="1425"/>
      <c r="F440" s="1423" t="s">
        <v>986</v>
      </c>
      <c r="G440" s="1425"/>
      <c r="H440" s="1425"/>
      <c r="I440" s="1426"/>
    </row>
    <row r="441" spans="1:9" ht="11.25" x14ac:dyDescent="0.2">
      <c r="A441" s="1427"/>
      <c r="B441" s="1417" t="s">
        <v>985</v>
      </c>
      <c r="C441" s="1428" t="s">
        <v>986</v>
      </c>
      <c r="D441" s="1429" t="s">
        <v>2941</v>
      </c>
      <c r="E441" s="1430"/>
      <c r="F441" s="1431">
        <v>5.4</v>
      </c>
      <c r="G441" s="1430"/>
      <c r="H441" s="1430"/>
      <c r="I441" s="1432"/>
    </row>
    <row r="442" spans="1:9" ht="11.25" x14ac:dyDescent="0.2">
      <c r="A442" s="1450"/>
      <c r="B442" s="1417" t="s">
        <v>985</v>
      </c>
      <c r="C442" s="1445" t="s">
        <v>986</v>
      </c>
      <c r="D442" s="1446" t="s">
        <v>1023</v>
      </c>
      <c r="E442" s="1447"/>
      <c r="F442" s="1448">
        <v>5.4</v>
      </c>
      <c r="G442" s="1447"/>
      <c r="H442" s="1447"/>
      <c r="I442" s="1449"/>
    </row>
    <row r="443" spans="1:9" s="1080" customFormat="1" ht="24.95" customHeight="1" x14ac:dyDescent="0.25">
      <c r="A443" s="1411" t="s">
        <v>3208</v>
      </c>
      <c r="B443" s="1411" t="s">
        <v>979</v>
      </c>
      <c r="C443" s="1412" t="s">
        <v>3209</v>
      </c>
      <c r="D443" s="1145" t="s">
        <v>3210</v>
      </c>
      <c r="E443" s="1413" t="s">
        <v>106</v>
      </c>
      <c r="F443" s="1414">
        <v>18</v>
      </c>
      <c r="G443" s="67"/>
      <c r="H443" s="1415">
        <f>ROUND(G443*F443,2)</f>
        <v>0</v>
      </c>
      <c r="I443" s="1145" t="s">
        <v>986</v>
      </c>
    </row>
    <row r="444" spans="1:9" ht="11.25" x14ac:dyDescent="0.2">
      <c r="A444" s="1416"/>
      <c r="B444" s="1417" t="s">
        <v>2912</v>
      </c>
      <c r="C444" s="1418"/>
      <c r="D444" s="1419" t="s">
        <v>3210</v>
      </c>
      <c r="E444" s="1418"/>
      <c r="F444" s="1418"/>
      <c r="G444" s="1418"/>
      <c r="H444" s="1418"/>
      <c r="I444" s="1420"/>
    </row>
    <row r="445" spans="1:9" ht="11.25" x14ac:dyDescent="0.2">
      <c r="A445" s="1422"/>
      <c r="B445" s="1417" t="s">
        <v>985</v>
      </c>
      <c r="C445" s="1423" t="s">
        <v>986</v>
      </c>
      <c r="D445" s="1424" t="s">
        <v>2915</v>
      </c>
      <c r="E445" s="1425"/>
      <c r="F445" s="1423" t="s">
        <v>986</v>
      </c>
      <c r="G445" s="1425"/>
      <c r="H445" s="1425"/>
      <c r="I445" s="1426"/>
    </row>
    <row r="446" spans="1:9" ht="11.25" x14ac:dyDescent="0.2">
      <c r="A446" s="1427"/>
      <c r="B446" s="1417" t="s">
        <v>985</v>
      </c>
      <c r="C446" s="1428" t="s">
        <v>986</v>
      </c>
      <c r="D446" s="1429" t="s">
        <v>2948</v>
      </c>
      <c r="E446" s="1430"/>
      <c r="F446" s="1431">
        <v>18</v>
      </c>
      <c r="G446" s="1430"/>
      <c r="H446" s="1430"/>
      <c r="I446" s="1432"/>
    </row>
    <row r="447" spans="1:9" s="1080" customFormat="1" ht="24.95" customHeight="1" x14ac:dyDescent="0.25">
      <c r="A447" s="1438" t="s">
        <v>3211</v>
      </c>
      <c r="B447" s="1438" t="s">
        <v>979</v>
      </c>
      <c r="C447" s="1439" t="s">
        <v>3209</v>
      </c>
      <c r="D447" s="1440" t="s">
        <v>3210</v>
      </c>
      <c r="E447" s="1441" t="s">
        <v>106</v>
      </c>
      <c r="F447" s="1442">
        <v>41</v>
      </c>
      <c r="G447" s="67"/>
      <c r="H447" s="1443">
        <f>ROUND(G447*F447,2)</f>
        <v>0</v>
      </c>
      <c r="I447" s="1440" t="s">
        <v>986</v>
      </c>
    </row>
    <row r="448" spans="1:9" ht="11.25" x14ac:dyDescent="0.2">
      <c r="A448" s="1416"/>
      <c r="B448" s="1417" t="s">
        <v>2912</v>
      </c>
      <c r="C448" s="1418"/>
      <c r="D448" s="1419" t="s">
        <v>3212</v>
      </c>
      <c r="E448" s="1418"/>
      <c r="F448" s="1418"/>
      <c r="G448" s="1418"/>
      <c r="H448" s="1418"/>
      <c r="I448" s="1420"/>
    </row>
    <row r="449" spans="1:9" ht="11.25" x14ac:dyDescent="0.2">
      <c r="A449" s="1422"/>
      <c r="B449" s="1417" t="s">
        <v>985</v>
      </c>
      <c r="C449" s="1423" t="s">
        <v>986</v>
      </c>
      <c r="D449" s="1424" t="s">
        <v>2915</v>
      </c>
      <c r="E449" s="1425"/>
      <c r="F449" s="1423" t="s">
        <v>986</v>
      </c>
      <c r="G449" s="1425"/>
      <c r="H449" s="1425"/>
      <c r="I449" s="1426"/>
    </row>
    <row r="450" spans="1:9" ht="11.25" x14ac:dyDescent="0.2">
      <c r="A450" s="1427"/>
      <c r="B450" s="1417" t="s">
        <v>985</v>
      </c>
      <c r="C450" s="1428" t="s">
        <v>986</v>
      </c>
      <c r="D450" s="1429" t="s">
        <v>3213</v>
      </c>
      <c r="E450" s="1430"/>
      <c r="F450" s="1431">
        <v>41</v>
      </c>
      <c r="G450" s="1430"/>
      <c r="H450" s="1430"/>
      <c r="I450" s="1432"/>
    </row>
    <row r="451" spans="1:9" s="1080" customFormat="1" ht="24.95" customHeight="1" x14ac:dyDescent="0.25">
      <c r="A451" s="1411" t="s">
        <v>914</v>
      </c>
      <c r="B451" s="1411" t="s">
        <v>979</v>
      </c>
      <c r="C451" s="1412" t="s">
        <v>3214</v>
      </c>
      <c r="D451" s="1145" t="s">
        <v>3215</v>
      </c>
      <c r="E451" s="1413" t="s">
        <v>106</v>
      </c>
      <c r="F451" s="1414">
        <v>1423.2380000000001</v>
      </c>
      <c r="G451" s="67"/>
      <c r="H451" s="1415">
        <f>ROUND(G451*F451,2)</f>
        <v>0</v>
      </c>
      <c r="I451" s="1145" t="s">
        <v>982</v>
      </c>
    </row>
    <row r="452" spans="1:9" ht="22.5" x14ac:dyDescent="0.2">
      <c r="A452" s="1416"/>
      <c r="B452" s="1417" t="s">
        <v>2912</v>
      </c>
      <c r="C452" s="1418"/>
      <c r="D452" s="1419" t="s">
        <v>3216</v>
      </c>
      <c r="E452" s="1418"/>
      <c r="F452" s="1418"/>
      <c r="G452" s="1418"/>
      <c r="H452" s="1418"/>
      <c r="I452" s="1420"/>
    </row>
    <row r="453" spans="1:9" ht="11.25" x14ac:dyDescent="0.2">
      <c r="A453" s="1416"/>
      <c r="B453" s="1421" t="s">
        <v>983</v>
      </c>
      <c r="C453" s="1418"/>
      <c r="D453" s="166" t="s">
        <v>3217</v>
      </c>
      <c r="E453" s="1418"/>
      <c r="F453" s="1418"/>
      <c r="G453" s="1418"/>
      <c r="H453" s="1418"/>
      <c r="I453" s="1420"/>
    </row>
    <row r="454" spans="1:9" ht="11.25" x14ac:dyDescent="0.2">
      <c r="A454" s="1427"/>
      <c r="B454" s="1417" t="s">
        <v>985</v>
      </c>
      <c r="C454" s="1428" t="s">
        <v>986</v>
      </c>
      <c r="D454" s="1429" t="s">
        <v>3218</v>
      </c>
      <c r="E454" s="1430"/>
      <c r="F454" s="1431">
        <v>1278.5519999999999</v>
      </c>
      <c r="G454" s="1430"/>
      <c r="H454" s="1430"/>
      <c r="I454" s="1432"/>
    </row>
    <row r="455" spans="1:9" ht="11.25" x14ac:dyDescent="0.2">
      <c r="A455" s="1427"/>
      <c r="B455" s="1417" t="s">
        <v>985</v>
      </c>
      <c r="C455" s="1428" t="s">
        <v>986</v>
      </c>
      <c r="D455" s="1429" t="s">
        <v>3219</v>
      </c>
      <c r="E455" s="1430"/>
      <c r="F455" s="1431">
        <v>118.8</v>
      </c>
      <c r="G455" s="1430"/>
      <c r="H455" s="1430"/>
      <c r="I455" s="1432"/>
    </row>
    <row r="456" spans="1:9" ht="11.25" x14ac:dyDescent="0.2">
      <c r="A456" s="1427"/>
      <c r="B456" s="1417" t="s">
        <v>985</v>
      </c>
      <c r="C456" s="1428" t="s">
        <v>986</v>
      </c>
      <c r="D456" s="1429" t="s">
        <v>3220</v>
      </c>
      <c r="E456" s="1430"/>
      <c r="F456" s="1431">
        <v>25.885999999999999</v>
      </c>
      <c r="G456" s="1430"/>
      <c r="H456" s="1430"/>
      <c r="I456" s="1432"/>
    </row>
    <row r="457" spans="1:9" ht="11.25" x14ac:dyDescent="0.2">
      <c r="A457" s="1450"/>
      <c r="B457" s="1417" t="s">
        <v>985</v>
      </c>
      <c r="C457" s="1445" t="s">
        <v>986</v>
      </c>
      <c r="D457" s="1446" t="s">
        <v>1023</v>
      </c>
      <c r="E457" s="1447"/>
      <c r="F457" s="1448">
        <v>1423.2379999999998</v>
      </c>
      <c r="G457" s="1447"/>
      <c r="H457" s="1447"/>
      <c r="I457" s="1449"/>
    </row>
    <row r="458" spans="1:9" s="1080" customFormat="1" ht="24.95" customHeight="1" x14ac:dyDescent="0.25">
      <c r="A458" s="1411" t="s">
        <v>915</v>
      </c>
      <c r="B458" s="1411" t="s">
        <v>979</v>
      </c>
      <c r="C458" s="1412" t="s">
        <v>3221</v>
      </c>
      <c r="D458" s="1145" t="s">
        <v>3222</v>
      </c>
      <c r="E458" s="1413" t="s">
        <v>106</v>
      </c>
      <c r="F458" s="1458">
        <v>49813.33</v>
      </c>
      <c r="G458" s="67"/>
      <c r="H458" s="1415">
        <f>ROUND(G458*F458,2)</f>
        <v>0</v>
      </c>
      <c r="I458" s="1145" t="s">
        <v>982</v>
      </c>
    </row>
    <row r="459" spans="1:9" ht="22.5" x14ac:dyDescent="0.2">
      <c r="A459" s="1416"/>
      <c r="B459" s="1417" t="s">
        <v>2912</v>
      </c>
      <c r="C459" s="1418"/>
      <c r="D459" s="1419" t="s">
        <v>3223</v>
      </c>
      <c r="E459" s="1418"/>
      <c r="F459" s="1418"/>
      <c r="G459" s="1418"/>
      <c r="H459" s="1418"/>
      <c r="I459" s="1420"/>
    </row>
    <row r="460" spans="1:9" ht="11.25" x14ac:dyDescent="0.2">
      <c r="A460" s="1416"/>
      <c r="B460" s="1421" t="s">
        <v>983</v>
      </c>
      <c r="C460" s="1418"/>
      <c r="D460" s="166" t="s">
        <v>3224</v>
      </c>
      <c r="E460" s="1418"/>
      <c r="F460" s="1418"/>
      <c r="G460" s="1418"/>
      <c r="H460" s="1418"/>
      <c r="I460" s="1420"/>
    </row>
    <row r="461" spans="1:9" ht="11.25" x14ac:dyDescent="0.2">
      <c r="A461" s="1427"/>
      <c r="B461" s="1417" t="s">
        <v>985</v>
      </c>
      <c r="C461" s="1428" t="s">
        <v>986</v>
      </c>
      <c r="D461" s="1429" t="s">
        <v>3225</v>
      </c>
      <c r="E461" s="1430"/>
      <c r="F461" s="1431">
        <v>49813.33</v>
      </c>
      <c r="G461" s="1430"/>
      <c r="H461" s="1430"/>
      <c r="I461" s="1432"/>
    </row>
    <row r="462" spans="1:9" s="1080" customFormat="1" ht="24.95" customHeight="1" x14ac:dyDescent="0.25">
      <c r="A462" s="1411" t="s">
        <v>1166</v>
      </c>
      <c r="B462" s="1411" t="s">
        <v>979</v>
      </c>
      <c r="C462" s="1412" t="s">
        <v>3226</v>
      </c>
      <c r="D462" s="1145" t="s">
        <v>3227</v>
      </c>
      <c r="E462" s="1413" t="s">
        <v>106</v>
      </c>
      <c r="F462" s="1414">
        <v>1423.2380000000001</v>
      </c>
      <c r="G462" s="67"/>
      <c r="H462" s="1415">
        <f>ROUND(G462*F462,2)</f>
        <v>0</v>
      </c>
      <c r="I462" s="1145" t="s">
        <v>982</v>
      </c>
    </row>
    <row r="463" spans="1:9" ht="22.5" x14ac:dyDescent="0.2">
      <c r="A463" s="1416"/>
      <c r="B463" s="1417" t="s">
        <v>2912</v>
      </c>
      <c r="C463" s="1418"/>
      <c r="D463" s="1419" t="s">
        <v>3228</v>
      </c>
      <c r="E463" s="1418"/>
      <c r="F463" s="1418"/>
      <c r="G463" s="1418"/>
      <c r="H463" s="1418"/>
      <c r="I463" s="1420"/>
    </row>
    <row r="464" spans="1:9" ht="11.25" x14ac:dyDescent="0.2">
      <c r="A464" s="1416"/>
      <c r="B464" s="1421" t="s">
        <v>983</v>
      </c>
      <c r="C464" s="1418"/>
      <c r="D464" s="166" t="s">
        <v>3229</v>
      </c>
      <c r="E464" s="1418"/>
      <c r="F464" s="1418"/>
      <c r="G464" s="1418"/>
      <c r="H464" s="1418"/>
      <c r="I464" s="1420"/>
    </row>
    <row r="465" spans="1:9" s="1080" customFormat="1" ht="24.95" customHeight="1" x14ac:dyDescent="0.25">
      <c r="A465" s="1411" t="s">
        <v>1171</v>
      </c>
      <c r="B465" s="1411" t="s">
        <v>979</v>
      </c>
      <c r="C465" s="1412" t="s">
        <v>3230</v>
      </c>
      <c r="D465" s="1145" t="s">
        <v>3231</v>
      </c>
      <c r="E465" s="1413" t="s">
        <v>106</v>
      </c>
      <c r="F465" s="1414">
        <v>1423.2380000000001</v>
      </c>
      <c r="G465" s="67"/>
      <c r="H465" s="1415">
        <f>ROUND(G465*F465,2)</f>
        <v>0</v>
      </c>
      <c r="I465" s="1145" t="s">
        <v>982</v>
      </c>
    </row>
    <row r="466" spans="1:9" ht="11.25" x14ac:dyDescent="0.2">
      <c r="A466" s="1416"/>
      <c r="B466" s="1417" t="s">
        <v>2912</v>
      </c>
      <c r="C466" s="1418"/>
      <c r="D466" s="1419" t="s">
        <v>3232</v>
      </c>
      <c r="E466" s="1418"/>
      <c r="F466" s="1418"/>
      <c r="G466" s="1418"/>
      <c r="H466" s="1418"/>
      <c r="I466" s="1420"/>
    </row>
    <row r="467" spans="1:9" ht="11.25" x14ac:dyDescent="0.2">
      <c r="A467" s="1416"/>
      <c r="B467" s="1421" t="s">
        <v>983</v>
      </c>
      <c r="C467" s="1418"/>
      <c r="D467" s="166" t="s">
        <v>3233</v>
      </c>
      <c r="E467" s="1418"/>
      <c r="F467" s="1418"/>
      <c r="G467" s="1418"/>
      <c r="H467" s="1418"/>
      <c r="I467" s="1420"/>
    </row>
    <row r="468" spans="1:9" ht="11.25" x14ac:dyDescent="0.2">
      <c r="A468" s="1427"/>
      <c r="B468" s="1417" t="s">
        <v>985</v>
      </c>
      <c r="C468" s="1428" t="s">
        <v>986</v>
      </c>
      <c r="D468" s="1429" t="s">
        <v>3218</v>
      </c>
      <c r="E468" s="1430"/>
      <c r="F468" s="1431">
        <v>1278.5519999999999</v>
      </c>
      <c r="G468" s="1430"/>
      <c r="H468" s="1430"/>
      <c r="I468" s="1432"/>
    </row>
    <row r="469" spans="1:9" ht="11.25" x14ac:dyDescent="0.2">
      <c r="A469" s="1427"/>
      <c r="B469" s="1417" t="s">
        <v>985</v>
      </c>
      <c r="C469" s="1428" t="s">
        <v>986</v>
      </c>
      <c r="D469" s="1429" t="s">
        <v>3219</v>
      </c>
      <c r="E469" s="1430"/>
      <c r="F469" s="1431">
        <v>118.8</v>
      </c>
      <c r="G469" s="1430"/>
      <c r="H469" s="1430"/>
      <c r="I469" s="1432"/>
    </row>
    <row r="470" spans="1:9" ht="11.25" x14ac:dyDescent="0.2">
      <c r="A470" s="1427"/>
      <c r="B470" s="1417" t="s">
        <v>985</v>
      </c>
      <c r="C470" s="1428" t="s">
        <v>986</v>
      </c>
      <c r="D470" s="1429" t="s">
        <v>3220</v>
      </c>
      <c r="E470" s="1430"/>
      <c r="F470" s="1431">
        <v>25.885999999999999</v>
      </c>
      <c r="G470" s="1430"/>
      <c r="H470" s="1430"/>
      <c r="I470" s="1432"/>
    </row>
    <row r="471" spans="1:9" ht="11.25" x14ac:dyDescent="0.2">
      <c r="A471" s="1450"/>
      <c r="B471" s="1417" t="s">
        <v>985</v>
      </c>
      <c r="C471" s="1445" t="s">
        <v>986</v>
      </c>
      <c r="D471" s="1446" t="s">
        <v>1023</v>
      </c>
      <c r="E471" s="1447"/>
      <c r="F471" s="1448">
        <v>1423.2379999999998</v>
      </c>
      <c r="G471" s="1447"/>
      <c r="H471" s="1447"/>
      <c r="I471" s="1449"/>
    </row>
    <row r="472" spans="1:9" s="1080" customFormat="1" ht="24.95" customHeight="1" x14ac:dyDescent="0.25">
      <c r="A472" s="1411" t="s">
        <v>1175</v>
      </c>
      <c r="B472" s="1411" t="s">
        <v>979</v>
      </c>
      <c r="C472" s="1412" t="s">
        <v>3234</v>
      </c>
      <c r="D472" s="1145" t="s">
        <v>3235</v>
      </c>
      <c r="E472" s="1413" t="s">
        <v>106</v>
      </c>
      <c r="F472" s="1458">
        <v>49813.33</v>
      </c>
      <c r="G472" s="67"/>
      <c r="H472" s="1415">
        <f>ROUND(G472*F472,2)</f>
        <v>0</v>
      </c>
      <c r="I472" s="1145" t="s">
        <v>982</v>
      </c>
    </row>
    <row r="473" spans="1:9" ht="11.25" x14ac:dyDescent="0.2">
      <c r="A473" s="1416"/>
      <c r="B473" s="1417" t="s">
        <v>2912</v>
      </c>
      <c r="C473" s="1418"/>
      <c r="D473" s="1419" t="s">
        <v>3236</v>
      </c>
      <c r="E473" s="1418"/>
      <c r="F473" s="1418"/>
      <c r="G473" s="1418"/>
      <c r="H473" s="1418"/>
      <c r="I473" s="1420"/>
    </row>
    <row r="474" spans="1:9" ht="11.25" x14ac:dyDescent="0.2">
      <c r="A474" s="1416"/>
      <c r="B474" s="1421" t="s">
        <v>983</v>
      </c>
      <c r="C474" s="1418"/>
      <c r="D474" s="166" t="s">
        <v>3237</v>
      </c>
      <c r="E474" s="1418"/>
      <c r="F474" s="1418"/>
      <c r="G474" s="1418"/>
      <c r="H474" s="1418"/>
      <c r="I474" s="1420"/>
    </row>
    <row r="475" spans="1:9" ht="11.25" x14ac:dyDescent="0.2">
      <c r="A475" s="1427"/>
      <c r="B475" s="1417" t="s">
        <v>985</v>
      </c>
      <c r="C475" s="1428" t="s">
        <v>986</v>
      </c>
      <c r="D475" s="1429" t="s">
        <v>3225</v>
      </c>
      <c r="E475" s="1430"/>
      <c r="F475" s="1431">
        <v>49813.33</v>
      </c>
      <c r="G475" s="1430"/>
      <c r="H475" s="1430"/>
      <c r="I475" s="1432"/>
    </row>
    <row r="476" spans="1:9" s="1080" customFormat="1" ht="24.95" customHeight="1" x14ac:dyDescent="0.25">
      <c r="A476" s="1411" t="s">
        <v>1180</v>
      </c>
      <c r="B476" s="1411" t="s">
        <v>979</v>
      </c>
      <c r="C476" s="1412" t="s">
        <v>3238</v>
      </c>
      <c r="D476" s="1145" t="s">
        <v>3239</v>
      </c>
      <c r="E476" s="1413" t="s">
        <v>106</v>
      </c>
      <c r="F476" s="1414">
        <v>1423.2380000000001</v>
      </c>
      <c r="G476" s="67"/>
      <c r="H476" s="1415">
        <f>ROUND(G476*F476,2)</f>
        <v>0</v>
      </c>
      <c r="I476" s="1145" t="s">
        <v>982</v>
      </c>
    </row>
    <row r="477" spans="1:9" ht="11.25" x14ac:dyDescent="0.2">
      <c r="A477" s="1416"/>
      <c r="B477" s="1417" t="s">
        <v>2912</v>
      </c>
      <c r="C477" s="1418"/>
      <c r="D477" s="1419" t="s">
        <v>3240</v>
      </c>
      <c r="E477" s="1418"/>
      <c r="F477" s="1418"/>
      <c r="G477" s="1418"/>
      <c r="H477" s="1418"/>
      <c r="I477" s="1420"/>
    </row>
    <row r="478" spans="1:9" ht="11.25" x14ac:dyDescent="0.2">
      <c r="A478" s="1416"/>
      <c r="B478" s="1421" t="s">
        <v>983</v>
      </c>
      <c r="C478" s="1418"/>
      <c r="D478" s="166" t="s">
        <v>3241</v>
      </c>
      <c r="E478" s="1418"/>
      <c r="F478" s="1418"/>
      <c r="G478" s="1418"/>
      <c r="H478" s="1418"/>
      <c r="I478" s="1420"/>
    </row>
    <row r="479" spans="1:9" s="1080" customFormat="1" ht="24.95" customHeight="1" x14ac:dyDescent="0.25">
      <c r="A479" s="1411" t="s">
        <v>3242</v>
      </c>
      <c r="B479" s="1411" t="s">
        <v>979</v>
      </c>
      <c r="C479" s="1412" t="s">
        <v>3243</v>
      </c>
      <c r="D479" s="1145" t="s">
        <v>3244</v>
      </c>
      <c r="E479" s="1413" t="s">
        <v>106</v>
      </c>
      <c r="F479" s="1414">
        <v>513</v>
      </c>
      <c r="G479" s="67"/>
      <c r="H479" s="1415">
        <f>ROUND(G479*F479,2)</f>
        <v>0</v>
      </c>
      <c r="I479" s="1145" t="s">
        <v>982</v>
      </c>
    </row>
    <row r="480" spans="1:9" ht="22.5" x14ac:dyDescent="0.2">
      <c r="A480" s="1416"/>
      <c r="B480" s="1417" t="s">
        <v>2912</v>
      </c>
      <c r="C480" s="1418"/>
      <c r="D480" s="1419" t="s">
        <v>3245</v>
      </c>
      <c r="E480" s="1418"/>
      <c r="F480" s="1418"/>
      <c r="G480" s="1418"/>
      <c r="H480" s="1418"/>
      <c r="I480" s="1420"/>
    </row>
    <row r="481" spans="1:9" ht="11.25" x14ac:dyDescent="0.2">
      <c r="A481" s="1416"/>
      <c r="B481" s="1421" t="s">
        <v>983</v>
      </c>
      <c r="C481" s="1418"/>
      <c r="D481" s="166" t="s">
        <v>3246</v>
      </c>
      <c r="E481" s="1418"/>
      <c r="F481" s="1418"/>
      <c r="G481" s="1418"/>
      <c r="H481" s="1418"/>
      <c r="I481" s="1420"/>
    </row>
    <row r="482" spans="1:9" ht="11.25" x14ac:dyDescent="0.2">
      <c r="A482" s="1427"/>
      <c r="B482" s="1417" t="s">
        <v>985</v>
      </c>
      <c r="C482" s="1428" t="s">
        <v>986</v>
      </c>
      <c r="D482" s="1429" t="s">
        <v>3247</v>
      </c>
      <c r="E482" s="1430"/>
      <c r="F482" s="1431">
        <v>513</v>
      </c>
      <c r="G482" s="1430"/>
      <c r="H482" s="1430"/>
      <c r="I482" s="1432"/>
    </row>
    <row r="483" spans="1:9" s="1080" customFormat="1" ht="24.95" customHeight="1" x14ac:dyDescent="0.25">
      <c r="A483" s="1438" t="s">
        <v>3248</v>
      </c>
      <c r="B483" s="1438" t="s">
        <v>979</v>
      </c>
      <c r="C483" s="1439" t="s">
        <v>3243</v>
      </c>
      <c r="D483" s="1440" t="s">
        <v>3244</v>
      </c>
      <c r="E483" s="1441" t="s">
        <v>106</v>
      </c>
      <c r="F483" s="1442">
        <v>160</v>
      </c>
      <c r="G483" s="67"/>
      <c r="H483" s="1443">
        <f>ROUND(G483*F483,2)</f>
        <v>0</v>
      </c>
      <c r="I483" s="1440" t="s">
        <v>982</v>
      </c>
    </row>
    <row r="484" spans="1:9" ht="22.5" x14ac:dyDescent="0.2">
      <c r="A484" s="1416"/>
      <c r="B484" s="1417" t="s">
        <v>2912</v>
      </c>
      <c r="C484" s="1418"/>
      <c r="D484" s="1419" t="s">
        <v>3249</v>
      </c>
      <c r="E484" s="1418"/>
      <c r="F484" s="1418"/>
      <c r="G484" s="1418"/>
      <c r="H484" s="1418"/>
      <c r="I484" s="1420"/>
    </row>
    <row r="485" spans="1:9" ht="11.25" x14ac:dyDescent="0.2">
      <c r="A485" s="1416"/>
      <c r="B485" s="1421" t="s">
        <v>983</v>
      </c>
      <c r="C485" s="1418"/>
      <c r="D485" s="166" t="s">
        <v>3246</v>
      </c>
      <c r="E485" s="1418"/>
      <c r="F485" s="1418"/>
      <c r="G485" s="1418"/>
      <c r="H485" s="1418"/>
      <c r="I485" s="1420"/>
    </row>
    <row r="486" spans="1:9" ht="11.25" x14ac:dyDescent="0.2">
      <c r="A486" s="1427"/>
      <c r="B486" s="1417" t="s">
        <v>985</v>
      </c>
      <c r="C486" s="1428" t="s">
        <v>986</v>
      </c>
      <c r="D486" s="1429" t="s">
        <v>3250</v>
      </c>
      <c r="E486" s="1430"/>
      <c r="F486" s="1431">
        <v>673</v>
      </c>
      <c r="G486" s="1430"/>
      <c r="H486" s="1430"/>
      <c r="I486" s="1432"/>
    </row>
    <row r="487" spans="1:9" s="1080" customFormat="1" ht="24.95" customHeight="1" x14ac:dyDescent="0.25">
      <c r="A487" s="1411" t="s">
        <v>3251</v>
      </c>
      <c r="B487" s="1411" t="s">
        <v>979</v>
      </c>
      <c r="C487" s="1412" t="s">
        <v>1084</v>
      </c>
      <c r="D487" s="1145" t="s">
        <v>3252</v>
      </c>
      <c r="E487" s="1413" t="s">
        <v>106</v>
      </c>
      <c r="F487" s="1414">
        <v>598.46100000000001</v>
      </c>
      <c r="G487" s="67"/>
      <c r="H487" s="1415">
        <f>ROUND(G487*F487,2)</f>
        <v>0</v>
      </c>
      <c r="I487" s="1145" t="s">
        <v>982</v>
      </c>
    </row>
    <row r="488" spans="1:9" ht="11.25" x14ac:dyDescent="0.2">
      <c r="A488" s="1416"/>
      <c r="B488" s="1417" t="s">
        <v>2912</v>
      </c>
      <c r="C488" s="1418"/>
      <c r="D488" s="1419" t="s">
        <v>1085</v>
      </c>
      <c r="E488" s="1418"/>
      <c r="F488" s="1418"/>
      <c r="G488" s="1418"/>
      <c r="H488" s="1418"/>
      <c r="I488" s="1420"/>
    </row>
    <row r="489" spans="1:9" ht="11.25" x14ac:dyDescent="0.2">
      <c r="A489" s="1416"/>
      <c r="B489" s="1421" t="s">
        <v>983</v>
      </c>
      <c r="C489" s="1418"/>
      <c r="D489" s="166" t="s">
        <v>3253</v>
      </c>
      <c r="E489" s="1418"/>
      <c r="F489" s="1418"/>
      <c r="G489" s="1418"/>
      <c r="H489" s="1418"/>
      <c r="I489" s="1420"/>
    </row>
    <row r="490" spans="1:9" ht="11.25" x14ac:dyDescent="0.2">
      <c r="A490" s="1427"/>
      <c r="B490" s="1417" t="s">
        <v>985</v>
      </c>
      <c r="C490" s="1428" t="s">
        <v>986</v>
      </c>
      <c r="D490" s="1429" t="s">
        <v>3254</v>
      </c>
      <c r="E490" s="1431"/>
      <c r="F490" s="1431">
        <v>48.648000000000003</v>
      </c>
      <c r="G490" s="1431"/>
      <c r="H490" s="1430"/>
      <c r="I490" s="1432"/>
    </row>
    <row r="491" spans="1:9" ht="11.25" x14ac:dyDescent="0.2">
      <c r="A491" s="1427"/>
      <c r="B491" s="1417" t="s">
        <v>985</v>
      </c>
      <c r="C491" s="1428" t="s">
        <v>986</v>
      </c>
      <c r="D491" s="1429" t="s">
        <v>3255</v>
      </c>
      <c r="E491" s="1431"/>
      <c r="F491" s="1431">
        <v>230.648</v>
      </c>
      <c r="G491" s="1431"/>
      <c r="H491" s="1430"/>
      <c r="I491" s="1432"/>
    </row>
    <row r="492" spans="1:9" ht="11.25" x14ac:dyDescent="0.2">
      <c r="A492" s="1427"/>
      <c r="B492" s="1417" t="s">
        <v>985</v>
      </c>
      <c r="C492" s="1428" t="s">
        <v>986</v>
      </c>
      <c r="D492" s="1429" t="s">
        <v>3256</v>
      </c>
      <c r="E492" s="1431"/>
      <c r="F492" s="1431">
        <v>80.61699999999999</v>
      </c>
      <c r="G492" s="1431"/>
      <c r="H492" s="1430"/>
      <c r="I492" s="1432"/>
    </row>
    <row r="493" spans="1:9" ht="11.25" x14ac:dyDescent="0.2">
      <c r="A493" s="1427"/>
      <c r="B493" s="1417" t="s">
        <v>985</v>
      </c>
      <c r="C493" s="1428" t="s">
        <v>986</v>
      </c>
      <c r="D493" s="1429" t="s">
        <v>3257</v>
      </c>
      <c r="E493" s="1431"/>
      <c r="F493" s="1431">
        <v>80.61699999999999</v>
      </c>
      <c r="G493" s="1431"/>
      <c r="H493" s="1430"/>
      <c r="I493" s="1432"/>
    </row>
    <row r="494" spans="1:9" ht="11.25" x14ac:dyDescent="0.2">
      <c r="A494" s="1427"/>
      <c r="B494" s="1417" t="s">
        <v>985</v>
      </c>
      <c r="C494" s="1428" t="s">
        <v>986</v>
      </c>
      <c r="D494" s="1429" t="s">
        <v>3258</v>
      </c>
      <c r="E494" s="1431"/>
      <c r="F494" s="1431">
        <v>80.61699999999999</v>
      </c>
      <c r="G494" s="1431"/>
      <c r="H494" s="1430"/>
      <c r="I494" s="1432"/>
    </row>
    <row r="495" spans="1:9" ht="11.25" x14ac:dyDescent="0.2">
      <c r="A495" s="1427"/>
      <c r="B495" s="1417" t="s">
        <v>985</v>
      </c>
      <c r="C495" s="1428" t="s">
        <v>986</v>
      </c>
      <c r="D495" s="1429" t="s">
        <v>3259</v>
      </c>
      <c r="E495" s="1431"/>
      <c r="F495" s="1431">
        <v>115.61699999999999</v>
      </c>
      <c r="G495" s="1431"/>
      <c r="H495" s="1430"/>
      <c r="I495" s="1432"/>
    </row>
    <row r="496" spans="1:9" ht="11.25" x14ac:dyDescent="0.2">
      <c r="A496" s="1427"/>
      <c r="B496" s="1417" t="s">
        <v>985</v>
      </c>
      <c r="C496" s="1428" t="s">
        <v>986</v>
      </c>
      <c r="D496" s="1429" t="s">
        <v>3260</v>
      </c>
      <c r="E496" s="1431"/>
      <c r="F496" s="1431">
        <v>-38.303000000000004</v>
      </c>
      <c r="G496" s="1431"/>
      <c r="H496" s="1430"/>
      <c r="I496" s="1432"/>
    </row>
    <row r="497" spans="1:9" ht="11.25" x14ac:dyDescent="0.2">
      <c r="A497" s="1450"/>
      <c r="B497" s="1417" t="s">
        <v>985</v>
      </c>
      <c r="C497" s="1445" t="s">
        <v>986</v>
      </c>
      <c r="D497" s="1446" t="s">
        <v>1023</v>
      </c>
      <c r="E497" s="1447"/>
      <c r="F497" s="1448">
        <f>SUM(F490:F496)</f>
        <v>598.4609999999999</v>
      </c>
      <c r="G497" s="1431"/>
      <c r="H497" s="1447"/>
      <c r="I497" s="1449"/>
    </row>
    <row r="498" spans="1:9" s="1080" customFormat="1" ht="24.95" customHeight="1" x14ac:dyDescent="0.25">
      <c r="A498" s="1438" t="s">
        <v>3261</v>
      </c>
      <c r="B498" s="1438" t="s">
        <v>979</v>
      </c>
      <c r="C498" s="1439" t="s">
        <v>1084</v>
      </c>
      <c r="D498" s="1440" t="s">
        <v>3252</v>
      </c>
      <c r="E498" s="1441" t="s">
        <v>106</v>
      </c>
      <c r="F498" s="1442">
        <v>264.99900000000002</v>
      </c>
      <c r="G498" s="67"/>
      <c r="H498" s="1443">
        <f>ROUND(G498*F498,2)</f>
        <v>0</v>
      </c>
      <c r="I498" s="1440" t="s">
        <v>982</v>
      </c>
    </row>
    <row r="499" spans="1:9" ht="22.5" x14ac:dyDescent="0.2">
      <c r="A499" s="1459"/>
      <c r="B499" s="1460" t="s">
        <v>2912</v>
      </c>
      <c r="C499" s="1461"/>
      <c r="D499" s="1462" t="s">
        <v>11797</v>
      </c>
      <c r="E499" s="1461"/>
      <c r="F499" s="1461"/>
      <c r="G499" s="1461"/>
      <c r="H499" s="1461"/>
      <c r="I499" s="1463"/>
    </row>
    <row r="500" spans="1:9" ht="11.25" x14ac:dyDescent="0.2">
      <c r="A500" s="1416"/>
      <c r="B500" s="1421" t="s">
        <v>983</v>
      </c>
      <c r="C500" s="1418"/>
      <c r="D500" s="166" t="s">
        <v>3253</v>
      </c>
      <c r="E500" s="1418"/>
      <c r="F500" s="1418"/>
      <c r="G500" s="1418"/>
      <c r="H500" s="1418"/>
      <c r="I500" s="1420"/>
    </row>
    <row r="501" spans="1:9" ht="11.25" x14ac:dyDescent="0.2">
      <c r="A501" s="1427"/>
      <c r="B501" s="1417" t="s">
        <v>985</v>
      </c>
      <c r="C501" s="1428" t="s">
        <v>986</v>
      </c>
      <c r="D501" s="1429" t="s">
        <v>3262</v>
      </c>
      <c r="E501" s="1430"/>
      <c r="F501" s="1431">
        <v>34.991999999999997</v>
      </c>
      <c r="G501" s="1430"/>
      <c r="H501" s="1430"/>
      <c r="I501" s="1432"/>
    </row>
    <row r="502" spans="1:9" ht="11.25" x14ac:dyDescent="0.2">
      <c r="A502" s="1427"/>
      <c r="B502" s="1417" t="s">
        <v>985</v>
      </c>
      <c r="C502" s="1428" t="s">
        <v>986</v>
      </c>
      <c r="D502" s="1429" t="s">
        <v>3263</v>
      </c>
      <c r="E502" s="1430"/>
      <c r="F502" s="1431">
        <v>8.0920000000000005</v>
      </c>
      <c r="G502" s="1430"/>
      <c r="H502" s="1430"/>
      <c r="I502" s="1432"/>
    </row>
    <row r="503" spans="1:9" ht="11.25" x14ac:dyDescent="0.2">
      <c r="A503" s="1427"/>
      <c r="B503" s="1417" t="s">
        <v>985</v>
      </c>
      <c r="C503" s="1428" t="s">
        <v>986</v>
      </c>
      <c r="D503" s="1429" t="s">
        <v>3264</v>
      </c>
      <c r="E503" s="1430"/>
      <c r="F503" s="1431">
        <v>44.383000000000003</v>
      </c>
      <c r="G503" s="1430"/>
      <c r="H503" s="1430"/>
      <c r="I503" s="1432"/>
    </row>
    <row r="504" spans="1:9" ht="11.25" x14ac:dyDescent="0.2">
      <c r="A504" s="1427"/>
      <c r="B504" s="1417" t="s">
        <v>985</v>
      </c>
      <c r="C504" s="1428" t="s">
        <v>986</v>
      </c>
      <c r="D504" s="1429" t="s">
        <v>3265</v>
      </c>
      <c r="E504" s="1430"/>
      <c r="F504" s="1431">
        <v>44.383000000000003</v>
      </c>
      <c r="G504" s="1430"/>
      <c r="H504" s="1430"/>
      <c r="I504" s="1432"/>
    </row>
    <row r="505" spans="1:9" ht="11.25" x14ac:dyDescent="0.2">
      <c r="A505" s="1427"/>
      <c r="B505" s="1417" t="s">
        <v>985</v>
      </c>
      <c r="C505" s="1428" t="s">
        <v>986</v>
      </c>
      <c r="D505" s="1429" t="s">
        <v>3266</v>
      </c>
      <c r="E505" s="1430"/>
      <c r="F505" s="1431">
        <v>44.383000000000003</v>
      </c>
      <c r="G505" s="1430"/>
      <c r="H505" s="1430"/>
      <c r="I505" s="1432"/>
    </row>
    <row r="506" spans="1:9" ht="11.25" x14ac:dyDescent="0.2">
      <c r="A506" s="1427"/>
      <c r="B506" s="1417" t="s">
        <v>985</v>
      </c>
      <c r="C506" s="1428" t="s">
        <v>986</v>
      </c>
      <c r="D506" s="1429" t="s">
        <v>3267</v>
      </c>
      <c r="E506" s="1430"/>
      <c r="F506" s="1431">
        <v>44.383000000000003</v>
      </c>
      <c r="G506" s="1430"/>
      <c r="H506" s="1430"/>
      <c r="I506" s="1432"/>
    </row>
    <row r="507" spans="1:9" ht="11.25" x14ac:dyDescent="0.2">
      <c r="A507" s="1427"/>
      <c r="B507" s="1417" t="s">
        <v>985</v>
      </c>
      <c r="C507" s="1428" t="s">
        <v>986</v>
      </c>
      <c r="D507" s="1429" t="s">
        <v>3268</v>
      </c>
      <c r="E507" s="1430"/>
      <c r="F507" s="1431">
        <v>44.383000000000003</v>
      </c>
      <c r="G507" s="1430"/>
      <c r="H507" s="1430"/>
      <c r="I507" s="1432"/>
    </row>
    <row r="508" spans="1:9" ht="11.25" x14ac:dyDescent="0.2">
      <c r="A508" s="1450"/>
      <c r="B508" s="1417" t="s">
        <v>985</v>
      </c>
      <c r="C508" s="1445" t="s">
        <v>986</v>
      </c>
      <c r="D508" s="1446" t="s">
        <v>1023</v>
      </c>
      <c r="E508" s="1447"/>
      <c r="F508" s="1448">
        <f>SUM(F501:F507)</f>
        <v>264.99900000000002</v>
      </c>
      <c r="G508" s="1447"/>
      <c r="H508" s="1447"/>
      <c r="I508" s="1449"/>
    </row>
    <row r="509" spans="1:9" s="1080" customFormat="1" ht="24.95" customHeight="1" x14ac:dyDescent="0.25">
      <c r="A509" s="1438" t="s">
        <v>1192</v>
      </c>
      <c r="B509" s="1438" t="s">
        <v>979</v>
      </c>
      <c r="C509" s="1439" t="s">
        <v>3269</v>
      </c>
      <c r="D509" s="1440" t="s">
        <v>3270</v>
      </c>
      <c r="E509" s="1441" t="s">
        <v>142</v>
      </c>
      <c r="F509" s="1442">
        <v>6.5</v>
      </c>
      <c r="G509" s="67"/>
      <c r="H509" s="1443">
        <f>ROUND(G509*F509,2)</f>
        <v>0</v>
      </c>
      <c r="I509" s="1440" t="s">
        <v>982</v>
      </c>
    </row>
    <row r="510" spans="1:9" ht="11.25" x14ac:dyDescent="0.2">
      <c r="A510" s="1416"/>
      <c r="B510" s="1417" t="s">
        <v>2912</v>
      </c>
      <c r="C510" s="1418"/>
      <c r="D510" s="1419" t="s">
        <v>3271</v>
      </c>
      <c r="E510" s="1418"/>
      <c r="F510" s="1418"/>
      <c r="G510" s="1418"/>
      <c r="H510" s="1418"/>
      <c r="I510" s="1420"/>
    </row>
    <row r="511" spans="1:9" ht="11.25" x14ac:dyDescent="0.2">
      <c r="A511" s="1416"/>
      <c r="B511" s="1421" t="s">
        <v>983</v>
      </c>
      <c r="C511" s="1418"/>
      <c r="D511" s="166" t="s">
        <v>3272</v>
      </c>
      <c r="E511" s="1418"/>
      <c r="F511" s="1418"/>
      <c r="G511" s="1418"/>
      <c r="H511" s="1418"/>
      <c r="I511" s="1420"/>
    </row>
    <row r="512" spans="1:9" ht="11.25" x14ac:dyDescent="0.2">
      <c r="A512" s="1422"/>
      <c r="B512" s="1417" t="s">
        <v>985</v>
      </c>
      <c r="C512" s="1423" t="s">
        <v>986</v>
      </c>
      <c r="D512" s="1424" t="s">
        <v>3273</v>
      </c>
      <c r="E512" s="1425"/>
      <c r="F512" s="1423" t="s">
        <v>986</v>
      </c>
      <c r="G512" s="1425"/>
      <c r="H512" s="1425"/>
      <c r="I512" s="1426"/>
    </row>
    <row r="513" spans="1:9" ht="11.25" x14ac:dyDescent="0.2">
      <c r="A513" s="1427"/>
      <c r="B513" s="1417" t="s">
        <v>985</v>
      </c>
      <c r="C513" s="1428" t="s">
        <v>986</v>
      </c>
      <c r="D513" s="1429" t="s">
        <v>3274</v>
      </c>
      <c r="E513" s="1430"/>
      <c r="F513" s="1431">
        <v>6.5</v>
      </c>
      <c r="G513" s="1430"/>
      <c r="H513" s="1430"/>
      <c r="I513" s="1432"/>
    </row>
    <row r="514" spans="1:9" s="1080" customFormat="1" ht="24.95" customHeight="1" x14ac:dyDescent="0.25">
      <c r="A514" s="1411" t="s">
        <v>3275</v>
      </c>
      <c r="B514" s="1411" t="s">
        <v>979</v>
      </c>
      <c r="C514" s="1412" t="s">
        <v>3276</v>
      </c>
      <c r="D514" s="1145" t="s">
        <v>3277</v>
      </c>
      <c r="E514" s="1413" t="s">
        <v>106</v>
      </c>
      <c r="F514" s="1414">
        <v>39.731999999999999</v>
      </c>
      <c r="G514" s="67"/>
      <c r="H514" s="1415">
        <f>ROUND(G514*F514,2)</f>
        <v>0</v>
      </c>
      <c r="I514" s="1145" t="s">
        <v>982</v>
      </c>
    </row>
    <row r="515" spans="1:9" ht="22.5" x14ac:dyDescent="0.2">
      <c r="A515" s="1416"/>
      <c r="B515" s="1417" t="s">
        <v>2912</v>
      </c>
      <c r="C515" s="1418"/>
      <c r="D515" s="1419" t="s">
        <v>3278</v>
      </c>
      <c r="E515" s="1418"/>
      <c r="F515" s="1418"/>
      <c r="G515" s="1418"/>
      <c r="H515" s="1418"/>
      <c r="I515" s="1420"/>
    </row>
    <row r="516" spans="1:9" ht="11.25" x14ac:dyDescent="0.2">
      <c r="A516" s="1416"/>
      <c r="B516" s="1421" t="s">
        <v>983</v>
      </c>
      <c r="C516" s="1418"/>
      <c r="D516" s="166" t="s">
        <v>3279</v>
      </c>
      <c r="E516" s="1418"/>
      <c r="F516" s="1418"/>
      <c r="G516" s="1418"/>
      <c r="H516" s="1418"/>
      <c r="I516" s="1420"/>
    </row>
    <row r="517" spans="1:9" ht="11.25" x14ac:dyDescent="0.2">
      <c r="A517" s="1422"/>
      <c r="B517" s="1417" t="s">
        <v>985</v>
      </c>
      <c r="C517" s="1423" t="s">
        <v>986</v>
      </c>
      <c r="D517" s="1424" t="s">
        <v>3280</v>
      </c>
      <c r="E517" s="1425"/>
      <c r="F517" s="1423" t="s">
        <v>986</v>
      </c>
      <c r="G517" s="1425"/>
      <c r="H517" s="1425"/>
      <c r="I517" s="1426"/>
    </row>
    <row r="518" spans="1:9" ht="11.25" x14ac:dyDescent="0.2">
      <c r="A518" s="1427"/>
      <c r="B518" s="1417" t="s">
        <v>985</v>
      </c>
      <c r="C518" s="1428" t="s">
        <v>986</v>
      </c>
      <c r="D518" s="1429" t="s">
        <v>3281</v>
      </c>
      <c r="E518" s="1430"/>
      <c r="F518" s="1431">
        <v>8.9710000000000001</v>
      </c>
      <c r="G518" s="1430"/>
      <c r="H518" s="1430"/>
      <c r="I518" s="1432"/>
    </row>
    <row r="519" spans="1:9" ht="11.25" x14ac:dyDescent="0.2">
      <c r="A519" s="1427"/>
      <c r="B519" s="1417" t="s">
        <v>985</v>
      </c>
      <c r="C519" s="1428" t="s">
        <v>986</v>
      </c>
      <c r="D519" s="1429" t="s">
        <v>3282</v>
      </c>
      <c r="E519" s="1430"/>
      <c r="F519" s="1431">
        <v>-1.8180000000000001</v>
      </c>
      <c r="G519" s="1430"/>
      <c r="H519" s="1430"/>
      <c r="I519" s="1432"/>
    </row>
    <row r="520" spans="1:9" ht="11.25" x14ac:dyDescent="0.2">
      <c r="A520" s="1422"/>
      <c r="B520" s="1417" t="s">
        <v>985</v>
      </c>
      <c r="C520" s="1423" t="s">
        <v>986</v>
      </c>
      <c r="D520" s="1424" t="s">
        <v>3283</v>
      </c>
      <c r="E520" s="1425"/>
      <c r="F520" s="1423" t="s">
        <v>986</v>
      </c>
      <c r="G520" s="1425"/>
      <c r="H520" s="1425"/>
      <c r="I520" s="1426"/>
    </row>
    <row r="521" spans="1:9" ht="11.25" x14ac:dyDescent="0.2">
      <c r="A521" s="1427"/>
      <c r="B521" s="1417" t="s">
        <v>985</v>
      </c>
      <c r="C521" s="1428" t="s">
        <v>986</v>
      </c>
      <c r="D521" s="1429" t="s">
        <v>3284</v>
      </c>
      <c r="E521" s="1430"/>
      <c r="F521" s="1431">
        <v>34.351999999999997</v>
      </c>
      <c r="G521" s="1430"/>
      <c r="H521" s="1430"/>
      <c r="I521" s="1432"/>
    </row>
    <row r="522" spans="1:9" ht="11.25" x14ac:dyDescent="0.2">
      <c r="A522" s="1427"/>
      <c r="B522" s="1417" t="s">
        <v>985</v>
      </c>
      <c r="C522" s="1428" t="s">
        <v>986</v>
      </c>
      <c r="D522" s="1429" t="s">
        <v>3285</v>
      </c>
      <c r="E522" s="1430"/>
      <c r="F522" s="1431">
        <v>-1.7729999999999999</v>
      </c>
      <c r="G522" s="1430"/>
      <c r="H522" s="1430"/>
      <c r="I522" s="1432"/>
    </row>
    <row r="523" spans="1:9" ht="11.25" x14ac:dyDescent="0.2">
      <c r="A523" s="1450"/>
      <c r="B523" s="1417" t="s">
        <v>985</v>
      </c>
      <c r="C523" s="1445" t="s">
        <v>986</v>
      </c>
      <c r="D523" s="1446" t="s">
        <v>1023</v>
      </c>
      <c r="E523" s="1447"/>
      <c r="F523" s="1448">
        <f>SUM(F518:F522)</f>
        <v>39.731999999999992</v>
      </c>
      <c r="G523" s="1447"/>
      <c r="H523" s="1447"/>
      <c r="I523" s="1449"/>
    </row>
    <row r="524" spans="1:9" s="1080" customFormat="1" ht="24.95" customHeight="1" x14ac:dyDescent="0.25">
      <c r="A524" s="1438" t="s">
        <v>3286</v>
      </c>
      <c r="B524" s="1438" t="s">
        <v>979</v>
      </c>
      <c r="C524" s="1439" t="s">
        <v>3276</v>
      </c>
      <c r="D524" s="1440" t="s">
        <v>3277</v>
      </c>
      <c r="E524" s="1441" t="s">
        <v>106</v>
      </c>
      <c r="F524" s="1442">
        <v>21.693999999999999</v>
      </c>
      <c r="G524" s="67"/>
      <c r="H524" s="1443">
        <f>ROUND(G524*F524,2)</f>
        <v>0</v>
      </c>
      <c r="I524" s="1440" t="s">
        <v>982</v>
      </c>
    </row>
    <row r="525" spans="1:9" ht="22.5" x14ac:dyDescent="0.2">
      <c r="A525" s="1416"/>
      <c r="B525" s="1417" t="s">
        <v>2912</v>
      </c>
      <c r="C525" s="1418"/>
      <c r="D525" s="1419" t="s">
        <v>3287</v>
      </c>
      <c r="E525" s="1418"/>
      <c r="F525" s="1418"/>
      <c r="G525" s="1418"/>
      <c r="H525" s="1418"/>
      <c r="I525" s="1420"/>
    </row>
    <row r="526" spans="1:9" ht="11.25" x14ac:dyDescent="0.2">
      <c r="A526" s="1416"/>
      <c r="B526" s="1421" t="s">
        <v>983</v>
      </c>
      <c r="C526" s="1418"/>
      <c r="D526" s="166" t="s">
        <v>3279</v>
      </c>
      <c r="E526" s="1418"/>
      <c r="F526" s="1418"/>
      <c r="G526" s="1418"/>
      <c r="H526" s="1418"/>
      <c r="I526" s="1420"/>
    </row>
    <row r="527" spans="1:9" ht="11.25" x14ac:dyDescent="0.2">
      <c r="A527" s="1422"/>
      <c r="B527" s="1417" t="s">
        <v>985</v>
      </c>
      <c r="C527" s="1423" t="s">
        <v>986</v>
      </c>
      <c r="D527" s="1424" t="s">
        <v>3280</v>
      </c>
      <c r="E527" s="1425"/>
      <c r="F527" s="1423" t="s">
        <v>986</v>
      </c>
      <c r="G527" s="1425"/>
      <c r="H527" s="1425"/>
      <c r="I527" s="1426"/>
    </row>
    <row r="528" spans="1:9" ht="11.25" x14ac:dyDescent="0.2">
      <c r="A528" s="1427"/>
      <c r="B528" s="1417" t="s">
        <v>985</v>
      </c>
      <c r="C528" s="1428" t="s">
        <v>986</v>
      </c>
      <c r="D528" s="1429" t="s">
        <v>3288</v>
      </c>
      <c r="E528" s="1430"/>
      <c r="F528" s="1431">
        <v>4.4459999999999997</v>
      </c>
      <c r="G528" s="1430"/>
      <c r="H528" s="1430"/>
      <c r="I528" s="1432"/>
    </row>
    <row r="529" spans="1:9" ht="11.25" x14ac:dyDescent="0.2">
      <c r="A529" s="1422"/>
      <c r="B529" s="1417" t="s">
        <v>985</v>
      </c>
      <c r="C529" s="1423" t="s">
        <v>986</v>
      </c>
      <c r="D529" s="1424" t="s">
        <v>3283</v>
      </c>
      <c r="E529" s="1425"/>
      <c r="F529" s="1423" t="s">
        <v>986</v>
      </c>
      <c r="G529" s="1425"/>
      <c r="H529" s="1425"/>
      <c r="I529" s="1426"/>
    </row>
    <row r="530" spans="1:9" ht="11.25" x14ac:dyDescent="0.2">
      <c r="A530" s="1427"/>
      <c r="B530" s="1417" t="s">
        <v>985</v>
      </c>
      <c r="C530" s="1428" t="s">
        <v>986</v>
      </c>
      <c r="D530" s="1429" t="s">
        <v>3289</v>
      </c>
      <c r="E530" s="1430"/>
      <c r="F530" s="1431">
        <v>17.248000000000001</v>
      </c>
      <c r="G530" s="1430"/>
      <c r="H530" s="1430"/>
      <c r="I530" s="1432"/>
    </row>
    <row r="531" spans="1:9" ht="11.25" x14ac:dyDescent="0.2">
      <c r="A531" s="1450"/>
      <c r="B531" s="1417" t="s">
        <v>985</v>
      </c>
      <c r="C531" s="1445" t="s">
        <v>986</v>
      </c>
      <c r="D531" s="1446" t="s">
        <v>1023</v>
      </c>
      <c r="E531" s="1447"/>
      <c r="F531" s="1448">
        <f>SUM(F527:F530)</f>
        <v>21.694000000000003</v>
      </c>
      <c r="G531" s="1447"/>
      <c r="H531" s="1447"/>
      <c r="I531" s="1449"/>
    </row>
    <row r="532" spans="1:9" s="1080" customFormat="1" ht="24.95" customHeight="1" x14ac:dyDescent="0.25">
      <c r="A532" s="1438" t="s">
        <v>1203</v>
      </c>
      <c r="B532" s="1438" t="s">
        <v>979</v>
      </c>
      <c r="C532" s="1439" t="s">
        <v>3290</v>
      </c>
      <c r="D532" s="1440" t="s">
        <v>3291</v>
      </c>
      <c r="E532" s="1441" t="s">
        <v>142</v>
      </c>
      <c r="F532" s="1442">
        <v>3.12</v>
      </c>
      <c r="G532" s="67"/>
      <c r="H532" s="1443">
        <f>ROUND(G532*F532,2)</f>
        <v>0</v>
      </c>
      <c r="I532" s="1440" t="s">
        <v>982</v>
      </c>
    </row>
    <row r="533" spans="1:9" ht="22.5" x14ac:dyDescent="0.2">
      <c r="A533" s="1416"/>
      <c r="B533" s="1417" t="s">
        <v>2912</v>
      </c>
      <c r="C533" s="1418"/>
      <c r="D533" s="1419" t="s">
        <v>3292</v>
      </c>
      <c r="E533" s="1418"/>
      <c r="F533" s="1418"/>
      <c r="G533" s="1418"/>
      <c r="H533" s="1418"/>
      <c r="I533" s="1420"/>
    </row>
    <row r="534" spans="1:9" ht="9.9499999999999993" customHeight="1" x14ac:dyDescent="0.2">
      <c r="A534" s="1416"/>
      <c r="B534" s="1421" t="s">
        <v>983</v>
      </c>
      <c r="C534" s="1418"/>
      <c r="D534" s="166" t="s">
        <v>3293</v>
      </c>
      <c r="E534" s="1418"/>
      <c r="F534" s="1418"/>
      <c r="G534" s="1418"/>
      <c r="H534" s="1418"/>
      <c r="I534" s="1420"/>
    </row>
    <row r="535" spans="1:9" ht="9.9499999999999993" customHeight="1" x14ac:dyDescent="0.2">
      <c r="A535" s="1416"/>
      <c r="B535" s="1417" t="s">
        <v>1079</v>
      </c>
      <c r="C535" s="1418"/>
      <c r="D535" s="1451" t="s">
        <v>3294</v>
      </c>
      <c r="E535" s="1418"/>
      <c r="F535" s="1418"/>
      <c r="G535" s="1418"/>
      <c r="H535" s="1418"/>
      <c r="I535" s="1420"/>
    </row>
    <row r="536" spans="1:9" ht="9.9499999999999993" customHeight="1" x14ac:dyDescent="0.2">
      <c r="A536" s="1422"/>
      <c r="B536" s="1417" t="s">
        <v>985</v>
      </c>
      <c r="C536" s="1423" t="s">
        <v>986</v>
      </c>
      <c r="D536" s="1424" t="s">
        <v>3273</v>
      </c>
      <c r="E536" s="1425"/>
      <c r="F536" s="1423" t="s">
        <v>986</v>
      </c>
      <c r="G536" s="1425"/>
      <c r="H536" s="1425"/>
      <c r="I536" s="1426"/>
    </row>
    <row r="537" spans="1:9" ht="9.9499999999999993" customHeight="1" x14ac:dyDescent="0.2">
      <c r="A537" s="1427"/>
      <c r="B537" s="1417" t="s">
        <v>985</v>
      </c>
      <c r="C537" s="1428" t="s">
        <v>986</v>
      </c>
      <c r="D537" s="1429" t="s">
        <v>3295</v>
      </c>
      <c r="E537" s="1430"/>
      <c r="F537" s="1431">
        <v>3.12</v>
      </c>
      <c r="G537" s="1430"/>
      <c r="H537" s="1430"/>
      <c r="I537" s="1432"/>
    </row>
    <row r="538" spans="1:9" s="1080" customFormat="1" ht="24.95" customHeight="1" x14ac:dyDescent="0.25">
      <c r="A538" s="1411" t="s">
        <v>1207</v>
      </c>
      <c r="B538" s="1411" t="s">
        <v>979</v>
      </c>
      <c r="C538" s="1412" t="s">
        <v>3296</v>
      </c>
      <c r="D538" s="1145" t="s">
        <v>3297</v>
      </c>
      <c r="E538" s="1413" t="s">
        <v>142</v>
      </c>
      <c r="F538" s="1414">
        <v>2.4</v>
      </c>
      <c r="G538" s="67"/>
      <c r="H538" s="1415">
        <f>ROUND(G538*F538,2)</f>
        <v>0</v>
      </c>
      <c r="I538" s="1145" t="s">
        <v>982</v>
      </c>
    </row>
    <row r="539" spans="1:9" ht="9.9499999999999993" customHeight="1" x14ac:dyDescent="0.2">
      <c r="A539" s="1416"/>
      <c r="B539" s="1417" t="s">
        <v>2912</v>
      </c>
      <c r="C539" s="1418"/>
      <c r="D539" s="1419" t="s">
        <v>3298</v>
      </c>
      <c r="E539" s="1418"/>
      <c r="F539" s="1418"/>
      <c r="G539" s="1418"/>
      <c r="H539" s="1418"/>
      <c r="I539" s="1420"/>
    </row>
    <row r="540" spans="1:9" ht="9.9499999999999993" customHeight="1" x14ac:dyDescent="0.2">
      <c r="A540" s="1416"/>
      <c r="B540" s="1421" t="s">
        <v>983</v>
      </c>
      <c r="C540" s="1418"/>
      <c r="D540" s="166" t="s">
        <v>3299</v>
      </c>
      <c r="E540" s="1418"/>
      <c r="F540" s="1418"/>
      <c r="G540" s="1418"/>
      <c r="H540" s="1418"/>
      <c r="I540" s="1420"/>
    </row>
    <row r="541" spans="1:9" ht="9.9499999999999993" customHeight="1" x14ac:dyDescent="0.2">
      <c r="A541" s="1422"/>
      <c r="B541" s="1417" t="s">
        <v>985</v>
      </c>
      <c r="C541" s="1423" t="s">
        <v>986</v>
      </c>
      <c r="D541" s="1424" t="s">
        <v>3273</v>
      </c>
      <c r="E541" s="1425"/>
      <c r="F541" s="1423" t="s">
        <v>986</v>
      </c>
      <c r="G541" s="1425"/>
      <c r="H541" s="1425"/>
      <c r="I541" s="1426"/>
    </row>
    <row r="542" spans="1:9" ht="9.9499999999999993" customHeight="1" x14ac:dyDescent="0.2">
      <c r="A542" s="1422"/>
      <c r="B542" s="1417" t="s">
        <v>985</v>
      </c>
      <c r="C542" s="1423" t="s">
        <v>986</v>
      </c>
      <c r="D542" s="1424" t="s">
        <v>3300</v>
      </c>
      <c r="E542" s="1425"/>
      <c r="F542" s="1423" t="s">
        <v>986</v>
      </c>
      <c r="G542" s="1425"/>
      <c r="H542" s="1425"/>
      <c r="I542" s="1426"/>
    </row>
    <row r="543" spans="1:9" ht="9.9499999999999993" customHeight="1" x14ac:dyDescent="0.2">
      <c r="A543" s="1427"/>
      <c r="B543" s="1417" t="s">
        <v>985</v>
      </c>
      <c r="C543" s="1428" t="s">
        <v>986</v>
      </c>
      <c r="D543" s="1429" t="s">
        <v>3301</v>
      </c>
      <c r="E543" s="1430"/>
      <c r="F543" s="1431">
        <v>2.4</v>
      </c>
      <c r="G543" s="1430"/>
      <c r="H543" s="1430"/>
      <c r="I543" s="1432"/>
    </row>
    <row r="544" spans="1:9" s="1080" customFormat="1" ht="24.95" customHeight="1" x14ac:dyDescent="0.25">
      <c r="A544" s="1411" t="s">
        <v>3302</v>
      </c>
      <c r="B544" s="1411" t="s">
        <v>979</v>
      </c>
      <c r="C544" s="1412" t="s">
        <v>3303</v>
      </c>
      <c r="D544" s="1145" t="s">
        <v>3304</v>
      </c>
      <c r="E544" s="1413" t="s">
        <v>125</v>
      </c>
      <c r="F544" s="1414">
        <v>84.5</v>
      </c>
      <c r="G544" s="67"/>
      <c r="H544" s="1415">
        <f>ROUND(G544*F544,2)</f>
        <v>0</v>
      </c>
      <c r="I544" s="1145" t="s">
        <v>986</v>
      </c>
    </row>
    <row r="545" spans="1:9" ht="9.9499999999999993" customHeight="1" x14ac:dyDescent="0.2">
      <c r="A545" s="1416"/>
      <c r="B545" s="1417" t="s">
        <v>2912</v>
      </c>
      <c r="C545" s="1418"/>
      <c r="D545" s="1419" t="s">
        <v>3304</v>
      </c>
      <c r="E545" s="1418"/>
      <c r="F545" s="1418"/>
      <c r="G545" s="1418"/>
      <c r="H545" s="1418"/>
      <c r="I545" s="1420"/>
    </row>
    <row r="546" spans="1:9" ht="9.9499999999999993" customHeight="1" x14ac:dyDescent="0.2">
      <c r="A546" s="1422"/>
      <c r="B546" s="1417" t="s">
        <v>985</v>
      </c>
      <c r="C546" s="1423" t="s">
        <v>986</v>
      </c>
      <c r="D546" s="1424" t="s">
        <v>3305</v>
      </c>
      <c r="E546" s="1425"/>
      <c r="F546" s="1423" t="s">
        <v>986</v>
      </c>
      <c r="G546" s="1425"/>
      <c r="H546" s="1425"/>
      <c r="I546" s="1426"/>
    </row>
    <row r="547" spans="1:9" ht="9.9499999999999993" customHeight="1" x14ac:dyDescent="0.2">
      <c r="A547" s="1422"/>
      <c r="B547" s="1417" t="s">
        <v>985</v>
      </c>
      <c r="C547" s="1423" t="s">
        <v>986</v>
      </c>
      <c r="D547" s="1424" t="s">
        <v>3306</v>
      </c>
      <c r="E547" s="1425"/>
      <c r="F547" s="1423" t="s">
        <v>986</v>
      </c>
      <c r="G547" s="1425"/>
      <c r="H547" s="1425"/>
      <c r="I547" s="1426"/>
    </row>
    <row r="548" spans="1:9" ht="9.9499999999999993" customHeight="1" x14ac:dyDescent="0.2">
      <c r="A548" s="1427"/>
      <c r="B548" s="1417" t="s">
        <v>985</v>
      </c>
      <c r="C548" s="1428" t="s">
        <v>986</v>
      </c>
      <c r="D548" s="1429" t="s">
        <v>3307</v>
      </c>
      <c r="E548" s="1430"/>
      <c r="F548" s="1431">
        <v>67</v>
      </c>
      <c r="G548" s="1430"/>
      <c r="H548" s="1430"/>
      <c r="I548" s="1432"/>
    </row>
    <row r="549" spans="1:9" ht="9.9499999999999993" customHeight="1" x14ac:dyDescent="0.2">
      <c r="A549" s="1427"/>
      <c r="B549" s="1417" t="s">
        <v>985</v>
      </c>
      <c r="C549" s="1428" t="s">
        <v>986</v>
      </c>
      <c r="D549" s="1429" t="s">
        <v>3308</v>
      </c>
      <c r="E549" s="1430"/>
      <c r="F549" s="1431">
        <v>17.5</v>
      </c>
      <c r="G549" s="1430"/>
      <c r="H549" s="1430"/>
      <c r="I549" s="1432"/>
    </row>
    <row r="550" spans="1:9" ht="9.9499999999999993" customHeight="1" x14ac:dyDescent="0.2">
      <c r="A550" s="1450"/>
      <c r="B550" s="1417" t="s">
        <v>985</v>
      </c>
      <c r="C550" s="1445" t="s">
        <v>986</v>
      </c>
      <c r="D550" s="1446" t="s">
        <v>1023</v>
      </c>
      <c r="E550" s="1447"/>
      <c r="F550" s="1448">
        <f>SUM(F548:F549)</f>
        <v>84.5</v>
      </c>
      <c r="G550" s="1447"/>
      <c r="H550" s="1447"/>
      <c r="I550" s="1449"/>
    </row>
    <row r="551" spans="1:9" s="1080" customFormat="1" ht="24.95" customHeight="1" x14ac:dyDescent="0.25">
      <c r="A551" s="1438" t="s">
        <v>3309</v>
      </c>
      <c r="B551" s="1438" t="s">
        <v>979</v>
      </c>
      <c r="C551" s="1439" t="s">
        <v>3303</v>
      </c>
      <c r="D551" s="1440" t="s">
        <v>3304</v>
      </c>
      <c r="E551" s="1441" t="s">
        <v>125</v>
      </c>
      <c r="F551" s="1442">
        <v>17.5</v>
      </c>
      <c r="G551" s="67"/>
      <c r="H551" s="1443">
        <f>ROUND(G551*F551,2)</f>
        <v>0</v>
      </c>
      <c r="I551" s="1440" t="s">
        <v>986</v>
      </c>
    </row>
    <row r="552" spans="1:9" ht="22.5" x14ac:dyDescent="0.2">
      <c r="A552" s="1416"/>
      <c r="B552" s="1417" t="s">
        <v>2912</v>
      </c>
      <c r="C552" s="1418"/>
      <c r="D552" s="1419" t="s">
        <v>3310</v>
      </c>
      <c r="E552" s="1418"/>
      <c r="F552" s="1418"/>
      <c r="G552" s="1418"/>
      <c r="H552" s="1418"/>
      <c r="I552" s="1420"/>
    </row>
    <row r="553" spans="1:9" ht="11.25" x14ac:dyDescent="0.2">
      <c r="A553" s="1422"/>
      <c r="B553" s="1417" t="s">
        <v>985</v>
      </c>
      <c r="C553" s="1423" t="s">
        <v>986</v>
      </c>
      <c r="D553" s="1424" t="s">
        <v>3305</v>
      </c>
      <c r="E553" s="1425"/>
      <c r="F553" s="1423" t="s">
        <v>986</v>
      </c>
      <c r="G553" s="1425"/>
      <c r="H553" s="1425"/>
      <c r="I553" s="1426"/>
    </row>
    <row r="554" spans="1:9" ht="11.25" x14ac:dyDescent="0.2">
      <c r="A554" s="1422"/>
      <c r="B554" s="1417" t="s">
        <v>985</v>
      </c>
      <c r="C554" s="1423" t="s">
        <v>986</v>
      </c>
      <c r="D554" s="1424" t="s">
        <v>3306</v>
      </c>
      <c r="E554" s="1425"/>
      <c r="F554" s="1423" t="s">
        <v>986</v>
      </c>
      <c r="G554" s="1425"/>
      <c r="H554" s="1425"/>
      <c r="I554" s="1426"/>
    </row>
    <row r="555" spans="1:9" ht="11.25" x14ac:dyDescent="0.2">
      <c r="A555" s="1427"/>
      <c r="B555" s="1417" t="s">
        <v>985</v>
      </c>
      <c r="C555" s="1428" t="s">
        <v>986</v>
      </c>
      <c r="D555" s="1429" t="s">
        <v>3308</v>
      </c>
      <c r="E555" s="1430"/>
      <c r="F555" s="1431">
        <f>2.5*7</f>
        <v>17.5</v>
      </c>
      <c r="G555" s="1430"/>
      <c r="H555" s="1430"/>
      <c r="I555" s="1432"/>
    </row>
    <row r="556" spans="1:9" ht="11.25" x14ac:dyDescent="0.2">
      <c r="A556" s="1450"/>
      <c r="B556" s="1417" t="s">
        <v>985</v>
      </c>
      <c r="C556" s="1445" t="s">
        <v>986</v>
      </c>
      <c r="D556" s="1446" t="s">
        <v>1023</v>
      </c>
      <c r="E556" s="1447"/>
      <c r="F556" s="1448">
        <f>SUM(F555)</f>
        <v>17.5</v>
      </c>
      <c r="G556" s="1447"/>
      <c r="H556" s="1447"/>
      <c r="I556" s="1449"/>
    </row>
    <row r="557" spans="1:9" s="1080" customFormat="1" ht="24.95" customHeight="1" x14ac:dyDescent="0.25">
      <c r="A557" s="1438" t="s">
        <v>1216</v>
      </c>
      <c r="B557" s="1438" t="s">
        <v>979</v>
      </c>
      <c r="C557" s="1439" t="s">
        <v>3311</v>
      </c>
      <c r="D557" s="1440" t="s">
        <v>3312</v>
      </c>
      <c r="E557" s="1441" t="s">
        <v>92</v>
      </c>
      <c r="F557" s="1442">
        <v>2</v>
      </c>
      <c r="G557" s="67"/>
      <c r="H557" s="1443">
        <f>ROUND(G557*F557,2)</f>
        <v>0</v>
      </c>
      <c r="I557" s="1440" t="s">
        <v>986</v>
      </c>
    </row>
    <row r="558" spans="1:9" ht="11.25" x14ac:dyDescent="0.2">
      <c r="A558" s="1416"/>
      <c r="B558" s="1417" t="s">
        <v>2912</v>
      </c>
      <c r="C558" s="1418"/>
      <c r="D558" s="1419" t="s">
        <v>3312</v>
      </c>
      <c r="E558" s="1418"/>
      <c r="F558" s="1418"/>
      <c r="G558" s="1418"/>
      <c r="H558" s="1418"/>
      <c r="I558" s="1420"/>
    </row>
    <row r="559" spans="1:9" ht="11.25" x14ac:dyDescent="0.2">
      <c r="A559" s="1422"/>
      <c r="B559" s="1417" t="s">
        <v>985</v>
      </c>
      <c r="C559" s="1423" t="s">
        <v>986</v>
      </c>
      <c r="D559" s="1424" t="s">
        <v>2962</v>
      </c>
      <c r="E559" s="1425"/>
      <c r="F559" s="1423" t="s">
        <v>986</v>
      </c>
      <c r="G559" s="1425"/>
      <c r="H559" s="1425"/>
      <c r="I559" s="1426"/>
    </row>
    <row r="560" spans="1:9" ht="11.25" x14ac:dyDescent="0.2">
      <c r="A560" s="1427"/>
      <c r="B560" s="1417" t="s">
        <v>985</v>
      </c>
      <c r="C560" s="1428" t="s">
        <v>986</v>
      </c>
      <c r="D560" s="1429" t="s">
        <v>75</v>
      </c>
      <c r="E560" s="1430"/>
      <c r="F560" s="1431">
        <v>2</v>
      </c>
      <c r="G560" s="1430"/>
      <c r="H560" s="1430"/>
      <c r="I560" s="1432"/>
    </row>
    <row r="561" spans="1:9" s="1080" customFormat="1" ht="24.95" customHeight="1" x14ac:dyDescent="0.25">
      <c r="A561" s="1438" t="s">
        <v>1220</v>
      </c>
      <c r="B561" s="1438" t="s">
        <v>979</v>
      </c>
      <c r="C561" s="1439" t="s">
        <v>3313</v>
      </c>
      <c r="D561" s="1440" t="s">
        <v>3314</v>
      </c>
      <c r="E561" s="1441" t="s">
        <v>106</v>
      </c>
      <c r="F561" s="1442">
        <v>8.4480000000000004</v>
      </c>
      <c r="G561" s="67"/>
      <c r="H561" s="1443">
        <f>ROUND(G561*F561,2)</f>
        <v>0</v>
      </c>
      <c r="I561" s="1440" t="s">
        <v>982</v>
      </c>
    </row>
    <row r="562" spans="1:9" ht="11.25" x14ac:dyDescent="0.2">
      <c r="A562" s="1416"/>
      <c r="B562" s="1417" t="s">
        <v>2912</v>
      </c>
      <c r="C562" s="1418"/>
      <c r="D562" s="1419" t="s">
        <v>3315</v>
      </c>
      <c r="E562" s="1418"/>
      <c r="F562" s="1418"/>
      <c r="G562" s="1418"/>
      <c r="H562" s="1418"/>
      <c r="I562" s="1420"/>
    </row>
    <row r="563" spans="1:9" ht="11.25" x14ac:dyDescent="0.2">
      <c r="A563" s="1416"/>
      <c r="B563" s="1421" t="s">
        <v>983</v>
      </c>
      <c r="C563" s="1418"/>
      <c r="D563" s="166" t="s">
        <v>3316</v>
      </c>
      <c r="E563" s="1418"/>
      <c r="F563" s="1418"/>
      <c r="G563" s="1418"/>
      <c r="H563" s="1418"/>
      <c r="I563" s="1420"/>
    </row>
    <row r="564" spans="1:9" ht="11.25" x14ac:dyDescent="0.2">
      <c r="A564" s="1422"/>
      <c r="B564" s="1417" t="s">
        <v>985</v>
      </c>
      <c r="C564" s="1423" t="s">
        <v>986</v>
      </c>
      <c r="D564" s="1424" t="s">
        <v>2962</v>
      </c>
      <c r="E564" s="1425"/>
      <c r="F564" s="1423" t="s">
        <v>986</v>
      </c>
      <c r="G564" s="1425"/>
      <c r="H564" s="1425"/>
      <c r="I564" s="1426"/>
    </row>
    <row r="565" spans="1:9" ht="11.25" x14ac:dyDescent="0.2">
      <c r="A565" s="1427"/>
      <c r="B565" s="1417" t="s">
        <v>985</v>
      </c>
      <c r="C565" s="1428" t="s">
        <v>986</v>
      </c>
      <c r="D565" s="1429" t="s">
        <v>3317</v>
      </c>
      <c r="E565" s="1430"/>
      <c r="F565" s="1431">
        <v>8.4480000000000004</v>
      </c>
      <c r="G565" s="1430"/>
      <c r="H565" s="1430"/>
      <c r="I565" s="1432"/>
    </row>
    <row r="566" spans="1:9" s="1080" customFormat="1" ht="24.95" customHeight="1" x14ac:dyDescent="0.25">
      <c r="A566" s="1411" t="s">
        <v>3318</v>
      </c>
      <c r="B566" s="1411" t="s">
        <v>979</v>
      </c>
      <c r="C566" s="1412" t="s">
        <v>3319</v>
      </c>
      <c r="D566" s="1145" t="s">
        <v>3320</v>
      </c>
      <c r="E566" s="1413" t="s">
        <v>106</v>
      </c>
      <c r="F566" s="1414">
        <v>70.510000000000005</v>
      </c>
      <c r="G566" s="67"/>
      <c r="H566" s="1415">
        <f>ROUND(G566*F566,2)</f>
        <v>0</v>
      </c>
      <c r="I566" s="1145" t="s">
        <v>982</v>
      </c>
    </row>
    <row r="567" spans="1:9" ht="11.25" x14ac:dyDescent="0.2">
      <c r="A567" s="1416"/>
      <c r="B567" s="1417" t="s">
        <v>2912</v>
      </c>
      <c r="C567" s="1418"/>
      <c r="D567" s="1419" t="s">
        <v>3321</v>
      </c>
      <c r="E567" s="1418"/>
      <c r="F567" s="1418"/>
      <c r="G567" s="1418"/>
      <c r="H567" s="1418"/>
      <c r="I567" s="1420"/>
    </row>
    <row r="568" spans="1:9" ht="11.25" x14ac:dyDescent="0.2">
      <c r="A568" s="1416"/>
      <c r="B568" s="1421" t="s">
        <v>983</v>
      </c>
      <c r="C568" s="1418"/>
      <c r="D568" s="166" t="s">
        <v>3322</v>
      </c>
      <c r="E568" s="1418"/>
      <c r="F568" s="1418"/>
      <c r="G568" s="1418"/>
      <c r="H568" s="1418"/>
      <c r="I568" s="1420"/>
    </row>
    <row r="569" spans="1:9" ht="11.25" x14ac:dyDescent="0.2">
      <c r="A569" s="1422"/>
      <c r="B569" s="1417" t="s">
        <v>985</v>
      </c>
      <c r="C569" s="1423" t="s">
        <v>986</v>
      </c>
      <c r="D569" s="1424" t="s">
        <v>3323</v>
      </c>
      <c r="E569" s="1425"/>
      <c r="F569" s="1423" t="s">
        <v>986</v>
      </c>
      <c r="G569" s="1425"/>
      <c r="H569" s="1425"/>
      <c r="I569" s="1426"/>
    </row>
    <row r="570" spans="1:9" ht="11.25" x14ac:dyDescent="0.2">
      <c r="A570" s="1427"/>
      <c r="B570" s="1417" t="s">
        <v>985</v>
      </c>
      <c r="C570" s="1428" t="s">
        <v>986</v>
      </c>
      <c r="D570" s="1429" t="s">
        <v>3324</v>
      </c>
      <c r="E570" s="1430"/>
      <c r="F570" s="1431">
        <v>12</v>
      </c>
      <c r="G570" s="1430"/>
      <c r="H570" s="1430"/>
      <c r="I570" s="1432"/>
    </row>
    <row r="571" spans="1:9" ht="11.25" x14ac:dyDescent="0.2">
      <c r="A571" s="1422"/>
      <c r="B571" s="1417" t="s">
        <v>985</v>
      </c>
      <c r="C571" s="1423" t="s">
        <v>986</v>
      </c>
      <c r="D571" s="1424" t="s">
        <v>3325</v>
      </c>
      <c r="E571" s="1425"/>
      <c r="F571" s="1423" t="s">
        <v>986</v>
      </c>
      <c r="G571" s="1425"/>
      <c r="H571" s="1425"/>
      <c r="I571" s="1426"/>
    </row>
    <row r="572" spans="1:9" ht="11.25" x14ac:dyDescent="0.2">
      <c r="A572" s="1427"/>
      <c r="B572" s="1417" t="s">
        <v>985</v>
      </c>
      <c r="C572" s="1428" t="s">
        <v>986</v>
      </c>
      <c r="D572" s="1429" t="s">
        <v>3324</v>
      </c>
      <c r="E572" s="1430"/>
      <c r="F572" s="1431">
        <v>12</v>
      </c>
      <c r="G572" s="1430"/>
      <c r="H572" s="1430"/>
      <c r="I572" s="1432"/>
    </row>
    <row r="573" spans="1:9" ht="11.25" x14ac:dyDescent="0.2">
      <c r="A573" s="1422"/>
      <c r="B573" s="1417" t="s">
        <v>985</v>
      </c>
      <c r="C573" s="1423" t="s">
        <v>986</v>
      </c>
      <c r="D573" s="1424" t="s">
        <v>3326</v>
      </c>
      <c r="E573" s="1425"/>
      <c r="F573" s="1423" t="s">
        <v>986</v>
      </c>
      <c r="G573" s="1425"/>
      <c r="H573" s="1425"/>
      <c r="I573" s="1426"/>
    </row>
    <row r="574" spans="1:9" ht="11.25" x14ac:dyDescent="0.2">
      <c r="A574" s="1427"/>
      <c r="B574" s="1417" t="s">
        <v>985</v>
      </c>
      <c r="C574" s="1428" t="s">
        <v>986</v>
      </c>
      <c r="D574" s="1429" t="s">
        <v>3324</v>
      </c>
      <c r="E574" s="1430"/>
      <c r="F574" s="1431">
        <v>12</v>
      </c>
      <c r="G574" s="1430"/>
      <c r="H574" s="1430"/>
      <c r="I574" s="1432"/>
    </row>
    <row r="575" spans="1:9" ht="11.25" x14ac:dyDescent="0.2">
      <c r="A575" s="1422"/>
      <c r="B575" s="1417" t="s">
        <v>985</v>
      </c>
      <c r="C575" s="1423" t="s">
        <v>986</v>
      </c>
      <c r="D575" s="1424" t="s">
        <v>3283</v>
      </c>
      <c r="E575" s="1425"/>
      <c r="F575" s="1423" t="s">
        <v>986</v>
      </c>
      <c r="G575" s="1425"/>
      <c r="H575" s="1425"/>
      <c r="I575" s="1426"/>
    </row>
    <row r="576" spans="1:9" ht="11.25" x14ac:dyDescent="0.2">
      <c r="A576" s="1427"/>
      <c r="B576" s="1417" t="s">
        <v>985</v>
      </c>
      <c r="C576" s="1428" t="s">
        <v>986</v>
      </c>
      <c r="D576" s="1429" t="s">
        <v>3327</v>
      </c>
      <c r="E576" s="1430"/>
      <c r="F576" s="1431">
        <f>72.72-F594</f>
        <v>34.51</v>
      </c>
      <c r="G576" s="1430"/>
      <c r="H576" s="1430"/>
      <c r="I576" s="1432"/>
    </row>
    <row r="577" spans="1:9" ht="11.25" x14ac:dyDescent="0.2">
      <c r="A577" s="1450"/>
      <c r="B577" s="1417" t="s">
        <v>985</v>
      </c>
      <c r="C577" s="1445" t="s">
        <v>986</v>
      </c>
      <c r="D577" s="1446" t="s">
        <v>1023</v>
      </c>
      <c r="E577" s="1447"/>
      <c r="F577" s="1448">
        <f>SUM(F570:F576)</f>
        <v>70.509999999999991</v>
      </c>
      <c r="G577" s="1447"/>
      <c r="H577" s="1447"/>
      <c r="I577" s="1449"/>
    </row>
    <row r="578" spans="1:9" s="1080" customFormat="1" ht="24.95" customHeight="1" x14ac:dyDescent="0.25">
      <c r="A578" s="1438" t="s">
        <v>3328</v>
      </c>
      <c r="B578" s="1438" t="s">
        <v>979</v>
      </c>
      <c r="C578" s="1439" t="s">
        <v>3319</v>
      </c>
      <c r="D578" s="1440" t="s">
        <v>3320</v>
      </c>
      <c r="E578" s="1441" t="s">
        <v>106</v>
      </c>
      <c r="F578" s="1442">
        <v>286.77999999999997</v>
      </c>
      <c r="G578" s="67"/>
      <c r="H578" s="1443">
        <f>ROUND(G578*F578,2)</f>
        <v>0</v>
      </c>
      <c r="I578" s="1440" t="s">
        <v>982</v>
      </c>
    </row>
    <row r="579" spans="1:9" ht="22.5" x14ac:dyDescent="0.2">
      <c r="A579" s="1416"/>
      <c r="B579" s="1417" t="s">
        <v>2912</v>
      </c>
      <c r="C579" s="1418"/>
      <c r="D579" s="1419" t="s">
        <v>3329</v>
      </c>
      <c r="E579" s="1418"/>
      <c r="F579" s="1418"/>
      <c r="G579" s="1418"/>
      <c r="H579" s="1418"/>
      <c r="I579" s="1420"/>
    </row>
    <row r="580" spans="1:9" ht="11.25" x14ac:dyDescent="0.2">
      <c r="A580" s="1416"/>
      <c r="B580" s="1421" t="s">
        <v>983</v>
      </c>
      <c r="C580" s="1418"/>
      <c r="D580" s="166" t="s">
        <v>3322</v>
      </c>
      <c r="E580" s="1418"/>
      <c r="F580" s="1418"/>
      <c r="G580" s="1418"/>
      <c r="H580" s="1418"/>
      <c r="I580" s="1420"/>
    </row>
    <row r="581" spans="1:9" ht="11.25" x14ac:dyDescent="0.2">
      <c r="A581" s="1422"/>
      <c r="B581" s="1417" t="s">
        <v>985</v>
      </c>
      <c r="C581" s="1423" t="s">
        <v>986</v>
      </c>
      <c r="D581" s="1424" t="s">
        <v>3273</v>
      </c>
      <c r="E581" s="1425"/>
      <c r="F581" s="1423" t="s">
        <v>986</v>
      </c>
      <c r="G581" s="1425"/>
      <c r="H581" s="1425"/>
      <c r="I581" s="1426"/>
    </row>
    <row r="582" spans="1:9" ht="11.25" x14ac:dyDescent="0.2">
      <c r="A582" s="1427"/>
      <c r="B582" s="1417" t="s">
        <v>985</v>
      </c>
      <c r="C582" s="1428" t="s">
        <v>986</v>
      </c>
      <c r="D582" s="1429" t="s">
        <v>3330</v>
      </c>
      <c r="E582" s="1430"/>
      <c r="F582" s="1431">
        <v>36.76</v>
      </c>
      <c r="G582" s="1430"/>
      <c r="H582" s="1430"/>
      <c r="I582" s="1432"/>
    </row>
    <row r="583" spans="1:9" ht="11.25" x14ac:dyDescent="0.2">
      <c r="A583" s="1427"/>
      <c r="B583" s="1417" t="s">
        <v>985</v>
      </c>
      <c r="C583" s="1428" t="s">
        <v>986</v>
      </c>
      <c r="D583" s="1429" t="s">
        <v>3331</v>
      </c>
      <c r="E583" s="1430"/>
      <c r="F583" s="1431">
        <v>24</v>
      </c>
      <c r="G583" s="1430"/>
      <c r="H583" s="1430"/>
      <c r="I583" s="1432"/>
    </row>
    <row r="584" spans="1:9" ht="11.25" x14ac:dyDescent="0.2">
      <c r="A584" s="1422"/>
      <c r="B584" s="1417" t="s">
        <v>985</v>
      </c>
      <c r="C584" s="1423" t="s">
        <v>986</v>
      </c>
      <c r="D584" s="1424" t="s">
        <v>3332</v>
      </c>
      <c r="E584" s="1425"/>
      <c r="F584" s="1423" t="s">
        <v>986</v>
      </c>
      <c r="G584" s="1425"/>
      <c r="H584" s="1425"/>
      <c r="I584" s="1426"/>
    </row>
    <row r="585" spans="1:9" ht="11.25" x14ac:dyDescent="0.2">
      <c r="A585" s="1427"/>
      <c r="B585" s="1417" t="s">
        <v>985</v>
      </c>
      <c r="C585" s="1428" t="s">
        <v>986</v>
      </c>
      <c r="D585" s="1429" t="s">
        <v>3331</v>
      </c>
      <c r="E585" s="1430"/>
      <c r="F585" s="1431">
        <v>24</v>
      </c>
      <c r="G585" s="1430"/>
      <c r="H585" s="1430"/>
      <c r="I585" s="1432"/>
    </row>
    <row r="586" spans="1:9" ht="11.25" x14ac:dyDescent="0.2">
      <c r="A586" s="1427"/>
      <c r="B586" s="1417" t="s">
        <v>985</v>
      </c>
      <c r="C586" s="1428" t="s">
        <v>986</v>
      </c>
      <c r="D586" s="1429" t="s">
        <v>3333</v>
      </c>
      <c r="E586" s="1430"/>
      <c r="F586" s="1431">
        <v>41.83</v>
      </c>
      <c r="G586" s="1430"/>
      <c r="H586" s="1430"/>
      <c r="I586" s="1432"/>
    </row>
    <row r="587" spans="1:9" ht="11.25" x14ac:dyDescent="0.2">
      <c r="A587" s="1422"/>
      <c r="B587" s="1417" t="s">
        <v>985</v>
      </c>
      <c r="C587" s="1423" t="s">
        <v>986</v>
      </c>
      <c r="D587" s="1424" t="s">
        <v>3323</v>
      </c>
      <c r="E587" s="1425"/>
      <c r="F587" s="1423" t="s">
        <v>986</v>
      </c>
      <c r="G587" s="1425"/>
      <c r="H587" s="1425"/>
      <c r="I587" s="1426"/>
    </row>
    <row r="588" spans="1:9" ht="11.25" x14ac:dyDescent="0.2">
      <c r="A588" s="1427"/>
      <c r="B588" s="1417" t="s">
        <v>985</v>
      </c>
      <c r="C588" s="1428" t="s">
        <v>986</v>
      </c>
      <c r="D588" s="1429" t="s">
        <v>3334</v>
      </c>
      <c r="E588" s="1430"/>
      <c r="F588" s="1431">
        <v>40.06</v>
      </c>
      <c r="G588" s="1430"/>
      <c r="H588" s="1430"/>
      <c r="I588" s="1432"/>
    </row>
    <row r="589" spans="1:9" ht="11.25" x14ac:dyDescent="0.2">
      <c r="A589" s="1422"/>
      <c r="B589" s="1417" t="s">
        <v>985</v>
      </c>
      <c r="C589" s="1423" t="s">
        <v>986</v>
      </c>
      <c r="D589" s="1424" t="s">
        <v>3325</v>
      </c>
      <c r="E589" s="1425"/>
      <c r="F589" s="1423" t="s">
        <v>986</v>
      </c>
      <c r="G589" s="1425"/>
      <c r="H589" s="1425"/>
      <c r="I589" s="1426"/>
    </row>
    <row r="590" spans="1:9" ht="11.25" x14ac:dyDescent="0.2">
      <c r="A590" s="1427"/>
      <c r="B590" s="1417" t="s">
        <v>985</v>
      </c>
      <c r="C590" s="1428" t="s">
        <v>986</v>
      </c>
      <c r="D590" s="1429" t="s">
        <v>3334</v>
      </c>
      <c r="E590" s="1430"/>
      <c r="F590" s="1431">
        <v>40.06</v>
      </c>
      <c r="G590" s="1430"/>
      <c r="H590" s="1430"/>
      <c r="I590" s="1432"/>
    </row>
    <row r="591" spans="1:9" ht="11.25" x14ac:dyDescent="0.2">
      <c r="A591" s="1422"/>
      <c r="B591" s="1417" t="s">
        <v>985</v>
      </c>
      <c r="C591" s="1423" t="s">
        <v>986</v>
      </c>
      <c r="D591" s="1424" t="s">
        <v>3326</v>
      </c>
      <c r="E591" s="1425"/>
      <c r="F591" s="1423" t="s">
        <v>986</v>
      </c>
      <c r="G591" s="1425"/>
      <c r="H591" s="1425"/>
      <c r="I591" s="1426"/>
    </row>
    <row r="592" spans="1:9" ht="11.25" x14ac:dyDescent="0.2">
      <c r="A592" s="1427"/>
      <c r="B592" s="1417" t="s">
        <v>985</v>
      </c>
      <c r="C592" s="1428" t="s">
        <v>986</v>
      </c>
      <c r="D592" s="1429" t="s">
        <v>3335</v>
      </c>
      <c r="E592" s="1430"/>
      <c r="F592" s="1431">
        <v>41.86</v>
      </c>
      <c r="G592" s="1430"/>
      <c r="H592" s="1430"/>
      <c r="I592" s="1432"/>
    </row>
    <row r="593" spans="1:9" ht="11.25" x14ac:dyDescent="0.2">
      <c r="A593" s="1422"/>
      <c r="B593" s="1417" t="s">
        <v>985</v>
      </c>
      <c r="C593" s="1423" t="s">
        <v>986</v>
      </c>
      <c r="D593" s="1424" t="s">
        <v>3283</v>
      </c>
      <c r="E593" s="1425"/>
      <c r="F593" s="1423" t="s">
        <v>986</v>
      </c>
      <c r="G593" s="1425"/>
      <c r="H593" s="1425"/>
      <c r="I593" s="1426"/>
    </row>
    <row r="594" spans="1:9" ht="11.25" x14ac:dyDescent="0.2">
      <c r="A594" s="1427"/>
      <c r="B594" s="1417" t="s">
        <v>985</v>
      </c>
      <c r="C594" s="1428" t="s">
        <v>986</v>
      </c>
      <c r="D594" s="1429" t="s">
        <v>3336</v>
      </c>
      <c r="E594" s="1430"/>
      <c r="F594" s="1431">
        <v>38.21</v>
      </c>
      <c r="G594" s="1430"/>
      <c r="H594" s="1430"/>
      <c r="I594" s="1432"/>
    </row>
    <row r="595" spans="1:9" ht="11.25" x14ac:dyDescent="0.2">
      <c r="A595" s="1450"/>
      <c r="B595" s="1417" t="s">
        <v>985</v>
      </c>
      <c r="C595" s="1445" t="s">
        <v>986</v>
      </c>
      <c r="D595" s="1446" t="s">
        <v>1023</v>
      </c>
      <c r="E595" s="1447"/>
      <c r="F595" s="1448">
        <f>SUM(F582:F594)</f>
        <v>286.77999999999997</v>
      </c>
      <c r="G595" s="1447"/>
      <c r="H595" s="1447"/>
      <c r="I595" s="1449"/>
    </row>
    <row r="596" spans="1:9" s="1080" customFormat="1" ht="24.95" customHeight="1" x14ac:dyDescent="0.25">
      <c r="A596" s="1438" t="s">
        <v>1228</v>
      </c>
      <c r="B596" s="1438" t="s">
        <v>979</v>
      </c>
      <c r="C596" s="1439" t="s">
        <v>3337</v>
      </c>
      <c r="D596" s="1440" t="s">
        <v>3338</v>
      </c>
      <c r="E596" s="1441" t="s">
        <v>106</v>
      </c>
      <c r="F596" s="1442">
        <v>41.83</v>
      </c>
      <c r="G596" s="67"/>
      <c r="H596" s="1443">
        <f>ROUND(G596*F596,2)</f>
        <v>0</v>
      </c>
      <c r="I596" s="1440" t="s">
        <v>986</v>
      </c>
    </row>
    <row r="597" spans="1:9" ht="11.25" x14ac:dyDescent="0.2">
      <c r="A597" s="1416"/>
      <c r="B597" s="1417" t="s">
        <v>2912</v>
      </c>
      <c r="C597" s="1418"/>
      <c r="D597" s="1419" t="s">
        <v>3338</v>
      </c>
      <c r="E597" s="1418"/>
      <c r="F597" s="1418"/>
      <c r="G597" s="1418"/>
      <c r="H597" s="1418"/>
      <c r="I597" s="1420"/>
    </row>
    <row r="598" spans="1:9" ht="11.25" x14ac:dyDescent="0.2">
      <c r="A598" s="1422"/>
      <c r="B598" s="1417" t="s">
        <v>985</v>
      </c>
      <c r="C598" s="1423" t="s">
        <v>986</v>
      </c>
      <c r="D598" s="1424" t="s">
        <v>3332</v>
      </c>
      <c r="E598" s="1425"/>
      <c r="F598" s="1423" t="s">
        <v>986</v>
      </c>
      <c r="G598" s="1425"/>
      <c r="H598" s="1425"/>
      <c r="I598" s="1426"/>
    </row>
    <row r="599" spans="1:9" ht="11.25" x14ac:dyDescent="0.2">
      <c r="A599" s="1427"/>
      <c r="B599" s="1417" t="s">
        <v>985</v>
      </c>
      <c r="C599" s="1428" t="s">
        <v>986</v>
      </c>
      <c r="D599" s="1429" t="s">
        <v>3333</v>
      </c>
      <c r="E599" s="1430"/>
      <c r="F599" s="1431">
        <v>41.83</v>
      </c>
      <c r="G599" s="1430"/>
      <c r="H599" s="1430"/>
      <c r="I599" s="1432"/>
    </row>
    <row r="600" spans="1:9" s="1080" customFormat="1" ht="24.95" customHeight="1" x14ac:dyDescent="0.25">
      <c r="A600" s="1411" t="s">
        <v>3339</v>
      </c>
      <c r="B600" s="1411" t="s">
        <v>979</v>
      </c>
      <c r="C600" s="1412" t="s">
        <v>1087</v>
      </c>
      <c r="D600" s="1145" t="s">
        <v>1088</v>
      </c>
      <c r="E600" s="1413" t="s">
        <v>106</v>
      </c>
      <c r="F600" s="1414">
        <v>53.31</v>
      </c>
      <c r="G600" s="67"/>
      <c r="H600" s="1415">
        <f>ROUND(G600*F600,2)</f>
        <v>0</v>
      </c>
      <c r="I600" s="1145" t="s">
        <v>982</v>
      </c>
    </row>
    <row r="601" spans="1:9" ht="11.25" x14ac:dyDescent="0.2">
      <c r="A601" s="1416"/>
      <c r="B601" s="1417" t="s">
        <v>2912</v>
      </c>
      <c r="C601" s="1418"/>
      <c r="D601" s="1419" t="s">
        <v>1088</v>
      </c>
      <c r="E601" s="1418"/>
      <c r="F601" s="1418"/>
      <c r="G601" s="1418"/>
      <c r="H601" s="1418"/>
      <c r="I601" s="1420"/>
    </row>
    <row r="602" spans="1:9" ht="11.25" x14ac:dyDescent="0.2">
      <c r="A602" s="1416"/>
      <c r="B602" s="1421" t="s">
        <v>983</v>
      </c>
      <c r="C602" s="1418"/>
      <c r="D602" s="166" t="s">
        <v>3340</v>
      </c>
      <c r="E602" s="1418"/>
      <c r="F602" s="1418"/>
      <c r="G602" s="1418"/>
      <c r="H602" s="1418"/>
      <c r="I602" s="1420"/>
    </row>
    <row r="603" spans="1:9" ht="56.25" x14ac:dyDescent="0.2">
      <c r="A603" s="1416"/>
      <c r="B603" s="1417" t="s">
        <v>1079</v>
      </c>
      <c r="C603" s="1418"/>
      <c r="D603" s="1451" t="s">
        <v>3341</v>
      </c>
      <c r="E603" s="1418"/>
      <c r="F603" s="1418"/>
      <c r="G603" s="1418"/>
      <c r="H603" s="1418"/>
      <c r="I603" s="1420"/>
    </row>
    <row r="604" spans="1:9" ht="11.25" x14ac:dyDescent="0.2">
      <c r="A604" s="1422"/>
      <c r="B604" s="1417" t="s">
        <v>985</v>
      </c>
      <c r="C604" s="1423" t="s">
        <v>986</v>
      </c>
      <c r="D604" s="1424" t="s">
        <v>3342</v>
      </c>
      <c r="E604" s="1425"/>
      <c r="F604" s="1423" t="s">
        <v>986</v>
      </c>
      <c r="G604" s="1425"/>
      <c r="H604" s="1425"/>
      <c r="I604" s="1426"/>
    </row>
    <row r="605" spans="1:9" ht="11.25" x14ac:dyDescent="0.2">
      <c r="A605" s="1427"/>
      <c r="B605" s="1417" t="s">
        <v>985</v>
      </c>
      <c r="C605" s="1428" t="s">
        <v>986</v>
      </c>
      <c r="D605" s="1429" t="s">
        <v>3343</v>
      </c>
      <c r="E605" s="1430"/>
      <c r="F605" s="1431">
        <v>35.5</v>
      </c>
      <c r="G605" s="1430"/>
      <c r="H605" s="1430"/>
      <c r="I605" s="1432"/>
    </row>
    <row r="606" spans="1:9" ht="11.25" x14ac:dyDescent="0.2">
      <c r="A606" s="1427"/>
      <c r="B606" s="1417" t="s">
        <v>985</v>
      </c>
      <c r="C606" s="1428" t="s">
        <v>986</v>
      </c>
      <c r="D606" s="1429" t="s">
        <v>3173</v>
      </c>
      <c r="E606" s="1430"/>
      <c r="F606" s="1431">
        <v>12.98</v>
      </c>
      <c r="G606" s="1430"/>
      <c r="H606" s="1430"/>
      <c r="I606" s="1432"/>
    </row>
    <row r="607" spans="1:9" ht="11.25" x14ac:dyDescent="0.2">
      <c r="A607" s="1427"/>
      <c r="B607" s="1417" t="s">
        <v>985</v>
      </c>
      <c r="C607" s="1428" t="s">
        <v>986</v>
      </c>
      <c r="D607" s="1429" t="s">
        <v>3174</v>
      </c>
      <c r="E607" s="1430"/>
      <c r="F607" s="1431">
        <v>4.83</v>
      </c>
      <c r="G607" s="1430"/>
      <c r="H607" s="1430"/>
      <c r="I607" s="1432"/>
    </row>
    <row r="608" spans="1:9" ht="11.25" x14ac:dyDescent="0.2">
      <c r="A608" s="1450"/>
      <c r="B608" s="1417" t="s">
        <v>985</v>
      </c>
      <c r="C608" s="1445" t="s">
        <v>986</v>
      </c>
      <c r="D608" s="1446" t="s">
        <v>1023</v>
      </c>
      <c r="E608" s="1447"/>
      <c r="F608" s="1448">
        <f>SUM(F605:F607)</f>
        <v>53.31</v>
      </c>
      <c r="G608" s="1447"/>
      <c r="H608" s="1447"/>
      <c r="I608" s="1449"/>
    </row>
    <row r="609" spans="1:9" s="1080" customFormat="1" ht="24.95" customHeight="1" x14ac:dyDescent="0.25">
      <c r="A609" s="1438" t="s">
        <v>3344</v>
      </c>
      <c r="B609" s="1438" t="s">
        <v>979</v>
      </c>
      <c r="C609" s="1439" t="s">
        <v>1087</v>
      </c>
      <c r="D609" s="1440" t="s">
        <v>1088</v>
      </c>
      <c r="E609" s="1441" t="s">
        <v>106</v>
      </c>
      <c r="F609" s="1442">
        <v>162.54</v>
      </c>
      <c r="G609" s="67"/>
      <c r="H609" s="1443">
        <f>ROUND(G609*F609,2)</f>
        <v>0</v>
      </c>
      <c r="I609" s="1440" t="s">
        <v>982</v>
      </c>
    </row>
    <row r="610" spans="1:9" ht="11.25" x14ac:dyDescent="0.2">
      <c r="A610" s="1416"/>
      <c r="B610" s="1417" t="s">
        <v>2912</v>
      </c>
      <c r="C610" s="1418"/>
      <c r="D610" s="1419" t="s">
        <v>3345</v>
      </c>
      <c r="E610" s="1418"/>
      <c r="F610" s="1418"/>
      <c r="G610" s="1418"/>
      <c r="H610" s="1418"/>
      <c r="I610" s="1420"/>
    </row>
    <row r="611" spans="1:9" ht="11.25" x14ac:dyDescent="0.2">
      <c r="A611" s="1416"/>
      <c r="B611" s="1421" t="s">
        <v>983</v>
      </c>
      <c r="C611" s="1418"/>
      <c r="D611" s="166" t="s">
        <v>3340</v>
      </c>
      <c r="E611" s="1418"/>
      <c r="F611" s="1418"/>
      <c r="G611" s="1418"/>
      <c r="H611" s="1418"/>
      <c r="I611" s="1420"/>
    </row>
    <row r="612" spans="1:9" ht="56.25" x14ac:dyDescent="0.2">
      <c r="A612" s="1416"/>
      <c r="B612" s="1417" t="s">
        <v>1079</v>
      </c>
      <c r="C612" s="1418"/>
      <c r="D612" s="1451" t="s">
        <v>3341</v>
      </c>
      <c r="E612" s="1418"/>
      <c r="F612" s="1418"/>
      <c r="G612" s="1418"/>
      <c r="H612" s="1418"/>
      <c r="I612" s="1420"/>
    </row>
    <row r="613" spans="1:9" ht="11.25" x14ac:dyDescent="0.2">
      <c r="A613" s="1422"/>
      <c r="B613" s="1417" t="s">
        <v>985</v>
      </c>
      <c r="C613" s="1423" t="s">
        <v>986</v>
      </c>
      <c r="D613" s="1424" t="s">
        <v>3342</v>
      </c>
      <c r="E613" s="1425"/>
      <c r="F613" s="1423" t="s">
        <v>986</v>
      </c>
      <c r="G613" s="1425"/>
      <c r="H613" s="1425"/>
      <c r="I613" s="1426"/>
    </row>
    <row r="614" spans="1:9" ht="11.25" x14ac:dyDescent="0.2">
      <c r="A614" s="1427"/>
      <c r="B614" s="1417" t="s">
        <v>985</v>
      </c>
      <c r="C614" s="1428" t="s">
        <v>986</v>
      </c>
      <c r="D614" s="1429" t="s">
        <v>3346</v>
      </c>
      <c r="E614" s="1430"/>
      <c r="F614" s="1431">
        <v>5.78</v>
      </c>
      <c r="G614" s="1430"/>
      <c r="H614" s="1430"/>
      <c r="I614" s="1432"/>
    </row>
    <row r="615" spans="1:9" ht="11.25" x14ac:dyDescent="0.2">
      <c r="A615" s="1427"/>
      <c r="B615" s="1417" t="s">
        <v>985</v>
      </c>
      <c r="C615" s="1428" t="s">
        <v>986</v>
      </c>
      <c r="D615" s="1429" t="s">
        <v>3347</v>
      </c>
      <c r="E615" s="1430"/>
      <c r="F615" s="1431">
        <v>83.63</v>
      </c>
      <c r="G615" s="1430"/>
      <c r="H615" s="1430"/>
      <c r="I615" s="1432"/>
    </row>
    <row r="616" spans="1:9" ht="11.25" x14ac:dyDescent="0.2">
      <c r="A616" s="1427"/>
      <c r="B616" s="1417" t="s">
        <v>985</v>
      </c>
      <c r="C616" s="1428" t="s">
        <v>986</v>
      </c>
      <c r="D616" s="1429" t="s">
        <v>3178</v>
      </c>
      <c r="E616" s="1430"/>
      <c r="F616" s="1431">
        <v>24</v>
      </c>
      <c r="G616" s="1430"/>
      <c r="H616" s="1430"/>
      <c r="I616" s="1432"/>
    </row>
    <row r="617" spans="1:9" ht="11.25" x14ac:dyDescent="0.2">
      <c r="A617" s="1427"/>
      <c r="B617" s="1417" t="s">
        <v>985</v>
      </c>
      <c r="C617" s="1428" t="s">
        <v>986</v>
      </c>
      <c r="D617" s="1429" t="s">
        <v>3348</v>
      </c>
      <c r="E617" s="1430"/>
      <c r="F617" s="1431">
        <v>7.6</v>
      </c>
      <c r="G617" s="1430"/>
      <c r="H617" s="1430"/>
      <c r="I617" s="1432"/>
    </row>
    <row r="618" spans="1:9" ht="11.25" x14ac:dyDescent="0.2">
      <c r="A618" s="1427"/>
      <c r="B618" s="1417" t="s">
        <v>985</v>
      </c>
      <c r="C618" s="1428" t="s">
        <v>986</v>
      </c>
      <c r="D618" s="1429" t="s">
        <v>3349</v>
      </c>
      <c r="E618" s="1430"/>
      <c r="F618" s="1431">
        <v>41.53</v>
      </c>
      <c r="G618" s="1430"/>
      <c r="H618" s="1430"/>
      <c r="I618" s="1432"/>
    </row>
    <row r="619" spans="1:9" ht="11.25" x14ac:dyDescent="0.2">
      <c r="A619" s="1450"/>
      <c r="B619" s="1417" t="s">
        <v>985</v>
      </c>
      <c r="C619" s="1445" t="s">
        <v>986</v>
      </c>
      <c r="D619" s="1446" t="s">
        <v>1023</v>
      </c>
      <c r="E619" s="1447"/>
      <c r="F619" s="1448">
        <f>SUM(F614:F618)</f>
        <v>162.54</v>
      </c>
      <c r="G619" s="1447"/>
      <c r="H619" s="1447"/>
      <c r="I619" s="1449"/>
    </row>
    <row r="620" spans="1:9" s="1080" customFormat="1" ht="24.95" customHeight="1" x14ac:dyDescent="0.25">
      <c r="A620" s="1438">
        <v>62</v>
      </c>
      <c r="B620" s="1438" t="s">
        <v>979</v>
      </c>
      <c r="C620" s="1439" t="s">
        <v>3350</v>
      </c>
      <c r="D620" s="1440" t="s">
        <v>3351</v>
      </c>
      <c r="E620" s="1441" t="s">
        <v>106</v>
      </c>
      <c r="F620" s="1442">
        <v>41.83</v>
      </c>
      <c r="G620" s="67"/>
      <c r="H620" s="1443">
        <f>ROUND(G620*F620,2)</f>
        <v>0</v>
      </c>
      <c r="I620" s="1440" t="s">
        <v>982</v>
      </c>
    </row>
    <row r="621" spans="1:9" ht="11.25" x14ac:dyDescent="0.2">
      <c r="A621" s="1416"/>
      <c r="B621" s="1417" t="s">
        <v>2912</v>
      </c>
      <c r="C621" s="1418"/>
      <c r="D621" s="1419" t="s">
        <v>3352</v>
      </c>
      <c r="E621" s="1418"/>
      <c r="F621" s="1418"/>
      <c r="G621" s="1418"/>
      <c r="H621" s="1418"/>
      <c r="I621" s="1420"/>
    </row>
    <row r="622" spans="1:9" ht="11.25" x14ac:dyDescent="0.2">
      <c r="A622" s="1416"/>
      <c r="B622" s="1421" t="s">
        <v>983</v>
      </c>
      <c r="C622" s="1418"/>
      <c r="D622" s="166" t="s">
        <v>3353</v>
      </c>
      <c r="E622" s="1418"/>
      <c r="F622" s="1418"/>
      <c r="G622" s="1418"/>
      <c r="H622" s="1418"/>
      <c r="I622" s="1420"/>
    </row>
    <row r="623" spans="1:9" ht="11.25" x14ac:dyDescent="0.2">
      <c r="A623" s="1422"/>
      <c r="B623" s="1417" t="s">
        <v>985</v>
      </c>
      <c r="C623" s="1423" t="s">
        <v>986</v>
      </c>
      <c r="D623" s="1424" t="s">
        <v>3332</v>
      </c>
      <c r="E623" s="1425"/>
      <c r="F623" s="1423" t="s">
        <v>986</v>
      </c>
      <c r="G623" s="1425"/>
      <c r="H623" s="1425"/>
      <c r="I623" s="1426"/>
    </row>
    <row r="624" spans="1:9" ht="11.25" x14ac:dyDescent="0.2">
      <c r="A624" s="1427"/>
      <c r="B624" s="1417" t="s">
        <v>985</v>
      </c>
      <c r="C624" s="1428" t="s">
        <v>986</v>
      </c>
      <c r="D624" s="1429" t="s">
        <v>3333</v>
      </c>
      <c r="E624" s="1430"/>
      <c r="F624" s="1431">
        <v>41.83</v>
      </c>
      <c r="G624" s="1430"/>
      <c r="H624" s="1430"/>
      <c r="I624" s="1432"/>
    </row>
    <row r="625" spans="1:9" s="1080" customFormat="1" ht="24.95" customHeight="1" x14ac:dyDescent="0.25">
      <c r="A625" s="1411" t="s">
        <v>3354</v>
      </c>
      <c r="B625" s="1411" t="s">
        <v>979</v>
      </c>
      <c r="C625" s="1412" t="s">
        <v>3355</v>
      </c>
      <c r="D625" s="1145" t="s">
        <v>3356</v>
      </c>
      <c r="E625" s="1413" t="s">
        <v>142</v>
      </c>
      <c r="F625" s="1414">
        <v>4.9059999999999997</v>
      </c>
      <c r="G625" s="67"/>
      <c r="H625" s="1415">
        <f>ROUND(G625*F625,2)</f>
        <v>0</v>
      </c>
      <c r="I625" s="1145" t="s">
        <v>982</v>
      </c>
    </row>
    <row r="626" spans="1:9" ht="11.25" x14ac:dyDescent="0.2">
      <c r="A626" s="1416"/>
      <c r="B626" s="1417" t="s">
        <v>2912</v>
      </c>
      <c r="C626" s="1418"/>
      <c r="D626" s="1419" t="s">
        <v>3357</v>
      </c>
      <c r="E626" s="1418"/>
      <c r="F626" s="1418"/>
      <c r="G626" s="1418"/>
      <c r="H626" s="1418"/>
      <c r="I626" s="1420"/>
    </row>
    <row r="627" spans="1:9" ht="11.25" x14ac:dyDescent="0.2">
      <c r="A627" s="1416"/>
      <c r="B627" s="1421" t="s">
        <v>983</v>
      </c>
      <c r="C627" s="1418"/>
      <c r="D627" s="166" t="s">
        <v>3358</v>
      </c>
      <c r="E627" s="1418"/>
      <c r="F627" s="1418"/>
      <c r="G627" s="1418"/>
      <c r="H627" s="1418"/>
      <c r="I627" s="1420"/>
    </row>
    <row r="628" spans="1:9" ht="11.25" x14ac:dyDescent="0.2">
      <c r="A628" s="1422"/>
      <c r="B628" s="1417" t="s">
        <v>985</v>
      </c>
      <c r="C628" s="1423" t="s">
        <v>986</v>
      </c>
      <c r="D628" s="1424" t="s">
        <v>3323</v>
      </c>
      <c r="E628" s="1425"/>
      <c r="F628" s="1423" t="s">
        <v>986</v>
      </c>
      <c r="G628" s="1425"/>
      <c r="H628" s="1425"/>
      <c r="I628" s="1426"/>
    </row>
    <row r="629" spans="1:9" ht="11.25" x14ac:dyDescent="0.2">
      <c r="A629" s="1427"/>
      <c r="B629" s="1417" t="s">
        <v>985</v>
      </c>
      <c r="C629" s="1428" t="s">
        <v>986</v>
      </c>
      <c r="D629" s="1429" t="s">
        <v>3359</v>
      </c>
      <c r="E629" s="1430"/>
      <c r="F629" s="1431">
        <v>0.6</v>
      </c>
      <c r="G629" s="1430"/>
      <c r="H629" s="1430"/>
      <c r="I629" s="1432"/>
    </row>
    <row r="630" spans="1:9" ht="11.25" x14ac:dyDescent="0.2">
      <c r="A630" s="1422"/>
      <c r="B630" s="1417" t="s">
        <v>985</v>
      </c>
      <c r="C630" s="1423" t="s">
        <v>986</v>
      </c>
      <c r="D630" s="1424" t="s">
        <v>3325</v>
      </c>
      <c r="E630" s="1425"/>
      <c r="F630" s="1423" t="s">
        <v>986</v>
      </c>
      <c r="G630" s="1425"/>
      <c r="H630" s="1425"/>
      <c r="I630" s="1426"/>
    </row>
    <row r="631" spans="1:9" ht="11.25" x14ac:dyDescent="0.2">
      <c r="A631" s="1427"/>
      <c r="B631" s="1417" t="s">
        <v>985</v>
      </c>
      <c r="C631" s="1428" t="s">
        <v>986</v>
      </c>
      <c r="D631" s="1429" t="s">
        <v>3359</v>
      </c>
      <c r="E631" s="1430"/>
      <c r="F631" s="1431">
        <v>0.6</v>
      </c>
      <c r="G631" s="1430"/>
      <c r="H631" s="1430"/>
      <c r="I631" s="1432"/>
    </row>
    <row r="632" spans="1:9" ht="11.25" x14ac:dyDescent="0.2">
      <c r="A632" s="1422"/>
      <c r="B632" s="1417" t="s">
        <v>985</v>
      </c>
      <c r="C632" s="1423" t="s">
        <v>986</v>
      </c>
      <c r="D632" s="1424" t="s">
        <v>3326</v>
      </c>
      <c r="E632" s="1425"/>
      <c r="F632" s="1423" t="s">
        <v>986</v>
      </c>
      <c r="G632" s="1425"/>
      <c r="H632" s="1425"/>
      <c r="I632" s="1426"/>
    </row>
    <row r="633" spans="1:9" ht="11.25" x14ac:dyDescent="0.2">
      <c r="A633" s="1427"/>
      <c r="B633" s="1417" t="s">
        <v>985</v>
      </c>
      <c r="C633" s="1428" t="s">
        <v>986</v>
      </c>
      <c r="D633" s="1429" t="s">
        <v>3359</v>
      </c>
      <c r="E633" s="1430"/>
      <c r="F633" s="1431">
        <v>0.6</v>
      </c>
      <c r="G633" s="1430"/>
      <c r="H633" s="1430"/>
      <c r="I633" s="1432"/>
    </row>
    <row r="634" spans="1:9" ht="11.25" x14ac:dyDescent="0.2">
      <c r="A634" s="1422"/>
      <c r="B634" s="1417" t="s">
        <v>985</v>
      </c>
      <c r="C634" s="1423" t="s">
        <v>986</v>
      </c>
      <c r="D634" s="1424" t="s">
        <v>3283</v>
      </c>
      <c r="E634" s="1425"/>
      <c r="F634" s="1423" t="s">
        <v>986</v>
      </c>
      <c r="G634" s="1425"/>
      <c r="H634" s="1425"/>
      <c r="I634" s="1426"/>
    </row>
    <row r="635" spans="1:9" ht="11.25" x14ac:dyDescent="0.2">
      <c r="A635" s="1427"/>
      <c r="B635" s="1417" t="s">
        <v>985</v>
      </c>
      <c r="C635" s="1428" t="s">
        <v>986</v>
      </c>
      <c r="D635" s="1429" t="s">
        <v>3360</v>
      </c>
      <c r="E635" s="1430"/>
      <c r="F635" s="1431">
        <v>3.1059999999999999</v>
      </c>
      <c r="G635" s="1430"/>
      <c r="H635" s="1430"/>
      <c r="I635" s="1432"/>
    </row>
    <row r="636" spans="1:9" ht="11.25" x14ac:dyDescent="0.2">
      <c r="A636" s="1450"/>
      <c r="B636" s="1417" t="s">
        <v>985</v>
      </c>
      <c r="C636" s="1445" t="s">
        <v>986</v>
      </c>
      <c r="D636" s="1446" t="s">
        <v>1023</v>
      </c>
      <c r="E636" s="1447"/>
      <c r="F636" s="1448">
        <f>SUM(F629:F635)</f>
        <v>4.9059999999999997</v>
      </c>
      <c r="G636" s="1447"/>
      <c r="H636" s="1447"/>
      <c r="I636" s="1449"/>
    </row>
    <row r="637" spans="1:9" s="1080" customFormat="1" ht="24.95" customHeight="1" x14ac:dyDescent="0.25">
      <c r="A637" s="1438" t="s">
        <v>3361</v>
      </c>
      <c r="B637" s="1438" t="s">
        <v>979</v>
      </c>
      <c r="C637" s="1439" t="s">
        <v>3355</v>
      </c>
      <c r="D637" s="1440" t="s">
        <v>3356</v>
      </c>
      <c r="E637" s="1441" t="s">
        <v>142</v>
      </c>
      <c r="F637" s="1442">
        <v>22.393999999999998</v>
      </c>
      <c r="G637" s="67"/>
      <c r="H637" s="1443">
        <f>ROUND(G637*F637,2)</f>
        <v>0</v>
      </c>
      <c r="I637" s="1440" t="s">
        <v>982</v>
      </c>
    </row>
    <row r="638" spans="1:9" ht="18" customHeight="1" x14ac:dyDescent="0.2">
      <c r="A638" s="1416"/>
      <c r="B638" s="1417" t="s">
        <v>2912</v>
      </c>
      <c r="C638" s="1418"/>
      <c r="D638" s="1419" t="s">
        <v>3362</v>
      </c>
      <c r="E638" s="1418"/>
      <c r="F638" s="1418"/>
      <c r="G638" s="1418"/>
      <c r="H638" s="1418"/>
      <c r="I638" s="1420"/>
    </row>
    <row r="639" spans="1:9" ht="9.9499999999999993" customHeight="1" x14ac:dyDescent="0.2">
      <c r="A639" s="1416"/>
      <c r="B639" s="1421" t="s">
        <v>983</v>
      </c>
      <c r="C639" s="1418"/>
      <c r="D639" s="166" t="s">
        <v>3358</v>
      </c>
      <c r="E639" s="1418"/>
      <c r="F639" s="1418"/>
      <c r="G639" s="1418"/>
      <c r="H639" s="1418"/>
      <c r="I639" s="1420"/>
    </row>
    <row r="640" spans="1:9" ht="9.9499999999999993" customHeight="1" x14ac:dyDescent="0.2">
      <c r="A640" s="1422"/>
      <c r="B640" s="1417" t="s">
        <v>985</v>
      </c>
      <c r="C640" s="1423" t="s">
        <v>986</v>
      </c>
      <c r="D640" s="1424" t="s">
        <v>3273</v>
      </c>
      <c r="E640" s="1425"/>
      <c r="F640" s="1423" t="s">
        <v>986</v>
      </c>
      <c r="G640" s="1425"/>
      <c r="H640" s="1425"/>
      <c r="I640" s="1426"/>
    </row>
    <row r="641" spans="1:9" ht="9.9499999999999993" customHeight="1" x14ac:dyDescent="0.2">
      <c r="A641" s="1427"/>
      <c r="B641" s="1417" t="s">
        <v>985</v>
      </c>
      <c r="C641" s="1428" t="s">
        <v>986</v>
      </c>
      <c r="D641" s="1429" t="s">
        <v>3363</v>
      </c>
      <c r="E641" s="1430"/>
      <c r="F641" s="1431">
        <v>3.3079999999999998</v>
      </c>
      <c r="G641" s="1430"/>
      <c r="H641" s="1430"/>
      <c r="I641" s="1432"/>
    </row>
    <row r="642" spans="1:9" ht="9.9499999999999993" customHeight="1" x14ac:dyDescent="0.2">
      <c r="A642" s="1422"/>
      <c r="B642" s="1417" t="s">
        <v>985</v>
      </c>
      <c r="C642" s="1423" t="s">
        <v>986</v>
      </c>
      <c r="D642" s="1424" t="s">
        <v>3332</v>
      </c>
      <c r="E642" s="1425"/>
      <c r="F642" s="1423" t="s">
        <v>986</v>
      </c>
      <c r="G642" s="1425"/>
      <c r="H642" s="1425"/>
      <c r="I642" s="1426"/>
    </row>
    <row r="643" spans="1:9" ht="9.9499999999999993" customHeight="1" x14ac:dyDescent="0.2">
      <c r="A643" s="1427"/>
      <c r="B643" s="1417" t="s">
        <v>985</v>
      </c>
      <c r="C643" s="1428" t="s">
        <v>986</v>
      </c>
      <c r="D643" s="1429" t="s">
        <v>3364</v>
      </c>
      <c r="E643" s="1430"/>
      <c r="F643" s="1431">
        <v>2.16</v>
      </c>
      <c r="G643" s="1430"/>
      <c r="H643" s="1430"/>
      <c r="I643" s="1432"/>
    </row>
    <row r="644" spans="1:9" ht="9.9499999999999993" customHeight="1" x14ac:dyDescent="0.2">
      <c r="A644" s="1427"/>
      <c r="B644" s="1417" t="s">
        <v>985</v>
      </c>
      <c r="C644" s="1428" t="s">
        <v>986</v>
      </c>
      <c r="D644" s="1429" t="s">
        <v>3365</v>
      </c>
      <c r="E644" s="1430"/>
      <c r="F644" s="1431">
        <v>2.5099999999999998</v>
      </c>
      <c r="G644" s="1430"/>
      <c r="H644" s="1430"/>
      <c r="I644" s="1432"/>
    </row>
    <row r="645" spans="1:9" ht="9.9499999999999993" customHeight="1" x14ac:dyDescent="0.2">
      <c r="A645" s="1422"/>
      <c r="B645" s="1417" t="s">
        <v>985</v>
      </c>
      <c r="C645" s="1423" t="s">
        <v>986</v>
      </c>
      <c r="D645" s="1424" t="s">
        <v>3323</v>
      </c>
      <c r="E645" s="1425"/>
      <c r="F645" s="1423" t="s">
        <v>986</v>
      </c>
      <c r="G645" s="1425"/>
      <c r="H645" s="1425"/>
      <c r="I645" s="1426"/>
    </row>
    <row r="646" spans="1:9" ht="9.9499999999999993" customHeight="1" x14ac:dyDescent="0.2">
      <c r="A646" s="1427"/>
      <c r="B646" s="1417" t="s">
        <v>985</v>
      </c>
      <c r="C646" s="1428" t="s">
        <v>986</v>
      </c>
      <c r="D646" s="1429" t="s">
        <v>3366</v>
      </c>
      <c r="E646" s="1430"/>
      <c r="F646" s="1431">
        <v>3.605</v>
      </c>
      <c r="G646" s="1430"/>
      <c r="H646" s="1430"/>
      <c r="I646" s="1432"/>
    </row>
    <row r="647" spans="1:9" ht="9.9499999999999993" customHeight="1" x14ac:dyDescent="0.2">
      <c r="A647" s="1422"/>
      <c r="B647" s="1417" t="s">
        <v>985</v>
      </c>
      <c r="C647" s="1423" t="s">
        <v>986</v>
      </c>
      <c r="D647" s="1424" t="s">
        <v>3325</v>
      </c>
      <c r="E647" s="1425"/>
      <c r="F647" s="1423" t="s">
        <v>986</v>
      </c>
      <c r="G647" s="1425"/>
      <c r="H647" s="1425"/>
      <c r="I647" s="1426"/>
    </row>
    <row r="648" spans="1:9" ht="9.9499999999999993" customHeight="1" x14ac:dyDescent="0.2">
      <c r="A648" s="1427"/>
      <c r="B648" s="1417" t="s">
        <v>985</v>
      </c>
      <c r="C648" s="1428" t="s">
        <v>986</v>
      </c>
      <c r="D648" s="1429" t="s">
        <v>3366</v>
      </c>
      <c r="E648" s="1430"/>
      <c r="F648" s="1431">
        <v>3.605</v>
      </c>
      <c r="G648" s="1430"/>
      <c r="H648" s="1430"/>
      <c r="I648" s="1432"/>
    </row>
    <row r="649" spans="1:9" ht="9.9499999999999993" customHeight="1" x14ac:dyDescent="0.2">
      <c r="A649" s="1422"/>
      <c r="B649" s="1417" t="s">
        <v>985</v>
      </c>
      <c r="C649" s="1423" t="s">
        <v>986</v>
      </c>
      <c r="D649" s="1424" t="s">
        <v>3326</v>
      </c>
      <c r="E649" s="1425"/>
      <c r="F649" s="1423" t="s">
        <v>986</v>
      </c>
      <c r="G649" s="1425"/>
      <c r="H649" s="1425"/>
      <c r="I649" s="1426"/>
    </row>
    <row r="650" spans="1:9" ht="9.9499999999999993" customHeight="1" x14ac:dyDescent="0.2">
      <c r="A650" s="1427"/>
      <c r="B650" s="1417" t="s">
        <v>985</v>
      </c>
      <c r="C650" s="1428" t="s">
        <v>986</v>
      </c>
      <c r="D650" s="1429" t="s">
        <v>3367</v>
      </c>
      <c r="E650" s="1430"/>
      <c r="F650" s="1431">
        <v>3.7669999999999999</v>
      </c>
      <c r="G650" s="1430"/>
      <c r="H650" s="1430"/>
      <c r="I650" s="1432"/>
    </row>
    <row r="651" spans="1:9" ht="9.9499999999999993" customHeight="1" x14ac:dyDescent="0.2">
      <c r="A651" s="1422"/>
      <c r="B651" s="1417" t="s">
        <v>985</v>
      </c>
      <c r="C651" s="1423" t="s">
        <v>986</v>
      </c>
      <c r="D651" s="1424" t="s">
        <v>3283</v>
      </c>
      <c r="E651" s="1425"/>
      <c r="F651" s="1423" t="s">
        <v>986</v>
      </c>
      <c r="G651" s="1425"/>
      <c r="H651" s="1425"/>
      <c r="I651" s="1426"/>
    </row>
    <row r="652" spans="1:9" ht="9.9499999999999993" customHeight="1" x14ac:dyDescent="0.2">
      <c r="A652" s="1427"/>
      <c r="B652" s="1417" t="s">
        <v>985</v>
      </c>
      <c r="C652" s="1428" t="s">
        <v>986</v>
      </c>
      <c r="D652" s="1429" t="s">
        <v>3368</v>
      </c>
      <c r="E652" s="1430"/>
      <c r="F652" s="1431">
        <v>3.4390000000000001</v>
      </c>
      <c r="G652" s="1430"/>
      <c r="H652" s="1430"/>
      <c r="I652" s="1432"/>
    </row>
    <row r="653" spans="1:9" ht="9.9499999999999993" customHeight="1" x14ac:dyDescent="0.2">
      <c r="A653" s="1450"/>
      <c r="B653" s="1417" t="s">
        <v>985</v>
      </c>
      <c r="C653" s="1445" t="s">
        <v>986</v>
      </c>
      <c r="D653" s="1446" t="s">
        <v>1023</v>
      </c>
      <c r="E653" s="1447"/>
      <c r="F653" s="1448">
        <f>SUM(F641:F652)</f>
        <v>22.394000000000002</v>
      </c>
      <c r="G653" s="1447"/>
      <c r="H653" s="1447"/>
      <c r="I653" s="1449"/>
    </row>
    <row r="654" spans="1:9" s="1080" customFormat="1" ht="24.95" customHeight="1" x14ac:dyDescent="0.25">
      <c r="A654" s="1411" t="s">
        <v>1243</v>
      </c>
      <c r="B654" s="1411" t="s">
        <v>979</v>
      </c>
      <c r="C654" s="1412" t="s">
        <v>3369</v>
      </c>
      <c r="D654" s="1145" t="s">
        <v>3370</v>
      </c>
      <c r="E654" s="1413" t="s">
        <v>106</v>
      </c>
      <c r="F654" s="1414">
        <v>8.7200000000000006</v>
      </c>
      <c r="G654" s="67"/>
      <c r="H654" s="1415">
        <f>ROUND(G654*F654,2)</f>
        <v>0</v>
      </c>
      <c r="I654" s="1145" t="s">
        <v>982</v>
      </c>
    </row>
    <row r="655" spans="1:9" ht="9.9499999999999993" customHeight="1" x14ac:dyDescent="0.2">
      <c r="A655" s="1416"/>
      <c r="B655" s="1417" t="s">
        <v>2912</v>
      </c>
      <c r="C655" s="1418"/>
      <c r="D655" s="1419" t="s">
        <v>3371</v>
      </c>
      <c r="E655" s="1418"/>
      <c r="F655" s="1418"/>
      <c r="G655" s="1418"/>
      <c r="H655" s="1418"/>
      <c r="I655" s="1420"/>
    </row>
    <row r="656" spans="1:9" ht="9.9499999999999993" customHeight="1" x14ac:dyDescent="0.2">
      <c r="A656" s="1416"/>
      <c r="B656" s="1421" t="s">
        <v>983</v>
      </c>
      <c r="C656" s="1418"/>
      <c r="D656" s="166" t="s">
        <v>3372</v>
      </c>
      <c r="E656" s="1418"/>
      <c r="F656" s="1418"/>
      <c r="G656" s="1418"/>
      <c r="H656" s="1418"/>
      <c r="I656" s="1420"/>
    </row>
    <row r="657" spans="1:9" ht="9.9499999999999993" customHeight="1" x14ac:dyDescent="0.2">
      <c r="A657" s="1422"/>
      <c r="B657" s="1417" t="s">
        <v>985</v>
      </c>
      <c r="C657" s="1423" t="s">
        <v>986</v>
      </c>
      <c r="D657" s="1424" t="s">
        <v>3373</v>
      </c>
      <c r="E657" s="1425"/>
      <c r="F657" s="1423" t="s">
        <v>986</v>
      </c>
      <c r="G657" s="1425"/>
      <c r="H657" s="1425"/>
      <c r="I657" s="1426"/>
    </row>
    <row r="658" spans="1:9" ht="9.9499999999999993" customHeight="1" x14ac:dyDescent="0.2">
      <c r="A658" s="1427"/>
      <c r="B658" s="1417" t="s">
        <v>985</v>
      </c>
      <c r="C658" s="1428" t="s">
        <v>986</v>
      </c>
      <c r="D658" s="1429" t="s">
        <v>3374</v>
      </c>
      <c r="E658" s="1430"/>
      <c r="F658" s="1431">
        <v>2.8780000000000001</v>
      </c>
      <c r="G658" s="1430"/>
      <c r="H658" s="1430"/>
      <c r="I658" s="1432"/>
    </row>
    <row r="659" spans="1:9" ht="9.9499999999999993" customHeight="1" x14ac:dyDescent="0.2">
      <c r="A659" s="1427"/>
      <c r="B659" s="1417" t="s">
        <v>985</v>
      </c>
      <c r="C659" s="1428" t="s">
        <v>986</v>
      </c>
      <c r="D659" s="1429" t="s">
        <v>3375</v>
      </c>
      <c r="E659" s="1430"/>
      <c r="F659" s="1431">
        <v>5.8419999999999996</v>
      </c>
      <c r="G659" s="1430"/>
      <c r="H659" s="1430"/>
      <c r="I659" s="1432"/>
    </row>
    <row r="660" spans="1:9" ht="9.9499999999999993" customHeight="1" x14ac:dyDescent="0.2">
      <c r="A660" s="1450"/>
      <c r="B660" s="1417" t="s">
        <v>985</v>
      </c>
      <c r="C660" s="1445" t="s">
        <v>986</v>
      </c>
      <c r="D660" s="1446" t="s">
        <v>1023</v>
      </c>
      <c r="E660" s="1447"/>
      <c r="F660" s="1448">
        <v>8.7199999999999989</v>
      </c>
      <c r="G660" s="1447"/>
      <c r="H660" s="1447"/>
      <c r="I660" s="1449"/>
    </row>
    <row r="661" spans="1:9" s="1080" customFormat="1" ht="24.95" customHeight="1" x14ac:dyDescent="0.25">
      <c r="A661" s="1411" t="s">
        <v>3376</v>
      </c>
      <c r="B661" s="1411" t="s">
        <v>979</v>
      </c>
      <c r="C661" s="1412" t="s">
        <v>3377</v>
      </c>
      <c r="D661" s="1145" t="s">
        <v>3378</v>
      </c>
      <c r="E661" s="1413" t="s">
        <v>106</v>
      </c>
      <c r="F661" s="1414">
        <v>20.349</v>
      </c>
      <c r="G661" s="67"/>
      <c r="H661" s="1415">
        <f>ROUND(G661*F661,2)</f>
        <v>0</v>
      </c>
      <c r="I661" s="1145" t="s">
        <v>982</v>
      </c>
    </row>
    <row r="662" spans="1:9" ht="22.5" x14ac:dyDescent="0.2">
      <c r="A662" s="1416"/>
      <c r="B662" s="1417" t="s">
        <v>2912</v>
      </c>
      <c r="C662" s="1418"/>
      <c r="D662" s="1419" t="s">
        <v>3379</v>
      </c>
      <c r="E662" s="1418"/>
      <c r="F662" s="1418"/>
      <c r="G662" s="1418"/>
      <c r="H662" s="1418"/>
      <c r="I662" s="1420"/>
    </row>
    <row r="663" spans="1:9" ht="11.25" x14ac:dyDescent="0.2">
      <c r="A663" s="1416"/>
      <c r="B663" s="1421" t="s">
        <v>983</v>
      </c>
      <c r="C663" s="1418"/>
      <c r="D663" s="166" t="s">
        <v>3380</v>
      </c>
      <c r="E663" s="1418"/>
      <c r="F663" s="1418"/>
      <c r="G663" s="1418"/>
      <c r="H663" s="1418"/>
      <c r="I663" s="1420"/>
    </row>
    <row r="664" spans="1:9" ht="11.25" x14ac:dyDescent="0.2">
      <c r="A664" s="1422"/>
      <c r="B664" s="1417" t="s">
        <v>985</v>
      </c>
      <c r="C664" s="1423" t="s">
        <v>986</v>
      </c>
      <c r="D664" s="1424" t="s">
        <v>3381</v>
      </c>
      <c r="E664" s="1425"/>
      <c r="F664" s="1423" t="s">
        <v>986</v>
      </c>
      <c r="G664" s="1425"/>
      <c r="H664" s="1425"/>
      <c r="I664" s="1426"/>
    </row>
    <row r="665" spans="1:9" ht="11.25" x14ac:dyDescent="0.2">
      <c r="A665" s="1427"/>
      <c r="B665" s="1417" t="s">
        <v>985</v>
      </c>
      <c r="C665" s="1428" t="s">
        <v>986</v>
      </c>
      <c r="D665" s="1429" t="s">
        <v>3382</v>
      </c>
      <c r="E665" s="1430"/>
      <c r="F665" s="1431">
        <v>8.9440000000000008</v>
      </c>
      <c r="G665" s="1430"/>
      <c r="H665" s="1430"/>
      <c r="I665" s="1432"/>
    </row>
    <row r="666" spans="1:9" ht="11.25" x14ac:dyDescent="0.2">
      <c r="A666" s="1427"/>
      <c r="B666" s="1417" t="s">
        <v>985</v>
      </c>
      <c r="C666" s="1428" t="s">
        <v>986</v>
      </c>
      <c r="D666" s="1429" t="s">
        <v>3383</v>
      </c>
      <c r="E666" s="1430"/>
      <c r="F666" s="1431">
        <v>11.404999999999999</v>
      </c>
      <c r="G666" s="1430"/>
      <c r="H666" s="1430"/>
      <c r="I666" s="1432"/>
    </row>
    <row r="667" spans="1:9" ht="11.25" x14ac:dyDescent="0.2">
      <c r="A667" s="1450"/>
      <c r="B667" s="1417" t="s">
        <v>985</v>
      </c>
      <c r="C667" s="1445" t="s">
        <v>986</v>
      </c>
      <c r="D667" s="1446" t="s">
        <v>1023</v>
      </c>
      <c r="E667" s="1447"/>
      <c r="F667" s="1448">
        <f>SUM(F665:F666)</f>
        <v>20.349</v>
      </c>
      <c r="G667" s="1447"/>
      <c r="H667" s="1447"/>
      <c r="I667" s="1449"/>
    </row>
    <row r="668" spans="1:9" s="1080" customFormat="1" ht="24.95" customHeight="1" x14ac:dyDescent="0.25">
      <c r="A668" s="1438" t="s">
        <v>3384</v>
      </c>
      <c r="B668" s="1438" t="s">
        <v>979</v>
      </c>
      <c r="C668" s="1439" t="s">
        <v>3377</v>
      </c>
      <c r="D668" s="1440" t="s">
        <v>3378</v>
      </c>
      <c r="E668" s="1441" t="s">
        <v>106</v>
      </c>
      <c r="F668" s="1442">
        <v>5.2</v>
      </c>
      <c r="G668" s="67"/>
      <c r="H668" s="1443">
        <f>ROUND(G668*F668,2)</f>
        <v>0</v>
      </c>
      <c r="I668" s="1440" t="s">
        <v>982</v>
      </c>
    </row>
    <row r="669" spans="1:9" ht="22.5" x14ac:dyDescent="0.2">
      <c r="A669" s="1416"/>
      <c r="B669" s="1417" t="s">
        <v>2912</v>
      </c>
      <c r="C669" s="1418"/>
      <c r="D669" s="1419" t="s">
        <v>3385</v>
      </c>
      <c r="E669" s="1418"/>
      <c r="F669" s="1418"/>
      <c r="G669" s="1418"/>
      <c r="H669" s="1418"/>
      <c r="I669" s="1420"/>
    </row>
    <row r="670" spans="1:9" ht="11.25" x14ac:dyDescent="0.2">
      <c r="A670" s="1416"/>
      <c r="B670" s="1421" t="s">
        <v>983</v>
      </c>
      <c r="C670" s="1418"/>
      <c r="D670" s="166" t="s">
        <v>3380</v>
      </c>
      <c r="E670" s="1418"/>
      <c r="F670" s="1418"/>
      <c r="G670" s="1418"/>
      <c r="H670" s="1418"/>
      <c r="I670" s="1420"/>
    </row>
    <row r="671" spans="1:9" ht="9.9499999999999993" customHeight="1" x14ac:dyDescent="0.2">
      <c r="A671" s="1422"/>
      <c r="B671" s="1417" t="s">
        <v>985</v>
      </c>
      <c r="C671" s="1423" t="s">
        <v>986</v>
      </c>
      <c r="D671" s="1424" t="s">
        <v>3381</v>
      </c>
      <c r="E671" s="1425"/>
      <c r="F671" s="1423" t="s">
        <v>986</v>
      </c>
      <c r="G671" s="1425"/>
      <c r="H671" s="1425"/>
      <c r="I671" s="1426"/>
    </row>
    <row r="672" spans="1:9" ht="9.9499999999999993" customHeight="1" x14ac:dyDescent="0.2">
      <c r="A672" s="1427"/>
      <c r="B672" s="1417" t="s">
        <v>985</v>
      </c>
      <c r="C672" s="1428" t="s">
        <v>986</v>
      </c>
      <c r="D672" s="1429" t="s">
        <v>3386</v>
      </c>
      <c r="E672" s="1430"/>
      <c r="F672" s="1431">
        <v>5.2</v>
      </c>
      <c r="G672" s="1430"/>
      <c r="H672" s="1430"/>
      <c r="I672" s="1432"/>
    </row>
    <row r="673" spans="1:9" ht="9.9499999999999993" customHeight="1" x14ac:dyDescent="0.2">
      <c r="A673" s="1450"/>
      <c r="B673" s="1417" t="s">
        <v>985</v>
      </c>
      <c r="C673" s="1445" t="s">
        <v>986</v>
      </c>
      <c r="D673" s="1446" t="s">
        <v>1023</v>
      </c>
      <c r="E673" s="1447"/>
      <c r="F673" s="1448">
        <v>5.2</v>
      </c>
      <c r="G673" s="1447"/>
      <c r="H673" s="1447"/>
      <c r="I673" s="1449"/>
    </row>
    <row r="674" spans="1:9" s="1080" customFormat="1" ht="24.95" customHeight="1" x14ac:dyDescent="0.25">
      <c r="A674" s="1411" t="s">
        <v>1253</v>
      </c>
      <c r="B674" s="1411" t="s">
        <v>979</v>
      </c>
      <c r="C674" s="1412" t="s">
        <v>1094</v>
      </c>
      <c r="D674" s="1145" t="s">
        <v>3387</v>
      </c>
      <c r="E674" s="1413" t="s">
        <v>106</v>
      </c>
      <c r="F674" s="1414">
        <v>8.4819999999999993</v>
      </c>
      <c r="G674" s="67"/>
      <c r="H674" s="1415">
        <f>ROUND(G674*F674,2)</f>
        <v>0</v>
      </c>
      <c r="I674" s="1145" t="s">
        <v>982</v>
      </c>
    </row>
    <row r="675" spans="1:9" ht="11.25" x14ac:dyDescent="0.2">
      <c r="A675" s="1416"/>
      <c r="B675" s="1417" t="s">
        <v>2912</v>
      </c>
      <c r="C675" s="1418"/>
      <c r="D675" s="1419" t="s">
        <v>1095</v>
      </c>
      <c r="E675" s="1418"/>
      <c r="F675" s="1418"/>
      <c r="G675" s="1418"/>
      <c r="H675" s="1418"/>
      <c r="I675" s="1420"/>
    </row>
    <row r="676" spans="1:9" ht="11.25" x14ac:dyDescent="0.2">
      <c r="A676" s="1416"/>
      <c r="B676" s="1421" t="s">
        <v>983</v>
      </c>
      <c r="C676" s="1418"/>
      <c r="D676" s="166" t="s">
        <v>3388</v>
      </c>
      <c r="E676" s="1418"/>
      <c r="F676" s="1418"/>
      <c r="G676" s="1418"/>
      <c r="H676" s="1418"/>
      <c r="I676" s="1420"/>
    </row>
    <row r="677" spans="1:9" ht="9.9499999999999993" customHeight="1" x14ac:dyDescent="0.2">
      <c r="A677" s="1422"/>
      <c r="B677" s="1417" t="s">
        <v>985</v>
      </c>
      <c r="C677" s="1423" t="s">
        <v>986</v>
      </c>
      <c r="D677" s="1424" t="s">
        <v>3280</v>
      </c>
      <c r="E677" s="1425"/>
      <c r="F677" s="1423" t="s">
        <v>986</v>
      </c>
      <c r="G677" s="1425"/>
      <c r="H677" s="1425"/>
      <c r="I677" s="1426"/>
    </row>
    <row r="678" spans="1:9" ht="9.9499999999999993" customHeight="1" x14ac:dyDescent="0.2">
      <c r="A678" s="1427"/>
      <c r="B678" s="1417" t="s">
        <v>985</v>
      </c>
      <c r="C678" s="1428" t="s">
        <v>986</v>
      </c>
      <c r="D678" s="1429" t="s">
        <v>3389</v>
      </c>
      <c r="E678" s="1430"/>
      <c r="F678" s="1431">
        <v>5.1219999999999999</v>
      </c>
      <c r="G678" s="1430"/>
      <c r="H678" s="1430"/>
      <c r="I678" s="1432"/>
    </row>
    <row r="679" spans="1:9" ht="9.9499999999999993" customHeight="1" x14ac:dyDescent="0.2">
      <c r="A679" s="1422"/>
      <c r="B679" s="1417" t="s">
        <v>985</v>
      </c>
      <c r="C679" s="1423" t="s">
        <v>986</v>
      </c>
      <c r="D679" s="1424" t="s">
        <v>3390</v>
      </c>
      <c r="E679" s="1425"/>
      <c r="F679" s="1423" t="s">
        <v>986</v>
      </c>
      <c r="G679" s="1425"/>
      <c r="H679" s="1425"/>
      <c r="I679" s="1426"/>
    </row>
    <row r="680" spans="1:9" ht="9.9499999999999993" customHeight="1" x14ac:dyDescent="0.2">
      <c r="A680" s="1427"/>
      <c r="B680" s="1417" t="s">
        <v>985</v>
      </c>
      <c r="C680" s="1428" t="s">
        <v>986</v>
      </c>
      <c r="D680" s="1429" t="s">
        <v>3391</v>
      </c>
      <c r="E680" s="1430"/>
      <c r="F680" s="1431">
        <v>3.36</v>
      </c>
      <c r="G680" s="1430"/>
      <c r="H680" s="1430"/>
      <c r="I680" s="1432"/>
    </row>
    <row r="681" spans="1:9" ht="9.9499999999999993" customHeight="1" x14ac:dyDescent="0.2">
      <c r="A681" s="1450"/>
      <c r="B681" s="1417" t="s">
        <v>985</v>
      </c>
      <c r="C681" s="1445" t="s">
        <v>986</v>
      </c>
      <c r="D681" s="1446" t="s">
        <v>1023</v>
      </c>
      <c r="E681" s="1447"/>
      <c r="F681" s="1448">
        <v>8.4819999999999993</v>
      </c>
      <c r="G681" s="1447"/>
      <c r="H681" s="1447"/>
      <c r="I681" s="1449"/>
    </row>
    <row r="682" spans="1:9" s="1080" customFormat="1" ht="24.95" customHeight="1" x14ac:dyDescent="0.25">
      <c r="A682" s="1411" t="s">
        <v>1258</v>
      </c>
      <c r="B682" s="1411" t="s">
        <v>979</v>
      </c>
      <c r="C682" s="1412" t="s">
        <v>3392</v>
      </c>
      <c r="D682" s="1145" t="s">
        <v>3393</v>
      </c>
      <c r="E682" s="1413" t="s">
        <v>106</v>
      </c>
      <c r="F682" s="1414">
        <v>4.1619999999999999</v>
      </c>
      <c r="G682" s="67"/>
      <c r="H682" s="1415">
        <f>ROUND(G682*F682,2)</f>
        <v>0</v>
      </c>
      <c r="I682" s="1145" t="s">
        <v>982</v>
      </c>
    </row>
    <row r="683" spans="1:9" ht="11.25" x14ac:dyDescent="0.2">
      <c r="A683" s="1416"/>
      <c r="B683" s="1417" t="s">
        <v>2912</v>
      </c>
      <c r="C683" s="1418"/>
      <c r="D683" s="1419" t="s">
        <v>3394</v>
      </c>
      <c r="E683" s="1418"/>
      <c r="F683" s="1418"/>
      <c r="G683" s="1418"/>
      <c r="H683" s="1418"/>
      <c r="I683" s="1420"/>
    </row>
    <row r="684" spans="1:9" ht="9.9499999999999993" customHeight="1" x14ac:dyDescent="0.2">
      <c r="A684" s="1416"/>
      <c r="B684" s="1421" t="s">
        <v>983</v>
      </c>
      <c r="C684" s="1418"/>
      <c r="D684" s="166" t="s">
        <v>3395</v>
      </c>
      <c r="E684" s="1418"/>
      <c r="F684" s="1418"/>
      <c r="G684" s="1418"/>
      <c r="H684" s="1418"/>
      <c r="I684" s="1420"/>
    </row>
    <row r="685" spans="1:9" ht="9.9499999999999993" customHeight="1" x14ac:dyDescent="0.2">
      <c r="A685" s="1422"/>
      <c r="B685" s="1417" t="s">
        <v>985</v>
      </c>
      <c r="C685" s="1423" t="s">
        <v>986</v>
      </c>
      <c r="D685" s="1424" t="s">
        <v>3396</v>
      </c>
      <c r="E685" s="1425"/>
      <c r="F685" s="1423" t="s">
        <v>986</v>
      </c>
      <c r="G685" s="1425"/>
      <c r="H685" s="1425"/>
      <c r="I685" s="1426"/>
    </row>
    <row r="686" spans="1:9" ht="9.9499999999999993" customHeight="1" x14ac:dyDescent="0.2">
      <c r="A686" s="1427"/>
      <c r="B686" s="1417" t="s">
        <v>985</v>
      </c>
      <c r="C686" s="1428" t="s">
        <v>986</v>
      </c>
      <c r="D686" s="1429" t="s">
        <v>3397</v>
      </c>
      <c r="E686" s="1430"/>
      <c r="F686" s="1431">
        <v>4.1619999999999999</v>
      </c>
      <c r="G686" s="1430"/>
      <c r="H686" s="1430"/>
      <c r="I686" s="1432"/>
    </row>
    <row r="687" spans="1:9" s="1080" customFormat="1" ht="24.95" customHeight="1" x14ac:dyDescent="0.25">
      <c r="A687" s="1411" t="s">
        <v>1263</v>
      </c>
      <c r="B687" s="1411" t="s">
        <v>979</v>
      </c>
      <c r="C687" s="1412" t="s">
        <v>3398</v>
      </c>
      <c r="D687" s="1145" t="s">
        <v>3399</v>
      </c>
      <c r="E687" s="1413" t="s">
        <v>106</v>
      </c>
      <c r="F687" s="1414">
        <v>168.798</v>
      </c>
      <c r="G687" s="67"/>
      <c r="H687" s="1415">
        <f>ROUND(G687*F687,2)</f>
        <v>0</v>
      </c>
      <c r="I687" s="1145" t="s">
        <v>982</v>
      </c>
    </row>
    <row r="688" spans="1:9" ht="22.5" x14ac:dyDescent="0.2">
      <c r="A688" s="1416"/>
      <c r="B688" s="1417" t="s">
        <v>2912</v>
      </c>
      <c r="C688" s="1418"/>
      <c r="D688" s="1419" t="s">
        <v>3400</v>
      </c>
      <c r="E688" s="1418"/>
      <c r="F688" s="1418"/>
      <c r="G688" s="1418"/>
      <c r="H688" s="1418"/>
      <c r="I688" s="1420"/>
    </row>
    <row r="689" spans="1:9" ht="11.25" x14ac:dyDescent="0.2">
      <c r="A689" s="1416"/>
      <c r="B689" s="1421" t="s">
        <v>983</v>
      </c>
      <c r="C689" s="1418"/>
      <c r="D689" s="166" t="s">
        <v>3401</v>
      </c>
      <c r="E689" s="1418"/>
      <c r="F689" s="1418"/>
      <c r="G689" s="1418"/>
      <c r="H689" s="1418"/>
      <c r="I689" s="1420"/>
    </row>
    <row r="690" spans="1:9" ht="9.9499999999999993" customHeight="1" x14ac:dyDescent="0.2">
      <c r="A690" s="1422"/>
      <c r="B690" s="1417" t="s">
        <v>985</v>
      </c>
      <c r="C690" s="1423" t="s">
        <v>986</v>
      </c>
      <c r="D690" s="1424" t="s">
        <v>3402</v>
      </c>
      <c r="E690" s="1425"/>
      <c r="F690" s="1423" t="s">
        <v>986</v>
      </c>
      <c r="G690" s="1425"/>
      <c r="H690" s="1425"/>
      <c r="I690" s="1426"/>
    </row>
    <row r="691" spans="1:9" ht="9.9499999999999993" customHeight="1" x14ac:dyDescent="0.2">
      <c r="A691" s="1427"/>
      <c r="B691" s="1417" t="s">
        <v>985</v>
      </c>
      <c r="C691" s="1428" t="s">
        <v>986</v>
      </c>
      <c r="D691" s="1429" t="s">
        <v>3093</v>
      </c>
      <c r="E691" s="1430"/>
      <c r="F691" s="1431">
        <v>37.043999999999997</v>
      </c>
      <c r="G691" s="1430"/>
      <c r="H691" s="1430"/>
      <c r="I691" s="1432"/>
    </row>
    <row r="692" spans="1:9" ht="9.9499999999999993" customHeight="1" x14ac:dyDescent="0.2">
      <c r="A692" s="1422"/>
      <c r="B692" s="1417" t="s">
        <v>985</v>
      </c>
      <c r="C692" s="1423" t="s">
        <v>986</v>
      </c>
      <c r="D692" s="1424" t="s">
        <v>3030</v>
      </c>
      <c r="E692" s="1425"/>
      <c r="F692" s="1423" t="s">
        <v>986</v>
      </c>
      <c r="G692" s="1425"/>
      <c r="H692" s="1425"/>
      <c r="I692" s="1426"/>
    </row>
    <row r="693" spans="1:9" ht="9.9499999999999993" customHeight="1" x14ac:dyDescent="0.2">
      <c r="A693" s="1427"/>
      <c r="B693" s="1417" t="s">
        <v>985</v>
      </c>
      <c r="C693" s="1428" t="s">
        <v>986</v>
      </c>
      <c r="D693" s="1429" t="s">
        <v>3031</v>
      </c>
      <c r="E693" s="1430"/>
      <c r="F693" s="1431">
        <v>14.148</v>
      </c>
      <c r="G693" s="1430"/>
      <c r="H693" s="1430"/>
      <c r="I693" s="1432"/>
    </row>
    <row r="694" spans="1:9" ht="9.9499999999999993" customHeight="1" x14ac:dyDescent="0.2">
      <c r="A694" s="1452"/>
      <c r="B694" s="1417" t="s">
        <v>985</v>
      </c>
      <c r="C694" s="1453" t="s">
        <v>986</v>
      </c>
      <c r="D694" s="1454" t="s">
        <v>988</v>
      </c>
      <c r="E694" s="1455"/>
      <c r="F694" s="1456">
        <v>51.191999999999993</v>
      </c>
      <c r="G694" s="1455"/>
      <c r="H694" s="1455"/>
      <c r="I694" s="1457"/>
    </row>
    <row r="695" spans="1:9" ht="9.9499999999999993" customHeight="1" x14ac:dyDescent="0.2">
      <c r="A695" s="1422"/>
      <c r="B695" s="1417" t="s">
        <v>985</v>
      </c>
      <c r="C695" s="1423" t="s">
        <v>986</v>
      </c>
      <c r="D695" s="1424" t="s">
        <v>3032</v>
      </c>
      <c r="E695" s="1425"/>
      <c r="F695" s="1423" t="s">
        <v>986</v>
      </c>
      <c r="G695" s="1425"/>
      <c r="H695" s="1425"/>
      <c r="I695" s="1426"/>
    </row>
    <row r="696" spans="1:9" ht="9.9499999999999993" customHeight="1" x14ac:dyDescent="0.2">
      <c r="A696" s="1422"/>
      <c r="B696" s="1417" t="s">
        <v>985</v>
      </c>
      <c r="C696" s="1423" t="s">
        <v>986</v>
      </c>
      <c r="D696" s="1424" t="s">
        <v>3033</v>
      </c>
      <c r="E696" s="1425"/>
      <c r="F696" s="1423" t="s">
        <v>986</v>
      </c>
      <c r="G696" s="1425"/>
      <c r="H696" s="1425"/>
      <c r="I696" s="1426"/>
    </row>
    <row r="697" spans="1:9" ht="9.9499999999999993" customHeight="1" x14ac:dyDescent="0.2">
      <c r="A697" s="1427"/>
      <c r="B697" s="1417" t="s">
        <v>985</v>
      </c>
      <c r="C697" s="1428" t="s">
        <v>986</v>
      </c>
      <c r="D697" s="1429" t="s">
        <v>3034</v>
      </c>
      <c r="E697" s="1430"/>
      <c r="F697" s="1431">
        <v>15.105</v>
      </c>
      <c r="G697" s="1430"/>
      <c r="H697" s="1430"/>
      <c r="I697" s="1432"/>
    </row>
    <row r="698" spans="1:9" ht="9.9499999999999993" customHeight="1" x14ac:dyDescent="0.2">
      <c r="A698" s="1422"/>
      <c r="B698" s="1417" t="s">
        <v>985</v>
      </c>
      <c r="C698" s="1423" t="s">
        <v>986</v>
      </c>
      <c r="D698" s="1424" t="s">
        <v>3035</v>
      </c>
      <c r="E698" s="1425"/>
      <c r="F698" s="1423" t="s">
        <v>986</v>
      </c>
      <c r="G698" s="1425"/>
      <c r="H698" s="1425"/>
      <c r="I698" s="1426"/>
    </row>
    <row r="699" spans="1:9" ht="9.9499999999999993" customHeight="1" x14ac:dyDescent="0.2">
      <c r="A699" s="1427"/>
      <c r="B699" s="1417" t="s">
        <v>985</v>
      </c>
      <c r="C699" s="1428" t="s">
        <v>986</v>
      </c>
      <c r="D699" s="1429" t="s">
        <v>3036</v>
      </c>
      <c r="E699" s="1430"/>
      <c r="F699" s="1431">
        <v>33.045000000000002</v>
      </c>
      <c r="G699" s="1430"/>
      <c r="H699" s="1430"/>
      <c r="I699" s="1432"/>
    </row>
    <row r="700" spans="1:9" ht="9.9499999999999993" customHeight="1" x14ac:dyDescent="0.2">
      <c r="A700" s="1427"/>
      <c r="B700" s="1417" t="s">
        <v>985</v>
      </c>
      <c r="C700" s="1428" t="s">
        <v>986</v>
      </c>
      <c r="D700" s="1429" t="s">
        <v>3037</v>
      </c>
      <c r="E700" s="1430"/>
      <c r="F700" s="1431">
        <v>-4.6230000000000002</v>
      </c>
      <c r="G700" s="1430"/>
      <c r="H700" s="1430"/>
      <c r="I700" s="1432"/>
    </row>
    <row r="701" spans="1:9" ht="9.9499999999999993" customHeight="1" x14ac:dyDescent="0.2">
      <c r="A701" s="1422"/>
      <c r="B701" s="1417" t="s">
        <v>985</v>
      </c>
      <c r="C701" s="1423" t="s">
        <v>986</v>
      </c>
      <c r="D701" s="1424" t="s">
        <v>3038</v>
      </c>
      <c r="E701" s="1425"/>
      <c r="F701" s="1423" t="s">
        <v>986</v>
      </c>
      <c r="G701" s="1425"/>
      <c r="H701" s="1425"/>
      <c r="I701" s="1426"/>
    </row>
    <row r="702" spans="1:9" ht="9.9499999999999993" customHeight="1" x14ac:dyDescent="0.2">
      <c r="A702" s="1427"/>
      <c r="B702" s="1417" t="s">
        <v>985</v>
      </c>
      <c r="C702" s="1428" t="s">
        <v>986</v>
      </c>
      <c r="D702" s="1429" t="s">
        <v>3039</v>
      </c>
      <c r="E702" s="1430"/>
      <c r="F702" s="1431">
        <v>33.225000000000001</v>
      </c>
      <c r="G702" s="1430"/>
      <c r="H702" s="1430"/>
      <c r="I702" s="1432"/>
    </row>
    <row r="703" spans="1:9" ht="9.9499999999999993" customHeight="1" x14ac:dyDescent="0.2">
      <c r="A703" s="1427"/>
      <c r="B703" s="1417" t="s">
        <v>985</v>
      </c>
      <c r="C703" s="1428" t="s">
        <v>986</v>
      </c>
      <c r="D703" s="1429" t="s">
        <v>3040</v>
      </c>
      <c r="E703" s="1430"/>
      <c r="F703" s="1431">
        <v>-4.6630000000000003</v>
      </c>
      <c r="G703" s="1430"/>
      <c r="H703" s="1430"/>
      <c r="I703" s="1432"/>
    </row>
    <row r="704" spans="1:9" ht="9.9499999999999993" customHeight="1" x14ac:dyDescent="0.2">
      <c r="A704" s="1422"/>
      <c r="B704" s="1417" t="s">
        <v>985</v>
      </c>
      <c r="C704" s="1423" t="s">
        <v>986</v>
      </c>
      <c r="D704" s="1424" t="s">
        <v>2956</v>
      </c>
      <c r="E704" s="1425"/>
      <c r="F704" s="1423" t="s">
        <v>986</v>
      </c>
      <c r="G704" s="1425"/>
      <c r="H704" s="1425"/>
      <c r="I704" s="1426"/>
    </row>
    <row r="705" spans="1:9" ht="9.9499999999999993" customHeight="1" x14ac:dyDescent="0.2">
      <c r="A705" s="1427"/>
      <c r="B705" s="1417" t="s">
        <v>985</v>
      </c>
      <c r="C705" s="1428" t="s">
        <v>986</v>
      </c>
      <c r="D705" s="1429" t="s">
        <v>3041</v>
      </c>
      <c r="E705" s="1430"/>
      <c r="F705" s="1431">
        <v>33.225000000000001</v>
      </c>
      <c r="G705" s="1430"/>
      <c r="H705" s="1430"/>
      <c r="I705" s="1432"/>
    </row>
    <row r="706" spans="1:9" ht="9.9499999999999993" customHeight="1" x14ac:dyDescent="0.2">
      <c r="A706" s="1422"/>
      <c r="B706" s="1417" t="s">
        <v>985</v>
      </c>
      <c r="C706" s="1423" t="s">
        <v>986</v>
      </c>
      <c r="D706" s="1424" t="s">
        <v>3042</v>
      </c>
      <c r="E706" s="1425"/>
      <c r="F706" s="1423" t="s">
        <v>986</v>
      </c>
      <c r="G706" s="1425"/>
      <c r="H706" s="1425"/>
      <c r="I706" s="1426"/>
    </row>
    <row r="707" spans="1:9" ht="9.9499999999999993" customHeight="1" x14ac:dyDescent="0.2">
      <c r="A707" s="1427"/>
      <c r="B707" s="1417" t="s">
        <v>985</v>
      </c>
      <c r="C707" s="1428" t="s">
        <v>986</v>
      </c>
      <c r="D707" s="1429" t="s">
        <v>3403</v>
      </c>
      <c r="E707" s="1430"/>
      <c r="F707" s="1431">
        <v>12.292</v>
      </c>
      <c r="G707" s="1430"/>
      <c r="H707" s="1430"/>
      <c r="I707" s="1432"/>
    </row>
    <row r="708" spans="1:9" ht="9.9499999999999993" customHeight="1" x14ac:dyDescent="0.2">
      <c r="A708" s="1452"/>
      <c r="B708" s="1417" t="s">
        <v>985</v>
      </c>
      <c r="C708" s="1453" t="s">
        <v>986</v>
      </c>
      <c r="D708" s="1454" t="s">
        <v>988</v>
      </c>
      <c r="E708" s="1455"/>
      <c r="F708" s="1456">
        <v>117.60600000000002</v>
      </c>
      <c r="G708" s="1455"/>
      <c r="H708" s="1455"/>
      <c r="I708" s="1457"/>
    </row>
    <row r="709" spans="1:9" ht="9.9499999999999993" customHeight="1" x14ac:dyDescent="0.2">
      <c r="A709" s="1450"/>
      <c r="B709" s="1417" t="s">
        <v>985</v>
      </c>
      <c r="C709" s="1445" t="s">
        <v>986</v>
      </c>
      <c r="D709" s="1446" t="s">
        <v>1023</v>
      </c>
      <c r="E709" s="1447"/>
      <c r="F709" s="1448">
        <v>168.798</v>
      </c>
      <c r="G709" s="1447"/>
      <c r="H709" s="1447"/>
      <c r="I709" s="1449"/>
    </row>
    <row r="710" spans="1:9" s="1080" customFormat="1" ht="24.95" customHeight="1" x14ac:dyDescent="0.25">
      <c r="A710" s="1411" t="s">
        <v>1267</v>
      </c>
      <c r="B710" s="1411" t="s">
        <v>979</v>
      </c>
      <c r="C710" s="1412" t="s">
        <v>3404</v>
      </c>
      <c r="D710" s="1145" t="s">
        <v>3405</v>
      </c>
      <c r="E710" s="1413" t="s">
        <v>106</v>
      </c>
      <c r="F710" s="1414">
        <v>504.916</v>
      </c>
      <c r="G710" s="67"/>
      <c r="H710" s="1415">
        <f>ROUND(G710*F710,2)</f>
        <v>0</v>
      </c>
      <c r="I710" s="1145" t="s">
        <v>986</v>
      </c>
    </row>
    <row r="711" spans="1:9" ht="9.9499999999999993" customHeight="1" x14ac:dyDescent="0.2">
      <c r="A711" s="1416"/>
      <c r="B711" s="1417" t="s">
        <v>2912</v>
      </c>
      <c r="C711" s="1418"/>
      <c r="D711" s="1419" t="s">
        <v>3406</v>
      </c>
      <c r="E711" s="1418"/>
      <c r="F711" s="1418"/>
      <c r="G711" s="1418"/>
      <c r="H711" s="1418"/>
      <c r="I711" s="1420"/>
    </row>
    <row r="712" spans="1:9" ht="9.9499999999999993" customHeight="1" x14ac:dyDescent="0.2">
      <c r="A712" s="1422"/>
      <c r="B712" s="1417" t="s">
        <v>985</v>
      </c>
      <c r="C712" s="1423" t="s">
        <v>986</v>
      </c>
      <c r="D712" s="1424" t="s">
        <v>3101</v>
      </c>
      <c r="E712" s="1425"/>
      <c r="F712" s="1423" t="s">
        <v>986</v>
      </c>
      <c r="G712" s="1425"/>
      <c r="H712" s="1425"/>
      <c r="I712" s="1426"/>
    </row>
    <row r="713" spans="1:9" ht="9.9499999999999993" customHeight="1" x14ac:dyDescent="0.2">
      <c r="A713" s="1422"/>
      <c r="B713" s="1417" t="s">
        <v>985</v>
      </c>
      <c r="C713" s="1423" t="s">
        <v>986</v>
      </c>
      <c r="D713" s="1424" t="s">
        <v>3102</v>
      </c>
      <c r="E713" s="1425"/>
      <c r="F713" s="1423" t="s">
        <v>986</v>
      </c>
      <c r="G713" s="1425"/>
      <c r="H713" s="1425"/>
      <c r="I713" s="1426"/>
    </row>
    <row r="714" spans="1:9" ht="9.9499999999999993" customHeight="1" x14ac:dyDescent="0.2">
      <c r="A714" s="1427"/>
      <c r="B714" s="1417" t="s">
        <v>985</v>
      </c>
      <c r="C714" s="1428" t="s">
        <v>986</v>
      </c>
      <c r="D714" s="1429" t="s">
        <v>3103</v>
      </c>
      <c r="E714" s="1430"/>
      <c r="F714" s="1431">
        <v>9.1519999999999992</v>
      </c>
      <c r="G714" s="1430"/>
      <c r="H714" s="1430"/>
      <c r="I714" s="1432"/>
    </row>
    <row r="715" spans="1:9" ht="9.9499999999999993" customHeight="1" x14ac:dyDescent="0.2">
      <c r="A715" s="1427"/>
      <c r="B715" s="1417" t="s">
        <v>985</v>
      </c>
      <c r="C715" s="1428" t="s">
        <v>986</v>
      </c>
      <c r="D715" s="1429" t="s">
        <v>3104</v>
      </c>
      <c r="E715" s="1430"/>
      <c r="F715" s="1431">
        <v>9.1519999999999992</v>
      </c>
      <c r="G715" s="1430"/>
      <c r="H715" s="1430"/>
      <c r="I715" s="1432"/>
    </row>
    <row r="716" spans="1:9" ht="9.9499999999999993" customHeight="1" x14ac:dyDescent="0.2">
      <c r="A716" s="1427"/>
      <c r="B716" s="1417" t="s">
        <v>985</v>
      </c>
      <c r="C716" s="1428" t="s">
        <v>986</v>
      </c>
      <c r="D716" s="1429" t="s">
        <v>3105</v>
      </c>
      <c r="E716" s="1430"/>
      <c r="F716" s="1431">
        <v>9.1519999999999992</v>
      </c>
      <c r="G716" s="1430"/>
      <c r="H716" s="1430"/>
      <c r="I716" s="1432"/>
    </row>
    <row r="717" spans="1:9" ht="9.9499999999999993" customHeight="1" x14ac:dyDescent="0.2">
      <c r="A717" s="1422"/>
      <c r="B717" s="1417" t="s">
        <v>985</v>
      </c>
      <c r="C717" s="1423" t="s">
        <v>986</v>
      </c>
      <c r="D717" s="1424" t="s">
        <v>3106</v>
      </c>
      <c r="E717" s="1425"/>
      <c r="F717" s="1423" t="s">
        <v>986</v>
      </c>
      <c r="G717" s="1425"/>
      <c r="H717" s="1425"/>
      <c r="I717" s="1426"/>
    </row>
    <row r="718" spans="1:9" ht="9.9499999999999993" customHeight="1" x14ac:dyDescent="0.2">
      <c r="A718" s="1427"/>
      <c r="B718" s="1417" t="s">
        <v>985</v>
      </c>
      <c r="C718" s="1428" t="s">
        <v>986</v>
      </c>
      <c r="D718" s="1429" t="s">
        <v>3107</v>
      </c>
      <c r="E718" s="1430"/>
      <c r="F718" s="1431">
        <v>33.159999999999997</v>
      </c>
      <c r="G718" s="1430"/>
      <c r="H718" s="1430"/>
      <c r="I718" s="1432"/>
    </row>
    <row r="719" spans="1:9" ht="9.9499999999999993" customHeight="1" x14ac:dyDescent="0.2">
      <c r="A719" s="1427"/>
      <c r="B719" s="1417" t="s">
        <v>985</v>
      </c>
      <c r="C719" s="1428" t="s">
        <v>986</v>
      </c>
      <c r="D719" s="1429" t="s">
        <v>3108</v>
      </c>
      <c r="E719" s="1430"/>
      <c r="F719" s="1431">
        <v>27.42</v>
      </c>
      <c r="G719" s="1430"/>
      <c r="H719" s="1430"/>
      <c r="I719" s="1432"/>
    </row>
    <row r="720" spans="1:9" ht="9.9499999999999993" customHeight="1" x14ac:dyDescent="0.2">
      <c r="A720" s="1427"/>
      <c r="B720" s="1417" t="s">
        <v>985</v>
      </c>
      <c r="C720" s="1428" t="s">
        <v>986</v>
      </c>
      <c r="D720" s="1429" t="s">
        <v>3109</v>
      </c>
      <c r="E720" s="1430"/>
      <c r="F720" s="1431">
        <v>27.42</v>
      </c>
      <c r="G720" s="1430"/>
      <c r="H720" s="1430"/>
      <c r="I720" s="1432"/>
    </row>
    <row r="721" spans="1:9" ht="9.9499999999999993" customHeight="1" x14ac:dyDescent="0.2">
      <c r="A721" s="1427"/>
      <c r="B721" s="1417" t="s">
        <v>985</v>
      </c>
      <c r="C721" s="1428" t="s">
        <v>986</v>
      </c>
      <c r="D721" s="1429" t="s">
        <v>3110</v>
      </c>
      <c r="E721" s="1430"/>
      <c r="F721" s="1431">
        <v>19.2</v>
      </c>
      <c r="G721" s="1430"/>
      <c r="H721" s="1430"/>
      <c r="I721" s="1432"/>
    </row>
    <row r="722" spans="1:9" ht="9.9499999999999993" customHeight="1" x14ac:dyDescent="0.2">
      <c r="A722" s="1422"/>
      <c r="B722" s="1417" t="s">
        <v>985</v>
      </c>
      <c r="C722" s="1423" t="s">
        <v>986</v>
      </c>
      <c r="D722" s="1424" t="s">
        <v>3111</v>
      </c>
      <c r="E722" s="1425"/>
      <c r="F722" s="1423" t="s">
        <v>986</v>
      </c>
      <c r="G722" s="1425"/>
      <c r="H722" s="1425"/>
      <c r="I722" s="1426"/>
    </row>
    <row r="723" spans="1:9" ht="9.9499999999999993" customHeight="1" x14ac:dyDescent="0.2">
      <c r="A723" s="1427"/>
      <c r="B723" s="1417" t="s">
        <v>985</v>
      </c>
      <c r="C723" s="1428" t="s">
        <v>986</v>
      </c>
      <c r="D723" s="1429" t="s">
        <v>3112</v>
      </c>
      <c r="E723" s="1430"/>
      <c r="F723" s="1431">
        <v>11.4</v>
      </c>
      <c r="G723" s="1430"/>
      <c r="H723" s="1430"/>
      <c r="I723" s="1432"/>
    </row>
    <row r="724" spans="1:9" ht="9.9499999999999993" customHeight="1" x14ac:dyDescent="0.2">
      <c r="A724" s="1427"/>
      <c r="B724" s="1417" t="s">
        <v>985</v>
      </c>
      <c r="C724" s="1428" t="s">
        <v>986</v>
      </c>
      <c r="D724" s="1429" t="s">
        <v>3113</v>
      </c>
      <c r="E724" s="1430"/>
      <c r="F724" s="1431">
        <v>11.4</v>
      </c>
      <c r="G724" s="1430"/>
      <c r="H724" s="1430"/>
      <c r="I724" s="1432"/>
    </row>
    <row r="725" spans="1:9" ht="9.9499999999999993" customHeight="1" x14ac:dyDescent="0.2">
      <c r="A725" s="1427"/>
      <c r="B725" s="1417" t="s">
        <v>985</v>
      </c>
      <c r="C725" s="1428" t="s">
        <v>986</v>
      </c>
      <c r="D725" s="1429" t="s">
        <v>3114</v>
      </c>
      <c r="E725" s="1430"/>
      <c r="F725" s="1431">
        <v>11.4</v>
      </c>
      <c r="G725" s="1430"/>
      <c r="H725" s="1430"/>
      <c r="I725" s="1432"/>
    </row>
    <row r="726" spans="1:9" ht="9.9499999999999993" customHeight="1" x14ac:dyDescent="0.2">
      <c r="A726" s="1422"/>
      <c r="B726" s="1417" t="s">
        <v>985</v>
      </c>
      <c r="C726" s="1423" t="s">
        <v>986</v>
      </c>
      <c r="D726" s="1424" t="s">
        <v>3115</v>
      </c>
      <c r="E726" s="1425"/>
      <c r="F726" s="1423" t="s">
        <v>986</v>
      </c>
      <c r="G726" s="1425"/>
      <c r="H726" s="1425"/>
      <c r="I726" s="1426"/>
    </row>
    <row r="727" spans="1:9" ht="9.9499999999999993" customHeight="1" x14ac:dyDescent="0.2">
      <c r="A727" s="1427"/>
      <c r="B727" s="1417" t="s">
        <v>985</v>
      </c>
      <c r="C727" s="1428" t="s">
        <v>986</v>
      </c>
      <c r="D727" s="1429" t="s">
        <v>3116</v>
      </c>
      <c r="E727" s="1430"/>
      <c r="F727" s="1431">
        <v>6.3</v>
      </c>
      <c r="G727" s="1430"/>
      <c r="H727" s="1430"/>
      <c r="I727" s="1432"/>
    </row>
    <row r="728" spans="1:9" ht="9.9499999999999993" customHeight="1" x14ac:dyDescent="0.2">
      <c r="A728" s="1427"/>
      <c r="B728" s="1417" t="s">
        <v>985</v>
      </c>
      <c r="C728" s="1428" t="s">
        <v>986</v>
      </c>
      <c r="D728" s="1429" t="s">
        <v>3117</v>
      </c>
      <c r="E728" s="1430"/>
      <c r="F728" s="1431">
        <v>6.3</v>
      </c>
      <c r="G728" s="1430"/>
      <c r="H728" s="1430"/>
      <c r="I728" s="1432"/>
    </row>
    <row r="729" spans="1:9" ht="9.9499999999999993" customHeight="1" x14ac:dyDescent="0.2">
      <c r="A729" s="1427"/>
      <c r="B729" s="1417" t="s">
        <v>985</v>
      </c>
      <c r="C729" s="1428" t="s">
        <v>986</v>
      </c>
      <c r="D729" s="1429" t="s">
        <v>3118</v>
      </c>
      <c r="E729" s="1430"/>
      <c r="F729" s="1431">
        <v>6.3</v>
      </c>
      <c r="G729" s="1430"/>
      <c r="H729" s="1430"/>
      <c r="I729" s="1432"/>
    </row>
    <row r="730" spans="1:9" ht="9.9499999999999993" customHeight="1" x14ac:dyDescent="0.2">
      <c r="A730" s="1422"/>
      <c r="B730" s="1417" t="s">
        <v>985</v>
      </c>
      <c r="C730" s="1423" t="s">
        <v>986</v>
      </c>
      <c r="D730" s="1424" t="s">
        <v>3119</v>
      </c>
      <c r="E730" s="1425"/>
      <c r="F730" s="1423" t="s">
        <v>986</v>
      </c>
      <c r="G730" s="1425"/>
      <c r="H730" s="1425"/>
      <c r="I730" s="1426"/>
    </row>
    <row r="731" spans="1:9" ht="9.9499999999999993" customHeight="1" x14ac:dyDescent="0.2">
      <c r="A731" s="1427"/>
      <c r="B731" s="1417" t="s">
        <v>985</v>
      </c>
      <c r="C731" s="1428" t="s">
        <v>986</v>
      </c>
      <c r="D731" s="1429" t="s">
        <v>3120</v>
      </c>
      <c r="E731" s="1430"/>
      <c r="F731" s="1431">
        <v>45</v>
      </c>
      <c r="G731" s="1430"/>
      <c r="H731" s="1430"/>
      <c r="I731" s="1432"/>
    </row>
    <row r="732" spans="1:9" ht="9.9499999999999993" customHeight="1" x14ac:dyDescent="0.2">
      <c r="A732" s="1422"/>
      <c r="B732" s="1417" t="s">
        <v>985</v>
      </c>
      <c r="C732" s="1423" t="s">
        <v>986</v>
      </c>
      <c r="D732" s="1424" t="s">
        <v>3121</v>
      </c>
      <c r="E732" s="1425"/>
      <c r="F732" s="1423" t="s">
        <v>986</v>
      </c>
      <c r="G732" s="1425"/>
      <c r="H732" s="1425"/>
      <c r="I732" s="1426"/>
    </row>
    <row r="733" spans="1:9" ht="9.9499999999999993" customHeight="1" x14ac:dyDescent="0.2">
      <c r="A733" s="1427"/>
      <c r="B733" s="1417" t="s">
        <v>985</v>
      </c>
      <c r="C733" s="1428" t="s">
        <v>986</v>
      </c>
      <c r="D733" s="1429" t="s">
        <v>3122</v>
      </c>
      <c r="E733" s="1430"/>
      <c r="F733" s="1431">
        <v>69.959999999999994</v>
      </c>
      <c r="G733" s="1430"/>
      <c r="H733" s="1430"/>
      <c r="I733" s="1432"/>
    </row>
    <row r="734" spans="1:9" ht="9.9499999999999993" customHeight="1" x14ac:dyDescent="0.2">
      <c r="A734" s="1427"/>
      <c r="B734" s="1417" t="s">
        <v>985</v>
      </c>
      <c r="C734" s="1428" t="s">
        <v>986</v>
      </c>
      <c r="D734" s="1429" t="s">
        <v>3123</v>
      </c>
      <c r="E734" s="1430"/>
      <c r="F734" s="1431">
        <v>69.959999999999994</v>
      </c>
      <c r="G734" s="1430"/>
      <c r="H734" s="1430"/>
      <c r="I734" s="1432"/>
    </row>
    <row r="735" spans="1:9" ht="9.9499999999999993" customHeight="1" x14ac:dyDescent="0.2">
      <c r="A735" s="1427"/>
      <c r="B735" s="1417" t="s">
        <v>985</v>
      </c>
      <c r="C735" s="1428" t="s">
        <v>986</v>
      </c>
      <c r="D735" s="1429" t="s">
        <v>3124</v>
      </c>
      <c r="E735" s="1430"/>
      <c r="F735" s="1431">
        <v>69.959999999999994</v>
      </c>
      <c r="G735" s="1430"/>
      <c r="H735" s="1430"/>
      <c r="I735" s="1432"/>
    </row>
    <row r="736" spans="1:9" ht="9.9499999999999993" customHeight="1" x14ac:dyDescent="0.2">
      <c r="A736" s="1427"/>
      <c r="B736" s="1417" t="s">
        <v>985</v>
      </c>
      <c r="C736" s="1428" t="s">
        <v>986</v>
      </c>
      <c r="D736" s="1429" t="s">
        <v>3125</v>
      </c>
      <c r="E736" s="1430"/>
      <c r="F736" s="1431">
        <v>50.88</v>
      </c>
      <c r="G736" s="1430"/>
      <c r="H736" s="1430"/>
      <c r="I736" s="1432"/>
    </row>
    <row r="737" spans="1:9" ht="9.9499999999999993" customHeight="1" x14ac:dyDescent="0.2">
      <c r="A737" s="1427"/>
      <c r="B737" s="1417" t="s">
        <v>985</v>
      </c>
      <c r="C737" s="1428" t="s">
        <v>986</v>
      </c>
      <c r="D737" s="1429" t="s">
        <v>3126</v>
      </c>
      <c r="E737" s="1430"/>
      <c r="F737" s="1431">
        <v>11.4</v>
      </c>
      <c r="G737" s="1430"/>
      <c r="H737" s="1430"/>
      <c r="I737" s="1432"/>
    </row>
    <row r="738" spans="1:9" ht="9.9499999999999993" customHeight="1" x14ac:dyDescent="0.2">
      <c r="A738" s="1450"/>
      <c r="B738" s="1417" t="s">
        <v>985</v>
      </c>
      <c r="C738" s="1445" t="s">
        <v>986</v>
      </c>
      <c r="D738" s="1446" t="s">
        <v>1023</v>
      </c>
      <c r="E738" s="1447"/>
      <c r="F738" s="1448">
        <v>504.916</v>
      </c>
      <c r="G738" s="1447"/>
      <c r="H738" s="1447"/>
      <c r="I738" s="1449"/>
    </row>
    <row r="739" spans="1:9" s="1080" customFormat="1" ht="24.95" customHeight="1" x14ac:dyDescent="0.25">
      <c r="A739" s="1411" t="s">
        <v>1272</v>
      </c>
      <c r="B739" s="1411" t="s">
        <v>979</v>
      </c>
      <c r="C739" s="1412" t="s">
        <v>3407</v>
      </c>
      <c r="D739" s="1145" t="s">
        <v>3408</v>
      </c>
      <c r="E739" s="1413" t="s">
        <v>106</v>
      </c>
      <c r="F739" s="1414">
        <v>62.392000000000003</v>
      </c>
      <c r="G739" s="67"/>
      <c r="H739" s="1415">
        <f>ROUND(G739*F739,2)</f>
        <v>0</v>
      </c>
      <c r="I739" s="1145" t="s">
        <v>982</v>
      </c>
    </row>
    <row r="740" spans="1:9" ht="33.75" x14ac:dyDescent="0.2">
      <c r="A740" s="1416"/>
      <c r="B740" s="1417" t="s">
        <v>2912</v>
      </c>
      <c r="C740" s="1418"/>
      <c r="D740" s="1419" t="s">
        <v>3409</v>
      </c>
      <c r="E740" s="1418"/>
      <c r="F740" s="1418"/>
      <c r="G740" s="1418"/>
      <c r="H740" s="1418"/>
      <c r="I740" s="1420"/>
    </row>
    <row r="741" spans="1:9" ht="9.9499999999999993" customHeight="1" x14ac:dyDescent="0.2">
      <c r="A741" s="1416"/>
      <c r="B741" s="1421" t="s">
        <v>983</v>
      </c>
      <c r="C741" s="1418"/>
      <c r="D741" s="166" t="s">
        <v>3410</v>
      </c>
      <c r="E741" s="1418"/>
      <c r="F741" s="1418"/>
      <c r="G741" s="1418"/>
      <c r="H741" s="1418"/>
      <c r="I741" s="1420"/>
    </row>
    <row r="742" spans="1:9" ht="9.9499999999999993" customHeight="1" x14ac:dyDescent="0.2">
      <c r="A742" s="1422"/>
      <c r="B742" s="1417" t="s">
        <v>985</v>
      </c>
      <c r="C742" s="1423" t="s">
        <v>986</v>
      </c>
      <c r="D742" s="1424" t="s">
        <v>2915</v>
      </c>
      <c r="E742" s="1425"/>
      <c r="F742" s="1423" t="s">
        <v>986</v>
      </c>
      <c r="G742" s="1425"/>
      <c r="H742" s="1425"/>
      <c r="I742" s="1426"/>
    </row>
    <row r="743" spans="1:9" ht="9.9499999999999993" customHeight="1" x14ac:dyDescent="0.2">
      <c r="A743" s="1427"/>
      <c r="B743" s="1417" t="s">
        <v>985</v>
      </c>
      <c r="C743" s="1428" t="s">
        <v>986</v>
      </c>
      <c r="D743" s="1429" t="s">
        <v>3411</v>
      </c>
      <c r="E743" s="1430"/>
      <c r="F743" s="1431">
        <v>46.112000000000002</v>
      </c>
      <c r="G743" s="1430"/>
      <c r="H743" s="1430"/>
      <c r="I743" s="1432"/>
    </row>
    <row r="744" spans="1:9" ht="9.9499999999999993" customHeight="1" x14ac:dyDescent="0.2">
      <c r="A744" s="1427"/>
      <c r="B744" s="1417" t="s">
        <v>985</v>
      </c>
      <c r="C744" s="1428" t="s">
        <v>986</v>
      </c>
      <c r="D744" s="1429" t="s">
        <v>3412</v>
      </c>
      <c r="E744" s="1430"/>
      <c r="F744" s="1431">
        <v>16.28</v>
      </c>
      <c r="G744" s="1430"/>
      <c r="H744" s="1430"/>
      <c r="I744" s="1432"/>
    </row>
    <row r="745" spans="1:9" ht="9.9499999999999993" customHeight="1" x14ac:dyDescent="0.2">
      <c r="A745" s="1450"/>
      <c r="B745" s="1417" t="s">
        <v>985</v>
      </c>
      <c r="C745" s="1445" t="s">
        <v>986</v>
      </c>
      <c r="D745" s="1446" t="s">
        <v>1023</v>
      </c>
      <c r="E745" s="1447"/>
      <c r="F745" s="1448">
        <v>62.392000000000003</v>
      </c>
      <c r="G745" s="1447"/>
      <c r="H745" s="1447"/>
      <c r="I745" s="1449"/>
    </row>
    <row r="746" spans="1:9" s="1080" customFormat="1" ht="24.95" customHeight="1" x14ac:dyDescent="0.25">
      <c r="A746" s="1404"/>
      <c r="B746" s="1405" t="s">
        <v>977</v>
      </c>
      <c r="C746" s="1406" t="s">
        <v>1117</v>
      </c>
      <c r="D746" s="1406" t="s">
        <v>971</v>
      </c>
      <c r="E746" s="1407"/>
      <c r="F746" s="1408"/>
      <c r="G746" s="1408"/>
      <c r="H746" s="1409">
        <f>SUM(H747:H769)</f>
        <v>0</v>
      </c>
      <c r="I746" s="1410"/>
    </row>
    <row r="747" spans="1:9" s="1080" customFormat="1" ht="24.95" customHeight="1" x14ac:dyDescent="0.25">
      <c r="A747" s="1411" t="s">
        <v>3413</v>
      </c>
      <c r="B747" s="1411" t="s">
        <v>979</v>
      </c>
      <c r="C747" s="1412" t="s">
        <v>3414</v>
      </c>
      <c r="D747" s="1145" t="s">
        <v>3415</v>
      </c>
      <c r="E747" s="1413" t="s">
        <v>100</v>
      </c>
      <c r="F747" s="1414">
        <v>125.303</v>
      </c>
      <c r="G747" s="67"/>
      <c r="H747" s="1415">
        <f>ROUND(G747*F747,2)</f>
        <v>0</v>
      </c>
      <c r="I747" s="1145" t="s">
        <v>982</v>
      </c>
    </row>
    <row r="748" spans="1:9" ht="22.5" x14ac:dyDescent="0.2">
      <c r="A748" s="1416"/>
      <c r="B748" s="1417" t="s">
        <v>2912</v>
      </c>
      <c r="C748" s="1418"/>
      <c r="D748" s="1419" t="s">
        <v>3416</v>
      </c>
      <c r="E748" s="1418"/>
      <c r="F748" s="1464"/>
      <c r="G748" s="1418"/>
      <c r="H748" s="1418"/>
      <c r="I748" s="1420"/>
    </row>
    <row r="749" spans="1:9" ht="11.25" x14ac:dyDescent="0.2">
      <c r="A749" s="1416"/>
      <c r="B749" s="1421" t="s">
        <v>983</v>
      </c>
      <c r="C749" s="1418"/>
      <c r="D749" s="166" t="s">
        <v>3417</v>
      </c>
      <c r="E749" s="1418"/>
      <c r="F749" s="1418"/>
      <c r="G749" s="1418"/>
      <c r="H749" s="1418"/>
      <c r="I749" s="1420"/>
    </row>
    <row r="750" spans="1:9" s="1080" customFormat="1" ht="24.95" customHeight="1" x14ac:dyDescent="0.25">
      <c r="A750" s="1438" t="s">
        <v>3418</v>
      </c>
      <c r="B750" s="1438" t="s">
        <v>979</v>
      </c>
      <c r="C750" s="1439" t="s">
        <v>3414</v>
      </c>
      <c r="D750" s="1440" t="s">
        <v>3415</v>
      </c>
      <c r="E750" s="1441" t="s">
        <v>100</v>
      </c>
      <c r="F750" s="1442">
        <v>125.91</v>
      </c>
      <c r="G750" s="67"/>
      <c r="H750" s="1443">
        <f>ROUND(G750*F750,2)</f>
        <v>0</v>
      </c>
      <c r="I750" s="1440" t="s">
        <v>982</v>
      </c>
    </row>
    <row r="751" spans="1:9" ht="22.5" x14ac:dyDescent="0.2">
      <c r="A751" s="1416"/>
      <c r="B751" s="1417" t="s">
        <v>2912</v>
      </c>
      <c r="C751" s="1418"/>
      <c r="D751" s="1419" t="s">
        <v>3419</v>
      </c>
      <c r="E751" s="1418"/>
      <c r="F751" s="1418"/>
      <c r="G751" s="1418"/>
      <c r="H751" s="1418"/>
      <c r="I751" s="1420"/>
    </row>
    <row r="752" spans="1:9" ht="11.25" x14ac:dyDescent="0.2">
      <c r="A752" s="1416"/>
      <c r="B752" s="1421" t="s">
        <v>983</v>
      </c>
      <c r="C752" s="1418"/>
      <c r="D752" s="166" t="s">
        <v>3417</v>
      </c>
      <c r="E752" s="1418"/>
      <c r="F752" s="1418"/>
      <c r="G752" s="1418"/>
      <c r="H752" s="1418"/>
      <c r="I752" s="1420"/>
    </row>
    <row r="753" spans="1:9" s="1080" customFormat="1" ht="24.95" customHeight="1" x14ac:dyDescent="0.25">
      <c r="A753" s="1411" t="s">
        <v>3420</v>
      </c>
      <c r="B753" s="1411" t="s">
        <v>979</v>
      </c>
      <c r="C753" s="1412" t="s">
        <v>1124</v>
      </c>
      <c r="D753" s="1145" t="s">
        <v>3421</v>
      </c>
      <c r="E753" s="1413" t="s">
        <v>100</v>
      </c>
      <c r="F753" s="1414">
        <v>125.303</v>
      </c>
      <c r="G753" s="67"/>
      <c r="H753" s="1415">
        <f>ROUND(G753*F753,2)</f>
        <v>0</v>
      </c>
      <c r="I753" s="1145" t="s">
        <v>982</v>
      </c>
    </row>
    <row r="754" spans="1:9" ht="11.25" x14ac:dyDescent="0.2">
      <c r="A754" s="1416"/>
      <c r="B754" s="1417" t="s">
        <v>2912</v>
      </c>
      <c r="C754" s="1418"/>
      <c r="D754" s="1419" t="s">
        <v>1125</v>
      </c>
      <c r="E754" s="1418"/>
      <c r="F754" s="1464"/>
      <c r="G754" s="1418"/>
      <c r="H754" s="1418"/>
      <c r="I754" s="1420"/>
    </row>
    <row r="755" spans="1:9" ht="11.25" x14ac:dyDescent="0.2">
      <c r="A755" s="1416"/>
      <c r="B755" s="1421" t="s">
        <v>983</v>
      </c>
      <c r="C755" s="1418"/>
      <c r="D755" s="166" t="s">
        <v>3422</v>
      </c>
      <c r="E755" s="1418"/>
      <c r="F755" s="1418"/>
      <c r="G755" s="1418"/>
      <c r="H755" s="1418"/>
      <c r="I755" s="1420"/>
    </row>
    <row r="756" spans="1:9" s="1080" customFormat="1" ht="24.95" customHeight="1" x14ac:dyDescent="0.25">
      <c r="A756" s="1438" t="s">
        <v>3423</v>
      </c>
      <c r="B756" s="1438" t="s">
        <v>979</v>
      </c>
      <c r="C756" s="1439" t="s">
        <v>1124</v>
      </c>
      <c r="D756" s="1440" t="s">
        <v>3421</v>
      </c>
      <c r="E756" s="1441" t="s">
        <v>100</v>
      </c>
      <c r="F756" s="1442">
        <v>125.91</v>
      </c>
      <c r="G756" s="67"/>
      <c r="H756" s="1443">
        <f>ROUND(G756*F756,2)</f>
        <v>0</v>
      </c>
      <c r="I756" s="1440" t="s">
        <v>982</v>
      </c>
    </row>
    <row r="757" spans="1:9" ht="22.5" x14ac:dyDescent="0.2">
      <c r="A757" s="1416"/>
      <c r="B757" s="1417" t="s">
        <v>2912</v>
      </c>
      <c r="C757" s="1418"/>
      <c r="D757" s="1419" t="s">
        <v>3424</v>
      </c>
      <c r="E757" s="1418"/>
      <c r="F757" s="1418"/>
      <c r="G757" s="1418"/>
      <c r="H757" s="1418"/>
      <c r="I757" s="1420"/>
    </row>
    <row r="758" spans="1:9" ht="11.25" x14ac:dyDescent="0.2">
      <c r="A758" s="1416"/>
      <c r="B758" s="1421" t="s">
        <v>983</v>
      </c>
      <c r="C758" s="1418"/>
      <c r="D758" s="166" t="s">
        <v>3422</v>
      </c>
      <c r="E758" s="1418"/>
      <c r="F758" s="1418"/>
      <c r="G758" s="1418"/>
      <c r="H758" s="1418"/>
      <c r="I758" s="1420"/>
    </row>
    <row r="759" spans="1:9" s="1080" customFormat="1" ht="24.95" customHeight="1" x14ac:dyDescent="0.25">
      <c r="A759" s="1411" t="s">
        <v>3425</v>
      </c>
      <c r="B759" s="1411" t="s">
        <v>979</v>
      </c>
      <c r="C759" s="1412" t="s">
        <v>1127</v>
      </c>
      <c r="D759" s="1145" t="s">
        <v>3426</v>
      </c>
      <c r="E759" s="1413" t="s">
        <v>100</v>
      </c>
      <c r="F759" s="1414">
        <v>1127.7270000000001</v>
      </c>
      <c r="G759" s="67"/>
      <c r="H759" s="1415">
        <f>ROUND(G759*F759,2)</f>
        <v>0</v>
      </c>
      <c r="I759" s="1145" t="s">
        <v>982</v>
      </c>
    </row>
    <row r="760" spans="1:9" ht="22.5" x14ac:dyDescent="0.2">
      <c r="A760" s="1416"/>
      <c r="B760" s="1417" t="s">
        <v>2912</v>
      </c>
      <c r="C760" s="1418"/>
      <c r="D760" s="1419" t="s">
        <v>1128</v>
      </c>
      <c r="E760" s="1418"/>
      <c r="F760" s="1418"/>
      <c r="G760" s="1418"/>
      <c r="H760" s="1418"/>
      <c r="I760" s="1420"/>
    </row>
    <row r="761" spans="1:9" ht="11.25" x14ac:dyDescent="0.2">
      <c r="A761" s="1416"/>
      <c r="B761" s="1421" t="s">
        <v>983</v>
      </c>
      <c r="C761" s="1418"/>
      <c r="D761" s="166" t="s">
        <v>3427</v>
      </c>
      <c r="E761" s="1418"/>
      <c r="F761" s="1418"/>
      <c r="G761" s="1418"/>
      <c r="H761" s="1418"/>
      <c r="I761" s="1420"/>
    </row>
    <row r="762" spans="1:9" ht="11.25" x14ac:dyDescent="0.2">
      <c r="A762" s="1427"/>
      <c r="B762" s="1417" t="s">
        <v>985</v>
      </c>
      <c r="C762" s="1430"/>
      <c r="D762" s="1429" t="s">
        <v>3428</v>
      </c>
      <c r="E762" s="1430"/>
      <c r="F762" s="1431"/>
      <c r="G762" s="1430"/>
      <c r="H762" s="1430"/>
      <c r="I762" s="1432"/>
    </row>
    <row r="763" spans="1:9" s="1080" customFormat="1" ht="24.95" customHeight="1" x14ac:dyDescent="0.25">
      <c r="A763" s="1438" t="s">
        <v>3429</v>
      </c>
      <c r="B763" s="1438" t="s">
        <v>979</v>
      </c>
      <c r="C763" s="1439" t="s">
        <v>1127</v>
      </c>
      <c r="D763" s="1440" t="s">
        <v>3426</v>
      </c>
      <c r="E763" s="1441" t="s">
        <v>100</v>
      </c>
      <c r="F763" s="1442">
        <v>1133.19</v>
      </c>
      <c r="G763" s="67"/>
      <c r="H763" s="1443">
        <f>ROUND(G763*F763,2)</f>
        <v>0</v>
      </c>
      <c r="I763" s="1440" t="s">
        <v>982</v>
      </c>
    </row>
    <row r="764" spans="1:9" ht="22.5" x14ac:dyDescent="0.2">
      <c r="A764" s="1416"/>
      <c r="B764" s="1417" t="s">
        <v>2912</v>
      </c>
      <c r="C764" s="1418"/>
      <c r="D764" s="1419" t="s">
        <v>3430</v>
      </c>
      <c r="E764" s="1418"/>
      <c r="F764" s="1418"/>
      <c r="G764" s="1418"/>
      <c r="H764" s="1418"/>
      <c r="I764" s="1420"/>
    </row>
    <row r="765" spans="1:9" ht="11.25" x14ac:dyDescent="0.2">
      <c r="A765" s="1416"/>
      <c r="B765" s="1421" t="s">
        <v>983</v>
      </c>
      <c r="C765" s="1418"/>
      <c r="D765" s="166" t="s">
        <v>3427</v>
      </c>
      <c r="E765" s="1418"/>
      <c r="F765" s="1418"/>
      <c r="G765" s="1418"/>
      <c r="H765" s="1418"/>
      <c r="I765" s="1420"/>
    </row>
    <row r="766" spans="1:9" ht="11.25" x14ac:dyDescent="0.2">
      <c r="A766" s="1427"/>
      <c r="B766" s="1417" t="s">
        <v>985</v>
      </c>
      <c r="C766" s="1430"/>
      <c r="D766" s="1429" t="s">
        <v>3431</v>
      </c>
      <c r="E766" s="1430"/>
      <c r="F766" s="1431">
        <v>1133.19</v>
      </c>
      <c r="G766" s="1430"/>
      <c r="H766" s="1430"/>
      <c r="I766" s="1432"/>
    </row>
    <row r="767" spans="1:9" s="1080" customFormat="1" ht="28.5" customHeight="1" x14ac:dyDescent="0.25">
      <c r="A767" s="1465" t="s">
        <v>2722</v>
      </c>
      <c r="B767" s="1465" t="s">
        <v>979</v>
      </c>
      <c r="C767" s="1466" t="s">
        <v>1132</v>
      </c>
      <c r="D767" s="1467" t="s">
        <v>3432</v>
      </c>
      <c r="E767" s="1468" t="s">
        <v>100</v>
      </c>
      <c r="F767" s="1469">
        <v>251.21299999999999</v>
      </c>
      <c r="G767" s="67"/>
      <c r="H767" s="1470">
        <f>ROUND(G767*F767,2)</f>
        <v>0</v>
      </c>
      <c r="I767" s="1467" t="s">
        <v>982</v>
      </c>
    </row>
    <row r="768" spans="1:9" ht="22.5" x14ac:dyDescent="0.2">
      <c r="A768" s="1459"/>
      <c r="B768" s="1460" t="s">
        <v>2912</v>
      </c>
      <c r="C768" s="1461"/>
      <c r="D768" s="1462" t="s">
        <v>1133</v>
      </c>
      <c r="E768" s="1461"/>
      <c r="F768" s="1461"/>
      <c r="G768" s="1461"/>
      <c r="H768" s="1461"/>
      <c r="I768" s="1463"/>
    </row>
    <row r="769" spans="1:9" ht="11.25" x14ac:dyDescent="0.2">
      <c r="A769" s="1459"/>
      <c r="B769" s="1471" t="s">
        <v>983</v>
      </c>
      <c r="C769" s="1461"/>
      <c r="D769" s="1053" t="s">
        <v>3433</v>
      </c>
      <c r="E769" s="1461"/>
      <c r="F769" s="1461"/>
      <c r="G769" s="1461"/>
      <c r="H769" s="1461"/>
      <c r="I769" s="1463"/>
    </row>
    <row r="770" spans="1:9" s="1080" customFormat="1" ht="24.95" customHeight="1" x14ac:dyDescent="0.25">
      <c r="A770" s="1404"/>
      <c r="B770" s="1405" t="s">
        <v>977</v>
      </c>
      <c r="C770" s="1406" t="s">
        <v>1135</v>
      </c>
      <c r="D770" s="1406" t="s">
        <v>972</v>
      </c>
      <c r="E770" s="1407"/>
      <c r="F770" s="1408"/>
      <c r="G770" s="1408"/>
      <c r="H770" s="1409">
        <f>SUM(H771:H776)</f>
        <v>0</v>
      </c>
      <c r="I770" s="1410"/>
    </row>
    <row r="771" spans="1:9" s="1080" customFormat="1" ht="24.95" customHeight="1" x14ac:dyDescent="0.25">
      <c r="A771" s="1411" t="s">
        <v>3434</v>
      </c>
      <c r="B771" s="1411" t="s">
        <v>979</v>
      </c>
      <c r="C771" s="1412" t="s">
        <v>3435</v>
      </c>
      <c r="D771" s="1145" t="s">
        <v>3436</v>
      </c>
      <c r="E771" s="1413" t="s">
        <v>100</v>
      </c>
      <c r="F771" s="1414">
        <v>75.498000000000005</v>
      </c>
      <c r="G771" s="67"/>
      <c r="H771" s="1415">
        <f>ROUND(G771*F771,2)</f>
        <v>0</v>
      </c>
      <c r="I771" s="1145" t="s">
        <v>982</v>
      </c>
    </row>
    <row r="772" spans="1:9" s="1080" customFormat="1" ht="22.5" x14ac:dyDescent="0.25">
      <c r="A772" s="1416"/>
      <c r="B772" s="1417" t="s">
        <v>2912</v>
      </c>
      <c r="C772" s="1418"/>
      <c r="D772" s="1419" t="s">
        <v>3437</v>
      </c>
      <c r="E772" s="1418"/>
      <c r="F772" s="1464"/>
      <c r="G772" s="1418"/>
      <c r="H772" s="1418"/>
      <c r="I772" s="1420"/>
    </row>
    <row r="773" spans="1:9" s="1080" customFormat="1" ht="15" x14ac:dyDescent="0.25">
      <c r="A773" s="1416"/>
      <c r="B773" s="1421" t="s">
        <v>983</v>
      </c>
      <c r="C773" s="1418"/>
      <c r="D773" s="166" t="s">
        <v>3438</v>
      </c>
      <c r="E773" s="1418"/>
      <c r="F773" s="1418"/>
      <c r="G773" s="1418"/>
      <c r="H773" s="1418"/>
      <c r="I773" s="1420"/>
    </row>
    <row r="774" spans="1:9" s="1080" customFormat="1" ht="24.95" customHeight="1" x14ac:dyDescent="0.25">
      <c r="A774" s="1438" t="s">
        <v>3439</v>
      </c>
      <c r="B774" s="1438" t="s">
        <v>979</v>
      </c>
      <c r="C774" s="1439" t="s">
        <v>3435</v>
      </c>
      <c r="D774" s="1440" t="s">
        <v>3436</v>
      </c>
      <c r="E774" s="1441" t="s">
        <v>100</v>
      </c>
      <c r="F774" s="1442">
        <v>69.126000000000005</v>
      </c>
      <c r="G774" s="67"/>
      <c r="H774" s="1443">
        <f>ROUND(G774*F774,2)</f>
        <v>0</v>
      </c>
      <c r="I774" s="1440" t="s">
        <v>982</v>
      </c>
    </row>
    <row r="775" spans="1:9" ht="33.75" x14ac:dyDescent="0.2">
      <c r="A775" s="1416"/>
      <c r="B775" s="1417" t="s">
        <v>2912</v>
      </c>
      <c r="C775" s="1418"/>
      <c r="D775" s="1419" t="s">
        <v>3440</v>
      </c>
      <c r="E775" s="1418"/>
      <c r="F775" s="1418"/>
      <c r="G775" s="1418"/>
      <c r="H775" s="1418"/>
      <c r="I775" s="1420"/>
    </row>
    <row r="776" spans="1:9" ht="11.25" x14ac:dyDescent="0.2">
      <c r="A776" s="1416"/>
      <c r="B776" s="1421" t="s">
        <v>983</v>
      </c>
      <c r="C776" s="1418"/>
      <c r="D776" s="166" t="s">
        <v>3438</v>
      </c>
      <c r="E776" s="1418"/>
      <c r="F776" s="1418"/>
      <c r="G776" s="1418"/>
      <c r="H776" s="1418"/>
      <c r="I776" s="1420"/>
    </row>
    <row r="777" spans="1:9" ht="24.95" customHeight="1" x14ac:dyDescent="0.2">
      <c r="A777" s="1398"/>
      <c r="B777" s="1399" t="s">
        <v>977</v>
      </c>
      <c r="C777" s="1384" t="s">
        <v>340</v>
      </c>
      <c r="D777" s="1384" t="s">
        <v>1139</v>
      </c>
      <c r="E777" s="1400"/>
      <c r="F777" s="1401"/>
      <c r="G777" s="1401"/>
      <c r="H777" s="1402">
        <f>H778+H831+H865+H986+H1030+H1155+H1189+H1207+H1230+H1246+H1362+H1392+H1443+H1539+H1553+H1572+H1577+H1613+H1719+H1756</f>
        <v>0</v>
      </c>
      <c r="I777" s="1403"/>
    </row>
    <row r="778" spans="1:9" s="1080" customFormat="1" ht="24.95" customHeight="1" x14ac:dyDescent="0.25">
      <c r="A778" s="1404"/>
      <c r="B778" s="1405" t="s">
        <v>977</v>
      </c>
      <c r="C778" s="1406" t="s">
        <v>1551</v>
      </c>
      <c r="D778" s="1406" t="s">
        <v>2892</v>
      </c>
      <c r="E778" s="1407"/>
      <c r="F778" s="1408"/>
      <c r="G778" s="1408"/>
      <c r="H778" s="1409">
        <f>SUM(H779:H830)</f>
        <v>0</v>
      </c>
      <c r="I778" s="1410"/>
    </row>
    <row r="779" spans="1:9" s="1080" customFormat="1" ht="24.95" customHeight="1" x14ac:dyDescent="0.25">
      <c r="A779" s="1411" t="s">
        <v>2725</v>
      </c>
      <c r="B779" s="1411" t="s">
        <v>979</v>
      </c>
      <c r="C779" s="1412" t="s">
        <v>3441</v>
      </c>
      <c r="D779" s="1145" t="s">
        <v>3442</v>
      </c>
      <c r="E779" s="1413" t="s">
        <v>106</v>
      </c>
      <c r="F779" s="1414">
        <v>26.96</v>
      </c>
      <c r="G779" s="67"/>
      <c r="H779" s="1415">
        <f>ROUND(G779*F779,2)</f>
        <v>0</v>
      </c>
      <c r="I779" s="1145" t="s">
        <v>982</v>
      </c>
    </row>
    <row r="780" spans="1:9" ht="11.25" x14ac:dyDescent="0.2">
      <c r="A780" s="1416"/>
      <c r="B780" s="1417" t="s">
        <v>2912</v>
      </c>
      <c r="C780" s="1418"/>
      <c r="D780" s="1419" t="s">
        <v>3443</v>
      </c>
      <c r="E780" s="1418"/>
      <c r="F780" s="1418"/>
      <c r="G780" s="1418"/>
      <c r="H780" s="1418"/>
      <c r="I780" s="1420"/>
    </row>
    <row r="781" spans="1:9" ht="11.25" x14ac:dyDescent="0.2">
      <c r="A781" s="1416"/>
      <c r="B781" s="1421" t="s">
        <v>983</v>
      </c>
      <c r="C781" s="1418"/>
      <c r="D781" s="166" t="s">
        <v>3444</v>
      </c>
      <c r="E781" s="1418"/>
      <c r="F781" s="1418"/>
      <c r="G781" s="1418"/>
      <c r="H781" s="1418"/>
      <c r="I781" s="1420"/>
    </row>
    <row r="782" spans="1:9" ht="11.25" x14ac:dyDescent="0.2">
      <c r="A782" s="1422"/>
      <c r="B782" s="1417" t="s">
        <v>985</v>
      </c>
      <c r="C782" s="1423" t="s">
        <v>986</v>
      </c>
      <c r="D782" s="1424" t="s">
        <v>2915</v>
      </c>
      <c r="E782" s="1425"/>
      <c r="F782" s="1423" t="s">
        <v>986</v>
      </c>
      <c r="G782" s="1425"/>
      <c r="H782" s="1425"/>
      <c r="I782" s="1426"/>
    </row>
    <row r="783" spans="1:9" ht="11.25" x14ac:dyDescent="0.2">
      <c r="A783" s="1427"/>
      <c r="B783" s="1417" t="s">
        <v>985</v>
      </c>
      <c r="C783" s="1428" t="s">
        <v>986</v>
      </c>
      <c r="D783" s="1429" t="s">
        <v>3189</v>
      </c>
      <c r="E783" s="1430"/>
      <c r="F783" s="1431">
        <v>26.96</v>
      </c>
      <c r="G783" s="1430"/>
      <c r="H783" s="1430"/>
      <c r="I783" s="1432"/>
    </row>
    <row r="784" spans="1:9" ht="24.95" customHeight="1" x14ac:dyDescent="0.2">
      <c r="A784" s="1149" t="s">
        <v>2727</v>
      </c>
      <c r="B784" s="1149" t="s">
        <v>1145</v>
      </c>
      <c r="C784" s="1150" t="s">
        <v>3445</v>
      </c>
      <c r="D784" s="1151" t="s">
        <v>3446</v>
      </c>
      <c r="E784" s="1152" t="s">
        <v>100</v>
      </c>
      <c r="F784" s="1153">
        <v>8.9999999999999993E-3</v>
      </c>
      <c r="G784" s="117"/>
      <c r="H784" s="1154">
        <f>ROUND(G784*F784,2)</f>
        <v>0</v>
      </c>
      <c r="I784" s="1151" t="s">
        <v>982</v>
      </c>
    </row>
    <row r="785" spans="1:9" ht="11.25" x14ac:dyDescent="0.2">
      <c r="A785" s="1416"/>
      <c r="B785" s="1417" t="s">
        <v>2912</v>
      </c>
      <c r="C785" s="1418"/>
      <c r="D785" s="1419" t="s">
        <v>3446</v>
      </c>
      <c r="E785" s="1418"/>
      <c r="F785" s="1418"/>
      <c r="G785" s="1418"/>
      <c r="H785" s="1418"/>
      <c r="I785" s="1420"/>
    </row>
    <row r="786" spans="1:9" ht="11.25" x14ac:dyDescent="0.2">
      <c r="A786" s="1422"/>
      <c r="B786" s="1417" t="s">
        <v>985</v>
      </c>
      <c r="C786" s="1423" t="s">
        <v>986</v>
      </c>
      <c r="D786" s="1424" t="s">
        <v>2915</v>
      </c>
      <c r="E786" s="1425"/>
      <c r="F786" s="1423" t="s">
        <v>986</v>
      </c>
      <c r="G786" s="1425"/>
      <c r="H786" s="1425"/>
      <c r="I786" s="1426"/>
    </row>
    <row r="787" spans="1:9" ht="11.25" x14ac:dyDescent="0.2">
      <c r="A787" s="1427"/>
      <c r="B787" s="1417" t="s">
        <v>985</v>
      </c>
      <c r="C787" s="1428" t="s">
        <v>986</v>
      </c>
      <c r="D787" s="1429" t="s">
        <v>3447</v>
      </c>
      <c r="E787" s="1430"/>
      <c r="F787" s="1431">
        <v>8.9999999999999993E-3</v>
      </c>
      <c r="G787" s="1430"/>
      <c r="H787" s="1430"/>
      <c r="I787" s="1432"/>
    </row>
    <row r="788" spans="1:9" s="1080" customFormat="1" ht="24.95" customHeight="1" x14ac:dyDescent="0.25">
      <c r="A788" s="1438" t="s">
        <v>2729</v>
      </c>
      <c r="B788" s="1438" t="s">
        <v>979</v>
      </c>
      <c r="C788" s="1439" t="s">
        <v>3448</v>
      </c>
      <c r="D788" s="1440" t="s">
        <v>3449</v>
      </c>
      <c r="E788" s="1441" t="s">
        <v>106</v>
      </c>
      <c r="F788" s="1442">
        <v>5.78</v>
      </c>
      <c r="G788" s="67"/>
      <c r="H788" s="1443">
        <f>ROUND(G788*F788,2)</f>
        <v>0</v>
      </c>
      <c r="I788" s="1440" t="s">
        <v>986</v>
      </c>
    </row>
    <row r="789" spans="1:9" ht="11.25" x14ac:dyDescent="0.2">
      <c r="A789" s="1416"/>
      <c r="B789" s="1417" t="s">
        <v>2912</v>
      </c>
      <c r="C789" s="1418"/>
      <c r="D789" s="1419" t="s">
        <v>3449</v>
      </c>
      <c r="E789" s="1418"/>
      <c r="F789" s="1418"/>
      <c r="G789" s="1418"/>
      <c r="H789" s="1418"/>
      <c r="I789" s="1420"/>
    </row>
    <row r="790" spans="1:9" ht="90" x14ac:dyDescent="0.2">
      <c r="A790" s="1416"/>
      <c r="B790" s="1417" t="s">
        <v>1079</v>
      </c>
      <c r="C790" s="1418"/>
      <c r="D790" s="1451" t="s">
        <v>3450</v>
      </c>
      <c r="E790" s="1418"/>
      <c r="F790" s="1418"/>
      <c r="G790" s="1418"/>
      <c r="H790" s="1418"/>
      <c r="I790" s="1420"/>
    </row>
    <row r="791" spans="1:9" ht="11.25" x14ac:dyDescent="0.2">
      <c r="A791" s="1422"/>
      <c r="B791" s="1417" t="s">
        <v>985</v>
      </c>
      <c r="C791" s="1423" t="s">
        <v>986</v>
      </c>
      <c r="D791" s="1424" t="s">
        <v>3451</v>
      </c>
      <c r="E791" s="1425"/>
      <c r="F791" s="1423" t="s">
        <v>986</v>
      </c>
      <c r="G791" s="1425"/>
      <c r="H791" s="1425"/>
      <c r="I791" s="1426"/>
    </row>
    <row r="792" spans="1:9" ht="11.25" x14ac:dyDescent="0.2">
      <c r="A792" s="1427"/>
      <c r="B792" s="1417" t="s">
        <v>985</v>
      </c>
      <c r="C792" s="1428" t="s">
        <v>986</v>
      </c>
      <c r="D792" s="1429" t="s">
        <v>3452</v>
      </c>
      <c r="E792" s="1430"/>
      <c r="F792" s="1431">
        <v>5.78</v>
      </c>
      <c r="G792" s="1430"/>
      <c r="H792" s="1430"/>
      <c r="I792" s="1432"/>
    </row>
    <row r="793" spans="1:9" s="1080" customFormat="1" ht="24.95" customHeight="1" x14ac:dyDescent="0.25">
      <c r="A793" s="1438" t="s">
        <v>2731</v>
      </c>
      <c r="B793" s="1438" t="s">
        <v>979</v>
      </c>
      <c r="C793" s="1439" t="s">
        <v>3453</v>
      </c>
      <c r="D793" s="1440" t="s">
        <v>3454</v>
      </c>
      <c r="E793" s="1441" t="s">
        <v>106</v>
      </c>
      <c r="F793" s="1442">
        <v>35.963999999999999</v>
      </c>
      <c r="G793" s="67"/>
      <c r="H793" s="1443">
        <f>ROUND(G793*F793,2)</f>
        <v>0</v>
      </c>
      <c r="I793" s="1440" t="s">
        <v>986</v>
      </c>
    </row>
    <row r="794" spans="1:9" ht="11.25" x14ac:dyDescent="0.2">
      <c r="A794" s="1416"/>
      <c r="B794" s="1417" t="s">
        <v>2912</v>
      </c>
      <c r="C794" s="1418"/>
      <c r="D794" s="1419" t="s">
        <v>3455</v>
      </c>
      <c r="E794" s="1418"/>
      <c r="F794" s="1418"/>
      <c r="G794" s="1418"/>
      <c r="H794" s="1418"/>
      <c r="I794" s="1420"/>
    </row>
    <row r="795" spans="1:9" ht="11.25" x14ac:dyDescent="0.2">
      <c r="A795" s="1422"/>
      <c r="B795" s="1417" t="s">
        <v>985</v>
      </c>
      <c r="C795" s="1423" t="s">
        <v>986</v>
      </c>
      <c r="D795" s="1424" t="s">
        <v>3092</v>
      </c>
      <c r="E795" s="1425"/>
      <c r="F795" s="1423" t="s">
        <v>986</v>
      </c>
      <c r="G795" s="1425"/>
      <c r="H795" s="1425"/>
      <c r="I795" s="1426"/>
    </row>
    <row r="796" spans="1:9" ht="11.25" x14ac:dyDescent="0.2">
      <c r="A796" s="1427"/>
      <c r="B796" s="1417" t="s">
        <v>985</v>
      </c>
      <c r="C796" s="1428" t="s">
        <v>986</v>
      </c>
      <c r="D796" s="1429" t="s">
        <v>3097</v>
      </c>
      <c r="E796" s="1430"/>
      <c r="F796" s="1431">
        <v>35.963999999999999</v>
      </c>
      <c r="G796" s="1430"/>
      <c r="H796" s="1430"/>
      <c r="I796" s="1432"/>
    </row>
    <row r="797" spans="1:9" s="1080" customFormat="1" ht="24.95" customHeight="1" x14ac:dyDescent="0.25">
      <c r="A797" s="1438" t="s">
        <v>2733</v>
      </c>
      <c r="B797" s="1438" t="s">
        <v>979</v>
      </c>
      <c r="C797" s="1439" t="s">
        <v>3456</v>
      </c>
      <c r="D797" s="1440" t="s">
        <v>3457</v>
      </c>
      <c r="E797" s="1441" t="s">
        <v>106</v>
      </c>
      <c r="F797" s="1442">
        <v>12.96</v>
      </c>
      <c r="G797" s="67"/>
      <c r="H797" s="1443">
        <f>ROUND(G797*F797,2)</f>
        <v>0</v>
      </c>
      <c r="I797" s="1440" t="s">
        <v>986</v>
      </c>
    </row>
    <row r="798" spans="1:9" ht="11.25" x14ac:dyDescent="0.2">
      <c r="A798" s="1416"/>
      <c r="B798" s="1417" t="s">
        <v>2912</v>
      </c>
      <c r="C798" s="1418"/>
      <c r="D798" s="1419" t="s">
        <v>3458</v>
      </c>
      <c r="E798" s="1418"/>
      <c r="F798" s="1418"/>
      <c r="G798" s="1418"/>
      <c r="H798" s="1418"/>
      <c r="I798" s="1420"/>
    </row>
    <row r="799" spans="1:9" ht="11.25" x14ac:dyDescent="0.2">
      <c r="A799" s="1422"/>
      <c r="B799" s="1417" t="s">
        <v>985</v>
      </c>
      <c r="C799" s="1423" t="s">
        <v>986</v>
      </c>
      <c r="D799" s="1424" t="s">
        <v>3092</v>
      </c>
      <c r="E799" s="1425"/>
      <c r="F799" s="1423" t="s">
        <v>986</v>
      </c>
      <c r="G799" s="1425"/>
      <c r="H799" s="1425"/>
      <c r="I799" s="1426"/>
    </row>
    <row r="800" spans="1:9" ht="11.25" x14ac:dyDescent="0.2">
      <c r="A800" s="1427"/>
      <c r="B800" s="1417" t="s">
        <v>985</v>
      </c>
      <c r="C800" s="1428" t="s">
        <v>986</v>
      </c>
      <c r="D800" s="1429" t="s">
        <v>3459</v>
      </c>
      <c r="E800" s="1430"/>
      <c r="F800" s="1431">
        <v>12.96</v>
      </c>
      <c r="G800" s="1430"/>
      <c r="H800" s="1430"/>
      <c r="I800" s="1432"/>
    </row>
    <row r="801" spans="1:9" s="1080" customFormat="1" ht="24.95" customHeight="1" x14ac:dyDescent="0.25">
      <c r="A801" s="1438" t="s">
        <v>2734</v>
      </c>
      <c r="B801" s="1438" t="s">
        <v>979</v>
      </c>
      <c r="C801" s="1439" t="s">
        <v>3460</v>
      </c>
      <c r="D801" s="1440" t="s">
        <v>3461</v>
      </c>
      <c r="E801" s="1441" t="s">
        <v>106</v>
      </c>
      <c r="F801" s="1442">
        <v>83.63</v>
      </c>
      <c r="G801" s="67"/>
      <c r="H801" s="1443">
        <f>ROUND(G801*F801,2)</f>
        <v>0</v>
      </c>
      <c r="I801" s="1440" t="s">
        <v>986</v>
      </c>
    </row>
    <row r="802" spans="1:9" ht="11.25" x14ac:dyDescent="0.2">
      <c r="A802" s="1416"/>
      <c r="B802" s="1417" t="s">
        <v>2912</v>
      </c>
      <c r="C802" s="1418"/>
      <c r="D802" s="1419" t="s">
        <v>3461</v>
      </c>
      <c r="E802" s="1418"/>
      <c r="F802" s="1418"/>
      <c r="G802" s="1418"/>
      <c r="H802" s="1418"/>
      <c r="I802" s="1420"/>
    </row>
    <row r="803" spans="1:9" ht="56.25" x14ac:dyDescent="0.2">
      <c r="A803" s="1416"/>
      <c r="B803" s="1417" t="s">
        <v>1079</v>
      </c>
      <c r="C803" s="1418"/>
      <c r="D803" s="1451" t="s">
        <v>3462</v>
      </c>
      <c r="E803" s="1418"/>
      <c r="F803" s="1418"/>
      <c r="G803" s="1418"/>
      <c r="H803" s="1418"/>
      <c r="I803" s="1420"/>
    </row>
    <row r="804" spans="1:9" ht="11.25" x14ac:dyDescent="0.2">
      <c r="A804" s="1422"/>
      <c r="B804" s="1417" t="s">
        <v>985</v>
      </c>
      <c r="C804" s="1423" t="s">
        <v>986</v>
      </c>
      <c r="D804" s="1424" t="s">
        <v>3463</v>
      </c>
      <c r="E804" s="1425"/>
      <c r="F804" s="1423" t="s">
        <v>986</v>
      </c>
      <c r="G804" s="1425"/>
      <c r="H804" s="1425"/>
      <c r="I804" s="1426"/>
    </row>
    <row r="805" spans="1:9" ht="11.25" x14ac:dyDescent="0.2">
      <c r="A805" s="1427"/>
      <c r="B805" s="1417" t="s">
        <v>985</v>
      </c>
      <c r="C805" s="1428" t="s">
        <v>986</v>
      </c>
      <c r="D805" s="1429" t="s">
        <v>3347</v>
      </c>
      <c r="E805" s="1430"/>
      <c r="F805" s="1431">
        <v>83.63</v>
      </c>
      <c r="G805" s="1430"/>
      <c r="H805" s="1430"/>
      <c r="I805" s="1432"/>
    </row>
    <row r="806" spans="1:9" s="1080" customFormat="1" ht="24.95" customHeight="1" x14ac:dyDescent="0.25">
      <c r="A806" s="1411" t="s">
        <v>2735</v>
      </c>
      <c r="B806" s="1411" t="s">
        <v>979</v>
      </c>
      <c r="C806" s="1412" t="s">
        <v>3464</v>
      </c>
      <c r="D806" s="1145" t="s">
        <v>3465</v>
      </c>
      <c r="E806" s="1413" t="s">
        <v>106</v>
      </c>
      <c r="F806" s="1414">
        <v>53.92</v>
      </c>
      <c r="G806" s="67"/>
      <c r="H806" s="1415">
        <f>ROUND(G806*F806,2)</f>
        <v>0</v>
      </c>
      <c r="I806" s="1145" t="s">
        <v>982</v>
      </c>
    </row>
    <row r="807" spans="1:9" ht="11.25" x14ac:dyDescent="0.2">
      <c r="A807" s="1416"/>
      <c r="B807" s="1417" t="s">
        <v>2912</v>
      </c>
      <c r="C807" s="1418"/>
      <c r="D807" s="1419" t="s">
        <v>3466</v>
      </c>
      <c r="E807" s="1418"/>
      <c r="F807" s="1418"/>
      <c r="G807" s="1418"/>
      <c r="H807" s="1418"/>
      <c r="I807" s="1420"/>
    </row>
    <row r="808" spans="1:9" ht="11.25" x14ac:dyDescent="0.2">
      <c r="A808" s="1416"/>
      <c r="B808" s="1421" t="s">
        <v>983</v>
      </c>
      <c r="C808" s="1418"/>
      <c r="D808" s="166" t="s">
        <v>3467</v>
      </c>
      <c r="E808" s="1418"/>
      <c r="F808" s="1418"/>
      <c r="G808" s="1418"/>
      <c r="H808" s="1418"/>
      <c r="I808" s="1420"/>
    </row>
    <row r="809" spans="1:9" ht="11.25" x14ac:dyDescent="0.2">
      <c r="A809" s="1422"/>
      <c r="B809" s="1417" t="s">
        <v>985</v>
      </c>
      <c r="C809" s="1423" t="s">
        <v>986</v>
      </c>
      <c r="D809" s="1424" t="s">
        <v>2915</v>
      </c>
      <c r="E809" s="1425"/>
      <c r="F809" s="1423" t="s">
        <v>986</v>
      </c>
      <c r="G809" s="1425"/>
      <c r="H809" s="1425"/>
      <c r="I809" s="1426"/>
    </row>
    <row r="810" spans="1:9" ht="11.25" x14ac:dyDescent="0.2">
      <c r="A810" s="1427"/>
      <c r="B810" s="1417" t="s">
        <v>985</v>
      </c>
      <c r="C810" s="1428" t="s">
        <v>986</v>
      </c>
      <c r="D810" s="1429" t="s">
        <v>3189</v>
      </c>
      <c r="E810" s="1430"/>
      <c r="F810" s="1431">
        <v>26.96</v>
      </c>
      <c r="G810" s="1430"/>
      <c r="H810" s="1430"/>
      <c r="I810" s="1432"/>
    </row>
    <row r="811" spans="1:9" ht="11.25" x14ac:dyDescent="0.2">
      <c r="A811" s="1427"/>
      <c r="B811" s="1417" t="s">
        <v>985</v>
      </c>
      <c r="C811" s="1428" t="s">
        <v>986</v>
      </c>
      <c r="D811" s="1429" t="s">
        <v>3468</v>
      </c>
      <c r="E811" s="1430"/>
      <c r="F811" s="1431">
        <v>26.96</v>
      </c>
      <c r="G811" s="1430"/>
      <c r="H811" s="1430"/>
      <c r="I811" s="1432"/>
    </row>
    <row r="812" spans="1:9" ht="11.25" x14ac:dyDescent="0.2">
      <c r="A812" s="1450"/>
      <c r="B812" s="1417" t="s">
        <v>985</v>
      </c>
      <c r="C812" s="1445" t="s">
        <v>986</v>
      </c>
      <c r="D812" s="1446" t="s">
        <v>1023</v>
      </c>
      <c r="E812" s="1447"/>
      <c r="F812" s="1448">
        <v>53.92</v>
      </c>
      <c r="G812" s="1447"/>
      <c r="H812" s="1447"/>
      <c r="I812" s="1449"/>
    </row>
    <row r="813" spans="1:9" ht="24.95" customHeight="1" x14ac:dyDescent="0.2">
      <c r="A813" s="1149" t="s">
        <v>2737</v>
      </c>
      <c r="B813" s="1149" t="s">
        <v>1145</v>
      </c>
      <c r="C813" s="1150" t="s">
        <v>3469</v>
      </c>
      <c r="D813" s="1151" t="s">
        <v>3470</v>
      </c>
      <c r="E813" s="1152" t="s">
        <v>106</v>
      </c>
      <c r="F813" s="1153">
        <v>31.422000000000001</v>
      </c>
      <c r="G813" s="117"/>
      <c r="H813" s="1154">
        <f>ROUND(G813*F813,2)</f>
        <v>0</v>
      </c>
      <c r="I813" s="1151" t="s">
        <v>982</v>
      </c>
    </row>
    <row r="814" spans="1:9" ht="22.5" x14ac:dyDescent="0.2">
      <c r="A814" s="1416"/>
      <c r="B814" s="1417" t="s">
        <v>2912</v>
      </c>
      <c r="C814" s="1418"/>
      <c r="D814" s="1419" t="s">
        <v>3470</v>
      </c>
      <c r="E814" s="1418"/>
      <c r="F814" s="1418"/>
      <c r="G814" s="1418"/>
      <c r="H814" s="1418"/>
      <c r="I814" s="1420"/>
    </row>
    <row r="815" spans="1:9" ht="11.25" x14ac:dyDescent="0.2">
      <c r="A815" s="1422"/>
      <c r="B815" s="1417" t="s">
        <v>985</v>
      </c>
      <c r="C815" s="1423" t="s">
        <v>986</v>
      </c>
      <c r="D815" s="1424" t="s">
        <v>2915</v>
      </c>
      <c r="E815" s="1425"/>
      <c r="F815" s="1423" t="s">
        <v>986</v>
      </c>
      <c r="G815" s="1425"/>
      <c r="H815" s="1425"/>
      <c r="I815" s="1426"/>
    </row>
    <row r="816" spans="1:9" ht="11.25" x14ac:dyDescent="0.2">
      <c r="A816" s="1427"/>
      <c r="B816" s="1417" t="s">
        <v>985</v>
      </c>
      <c r="C816" s="1428" t="s">
        <v>986</v>
      </c>
      <c r="D816" s="1429" t="s">
        <v>3189</v>
      </c>
      <c r="E816" s="1430"/>
      <c r="F816" s="1431">
        <v>26.96</v>
      </c>
      <c r="G816" s="1430"/>
      <c r="H816" s="1430"/>
      <c r="I816" s="1432"/>
    </row>
    <row r="817" spans="1:9" ht="11.25" x14ac:dyDescent="0.2">
      <c r="A817" s="1427"/>
      <c r="B817" s="1417" t="s">
        <v>985</v>
      </c>
      <c r="C817" s="1428" t="s">
        <v>986</v>
      </c>
      <c r="D817" s="1429" t="s">
        <v>3471</v>
      </c>
      <c r="E817" s="1430"/>
      <c r="F817" s="1431">
        <v>4.4619999999999997</v>
      </c>
      <c r="G817" s="1430"/>
      <c r="H817" s="1430"/>
      <c r="I817" s="1432"/>
    </row>
    <row r="818" spans="1:9" ht="11.25" x14ac:dyDescent="0.2">
      <c r="A818" s="1450"/>
      <c r="B818" s="1417" t="s">
        <v>985</v>
      </c>
      <c r="C818" s="1445" t="s">
        <v>986</v>
      </c>
      <c r="D818" s="1446" t="s">
        <v>1023</v>
      </c>
      <c r="E818" s="1447"/>
      <c r="F818" s="1448">
        <v>31.422000000000001</v>
      </c>
      <c r="G818" s="1447"/>
      <c r="H818" s="1447"/>
      <c r="I818" s="1449"/>
    </row>
    <row r="819" spans="1:9" ht="24.95" customHeight="1" x14ac:dyDescent="0.2">
      <c r="A819" s="1149" t="s">
        <v>2739</v>
      </c>
      <c r="B819" s="1149" t="s">
        <v>1145</v>
      </c>
      <c r="C819" s="1150" t="s">
        <v>3472</v>
      </c>
      <c r="D819" s="1151" t="s">
        <v>3473</v>
      </c>
      <c r="E819" s="1152" t="s">
        <v>106</v>
      </c>
      <c r="F819" s="1153">
        <v>31.422000000000001</v>
      </c>
      <c r="G819" s="117"/>
      <c r="H819" s="1154">
        <f>ROUND(G819*F819,2)</f>
        <v>0</v>
      </c>
      <c r="I819" s="1151" t="s">
        <v>982</v>
      </c>
    </row>
    <row r="820" spans="1:9" ht="22.5" x14ac:dyDescent="0.2">
      <c r="A820" s="1416"/>
      <c r="B820" s="1417" t="s">
        <v>2912</v>
      </c>
      <c r="C820" s="1418"/>
      <c r="D820" s="1419" t="s">
        <v>3473</v>
      </c>
      <c r="E820" s="1418"/>
      <c r="F820" s="1418"/>
      <c r="G820" s="1418"/>
      <c r="H820" s="1418"/>
      <c r="I820" s="1420"/>
    </row>
    <row r="821" spans="1:9" ht="11.25" x14ac:dyDescent="0.2">
      <c r="A821" s="1422"/>
      <c r="B821" s="1417" t="s">
        <v>985</v>
      </c>
      <c r="C821" s="1423" t="s">
        <v>986</v>
      </c>
      <c r="D821" s="1424" t="s">
        <v>2915</v>
      </c>
      <c r="E821" s="1425"/>
      <c r="F821" s="1423" t="s">
        <v>986</v>
      </c>
      <c r="G821" s="1425"/>
      <c r="H821" s="1425"/>
      <c r="I821" s="1426"/>
    </row>
    <row r="822" spans="1:9" ht="11.25" x14ac:dyDescent="0.2">
      <c r="A822" s="1427"/>
      <c r="B822" s="1417" t="s">
        <v>985</v>
      </c>
      <c r="C822" s="1428" t="s">
        <v>986</v>
      </c>
      <c r="D822" s="1429" t="s">
        <v>3189</v>
      </c>
      <c r="E822" s="1430"/>
      <c r="F822" s="1431">
        <v>26.96</v>
      </c>
      <c r="G822" s="1430"/>
      <c r="H822" s="1430"/>
      <c r="I822" s="1432"/>
    </row>
    <row r="823" spans="1:9" ht="11.25" x14ac:dyDescent="0.2">
      <c r="A823" s="1427"/>
      <c r="B823" s="1417" t="s">
        <v>985</v>
      </c>
      <c r="C823" s="1428" t="s">
        <v>986</v>
      </c>
      <c r="D823" s="1429" t="s">
        <v>3471</v>
      </c>
      <c r="E823" s="1430"/>
      <c r="F823" s="1431">
        <v>4.4619999999999997</v>
      </c>
      <c r="G823" s="1430"/>
      <c r="H823" s="1430"/>
      <c r="I823" s="1432"/>
    </row>
    <row r="824" spans="1:9" ht="11.25" x14ac:dyDescent="0.2">
      <c r="A824" s="1450"/>
      <c r="B824" s="1417" t="s">
        <v>985</v>
      </c>
      <c r="C824" s="1445" t="s">
        <v>986</v>
      </c>
      <c r="D824" s="1446" t="s">
        <v>1023</v>
      </c>
      <c r="E824" s="1447"/>
      <c r="F824" s="1448">
        <v>31.422000000000001</v>
      </c>
      <c r="G824" s="1447"/>
      <c r="H824" s="1447"/>
      <c r="I824" s="1449"/>
    </row>
    <row r="825" spans="1:9" s="1080" customFormat="1" ht="24.95" customHeight="1" x14ac:dyDescent="0.25">
      <c r="A825" s="1411" t="s">
        <v>3474</v>
      </c>
      <c r="B825" s="1411" t="s">
        <v>979</v>
      </c>
      <c r="C825" s="1412" t="s">
        <v>3475</v>
      </c>
      <c r="D825" s="1145" t="s">
        <v>3476</v>
      </c>
      <c r="E825" s="1413" t="s">
        <v>100</v>
      </c>
      <c r="F825" s="1414">
        <v>0.36699999999999999</v>
      </c>
      <c r="G825" s="67"/>
      <c r="H825" s="1415">
        <f>ROUND(G825*F825,2)</f>
        <v>0</v>
      </c>
      <c r="I825" s="1145" t="s">
        <v>982</v>
      </c>
    </row>
    <row r="826" spans="1:9" ht="22.5" x14ac:dyDescent="0.2">
      <c r="A826" s="1416"/>
      <c r="B826" s="1417" t="s">
        <v>2912</v>
      </c>
      <c r="C826" s="1418"/>
      <c r="D826" s="1419" t="s">
        <v>3477</v>
      </c>
      <c r="E826" s="1418"/>
      <c r="F826" s="1464"/>
      <c r="G826" s="1418"/>
      <c r="H826" s="1418"/>
      <c r="I826" s="1420"/>
    </row>
    <row r="827" spans="1:9" ht="11.25" x14ac:dyDescent="0.2">
      <c r="A827" s="1416"/>
      <c r="B827" s="1421" t="s">
        <v>983</v>
      </c>
      <c r="C827" s="1418"/>
      <c r="D827" s="166" t="s">
        <v>3478</v>
      </c>
      <c r="E827" s="1418"/>
      <c r="F827" s="1418"/>
      <c r="G827" s="1418"/>
      <c r="H827" s="1418"/>
      <c r="I827" s="1420"/>
    </row>
    <row r="828" spans="1:9" s="1080" customFormat="1" ht="24.95" customHeight="1" x14ac:dyDescent="0.25">
      <c r="A828" s="1438" t="s">
        <v>3479</v>
      </c>
      <c r="B828" s="1438" t="s">
        <v>979</v>
      </c>
      <c r="C828" s="1439" t="s">
        <v>3475</v>
      </c>
      <c r="D828" s="1440" t="s">
        <v>3476</v>
      </c>
      <c r="E828" s="1441" t="s">
        <v>100</v>
      </c>
      <c r="F828" s="1442">
        <v>0.71399999999999997</v>
      </c>
      <c r="G828" s="67"/>
      <c r="H828" s="1443">
        <f>ROUND(G828*F828,2)</f>
        <v>0</v>
      </c>
      <c r="I828" s="1440" t="s">
        <v>982</v>
      </c>
    </row>
    <row r="829" spans="1:9" ht="22.5" x14ac:dyDescent="0.2">
      <c r="A829" s="1416"/>
      <c r="B829" s="1417" t="s">
        <v>2912</v>
      </c>
      <c r="C829" s="1418"/>
      <c r="D829" s="1419" t="s">
        <v>3480</v>
      </c>
      <c r="E829" s="1418"/>
      <c r="F829" s="1418"/>
      <c r="G829" s="1418"/>
      <c r="H829" s="1418"/>
      <c r="I829" s="1420"/>
    </row>
    <row r="830" spans="1:9" ht="11.25" x14ac:dyDescent="0.2">
      <c r="A830" s="1416"/>
      <c r="B830" s="1421" t="s">
        <v>983</v>
      </c>
      <c r="C830" s="1418"/>
      <c r="D830" s="166" t="s">
        <v>3478</v>
      </c>
      <c r="E830" s="1418"/>
      <c r="F830" s="1418"/>
      <c r="G830" s="1418"/>
      <c r="H830" s="1418"/>
      <c r="I830" s="1420"/>
    </row>
    <row r="831" spans="1:9" s="1080" customFormat="1" ht="24.95" customHeight="1" x14ac:dyDescent="0.25">
      <c r="A831" s="1404"/>
      <c r="B831" s="1405" t="s">
        <v>977</v>
      </c>
      <c r="C831" s="1406" t="s">
        <v>3481</v>
      </c>
      <c r="D831" s="1406" t="s">
        <v>2893</v>
      </c>
      <c r="E831" s="1407"/>
      <c r="F831" s="1408"/>
      <c r="G831" s="1408"/>
      <c r="H831" s="1409">
        <f>SUM(H832:H864)</f>
        <v>0</v>
      </c>
      <c r="I831" s="1410"/>
    </row>
    <row r="832" spans="1:9" s="1080" customFormat="1" ht="24.95" customHeight="1" x14ac:dyDescent="0.25">
      <c r="A832" s="1411" t="s">
        <v>2742</v>
      </c>
      <c r="B832" s="1411" t="s">
        <v>979</v>
      </c>
      <c r="C832" s="1412" t="s">
        <v>3482</v>
      </c>
      <c r="D832" s="1145" t="s">
        <v>3483</v>
      </c>
      <c r="E832" s="1413" t="s">
        <v>106</v>
      </c>
      <c r="F832" s="1414">
        <v>58.8</v>
      </c>
      <c r="G832" s="67"/>
      <c r="H832" s="1415">
        <f>ROUND(G832*F832,2)</f>
        <v>0</v>
      </c>
      <c r="I832" s="1145" t="s">
        <v>982</v>
      </c>
    </row>
    <row r="833" spans="1:9" ht="11.25" x14ac:dyDescent="0.2">
      <c r="A833" s="1416"/>
      <c r="B833" s="1417" t="s">
        <v>2912</v>
      </c>
      <c r="C833" s="1418"/>
      <c r="D833" s="1419" t="s">
        <v>3484</v>
      </c>
      <c r="E833" s="1418"/>
      <c r="F833" s="1418"/>
      <c r="G833" s="1418"/>
      <c r="H833" s="1418"/>
      <c r="I833" s="1420"/>
    </row>
    <row r="834" spans="1:9" ht="11.25" x14ac:dyDescent="0.2">
      <c r="A834" s="1416"/>
      <c r="B834" s="1421" t="s">
        <v>983</v>
      </c>
      <c r="C834" s="1418"/>
      <c r="D834" s="166" t="s">
        <v>3485</v>
      </c>
      <c r="E834" s="1418"/>
      <c r="F834" s="1418"/>
      <c r="G834" s="1418"/>
      <c r="H834" s="1418"/>
      <c r="I834" s="1420"/>
    </row>
    <row r="835" spans="1:9" ht="11.25" x14ac:dyDescent="0.2">
      <c r="A835" s="1422"/>
      <c r="B835" s="1417" t="s">
        <v>985</v>
      </c>
      <c r="C835" s="1423" t="s">
        <v>986</v>
      </c>
      <c r="D835" s="1424" t="s">
        <v>3486</v>
      </c>
      <c r="E835" s="1425"/>
      <c r="F835" s="1423" t="s">
        <v>986</v>
      </c>
      <c r="G835" s="1425"/>
      <c r="H835" s="1425"/>
      <c r="I835" s="1426"/>
    </row>
    <row r="836" spans="1:9" ht="11.25" x14ac:dyDescent="0.2">
      <c r="A836" s="1427"/>
      <c r="B836" s="1417" t="s">
        <v>985</v>
      </c>
      <c r="C836" s="1428" t="s">
        <v>986</v>
      </c>
      <c r="D836" s="1429" t="s">
        <v>3487</v>
      </c>
      <c r="E836" s="1430"/>
      <c r="F836" s="1431">
        <v>12.8</v>
      </c>
      <c r="G836" s="1430"/>
      <c r="H836" s="1430"/>
      <c r="I836" s="1432"/>
    </row>
    <row r="837" spans="1:9" ht="11.25" x14ac:dyDescent="0.2">
      <c r="A837" s="1422"/>
      <c r="B837" s="1417" t="s">
        <v>985</v>
      </c>
      <c r="C837" s="1423" t="s">
        <v>986</v>
      </c>
      <c r="D837" s="1424" t="s">
        <v>3488</v>
      </c>
      <c r="E837" s="1425"/>
      <c r="F837" s="1423" t="s">
        <v>986</v>
      </c>
      <c r="G837" s="1425"/>
      <c r="H837" s="1425"/>
      <c r="I837" s="1426"/>
    </row>
    <row r="838" spans="1:9" ht="11.25" x14ac:dyDescent="0.2">
      <c r="A838" s="1427"/>
      <c r="B838" s="1417" t="s">
        <v>985</v>
      </c>
      <c r="C838" s="1428" t="s">
        <v>986</v>
      </c>
      <c r="D838" s="1429" t="s">
        <v>3489</v>
      </c>
      <c r="E838" s="1430"/>
      <c r="F838" s="1431">
        <v>46</v>
      </c>
      <c r="G838" s="1430"/>
      <c r="H838" s="1430"/>
      <c r="I838" s="1432"/>
    </row>
    <row r="839" spans="1:9" ht="11.25" x14ac:dyDescent="0.2">
      <c r="A839" s="1450"/>
      <c r="B839" s="1417" t="s">
        <v>985</v>
      </c>
      <c r="C839" s="1445" t="s">
        <v>986</v>
      </c>
      <c r="D839" s="1446" t="s">
        <v>1023</v>
      </c>
      <c r="E839" s="1447"/>
      <c r="F839" s="1448">
        <v>58.8</v>
      </c>
      <c r="G839" s="1447"/>
      <c r="H839" s="1447"/>
      <c r="I839" s="1449"/>
    </row>
    <row r="840" spans="1:9" ht="24.95" customHeight="1" x14ac:dyDescent="0.2">
      <c r="A840" s="1149" t="s">
        <v>2743</v>
      </c>
      <c r="B840" s="1149" t="s">
        <v>1145</v>
      </c>
      <c r="C840" s="1150" t="s">
        <v>3490</v>
      </c>
      <c r="D840" s="1151" t="s">
        <v>3491</v>
      </c>
      <c r="E840" s="1152" t="s">
        <v>106</v>
      </c>
      <c r="F840" s="1153">
        <v>17.387</v>
      </c>
      <c r="G840" s="117"/>
      <c r="H840" s="1154">
        <f>ROUND(G840*F840,2)</f>
        <v>0</v>
      </c>
      <c r="I840" s="1151" t="s">
        <v>982</v>
      </c>
    </row>
    <row r="841" spans="1:9" ht="22.5" x14ac:dyDescent="0.2">
      <c r="A841" s="1416"/>
      <c r="B841" s="1417" t="s">
        <v>2912</v>
      </c>
      <c r="C841" s="1418"/>
      <c r="D841" s="1419" t="s">
        <v>3491</v>
      </c>
      <c r="E841" s="1418"/>
      <c r="F841" s="1418"/>
      <c r="G841" s="1418"/>
      <c r="H841" s="1418"/>
      <c r="I841" s="1420"/>
    </row>
    <row r="842" spans="1:9" ht="11.25" x14ac:dyDescent="0.2">
      <c r="A842" s="1422"/>
      <c r="B842" s="1417" t="s">
        <v>985</v>
      </c>
      <c r="C842" s="1423" t="s">
        <v>986</v>
      </c>
      <c r="D842" s="1424" t="s">
        <v>3486</v>
      </c>
      <c r="E842" s="1425"/>
      <c r="F842" s="1423" t="s">
        <v>986</v>
      </c>
      <c r="G842" s="1425"/>
      <c r="H842" s="1425"/>
      <c r="I842" s="1426"/>
    </row>
    <row r="843" spans="1:9" ht="11.25" x14ac:dyDescent="0.2">
      <c r="A843" s="1427"/>
      <c r="B843" s="1417" t="s">
        <v>985</v>
      </c>
      <c r="C843" s="1428" t="s">
        <v>986</v>
      </c>
      <c r="D843" s="1429" t="s">
        <v>3487</v>
      </c>
      <c r="E843" s="1430"/>
      <c r="F843" s="1431">
        <v>12.8</v>
      </c>
      <c r="G843" s="1430"/>
      <c r="H843" s="1430"/>
      <c r="I843" s="1432"/>
    </row>
    <row r="844" spans="1:9" ht="11.25" x14ac:dyDescent="0.2">
      <c r="A844" s="1427"/>
      <c r="B844" s="1417" t="s">
        <v>985</v>
      </c>
      <c r="C844" s="1428" t="s">
        <v>986</v>
      </c>
      <c r="D844" s="1429" t="s">
        <v>3492</v>
      </c>
      <c r="E844" s="1430"/>
      <c r="F844" s="1431">
        <v>2.1179999999999999</v>
      </c>
      <c r="G844" s="1430"/>
      <c r="H844" s="1430"/>
      <c r="I844" s="1432"/>
    </row>
    <row r="845" spans="1:9" ht="11.25" x14ac:dyDescent="0.2">
      <c r="A845" s="1450"/>
      <c r="B845" s="1417" t="s">
        <v>985</v>
      </c>
      <c r="C845" s="1445" t="s">
        <v>986</v>
      </c>
      <c r="D845" s="1446" t="s">
        <v>1023</v>
      </c>
      <c r="E845" s="1447"/>
      <c r="F845" s="1448">
        <v>14.917999999999999</v>
      </c>
      <c r="G845" s="1447"/>
      <c r="H845" s="1447"/>
      <c r="I845" s="1449"/>
    </row>
    <row r="846" spans="1:9" ht="11.25" x14ac:dyDescent="0.2">
      <c r="A846" s="1427"/>
      <c r="B846" s="1417" t="s">
        <v>985</v>
      </c>
      <c r="C846" s="1430"/>
      <c r="D846" s="1429" t="s">
        <v>3493</v>
      </c>
      <c r="E846" s="1430"/>
      <c r="F846" s="1431">
        <v>17.387</v>
      </c>
      <c r="G846" s="1430"/>
      <c r="H846" s="1430"/>
      <c r="I846" s="1432"/>
    </row>
    <row r="847" spans="1:9" ht="24.95" customHeight="1" x14ac:dyDescent="0.2">
      <c r="A847" s="1149" t="s">
        <v>2745</v>
      </c>
      <c r="B847" s="1149" t="s">
        <v>1145</v>
      </c>
      <c r="C847" s="1150" t="s">
        <v>3494</v>
      </c>
      <c r="D847" s="1151" t="s">
        <v>3495</v>
      </c>
      <c r="E847" s="1152" t="s">
        <v>106</v>
      </c>
      <c r="F847" s="1153">
        <v>53.613</v>
      </c>
      <c r="G847" s="117"/>
      <c r="H847" s="1154">
        <f>ROUND(G847*F847,2)</f>
        <v>0</v>
      </c>
      <c r="I847" s="1151" t="s">
        <v>982</v>
      </c>
    </row>
    <row r="848" spans="1:9" ht="22.5" x14ac:dyDescent="0.2">
      <c r="A848" s="1416"/>
      <c r="B848" s="1417" t="s">
        <v>2912</v>
      </c>
      <c r="C848" s="1418"/>
      <c r="D848" s="1419" t="s">
        <v>3495</v>
      </c>
      <c r="E848" s="1418"/>
      <c r="F848" s="1418"/>
      <c r="G848" s="1418"/>
      <c r="H848" s="1418"/>
      <c r="I848" s="1420"/>
    </row>
    <row r="849" spans="1:9" ht="11.25" x14ac:dyDescent="0.2">
      <c r="A849" s="1422"/>
      <c r="B849" s="1417" t="s">
        <v>985</v>
      </c>
      <c r="C849" s="1423" t="s">
        <v>986</v>
      </c>
      <c r="D849" s="1424" t="s">
        <v>3488</v>
      </c>
      <c r="E849" s="1425"/>
      <c r="F849" s="1423" t="s">
        <v>986</v>
      </c>
      <c r="G849" s="1425"/>
      <c r="H849" s="1425"/>
      <c r="I849" s="1426"/>
    </row>
    <row r="850" spans="1:9" ht="11.25" x14ac:dyDescent="0.2">
      <c r="A850" s="1427"/>
      <c r="B850" s="1417" t="s">
        <v>985</v>
      </c>
      <c r="C850" s="1428" t="s">
        <v>986</v>
      </c>
      <c r="D850" s="1429" t="s">
        <v>3489</v>
      </c>
      <c r="E850" s="1430"/>
      <c r="F850" s="1431">
        <v>46</v>
      </c>
      <c r="G850" s="1430"/>
      <c r="H850" s="1430"/>
      <c r="I850" s="1432"/>
    </row>
    <row r="851" spans="1:9" ht="11.25" x14ac:dyDescent="0.2">
      <c r="A851" s="1427"/>
      <c r="B851" s="1417" t="s">
        <v>985</v>
      </c>
      <c r="C851" s="1428" t="s">
        <v>986</v>
      </c>
      <c r="D851" s="1429" t="s">
        <v>3496</v>
      </c>
      <c r="E851" s="1430"/>
      <c r="F851" s="1431">
        <v>7.6130000000000004</v>
      </c>
      <c r="G851" s="1430"/>
      <c r="H851" s="1430"/>
      <c r="I851" s="1432"/>
    </row>
    <row r="852" spans="1:9" ht="11.25" x14ac:dyDescent="0.2">
      <c r="A852" s="1450"/>
      <c r="B852" s="1417" t="s">
        <v>985</v>
      </c>
      <c r="C852" s="1445" t="s">
        <v>986</v>
      </c>
      <c r="D852" s="1446" t="s">
        <v>1023</v>
      </c>
      <c r="E852" s="1447"/>
      <c r="F852" s="1448">
        <v>53.613</v>
      </c>
      <c r="G852" s="1447"/>
      <c r="H852" s="1447"/>
      <c r="I852" s="1449"/>
    </row>
    <row r="853" spans="1:9" s="1080" customFormat="1" ht="24.95" customHeight="1" x14ac:dyDescent="0.25">
      <c r="A853" s="1411" t="s">
        <v>2746</v>
      </c>
      <c r="B853" s="1411" t="s">
        <v>979</v>
      </c>
      <c r="C853" s="1412" t="s">
        <v>3497</v>
      </c>
      <c r="D853" s="1145" t="s">
        <v>3498</v>
      </c>
      <c r="E853" s="1413" t="s">
        <v>125</v>
      </c>
      <c r="F853" s="1414">
        <v>70.56</v>
      </c>
      <c r="G853" s="67"/>
      <c r="H853" s="1415">
        <f>ROUND(G853*F853,2)</f>
        <v>0</v>
      </c>
      <c r="I853" s="1145" t="s">
        <v>986</v>
      </c>
    </row>
    <row r="854" spans="1:9" ht="22.5" x14ac:dyDescent="0.2">
      <c r="A854" s="1416"/>
      <c r="B854" s="1417" t="s">
        <v>2912</v>
      </c>
      <c r="C854" s="1418"/>
      <c r="D854" s="1419" t="s">
        <v>3498</v>
      </c>
      <c r="E854" s="1418"/>
      <c r="F854" s="1418"/>
      <c r="G854" s="1418"/>
      <c r="H854" s="1418"/>
      <c r="I854" s="1420"/>
    </row>
    <row r="855" spans="1:9" ht="67.5" x14ac:dyDescent="0.2">
      <c r="A855" s="1416"/>
      <c r="B855" s="1417" t="s">
        <v>1079</v>
      </c>
      <c r="C855" s="1418"/>
      <c r="D855" s="1451" t="s">
        <v>3499</v>
      </c>
      <c r="E855" s="1418"/>
      <c r="F855" s="1418"/>
      <c r="G855" s="1418"/>
      <c r="H855" s="1418"/>
      <c r="I855" s="1420"/>
    </row>
    <row r="856" spans="1:9" ht="11.25" x14ac:dyDescent="0.2">
      <c r="A856" s="1422"/>
      <c r="B856" s="1417" t="s">
        <v>985</v>
      </c>
      <c r="C856" s="1423" t="s">
        <v>986</v>
      </c>
      <c r="D856" s="1424" t="s">
        <v>3486</v>
      </c>
      <c r="E856" s="1425"/>
      <c r="F856" s="1423" t="s">
        <v>986</v>
      </c>
      <c r="G856" s="1425"/>
      <c r="H856" s="1425"/>
      <c r="I856" s="1426"/>
    </row>
    <row r="857" spans="1:9" ht="11.25" x14ac:dyDescent="0.2">
      <c r="A857" s="1427"/>
      <c r="B857" s="1417" t="s">
        <v>985</v>
      </c>
      <c r="C857" s="1428" t="s">
        <v>986</v>
      </c>
      <c r="D857" s="1429" t="s">
        <v>3500</v>
      </c>
      <c r="E857" s="1430"/>
      <c r="F857" s="1431">
        <v>12.8</v>
      </c>
      <c r="G857" s="1430"/>
      <c r="H857" s="1430"/>
      <c r="I857" s="1432"/>
    </row>
    <row r="858" spans="1:9" ht="11.25" x14ac:dyDescent="0.2">
      <c r="A858" s="1427"/>
      <c r="B858" s="1417" t="s">
        <v>985</v>
      </c>
      <c r="C858" s="1428" t="s">
        <v>986</v>
      </c>
      <c r="D858" s="1429" t="s">
        <v>3501</v>
      </c>
      <c r="E858" s="1430"/>
      <c r="F858" s="1431">
        <v>46</v>
      </c>
      <c r="G858" s="1430"/>
      <c r="H858" s="1430"/>
      <c r="I858" s="1432"/>
    </row>
    <row r="859" spans="1:9" ht="11.25" x14ac:dyDescent="0.2">
      <c r="A859" s="1452"/>
      <c r="B859" s="1417" t="s">
        <v>985</v>
      </c>
      <c r="C859" s="1453" t="s">
        <v>986</v>
      </c>
      <c r="D859" s="1454" t="s">
        <v>988</v>
      </c>
      <c r="E859" s="1455"/>
      <c r="F859" s="1456">
        <v>58.8</v>
      </c>
      <c r="G859" s="1455"/>
      <c r="H859" s="1455"/>
      <c r="I859" s="1457"/>
    </row>
    <row r="860" spans="1:9" ht="11.25" x14ac:dyDescent="0.2">
      <c r="A860" s="1427"/>
      <c r="B860" s="1417" t="s">
        <v>985</v>
      </c>
      <c r="C860" s="1428" t="s">
        <v>986</v>
      </c>
      <c r="D860" s="1429" t="s">
        <v>3502</v>
      </c>
      <c r="E860" s="1430"/>
      <c r="F860" s="1431">
        <v>11.76</v>
      </c>
      <c r="G860" s="1430"/>
      <c r="H860" s="1430"/>
      <c r="I860" s="1432"/>
    </row>
    <row r="861" spans="1:9" ht="11.25" x14ac:dyDescent="0.2">
      <c r="A861" s="1450"/>
      <c r="B861" s="1417" t="s">
        <v>985</v>
      </c>
      <c r="C861" s="1445" t="s">
        <v>986</v>
      </c>
      <c r="D861" s="1446" t="s">
        <v>1023</v>
      </c>
      <c r="E861" s="1447"/>
      <c r="F861" s="1448">
        <v>70.56</v>
      </c>
      <c r="G861" s="1447"/>
      <c r="H861" s="1447"/>
      <c r="I861" s="1449"/>
    </row>
    <row r="862" spans="1:9" s="1080" customFormat="1" ht="24.95" customHeight="1" x14ac:dyDescent="0.25">
      <c r="A862" s="1411" t="s">
        <v>2748</v>
      </c>
      <c r="B862" s="1411" t="s">
        <v>979</v>
      </c>
      <c r="C862" s="1412" t="s">
        <v>3503</v>
      </c>
      <c r="D862" s="1145" t="s">
        <v>3504</v>
      </c>
      <c r="E862" s="1413" t="s">
        <v>100</v>
      </c>
      <c r="F862" s="1414">
        <v>0.14099999999999999</v>
      </c>
      <c r="G862" s="67"/>
      <c r="H862" s="1415">
        <f>ROUND(G862*F862,2)</f>
        <v>0</v>
      </c>
      <c r="I862" s="1145" t="s">
        <v>982</v>
      </c>
    </row>
    <row r="863" spans="1:9" ht="22.5" x14ac:dyDescent="0.2">
      <c r="A863" s="1416"/>
      <c r="B863" s="1417" t="s">
        <v>2912</v>
      </c>
      <c r="C863" s="1418"/>
      <c r="D863" s="1419" t="s">
        <v>3505</v>
      </c>
      <c r="E863" s="1418"/>
      <c r="F863" s="1418"/>
      <c r="G863" s="1418"/>
      <c r="H863" s="1418"/>
      <c r="I863" s="1420"/>
    </row>
    <row r="864" spans="1:9" ht="11.25" x14ac:dyDescent="0.2">
      <c r="A864" s="1416"/>
      <c r="B864" s="1421" t="s">
        <v>983</v>
      </c>
      <c r="C864" s="1418"/>
      <c r="D864" s="166" t="s">
        <v>3506</v>
      </c>
      <c r="E864" s="1418"/>
      <c r="F864" s="1418"/>
      <c r="G864" s="1418"/>
      <c r="H864" s="1418"/>
      <c r="I864" s="1420"/>
    </row>
    <row r="865" spans="1:9" s="1080" customFormat="1" ht="24.95" customHeight="1" x14ac:dyDescent="0.25">
      <c r="A865" s="1404"/>
      <c r="B865" s="1405" t="s">
        <v>977</v>
      </c>
      <c r="C865" s="1406" t="s">
        <v>342</v>
      </c>
      <c r="D865" s="1406" t="s">
        <v>343</v>
      </c>
      <c r="E865" s="1407"/>
      <c r="F865" s="1408"/>
      <c r="G865" s="1408"/>
      <c r="H865" s="1409">
        <f>SUM(H866:H985)</f>
        <v>0</v>
      </c>
      <c r="I865" s="1410"/>
    </row>
    <row r="866" spans="1:9" s="1080" customFormat="1" ht="24.95" customHeight="1" x14ac:dyDescent="0.25">
      <c r="A866" s="1411" t="s">
        <v>77</v>
      </c>
      <c r="B866" s="1411" t="s">
        <v>979</v>
      </c>
      <c r="C866" s="1412" t="s">
        <v>3507</v>
      </c>
      <c r="D866" s="1145" t="s">
        <v>3508</v>
      </c>
      <c r="E866" s="1413" t="s">
        <v>106</v>
      </c>
      <c r="F866" s="1414">
        <v>101.57</v>
      </c>
      <c r="G866" s="67"/>
      <c r="H866" s="1415">
        <f>ROUND(G866*F866,2)</f>
        <v>0</v>
      </c>
      <c r="I866" s="1145" t="s">
        <v>982</v>
      </c>
    </row>
    <row r="867" spans="1:9" ht="22.5" x14ac:dyDescent="0.2">
      <c r="A867" s="1416"/>
      <c r="B867" s="1417" t="s">
        <v>2912</v>
      </c>
      <c r="C867" s="1418"/>
      <c r="D867" s="1419" t="s">
        <v>3509</v>
      </c>
      <c r="E867" s="1418"/>
      <c r="F867" s="1418"/>
      <c r="G867" s="1418"/>
      <c r="H867" s="1418"/>
      <c r="I867" s="1420"/>
    </row>
    <row r="868" spans="1:9" ht="11.25" x14ac:dyDescent="0.2">
      <c r="A868" s="1416"/>
      <c r="B868" s="1421" t="s">
        <v>983</v>
      </c>
      <c r="C868" s="1418"/>
      <c r="D868" s="166" t="s">
        <v>3510</v>
      </c>
      <c r="E868" s="1418"/>
      <c r="F868" s="1418"/>
      <c r="G868" s="1418"/>
      <c r="H868" s="1418"/>
      <c r="I868" s="1420"/>
    </row>
    <row r="869" spans="1:9" ht="11.25" x14ac:dyDescent="0.2">
      <c r="A869" s="1427"/>
      <c r="B869" s="1417" t="s">
        <v>985</v>
      </c>
      <c r="C869" s="1428" t="s">
        <v>986</v>
      </c>
      <c r="D869" s="1429" t="s">
        <v>3511</v>
      </c>
      <c r="E869" s="1430"/>
      <c r="F869" s="1431">
        <v>101.57</v>
      </c>
      <c r="G869" s="1430"/>
      <c r="H869" s="1430"/>
      <c r="I869" s="1432"/>
    </row>
    <row r="870" spans="1:9" s="1080" customFormat="1" ht="24.95" customHeight="1" x14ac:dyDescent="0.25">
      <c r="A870" s="1411" t="s">
        <v>3512</v>
      </c>
      <c r="B870" s="1411" t="s">
        <v>979</v>
      </c>
      <c r="C870" s="1412" t="s">
        <v>3513</v>
      </c>
      <c r="D870" s="1145" t="s">
        <v>3514</v>
      </c>
      <c r="E870" s="1413" t="s">
        <v>106</v>
      </c>
      <c r="F870" s="1414">
        <v>53.1</v>
      </c>
      <c r="G870" s="67"/>
      <c r="H870" s="1415">
        <f>ROUND(G870*F870,2)</f>
        <v>0</v>
      </c>
      <c r="I870" s="1145" t="s">
        <v>982</v>
      </c>
    </row>
    <row r="871" spans="1:9" ht="22.5" x14ac:dyDescent="0.2">
      <c r="A871" s="1416"/>
      <c r="B871" s="1417" t="s">
        <v>2912</v>
      </c>
      <c r="C871" s="1418"/>
      <c r="D871" s="1419" t="s">
        <v>3515</v>
      </c>
      <c r="E871" s="1418"/>
      <c r="F871" s="1418"/>
      <c r="G871" s="1418"/>
      <c r="H871" s="1418"/>
      <c r="I871" s="1420"/>
    </row>
    <row r="872" spans="1:9" ht="11.25" x14ac:dyDescent="0.2">
      <c r="A872" s="1416"/>
      <c r="B872" s="1421" t="s">
        <v>983</v>
      </c>
      <c r="C872" s="1418"/>
      <c r="D872" s="166" t="s">
        <v>3516</v>
      </c>
      <c r="E872" s="1418"/>
      <c r="F872" s="1418"/>
      <c r="G872" s="1418"/>
      <c r="H872" s="1418"/>
      <c r="I872" s="1420"/>
    </row>
    <row r="873" spans="1:9" ht="11.25" x14ac:dyDescent="0.2">
      <c r="A873" s="1422"/>
      <c r="B873" s="1417" t="s">
        <v>985</v>
      </c>
      <c r="C873" s="1423" t="s">
        <v>986</v>
      </c>
      <c r="D873" s="1424" t="s">
        <v>2915</v>
      </c>
      <c r="E873" s="1425"/>
      <c r="F873" s="1423" t="s">
        <v>986</v>
      </c>
      <c r="G873" s="1425"/>
      <c r="H873" s="1425"/>
      <c r="I873" s="1426"/>
    </row>
    <row r="874" spans="1:9" ht="11.25" x14ac:dyDescent="0.2">
      <c r="A874" s="1427"/>
      <c r="B874" s="1417" t="s">
        <v>985</v>
      </c>
      <c r="C874" s="1428" t="s">
        <v>986</v>
      </c>
      <c r="D874" s="1429" t="s">
        <v>3190</v>
      </c>
      <c r="E874" s="1430"/>
      <c r="F874" s="1431">
        <v>35.5</v>
      </c>
      <c r="G874" s="1430"/>
      <c r="H874" s="1430"/>
      <c r="I874" s="1432"/>
    </row>
    <row r="875" spans="1:9" ht="11.25" x14ac:dyDescent="0.2">
      <c r="A875" s="1427"/>
      <c r="B875" s="1417" t="s">
        <v>985</v>
      </c>
      <c r="C875" s="1428" t="s">
        <v>986</v>
      </c>
      <c r="D875" s="1429" t="s">
        <v>3173</v>
      </c>
      <c r="E875" s="1430"/>
      <c r="F875" s="1431">
        <v>12.98</v>
      </c>
      <c r="G875" s="1430"/>
      <c r="H875" s="1430"/>
      <c r="I875" s="1432"/>
    </row>
    <row r="876" spans="1:9" ht="11.25" x14ac:dyDescent="0.2">
      <c r="A876" s="1427"/>
      <c r="B876" s="1417" t="s">
        <v>985</v>
      </c>
      <c r="C876" s="1428" t="s">
        <v>986</v>
      </c>
      <c r="D876" s="1429" t="s">
        <v>3174</v>
      </c>
      <c r="E876" s="1430"/>
      <c r="F876" s="1431">
        <v>4.83</v>
      </c>
      <c r="G876" s="1430"/>
      <c r="H876" s="1430"/>
      <c r="I876" s="1432"/>
    </row>
    <row r="877" spans="1:9" ht="11.25" x14ac:dyDescent="0.2">
      <c r="A877" s="1450"/>
      <c r="B877" s="1417" t="s">
        <v>985</v>
      </c>
      <c r="C877" s="1445" t="s">
        <v>986</v>
      </c>
      <c r="D877" s="1446" t="s">
        <v>1023</v>
      </c>
      <c r="E877" s="1447"/>
      <c r="F877" s="1448">
        <f>SUM(F874:F876)</f>
        <v>53.31</v>
      </c>
      <c r="G877" s="1447"/>
      <c r="H877" s="1447"/>
      <c r="I877" s="1449"/>
    </row>
    <row r="878" spans="1:9" s="1080" customFormat="1" ht="24.95" customHeight="1" x14ac:dyDescent="0.25">
      <c r="A878" s="1438" t="s">
        <v>3517</v>
      </c>
      <c r="B878" s="1438" t="s">
        <v>979</v>
      </c>
      <c r="C878" s="1439" t="s">
        <v>3513</v>
      </c>
      <c r="D878" s="1440" t="s">
        <v>3514</v>
      </c>
      <c r="E878" s="1441" t="s">
        <v>106</v>
      </c>
      <c r="F878" s="1442">
        <v>439.79</v>
      </c>
      <c r="G878" s="67"/>
      <c r="H878" s="1443">
        <f>ROUND(G878*F878,2)</f>
        <v>0</v>
      </c>
      <c r="I878" s="1440" t="s">
        <v>982</v>
      </c>
    </row>
    <row r="879" spans="1:9" ht="33.75" x14ac:dyDescent="0.2">
      <c r="A879" s="1416"/>
      <c r="B879" s="1417" t="s">
        <v>2912</v>
      </c>
      <c r="C879" s="1418"/>
      <c r="D879" s="1419" t="s">
        <v>3518</v>
      </c>
      <c r="E879" s="1418"/>
      <c r="F879" s="1418"/>
      <c r="G879" s="1418"/>
      <c r="H879" s="1418"/>
      <c r="I879" s="1420"/>
    </row>
    <row r="880" spans="1:9" ht="11.25" x14ac:dyDescent="0.2">
      <c r="A880" s="1416"/>
      <c r="B880" s="1421" t="s">
        <v>983</v>
      </c>
      <c r="C880" s="1418"/>
      <c r="D880" s="166" t="s">
        <v>3516</v>
      </c>
      <c r="E880" s="1418"/>
      <c r="F880" s="1418"/>
      <c r="G880" s="1418"/>
      <c r="H880" s="1418"/>
      <c r="I880" s="1420"/>
    </row>
    <row r="881" spans="1:9" ht="11.25" x14ac:dyDescent="0.2">
      <c r="A881" s="1422"/>
      <c r="B881" s="1417" t="s">
        <v>985</v>
      </c>
      <c r="C881" s="1423" t="s">
        <v>986</v>
      </c>
      <c r="D881" s="1424" t="s">
        <v>2915</v>
      </c>
      <c r="E881" s="1425"/>
      <c r="F881" s="1423" t="s">
        <v>986</v>
      </c>
      <c r="G881" s="1425"/>
      <c r="H881" s="1425"/>
      <c r="I881" s="1426"/>
    </row>
    <row r="882" spans="1:9" ht="11.25" x14ac:dyDescent="0.2">
      <c r="A882" s="1427"/>
      <c r="B882" s="1417" t="s">
        <v>985</v>
      </c>
      <c r="C882" s="1428" t="s">
        <v>986</v>
      </c>
      <c r="D882" s="1429" t="s">
        <v>3177</v>
      </c>
      <c r="E882" s="1430"/>
      <c r="F882" s="1431">
        <v>283.02999999999997</v>
      </c>
      <c r="G882" s="1430"/>
      <c r="H882" s="1430"/>
      <c r="I882" s="1432"/>
    </row>
    <row r="883" spans="1:9" ht="11.25" x14ac:dyDescent="0.2">
      <c r="A883" s="1427"/>
      <c r="B883" s="1417" t="s">
        <v>985</v>
      </c>
      <c r="C883" s="1428" t="s">
        <v>986</v>
      </c>
      <c r="D883" s="1429" t="s">
        <v>3168</v>
      </c>
      <c r="E883" s="1430"/>
      <c r="F883" s="1431">
        <v>83.63</v>
      </c>
      <c r="G883" s="1430"/>
      <c r="H883" s="1430"/>
      <c r="I883" s="1432"/>
    </row>
    <row r="884" spans="1:9" ht="11.25" x14ac:dyDescent="0.2">
      <c r="A884" s="1427"/>
      <c r="B884" s="1417" t="s">
        <v>985</v>
      </c>
      <c r="C884" s="1428" t="s">
        <v>986</v>
      </c>
      <c r="D884" s="1429" t="s">
        <v>3178</v>
      </c>
      <c r="E884" s="1430"/>
      <c r="F884" s="1431">
        <v>24</v>
      </c>
      <c r="G884" s="1430"/>
      <c r="H884" s="1430"/>
      <c r="I884" s="1432"/>
    </row>
    <row r="885" spans="1:9" ht="11.25" x14ac:dyDescent="0.2">
      <c r="A885" s="1427"/>
      <c r="B885" s="1417" t="s">
        <v>985</v>
      </c>
      <c r="C885" s="1428" t="s">
        <v>986</v>
      </c>
      <c r="D885" s="1429" t="s">
        <v>3179</v>
      </c>
      <c r="E885" s="1430"/>
      <c r="F885" s="1431">
        <v>7.6</v>
      </c>
      <c r="G885" s="1430"/>
      <c r="H885" s="1430"/>
      <c r="I885" s="1432"/>
    </row>
    <row r="886" spans="1:9" ht="11.25" x14ac:dyDescent="0.2">
      <c r="A886" s="1427"/>
      <c r="B886" s="1417" t="s">
        <v>985</v>
      </c>
      <c r="C886" s="1428" t="s">
        <v>986</v>
      </c>
      <c r="D886" s="1429" t="s">
        <v>3182</v>
      </c>
      <c r="E886" s="1430"/>
      <c r="F886" s="1431">
        <v>41.53</v>
      </c>
      <c r="G886" s="1430"/>
      <c r="H886" s="1430"/>
      <c r="I886" s="1432"/>
    </row>
    <row r="887" spans="1:9" ht="11.25" x14ac:dyDescent="0.2">
      <c r="A887" s="1450"/>
      <c r="B887" s="1417" t="s">
        <v>985</v>
      </c>
      <c r="C887" s="1445" t="s">
        <v>986</v>
      </c>
      <c r="D887" s="1446" t="s">
        <v>1023</v>
      </c>
      <c r="E887" s="1447"/>
      <c r="F887" s="1448">
        <f>SUM(F882:F886)</f>
        <v>439.78999999999996</v>
      </c>
      <c r="G887" s="1447"/>
      <c r="H887" s="1447"/>
      <c r="I887" s="1449"/>
    </row>
    <row r="888" spans="1:9" ht="24.95" customHeight="1" x14ac:dyDescent="0.2">
      <c r="A888" s="1472" t="s">
        <v>2750</v>
      </c>
      <c r="B888" s="1472" t="s">
        <v>1145</v>
      </c>
      <c r="C888" s="1473" t="s">
        <v>3519</v>
      </c>
      <c r="D888" s="1474" t="s">
        <v>3520</v>
      </c>
      <c r="E888" s="1475" t="s">
        <v>106</v>
      </c>
      <c r="F888" s="1476">
        <v>373.99299999999999</v>
      </c>
      <c r="G888" s="117"/>
      <c r="H888" s="1477">
        <f>ROUND(G888*F888,2)</f>
        <v>0</v>
      </c>
      <c r="I888" s="1474" t="s">
        <v>982</v>
      </c>
    </row>
    <row r="889" spans="1:9" ht="11.25" x14ac:dyDescent="0.2">
      <c r="A889" s="1416"/>
      <c r="B889" s="1417" t="s">
        <v>2912</v>
      </c>
      <c r="C889" s="1418"/>
      <c r="D889" s="1419" t="s">
        <v>3520</v>
      </c>
      <c r="E889" s="1418"/>
      <c r="F889" s="1418"/>
      <c r="G889" s="1418"/>
      <c r="H889" s="1418"/>
      <c r="I889" s="1420"/>
    </row>
    <row r="890" spans="1:9" ht="33.75" x14ac:dyDescent="0.2">
      <c r="A890" s="1416"/>
      <c r="B890" s="1417" t="s">
        <v>1079</v>
      </c>
      <c r="C890" s="1418"/>
      <c r="D890" s="1451" t="s">
        <v>3521</v>
      </c>
      <c r="E890" s="1418"/>
      <c r="F890" s="1418"/>
      <c r="G890" s="1418"/>
      <c r="H890" s="1418"/>
      <c r="I890" s="1420"/>
    </row>
    <row r="891" spans="1:9" ht="11.25" x14ac:dyDescent="0.2">
      <c r="A891" s="1422"/>
      <c r="B891" s="1417" t="s">
        <v>985</v>
      </c>
      <c r="C891" s="1423" t="s">
        <v>986</v>
      </c>
      <c r="D891" s="1424" t="s">
        <v>2915</v>
      </c>
      <c r="E891" s="1425"/>
      <c r="F891" s="1423" t="s">
        <v>986</v>
      </c>
      <c r="G891" s="1425"/>
      <c r="H891" s="1425"/>
      <c r="I891" s="1426"/>
    </row>
    <row r="892" spans="1:9" ht="11.25" x14ac:dyDescent="0.2">
      <c r="A892" s="1427"/>
      <c r="B892" s="1417" t="s">
        <v>985</v>
      </c>
      <c r="C892" s="1428" t="s">
        <v>986</v>
      </c>
      <c r="D892" s="1429" t="s">
        <v>3177</v>
      </c>
      <c r="E892" s="1430"/>
      <c r="F892" s="1431">
        <v>283.02999999999997</v>
      </c>
      <c r="G892" s="1430"/>
      <c r="H892" s="1430"/>
      <c r="I892" s="1432"/>
    </row>
    <row r="893" spans="1:9" ht="11.25" x14ac:dyDescent="0.2">
      <c r="A893" s="1427"/>
      <c r="B893" s="1417" t="s">
        <v>985</v>
      </c>
      <c r="C893" s="1428" t="s">
        <v>986</v>
      </c>
      <c r="D893" s="1429" t="s">
        <v>3168</v>
      </c>
      <c r="E893" s="1430"/>
      <c r="F893" s="1431">
        <v>83.63</v>
      </c>
      <c r="G893" s="1430"/>
      <c r="H893" s="1430"/>
      <c r="I893" s="1432"/>
    </row>
    <row r="894" spans="1:9" ht="11.25" x14ac:dyDescent="0.2">
      <c r="A894" s="1452"/>
      <c r="B894" s="1417" t="s">
        <v>985</v>
      </c>
      <c r="C894" s="1453" t="s">
        <v>986</v>
      </c>
      <c r="D894" s="1454" t="s">
        <v>988</v>
      </c>
      <c r="E894" s="1455"/>
      <c r="F894" s="1456">
        <v>366.65999999999997</v>
      </c>
      <c r="G894" s="1455"/>
      <c r="H894" s="1455"/>
      <c r="I894" s="1457"/>
    </row>
    <row r="895" spans="1:9" ht="11.25" x14ac:dyDescent="0.2">
      <c r="A895" s="1427"/>
      <c r="B895" s="1417" t="s">
        <v>985</v>
      </c>
      <c r="C895" s="1428" t="s">
        <v>986</v>
      </c>
      <c r="D895" s="1429" t="s">
        <v>3522</v>
      </c>
      <c r="E895" s="1430"/>
      <c r="F895" s="1431">
        <v>7.3330000000000002</v>
      </c>
      <c r="G895" s="1430"/>
      <c r="H895" s="1430"/>
      <c r="I895" s="1432"/>
    </row>
    <row r="896" spans="1:9" ht="11.25" x14ac:dyDescent="0.2">
      <c r="A896" s="1450"/>
      <c r="B896" s="1417" t="s">
        <v>985</v>
      </c>
      <c r="C896" s="1445" t="s">
        <v>986</v>
      </c>
      <c r="D896" s="1446" t="s">
        <v>1023</v>
      </c>
      <c r="E896" s="1447"/>
      <c r="F896" s="1448">
        <v>373.99299999999999</v>
      </c>
      <c r="G896" s="1447"/>
      <c r="H896" s="1447"/>
      <c r="I896" s="1449"/>
    </row>
    <row r="897" spans="1:9" ht="24.95" customHeight="1" x14ac:dyDescent="0.2">
      <c r="A897" s="1149" t="s">
        <v>3523</v>
      </c>
      <c r="B897" s="1149" t="s">
        <v>1145</v>
      </c>
      <c r="C897" s="1150" t="s">
        <v>3524</v>
      </c>
      <c r="D897" s="1151" t="s">
        <v>3525</v>
      </c>
      <c r="E897" s="1152" t="s">
        <v>106</v>
      </c>
      <c r="F897" s="1153">
        <v>36.21</v>
      </c>
      <c r="G897" s="117"/>
      <c r="H897" s="1154">
        <f>ROUND(G897*F897,2)</f>
        <v>0</v>
      </c>
      <c r="I897" s="1151" t="s">
        <v>982</v>
      </c>
    </row>
    <row r="898" spans="1:9" ht="11.25" x14ac:dyDescent="0.2">
      <c r="A898" s="1416"/>
      <c r="B898" s="1417" t="s">
        <v>2912</v>
      </c>
      <c r="C898" s="1418"/>
      <c r="D898" s="1419" t="s">
        <v>3525</v>
      </c>
      <c r="E898" s="1418"/>
      <c r="F898" s="1418"/>
      <c r="G898" s="1418"/>
      <c r="H898" s="1418"/>
      <c r="I898" s="1420"/>
    </row>
    <row r="899" spans="1:9" ht="11.25" x14ac:dyDescent="0.2">
      <c r="A899" s="1422"/>
      <c r="B899" s="1417" t="s">
        <v>985</v>
      </c>
      <c r="C899" s="1423" t="s">
        <v>986</v>
      </c>
      <c r="D899" s="1424" t="s">
        <v>2915</v>
      </c>
      <c r="E899" s="1425"/>
      <c r="F899" s="1423" t="s">
        <v>986</v>
      </c>
      <c r="G899" s="1425"/>
      <c r="H899" s="1425"/>
      <c r="I899" s="1426"/>
    </row>
    <row r="900" spans="1:9" ht="11.25" x14ac:dyDescent="0.2">
      <c r="A900" s="1427"/>
      <c r="B900" s="1417" t="s">
        <v>985</v>
      </c>
      <c r="C900" s="1428" t="s">
        <v>986</v>
      </c>
      <c r="D900" s="1429" t="s">
        <v>3190</v>
      </c>
      <c r="E900" s="1430"/>
      <c r="F900" s="1431">
        <v>35.5</v>
      </c>
      <c r="G900" s="1430"/>
      <c r="H900" s="1430"/>
      <c r="I900" s="1432"/>
    </row>
    <row r="901" spans="1:9" ht="11.25" x14ac:dyDescent="0.2">
      <c r="A901" s="1452"/>
      <c r="B901" s="1417" t="s">
        <v>985</v>
      </c>
      <c r="C901" s="1453" t="s">
        <v>986</v>
      </c>
      <c r="D901" s="1454" t="s">
        <v>988</v>
      </c>
      <c r="E901" s="1455"/>
      <c r="F901" s="1456">
        <f>SUM(F900:F900)</f>
        <v>35.5</v>
      </c>
      <c r="G901" s="1455"/>
      <c r="H901" s="1455"/>
      <c r="I901" s="1457"/>
    </row>
    <row r="902" spans="1:9" ht="11.25" x14ac:dyDescent="0.2">
      <c r="A902" s="1427"/>
      <c r="B902" s="1417" t="s">
        <v>985</v>
      </c>
      <c r="C902" s="1428" t="s">
        <v>986</v>
      </c>
      <c r="D902" s="1429" t="s">
        <v>3526</v>
      </c>
      <c r="E902" s="1430"/>
      <c r="F902" s="1431">
        <f>35.5*0.02</f>
        <v>0.71</v>
      </c>
      <c r="G902" s="1430"/>
      <c r="H902" s="1430"/>
      <c r="I902" s="1432"/>
    </row>
    <row r="903" spans="1:9" ht="11.25" x14ac:dyDescent="0.2">
      <c r="A903" s="1450"/>
      <c r="B903" s="1417" t="s">
        <v>985</v>
      </c>
      <c r="C903" s="1445" t="s">
        <v>986</v>
      </c>
      <c r="D903" s="1446" t="s">
        <v>1023</v>
      </c>
      <c r="E903" s="1447"/>
      <c r="F903" s="1448">
        <f>SUM(F901:F902)</f>
        <v>36.21</v>
      </c>
      <c r="G903" s="1447"/>
      <c r="H903" s="1447"/>
      <c r="I903" s="1449"/>
    </row>
    <row r="904" spans="1:9" ht="24.95" customHeight="1" x14ac:dyDescent="0.2">
      <c r="A904" s="1472" t="s">
        <v>3527</v>
      </c>
      <c r="B904" s="1472" t="s">
        <v>1145</v>
      </c>
      <c r="C904" s="1473" t="s">
        <v>3524</v>
      </c>
      <c r="D904" s="1474" t="s">
        <v>3525</v>
      </c>
      <c r="E904" s="1475" t="s">
        <v>106</v>
      </c>
      <c r="F904" s="1476">
        <v>42.360999999999997</v>
      </c>
      <c r="G904" s="117"/>
      <c r="H904" s="1477">
        <f>ROUND(G904*F904,2)</f>
        <v>0</v>
      </c>
      <c r="I904" s="1474" t="s">
        <v>982</v>
      </c>
    </row>
    <row r="905" spans="1:9" ht="11.25" x14ac:dyDescent="0.2">
      <c r="A905" s="1416"/>
      <c r="B905" s="1417" t="s">
        <v>2912</v>
      </c>
      <c r="C905" s="1418"/>
      <c r="D905" s="1419" t="s">
        <v>3528</v>
      </c>
      <c r="E905" s="1418"/>
      <c r="F905" s="1418"/>
      <c r="G905" s="1418"/>
      <c r="H905" s="1418"/>
      <c r="I905" s="1420"/>
    </row>
    <row r="906" spans="1:9" ht="11.25" x14ac:dyDescent="0.2">
      <c r="A906" s="1422"/>
      <c r="B906" s="1417" t="s">
        <v>985</v>
      </c>
      <c r="C906" s="1423" t="s">
        <v>986</v>
      </c>
      <c r="D906" s="1424" t="s">
        <v>2915</v>
      </c>
      <c r="E906" s="1425"/>
      <c r="F906" s="1423" t="s">
        <v>986</v>
      </c>
      <c r="G906" s="1425"/>
      <c r="H906" s="1425"/>
      <c r="I906" s="1426"/>
    </row>
    <row r="907" spans="1:9" ht="11.25" x14ac:dyDescent="0.2">
      <c r="A907" s="1427"/>
      <c r="B907" s="1417" t="s">
        <v>985</v>
      </c>
      <c r="C907" s="1428" t="s">
        <v>986</v>
      </c>
      <c r="D907" s="1429" t="s">
        <v>3182</v>
      </c>
      <c r="E907" s="1430"/>
      <c r="F907" s="1431">
        <v>41.53</v>
      </c>
      <c r="G907" s="1430"/>
      <c r="H907" s="1430"/>
      <c r="I907" s="1432"/>
    </row>
    <row r="908" spans="1:9" ht="11.25" x14ac:dyDescent="0.2">
      <c r="A908" s="1427"/>
      <c r="B908" s="1417" t="s">
        <v>985</v>
      </c>
      <c r="C908" s="1428" t="s">
        <v>986</v>
      </c>
      <c r="D908" s="1429" t="s">
        <v>3529</v>
      </c>
      <c r="E908" s="1430"/>
      <c r="F908" s="1431">
        <v>0.83099999999999996</v>
      </c>
      <c r="G908" s="1430"/>
      <c r="H908" s="1430"/>
      <c r="I908" s="1432"/>
    </row>
    <row r="909" spans="1:9" ht="11.25" x14ac:dyDescent="0.2">
      <c r="A909" s="1450"/>
      <c r="B909" s="1417" t="s">
        <v>985</v>
      </c>
      <c r="C909" s="1445" t="s">
        <v>986</v>
      </c>
      <c r="D909" s="1446" t="s">
        <v>1023</v>
      </c>
      <c r="E909" s="1447"/>
      <c r="F909" s="1448">
        <v>42.361000000000004</v>
      </c>
      <c r="G909" s="1455"/>
      <c r="H909" s="1455"/>
      <c r="I909" s="1457"/>
    </row>
    <row r="910" spans="1:9" ht="24.95" customHeight="1" x14ac:dyDescent="0.2">
      <c r="A910" s="1149" t="s">
        <v>54</v>
      </c>
      <c r="B910" s="1149" t="s">
        <v>1145</v>
      </c>
      <c r="C910" s="1150" t="s">
        <v>3530</v>
      </c>
      <c r="D910" s="1151" t="s">
        <v>3531</v>
      </c>
      <c r="E910" s="1152" t="s">
        <v>106</v>
      </c>
      <c r="F910" s="1153">
        <v>13.24</v>
      </c>
      <c r="G910" s="117"/>
      <c r="H910" s="1154">
        <f>ROUND(G910*F910,2)</f>
        <v>0</v>
      </c>
      <c r="I910" s="1151" t="s">
        <v>982</v>
      </c>
    </row>
    <row r="911" spans="1:9" ht="11.25" x14ac:dyDescent="0.2">
      <c r="A911" s="1416"/>
      <c r="B911" s="1417" t="s">
        <v>2912</v>
      </c>
      <c r="C911" s="1418"/>
      <c r="D911" s="1419" t="s">
        <v>3531</v>
      </c>
      <c r="E911" s="1418"/>
      <c r="F911" s="1418"/>
      <c r="G911" s="1418"/>
      <c r="H911" s="1418"/>
      <c r="I911" s="1420"/>
    </row>
    <row r="912" spans="1:9" ht="33.75" x14ac:dyDescent="0.2">
      <c r="A912" s="1416"/>
      <c r="B912" s="1417" t="s">
        <v>1079</v>
      </c>
      <c r="C912" s="1418"/>
      <c r="D912" s="1451" t="s">
        <v>3532</v>
      </c>
      <c r="E912" s="1418"/>
      <c r="F912" s="1418"/>
      <c r="G912" s="1418"/>
      <c r="H912" s="1418"/>
      <c r="I912" s="1420"/>
    </row>
    <row r="913" spans="1:9" ht="11.25" x14ac:dyDescent="0.2">
      <c r="A913" s="1422"/>
      <c r="B913" s="1417" t="s">
        <v>985</v>
      </c>
      <c r="C913" s="1423" t="s">
        <v>986</v>
      </c>
      <c r="D913" s="1424" t="s">
        <v>2915</v>
      </c>
      <c r="E913" s="1425"/>
      <c r="F913" s="1423" t="s">
        <v>986</v>
      </c>
      <c r="G913" s="1425"/>
      <c r="H913" s="1425"/>
      <c r="I913" s="1426"/>
    </row>
    <row r="914" spans="1:9" ht="11.25" x14ac:dyDescent="0.2">
      <c r="A914" s="1427"/>
      <c r="B914" s="1417" t="s">
        <v>985</v>
      </c>
      <c r="C914" s="1428" t="s">
        <v>986</v>
      </c>
      <c r="D914" s="1429" t="s">
        <v>3173</v>
      </c>
      <c r="E914" s="1430"/>
      <c r="F914" s="1431">
        <v>12.98</v>
      </c>
      <c r="G914" s="1430"/>
      <c r="H914" s="1430"/>
      <c r="I914" s="1432"/>
    </row>
    <row r="915" spans="1:9" ht="11.25" x14ac:dyDescent="0.2">
      <c r="A915" s="1427"/>
      <c r="B915" s="1417" t="s">
        <v>985</v>
      </c>
      <c r="C915" s="1428" t="s">
        <v>986</v>
      </c>
      <c r="D915" s="1429" t="s">
        <v>3533</v>
      </c>
      <c r="E915" s="1430"/>
      <c r="F915" s="1431">
        <v>0.26</v>
      </c>
      <c r="G915" s="1430"/>
      <c r="H915" s="1430"/>
      <c r="I915" s="1432"/>
    </row>
    <row r="916" spans="1:9" ht="11.25" x14ac:dyDescent="0.2">
      <c r="A916" s="1450"/>
      <c r="B916" s="1417" t="s">
        <v>985</v>
      </c>
      <c r="C916" s="1445" t="s">
        <v>986</v>
      </c>
      <c r="D916" s="1446" t="s">
        <v>1023</v>
      </c>
      <c r="E916" s="1447"/>
      <c r="F916" s="1448">
        <v>13.24</v>
      </c>
      <c r="G916" s="1447"/>
      <c r="H916" s="1447"/>
      <c r="I916" s="1449"/>
    </row>
    <row r="917" spans="1:9" ht="24.95" customHeight="1" x14ac:dyDescent="0.2">
      <c r="A917" s="1149" t="s">
        <v>56</v>
      </c>
      <c r="B917" s="1149" t="s">
        <v>1145</v>
      </c>
      <c r="C917" s="1150" t="s">
        <v>3534</v>
      </c>
      <c r="D917" s="1151" t="s">
        <v>3535</v>
      </c>
      <c r="E917" s="1152" t="s">
        <v>106</v>
      </c>
      <c r="F917" s="1153">
        <v>4.9269999999999996</v>
      </c>
      <c r="G917" s="117"/>
      <c r="H917" s="1154">
        <f>ROUND(G917*F917,2)</f>
        <v>0</v>
      </c>
      <c r="I917" s="1151" t="s">
        <v>982</v>
      </c>
    </row>
    <row r="918" spans="1:9" ht="11.25" x14ac:dyDescent="0.2">
      <c r="A918" s="1416"/>
      <c r="B918" s="1417" t="s">
        <v>2912</v>
      </c>
      <c r="C918" s="1418"/>
      <c r="D918" s="1419" t="s">
        <v>3535</v>
      </c>
      <c r="E918" s="1418"/>
      <c r="F918" s="1418"/>
      <c r="G918" s="1418"/>
      <c r="H918" s="1418"/>
      <c r="I918" s="1420"/>
    </row>
    <row r="919" spans="1:9" ht="33.75" x14ac:dyDescent="0.2">
      <c r="A919" s="1416"/>
      <c r="B919" s="1417" t="s">
        <v>1079</v>
      </c>
      <c r="C919" s="1418"/>
      <c r="D919" s="1451" t="s">
        <v>3532</v>
      </c>
      <c r="E919" s="1418"/>
      <c r="F919" s="1418"/>
      <c r="G919" s="1418"/>
      <c r="H919" s="1418"/>
      <c r="I919" s="1420"/>
    </row>
    <row r="920" spans="1:9" ht="11.25" x14ac:dyDescent="0.2">
      <c r="A920" s="1422"/>
      <c r="B920" s="1417" t="s">
        <v>985</v>
      </c>
      <c r="C920" s="1423" t="s">
        <v>986</v>
      </c>
      <c r="D920" s="1424" t="s">
        <v>2915</v>
      </c>
      <c r="E920" s="1425"/>
      <c r="F920" s="1423" t="s">
        <v>986</v>
      </c>
      <c r="G920" s="1425"/>
      <c r="H920" s="1425"/>
      <c r="I920" s="1426"/>
    </row>
    <row r="921" spans="1:9" ht="11.25" x14ac:dyDescent="0.2">
      <c r="A921" s="1427"/>
      <c r="B921" s="1417" t="s">
        <v>985</v>
      </c>
      <c r="C921" s="1428" t="s">
        <v>986</v>
      </c>
      <c r="D921" s="1429" t="s">
        <v>3174</v>
      </c>
      <c r="E921" s="1430"/>
      <c r="F921" s="1431">
        <v>4.83</v>
      </c>
      <c r="G921" s="1430"/>
      <c r="H921" s="1430"/>
      <c r="I921" s="1432"/>
    </row>
    <row r="922" spans="1:9" ht="11.25" x14ac:dyDescent="0.2">
      <c r="A922" s="1427"/>
      <c r="B922" s="1417" t="s">
        <v>985</v>
      </c>
      <c r="C922" s="1428" t="s">
        <v>986</v>
      </c>
      <c r="D922" s="1429" t="s">
        <v>3536</v>
      </c>
      <c r="E922" s="1430"/>
      <c r="F922" s="1431">
        <v>9.7000000000000003E-2</v>
      </c>
      <c r="G922" s="1430"/>
      <c r="H922" s="1430"/>
      <c r="I922" s="1432"/>
    </row>
    <row r="923" spans="1:9" ht="11.25" x14ac:dyDescent="0.2">
      <c r="A923" s="1450"/>
      <c r="B923" s="1417" t="s">
        <v>985</v>
      </c>
      <c r="C923" s="1445" t="s">
        <v>986</v>
      </c>
      <c r="D923" s="1446" t="s">
        <v>1023</v>
      </c>
      <c r="E923" s="1447"/>
      <c r="F923" s="1448">
        <v>4.9270000000000005</v>
      </c>
      <c r="G923" s="1447"/>
      <c r="H923" s="1447"/>
      <c r="I923" s="1449"/>
    </row>
    <row r="924" spans="1:9" ht="24.95" customHeight="1" x14ac:dyDescent="0.2">
      <c r="A924" s="1472" t="s">
        <v>3537</v>
      </c>
      <c r="B924" s="1472" t="s">
        <v>1145</v>
      </c>
      <c r="C924" s="1473" t="s">
        <v>3538</v>
      </c>
      <c r="D924" s="1474" t="s">
        <v>3539</v>
      </c>
      <c r="E924" s="1475" t="s">
        <v>106</v>
      </c>
      <c r="F924" s="1476">
        <v>32.231999999999999</v>
      </c>
      <c r="G924" s="117"/>
      <c r="H924" s="1477">
        <f>ROUND(G924*F924,2)</f>
        <v>0</v>
      </c>
      <c r="I924" s="1474" t="s">
        <v>982</v>
      </c>
    </row>
    <row r="925" spans="1:9" ht="11.25" x14ac:dyDescent="0.2">
      <c r="A925" s="1416"/>
      <c r="B925" s="1417" t="s">
        <v>2912</v>
      </c>
      <c r="C925" s="1418"/>
      <c r="D925" s="1419" t="s">
        <v>3539</v>
      </c>
      <c r="E925" s="1418"/>
      <c r="F925" s="1418"/>
      <c r="G925" s="1418"/>
      <c r="H925" s="1418"/>
      <c r="I925" s="1420"/>
    </row>
    <row r="926" spans="1:9" ht="11.25" x14ac:dyDescent="0.2">
      <c r="A926" s="1422"/>
      <c r="B926" s="1417" t="s">
        <v>985</v>
      </c>
      <c r="C926" s="1423" t="s">
        <v>986</v>
      </c>
      <c r="D926" s="1424" t="s">
        <v>2915</v>
      </c>
      <c r="E926" s="1425"/>
      <c r="F926" s="1423" t="s">
        <v>986</v>
      </c>
      <c r="G926" s="1425"/>
      <c r="H926" s="1425"/>
      <c r="I926" s="1426"/>
    </row>
    <row r="927" spans="1:9" ht="11.25" x14ac:dyDescent="0.2">
      <c r="A927" s="1427"/>
      <c r="B927" s="1417" t="s">
        <v>985</v>
      </c>
      <c r="C927" s="1428" t="s">
        <v>986</v>
      </c>
      <c r="D927" s="1429" t="s">
        <v>3178</v>
      </c>
      <c r="E927" s="1430"/>
      <c r="F927" s="1431">
        <v>24</v>
      </c>
      <c r="G927" s="1430"/>
      <c r="H927" s="1430"/>
      <c r="I927" s="1432"/>
    </row>
    <row r="928" spans="1:9" ht="11.25" x14ac:dyDescent="0.2">
      <c r="A928" s="1427"/>
      <c r="B928" s="1417" t="s">
        <v>985</v>
      </c>
      <c r="C928" s="1428" t="s">
        <v>986</v>
      </c>
      <c r="D928" s="1429" t="s">
        <v>3179</v>
      </c>
      <c r="E928" s="1430"/>
      <c r="F928" s="1431">
        <v>7.6</v>
      </c>
      <c r="G928" s="1430"/>
      <c r="H928" s="1430"/>
      <c r="I928" s="1432"/>
    </row>
    <row r="929" spans="1:9" ht="11.25" x14ac:dyDescent="0.2">
      <c r="A929" s="1452"/>
      <c r="B929" s="1417" t="s">
        <v>985</v>
      </c>
      <c r="C929" s="1453" t="s">
        <v>986</v>
      </c>
      <c r="D929" s="1454" t="s">
        <v>988</v>
      </c>
      <c r="E929" s="1455"/>
      <c r="F929" s="1456">
        <v>31.6</v>
      </c>
      <c r="G929" s="1455"/>
      <c r="H929" s="1455"/>
      <c r="I929" s="1457"/>
    </row>
    <row r="930" spans="1:9" ht="11.25" x14ac:dyDescent="0.2">
      <c r="A930" s="1427"/>
      <c r="B930" s="1417" t="s">
        <v>985</v>
      </c>
      <c r="C930" s="1428" t="s">
        <v>986</v>
      </c>
      <c r="D930" s="1429" t="s">
        <v>3540</v>
      </c>
      <c r="E930" s="1430"/>
      <c r="F930" s="1431">
        <v>0.63200000000000001</v>
      </c>
      <c r="G930" s="1430"/>
      <c r="H930" s="1430"/>
      <c r="I930" s="1432"/>
    </row>
    <row r="931" spans="1:9" ht="11.25" x14ac:dyDescent="0.2">
      <c r="A931" s="1450"/>
      <c r="B931" s="1417" t="s">
        <v>985</v>
      </c>
      <c r="C931" s="1445" t="s">
        <v>986</v>
      </c>
      <c r="D931" s="1446" t="s">
        <v>1023</v>
      </c>
      <c r="E931" s="1447"/>
      <c r="F931" s="1448">
        <v>32.231999999999999</v>
      </c>
      <c r="G931" s="1447"/>
      <c r="H931" s="1447"/>
      <c r="I931" s="1449"/>
    </row>
    <row r="932" spans="1:9" s="1080" customFormat="1" ht="24.95" customHeight="1" x14ac:dyDescent="0.25">
      <c r="A932" s="1411" t="s">
        <v>3541</v>
      </c>
      <c r="B932" s="1411" t="s">
        <v>979</v>
      </c>
      <c r="C932" s="1412" t="s">
        <v>3542</v>
      </c>
      <c r="D932" s="1145" t="s">
        <v>3543</v>
      </c>
      <c r="E932" s="1413" t="s">
        <v>106</v>
      </c>
      <c r="F932" s="1414">
        <v>58.8</v>
      </c>
      <c r="G932" s="67"/>
      <c r="H932" s="1415">
        <f>ROUND(G932*F932,2)</f>
        <v>0</v>
      </c>
      <c r="I932" s="1145" t="s">
        <v>982</v>
      </c>
    </row>
    <row r="933" spans="1:9" ht="22.5" x14ac:dyDescent="0.2">
      <c r="A933" s="1416"/>
      <c r="B933" s="1417" t="s">
        <v>2912</v>
      </c>
      <c r="C933" s="1418"/>
      <c r="D933" s="1419" t="s">
        <v>3544</v>
      </c>
      <c r="E933" s="1418"/>
      <c r="F933" s="1418"/>
      <c r="G933" s="1418"/>
      <c r="H933" s="1418"/>
      <c r="I933" s="1420"/>
    </row>
    <row r="934" spans="1:9" ht="11.25" x14ac:dyDescent="0.2">
      <c r="A934" s="1416"/>
      <c r="B934" s="1421" t="s">
        <v>983</v>
      </c>
      <c r="C934" s="1418"/>
      <c r="D934" s="166" t="s">
        <v>3545</v>
      </c>
      <c r="E934" s="1418"/>
      <c r="F934" s="1418"/>
      <c r="G934" s="1418"/>
      <c r="H934" s="1418"/>
      <c r="I934" s="1420"/>
    </row>
    <row r="935" spans="1:9" ht="11.25" x14ac:dyDescent="0.2">
      <c r="A935" s="1422"/>
      <c r="B935" s="1417" t="s">
        <v>985</v>
      </c>
      <c r="C935" s="1423" t="s">
        <v>986</v>
      </c>
      <c r="D935" s="1424" t="s">
        <v>3546</v>
      </c>
      <c r="E935" s="1425"/>
      <c r="F935" s="1423" t="s">
        <v>986</v>
      </c>
      <c r="G935" s="1425"/>
      <c r="H935" s="1425"/>
      <c r="I935" s="1426"/>
    </row>
    <row r="936" spans="1:9" ht="11.25" x14ac:dyDescent="0.2">
      <c r="A936" s="1427"/>
      <c r="B936" s="1417" t="s">
        <v>985</v>
      </c>
      <c r="C936" s="1428" t="s">
        <v>986</v>
      </c>
      <c r="D936" s="1429" t="s">
        <v>3547</v>
      </c>
      <c r="E936" s="1430"/>
      <c r="F936" s="1431">
        <v>12.8</v>
      </c>
      <c r="G936" s="1430"/>
      <c r="H936" s="1430"/>
      <c r="I936" s="1432"/>
    </row>
    <row r="937" spans="1:9" ht="11.25" x14ac:dyDescent="0.2">
      <c r="A937" s="1427"/>
      <c r="B937" s="1417" t="s">
        <v>985</v>
      </c>
      <c r="C937" s="1428" t="s">
        <v>986</v>
      </c>
      <c r="D937" s="1429" t="s">
        <v>3501</v>
      </c>
      <c r="E937" s="1430"/>
      <c r="F937" s="1431">
        <v>46</v>
      </c>
      <c r="G937" s="1430"/>
      <c r="H937" s="1430"/>
      <c r="I937" s="1432"/>
    </row>
    <row r="938" spans="1:9" ht="11.25" x14ac:dyDescent="0.2">
      <c r="A938" s="1450"/>
      <c r="B938" s="1417" t="s">
        <v>985</v>
      </c>
      <c r="C938" s="1445" t="s">
        <v>986</v>
      </c>
      <c r="D938" s="1446" t="s">
        <v>1023</v>
      </c>
      <c r="E938" s="1447"/>
      <c r="F938" s="1448">
        <v>58.8</v>
      </c>
      <c r="G938" s="1447"/>
      <c r="H938" s="1447"/>
      <c r="I938" s="1449"/>
    </row>
    <row r="939" spans="1:9" ht="24.95" customHeight="1" x14ac:dyDescent="0.2">
      <c r="A939" s="1149" t="s">
        <v>58</v>
      </c>
      <c r="B939" s="1149" t="s">
        <v>1145</v>
      </c>
      <c r="C939" s="1150" t="s">
        <v>3548</v>
      </c>
      <c r="D939" s="1151" t="s">
        <v>3549</v>
      </c>
      <c r="E939" s="1152" t="s">
        <v>106</v>
      </c>
      <c r="F939" s="1153">
        <v>13.055999999999999</v>
      </c>
      <c r="G939" s="117"/>
      <c r="H939" s="1154">
        <f>ROUND(G939*F939,2)</f>
        <v>0</v>
      </c>
      <c r="I939" s="1151" t="s">
        <v>986</v>
      </c>
    </row>
    <row r="940" spans="1:9" ht="11.25" x14ac:dyDescent="0.2">
      <c r="A940" s="1416"/>
      <c r="B940" s="1417" t="s">
        <v>2912</v>
      </c>
      <c r="C940" s="1418"/>
      <c r="D940" s="1419" t="s">
        <v>3549</v>
      </c>
      <c r="E940" s="1418"/>
      <c r="F940" s="1418"/>
      <c r="G940" s="1418"/>
      <c r="H940" s="1418"/>
      <c r="I940" s="1420"/>
    </row>
    <row r="941" spans="1:9" ht="56.25" x14ac:dyDescent="0.2">
      <c r="A941" s="1416"/>
      <c r="B941" s="1417" t="s">
        <v>1079</v>
      </c>
      <c r="C941" s="1418"/>
      <c r="D941" s="1451" t="s">
        <v>3550</v>
      </c>
      <c r="E941" s="1418"/>
      <c r="F941" s="1418"/>
      <c r="G941" s="1418"/>
      <c r="H941" s="1418"/>
      <c r="I941" s="1420"/>
    </row>
    <row r="942" spans="1:9" ht="11.25" x14ac:dyDescent="0.2">
      <c r="A942" s="1422"/>
      <c r="B942" s="1417" t="s">
        <v>985</v>
      </c>
      <c r="C942" s="1423" t="s">
        <v>986</v>
      </c>
      <c r="D942" s="1424" t="s">
        <v>3486</v>
      </c>
      <c r="E942" s="1425"/>
      <c r="F942" s="1423" t="s">
        <v>986</v>
      </c>
      <c r="G942" s="1425"/>
      <c r="H942" s="1425"/>
      <c r="I942" s="1426"/>
    </row>
    <row r="943" spans="1:9" ht="11.25" x14ac:dyDescent="0.2">
      <c r="A943" s="1427"/>
      <c r="B943" s="1417" t="s">
        <v>985</v>
      </c>
      <c r="C943" s="1428" t="s">
        <v>986</v>
      </c>
      <c r="D943" s="1429" t="s">
        <v>3551</v>
      </c>
      <c r="E943" s="1430"/>
      <c r="F943" s="1431">
        <v>12.8</v>
      </c>
      <c r="G943" s="1430"/>
      <c r="H943" s="1430"/>
      <c r="I943" s="1432"/>
    </row>
    <row r="944" spans="1:9" ht="11.25" x14ac:dyDescent="0.2">
      <c r="A944" s="1427"/>
      <c r="B944" s="1417" t="s">
        <v>985</v>
      </c>
      <c r="C944" s="1428" t="s">
        <v>986</v>
      </c>
      <c r="D944" s="1429" t="s">
        <v>3552</v>
      </c>
      <c r="E944" s="1430"/>
      <c r="F944" s="1431">
        <v>0.25600000000000001</v>
      </c>
      <c r="G944" s="1430"/>
      <c r="H944" s="1430"/>
      <c r="I944" s="1432"/>
    </row>
    <row r="945" spans="1:9" ht="11.25" x14ac:dyDescent="0.2">
      <c r="A945" s="1450"/>
      <c r="B945" s="1417" t="s">
        <v>985</v>
      </c>
      <c r="C945" s="1445" t="s">
        <v>986</v>
      </c>
      <c r="D945" s="1446" t="s">
        <v>1023</v>
      </c>
      <c r="E945" s="1447"/>
      <c r="F945" s="1448">
        <v>13.055999999999999</v>
      </c>
      <c r="G945" s="1447"/>
      <c r="H945" s="1447"/>
      <c r="I945" s="1449"/>
    </row>
    <row r="946" spans="1:9" ht="24.95" customHeight="1" x14ac:dyDescent="0.2">
      <c r="A946" s="1149" t="s">
        <v>3553</v>
      </c>
      <c r="B946" s="1149" t="s">
        <v>1145</v>
      </c>
      <c r="C946" s="1150" t="s">
        <v>3554</v>
      </c>
      <c r="D946" s="1151" t="s">
        <v>3549</v>
      </c>
      <c r="E946" s="1152" t="s">
        <v>106</v>
      </c>
      <c r="F946" s="1153">
        <v>46.92</v>
      </c>
      <c r="G946" s="117"/>
      <c r="H946" s="1154">
        <f>ROUND(G946*F946,2)</f>
        <v>0</v>
      </c>
      <c r="I946" s="1151" t="s">
        <v>986</v>
      </c>
    </row>
    <row r="947" spans="1:9" ht="11.25" x14ac:dyDescent="0.2">
      <c r="A947" s="1416"/>
      <c r="B947" s="1417" t="s">
        <v>2912</v>
      </c>
      <c r="C947" s="1418"/>
      <c r="D947" s="1419" t="s">
        <v>3549</v>
      </c>
      <c r="E947" s="1418"/>
      <c r="F947" s="1418"/>
      <c r="G947" s="1418"/>
      <c r="H947" s="1418"/>
      <c r="I947" s="1420"/>
    </row>
    <row r="948" spans="1:9" ht="56.25" x14ac:dyDescent="0.2">
      <c r="A948" s="1416"/>
      <c r="B948" s="1417" t="s">
        <v>1079</v>
      </c>
      <c r="C948" s="1418"/>
      <c r="D948" s="1451" t="s">
        <v>3550</v>
      </c>
      <c r="E948" s="1418"/>
      <c r="F948" s="1418"/>
      <c r="G948" s="1418"/>
      <c r="H948" s="1418"/>
      <c r="I948" s="1420"/>
    </row>
    <row r="949" spans="1:9" ht="11.25" x14ac:dyDescent="0.2">
      <c r="A949" s="1422"/>
      <c r="B949" s="1417" t="s">
        <v>985</v>
      </c>
      <c r="C949" s="1423" t="s">
        <v>986</v>
      </c>
      <c r="D949" s="1424" t="s">
        <v>3546</v>
      </c>
      <c r="E949" s="1425"/>
      <c r="F949" s="1423" t="s">
        <v>986</v>
      </c>
      <c r="G949" s="1425"/>
      <c r="H949" s="1425"/>
      <c r="I949" s="1426"/>
    </row>
    <row r="950" spans="1:9" ht="11.25" x14ac:dyDescent="0.2">
      <c r="A950" s="1427"/>
      <c r="B950" s="1417" t="s">
        <v>985</v>
      </c>
      <c r="C950" s="1428" t="s">
        <v>986</v>
      </c>
      <c r="D950" s="1429" t="s">
        <v>3501</v>
      </c>
      <c r="E950" s="1430"/>
      <c r="F950" s="1431">
        <v>46</v>
      </c>
      <c r="G950" s="1430"/>
      <c r="H950" s="1430"/>
      <c r="I950" s="1432"/>
    </row>
    <row r="951" spans="1:9" ht="11.25" x14ac:dyDescent="0.2">
      <c r="A951" s="1427"/>
      <c r="B951" s="1417" t="s">
        <v>985</v>
      </c>
      <c r="C951" s="1428" t="s">
        <v>986</v>
      </c>
      <c r="D951" s="1429" t="s">
        <v>3555</v>
      </c>
      <c r="E951" s="1430"/>
      <c r="F951" s="1431">
        <v>0.92</v>
      </c>
      <c r="G951" s="1430"/>
      <c r="H951" s="1430"/>
      <c r="I951" s="1432"/>
    </row>
    <row r="952" spans="1:9" ht="11.25" x14ac:dyDescent="0.2">
      <c r="A952" s="1450"/>
      <c r="B952" s="1417" t="s">
        <v>985</v>
      </c>
      <c r="C952" s="1445" t="s">
        <v>986</v>
      </c>
      <c r="D952" s="1446" t="s">
        <v>1023</v>
      </c>
      <c r="E952" s="1447"/>
      <c r="F952" s="1448">
        <v>46.92</v>
      </c>
      <c r="G952" s="1447"/>
      <c r="H952" s="1447"/>
      <c r="I952" s="1449"/>
    </row>
    <row r="953" spans="1:9" s="1080" customFormat="1" ht="24.95" customHeight="1" x14ac:dyDescent="0.25">
      <c r="A953" s="1411" t="s">
        <v>1321</v>
      </c>
      <c r="B953" s="1411" t="s">
        <v>979</v>
      </c>
      <c r="C953" s="1412" t="s">
        <v>3556</v>
      </c>
      <c r="D953" s="1145" t="s">
        <v>3557</v>
      </c>
      <c r="E953" s="1413" t="s">
        <v>106</v>
      </c>
      <c r="F953" s="1414">
        <v>12.8</v>
      </c>
      <c r="G953" s="67"/>
      <c r="H953" s="1415">
        <f>ROUND(G953*F953,2)</f>
        <v>0</v>
      </c>
      <c r="I953" s="1145" t="s">
        <v>982</v>
      </c>
    </row>
    <row r="954" spans="1:9" ht="22.5" x14ac:dyDescent="0.2">
      <c r="A954" s="1416"/>
      <c r="B954" s="1417" t="s">
        <v>2912</v>
      </c>
      <c r="C954" s="1418"/>
      <c r="D954" s="1419" t="s">
        <v>3558</v>
      </c>
      <c r="E954" s="1418"/>
      <c r="F954" s="1418"/>
      <c r="G954" s="1418"/>
      <c r="H954" s="1418"/>
      <c r="I954" s="1420"/>
    </row>
    <row r="955" spans="1:9" ht="11.25" x14ac:dyDescent="0.2">
      <c r="A955" s="1416"/>
      <c r="B955" s="1421" t="s">
        <v>983</v>
      </c>
      <c r="C955" s="1418"/>
      <c r="D955" s="166" t="s">
        <v>3559</v>
      </c>
      <c r="E955" s="1418"/>
      <c r="F955" s="1418"/>
      <c r="G955" s="1418"/>
      <c r="H955" s="1418"/>
      <c r="I955" s="1420"/>
    </row>
    <row r="956" spans="1:9" ht="11.25" x14ac:dyDescent="0.2">
      <c r="A956" s="1422"/>
      <c r="B956" s="1417" t="s">
        <v>985</v>
      </c>
      <c r="C956" s="1423" t="s">
        <v>986</v>
      </c>
      <c r="D956" s="1424" t="s">
        <v>3486</v>
      </c>
      <c r="E956" s="1425"/>
      <c r="F956" s="1423" t="s">
        <v>986</v>
      </c>
      <c r="G956" s="1425"/>
      <c r="H956" s="1425"/>
      <c r="I956" s="1426"/>
    </row>
    <row r="957" spans="1:9" ht="11.25" x14ac:dyDescent="0.2">
      <c r="A957" s="1427"/>
      <c r="B957" s="1417" t="s">
        <v>985</v>
      </c>
      <c r="C957" s="1428" t="s">
        <v>986</v>
      </c>
      <c r="D957" s="1429" t="s">
        <v>3560</v>
      </c>
      <c r="E957" s="1430"/>
      <c r="F957" s="1431">
        <v>12.8</v>
      </c>
      <c r="G957" s="1430"/>
      <c r="H957" s="1430"/>
      <c r="I957" s="1432"/>
    </row>
    <row r="958" spans="1:9" ht="24.95" customHeight="1" x14ac:dyDescent="0.2">
      <c r="A958" s="1149" t="s">
        <v>3561</v>
      </c>
      <c r="B958" s="1149" t="s">
        <v>1145</v>
      </c>
      <c r="C958" s="1150" t="s">
        <v>3562</v>
      </c>
      <c r="D958" s="1151" t="s">
        <v>3563</v>
      </c>
      <c r="E958" s="1152" t="s">
        <v>106</v>
      </c>
      <c r="F958" s="1153">
        <v>13.055999999999999</v>
      </c>
      <c r="G958" s="117"/>
      <c r="H958" s="1154">
        <f>ROUND(G958*F958,2)</f>
        <v>0</v>
      </c>
      <c r="I958" s="1151" t="s">
        <v>986</v>
      </c>
    </row>
    <row r="959" spans="1:9" ht="11.25" x14ac:dyDescent="0.2">
      <c r="A959" s="1416"/>
      <c r="B959" s="1417" t="s">
        <v>2912</v>
      </c>
      <c r="C959" s="1418"/>
      <c r="D959" s="1419" t="s">
        <v>3563</v>
      </c>
      <c r="E959" s="1418"/>
      <c r="F959" s="1418"/>
      <c r="G959" s="1418"/>
      <c r="H959" s="1418"/>
      <c r="I959" s="1420"/>
    </row>
    <row r="960" spans="1:9" ht="101.25" x14ac:dyDescent="0.2">
      <c r="A960" s="1416"/>
      <c r="B960" s="1417" t="s">
        <v>1079</v>
      </c>
      <c r="C960" s="1418"/>
      <c r="D960" s="1451" t="s">
        <v>3564</v>
      </c>
      <c r="E960" s="1418"/>
      <c r="F960" s="1418"/>
      <c r="G960" s="1418"/>
      <c r="H960" s="1418"/>
      <c r="I960" s="1420"/>
    </row>
    <row r="961" spans="1:9" ht="11.25" x14ac:dyDescent="0.2">
      <c r="A961" s="1422"/>
      <c r="B961" s="1417" t="s">
        <v>985</v>
      </c>
      <c r="C961" s="1423" t="s">
        <v>986</v>
      </c>
      <c r="D961" s="1424" t="s">
        <v>3486</v>
      </c>
      <c r="E961" s="1425"/>
      <c r="F961" s="1423" t="s">
        <v>986</v>
      </c>
      <c r="G961" s="1425"/>
      <c r="H961" s="1425"/>
      <c r="I961" s="1426"/>
    </row>
    <row r="962" spans="1:9" ht="11.25" x14ac:dyDescent="0.2">
      <c r="A962" s="1427"/>
      <c r="B962" s="1417" t="s">
        <v>985</v>
      </c>
      <c r="C962" s="1428" t="s">
        <v>986</v>
      </c>
      <c r="D962" s="1429" t="s">
        <v>3560</v>
      </c>
      <c r="E962" s="1430"/>
      <c r="F962" s="1431">
        <v>12.8</v>
      </c>
      <c r="G962" s="1430"/>
      <c r="H962" s="1430"/>
      <c r="I962" s="1432"/>
    </row>
    <row r="963" spans="1:9" ht="11.25" x14ac:dyDescent="0.2">
      <c r="A963" s="1427"/>
      <c r="B963" s="1417" t="s">
        <v>985</v>
      </c>
      <c r="C963" s="1428" t="s">
        <v>986</v>
      </c>
      <c r="D963" s="1429" t="s">
        <v>3552</v>
      </c>
      <c r="E963" s="1430"/>
      <c r="F963" s="1431">
        <v>0.25600000000000001</v>
      </c>
      <c r="G963" s="1430"/>
      <c r="H963" s="1430"/>
      <c r="I963" s="1432"/>
    </row>
    <row r="964" spans="1:9" ht="11.25" x14ac:dyDescent="0.2">
      <c r="A964" s="1450"/>
      <c r="B964" s="1417" t="s">
        <v>985</v>
      </c>
      <c r="C964" s="1445" t="s">
        <v>986</v>
      </c>
      <c r="D964" s="1446" t="s">
        <v>1023</v>
      </c>
      <c r="E964" s="1447"/>
      <c r="F964" s="1448">
        <v>13.055999999999999</v>
      </c>
      <c r="G964" s="1447"/>
      <c r="H964" s="1447"/>
      <c r="I964" s="1449"/>
    </row>
    <row r="965" spans="1:9" s="1080" customFormat="1" ht="24.95" customHeight="1" x14ac:dyDescent="0.25">
      <c r="A965" s="1411" t="s">
        <v>3565</v>
      </c>
      <c r="B965" s="1411" t="s">
        <v>979</v>
      </c>
      <c r="C965" s="1412" t="s">
        <v>3566</v>
      </c>
      <c r="D965" s="1145" t="s">
        <v>3567</v>
      </c>
      <c r="E965" s="1413" t="s">
        <v>106</v>
      </c>
      <c r="F965" s="1414">
        <v>58.8</v>
      </c>
      <c r="G965" s="67"/>
      <c r="H965" s="1415">
        <f>ROUND(G965*F965,2)</f>
        <v>0</v>
      </c>
      <c r="I965" s="1145" t="s">
        <v>982</v>
      </c>
    </row>
    <row r="966" spans="1:9" ht="11.25" x14ac:dyDescent="0.2">
      <c r="A966" s="1416"/>
      <c r="B966" s="1417" t="s">
        <v>2912</v>
      </c>
      <c r="C966" s="1418"/>
      <c r="D966" s="1419" t="s">
        <v>3568</v>
      </c>
      <c r="E966" s="1418"/>
      <c r="F966" s="1418"/>
      <c r="G966" s="1418"/>
      <c r="H966" s="1418"/>
      <c r="I966" s="1420"/>
    </row>
    <row r="967" spans="1:9" ht="11.25" x14ac:dyDescent="0.2">
      <c r="A967" s="1416"/>
      <c r="B967" s="1421" t="s">
        <v>983</v>
      </c>
      <c r="C967" s="1418"/>
      <c r="D967" s="166" t="s">
        <v>3569</v>
      </c>
      <c r="E967" s="1418"/>
      <c r="F967" s="1418"/>
      <c r="G967" s="1418"/>
      <c r="H967" s="1418"/>
      <c r="I967" s="1420"/>
    </row>
    <row r="968" spans="1:9" ht="11.25" x14ac:dyDescent="0.2">
      <c r="A968" s="1422"/>
      <c r="B968" s="1417" t="s">
        <v>985</v>
      </c>
      <c r="C968" s="1423" t="s">
        <v>986</v>
      </c>
      <c r="D968" s="1424" t="s">
        <v>3546</v>
      </c>
      <c r="E968" s="1425"/>
      <c r="F968" s="1423" t="s">
        <v>986</v>
      </c>
      <c r="G968" s="1425"/>
      <c r="H968" s="1425"/>
      <c r="I968" s="1426"/>
    </row>
    <row r="969" spans="1:9" ht="11.25" x14ac:dyDescent="0.2">
      <c r="A969" s="1427"/>
      <c r="B969" s="1417" t="s">
        <v>985</v>
      </c>
      <c r="C969" s="1428" t="s">
        <v>986</v>
      </c>
      <c r="D969" s="1429" t="s">
        <v>3500</v>
      </c>
      <c r="E969" s="1430"/>
      <c r="F969" s="1431">
        <v>12.8</v>
      </c>
      <c r="G969" s="1430"/>
      <c r="H969" s="1430"/>
      <c r="I969" s="1432"/>
    </row>
    <row r="970" spans="1:9" ht="11.25" x14ac:dyDescent="0.2">
      <c r="A970" s="1427"/>
      <c r="B970" s="1417" t="s">
        <v>985</v>
      </c>
      <c r="C970" s="1428" t="s">
        <v>986</v>
      </c>
      <c r="D970" s="1429" t="s">
        <v>3501</v>
      </c>
      <c r="E970" s="1430"/>
      <c r="F970" s="1431">
        <v>46</v>
      </c>
      <c r="G970" s="1430"/>
      <c r="H970" s="1430"/>
      <c r="I970" s="1432"/>
    </row>
    <row r="971" spans="1:9" ht="11.25" x14ac:dyDescent="0.2">
      <c r="A971" s="1450"/>
      <c r="B971" s="1417" t="s">
        <v>985</v>
      </c>
      <c r="C971" s="1445" t="s">
        <v>986</v>
      </c>
      <c r="D971" s="1446" t="s">
        <v>1023</v>
      </c>
      <c r="E971" s="1447"/>
      <c r="F971" s="1448">
        <v>58.8</v>
      </c>
      <c r="G971" s="1447"/>
      <c r="H971" s="1447"/>
      <c r="I971" s="1449"/>
    </row>
    <row r="972" spans="1:9" ht="24.95" customHeight="1" x14ac:dyDescent="0.2">
      <c r="A972" s="1149" t="s">
        <v>3570</v>
      </c>
      <c r="B972" s="1149" t="s">
        <v>1145</v>
      </c>
      <c r="C972" s="1150" t="s">
        <v>3571</v>
      </c>
      <c r="D972" s="1151" t="s">
        <v>3572</v>
      </c>
      <c r="E972" s="1152" t="s">
        <v>142</v>
      </c>
      <c r="F972" s="1153">
        <v>2.9990000000000001</v>
      </c>
      <c r="G972" s="117"/>
      <c r="H972" s="1154">
        <f>ROUND(G972*F972,2)</f>
        <v>0</v>
      </c>
      <c r="I972" s="1151" t="s">
        <v>982</v>
      </c>
    </row>
    <row r="973" spans="1:9" ht="11.25" x14ac:dyDescent="0.2">
      <c r="A973" s="1416"/>
      <c r="B973" s="1417" t="s">
        <v>2912</v>
      </c>
      <c r="C973" s="1418"/>
      <c r="D973" s="1419" t="s">
        <v>3572</v>
      </c>
      <c r="E973" s="1418"/>
      <c r="F973" s="1418"/>
      <c r="G973" s="1418"/>
      <c r="H973" s="1418"/>
      <c r="I973" s="1420"/>
    </row>
    <row r="974" spans="1:9" ht="11.25" x14ac:dyDescent="0.2">
      <c r="A974" s="1422"/>
      <c r="B974" s="1417" t="s">
        <v>985</v>
      </c>
      <c r="C974" s="1423" t="s">
        <v>986</v>
      </c>
      <c r="D974" s="1424" t="s">
        <v>3546</v>
      </c>
      <c r="E974" s="1425"/>
      <c r="F974" s="1423" t="s">
        <v>986</v>
      </c>
      <c r="G974" s="1425"/>
      <c r="H974" s="1425"/>
      <c r="I974" s="1426"/>
    </row>
    <row r="975" spans="1:9" ht="11.25" x14ac:dyDescent="0.2">
      <c r="A975" s="1427"/>
      <c r="B975" s="1417" t="s">
        <v>985</v>
      </c>
      <c r="C975" s="1428" t="s">
        <v>986</v>
      </c>
      <c r="D975" s="1429" t="s">
        <v>3573</v>
      </c>
      <c r="E975" s="1430"/>
      <c r="F975" s="1431">
        <v>0.41</v>
      </c>
      <c r="G975" s="1430"/>
      <c r="H975" s="1430"/>
      <c r="I975" s="1432"/>
    </row>
    <row r="976" spans="1:9" ht="11.25" x14ac:dyDescent="0.2">
      <c r="A976" s="1427"/>
      <c r="B976" s="1417" t="s">
        <v>985</v>
      </c>
      <c r="C976" s="1428" t="s">
        <v>986</v>
      </c>
      <c r="D976" s="1429" t="s">
        <v>3574</v>
      </c>
      <c r="E976" s="1430"/>
      <c r="F976" s="1431">
        <v>2.5299999999999998</v>
      </c>
      <c r="G976" s="1430"/>
      <c r="H976" s="1430"/>
      <c r="I976" s="1432"/>
    </row>
    <row r="977" spans="1:9" ht="11.25" x14ac:dyDescent="0.2">
      <c r="A977" s="1452"/>
      <c r="B977" s="1417" t="s">
        <v>985</v>
      </c>
      <c r="C977" s="1453" t="s">
        <v>986</v>
      </c>
      <c r="D977" s="1454" t="s">
        <v>988</v>
      </c>
      <c r="E977" s="1455"/>
      <c r="F977" s="1456">
        <v>2.94</v>
      </c>
      <c r="G977" s="1455"/>
      <c r="H977" s="1455"/>
      <c r="I977" s="1457"/>
    </row>
    <row r="978" spans="1:9" ht="11.25" x14ac:dyDescent="0.2">
      <c r="A978" s="1427"/>
      <c r="B978" s="1417" t="s">
        <v>985</v>
      </c>
      <c r="C978" s="1428" t="s">
        <v>986</v>
      </c>
      <c r="D978" s="1429" t="s">
        <v>3575</v>
      </c>
      <c r="E978" s="1430"/>
      <c r="F978" s="1431">
        <v>5.8999999999999997E-2</v>
      </c>
      <c r="G978" s="1430"/>
      <c r="H978" s="1430"/>
      <c r="I978" s="1432"/>
    </row>
    <row r="979" spans="1:9" ht="11.25" x14ac:dyDescent="0.2">
      <c r="A979" s="1450"/>
      <c r="B979" s="1417" t="s">
        <v>985</v>
      </c>
      <c r="C979" s="1445" t="s">
        <v>986</v>
      </c>
      <c r="D979" s="1446" t="s">
        <v>1023</v>
      </c>
      <c r="E979" s="1447"/>
      <c r="F979" s="1448">
        <v>2.9990000000000001</v>
      </c>
      <c r="G979" s="1447"/>
      <c r="H979" s="1447"/>
      <c r="I979" s="1449"/>
    </row>
    <row r="980" spans="1:9" s="1080" customFormat="1" ht="24.95" customHeight="1" x14ac:dyDescent="0.25">
      <c r="A980" s="1411" t="s">
        <v>3576</v>
      </c>
      <c r="B980" s="1411" t="s">
        <v>979</v>
      </c>
      <c r="C980" s="1412" t="s">
        <v>3577</v>
      </c>
      <c r="D980" s="1145" t="s">
        <v>3578</v>
      </c>
      <c r="E980" s="1413" t="s">
        <v>100</v>
      </c>
      <c r="F980" s="1414">
        <v>0.70299999999999996</v>
      </c>
      <c r="G980" s="67"/>
      <c r="H980" s="1415">
        <f>ROUND(G980*F980,2)</f>
        <v>0</v>
      </c>
      <c r="I980" s="1145" t="s">
        <v>982</v>
      </c>
    </row>
    <row r="981" spans="1:9" ht="22.5" x14ac:dyDescent="0.2">
      <c r="A981" s="1416"/>
      <c r="B981" s="1417" t="s">
        <v>2912</v>
      </c>
      <c r="C981" s="1418"/>
      <c r="D981" s="1419" t="s">
        <v>3579</v>
      </c>
      <c r="E981" s="1418"/>
      <c r="F981" s="1464"/>
      <c r="G981" s="1418"/>
      <c r="H981" s="1418"/>
      <c r="I981" s="1420"/>
    </row>
    <row r="982" spans="1:9" ht="11.25" x14ac:dyDescent="0.2">
      <c r="A982" s="1416"/>
      <c r="B982" s="1421" t="s">
        <v>983</v>
      </c>
      <c r="C982" s="1418"/>
      <c r="D982" s="166" t="s">
        <v>3580</v>
      </c>
      <c r="E982" s="1418"/>
      <c r="F982" s="1418"/>
      <c r="G982" s="1418"/>
      <c r="H982" s="1418"/>
      <c r="I982" s="1420"/>
    </row>
    <row r="983" spans="1:9" s="1080" customFormat="1" ht="24.95" customHeight="1" x14ac:dyDescent="0.25">
      <c r="A983" s="1438" t="s">
        <v>3581</v>
      </c>
      <c r="B983" s="1438" t="s">
        <v>979</v>
      </c>
      <c r="C983" s="1439" t="s">
        <v>3577</v>
      </c>
      <c r="D983" s="1440" t="s">
        <v>3578</v>
      </c>
      <c r="E983" s="1441" t="s">
        <v>100</v>
      </c>
      <c r="F983" s="1442">
        <v>1.7569999999999999</v>
      </c>
      <c r="G983" s="67"/>
      <c r="H983" s="1443">
        <f>ROUND(G983*F983,2)</f>
        <v>0</v>
      </c>
      <c r="I983" s="1440" t="s">
        <v>982</v>
      </c>
    </row>
    <row r="984" spans="1:9" ht="22.5" x14ac:dyDescent="0.2">
      <c r="A984" s="1416"/>
      <c r="B984" s="1417" t="s">
        <v>2912</v>
      </c>
      <c r="C984" s="1418"/>
      <c r="D984" s="1419" t="s">
        <v>3582</v>
      </c>
      <c r="E984" s="1418"/>
      <c r="F984" s="1418"/>
      <c r="G984" s="1418"/>
      <c r="H984" s="1418"/>
      <c r="I984" s="1420"/>
    </row>
    <row r="985" spans="1:9" ht="11.25" x14ac:dyDescent="0.2">
      <c r="A985" s="1416"/>
      <c r="B985" s="1421" t="s">
        <v>983</v>
      </c>
      <c r="C985" s="1418"/>
      <c r="D985" s="166" t="s">
        <v>3580</v>
      </c>
      <c r="E985" s="1418"/>
      <c r="F985" s="1418"/>
      <c r="G985" s="1418"/>
      <c r="H985" s="1418"/>
      <c r="I985" s="1420"/>
    </row>
    <row r="986" spans="1:9" s="1080" customFormat="1" ht="24.95" customHeight="1" x14ac:dyDescent="0.25">
      <c r="A986" s="1404"/>
      <c r="B986" s="1405" t="s">
        <v>977</v>
      </c>
      <c r="C986" s="1406" t="s">
        <v>344</v>
      </c>
      <c r="D986" s="1406" t="s">
        <v>345</v>
      </c>
      <c r="E986" s="1407"/>
      <c r="F986" s="1408"/>
      <c r="G986" s="1408"/>
      <c r="H986" s="1409">
        <f>SUM(H987:H1029)</f>
        <v>0</v>
      </c>
      <c r="I986" s="1410"/>
    </row>
    <row r="987" spans="1:9" s="1080" customFormat="1" ht="24.95" customHeight="1" x14ac:dyDescent="0.25">
      <c r="A987" s="1411" t="s">
        <v>3583</v>
      </c>
      <c r="B987" s="1411" t="s">
        <v>979</v>
      </c>
      <c r="C987" s="1412" t="s">
        <v>3584</v>
      </c>
      <c r="D987" s="1145" t="s">
        <v>3585</v>
      </c>
      <c r="E987" s="1413" t="s">
        <v>142</v>
      </c>
      <c r="F987" s="1414">
        <v>2.1970000000000001</v>
      </c>
      <c r="G987" s="67"/>
      <c r="H987" s="1415">
        <f>ROUND(G987*F987,2)</f>
        <v>0</v>
      </c>
      <c r="I987" s="1145" t="s">
        <v>982</v>
      </c>
    </row>
    <row r="988" spans="1:9" ht="11.25" x14ac:dyDescent="0.2">
      <c r="A988" s="1416"/>
      <c r="B988" s="1417" t="s">
        <v>2912</v>
      </c>
      <c r="C988" s="1418"/>
      <c r="D988" s="1419" t="s">
        <v>3586</v>
      </c>
      <c r="E988" s="1418"/>
      <c r="F988" s="1418"/>
      <c r="G988" s="1418"/>
      <c r="H988" s="1418"/>
      <c r="I988" s="1420"/>
    </row>
    <row r="989" spans="1:9" ht="11.25" x14ac:dyDescent="0.2">
      <c r="A989" s="1416"/>
      <c r="B989" s="1421" t="s">
        <v>983</v>
      </c>
      <c r="C989" s="1418"/>
      <c r="D989" s="166" t="s">
        <v>3587</v>
      </c>
      <c r="E989" s="1418"/>
      <c r="F989" s="1418"/>
      <c r="G989" s="1418"/>
      <c r="H989" s="1418"/>
      <c r="I989" s="1420"/>
    </row>
    <row r="990" spans="1:9" ht="11.25" x14ac:dyDescent="0.2">
      <c r="A990" s="1427"/>
      <c r="B990" s="1417" t="s">
        <v>985</v>
      </c>
      <c r="C990" s="1428" t="s">
        <v>986</v>
      </c>
      <c r="D990" s="1429" t="s">
        <v>3588</v>
      </c>
      <c r="E990" s="1430"/>
      <c r="F990" s="1431">
        <v>2.1970000000000001</v>
      </c>
      <c r="G990" s="1430"/>
      <c r="H990" s="1430"/>
      <c r="I990" s="1432"/>
    </row>
    <row r="991" spans="1:9" s="1080" customFormat="1" ht="24.95" customHeight="1" x14ac:dyDescent="0.25">
      <c r="A991" s="1411" t="s">
        <v>3589</v>
      </c>
      <c r="B991" s="1411" t="s">
        <v>979</v>
      </c>
      <c r="C991" s="1412" t="s">
        <v>3590</v>
      </c>
      <c r="D991" s="1145" t="s">
        <v>3591</v>
      </c>
      <c r="E991" s="1413" t="s">
        <v>106</v>
      </c>
      <c r="F991" s="1414">
        <v>87.26</v>
      </c>
      <c r="G991" s="67"/>
      <c r="H991" s="1415">
        <f>ROUND(G991*F991,2)</f>
        <v>0</v>
      </c>
      <c r="I991" s="1145" t="s">
        <v>982</v>
      </c>
    </row>
    <row r="992" spans="1:9" ht="11.25" x14ac:dyDescent="0.2">
      <c r="A992" s="1416"/>
      <c r="B992" s="1417" t="s">
        <v>2912</v>
      </c>
      <c r="C992" s="1418"/>
      <c r="D992" s="1419" t="s">
        <v>3592</v>
      </c>
      <c r="E992" s="1418"/>
      <c r="F992" s="1418"/>
      <c r="G992" s="1418"/>
      <c r="H992" s="1418"/>
      <c r="I992" s="1420"/>
    </row>
    <row r="993" spans="1:9" ht="11.25" x14ac:dyDescent="0.2">
      <c r="A993" s="1416"/>
      <c r="B993" s="1421" t="s">
        <v>983</v>
      </c>
      <c r="C993" s="1418"/>
      <c r="D993" s="166" t="s">
        <v>3593</v>
      </c>
      <c r="E993" s="1418"/>
      <c r="F993" s="1418"/>
      <c r="G993" s="1418"/>
      <c r="H993" s="1418"/>
      <c r="I993" s="1420"/>
    </row>
    <row r="994" spans="1:9" ht="11.25" x14ac:dyDescent="0.2">
      <c r="A994" s="1422"/>
      <c r="B994" s="1417" t="s">
        <v>985</v>
      </c>
      <c r="C994" s="1423" t="s">
        <v>986</v>
      </c>
      <c r="D994" s="1424" t="s">
        <v>3594</v>
      </c>
      <c r="E994" s="1425"/>
      <c r="F994" s="1423" t="s">
        <v>986</v>
      </c>
      <c r="G994" s="1425"/>
      <c r="H994" s="1425"/>
      <c r="I994" s="1426"/>
    </row>
    <row r="995" spans="1:9" ht="11.25" x14ac:dyDescent="0.2">
      <c r="A995" s="1427"/>
      <c r="B995" s="1417" t="s">
        <v>985</v>
      </c>
      <c r="C995" s="1428" t="s">
        <v>986</v>
      </c>
      <c r="D995" s="1429" t="s">
        <v>3595</v>
      </c>
      <c r="E995" s="1430"/>
      <c r="F995" s="1431">
        <v>87.26</v>
      </c>
      <c r="G995" s="1430"/>
      <c r="H995" s="1430"/>
      <c r="I995" s="1432"/>
    </row>
    <row r="996" spans="1:9" ht="24.95" customHeight="1" x14ac:dyDescent="0.2">
      <c r="A996" s="1149" t="s">
        <v>3596</v>
      </c>
      <c r="B996" s="1149" t="s">
        <v>1145</v>
      </c>
      <c r="C996" s="1150" t="s">
        <v>3597</v>
      </c>
      <c r="D996" s="1151" t="s">
        <v>3598</v>
      </c>
      <c r="E996" s="1152" t="s">
        <v>142</v>
      </c>
      <c r="F996" s="1153">
        <v>1.92</v>
      </c>
      <c r="G996" s="117"/>
      <c r="H996" s="1154">
        <f>ROUND(G996*F996,2)</f>
        <v>0</v>
      </c>
      <c r="I996" s="1151" t="s">
        <v>982</v>
      </c>
    </row>
    <row r="997" spans="1:9" ht="11.25" x14ac:dyDescent="0.2">
      <c r="A997" s="1416"/>
      <c r="B997" s="1417" t="s">
        <v>2912</v>
      </c>
      <c r="C997" s="1418"/>
      <c r="D997" s="1419" t="s">
        <v>3598</v>
      </c>
      <c r="E997" s="1418"/>
      <c r="F997" s="1418"/>
      <c r="G997" s="1418"/>
      <c r="H997" s="1418"/>
      <c r="I997" s="1420"/>
    </row>
    <row r="998" spans="1:9" ht="11.25" x14ac:dyDescent="0.2">
      <c r="A998" s="1422"/>
      <c r="B998" s="1417" t="s">
        <v>985</v>
      </c>
      <c r="C998" s="1423" t="s">
        <v>986</v>
      </c>
      <c r="D998" s="1424" t="s">
        <v>3594</v>
      </c>
      <c r="E998" s="1425"/>
      <c r="F998" s="1423" t="s">
        <v>986</v>
      </c>
      <c r="G998" s="1425"/>
      <c r="H998" s="1425"/>
      <c r="I998" s="1426"/>
    </row>
    <row r="999" spans="1:9" ht="11.25" x14ac:dyDescent="0.2">
      <c r="A999" s="1427"/>
      <c r="B999" s="1417" t="s">
        <v>985</v>
      </c>
      <c r="C999" s="1428" t="s">
        <v>986</v>
      </c>
      <c r="D999" s="1429" t="s">
        <v>3599</v>
      </c>
      <c r="E999" s="1430"/>
      <c r="F999" s="1431">
        <v>1.7450000000000001</v>
      </c>
      <c r="G999" s="1430"/>
      <c r="H999" s="1430"/>
      <c r="I999" s="1432"/>
    </row>
    <row r="1000" spans="1:9" ht="11.25" x14ac:dyDescent="0.2">
      <c r="A1000" s="1427"/>
      <c r="B1000" s="1417" t="s">
        <v>985</v>
      </c>
      <c r="C1000" s="1428" t="s">
        <v>986</v>
      </c>
      <c r="D1000" s="1429" t="s">
        <v>3600</v>
      </c>
      <c r="E1000" s="1430"/>
      <c r="F1000" s="1431">
        <v>0.17499999999999999</v>
      </c>
      <c r="G1000" s="1430"/>
      <c r="H1000" s="1430"/>
      <c r="I1000" s="1432"/>
    </row>
    <row r="1001" spans="1:9" ht="11.25" x14ac:dyDescent="0.2">
      <c r="A1001" s="1450"/>
      <c r="B1001" s="1417" t="s">
        <v>985</v>
      </c>
      <c r="C1001" s="1445" t="s">
        <v>986</v>
      </c>
      <c r="D1001" s="1446" t="s">
        <v>1023</v>
      </c>
      <c r="E1001" s="1447"/>
      <c r="F1001" s="1448">
        <v>1.92</v>
      </c>
      <c r="G1001" s="1447"/>
      <c r="H1001" s="1447"/>
      <c r="I1001" s="1449"/>
    </row>
    <row r="1002" spans="1:9" s="1080" customFormat="1" ht="24.95" customHeight="1" x14ac:dyDescent="0.25">
      <c r="A1002" s="1411" t="s">
        <v>3601</v>
      </c>
      <c r="B1002" s="1411" t="s">
        <v>979</v>
      </c>
      <c r="C1002" s="1412" t="s">
        <v>3602</v>
      </c>
      <c r="D1002" s="1145" t="s">
        <v>3603</v>
      </c>
      <c r="E1002" s="1413" t="s">
        <v>106</v>
      </c>
      <c r="F1002" s="1414">
        <v>87.26</v>
      </c>
      <c r="G1002" s="67"/>
      <c r="H1002" s="1415">
        <f>ROUND(G1002*F1002,2)</f>
        <v>0</v>
      </c>
      <c r="I1002" s="1145" t="s">
        <v>982</v>
      </c>
    </row>
    <row r="1003" spans="1:9" ht="11.25" x14ac:dyDescent="0.2">
      <c r="A1003" s="1416"/>
      <c r="B1003" s="1417" t="s">
        <v>2912</v>
      </c>
      <c r="C1003" s="1418"/>
      <c r="D1003" s="1419" t="s">
        <v>3604</v>
      </c>
      <c r="E1003" s="1418"/>
      <c r="F1003" s="1418"/>
      <c r="G1003" s="1418"/>
      <c r="H1003" s="1418"/>
      <c r="I1003" s="1420"/>
    </row>
    <row r="1004" spans="1:9" ht="11.25" x14ac:dyDescent="0.2">
      <c r="A1004" s="1416"/>
      <c r="B1004" s="1421" t="s">
        <v>983</v>
      </c>
      <c r="C1004" s="1418"/>
      <c r="D1004" s="166" t="s">
        <v>3605</v>
      </c>
      <c r="E1004" s="1418"/>
      <c r="F1004" s="1418"/>
      <c r="G1004" s="1418"/>
      <c r="H1004" s="1418"/>
      <c r="I1004" s="1420"/>
    </row>
    <row r="1005" spans="1:9" ht="11.25" x14ac:dyDescent="0.2">
      <c r="A1005" s="1422"/>
      <c r="B1005" s="1417" t="s">
        <v>985</v>
      </c>
      <c r="C1005" s="1423" t="s">
        <v>986</v>
      </c>
      <c r="D1005" s="1424" t="s">
        <v>3594</v>
      </c>
      <c r="E1005" s="1425"/>
      <c r="F1005" s="1423" t="s">
        <v>986</v>
      </c>
      <c r="G1005" s="1425"/>
      <c r="H1005" s="1425"/>
      <c r="I1005" s="1426"/>
    </row>
    <row r="1006" spans="1:9" ht="11.25" x14ac:dyDescent="0.2">
      <c r="A1006" s="1427"/>
      <c r="B1006" s="1417" t="s">
        <v>985</v>
      </c>
      <c r="C1006" s="1428" t="s">
        <v>986</v>
      </c>
      <c r="D1006" s="1429" t="s">
        <v>3595</v>
      </c>
      <c r="E1006" s="1430"/>
      <c r="F1006" s="1431">
        <v>87.26</v>
      </c>
      <c r="G1006" s="1430"/>
      <c r="H1006" s="1430"/>
      <c r="I1006" s="1432"/>
    </row>
    <row r="1007" spans="1:9" ht="24.95" customHeight="1" x14ac:dyDescent="0.2">
      <c r="A1007" s="1149" t="s">
        <v>3606</v>
      </c>
      <c r="B1007" s="1149" t="s">
        <v>1145</v>
      </c>
      <c r="C1007" s="1150" t="s">
        <v>3607</v>
      </c>
      <c r="D1007" s="1151" t="s">
        <v>3608</v>
      </c>
      <c r="E1007" s="1152" t="s">
        <v>142</v>
      </c>
      <c r="F1007" s="1153">
        <v>0.27700000000000002</v>
      </c>
      <c r="G1007" s="117"/>
      <c r="H1007" s="1154">
        <f>ROUND(G1007*F1007,2)</f>
        <v>0</v>
      </c>
      <c r="I1007" s="1151" t="s">
        <v>982</v>
      </c>
    </row>
    <row r="1008" spans="1:9" ht="11.25" x14ac:dyDescent="0.2">
      <c r="A1008" s="1416"/>
      <c r="B1008" s="1417" t="s">
        <v>2912</v>
      </c>
      <c r="C1008" s="1418"/>
      <c r="D1008" s="1419" t="s">
        <v>3608</v>
      </c>
      <c r="E1008" s="1418"/>
      <c r="F1008" s="1418"/>
      <c r="G1008" s="1418"/>
      <c r="H1008" s="1418"/>
      <c r="I1008" s="1420"/>
    </row>
    <row r="1009" spans="1:9" ht="11.25" x14ac:dyDescent="0.2">
      <c r="A1009" s="1422"/>
      <c r="B1009" s="1417" t="s">
        <v>985</v>
      </c>
      <c r="C1009" s="1423" t="s">
        <v>986</v>
      </c>
      <c r="D1009" s="1424" t="s">
        <v>3594</v>
      </c>
      <c r="E1009" s="1425"/>
      <c r="F1009" s="1423" t="s">
        <v>986</v>
      </c>
      <c r="G1009" s="1425"/>
      <c r="H1009" s="1425"/>
      <c r="I1009" s="1426"/>
    </row>
    <row r="1010" spans="1:9" ht="11.25" x14ac:dyDescent="0.2">
      <c r="A1010" s="1427"/>
      <c r="B1010" s="1417" t="s">
        <v>985</v>
      </c>
      <c r="C1010" s="1428" t="s">
        <v>986</v>
      </c>
      <c r="D1010" s="1429" t="s">
        <v>3609</v>
      </c>
      <c r="E1010" s="1430"/>
      <c r="F1010" s="1431">
        <v>0.252</v>
      </c>
      <c r="G1010" s="1430"/>
      <c r="H1010" s="1430"/>
      <c r="I1010" s="1432"/>
    </row>
    <row r="1011" spans="1:9" ht="11.25" x14ac:dyDescent="0.2">
      <c r="A1011" s="1427"/>
      <c r="B1011" s="1417" t="s">
        <v>985</v>
      </c>
      <c r="C1011" s="1428" t="s">
        <v>986</v>
      </c>
      <c r="D1011" s="1429" t="s">
        <v>3610</v>
      </c>
      <c r="E1011" s="1430"/>
      <c r="F1011" s="1431">
        <v>2.5000000000000001E-2</v>
      </c>
      <c r="G1011" s="1430"/>
      <c r="H1011" s="1430"/>
      <c r="I1011" s="1432"/>
    </row>
    <row r="1012" spans="1:9" ht="11.25" x14ac:dyDescent="0.2">
      <c r="A1012" s="1450"/>
      <c r="B1012" s="1417" t="s">
        <v>985</v>
      </c>
      <c r="C1012" s="1445" t="s">
        <v>986</v>
      </c>
      <c r="D1012" s="1446" t="s">
        <v>1023</v>
      </c>
      <c r="E1012" s="1447"/>
      <c r="F1012" s="1448">
        <v>0.27700000000000002</v>
      </c>
      <c r="G1012" s="1447"/>
      <c r="H1012" s="1447"/>
      <c r="I1012" s="1449"/>
    </row>
    <row r="1013" spans="1:9" s="1080" customFormat="1" ht="24.95" customHeight="1" x14ac:dyDescent="0.25">
      <c r="A1013" s="1411" t="s">
        <v>3611</v>
      </c>
      <c r="B1013" s="1411" t="s">
        <v>979</v>
      </c>
      <c r="C1013" s="1412" t="s">
        <v>3612</v>
      </c>
      <c r="D1013" s="1145" t="s">
        <v>3613</v>
      </c>
      <c r="E1013" s="1413" t="s">
        <v>142</v>
      </c>
      <c r="F1013" s="1414">
        <v>1.9970000000000001</v>
      </c>
      <c r="G1013" s="67"/>
      <c r="H1013" s="1415">
        <f>ROUND(G1013*F1013,2)</f>
        <v>0</v>
      </c>
      <c r="I1013" s="1145" t="s">
        <v>982</v>
      </c>
    </row>
    <row r="1014" spans="1:9" ht="11.25" x14ac:dyDescent="0.2">
      <c r="A1014" s="1416"/>
      <c r="B1014" s="1417" t="s">
        <v>2912</v>
      </c>
      <c r="C1014" s="1418"/>
      <c r="D1014" s="1419" t="s">
        <v>3614</v>
      </c>
      <c r="E1014" s="1418"/>
      <c r="F1014" s="1418"/>
      <c r="G1014" s="1418"/>
      <c r="H1014" s="1418"/>
      <c r="I1014" s="1420"/>
    </row>
    <row r="1015" spans="1:9" ht="11.25" x14ac:dyDescent="0.2">
      <c r="A1015" s="1416"/>
      <c r="B1015" s="1421" t="s">
        <v>983</v>
      </c>
      <c r="C1015" s="1418"/>
      <c r="D1015" s="166" t="s">
        <v>3615</v>
      </c>
      <c r="E1015" s="1418"/>
      <c r="F1015" s="1418"/>
      <c r="G1015" s="1418"/>
      <c r="H1015" s="1418"/>
      <c r="I1015" s="1420"/>
    </row>
    <row r="1016" spans="1:9" ht="11.25" x14ac:dyDescent="0.2">
      <c r="A1016" s="1427"/>
      <c r="B1016" s="1417" t="s">
        <v>985</v>
      </c>
      <c r="C1016" s="1428" t="s">
        <v>986</v>
      </c>
      <c r="D1016" s="1429" t="s">
        <v>3616</v>
      </c>
      <c r="E1016" s="1430"/>
      <c r="F1016" s="1431">
        <v>1.9970000000000001</v>
      </c>
      <c r="G1016" s="1430"/>
      <c r="H1016" s="1430"/>
      <c r="I1016" s="1432"/>
    </row>
    <row r="1017" spans="1:9" s="1080" customFormat="1" ht="24.95" customHeight="1" x14ac:dyDescent="0.25">
      <c r="A1017" s="1411" t="s">
        <v>3617</v>
      </c>
      <c r="B1017" s="1411" t="s">
        <v>979</v>
      </c>
      <c r="C1017" s="1412" t="s">
        <v>3618</v>
      </c>
      <c r="D1017" s="1145" t="s">
        <v>3619</v>
      </c>
      <c r="E1017" s="1413" t="s">
        <v>106</v>
      </c>
      <c r="F1017" s="1414">
        <v>12.8</v>
      </c>
      <c r="G1017" s="67"/>
      <c r="H1017" s="1415">
        <f>ROUND(G1017*F1017,2)</f>
        <v>0</v>
      </c>
      <c r="I1017" s="1145" t="s">
        <v>986</v>
      </c>
    </row>
    <row r="1018" spans="1:9" ht="11.25" x14ac:dyDescent="0.2">
      <c r="A1018" s="1416"/>
      <c r="B1018" s="1417" t="s">
        <v>2912</v>
      </c>
      <c r="C1018" s="1418"/>
      <c r="D1018" s="1419" t="s">
        <v>3619</v>
      </c>
      <c r="E1018" s="1418"/>
      <c r="F1018" s="1418"/>
      <c r="G1018" s="1418"/>
      <c r="H1018" s="1418"/>
      <c r="I1018" s="1420"/>
    </row>
    <row r="1019" spans="1:9" ht="45" x14ac:dyDescent="0.2">
      <c r="A1019" s="1416"/>
      <c r="B1019" s="1417" t="s">
        <v>1079</v>
      </c>
      <c r="C1019" s="1418"/>
      <c r="D1019" s="1451" t="s">
        <v>3620</v>
      </c>
      <c r="E1019" s="1418"/>
      <c r="F1019" s="1418"/>
      <c r="G1019" s="1418"/>
      <c r="H1019" s="1418"/>
      <c r="I1019" s="1420"/>
    </row>
    <row r="1020" spans="1:9" ht="11.25" x14ac:dyDescent="0.2">
      <c r="A1020" s="1422"/>
      <c r="B1020" s="1417" t="s">
        <v>985</v>
      </c>
      <c r="C1020" s="1423" t="s">
        <v>986</v>
      </c>
      <c r="D1020" s="1424" t="s">
        <v>3486</v>
      </c>
      <c r="E1020" s="1425"/>
      <c r="F1020" s="1423" t="s">
        <v>986</v>
      </c>
      <c r="G1020" s="1425"/>
      <c r="H1020" s="1425"/>
      <c r="I1020" s="1426"/>
    </row>
    <row r="1021" spans="1:9" ht="11.25" x14ac:dyDescent="0.2">
      <c r="A1021" s="1427"/>
      <c r="B1021" s="1417" t="s">
        <v>985</v>
      </c>
      <c r="C1021" s="1428" t="s">
        <v>986</v>
      </c>
      <c r="D1021" s="1429" t="s">
        <v>3560</v>
      </c>
      <c r="E1021" s="1430"/>
      <c r="F1021" s="1431">
        <v>12.8</v>
      </c>
      <c r="G1021" s="1430"/>
      <c r="H1021" s="1430"/>
      <c r="I1021" s="1432"/>
    </row>
    <row r="1022" spans="1:9" s="1080" customFormat="1" ht="24.95" customHeight="1" x14ac:dyDescent="0.25">
      <c r="A1022" s="1411" t="s">
        <v>3621</v>
      </c>
      <c r="B1022" s="1411" t="s">
        <v>979</v>
      </c>
      <c r="C1022" s="1412" t="s">
        <v>3622</v>
      </c>
      <c r="D1022" s="1145" t="s">
        <v>3623</v>
      </c>
      <c r="E1022" s="1413" t="s">
        <v>106</v>
      </c>
      <c r="F1022" s="1414">
        <v>12.8</v>
      </c>
      <c r="G1022" s="67"/>
      <c r="H1022" s="1415">
        <f>ROUND(G1022*F1022,2)</f>
        <v>0</v>
      </c>
      <c r="I1022" s="1145" t="s">
        <v>986</v>
      </c>
    </row>
    <row r="1023" spans="1:9" ht="11.25" x14ac:dyDescent="0.2">
      <c r="A1023" s="1416"/>
      <c r="B1023" s="1417" t="s">
        <v>2912</v>
      </c>
      <c r="C1023" s="1418"/>
      <c r="D1023" s="1419" t="s">
        <v>3623</v>
      </c>
      <c r="E1023" s="1418"/>
      <c r="F1023" s="1418"/>
      <c r="G1023" s="1418"/>
      <c r="H1023" s="1418"/>
      <c r="I1023" s="1420"/>
    </row>
    <row r="1024" spans="1:9" ht="45" x14ac:dyDescent="0.2">
      <c r="A1024" s="1416"/>
      <c r="B1024" s="1417" t="s">
        <v>1079</v>
      </c>
      <c r="C1024" s="1418"/>
      <c r="D1024" s="1451" t="s">
        <v>3620</v>
      </c>
      <c r="E1024" s="1418"/>
      <c r="F1024" s="1418"/>
      <c r="G1024" s="1418"/>
      <c r="H1024" s="1418"/>
      <c r="I1024" s="1420"/>
    </row>
    <row r="1025" spans="1:9" ht="11.25" x14ac:dyDescent="0.2">
      <c r="A1025" s="1422"/>
      <c r="B1025" s="1417" t="s">
        <v>985</v>
      </c>
      <c r="C1025" s="1423" t="s">
        <v>986</v>
      </c>
      <c r="D1025" s="1424" t="s">
        <v>3486</v>
      </c>
      <c r="E1025" s="1425"/>
      <c r="F1025" s="1423" t="s">
        <v>986</v>
      </c>
      <c r="G1025" s="1425"/>
      <c r="H1025" s="1425"/>
      <c r="I1025" s="1426"/>
    </row>
    <row r="1026" spans="1:9" ht="11.25" x14ac:dyDescent="0.2">
      <c r="A1026" s="1427"/>
      <c r="B1026" s="1417" t="s">
        <v>985</v>
      </c>
      <c r="C1026" s="1428" t="s">
        <v>986</v>
      </c>
      <c r="D1026" s="1429" t="s">
        <v>3560</v>
      </c>
      <c r="E1026" s="1430"/>
      <c r="F1026" s="1431">
        <v>12.8</v>
      </c>
      <c r="G1026" s="1430"/>
      <c r="H1026" s="1430"/>
      <c r="I1026" s="1432"/>
    </row>
    <row r="1027" spans="1:9" s="1080" customFormat="1" ht="24.95" customHeight="1" x14ac:dyDescent="0.25">
      <c r="A1027" s="1411" t="s">
        <v>3624</v>
      </c>
      <c r="B1027" s="1411" t="s">
        <v>979</v>
      </c>
      <c r="C1027" s="1412" t="s">
        <v>3625</v>
      </c>
      <c r="D1027" s="1145" t="s">
        <v>3626</v>
      </c>
      <c r="E1027" s="1413" t="s">
        <v>100</v>
      </c>
      <c r="F1027" s="1414">
        <v>1.6970000000000001</v>
      </c>
      <c r="G1027" s="67"/>
      <c r="H1027" s="1415">
        <f>ROUND(G1027*F1027,2)</f>
        <v>0</v>
      </c>
      <c r="I1027" s="1145" t="s">
        <v>982</v>
      </c>
    </row>
    <row r="1028" spans="1:9" ht="22.5" x14ac:dyDescent="0.2">
      <c r="A1028" s="1416"/>
      <c r="B1028" s="1417" t="s">
        <v>2912</v>
      </c>
      <c r="C1028" s="1418"/>
      <c r="D1028" s="1419" t="s">
        <v>3627</v>
      </c>
      <c r="E1028" s="1418"/>
      <c r="F1028" s="1418"/>
      <c r="G1028" s="1418"/>
      <c r="H1028" s="1418"/>
      <c r="I1028" s="1420"/>
    </row>
    <row r="1029" spans="1:9" ht="11.25" x14ac:dyDescent="0.2">
      <c r="A1029" s="1416"/>
      <c r="B1029" s="1421" t="s">
        <v>983</v>
      </c>
      <c r="C1029" s="1418"/>
      <c r="D1029" s="166" t="s">
        <v>3628</v>
      </c>
      <c r="E1029" s="1418"/>
      <c r="F1029" s="1418"/>
      <c r="G1029" s="1418"/>
      <c r="H1029" s="1418"/>
      <c r="I1029" s="1420"/>
    </row>
    <row r="1030" spans="1:9" s="1080" customFormat="1" ht="24.95" customHeight="1" x14ac:dyDescent="0.25">
      <c r="A1030" s="1404"/>
      <c r="B1030" s="1405" t="s">
        <v>977</v>
      </c>
      <c r="C1030" s="1406" t="s">
        <v>1155</v>
      </c>
      <c r="D1030" s="1406" t="s">
        <v>974</v>
      </c>
      <c r="E1030" s="1407"/>
      <c r="F1030" s="1408"/>
      <c r="G1030" s="1408"/>
      <c r="H1030" s="1409">
        <f>SUM(H1031:H1154)</f>
        <v>0</v>
      </c>
      <c r="I1030" s="1410"/>
    </row>
    <row r="1031" spans="1:9" s="1080" customFormat="1" ht="24.95" customHeight="1" x14ac:dyDescent="0.25">
      <c r="A1031" s="1411" t="s">
        <v>3629</v>
      </c>
      <c r="B1031" s="1411" t="s">
        <v>979</v>
      </c>
      <c r="C1031" s="1412" t="s">
        <v>3630</v>
      </c>
      <c r="D1031" s="1145" t="s">
        <v>3631</v>
      </c>
      <c r="E1031" s="1413" t="s">
        <v>106</v>
      </c>
      <c r="F1031" s="1414">
        <v>31.87</v>
      </c>
      <c r="G1031" s="67"/>
      <c r="H1031" s="1415">
        <f>ROUND(G1031*F1031,2)</f>
        <v>0</v>
      </c>
      <c r="I1031" s="1145" t="s">
        <v>982</v>
      </c>
    </row>
    <row r="1032" spans="1:9" ht="33.75" x14ac:dyDescent="0.2">
      <c r="A1032" s="1416"/>
      <c r="B1032" s="1417" t="s">
        <v>2912</v>
      </c>
      <c r="C1032" s="1418"/>
      <c r="D1032" s="1419" t="s">
        <v>3632</v>
      </c>
      <c r="E1032" s="1418"/>
      <c r="F1032" s="1418"/>
      <c r="G1032" s="1418"/>
      <c r="H1032" s="1418"/>
      <c r="I1032" s="1420"/>
    </row>
    <row r="1033" spans="1:9" ht="11.25" x14ac:dyDescent="0.2">
      <c r="A1033" s="1416"/>
      <c r="B1033" s="1421" t="s">
        <v>983</v>
      </c>
      <c r="C1033" s="1418"/>
      <c r="D1033" s="166" t="s">
        <v>3633</v>
      </c>
      <c r="E1033" s="1418"/>
      <c r="F1033" s="1418"/>
      <c r="G1033" s="1418"/>
      <c r="H1033" s="1418"/>
      <c r="I1033" s="1420"/>
    </row>
    <row r="1034" spans="1:9" ht="11.25" x14ac:dyDescent="0.2">
      <c r="A1034" s="1427"/>
      <c r="B1034" s="1417" t="s">
        <v>985</v>
      </c>
      <c r="C1034" s="1428" t="s">
        <v>986</v>
      </c>
      <c r="D1034" s="1429" t="s">
        <v>3634</v>
      </c>
      <c r="E1034" s="1430"/>
      <c r="F1034" s="1431">
        <v>38.08</v>
      </c>
      <c r="G1034" s="1430"/>
      <c r="H1034" s="1430"/>
      <c r="I1034" s="1432"/>
    </row>
    <row r="1035" spans="1:9" ht="11.25" x14ac:dyDescent="0.2">
      <c r="A1035" s="1427"/>
      <c r="B1035" s="1417" t="s">
        <v>985</v>
      </c>
      <c r="C1035" s="1428" t="s">
        <v>986</v>
      </c>
      <c r="D1035" s="1429" t="s">
        <v>3635</v>
      </c>
      <c r="E1035" s="1430"/>
      <c r="F1035" s="1431">
        <v>-6.21</v>
      </c>
      <c r="G1035" s="1430"/>
      <c r="H1035" s="1430"/>
      <c r="I1035" s="1432"/>
    </row>
    <row r="1036" spans="1:9" ht="11.25" x14ac:dyDescent="0.2">
      <c r="A1036" s="1450"/>
      <c r="B1036" s="1417" t="s">
        <v>985</v>
      </c>
      <c r="C1036" s="1445" t="s">
        <v>986</v>
      </c>
      <c r="D1036" s="1446" t="s">
        <v>1023</v>
      </c>
      <c r="E1036" s="1447"/>
      <c r="F1036" s="1448">
        <v>31.869999999999997</v>
      </c>
      <c r="G1036" s="1447"/>
      <c r="H1036" s="1447"/>
      <c r="I1036" s="1449"/>
    </row>
    <row r="1037" spans="1:9" s="1080" customFormat="1" ht="24.95" customHeight="1" x14ac:dyDescent="0.25">
      <c r="A1037" s="1411" t="s">
        <v>3636</v>
      </c>
      <c r="B1037" s="1411" t="s">
        <v>979</v>
      </c>
      <c r="C1037" s="1412" t="s">
        <v>3637</v>
      </c>
      <c r="D1037" s="1145" t="s">
        <v>3638</v>
      </c>
      <c r="E1037" s="1413" t="s">
        <v>106</v>
      </c>
      <c r="F1037" s="1414">
        <v>25.908000000000001</v>
      </c>
      <c r="G1037" s="67"/>
      <c r="H1037" s="1415">
        <f>ROUND(G1037*F1037,2)</f>
        <v>0</v>
      </c>
      <c r="I1037" s="1145" t="s">
        <v>982</v>
      </c>
    </row>
    <row r="1038" spans="1:9" ht="33.75" x14ac:dyDescent="0.2">
      <c r="A1038" s="1416"/>
      <c r="B1038" s="1417" t="s">
        <v>2912</v>
      </c>
      <c r="C1038" s="1418"/>
      <c r="D1038" s="1419" t="s">
        <v>3639</v>
      </c>
      <c r="E1038" s="1418"/>
      <c r="F1038" s="1418"/>
      <c r="G1038" s="1418"/>
      <c r="H1038" s="1418"/>
      <c r="I1038" s="1420"/>
    </row>
    <row r="1039" spans="1:9" ht="11.25" x14ac:dyDescent="0.2">
      <c r="A1039" s="1416"/>
      <c r="B1039" s="1421" t="s">
        <v>983</v>
      </c>
      <c r="C1039" s="1418"/>
      <c r="D1039" s="166" t="s">
        <v>3640</v>
      </c>
      <c r="E1039" s="1418"/>
      <c r="F1039" s="1418"/>
      <c r="G1039" s="1418"/>
      <c r="H1039" s="1418"/>
      <c r="I1039" s="1420"/>
    </row>
    <row r="1040" spans="1:9" ht="11.25" x14ac:dyDescent="0.2">
      <c r="A1040" s="1422"/>
      <c r="B1040" s="1417" t="s">
        <v>985</v>
      </c>
      <c r="C1040" s="1423" t="s">
        <v>986</v>
      </c>
      <c r="D1040" s="1424" t="s">
        <v>2971</v>
      </c>
      <c r="E1040" s="1425"/>
      <c r="F1040" s="1423" t="s">
        <v>986</v>
      </c>
      <c r="G1040" s="1425"/>
      <c r="H1040" s="1425"/>
      <c r="I1040" s="1426"/>
    </row>
    <row r="1041" spans="1:9" ht="11.25" x14ac:dyDescent="0.2">
      <c r="A1041" s="1427"/>
      <c r="B1041" s="1417" t="s">
        <v>985</v>
      </c>
      <c r="C1041" s="1428" t="s">
        <v>986</v>
      </c>
      <c r="D1041" s="1429" t="s">
        <v>3641</v>
      </c>
      <c r="E1041" s="1430"/>
      <c r="F1041" s="1431">
        <v>22.5</v>
      </c>
      <c r="G1041" s="1430"/>
      <c r="H1041" s="1430"/>
      <c r="I1041" s="1432"/>
    </row>
    <row r="1042" spans="1:9" ht="11.25" x14ac:dyDescent="0.2">
      <c r="A1042" s="1427"/>
      <c r="B1042" s="1417" t="s">
        <v>985</v>
      </c>
      <c r="C1042" s="1428" t="s">
        <v>986</v>
      </c>
      <c r="D1042" s="1429" t="s">
        <v>3642</v>
      </c>
      <c r="E1042" s="1430"/>
      <c r="F1042" s="1431">
        <v>3.4079999999999999</v>
      </c>
      <c r="G1042" s="1430"/>
      <c r="H1042" s="1430"/>
      <c r="I1042" s="1432"/>
    </row>
    <row r="1043" spans="1:9" ht="11.25" x14ac:dyDescent="0.2">
      <c r="A1043" s="1450"/>
      <c r="B1043" s="1417" t="s">
        <v>985</v>
      </c>
      <c r="C1043" s="1445" t="s">
        <v>986</v>
      </c>
      <c r="D1043" s="1446" t="s">
        <v>1023</v>
      </c>
      <c r="E1043" s="1447"/>
      <c r="F1043" s="1448">
        <v>25.908000000000001</v>
      </c>
      <c r="G1043" s="1447"/>
      <c r="H1043" s="1447"/>
      <c r="I1043" s="1449"/>
    </row>
    <row r="1044" spans="1:9" s="1080" customFormat="1" ht="24.95" customHeight="1" x14ac:dyDescent="0.25">
      <c r="A1044" s="1411" t="s">
        <v>3643</v>
      </c>
      <c r="B1044" s="1411" t="s">
        <v>979</v>
      </c>
      <c r="C1044" s="1412" t="s">
        <v>3644</v>
      </c>
      <c r="D1044" s="1145" t="s">
        <v>3645</v>
      </c>
      <c r="E1044" s="1413" t="s">
        <v>106</v>
      </c>
      <c r="F1044" s="1414">
        <v>90.658000000000001</v>
      </c>
      <c r="G1044" s="67"/>
      <c r="H1044" s="1415">
        <f>ROUND(G1044*F1044,2)</f>
        <v>0</v>
      </c>
      <c r="I1044" s="1145" t="s">
        <v>982</v>
      </c>
    </row>
    <row r="1045" spans="1:9" ht="22.5" x14ac:dyDescent="0.2">
      <c r="A1045" s="1416"/>
      <c r="B1045" s="1417" t="s">
        <v>2912</v>
      </c>
      <c r="C1045" s="1418"/>
      <c r="D1045" s="1419" t="s">
        <v>3646</v>
      </c>
      <c r="E1045" s="1418"/>
      <c r="F1045" s="1418"/>
      <c r="G1045" s="1418"/>
      <c r="H1045" s="1418"/>
      <c r="I1045" s="1420"/>
    </row>
    <row r="1046" spans="1:9" ht="11.25" x14ac:dyDescent="0.2">
      <c r="A1046" s="1416"/>
      <c r="B1046" s="1421" t="s">
        <v>983</v>
      </c>
      <c r="C1046" s="1418"/>
      <c r="D1046" s="166" t="s">
        <v>3647</v>
      </c>
      <c r="E1046" s="1418"/>
      <c r="F1046" s="1418"/>
      <c r="G1046" s="1418"/>
      <c r="H1046" s="1418"/>
      <c r="I1046" s="1420"/>
    </row>
    <row r="1047" spans="1:9" ht="11.25" x14ac:dyDescent="0.2">
      <c r="A1047" s="1427"/>
      <c r="B1047" s="1417" t="s">
        <v>985</v>
      </c>
      <c r="C1047" s="1428" t="s">
        <v>986</v>
      </c>
      <c r="D1047" s="1429" t="s">
        <v>3648</v>
      </c>
      <c r="E1047" s="1430"/>
      <c r="F1047" s="1431">
        <v>57.777999999999999</v>
      </c>
      <c r="G1047" s="1430"/>
      <c r="H1047" s="1430"/>
      <c r="I1047" s="1432"/>
    </row>
    <row r="1048" spans="1:9" ht="11.25" x14ac:dyDescent="0.2">
      <c r="A1048" s="1427"/>
      <c r="B1048" s="1417" t="s">
        <v>985</v>
      </c>
      <c r="C1048" s="1428" t="s">
        <v>986</v>
      </c>
      <c r="D1048" s="1429" t="s">
        <v>3649</v>
      </c>
      <c r="E1048" s="1430"/>
      <c r="F1048" s="1431">
        <v>27.4</v>
      </c>
      <c r="G1048" s="1430"/>
      <c r="H1048" s="1430"/>
      <c r="I1048" s="1432"/>
    </row>
    <row r="1049" spans="1:9" ht="11.25" x14ac:dyDescent="0.2">
      <c r="A1049" s="1427"/>
      <c r="B1049" s="1417" t="s">
        <v>985</v>
      </c>
      <c r="C1049" s="1428" t="s">
        <v>986</v>
      </c>
      <c r="D1049" s="1429" t="s">
        <v>3650</v>
      </c>
      <c r="E1049" s="1430"/>
      <c r="F1049" s="1431">
        <v>5.48</v>
      </c>
      <c r="G1049" s="1430"/>
      <c r="H1049" s="1430"/>
      <c r="I1049" s="1432"/>
    </row>
    <row r="1050" spans="1:9" ht="11.25" x14ac:dyDescent="0.2">
      <c r="A1050" s="1450"/>
      <c r="B1050" s="1417" t="s">
        <v>985</v>
      </c>
      <c r="C1050" s="1445" t="s">
        <v>986</v>
      </c>
      <c r="D1050" s="1446" t="s">
        <v>1023</v>
      </c>
      <c r="E1050" s="1447"/>
      <c r="F1050" s="1448">
        <v>90.658000000000001</v>
      </c>
      <c r="G1050" s="1447"/>
      <c r="H1050" s="1447"/>
      <c r="I1050" s="1449"/>
    </row>
    <row r="1051" spans="1:9" s="1080" customFormat="1" ht="24.95" customHeight="1" x14ac:dyDescent="0.25">
      <c r="A1051" s="1411" t="s">
        <v>3651</v>
      </c>
      <c r="B1051" s="1411" t="s">
        <v>979</v>
      </c>
      <c r="C1051" s="1412" t="s">
        <v>3652</v>
      </c>
      <c r="D1051" s="1145" t="s">
        <v>3653</v>
      </c>
      <c r="E1051" s="1413" t="s">
        <v>125</v>
      </c>
      <c r="F1051" s="1414">
        <v>6.4</v>
      </c>
      <c r="G1051" s="67"/>
      <c r="H1051" s="1415">
        <f>ROUND(G1051*F1051,2)</f>
        <v>0</v>
      </c>
      <c r="I1051" s="1145" t="s">
        <v>982</v>
      </c>
    </row>
    <row r="1052" spans="1:9" ht="22.5" x14ac:dyDescent="0.2">
      <c r="A1052" s="1416"/>
      <c r="B1052" s="1417" t="s">
        <v>2912</v>
      </c>
      <c r="C1052" s="1418"/>
      <c r="D1052" s="1419" t="s">
        <v>3654</v>
      </c>
      <c r="E1052" s="1418"/>
      <c r="F1052" s="1418"/>
      <c r="G1052" s="1418"/>
      <c r="H1052" s="1418"/>
      <c r="I1052" s="1420"/>
    </row>
    <row r="1053" spans="1:9" ht="11.25" x14ac:dyDescent="0.2">
      <c r="A1053" s="1416"/>
      <c r="B1053" s="1421" t="s">
        <v>983</v>
      </c>
      <c r="C1053" s="1418"/>
      <c r="D1053" s="166" t="s">
        <v>3655</v>
      </c>
      <c r="E1053" s="1418"/>
      <c r="F1053" s="1418"/>
      <c r="G1053" s="1418"/>
      <c r="H1053" s="1418"/>
      <c r="I1053" s="1420"/>
    </row>
    <row r="1054" spans="1:9" ht="11.25" x14ac:dyDescent="0.2">
      <c r="A1054" s="1422"/>
      <c r="B1054" s="1417" t="s">
        <v>985</v>
      </c>
      <c r="C1054" s="1423" t="s">
        <v>986</v>
      </c>
      <c r="D1054" s="1424" t="s">
        <v>3656</v>
      </c>
      <c r="E1054" s="1425"/>
      <c r="F1054" s="1423" t="s">
        <v>986</v>
      </c>
      <c r="G1054" s="1425"/>
      <c r="H1054" s="1425"/>
      <c r="I1054" s="1426"/>
    </row>
    <row r="1055" spans="1:9" ht="11.25" x14ac:dyDescent="0.2">
      <c r="A1055" s="1427"/>
      <c r="B1055" s="1417" t="s">
        <v>985</v>
      </c>
      <c r="C1055" s="1428" t="s">
        <v>986</v>
      </c>
      <c r="D1055" s="1429" t="s">
        <v>3657</v>
      </c>
      <c r="E1055" s="1430"/>
      <c r="F1055" s="1431">
        <v>6.4</v>
      </c>
      <c r="G1055" s="1430"/>
      <c r="H1055" s="1430"/>
      <c r="I1055" s="1432"/>
    </row>
    <row r="1056" spans="1:9" s="1080" customFormat="1" ht="24.95" customHeight="1" x14ac:dyDescent="0.25">
      <c r="A1056" s="1411" t="s">
        <v>3658</v>
      </c>
      <c r="B1056" s="1411" t="s">
        <v>979</v>
      </c>
      <c r="C1056" s="1412" t="s">
        <v>3659</v>
      </c>
      <c r="D1056" s="1145" t="s">
        <v>3660</v>
      </c>
      <c r="E1056" s="1413" t="s">
        <v>106</v>
      </c>
      <c r="F1056" s="1414">
        <v>115.556</v>
      </c>
      <c r="G1056" s="67"/>
      <c r="H1056" s="1415">
        <f>ROUND(G1056*F1056,2)</f>
        <v>0</v>
      </c>
      <c r="I1056" s="1145" t="s">
        <v>986</v>
      </c>
    </row>
    <row r="1057" spans="1:9" ht="22.5" x14ac:dyDescent="0.2">
      <c r="A1057" s="1416"/>
      <c r="B1057" s="1417" t="s">
        <v>2912</v>
      </c>
      <c r="C1057" s="1418"/>
      <c r="D1057" s="1419" t="s">
        <v>3661</v>
      </c>
      <c r="E1057" s="1418"/>
      <c r="F1057" s="1418"/>
      <c r="G1057" s="1418"/>
      <c r="H1057" s="1418"/>
      <c r="I1057" s="1420"/>
    </row>
    <row r="1058" spans="1:9" ht="33.75" x14ac:dyDescent="0.2">
      <c r="A1058" s="1416"/>
      <c r="B1058" s="1417" t="s">
        <v>1079</v>
      </c>
      <c r="C1058" s="1418"/>
      <c r="D1058" s="1451" t="s">
        <v>3662</v>
      </c>
      <c r="E1058" s="1418"/>
      <c r="F1058" s="1418"/>
      <c r="G1058" s="1418"/>
      <c r="H1058" s="1418"/>
      <c r="I1058" s="1420"/>
    </row>
    <row r="1059" spans="1:9" ht="11.25" x14ac:dyDescent="0.2">
      <c r="A1059" s="1422"/>
      <c r="B1059" s="1417" t="s">
        <v>985</v>
      </c>
      <c r="C1059" s="1423" t="s">
        <v>986</v>
      </c>
      <c r="D1059" s="1424" t="s">
        <v>3663</v>
      </c>
      <c r="E1059" s="1425"/>
      <c r="F1059" s="1423" t="s">
        <v>986</v>
      </c>
      <c r="G1059" s="1425"/>
      <c r="H1059" s="1425"/>
      <c r="I1059" s="1426"/>
    </row>
    <row r="1060" spans="1:9" ht="11.25" x14ac:dyDescent="0.2">
      <c r="A1060" s="1422"/>
      <c r="B1060" s="1417" t="s">
        <v>985</v>
      </c>
      <c r="C1060" s="1423" t="s">
        <v>986</v>
      </c>
      <c r="D1060" s="1424" t="s">
        <v>3664</v>
      </c>
      <c r="E1060" s="1425"/>
      <c r="F1060" s="1423" t="s">
        <v>986</v>
      </c>
      <c r="G1060" s="1425"/>
      <c r="H1060" s="1425"/>
      <c r="I1060" s="1426"/>
    </row>
    <row r="1061" spans="1:9" ht="11.25" x14ac:dyDescent="0.2">
      <c r="A1061" s="1427"/>
      <c r="B1061" s="1417" t="s">
        <v>985</v>
      </c>
      <c r="C1061" s="1428" t="s">
        <v>986</v>
      </c>
      <c r="D1061" s="1429" t="s">
        <v>3665</v>
      </c>
      <c r="E1061" s="1430"/>
      <c r="F1061" s="1431">
        <v>115.556</v>
      </c>
      <c r="G1061" s="1430"/>
      <c r="H1061" s="1430"/>
      <c r="I1061" s="1432"/>
    </row>
    <row r="1062" spans="1:9" s="1080" customFormat="1" ht="24.95" customHeight="1" x14ac:dyDescent="0.25">
      <c r="A1062" s="1411" t="s">
        <v>3666</v>
      </c>
      <c r="B1062" s="1411" t="s">
        <v>979</v>
      </c>
      <c r="C1062" s="1412" t="s">
        <v>3667</v>
      </c>
      <c r="D1062" s="1145" t="s">
        <v>3668</v>
      </c>
      <c r="E1062" s="1413" t="s">
        <v>106</v>
      </c>
      <c r="F1062" s="1414">
        <v>31.87</v>
      </c>
      <c r="G1062" s="67"/>
      <c r="H1062" s="1415">
        <f>ROUND(G1062*F1062,2)</f>
        <v>0</v>
      </c>
      <c r="I1062" s="1145" t="s">
        <v>982</v>
      </c>
    </row>
    <row r="1063" spans="1:9" ht="11.25" x14ac:dyDescent="0.2">
      <c r="A1063" s="1416"/>
      <c r="B1063" s="1417" t="s">
        <v>2912</v>
      </c>
      <c r="C1063" s="1418"/>
      <c r="D1063" s="1419" t="s">
        <v>3669</v>
      </c>
      <c r="E1063" s="1418"/>
      <c r="F1063" s="1418"/>
      <c r="G1063" s="1418"/>
      <c r="H1063" s="1418"/>
      <c r="I1063" s="1420"/>
    </row>
    <row r="1064" spans="1:9" ht="11.25" x14ac:dyDescent="0.2">
      <c r="A1064" s="1416"/>
      <c r="B1064" s="1421" t="s">
        <v>983</v>
      </c>
      <c r="C1064" s="1418"/>
      <c r="D1064" s="166" t="s">
        <v>3670</v>
      </c>
      <c r="E1064" s="1418"/>
      <c r="F1064" s="1418"/>
      <c r="G1064" s="1418"/>
      <c r="H1064" s="1418"/>
      <c r="I1064" s="1420"/>
    </row>
    <row r="1065" spans="1:9" ht="11.25" x14ac:dyDescent="0.2">
      <c r="A1065" s="1422"/>
      <c r="B1065" s="1417" t="s">
        <v>985</v>
      </c>
      <c r="C1065" s="1423" t="s">
        <v>986</v>
      </c>
      <c r="D1065" s="1424" t="s">
        <v>2971</v>
      </c>
      <c r="E1065" s="1425"/>
      <c r="F1065" s="1423" t="s">
        <v>986</v>
      </c>
      <c r="G1065" s="1425"/>
      <c r="H1065" s="1425"/>
      <c r="I1065" s="1426"/>
    </row>
    <row r="1066" spans="1:9" ht="11.25" x14ac:dyDescent="0.2">
      <c r="A1066" s="1427"/>
      <c r="B1066" s="1417" t="s">
        <v>985</v>
      </c>
      <c r="C1066" s="1428" t="s">
        <v>986</v>
      </c>
      <c r="D1066" s="1429" t="s">
        <v>3634</v>
      </c>
      <c r="E1066" s="1430"/>
      <c r="F1066" s="1431">
        <v>38.08</v>
      </c>
      <c r="G1066" s="1430"/>
      <c r="H1066" s="1430"/>
      <c r="I1066" s="1432"/>
    </row>
    <row r="1067" spans="1:9" ht="11.25" x14ac:dyDescent="0.2">
      <c r="A1067" s="1427"/>
      <c r="B1067" s="1417" t="s">
        <v>985</v>
      </c>
      <c r="C1067" s="1428" t="s">
        <v>986</v>
      </c>
      <c r="D1067" s="1429" t="s">
        <v>3635</v>
      </c>
      <c r="E1067" s="1430"/>
      <c r="F1067" s="1431">
        <v>-6.21</v>
      </c>
      <c r="G1067" s="1430"/>
      <c r="H1067" s="1430"/>
      <c r="I1067" s="1432"/>
    </row>
    <row r="1068" spans="1:9" ht="11.25" x14ac:dyDescent="0.2">
      <c r="A1068" s="1450"/>
      <c r="B1068" s="1417" t="s">
        <v>985</v>
      </c>
      <c r="C1068" s="1445" t="s">
        <v>986</v>
      </c>
      <c r="D1068" s="1446" t="s">
        <v>1023</v>
      </c>
      <c r="E1068" s="1447"/>
      <c r="F1068" s="1448">
        <v>31.869999999999997</v>
      </c>
      <c r="G1068" s="1447"/>
      <c r="H1068" s="1447"/>
      <c r="I1068" s="1449"/>
    </row>
    <row r="1069" spans="1:9" s="1080" customFormat="1" ht="24.95" customHeight="1" x14ac:dyDescent="0.25">
      <c r="A1069" s="1411" t="s">
        <v>3671</v>
      </c>
      <c r="B1069" s="1411" t="s">
        <v>979</v>
      </c>
      <c r="C1069" s="1412" t="s">
        <v>3672</v>
      </c>
      <c r="D1069" s="1145" t="s">
        <v>3673</v>
      </c>
      <c r="E1069" s="1413" t="s">
        <v>106</v>
      </c>
      <c r="F1069" s="1414">
        <v>27.4</v>
      </c>
      <c r="G1069" s="67"/>
      <c r="H1069" s="1415">
        <f>ROUND(G1069*F1069,2)</f>
        <v>0</v>
      </c>
      <c r="I1069" s="1145" t="s">
        <v>986</v>
      </c>
    </row>
    <row r="1070" spans="1:9" ht="11.25" x14ac:dyDescent="0.2">
      <c r="A1070" s="1416"/>
      <c r="B1070" s="1417" t="s">
        <v>2912</v>
      </c>
      <c r="C1070" s="1418"/>
      <c r="D1070" s="1419" t="s">
        <v>3673</v>
      </c>
      <c r="E1070" s="1418"/>
      <c r="F1070" s="1418"/>
      <c r="G1070" s="1418"/>
      <c r="H1070" s="1418"/>
      <c r="I1070" s="1420"/>
    </row>
    <row r="1071" spans="1:9" ht="33.75" x14ac:dyDescent="0.2">
      <c r="A1071" s="1416"/>
      <c r="B1071" s="1417" t="s">
        <v>1079</v>
      </c>
      <c r="C1071" s="1418"/>
      <c r="D1071" s="1451" t="s">
        <v>3674</v>
      </c>
      <c r="E1071" s="1418"/>
      <c r="F1071" s="1418"/>
      <c r="G1071" s="1418"/>
      <c r="H1071" s="1418"/>
      <c r="I1071" s="1420"/>
    </row>
    <row r="1072" spans="1:9" ht="9.9499999999999993" customHeight="1" x14ac:dyDescent="0.2">
      <c r="A1072" s="1422"/>
      <c r="B1072" s="1417" t="s">
        <v>985</v>
      </c>
      <c r="C1072" s="1423" t="s">
        <v>986</v>
      </c>
      <c r="D1072" s="1424" t="s">
        <v>3675</v>
      </c>
      <c r="E1072" s="1425"/>
      <c r="F1072" s="1423" t="s">
        <v>986</v>
      </c>
      <c r="G1072" s="1425"/>
      <c r="H1072" s="1425"/>
      <c r="I1072" s="1426"/>
    </row>
    <row r="1073" spans="1:9" ht="9.9499999999999993" customHeight="1" x14ac:dyDescent="0.2">
      <c r="A1073" s="1422"/>
      <c r="B1073" s="1417" t="s">
        <v>985</v>
      </c>
      <c r="C1073" s="1423" t="s">
        <v>986</v>
      </c>
      <c r="D1073" s="1424" t="s">
        <v>2971</v>
      </c>
      <c r="E1073" s="1425"/>
      <c r="F1073" s="1423" t="s">
        <v>986</v>
      </c>
      <c r="G1073" s="1425"/>
      <c r="H1073" s="1425"/>
      <c r="I1073" s="1426"/>
    </row>
    <row r="1074" spans="1:9" ht="9.9499999999999993" customHeight="1" x14ac:dyDescent="0.2">
      <c r="A1074" s="1427"/>
      <c r="B1074" s="1417" t="s">
        <v>985</v>
      </c>
      <c r="C1074" s="1428" t="s">
        <v>986</v>
      </c>
      <c r="D1074" s="1429" t="s">
        <v>3676</v>
      </c>
      <c r="E1074" s="1430"/>
      <c r="F1074" s="1431">
        <v>4.3680000000000003</v>
      </c>
      <c r="G1074" s="1430"/>
      <c r="H1074" s="1430"/>
      <c r="I1074" s="1432"/>
    </row>
    <row r="1075" spans="1:9" ht="9.9499999999999993" customHeight="1" x14ac:dyDescent="0.2">
      <c r="A1075" s="1427"/>
      <c r="B1075" s="1417" t="s">
        <v>985</v>
      </c>
      <c r="C1075" s="1428" t="s">
        <v>986</v>
      </c>
      <c r="D1075" s="1429" t="s">
        <v>3677</v>
      </c>
      <c r="E1075" s="1430"/>
      <c r="F1075" s="1431">
        <v>1.1439999999999999</v>
      </c>
      <c r="G1075" s="1430"/>
      <c r="H1075" s="1430"/>
      <c r="I1075" s="1432"/>
    </row>
    <row r="1076" spans="1:9" ht="9.9499999999999993" customHeight="1" x14ac:dyDescent="0.2">
      <c r="A1076" s="1427"/>
      <c r="B1076" s="1417" t="s">
        <v>985</v>
      </c>
      <c r="C1076" s="1428" t="s">
        <v>986</v>
      </c>
      <c r="D1076" s="1429" t="s">
        <v>3678</v>
      </c>
      <c r="E1076" s="1430"/>
      <c r="F1076" s="1431">
        <v>21.888000000000002</v>
      </c>
      <c r="G1076" s="1430"/>
      <c r="H1076" s="1430"/>
      <c r="I1076" s="1432"/>
    </row>
    <row r="1077" spans="1:9" ht="9.9499999999999993" customHeight="1" x14ac:dyDescent="0.2">
      <c r="A1077" s="1450"/>
      <c r="B1077" s="1417" t="s">
        <v>985</v>
      </c>
      <c r="C1077" s="1445" t="s">
        <v>986</v>
      </c>
      <c r="D1077" s="1446" t="s">
        <v>1023</v>
      </c>
      <c r="E1077" s="1447"/>
      <c r="F1077" s="1448">
        <v>27.400000000000002</v>
      </c>
      <c r="G1077" s="1447"/>
      <c r="H1077" s="1447"/>
      <c r="I1077" s="1449"/>
    </row>
    <row r="1078" spans="1:9" s="1080" customFormat="1" ht="24.95" customHeight="1" x14ac:dyDescent="0.25">
      <c r="A1078" s="1411" t="s">
        <v>3679</v>
      </c>
      <c r="B1078" s="1411" t="s">
        <v>979</v>
      </c>
      <c r="C1078" s="1412" t="s">
        <v>3680</v>
      </c>
      <c r="D1078" s="1145" t="s">
        <v>3681</v>
      </c>
      <c r="E1078" s="1413" t="s">
        <v>106</v>
      </c>
      <c r="F1078" s="1414">
        <v>5.48</v>
      </c>
      <c r="G1078" s="67"/>
      <c r="H1078" s="1415">
        <f>ROUND(G1078*F1078,2)</f>
        <v>0</v>
      </c>
      <c r="I1078" s="1145" t="s">
        <v>986</v>
      </c>
    </row>
    <row r="1079" spans="1:9" ht="11.25" x14ac:dyDescent="0.2">
      <c r="A1079" s="1416"/>
      <c r="B1079" s="1417" t="s">
        <v>2912</v>
      </c>
      <c r="C1079" s="1418"/>
      <c r="D1079" s="1419" t="s">
        <v>3681</v>
      </c>
      <c r="E1079" s="1418"/>
      <c r="F1079" s="1418"/>
      <c r="G1079" s="1418"/>
      <c r="H1079" s="1418"/>
      <c r="I1079" s="1420"/>
    </row>
    <row r="1080" spans="1:9" ht="11.25" x14ac:dyDescent="0.2">
      <c r="A1080" s="1422"/>
      <c r="B1080" s="1417" t="s">
        <v>985</v>
      </c>
      <c r="C1080" s="1423" t="s">
        <v>986</v>
      </c>
      <c r="D1080" s="1424" t="s">
        <v>3675</v>
      </c>
      <c r="E1080" s="1425"/>
      <c r="F1080" s="1423" t="s">
        <v>986</v>
      </c>
      <c r="G1080" s="1425"/>
      <c r="H1080" s="1425"/>
      <c r="I1080" s="1426"/>
    </row>
    <row r="1081" spans="1:9" ht="11.25" x14ac:dyDescent="0.2">
      <c r="A1081" s="1422"/>
      <c r="B1081" s="1417" t="s">
        <v>985</v>
      </c>
      <c r="C1081" s="1423" t="s">
        <v>986</v>
      </c>
      <c r="D1081" s="1424" t="s">
        <v>3682</v>
      </c>
      <c r="E1081" s="1425"/>
      <c r="F1081" s="1423" t="s">
        <v>986</v>
      </c>
      <c r="G1081" s="1425"/>
      <c r="H1081" s="1425"/>
      <c r="I1081" s="1426"/>
    </row>
    <row r="1082" spans="1:9" ht="11.25" x14ac:dyDescent="0.2">
      <c r="A1082" s="1427"/>
      <c r="B1082" s="1417" t="s">
        <v>985</v>
      </c>
      <c r="C1082" s="1428" t="s">
        <v>986</v>
      </c>
      <c r="D1082" s="1429" t="s">
        <v>3676</v>
      </c>
      <c r="E1082" s="1430"/>
      <c r="F1082" s="1431">
        <v>4.3680000000000003</v>
      </c>
      <c r="G1082" s="1430"/>
      <c r="H1082" s="1430"/>
      <c r="I1082" s="1432"/>
    </row>
    <row r="1083" spans="1:9" ht="11.25" x14ac:dyDescent="0.2">
      <c r="A1083" s="1427"/>
      <c r="B1083" s="1417" t="s">
        <v>985</v>
      </c>
      <c r="C1083" s="1428" t="s">
        <v>986</v>
      </c>
      <c r="D1083" s="1429" t="s">
        <v>3677</v>
      </c>
      <c r="E1083" s="1430"/>
      <c r="F1083" s="1431">
        <v>1.1439999999999999</v>
      </c>
      <c r="G1083" s="1430"/>
      <c r="H1083" s="1430"/>
      <c r="I1083" s="1432"/>
    </row>
    <row r="1084" spans="1:9" ht="11.25" x14ac:dyDescent="0.2">
      <c r="A1084" s="1427"/>
      <c r="B1084" s="1417" t="s">
        <v>985</v>
      </c>
      <c r="C1084" s="1428" t="s">
        <v>986</v>
      </c>
      <c r="D1084" s="1429" t="s">
        <v>3678</v>
      </c>
      <c r="E1084" s="1430"/>
      <c r="F1084" s="1431">
        <v>21.888000000000002</v>
      </c>
      <c r="G1084" s="1430"/>
      <c r="H1084" s="1430"/>
      <c r="I1084" s="1432"/>
    </row>
    <row r="1085" spans="1:9" ht="11.25" x14ac:dyDescent="0.2">
      <c r="A1085" s="1450"/>
      <c r="B1085" s="1417" t="s">
        <v>985</v>
      </c>
      <c r="C1085" s="1445" t="s">
        <v>986</v>
      </c>
      <c r="D1085" s="1446" t="s">
        <v>1023</v>
      </c>
      <c r="E1085" s="1447"/>
      <c r="F1085" s="1448">
        <v>27.400000000000002</v>
      </c>
      <c r="G1085" s="1447"/>
      <c r="H1085" s="1447"/>
      <c r="I1085" s="1449"/>
    </row>
    <row r="1086" spans="1:9" ht="11.25" x14ac:dyDescent="0.2">
      <c r="A1086" s="1427"/>
      <c r="B1086" s="1417" t="s">
        <v>985</v>
      </c>
      <c r="C1086" s="1428" t="s">
        <v>986</v>
      </c>
      <c r="D1086" s="1429" t="s">
        <v>3683</v>
      </c>
      <c r="E1086" s="1430"/>
      <c r="F1086" s="1431">
        <v>5.48</v>
      </c>
      <c r="G1086" s="1430"/>
      <c r="H1086" s="1430"/>
      <c r="I1086" s="1432"/>
    </row>
    <row r="1087" spans="1:9" s="1080" customFormat="1" ht="24.95" customHeight="1" x14ac:dyDescent="0.25">
      <c r="A1087" s="1411" t="s">
        <v>3684</v>
      </c>
      <c r="B1087" s="1411" t="s">
        <v>979</v>
      </c>
      <c r="C1087" s="1412" t="s">
        <v>3685</v>
      </c>
      <c r="D1087" s="1145" t="s">
        <v>3686</v>
      </c>
      <c r="E1087" s="1413" t="s">
        <v>106</v>
      </c>
      <c r="F1087" s="1414">
        <v>13.143000000000001</v>
      </c>
      <c r="G1087" s="67"/>
      <c r="H1087" s="1415">
        <f>ROUND(G1087*F1087,2)</f>
        <v>0</v>
      </c>
      <c r="I1087" s="1145" t="s">
        <v>986</v>
      </c>
    </row>
    <row r="1088" spans="1:9" ht="11.25" x14ac:dyDescent="0.2">
      <c r="A1088" s="1416"/>
      <c r="B1088" s="1417" t="s">
        <v>2912</v>
      </c>
      <c r="C1088" s="1418"/>
      <c r="D1088" s="1419" t="s">
        <v>3686</v>
      </c>
      <c r="E1088" s="1418"/>
      <c r="F1088" s="1418"/>
      <c r="G1088" s="1418"/>
      <c r="H1088" s="1418"/>
      <c r="I1088" s="1420"/>
    </row>
    <row r="1089" spans="1:9" ht="22.5" x14ac:dyDescent="0.2">
      <c r="A1089" s="1416"/>
      <c r="B1089" s="1417" t="s">
        <v>1079</v>
      </c>
      <c r="C1089" s="1418"/>
      <c r="D1089" s="1451" t="s">
        <v>3687</v>
      </c>
      <c r="E1089" s="1418"/>
      <c r="F1089" s="1418"/>
      <c r="G1089" s="1418"/>
      <c r="H1089" s="1418"/>
      <c r="I1089" s="1420"/>
    </row>
    <row r="1090" spans="1:9" ht="11.25" x14ac:dyDescent="0.2">
      <c r="A1090" s="1422"/>
      <c r="B1090" s="1417" t="s">
        <v>985</v>
      </c>
      <c r="C1090" s="1423" t="s">
        <v>986</v>
      </c>
      <c r="D1090" s="1424" t="s">
        <v>3688</v>
      </c>
      <c r="E1090" s="1425"/>
      <c r="F1090" s="1423" t="s">
        <v>986</v>
      </c>
      <c r="G1090" s="1425"/>
      <c r="H1090" s="1425"/>
      <c r="I1090" s="1426"/>
    </row>
    <row r="1091" spans="1:9" ht="11.25" x14ac:dyDescent="0.2">
      <c r="A1091" s="1427"/>
      <c r="B1091" s="1417" t="s">
        <v>985</v>
      </c>
      <c r="C1091" s="1428" t="s">
        <v>986</v>
      </c>
      <c r="D1091" s="1429" t="s">
        <v>3689</v>
      </c>
      <c r="E1091" s="1430"/>
      <c r="F1091" s="1431">
        <v>11.9</v>
      </c>
      <c r="G1091" s="1430"/>
      <c r="H1091" s="1430"/>
      <c r="I1091" s="1432"/>
    </row>
    <row r="1092" spans="1:9" ht="11.25" x14ac:dyDescent="0.2">
      <c r="A1092" s="1427"/>
      <c r="B1092" s="1417" t="s">
        <v>985</v>
      </c>
      <c r="C1092" s="1428" t="s">
        <v>986</v>
      </c>
      <c r="D1092" s="1429" t="s">
        <v>3690</v>
      </c>
      <c r="E1092" s="1430"/>
      <c r="F1092" s="1431">
        <v>1.2430000000000001</v>
      </c>
      <c r="G1092" s="1430"/>
      <c r="H1092" s="1430"/>
      <c r="I1092" s="1432"/>
    </row>
    <row r="1093" spans="1:9" ht="11.25" x14ac:dyDescent="0.2">
      <c r="A1093" s="1450"/>
      <c r="B1093" s="1417" t="s">
        <v>985</v>
      </c>
      <c r="C1093" s="1445" t="s">
        <v>986</v>
      </c>
      <c r="D1093" s="1446" t="s">
        <v>1023</v>
      </c>
      <c r="E1093" s="1447"/>
      <c r="F1093" s="1448">
        <v>13.143000000000001</v>
      </c>
      <c r="G1093" s="1447"/>
      <c r="H1093" s="1447"/>
      <c r="I1093" s="1449"/>
    </row>
    <row r="1094" spans="1:9" s="1080" customFormat="1" ht="24.95" customHeight="1" x14ac:dyDescent="0.25">
      <c r="A1094" s="1411" t="s">
        <v>3691</v>
      </c>
      <c r="B1094" s="1411" t="s">
        <v>979</v>
      </c>
      <c r="C1094" s="1412" t="s">
        <v>3692</v>
      </c>
      <c r="D1094" s="1145" t="s">
        <v>3693</v>
      </c>
      <c r="E1094" s="1413" t="s">
        <v>106</v>
      </c>
      <c r="F1094" s="1414">
        <v>139.65899999999999</v>
      </c>
      <c r="G1094" s="67"/>
      <c r="H1094" s="1415">
        <f>ROUND(G1094*F1094,2)</f>
        <v>0</v>
      </c>
      <c r="I1094" s="1145" t="s">
        <v>986</v>
      </c>
    </row>
    <row r="1095" spans="1:9" ht="11.25" x14ac:dyDescent="0.2">
      <c r="A1095" s="1416"/>
      <c r="B1095" s="1417" t="s">
        <v>2912</v>
      </c>
      <c r="C1095" s="1418"/>
      <c r="D1095" s="1419" t="s">
        <v>3693</v>
      </c>
      <c r="E1095" s="1418"/>
      <c r="F1095" s="1418"/>
      <c r="G1095" s="1418"/>
      <c r="H1095" s="1418"/>
      <c r="I1095" s="1420"/>
    </row>
    <row r="1096" spans="1:9" ht="11.25" x14ac:dyDescent="0.2">
      <c r="A1096" s="1422"/>
      <c r="B1096" s="1417" t="s">
        <v>985</v>
      </c>
      <c r="C1096" s="1423" t="s">
        <v>986</v>
      </c>
      <c r="D1096" s="1424" t="s">
        <v>3694</v>
      </c>
      <c r="E1096" s="1425"/>
      <c r="F1096" s="1423" t="s">
        <v>986</v>
      </c>
      <c r="G1096" s="1425"/>
      <c r="H1096" s="1425"/>
      <c r="I1096" s="1426"/>
    </row>
    <row r="1097" spans="1:9" ht="11.25" x14ac:dyDescent="0.2">
      <c r="A1097" s="1422"/>
      <c r="B1097" s="1417" t="s">
        <v>985</v>
      </c>
      <c r="C1097" s="1423" t="s">
        <v>986</v>
      </c>
      <c r="D1097" s="1424" t="s">
        <v>3695</v>
      </c>
      <c r="E1097" s="1425"/>
      <c r="F1097" s="1423" t="s">
        <v>986</v>
      </c>
      <c r="G1097" s="1425"/>
      <c r="H1097" s="1425"/>
      <c r="I1097" s="1426"/>
    </row>
    <row r="1098" spans="1:9" ht="11.25" x14ac:dyDescent="0.2">
      <c r="A1098" s="1427"/>
      <c r="B1098" s="1417" t="s">
        <v>985</v>
      </c>
      <c r="C1098" s="1428" t="s">
        <v>986</v>
      </c>
      <c r="D1098" s="1429" t="s">
        <v>3696</v>
      </c>
      <c r="E1098" s="1430"/>
      <c r="F1098" s="1431">
        <v>18.64</v>
      </c>
      <c r="G1098" s="1430"/>
      <c r="H1098" s="1430"/>
      <c r="I1098" s="1432"/>
    </row>
    <row r="1099" spans="1:9" ht="11.25" x14ac:dyDescent="0.2">
      <c r="A1099" s="1427"/>
      <c r="B1099" s="1417" t="s">
        <v>985</v>
      </c>
      <c r="C1099" s="1428" t="s">
        <v>986</v>
      </c>
      <c r="D1099" s="1429" t="s">
        <v>3697</v>
      </c>
      <c r="E1099" s="1430"/>
      <c r="F1099" s="1431">
        <v>25.347000000000001</v>
      </c>
      <c r="G1099" s="1430"/>
      <c r="H1099" s="1430"/>
      <c r="I1099" s="1432"/>
    </row>
    <row r="1100" spans="1:9" ht="11.25" x14ac:dyDescent="0.2">
      <c r="A1100" s="1427"/>
      <c r="B1100" s="1417" t="s">
        <v>985</v>
      </c>
      <c r="C1100" s="1428" t="s">
        <v>986</v>
      </c>
      <c r="D1100" s="1429" t="s">
        <v>3698</v>
      </c>
      <c r="E1100" s="1430"/>
      <c r="F1100" s="1431">
        <v>25.347000000000001</v>
      </c>
      <c r="G1100" s="1430"/>
      <c r="H1100" s="1430"/>
      <c r="I1100" s="1432"/>
    </row>
    <row r="1101" spans="1:9" ht="11.25" x14ac:dyDescent="0.2">
      <c r="A1101" s="1427"/>
      <c r="B1101" s="1417" t="s">
        <v>985</v>
      </c>
      <c r="C1101" s="1428" t="s">
        <v>986</v>
      </c>
      <c r="D1101" s="1429" t="s">
        <v>3699</v>
      </c>
      <c r="E1101" s="1430"/>
      <c r="F1101" s="1431">
        <v>25.347000000000001</v>
      </c>
      <c r="G1101" s="1430"/>
      <c r="H1101" s="1430"/>
      <c r="I1101" s="1432"/>
    </row>
    <row r="1102" spans="1:9" ht="11.25" x14ac:dyDescent="0.2">
      <c r="A1102" s="1427"/>
      <c r="B1102" s="1417" t="s">
        <v>985</v>
      </c>
      <c r="C1102" s="1428" t="s">
        <v>986</v>
      </c>
      <c r="D1102" s="1429" t="s">
        <v>3700</v>
      </c>
      <c r="E1102" s="1430"/>
      <c r="F1102" s="1431">
        <v>22.577999999999999</v>
      </c>
      <c r="G1102" s="1430"/>
      <c r="H1102" s="1430"/>
      <c r="I1102" s="1432"/>
    </row>
    <row r="1103" spans="1:9" ht="11.25" x14ac:dyDescent="0.2">
      <c r="A1103" s="1427"/>
      <c r="B1103" s="1417" t="s">
        <v>985</v>
      </c>
      <c r="C1103" s="1428" t="s">
        <v>986</v>
      </c>
      <c r="D1103" s="1429" t="s">
        <v>3701</v>
      </c>
      <c r="E1103" s="1430"/>
      <c r="F1103" s="1431">
        <v>22.4</v>
      </c>
      <c r="G1103" s="1430"/>
      <c r="H1103" s="1430"/>
      <c r="I1103" s="1432"/>
    </row>
    <row r="1104" spans="1:9" ht="11.25" x14ac:dyDescent="0.2">
      <c r="A1104" s="1450"/>
      <c r="B1104" s="1417" t="s">
        <v>985</v>
      </c>
      <c r="C1104" s="1445" t="s">
        <v>986</v>
      </c>
      <c r="D1104" s="1446" t="s">
        <v>1023</v>
      </c>
      <c r="E1104" s="1447"/>
      <c r="F1104" s="1448">
        <v>139.65900000000002</v>
      </c>
      <c r="G1104" s="1447"/>
      <c r="H1104" s="1447"/>
      <c r="I1104" s="1449"/>
    </row>
    <row r="1105" spans="1:9" s="1080" customFormat="1" ht="24.95" customHeight="1" x14ac:dyDescent="0.25">
      <c r="A1105" s="1411" t="s">
        <v>3702</v>
      </c>
      <c r="B1105" s="1411" t="s">
        <v>979</v>
      </c>
      <c r="C1105" s="1412" t="s">
        <v>3703</v>
      </c>
      <c r="D1105" s="1145" t="s">
        <v>3704</v>
      </c>
      <c r="E1105" s="1413" t="s">
        <v>106</v>
      </c>
      <c r="F1105" s="1414">
        <v>9.65</v>
      </c>
      <c r="G1105" s="67"/>
      <c r="H1105" s="1415">
        <f>ROUND(G1105*F1105,2)</f>
        <v>0</v>
      </c>
      <c r="I1105" s="1145" t="s">
        <v>986</v>
      </c>
    </row>
    <row r="1106" spans="1:9" ht="22.5" x14ac:dyDescent="0.2">
      <c r="A1106" s="1416"/>
      <c r="B1106" s="1417" t="s">
        <v>2912</v>
      </c>
      <c r="C1106" s="1418"/>
      <c r="D1106" s="1419" t="s">
        <v>3704</v>
      </c>
      <c r="E1106" s="1418"/>
      <c r="F1106" s="1418"/>
      <c r="G1106" s="1418"/>
      <c r="H1106" s="1418"/>
      <c r="I1106" s="1420"/>
    </row>
    <row r="1107" spans="1:9" ht="11.25" x14ac:dyDescent="0.2">
      <c r="A1107" s="1422"/>
      <c r="B1107" s="1417" t="s">
        <v>985</v>
      </c>
      <c r="C1107" s="1423" t="s">
        <v>986</v>
      </c>
      <c r="D1107" s="1424" t="s">
        <v>3682</v>
      </c>
      <c r="E1107" s="1425"/>
      <c r="F1107" s="1423" t="s">
        <v>986</v>
      </c>
      <c r="G1107" s="1425"/>
      <c r="H1107" s="1425"/>
      <c r="I1107" s="1426"/>
    </row>
    <row r="1108" spans="1:9" ht="11.25" x14ac:dyDescent="0.2">
      <c r="A1108" s="1427"/>
      <c r="B1108" s="1417" t="s">
        <v>985</v>
      </c>
      <c r="C1108" s="1428" t="s">
        <v>986</v>
      </c>
      <c r="D1108" s="1429" t="s">
        <v>3705</v>
      </c>
      <c r="E1108" s="1430"/>
      <c r="F1108" s="1431">
        <v>9.65</v>
      </c>
      <c r="G1108" s="1430"/>
      <c r="H1108" s="1430"/>
      <c r="I1108" s="1432"/>
    </row>
    <row r="1109" spans="1:9" s="1080" customFormat="1" ht="24.95" customHeight="1" x14ac:dyDescent="0.25">
      <c r="A1109" s="1411" t="s">
        <v>3706</v>
      </c>
      <c r="B1109" s="1411" t="s">
        <v>979</v>
      </c>
      <c r="C1109" s="1412" t="s">
        <v>3707</v>
      </c>
      <c r="D1109" s="1145" t="s">
        <v>3708</v>
      </c>
      <c r="E1109" s="1413" t="s">
        <v>106</v>
      </c>
      <c r="F1109" s="1414">
        <v>9.65</v>
      </c>
      <c r="G1109" s="67"/>
      <c r="H1109" s="1415">
        <f>ROUND(G1109*F1109,2)</f>
        <v>0</v>
      </c>
      <c r="I1109" s="1145" t="s">
        <v>982</v>
      </c>
    </row>
    <row r="1110" spans="1:9" ht="22.5" x14ac:dyDescent="0.2">
      <c r="A1110" s="1416"/>
      <c r="B1110" s="1417" t="s">
        <v>2912</v>
      </c>
      <c r="C1110" s="1418"/>
      <c r="D1110" s="1419" t="s">
        <v>3709</v>
      </c>
      <c r="E1110" s="1418"/>
      <c r="F1110" s="1418"/>
      <c r="G1110" s="1418"/>
      <c r="H1110" s="1418"/>
      <c r="I1110" s="1420"/>
    </row>
    <row r="1111" spans="1:9" ht="11.25" x14ac:dyDescent="0.2">
      <c r="A1111" s="1416"/>
      <c r="B1111" s="1421" t="s">
        <v>983</v>
      </c>
      <c r="C1111" s="1418"/>
      <c r="D1111" s="166" t="s">
        <v>3710</v>
      </c>
      <c r="E1111" s="1418"/>
      <c r="F1111" s="1418"/>
      <c r="G1111" s="1418"/>
      <c r="H1111" s="1418"/>
      <c r="I1111" s="1420"/>
    </row>
    <row r="1112" spans="1:9" ht="11.25" x14ac:dyDescent="0.2">
      <c r="A1112" s="1427"/>
      <c r="B1112" s="1417" t="s">
        <v>985</v>
      </c>
      <c r="C1112" s="1428" t="s">
        <v>986</v>
      </c>
      <c r="D1112" s="1429" t="s">
        <v>3711</v>
      </c>
      <c r="E1112" s="1430"/>
      <c r="F1112" s="1431">
        <v>9.65</v>
      </c>
      <c r="G1112" s="1430"/>
      <c r="H1112" s="1430"/>
      <c r="I1112" s="1432"/>
    </row>
    <row r="1113" spans="1:9" s="1080" customFormat="1" ht="24.95" customHeight="1" x14ac:dyDescent="0.25">
      <c r="A1113" s="1411" t="s">
        <v>3712</v>
      </c>
      <c r="B1113" s="1411" t="s">
        <v>979</v>
      </c>
      <c r="C1113" s="1412" t="s">
        <v>3713</v>
      </c>
      <c r="D1113" s="1145" t="s">
        <v>3714</v>
      </c>
      <c r="E1113" s="1413" t="s">
        <v>106</v>
      </c>
      <c r="F1113" s="1414">
        <v>9.65</v>
      </c>
      <c r="G1113" s="67"/>
      <c r="H1113" s="1415">
        <f>ROUND(G1113*F1113,2)</f>
        <v>0</v>
      </c>
      <c r="I1113" s="1145" t="s">
        <v>986</v>
      </c>
    </row>
    <row r="1114" spans="1:9" ht="22.5" x14ac:dyDescent="0.2">
      <c r="A1114" s="1416"/>
      <c r="B1114" s="1417" t="s">
        <v>2912</v>
      </c>
      <c r="C1114" s="1418"/>
      <c r="D1114" s="1419" t="s">
        <v>3714</v>
      </c>
      <c r="E1114" s="1418"/>
      <c r="F1114" s="1418"/>
      <c r="G1114" s="1418"/>
      <c r="H1114" s="1418"/>
      <c r="I1114" s="1420"/>
    </row>
    <row r="1115" spans="1:9" ht="33.75" x14ac:dyDescent="0.2">
      <c r="A1115" s="1416"/>
      <c r="B1115" s="1417" t="s">
        <v>1079</v>
      </c>
      <c r="C1115" s="1418"/>
      <c r="D1115" s="1451" t="s">
        <v>3662</v>
      </c>
      <c r="E1115" s="1418"/>
      <c r="F1115" s="1418"/>
      <c r="G1115" s="1418"/>
      <c r="H1115" s="1418"/>
      <c r="I1115" s="1420"/>
    </row>
    <row r="1116" spans="1:9" ht="11.25" x14ac:dyDescent="0.2">
      <c r="A1116" s="1427"/>
      <c r="B1116" s="1417" t="s">
        <v>985</v>
      </c>
      <c r="C1116" s="1428" t="s">
        <v>986</v>
      </c>
      <c r="D1116" s="1429" t="s">
        <v>3711</v>
      </c>
      <c r="E1116" s="1430"/>
      <c r="F1116" s="1431">
        <v>9.65</v>
      </c>
      <c r="G1116" s="1430"/>
      <c r="H1116" s="1430"/>
      <c r="I1116" s="1432"/>
    </row>
    <row r="1117" spans="1:9" s="1080" customFormat="1" ht="24.95" customHeight="1" x14ac:dyDescent="0.25">
      <c r="A1117" s="1411" t="s">
        <v>3715</v>
      </c>
      <c r="B1117" s="1411" t="s">
        <v>979</v>
      </c>
      <c r="C1117" s="1412" t="s">
        <v>3716</v>
      </c>
      <c r="D1117" s="1145" t="s">
        <v>3717</v>
      </c>
      <c r="E1117" s="1413" t="s">
        <v>106</v>
      </c>
      <c r="F1117" s="1414">
        <v>145.57</v>
      </c>
      <c r="G1117" s="67"/>
      <c r="H1117" s="1415">
        <f>ROUND(G1117*F1117,2)</f>
        <v>0</v>
      </c>
      <c r="I1117" s="1145" t="s">
        <v>982</v>
      </c>
    </row>
    <row r="1118" spans="1:9" ht="22.5" x14ac:dyDescent="0.2">
      <c r="A1118" s="1416"/>
      <c r="B1118" s="1417" t="s">
        <v>2912</v>
      </c>
      <c r="C1118" s="1418"/>
      <c r="D1118" s="1419" t="s">
        <v>3718</v>
      </c>
      <c r="E1118" s="1418"/>
      <c r="F1118" s="1418"/>
      <c r="G1118" s="1418"/>
      <c r="H1118" s="1418"/>
      <c r="I1118" s="1420"/>
    </row>
    <row r="1119" spans="1:9" ht="11.25" x14ac:dyDescent="0.2">
      <c r="A1119" s="1416"/>
      <c r="B1119" s="1421" t="s">
        <v>983</v>
      </c>
      <c r="C1119" s="1418"/>
      <c r="D1119" s="166" t="s">
        <v>3719</v>
      </c>
      <c r="E1119" s="1418"/>
      <c r="F1119" s="1418"/>
      <c r="G1119" s="1418"/>
      <c r="H1119" s="1418"/>
      <c r="I1119" s="1420"/>
    </row>
    <row r="1120" spans="1:9" ht="11.25" x14ac:dyDescent="0.2">
      <c r="A1120" s="1427"/>
      <c r="B1120" s="1417" t="s">
        <v>985</v>
      </c>
      <c r="C1120" s="1428" t="s">
        <v>986</v>
      </c>
      <c r="D1120" s="1429" t="s">
        <v>3720</v>
      </c>
      <c r="E1120" s="1430"/>
      <c r="F1120" s="1431">
        <v>145.57</v>
      </c>
      <c r="G1120" s="1430"/>
      <c r="H1120" s="1430"/>
      <c r="I1120" s="1432"/>
    </row>
    <row r="1121" spans="1:9" s="1080" customFormat="1" ht="24.95" customHeight="1" x14ac:dyDescent="0.25">
      <c r="A1121" s="1411" t="s">
        <v>3721</v>
      </c>
      <c r="B1121" s="1411" t="s">
        <v>979</v>
      </c>
      <c r="C1121" s="1412" t="s">
        <v>3722</v>
      </c>
      <c r="D1121" s="1145" t="s">
        <v>3723</v>
      </c>
      <c r="E1121" s="1413" t="s">
        <v>106</v>
      </c>
      <c r="F1121" s="1414">
        <v>114.77</v>
      </c>
      <c r="G1121" s="67"/>
      <c r="H1121" s="1415">
        <f>ROUND(G1121*F1121,2)</f>
        <v>0</v>
      </c>
      <c r="I1121" s="1145" t="s">
        <v>982</v>
      </c>
    </row>
    <row r="1122" spans="1:9" ht="22.5" x14ac:dyDescent="0.2">
      <c r="A1122" s="1416"/>
      <c r="B1122" s="1417" t="s">
        <v>2912</v>
      </c>
      <c r="C1122" s="1418"/>
      <c r="D1122" s="1419" t="s">
        <v>3724</v>
      </c>
      <c r="E1122" s="1418"/>
      <c r="F1122" s="1418"/>
      <c r="G1122" s="1418"/>
      <c r="H1122" s="1418"/>
      <c r="I1122" s="1420"/>
    </row>
    <row r="1123" spans="1:9" ht="11.25" x14ac:dyDescent="0.2">
      <c r="A1123" s="1416"/>
      <c r="B1123" s="1421" t="s">
        <v>983</v>
      </c>
      <c r="C1123" s="1418"/>
      <c r="D1123" s="166" t="s">
        <v>3725</v>
      </c>
      <c r="E1123" s="1418"/>
      <c r="F1123" s="1418"/>
      <c r="G1123" s="1418"/>
      <c r="H1123" s="1418"/>
      <c r="I1123" s="1420"/>
    </row>
    <row r="1124" spans="1:9" ht="11.25" x14ac:dyDescent="0.2">
      <c r="A1124" s="1427"/>
      <c r="B1124" s="1417" t="s">
        <v>985</v>
      </c>
      <c r="C1124" s="1428" t="s">
        <v>986</v>
      </c>
      <c r="D1124" s="1429" t="s">
        <v>3726</v>
      </c>
      <c r="E1124" s="1430"/>
      <c r="F1124" s="1431">
        <v>13.2</v>
      </c>
      <c r="G1124" s="1430"/>
      <c r="H1124" s="1430"/>
      <c r="I1124" s="1432"/>
    </row>
    <row r="1125" spans="1:9" ht="11.25" x14ac:dyDescent="0.2">
      <c r="A1125" s="1427"/>
      <c r="B1125" s="1417" t="s">
        <v>985</v>
      </c>
      <c r="C1125" s="1428" t="s">
        <v>986</v>
      </c>
      <c r="D1125" s="1429" t="s">
        <v>3511</v>
      </c>
      <c r="E1125" s="1430"/>
      <c r="F1125" s="1431">
        <v>101.57</v>
      </c>
      <c r="G1125" s="1430"/>
      <c r="H1125" s="1430"/>
      <c r="I1125" s="1432"/>
    </row>
    <row r="1126" spans="1:9" ht="11.25" x14ac:dyDescent="0.2">
      <c r="A1126" s="1450"/>
      <c r="B1126" s="1417" t="s">
        <v>985</v>
      </c>
      <c r="C1126" s="1445" t="s">
        <v>986</v>
      </c>
      <c r="D1126" s="1446" t="s">
        <v>1023</v>
      </c>
      <c r="E1126" s="1447"/>
      <c r="F1126" s="1448">
        <v>114.77</v>
      </c>
      <c r="G1126" s="1447"/>
      <c r="H1126" s="1447"/>
      <c r="I1126" s="1449"/>
    </row>
    <row r="1127" spans="1:9" s="1080" customFormat="1" ht="24.95" customHeight="1" x14ac:dyDescent="0.25">
      <c r="A1127" s="1411" t="s">
        <v>3727</v>
      </c>
      <c r="B1127" s="1411" t="s">
        <v>979</v>
      </c>
      <c r="C1127" s="1412" t="s">
        <v>3728</v>
      </c>
      <c r="D1127" s="1145" t="s">
        <v>3729</v>
      </c>
      <c r="E1127" s="1413" t="s">
        <v>106</v>
      </c>
      <c r="F1127" s="1414">
        <v>99.36</v>
      </c>
      <c r="G1127" s="67"/>
      <c r="H1127" s="1415">
        <f>ROUND(G1127*F1127,2)</f>
        <v>0</v>
      </c>
      <c r="I1127" s="1145" t="s">
        <v>986</v>
      </c>
    </row>
    <row r="1128" spans="1:9" ht="11.25" x14ac:dyDescent="0.2">
      <c r="A1128" s="1416"/>
      <c r="B1128" s="1417" t="s">
        <v>2912</v>
      </c>
      <c r="C1128" s="1418"/>
      <c r="D1128" s="1419" t="s">
        <v>3730</v>
      </c>
      <c r="E1128" s="1418"/>
      <c r="F1128" s="1418"/>
      <c r="G1128" s="1418"/>
      <c r="H1128" s="1418"/>
      <c r="I1128" s="1420"/>
    </row>
    <row r="1129" spans="1:9" ht="33.75" x14ac:dyDescent="0.2">
      <c r="A1129" s="1416"/>
      <c r="B1129" s="1417" t="s">
        <v>1079</v>
      </c>
      <c r="C1129" s="1418"/>
      <c r="D1129" s="1451" t="s">
        <v>3731</v>
      </c>
      <c r="E1129" s="1418"/>
      <c r="F1129" s="1418"/>
      <c r="G1129" s="1418"/>
      <c r="H1129" s="1418"/>
      <c r="I1129" s="1420"/>
    </row>
    <row r="1130" spans="1:9" ht="11.25" x14ac:dyDescent="0.2">
      <c r="A1130" s="1427"/>
      <c r="B1130" s="1417" t="s">
        <v>985</v>
      </c>
      <c r="C1130" s="1428" t="s">
        <v>986</v>
      </c>
      <c r="D1130" s="1429" t="s">
        <v>3732</v>
      </c>
      <c r="E1130" s="1430"/>
      <c r="F1130" s="1431">
        <v>99.36</v>
      </c>
      <c r="G1130" s="1430"/>
      <c r="H1130" s="1430"/>
      <c r="I1130" s="1432"/>
    </row>
    <row r="1131" spans="1:9" s="1080" customFormat="1" ht="24.95" customHeight="1" x14ac:dyDescent="0.25">
      <c r="A1131" s="1411" t="s">
        <v>3733</v>
      </c>
      <c r="B1131" s="1411" t="s">
        <v>979</v>
      </c>
      <c r="C1131" s="1412" t="s">
        <v>3734</v>
      </c>
      <c r="D1131" s="1145" t="s">
        <v>3735</v>
      </c>
      <c r="E1131" s="1413" t="s">
        <v>106</v>
      </c>
      <c r="F1131" s="1414">
        <v>14.71</v>
      </c>
      <c r="G1131" s="67"/>
      <c r="H1131" s="1415">
        <f>ROUND(G1131*F1131,2)</f>
        <v>0</v>
      </c>
      <c r="I1131" s="1145" t="s">
        <v>986</v>
      </c>
    </row>
    <row r="1132" spans="1:9" ht="11.25" x14ac:dyDescent="0.2">
      <c r="A1132" s="1416"/>
      <c r="B1132" s="1417" t="s">
        <v>2912</v>
      </c>
      <c r="C1132" s="1418"/>
      <c r="D1132" s="1419" t="s">
        <v>3736</v>
      </c>
      <c r="E1132" s="1418"/>
      <c r="F1132" s="1418"/>
      <c r="G1132" s="1418"/>
      <c r="H1132" s="1418"/>
      <c r="I1132" s="1420"/>
    </row>
    <row r="1133" spans="1:9" ht="33.75" x14ac:dyDescent="0.2">
      <c r="A1133" s="1416"/>
      <c r="B1133" s="1417" t="s">
        <v>1079</v>
      </c>
      <c r="C1133" s="1418"/>
      <c r="D1133" s="1451" t="s">
        <v>3731</v>
      </c>
      <c r="E1133" s="1418"/>
      <c r="F1133" s="1418"/>
      <c r="G1133" s="1418"/>
      <c r="H1133" s="1418"/>
      <c r="I1133" s="1420"/>
    </row>
    <row r="1134" spans="1:9" ht="11.25" x14ac:dyDescent="0.2">
      <c r="A1134" s="1427"/>
      <c r="B1134" s="1417" t="s">
        <v>985</v>
      </c>
      <c r="C1134" s="1428" t="s">
        <v>986</v>
      </c>
      <c r="D1134" s="1429" t="s">
        <v>3737</v>
      </c>
      <c r="E1134" s="1430"/>
      <c r="F1134" s="1431">
        <v>14.71</v>
      </c>
      <c r="G1134" s="1430"/>
      <c r="H1134" s="1430"/>
      <c r="I1134" s="1432"/>
    </row>
    <row r="1135" spans="1:9" s="1080" customFormat="1" ht="24.95" customHeight="1" x14ac:dyDescent="0.25">
      <c r="A1135" s="1411" t="s">
        <v>3738</v>
      </c>
      <c r="B1135" s="1411" t="s">
        <v>979</v>
      </c>
      <c r="C1135" s="1412" t="s">
        <v>3739</v>
      </c>
      <c r="D1135" s="1145" t="s">
        <v>3740</v>
      </c>
      <c r="E1135" s="1413" t="s">
        <v>106</v>
      </c>
      <c r="F1135" s="1414">
        <v>6</v>
      </c>
      <c r="G1135" s="67"/>
      <c r="H1135" s="1415">
        <f>ROUND(G1135*F1135,2)</f>
        <v>0</v>
      </c>
      <c r="I1135" s="1145" t="s">
        <v>986</v>
      </c>
    </row>
    <row r="1136" spans="1:9" ht="11.25" x14ac:dyDescent="0.2">
      <c r="A1136" s="1416"/>
      <c r="B1136" s="1417" t="s">
        <v>2912</v>
      </c>
      <c r="C1136" s="1418"/>
      <c r="D1136" s="1419" t="s">
        <v>3740</v>
      </c>
      <c r="E1136" s="1418"/>
      <c r="F1136" s="1418"/>
      <c r="G1136" s="1418"/>
      <c r="H1136" s="1418"/>
      <c r="I1136" s="1420"/>
    </row>
    <row r="1137" spans="1:9" ht="22.5" x14ac:dyDescent="0.2">
      <c r="A1137" s="1416"/>
      <c r="B1137" s="1417" t="s">
        <v>1079</v>
      </c>
      <c r="C1137" s="1418"/>
      <c r="D1137" s="1451" t="s">
        <v>3741</v>
      </c>
      <c r="E1137" s="1418"/>
      <c r="F1137" s="1418"/>
      <c r="G1137" s="1418"/>
      <c r="H1137" s="1418"/>
      <c r="I1137" s="1420"/>
    </row>
    <row r="1138" spans="1:9" ht="11.25" x14ac:dyDescent="0.2">
      <c r="A1138" s="1427"/>
      <c r="B1138" s="1417" t="s">
        <v>985</v>
      </c>
      <c r="C1138" s="1428" t="s">
        <v>986</v>
      </c>
      <c r="D1138" s="1429" t="s">
        <v>3742</v>
      </c>
      <c r="E1138" s="1430"/>
      <c r="F1138" s="1431">
        <v>6</v>
      </c>
      <c r="G1138" s="1430"/>
      <c r="H1138" s="1430"/>
      <c r="I1138" s="1432"/>
    </row>
    <row r="1139" spans="1:9" s="1080" customFormat="1" ht="24.95" customHeight="1" x14ac:dyDescent="0.25">
      <c r="A1139" s="1411" t="s">
        <v>3743</v>
      </c>
      <c r="B1139" s="1411" t="s">
        <v>979</v>
      </c>
      <c r="C1139" s="1412" t="s">
        <v>3744</v>
      </c>
      <c r="D1139" s="1145" t="s">
        <v>3745</v>
      </c>
      <c r="E1139" s="1413" t="s">
        <v>106</v>
      </c>
      <c r="F1139" s="1414">
        <v>20.5</v>
      </c>
      <c r="G1139" s="67"/>
      <c r="H1139" s="1415">
        <f>ROUND(G1139*F1139,2)</f>
        <v>0</v>
      </c>
      <c r="I1139" s="1145" t="s">
        <v>986</v>
      </c>
    </row>
    <row r="1140" spans="1:9" ht="11.25" x14ac:dyDescent="0.2">
      <c r="A1140" s="1416"/>
      <c r="B1140" s="1417" t="s">
        <v>2912</v>
      </c>
      <c r="C1140" s="1418"/>
      <c r="D1140" s="1419" t="s">
        <v>3745</v>
      </c>
      <c r="E1140" s="1418"/>
      <c r="F1140" s="1418"/>
      <c r="G1140" s="1418"/>
      <c r="H1140" s="1418"/>
      <c r="I1140" s="1420"/>
    </row>
    <row r="1141" spans="1:9" ht="22.5" x14ac:dyDescent="0.2">
      <c r="A1141" s="1416"/>
      <c r="B1141" s="1417" t="s">
        <v>1079</v>
      </c>
      <c r="C1141" s="1418"/>
      <c r="D1141" s="1451" t="s">
        <v>3746</v>
      </c>
      <c r="E1141" s="1418"/>
      <c r="F1141" s="1418"/>
      <c r="G1141" s="1418"/>
      <c r="H1141" s="1418"/>
      <c r="I1141" s="1420"/>
    </row>
    <row r="1142" spans="1:9" ht="11.25" x14ac:dyDescent="0.2">
      <c r="A1142" s="1427"/>
      <c r="B1142" s="1417" t="s">
        <v>985</v>
      </c>
      <c r="C1142" s="1428" t="s">
        <v>986</v>
      </c>
      <c r="D1142" s="1429" t="s">
        <v>3747</v>
      </c>
      <c r="E1142" s="1430"/>
      <c r="F1142" s="1431">
        <v>20.5</v>
      </c>
      <c r="G1142" s="1430"/>
      <c r="H1142" s="1430"/>
      <c r="I1142" s="1432"/>
    </row>
    <row r="1143" spans="1:9" s="1080" customFormat="1" ht="24.95" customHeight="1" x14ac:dyDescent="0.25">
      <c r="A1143" s="1411" t="s">
        <v>3748</v>
      </c>
      <c r="B1143" s="1411" t="s">
        <v>979</v>
      </c>
      <c r="C1143" s="1412" t="s">
        <v>3749</v>
      </c>
      <c r="D1143" s="1145" t="s">
        <v>3750</v>
      </c>
      <c r="E1143" s="1413" t="s">
        <v>106</v>
      </c>
      <c r="F1143" s="1414">
        <v>5</v>
      </c>
      <c r="G1143" s="67"/>
      <c r="H1143" s="1415">
        <f>ROUND(G1143*F1143,2)</f>
        <v>0</v>
      </c>
      <c r="I1143" s="1145" t="s">
        <v>986</v>
      </c>
    </row>
    <row r="1144" spans="1:9" ht="11.25" x14ac:dyDescent="0.2">
      <c r="A1144" s="1416"/>
      <c r="B1144" s="1417" t="s">
        <v>2912</v>
      </c>
      <c r="C1144" s="1418"/>
      <c r="D1144" s="1419" t="s">
        <v>3750</v>
      </c>
      <c r="E1144" s="1418"/>
      <c r="F1144" s="1418"/>
      <c r="G1144" s="1418"/>
      <c r="H1144" s="1418"/>
      <c r="I1144" s="1420"/>
    </row>
    <row r="1145" spans="1:9" ht="11.25" x14ac:dyDescent="0.2">
      <c r="A1145" s="1422"/>
      <c r="B1145" s="1417" t="s">
        <v>985</v>
      </c>
      <c r="C1145" s="1423" t="s">
        <v>986</v>
      </c>
      <c r="D1145" s="1424" t="s">
        <v>3751</v>
      </c>
      <c r="E1145" s="1425"/>
      <c r="F1145" s="1423" t="s">
        <v>986</v>
      </c>
      <c r="G1145" s="1425"/>
      <c r="H1145" s="1425"/>
      <c r="I1145" s="1426"/>
    </row>
    <row r="1146" spans="1:9" ht="11.25" x14ac:dyDescent="0.2">
      <c r="A1146" s="1427"/>
      <c r="B1146" s="1417" t="s">
        <v>985</v>
      </c>
      <c r="C1146" s="1428" t="s">
        <v>986</v>
      </c>
      <c r="D1146" s="1429" t="s">
        <v>3752</v>
      </c>
      <c r="E1146" s="1430"/>
      <c r="F1146" s="1431">
        <v>5</v>
      </c>
      <c r="G1146" s="1430"/>
      <c r="H1146" s="1430"/>
      <c r="I1146" s="1432"/>
    </row>
    <row r="1147" spans="1:9" s="1080" customFormat="1" ht="24.95" customHeight="1" x14ac:dyDescent="0.25">
      <c r="A1147" s="1411" t="s">
        <v>3753</v>
      </c>
      <c r="B1147" s="1411" t="s">
        <v>979</v>
      </c>
      <c r="C1147" s="1412" t="s">
        <v>3754</v>
      </c>
      <c r="D1147" s="1145" t="s">
        <v>3755</v>
      </c>
      <c r="E1147" s="1413" t="s">
        <v>92</v>
      </c>
      <c r="F1147" s="1414">
        <v>3</v>
      </c>
      <c r="G1147" s="67"/>
      <c r="H1147" s="1415">
        <f>ROUND(G1147*F1147,2)</f>
        <v>0</v>
      </c>
      <c r="I1147" s="1145" t="s">
        <v>982</v>
      </c>
    </row>
    <row r="1148" spans="1:9" ht="11.25" x14ac:dyDescent="0.2">
      <c r="A1148" s="1416"/>
      <c r="B1148" s="1417" t="s">
        <v>2912</v>
      </c>
      <c r="C1148" s="1418"/>
      <c r="D1148" s="1419" t="s">
        <v>3756</v>
      </c>
      <c r="E1148" s="1418"/>
      <c r="F1148" s="1418"/>
      <c r="G1148" s="1418"/>
      <c r="H1148" s="1418"/>
      <c r="I1148" s="1420"/>
    </row>
    <row r="1149" spans="1:9" ht="11.25" x14ac:dyDescent="0.2">
      <c r="A1149" s="1416"/>
      <c r="B1149" s="1421" t="s">
        <v>983</v>
      </c>
      <c r="C1149" s="1418"/>
      <c r="D1149" s="166" t="s">
        <v>3757</v>
      </c>
      <c r="E1149" s="1418"/>
      <c r="F1149" s="1418"/>
      <c r="G1149" s="1418"/>
      <c r="H1149" s="1418"/>
      <c r="I1149" s="1420"/>
    </row>
    <row r="1150" spans="1:9" ht="11.25" x14ac:dyDescent="0.2">
      <c r="A1150" s="1422"/>
      <c r="B1150" s="1417" t="s">
        <v>985</v>
      </c>
      <c r="C1150" s="1423" t="s">
        <v>986</v>
      </c>
      <c r="D1150" s="1424" t="s">
        <v>2971</v>
      </c>
      <c r="E1150" s="1425"/>
      <c r="F1150" s="1423" t="s">
        <v>986</v>
      </c>
      <c r="G1150" s="1425"/>
      <c r="H1150" s="1425"/>
      <c r="I1150" s="1426"/>
    </row>
    <row r="1151" spans="1:9" ht="11.25" x14ac:dyDescent="0.2">
      <c r="A1151" s="1427"/>
      <c r="B1151" s="1417" t="s">
        <v>985</v>
      </c>
      <c r="C1151" s="1428" t="s">
        <v>986</v>
      </c>
      <c r="D1151" s="1429" t="s">
        <v>42</v>
      </c>
      <c r="E1151" s="1430"/>
      <c r="F1151" s="1431">
        <v>3</v>
      </c>
      <c r="G1151" s="1430"/>
      <c r="H1151" s="1430"/>
      <c r="I1151" s="1432"/>
    </row>
    <row r="1152" spans="1:9" s="1080" customFormat="1" ht="24.95" customHeight="1" x14ac:dyDescent="0.25">
      <c r="A1152" s="1411" t="s">
        <v>3758</v>
      </c>
      <c r="B1152" s="1411" t="s">
        <v>979</v>
      </c>
      <c r="C1152" s="1412" t="s">
        <v>3759</v>
      </c>
      <c r="D1152" s="1145" t="s">
        <v>3760</v>
      </c>
      <c r="E1152" s="1413" t="s">
        <v>100</v>
      </c>
      <c r="F1152" s="1414">
        <v>7.9269999999999996</v>
      </c>
      <c r="G1152" s="67"/>
      <c r="H1152" s="1415">
        <f>ROUND(G1152*F1152,2)</f>
        <v>0</v>
      </c>
      <c r="I1152" s="1145" t="s">
        <v>982</v>
      </c>
    </row>
    <row r="1153" spans="1:9" ht="33.75" x14ac:dyDescent="0.2">
      <c r="A1153" s="1416"/>
      <c r="B1153" s="1417" t="s">
        <v>2912</v>
      </c>
      <c r="C1153" s="1418"/>
      <c r="D1153" s="1419" t="s">
        <v>3761</v>
      </c>
      <c r="E1153" s="1418"/>
      <c r="F1153" s="1418"/>
      <c r="G1153" s="1418"/>
      <c r="H1153" s="1418"/>
      <c r="I1153" s="1420"/>
    </row>
    <row r="1154" spans="1:9" ht="11.25" x14ac:dyDescent="0.2">
      <c r="A1154" s="1416"/>
      <c r="B1154" s="1421" t="s">
        <v>983</v>
      </c>
      <c r="C1154" s="1418"/>
      <c r="D1154" s="166" t="s">
        <v>3762</v>
      </c>
      <c r="E1154" s="1418"/>
      <c r="F1154" s="1418"/>
      <c r="G1154" s="1418"/>
      <c r="H1154" s="1418"/>
      <c r="I1154" s="1420"/>
    </row>
    <row r="1155" spans="1:9" s="1080" customFormat="1" ht="24.95" customHeight="1" x14ac:dyDescent="0.25">
      <c r="A1155" s="1404"/>
      <c r="B1155" s="1405" t="s">
        <v>977</v>
      </c>
      <c r="C1155" s="1406" t="s">
        <v>3763</v>
      </c>
      <c r="D1155" s="1406" t="s">
        <v>2894</v>
      </c>
      <c r="E1155" s="1407"/>
      <c r="F1155" s="1408"/>
      <c r="G1155" s="1408"/>
      <c r="H1155" s="1409">
        <f>SUM(H1156:H1188)</f>
        <v>0</v>
      </c>
      <c r="I1155" s="1410"/>
    </row>
    <row r="1156" spans="1:9" s="1080" customFormat="1" ht="24.95" customHeight="1" x14ac:dyDescent="0.25">
      <c r="A1156" s="1411" t="s">
        <v>3764</v>
      </c>
      <c r="B1156" s="1411" t="s">
        <v>979</v>
      </c>
      <c r="C1156" s="1412" t="s">
        <v>3765</v>
      </c>
      <c r="D1156" s="1145" t="s">
        <v>3766</v>
      </c>
      <c r="E1156" s="1413" t="s">
        <v>92</v>
      </c>
      <c r="F1156" s="1414">
        <v>4</v>
      </c>
      <c r="G1156" s="67"/>
      <c r="H1156" s="1415">
        <f>ROUND(G1156*F1156,2)</f>
        <v>0</v>
      </c>
      <c r="I1156" s="1145" t="s">
        <v>986</v>
      </c>
    </row>
    <row r="1157" spans="1:9" ht="11.25" x14ac:dyDescent="0.2">
      <c r="A1157" s="1416"/>
      <c r="B1157" s="1417" t="s">
        <v>2912</v>
      </c>
      <c r="C1157" s="1418"/>
      <c r="D1157" s="1419" t="s">
        <v>3766</v>
      </c>
      <c r="E1157" s="1418"/>
      <c r="F1157" s="1418"/>
      <c r="G1157" s="1418"/>
      <c r="H1157" s="1418"/>
      <c r="I1157" s="1420"/>
    </row>
    <row r="1158" spans="1:9" ht="180" x14ac:dyDescent="0.2">
      <c r="A1158" s="1416"/>
      <c r="B1158" s="1417" t="s">
        <v>1079</v>
      </c>
      <c r="C1158" s="1418"/>
      <c r="D1158" s="1451" t="s">
        <v>3767</v>
      </c>
      <c r="E1158" s="1418"/>
      <c r="F1158" s="1418"/>
      <c r="G1158" s="1418"/>
      <c r="H1158" s="1418"/>
      <c r="I1158" s="1420"/>
    </row>
    <row r="1159" spans="1:9" s="1080" customFormat="1" ht="24.95" customHeight="1" x14ac:dyDescent="0.25">
      <c r="A1159" s="1411" t="s">
        <v>3768</v>
      </c>
      <c r="B1159" s="1411" t="s">
        <v>979</v>
      </c>
      <c r="C1159" s="1412" t="s">
        <v>3769</v>
      </c>
      <c r="D1159" s="1145" t="s">
        <v>3770</v>
      </c>
      <c r="E1159" s="1413" t="s">
        <v>92</v>
      </c>
      <c r="F1159" s="1414">
        <v>1</v>
      </c>
      <c r="G1159" s="67"/>
      <c r="H1159" s="1415">
        <f>ROUND(G1159*F1159,2)</f>
        <v>0</v>
      </c>
      <c r="I1159" s="1145" t="s">
        <v>986</v>
      </c>
    </row>
    <row r="1160" spans="1:9" ht="11.25" x14ac:dyDescent="0.2">
      <c r="A1160" s="1416"/>
      <c r="B1160" s="1417" t="s">
        <v>2912</v>
      </c>
      <c r="C1160" s="1418"/>
      <c r="D1160" s="1419" t="s">
        <v>3770</v>
      </c>
      <c r="E1160" s="1418"/>
      <c r="F1160" s="1418"/>
      <c r="G1160" s="1418"/>
      <c r="H1160" s="1418"/>
      <c r="I1160" s="1420"/>
    </row>
    <row r="1161" spans="1:9" ht="186" customHeight="1" x14ac:dyDescent="0.2">
      <c r="A1161" s="1416"/>
      <c r="B1161" s="1417" t="s">
        <v>1079</v>
      </c>
      <c r="C1161" s="1418"/>
      <c r="D1161" s="1451" t="s">
        <v>3771</v>
      </c>
      <c r="E1161" s="1418"/>
      <c r="F1161" s="1418"/>
      <c r="G1161" s="1418"/>
      <c r="H1161" s="1418"/>
      <c r="I1161" s="1420"/>
    </row>
    <row r="1162" spans="1:9" s="1080" customFormat="1" ht="24.95" customHeight="1" x14ac:dyDescent="0.25">
      <c r="A1162" s="1411" t="s">
        <v>3772</v>
      </c>
      <c r="B1162" s="1411" t="s">
        <v>979</v>
      </c>
      <c r="C1162" s="1412" t="s">
        <v>3773</v>
      </c>
      <c r="D1162" s="1145" t="s">
        <v>3774</v>
      </c>
      <c r="E1162" s="1413" t="s">
        <v>92</v>
      </c>
      <c r="F1162" s="1414">
        <v>1</v>
      </c>
      <c r="G1162" s="67"/>
      <c r="H1162" s="1415">
        <f>ROUND(G1162*F1162,2)</f>
        <v>0</v>
      </c>
      <c r="I1162" s="1145" t="s">
        <v>986</v>
      </c>
    </row>
    <row r="1163" spans="1:9" ht="11.25" x14ac:dyDescent="0.2">
      <c r="A1163" s="1416"/>
      <c r="B1163" s="1417" t="s">
        <v>2912</v>
      </c>
      <c r="C1163" s="1418"/>
      <c r="D1163" s="1419" t="s">
        <v>3774</v>
      </c>
      <c r="E1163" s="1418"/>
      <c r="F1163" s="1418"/>
      <c r="G1163" s="1418"/>
      <c r="H1163" s="1418"/>
      <c r="I1163" s="1420"/>
    </row>
    <row r="1164" spans="1:9" ht="146.25" x14ac:dyDescent="0.2">
      <c r="A1164" s="1416"/>
      <c r="B1164" s="1417" t="s">
        <v>1079</v>
      </c>
      <c r="C1164" s="1418"/>
      <c r="D1164" s="1451" t="s">
        <v>3775</v>
      </c>
      <c r="E1164" s="1418"/>
      <c r="F1164" s="1418"/>
      <c r="G1164" s="1418"/>
      <c r="H1164" s="1418"/>
      <c r="I1164" s="1420"/>
    </row>
    <row r="1165" spans="1:9" s="1080" customFormat="1" ht="24.95" customHeight="1" x14ac:dyDescent="0.25">
      <c r="A1165" s="1411" t="s">
        <v>3776</v>
      </c>
      <c r="B1165" s="1411" t="s">
        <v>979</v>
      </c>
      <c r="C1165" s="1412" t="s">
        <v>3777</v>
      </c>
      <c r="D1165" s="1145" t="s">
        <v>3778</v>
      </c>
      <c r="E1165" s="1413" t="s">
        <v>92</v>
      </c>
      <c r="F1165" s="1414">
        <v>1</v>
      </c>
      <c r="G1165" s="67"/>
      <c r="H1165" s="1415">
        <f>ROUND(G1165*F1165,2)</f>
        <v>0</v>
      </c>
      <c r="I1165" s="1145" t="s">
        <v>986</v>
      </c>
    </row>
    <row r="1166" spans="1:9" ht="11.25" x14ac:dyDescent="0.2">
      <c r="A1166" s="1416"/>
      <c r="B1166" s="1417" t="s">
        <v>2912</v>
      </c>
      <c r="C1166" s="1418"/>
      <c r="D1166" s="1419" t="s">
        <v>3778</v>
      </c>
      <c r="E1166" s="1418"/>
      <c r="F1166" s="1418"/>
      <c r="G1166" s="1418"/>
      <c r="H1166" s="1418"/>
      <c r="I1166" s="1420"/>
    </row>
    <row r="1167" spans="1:9" ht="202.5" x14ac:dyDescent="0.2">
      <c r="A1167" s="1416"/>
      <c r="B1167" s="1417" t="s">
        <v>1079</v>
      </c>
      <c r="C1167" s="1418"/>
      <c r="D1167" s="1451" t="s">
        <v>3779</v>
      </c>
      <c r="E1167" s="1418"/>
      <c r="F1167" s="1418"/>
      <c r="G1167" s="1418"/>
      <c r="H1167" s="1418"/>
      <c r="I1167" s="1420"/>
    </row>
    <row r="1168" spans="1:9" s="1080" customFormat="1" ht="24.95" customHeight="1" x14ac:dyDescent="0.25">
      <c r="A1168" s="1411" t="s">
        <v>3780</v>
      </c>
      <c r="B1168" s="1411" t="s">
        <v>979</v>
      </c>
      <c r="C1168" s="1412" t="s">
        <v>3781</v>
      </c>
      <c r="D1168" s="1145" t="s">
        <v>3782</v>
      </c>
      <c r="E1168" s="1413" t="s">
        <v>92</v>
      </c>
      <c r="F1168" s="1414">
        <v>3</v>
      </c>
      <c r="G1168" s="67"/>
      <c r="H1168" s="1415">
        <f>ROUND(G1168*F1168,2)</f>
        <v>0</v>
      </c>
      <c r="I1168" s="1145" t="s">
        <v>986</v>
      </c>
    </row>
    <row r="1169" spans="1:9" ht="11.25" x14ac:dyDescent="0.2">
      <c r="A1169" s="1416"/>
      <c r="B1169" s="1417" t="s">
        <v>2912</v>
      </c>
      <c r="C1169" s="1418"/>
      <c r="D1169" s="1419" t="s">
        <v>3782</v>
      </c>
      <c r="E1169" s="1418"/>
      <c r="F1169" s="1418"/>
      <c r="G1169" s="1418"/>
      <c r="H1169" s="1418"/>
      <c r="I1169" s="1420"/>
    </row>
    <row r="1170" spans="1:9" ht="168.75" x14ac:dyDescent="0.2">
      <c r="A1170" s="1416"/>
      <c r="B1170" s="1417" t="s">
        <v>1079</v>
      </c>
      <c r="C1170" s="1418"/>
      <c r="D1170" s="1451" t="s">
        <v>3783</v>
      </c>
      <c r="E1170" s="1418"/>
      <c r="F1170" s="1418"/>
      <c r="G1170" s="1418"/>
      <c r="H1170" s="1418"/>
      <c r="I1170" s="1420"/>
    </row>
    <row r="1171" spans="1:9" s="1080" customFormat="1" ht="24.95" customHeight="1" x14ac:dyDescent="0.25">
      <c r="A1171" s="1411" t="s">
        <v>3784</v>
      </c>
      <c r="B1171" s="1411" t="s">
        <v>979</v>
      </c>
      <c r="C1171" s="1412" t="s">
        <v>3785</v>
      </c>
      <c r="D1171" s="1145" t="s">
        <v>3786</v>
      </c>
      <c r="E1171" s="1413" t="s">
        <v>92</v>
      </c>
      <c r="F1171" s="1414">
        <v>1</v>
      </c>
      <c r="G1171" s="67"/>
      <c r="H1171" s="1415">
        <f>ROUND(G1171*F1171,2)</f>
        <v>0</v>
      </c>
      <c r="I1171" s="1145" t="s">
        <v>986</v>
      </c>
    </row>
    <row r="1172" spans="1:9" ht="11.25" x14ac:dyDescent="0.2">
      <c r="A1172" s="1416"/>
      <c r="B1172" s="1417" t="s">
        <v>2912</v>
      </c>
      <c r="C1172" s="1418"/>
      <c r="D1172" s="1419" t="s">
        <v>3787</v>
      </c>
      <c r="E1172" s="1418"/>
      <c r="F1172" s="1418"/>
      <c r="G1172" s="1418"/>
      <c r="H1172" s="1418"/>
      <c r="I1172" s="1420"/>
    </row>
    <row r="1173" spans="1:9" ht="202.5" x14ac:dyDescent="0.2">
      <c r="A1173" s="1416"/>
      <c r="B1173" s="1417" t="s">
        <v>1079</v>
      </c>
      <c r="C1173" s="1418"/>
      <c r="D1173" s="1451" t="s">
        <v>3788</v>
      </c>
      <c r="E1173" s="1418"/>
      <c r="F1173" s="1418"/>
      <c r="G1173" s="1418"/>
      <c r="H1173" s="1418"/>
      <c r="I1173" s="1420"/>
    </row>
    <row r="1174" spans="1:9" s="1080" customFormat="1" ht="24.95" customHeight="1" x14ac:dyDescent="0.25">
      <c r="A1174" s="1411" t="s">
        <v>3789</v>
      </c>
      <c r="B1174" s="1411" t="s">
        <v>979</v>
      </c>
      <c r="C1174" s="1412" t="s">
        <v>3790</v>
      </c>
      <c r="D1174" s="1145" t="s">
        <v>3791</v>
      </c>
      <c r="E1174" s="1413" t="s">
        <v>92</v>
      </c>
      <c r="F1174" s="1414">
        <v>1</v>
      </c>
      <c r="G1174" s="67"/>
      <c r="H1174" s="1415">
        <f>ROUND(G1174*F1174,2)</f>
        <v>0</v>
      </c>
      <c r="I1174" s="1145" t="s">
        <v>986</v>
      </c>
    </row>
    <row r="1175" spans="1:9" ht="11.25" x14ac:dyDescent="0.2">
      <c r="A1175" s="1416"/>
      <c r="B1175" s="1417" t="s">
        <v>2912</v>
      </c>
      <c r="C1175" s="1418"/>
      <c r="D1175" s="1419" t="s">
        <v>3791</v>
      </c>
      <c r="E1175" s="1418"/>
      <c r="F1175" s="1418"/>
      <c r="G1175" s="1418"/>
      <c r="H1175" s="1418"/>
      <c r="I1175" s="1420"/>
    </row>
    <row r="1176" spans="1:9" ht="191.25" x14ac:dyDescent="0.2">
      <c r="A1176" s="1416"/>
      <c r="B1176" s="1417" t="s">
        <v>1079</v>
      </c>
      <c r="C1176" s="1418"/>
      <c r="D1176" s="1451" t="s">
        <v>3792</v>
      </c>
      <c r="E1176" s="1418"/>
      <c r="F1176" s="1418"/>
      <c r="G1176" s="1418"/>
      <c r="H1176" s="1418"/>
      <c r="I1176" s="1420"/>
    </row>
    <row r="1177" spans="1:9" s="1080" customFormat="1" ht="24.95" customHeight="1" x14ac:dyDescent="0.25">
      <c r="A1177" s="1411" t="s">
        <v>3793</v>
      </c>
      <c r="B1177" s="1411" t="s">
        <v>979</v>
      </c>
      <c r="C1177" s="1412" t="s">
        <v>3794</v>
      </c>
      <c r="D1177" s="1145" t="s">
        <v>3795</v>
      </c>
      <c r="E1177" s="1413" t="s">
        <v>92</v>
      </c>
      <c r="F1177" s="1414">
        <v>1</v>
      </c>
      <c r="G1177" s="67"/>
      <c r="H1177" s="1415">
        <f>ROUND(G1177*F1177,2)</f>
        <v>0</v>
      </c>
      <c r="I1177" s="1145" t="s">
        <v>986</v>
      </c>
    </row>
    <row r="1178" spans="1:9" ht="11.25" x14ac:dyDescent="0.2">
      <c r="A1178" s="1416"/>
      <c r="B1178" s="1417" t="s">
        <v>2912</v>
      </c>
      <c r="C1178" s="1418"/>
      <c r="D1178" s="1419" t="s">
        <v>3795</v>
      </c>
      <c r="E1178" s="1418"/>
      <c r="F1178" s="1418"/>
      <c r="G1178" s="1418"/>
      <c r="H1178" s="1418"/>
      <c r="I1178" s="1420"/>
    </row>
    <row r="1179" spans="1:9" ht="225" x14ac:dyDescent="0.2">
      <c r="A1179" s="1416"/>
      <c r="B1179" s="1417" t="s">
        <v>1079</v>
      </c>
      <c r="C1179" s="1418"/>
      <c r="D1179" s="1451" t="s">
        <v>3796</v>
      </c>
      <c r="E1179" s="1418"/>
      <c r="F1179" s="1418"/>
      <c r="G1179" s="1418"/>
      <c r="H1179" s="1418"/>
      <c r="I1179" s="1420"/>
    </row>
    <row r="1180" spans="1:9" s="1080" customFormat="1" ht="24.95" customHeight="1" x14ac:dyDescent="0.25">
      <c r="A1180" s="1411" t="s">
        <v>3797</v>
      </c>
      <c r="B1180" s="1411" t="s">
        <v>979</v>
      </c>
      <c r="C1180" s="1412" t="s">
        <v>3798</v>
      </c>
      <c r="D1180" s="1145" t="s">
        <v>3799</v>
      </c>
      <c r="E1180" s="1413" t="s">
        <v>92</v>
      </c>
      <c r="F1180" s="1414">
        <v>1</v>
      </c>
      <c r="G1180" s="67"/>
      <c r="H1180" s="1415">
        <f>ROUND(G1180*F1180,2)</f>
        <v>0</v>
      </c>
      <c r="I1180" s="1145" t="s">
        <v>986</v>
      </c>
    </row>
    <row r="1181" spans="1:9" ht="11.25" x14ac:dyDescent="0.2">
      <c r="A1181" s="1416"/>
      <c r="B1181" s="1417" t="s">
        <v>2912</v>
      </c>
      <c r="C1181" s="1418"/>
      <c r="D1181" s="1419" t="s">
        <v>3799</v>
      </c>
      <c r="E1181" s="1418"/>
      <c r="F1181" s="1418"/>
      <c r="G1181" s="1418"/>
      <c r="H1181" s="1418"/>
      <c r="I1181" s="1420"/>
    </row>
    <row r="1182" spans="1:9" ht="258.75" x14ac:dyDescent="0.2">
      <c r="A1182" s="1416"/>
      <c r="B1182" s="1417" t="s">
        <v>1079</v>
      </c>
      <c r="C1182" s="1418"/>
      <c r="D1182" s="1451" t="s">
        <v>3800</v>
      </c>
      <c r="E1182" s="1418"/>
      <c r="F1182" s="1418"/>
      <c r="G1182" s="1418"/>
      <c r="H1182" s="1418"/>
      <c r="I1182" s="1420"/>
    </row>
    <row r="1183" spans="1:9" s="1080" customFormat="1" ht="24.95" customHeight="1" x14ac:dyDescent="0.25">
      <c r="A1183" s="1411" t="s">
        <v>3801</v>
      </c>
      <c r="B1183" s="1411" t="s">
        <v>979</v>
      </c>
      <c r="C1183" s="1412" t="s">
        <v>3802</v>
      </c>
      <c r="D1183" s="1478" t="s">
        <v>3803</v>
      </c>
      <c r="E1183" s="1479"/>
      <c r="F1183" s="1479"/>
      <c r="G1183" s="1479"/>
      <c r="H1183" s="1479"/>
      <c r="I1183" s="1480"/>
    </row>
    <row r="1184" spans="1:9" ht="11.25" x14ac:dyDescent="0.2">
      <c r="A1184" s="1416"/>
      <c r="B1184" s="1417" t="s">
        <v>2912</v>
      </c>
      <c r="C1184" s="1418"/>
      <c r="D1184" s="1419" t="s">
        <v>3803</v>
      </c>
      <c r="E1184" s="1418"/>
      <c r="F1184" s="1418"/>
      <c r="G1184" s="1418"/>
      <c r="H1184" s="1418"/>
      <c r="I1184" s="1420"/>
    </row>
    <row r="1185" spans="1:9" ht="123.75" x14ac:dyDescent="0.2">
      <c r="A1185" s="1416"/>
      <c r="B1185" s="1417" t="s">
        <v>1079</v>
      </c>
      <c r="C1185" s="1418"/>
      <c r="D1185" s="1451" t="s">
        <v>3804</v>
      </c>
      <c r="E1185" s="1418"/>
      <c r="F1185" s="1418"/>
      <c r="G1185" s="1418"/>
      <c r="H1185" s="1418"/>
      <c r="I1185" s="1420"/>
    </row>
    <row r="1186" spans="1:9" s="1080" customFormat="1" ht="24.95" customHeight="1" x14ac:dyDescent="0.25">
      <c r="A1186" s="1411" t="s">
        <v>3805</v>
      </c>
      <c r="B1186" s="1411" t="s">
        <v>979</v>
      </c>
      <c r="C1186" s="1412" t="s">
        <v>3806</v>
      </c>
      <c r="D1186" s="1145" t="s">
        <v>3807</v>
      </c>
      <c r="E1186" s="1413" t="s">
        <v>1169</v>
      </c>
      <c r="F1186" s="1414">
        <v>1146.25</v>
      </c>
      <c r="G1186" s="67"/>
      <c r="H1186" s="1415">
        <f>ROUND(G1186*F1186,2)</f>
        <v>0</v>
      </c>
      <c r="I1186" s="1145" t="s">
        <v>982</v>
      </c>
    </row>
    <row r="1187" spans="1:9" ht="22.5" x14ac:dyDescent="0.2">
      <c r="A1187" s="1416"/>
      <c r="B1187" s="1417" t="s">
        <v>2912</v>
      </c>
      <c r="C1187" s="1418"/>
      <c r="D1187" s="1419" t="s">
        <v>3808</v>
      </c>
      <c r="E1187" s="1418"/>
      <c r="F1187" s="1418"/>
      <c r="G1187" s="1418"/>
      <c r="H1187" s="1418"/>
      <c r="I1187" s="1420"/>
    </row>
    <row r="1188" spans="1:9" ht="11.25" x14ac:dyDescent="0.2">
      <c r="A1188" s="1416"/>
      <c r="B1188" s="1421" t="s">
        <v>983</v>
      </c>
      <c r="C1188" s="1418"/>
      <c r="D1188" s="166" t="s">
        <v>3809</v>
      </c>
      <c r="E1188" s="1418"/>
      <c r="F1188" s="1418"/>
      <c r="G1188" s="1418"/>
      <c r="H1188" s="1418"/>
      <c r="I1188" s="1420"/>
    </row>
    <row r="1189" spans="1:9" s="1080" customFormat="1" ht="24.95" customHeight="1" x14ac:dyDescent="0.25">
      <c r="A1189" s="1404"/>
      <c r="B1189" s="1405" t="s">
        <v>977</v>
      </c>
      <c r="C1189" s="1406" t="s">
        <v>3810</v>
      </c>
      <c r="D1189" s="1406" t="s">
        <v>2895</v>
      </c>
      <c r="E1189" s="1407"/>
      <c r="F1189" s="1408"/>
      <c r="G1189" s="1408"/>
      <c r="H1189" s="1409">
        <f>SUM(H1190:H1206)</f>
        <v>0</v>
      </c>
      <c r="I1189" s="1410"/>
    </row>
    <row r="1190" spans="1:9" s="1080" customFormat="1" ht="24.95" customHeight="1" x14ac:dyDescent="0.25">
      <c r="A1190" s="1411" t="s">
        <v>3811</v>
      </c>
      <c r="B1190" s="1411" t="s">
        <v>979</v>
      </c>
      <c r="C1190" s="1412" t="s">
        <v>3812</v>
      </c>
      <c r="D1190" s="1145" t="s">
        <v>3813</v>
      </c>
      <c r="E1190" s="1413" t="s">
        <v>106</v>
      </c>
      <c r="F1190" s="1414">
        <v>87.26</v>
      </c>
      <c r="G1190" s="67"/>
      <c r="H1190" s="1415">
        <f>ROUND(G1190*F1190,2)</f>
        <v>0</v>
      </c>
      <c r="I1190" s="1145" t="s">
        <v>982</v>
      </c>
    </row>
    <row r="1191" spans="1:9" ht="22.5" x14ac:dyDescent="0.2">
      <c r="A1191" s="1416"/>
      <c r="B1191" s="1417" t="s">
        <v>2912</v>
      </c>
      <c r="C1191" s="1418"/>
      <c r="D1191" s="1419" t="s">
        <v>3814</v>
      </c>
      <c r="E1191" s="1418"/>
      <c r="F1191" s="1418"/>
      <c r="G1191" s="1418"/>
      <c r="H1191" s="1418"/>
      <c r="I1191" s="1420"/>
    </row>
    <row r="1192" spans="1:9" ht="11.25" x14ac:dyDescent="0.2">
      <c r="A1192" s="1416"/>
      <c r="B1192" s="1421" t="s">
        <v>983</v>
      </c>
      <c r="C1192" s="1418"/>
      <c r="D1192" s="166" t="s">
        <v>3815</v>
      </c>
      <c r="E1192" s="1418"/>
      <c r="F1192" s="1418"/>
      <c r="G1192" s="1418"/>
      <c r="H1192" s="1418"/>
      <c r="I1192" s="1420"/>
    </row>
    <row r="1193" spans="1:9" ht="11.25" x14ac:dyDescent="0.2">
      <c r="A1193" s="1422"/>
      <c r="B1193" s="1417" t="s">
        <v>985</v>
      </c>
      <c r="C1193" s="1423" t="s">
        <v>986</v>
      </c>
      <c r="D1193" s="1424" t="s">
        <v>3594</v>
      </c>
      <c r="E1193" s="1425"/>
      <c r="F1193" s="1423" t="s">
        <v>986</v>
      </c>
      <c r="G1193" s="1425"/>
      <c r="H1193" s="1425"/>
      <c r="I1193" s="1426"/>
    </row>
    <row r="1194" spans="1:9" ht="11.25" x14ac:dyDescent="0.2">
      <c r="A1194" s="1427"/>
      <c r="B1194" s="1417" t="s">
        <v>985</v>
      </c>
      <c r="C1194" s="1428" t="s">
        <v>986</v>
      </c>
      <c r="D1194" s="1429" t="s">
        <v>3595</v>
      </c>
      <c r="E1194" s="1430"/>
      <c r="F1194" s="1431">
        <v>87.26</v>
      </c>
      <c r="G1194" s="1430"/>
      <c r="H1194" s="1430"/>
      <c r="I1194" s="1432"/>
    </row>
    <row r="1195" spans="1:9" ht="24.95" customHeight="1" x14ac:dyDescent="0.2">
      <c r="A1195" s="1149" t="s">
        <v>3816</v>
      </c>
      <c r="B1195" s="1149" t="s">
        <v>1145</v>
      </c>
      <c r="C1195" s="1150" t="s">
        <v>3817</v>
      </c>
      <c r="D1195" s="1151" t="s">
        <v>3818</v>
      </c>
      <c r="E1195" s="1152" t="s">
        <v>92</v>
      </c>
      <c r="F1195" s="1153">
        <v>925.39200000000005</v>
      </c>
      <c r="G1195" s="117"/>
      <c r="H1195" s="1154">
        <f>ROUND(G1195*F1195,2)</f>
        <v>0</v>
      </c>
      <c r="I1195" s="1151" t="s">
        <v>986</v>
      </c>
    </row>
    <row r="1196" spans="1:9" ht="22.5" x14ac:dyDescent="0.2">
      <c r="A1196" s="1416"/>
      <c r="B1196" s="1417" t="s">
        <v>2912</v>
      </c>
      <c r="C1196" s="1418"/>
      <c r="D1196" s="1419" t="s">
        <v>3818</v>
      </c>
      <c r="E1196" s="1418"/>
      <c r="F1196" s="1418"/>
      <c r="G1196" s="1418"/>
      <c r="H1196" s="1418"/>
      <c r="I1196" s="1420"/>
    </row>
    <row r="1197" spans="1:9" ht="11.25" x14ac:dyDescent="0.2">
      <c r="A1197" s="1422"/>
      <c r="B1197" s="1417" t="s">
        <v>985</v>
      </c>
      <c r="C1197" s="1423" t="s">
        <v>986</v>
      </c>
      <c r="D1197" s="1424" t="s">
        <v>3594</v>
      </c>
      <c r="E1197" s="1425"/>
      <c r="F1197" s="1423" t="s">
        <v>986</v>
      </c>
      <c r="G1197" s="1425"/>
      <c r="H1197" s="1425"/>
      <c r="I1197" s="1426"/>
    </row>
    <row r="1198" spans="1:9" ht="11.25" x14ac:dyDescent="0.2">
      <c r="A1198" s="1427"/>
      <c r="B1198" s="1417" t="s">
        <v>985</v>
      </c>
      <c r="C1198" s="1428" t="s">
        <v>986</v>
      </c>
      <c r="D1198" s="1429" t="s">
        <v>3819</v>
      </c>
      <c r="E1198" s="1430"/>
      <c r="F1198" s="1431">
        <v>925.39200000000005</v>
      </c>
      <c r="G1198" s="1430"/>
      <c r="H1198" s="1430"/>
      <c r="I1198" s="1432"/>
    </row>
    <row r="1199" spans="1:9" s="1080" customFormat="1" ht="24.95" customHeight="1" x14ac:dyDescent="0.25">
      <c r="A1199" s="1411" t="s">
        <v>3820</v>
      </c>
      <c r="B1199" s="1411" t="s">
        <v>979</v>
      </c>
      <c r="C1199" s="1412" t="s">
        <v>3821</v>
      </c>
      <c r="D1199" s="1145" t="s">
        <v>3822</v>
      </c>
      <c r="E1199" s="1413" t="s">
        <v>106</v>
      </c>
      <c r="F1199" s="1414">
        <v>87.26</v>
      </c>
      <c r="G1199" s="67"/>
      <c r="H1199" s="1415">
        <f>ROUND(G1199*F1199,2)</f>
        <v>0</v>
      </c>
      <c r="I1199" s="1145" t="s">
        <v>982</v>
      </c>
    </row>
    <row r="1200" spans="1:9" ht="11.25" x14ac:dyDescent="0.2">
      <c r="A1200" s="1416"/>
      <c r="B1200" s="1417" t="s">
        <v>2912</v>
      </c>
      <c r="C1200" s="1418"/>
      <c r="D1200" s="1419" t="s">
        <v>3823</v>
      </c>
      <c r="E1200" s="1418"/>
      <c r="F1200" s="1418"/>
      <c r="G1200" s="1418"/>
      <c r="H1200" s="1418"/>
      <c r="I1200" s="1420"/>
    </row>
    <row r="1201" spans="1:9" ht="11.25" x14ac:dyDescent="0.2">
      <c r="A1201" s="1416"/>
      <c r="B1201" s="1421" t="s">
        <v>983</v>
      </c>
      <c r="C1201" s="1418"/>
      <c r="D1201" s="166" t="s">
        <v>3824</v>
      </c>
      <c r="E1201" s="1418"/>
      <c r="F1201" s="1418"/>
      <c r="G1201" s="1418"/>
      <c r="H1201" s="1418"/>
      <c r="I1201" s="1420"/>
    </row>
    <row r="1202" spans="1:9" ht="11.25" x14ac:dyDescent="0.2">
      <c r="A1202" s="1422"/>
      <c r="B1202" s="1417" t="s">
        <v>985</v>
      </c>
      <c r="C1202" s="1423" t="s">
        <v>986</v>
      </c>
      <c r="D1202" s="1424" t="s">
        <v>3594</v>
      </c>
      <c r="E1202" s="1425"/>
      <c r="F1202" s="1423" t="s">
        <v>986</v>
      </c>
      <c r="G1202" s="1425"/>
      <c r="H1202" s="1425"/>
      <c r="I1202" s="1426"/>
    </row>
    <row r="1203" spans="1:9" ht="11.25" x14ac:dyDescent="0.2">
      <c r="A1203" s="1427"/>
      <c r="B1203" s="1417" t="s">
        <v>985</v>
      </c>
      <c r="C1203" s="1428" t="s">
        <v>986</v>
      </c>
      <c r="D1203" s="1429" t="s">
        <v>3595</v>
      </c>
      <c r="E1203" s="1430"/>
      <c r="F1203" s="1431">
        <v>87.26</v>
      </c>
      <c r="G1203" s="1430"/>
      <c r="H1203" s="1430"/>
      <c r="I1203" s="1432"/>
    </row>
    <row r="1204" spans="1:9" s="1080" customFormat="1" ht="24.95" customHeight="1" x14ac:dyDescent="0.25">
      <c r="A1204" s="1411" t="s">
        <v>3825</v>
      </c>
      <c r="B1204" s="1411" t="s">
        <v>979</v>
      </c>
      <c r="C1204" s="1412" t="s">
        <v>3826</v>
      </c>
      <c r="D1204" s="1145" t="s">
        <v>3827</v>
      </c>
      <c r="E1204" s="1413" t="s">
        <v>100</v>
      </c>
      <c r="F1204" s="1414">
        <v>1.6319999999999999</v>
      </c>
      <c r="G1204" s="67"/>
      <c r="H1204" s="1415">
        <f>ROUND(G1204*F1204,2)</f>
        <v>0</v>
      </c>
      <c r="I1204" s="1145" t="s">
        <v>982</v>
      </c>
    </row>
    <row r="1205" spans="1:9" ht="22.5" x14ac:dyDescent="0.2">
      <c r="A1205" s="1416"/>
      <c r="B1205" s="1417" t="s">
        <v>2912</v>
      </c>
      <c r="C1205" s="1418"/>
      <c r="D1205" s="1419" t="s">
        <v>3828</v>
      </c>
      <c r="E1205" s="1418"/>
      <c r="F1205" s="1418"/>
      <c r="G1205" s="1418"/>
      <c r="H1205" s="1418"/>
      <c r="I1205" s="1420"/>
    </row>
    <row r="1206" spans="1:9" ht="11.25" x14ac:dyDescent="0.2">
      <c r="A1206" s="1416"/>
      <c r="B1206" s="1421" t="s">
        <v>983</v>
      </c>
      <c r="C1206" s="1418"/>
      <c r="D1206" s="166" t="s">
        <v>3829</v>
      </c>
      <c r="E1206" s="1418"/>
      <c r="F1206" s="1418"/>
      <c r="G1206" s="1418"/>
      <c r="H1206" s="1418"/>
      <c r="I1206" s="1420"/>
    </row>
    <row r="1207" spans="1:9" s="1080" customFormat="1" ht="24.95" customHeight="1" x14ac:dyDescent="0.25">
      <c r="A1207" s="1404"/>
      <c r="B1207" s="1405" t="s">
        <v>977</v>
      </c>
      <c r="C1207" s="1406" t="s">
        <v>346</v>
      </c>
      <c r="D1207" s="1406" t="s">
        <v>347</v>
      </c>
      <c r="E1207" s="1407"/>
      <c r="F1207" s="1408"/>
      <c r="G1207" s="1408"/>
      <c r="H1207" s="1409">
        <f>SUM(H1208:H1229)</f>
        <v>0</v>
      </c>
      <c r="I1207" s="1410"/>
    </row>
    <row r="1208" spans="1:9" s="1080" customFormat="1" ht="24.95" customHeight="1" x14ac:dyDescent="0.25">
      <c r="A1208" s="1411" t="s">
        <v>3830</v>
      </c>
      <c r="B1208" s="1411" t="s">
        <v>979</v>
      </c>
      <c r="C1208" s="1412" t="s">
        <v>3831</v>
      </c>
      <c r="D1208" s="1145" t="s">
        <v>3832</v>
      </c>
      <c r="E1208" s="1413" t="s">
        <v>92</v>
      </c>
      <c r="F1208" s="1414">
        <v>2</v>
      </c>
      <c r="G1208" s="67"/>
      <c r="H1208" s="1415">
        <f>ROUND(G1208*F1208,2)</f>
        <v>0</v>
      </c>
      <c r="I1208" s="1145" t="s">
        <v>986</v>
      </c>
    </row>
    <row r="1209" spans="1:9" ht="11.25" x14ac:dyDescent="0.2">
      <c r="A1209" s="1416"/>
      <c r="B1209" s="1417" t="s">
        <v>2912</v>
      </c>
      <c r="C1209" s="1418"/>
      <c r="D1209" s="1419" t="s">
        <v>3832</v>
      </c>
      <c r="E1209" s="1418"/>
      <c r="F1209" s="1418"/>
      <c r="G1209" s="1418"/>
      <c r="H1209" s="1418"/>
      <c r="I1209" s="1420"/>
    </row>
    <row r="1210" spans="1:9" ht="247.5" x14ac:dyDescent="0.2">
      <c r="A1210" s="1416"/>
      <c r="B1210" s="1417" t="s">
        <v>1079</v>
      </c>
      <c r="C1210" s="1418"/>
      <c r="D1210" s="1451" t="s">
        <v>3833</v>
      </c>
      <c r="E1210" s="1418"/>
      <c r="F1210" s="1418"/>
      <c r="G1210" s="1418"/>
      <c r="H1210" s="1418"/>
      <c r="I1210" s="1420"/>
    </row>
    <row r="1211" spans="1:9" s="1080" customFormat="1" ht="24.95" customHeight="1" x14ac:dyDescent="0.25">
      <c r="A1211" s="1411" t="s">
        <v>3834</v>
      </c>
      <c r="B1211" s="1411" t="s">
        <v>979</v>
      </c>
      <c r="C1211" s="1412" t="s">
        <v>3835</v>
      </c>
      <c r="D1211" s="1145" t="s">
        <v>3836</v>
      </c>
      <c r="E1211" s="1413" t="s">
        <v>92</v>
      </c>
      <c r="F1211" s="1414">
        <v>2</v>
      </c>
      <c r="G1211" s="67"/>
      <c r="H1211" s="1415">
        <f>ROUND(G1211*F1211,2)</f>
        <v>0</v>
      </c>
      <c r="I1211" s="1145" t="s">
        <v>986</v>
      </c>
    </row>
    <row r="1212" spans="1:9" ht="11.25" x14ac:dyDescent="0.2">
      <c r="A1212" s="1416"/>
      <c r="B1212" s="1417" t="s">
        <v>2912</v>
      </c>
      <c r="C1212" s="1418"/>
      <c r="D1212" s="1419" t="s">
        <v>3836</v>
      </c>
      <c r="E1212" s="1418"/>
      <c r="F1212" s="1418"/>
      <c r="G1212" s="1418"/>
      <c r="H1212" s="1418"/>
      <c r="I1212" s="1420"/>
    </row>
    <row r="1213" spans="1:9" ht="247.5" x14ac:dyDescent="0.2">
      <c r="A1213" s="1416"/>
      <c r="B1213" s="1417" t="s">
        <v>1079</v>
      </c>
      <c r="C1213" s="1418"/>
      <c r="D1213" s="1451" t="s">
        <v>3837</v>
      </c>
      <c r="E1213" s="1418"/>
      <c r="F1213" s="1418"/>
      <c r="G1213" s="1418"/>
      <c r="H1213" s="1418"/>
      <c r="I1213" s="1420"/>
    </row>
    <row r="1214" spans="1:9" s="1080" customFormat="1" ht="24.95" customHeight="1" x14ac:dyDescent="0.25">
      <c r="A1214" s="1411" t="s">
        <v>3838</v>
      </c>
      <c r="B1214" s="1411" t="s">
        <v>979</v>
      </c>
      <c r="C1214" s="1412" t="s">
        <v>3839</v>
      </c>
      <c r="D1214" s="1145" t="s">
        <v>3840</v>
      </c>
      <c r="E1214" s="1413" t="s">
        <v>92</v>
      </c>
      <c r="F1214" s="1414">
        <v>1</v>
      </c>
      <c r="G1214" s="67"/>
      <c r="H1214" s="1415">
        <f>ROUND(G1214*F1214,2)</f>
        <v>0</v>
      </c>
      <c r="I1214" s="1145" t="s">
        <v>986</v>
      </c>
    </row>
    <row r="1215" spans="1:9" ht="11.25" x14ac:dyDescent="0.2">
      <c r="A1215" s="1416"/>
      <c r="B1215" s="1417" t="s">
        <v>2912</v>
      </c>
      <c r="C1215" s="1418"/>
      <c r="D1215" s="1419" t="s">
        <v>3840</v>
      </c>
      <c r="E1215" s="1418"/>
      <c r="F1215" s="1418"/>
      <c r="G1215" s="1418"/>
      <c r="H1215" s="1418"/>
      <c r="I1215" s="1420"/>
    </row>
    <row r="1216" spans="1:9" ht="247.5" x14ac:dyDescent="0.2">
      <c r="A1216" s="1416"/>
      <c r="B1216" s="1417" t="s">
        <v>1079</v>
      </c>
      <c r="C1216" s="1418"/>
      <c r="D1216" s="1451" t="s">
        <v>3841</v>
      </c>
      <c r="E1216" s="1418"/>
      <c r="F1216" s="1418"/>
      <c r="G1216" s="1418"/>
      <c r="H1216" s="1418"/>
      <c r="I1216" s="1420"/>
    </row>
    <row r="1217" spans="1:9" s="1080" customFormat="1" ht="24.95" customHeight="1" x14ac:dyDescent="0.25">
      <c r="A1217" s="1411" t="s">
        <v>3842</v>
      </c>
      <c r="B1217" s="1411" t="s">
        <v>979</v>
      </c>
      <c r="C1217" s="1412" t="s">
        <v>3843</v>
      </c>
      <c r="D1217" s="1145" t="s">
        <v>3836</v>
      </c>
      <c r="E1217" s="1413" t="s">
        <v>92</v>
      </c>
      <c r="F1217" s="1414">
        <v>2</v>
      </c>
      <c r="G1217" s="67"/>
      <c r="H1217" s="1415">
        <f>ROUND(G1217*F1217,2)</f>
        <v>0</v>
      </c>
      <c r="I1217" s="1145" t="s">
        <v>986</v>
      </c>
    </row>
    <row r="1218" spans="1:9" ht="11.25" x14ac:dyDescent="0.2">
      <c r="A1218" s="1416"/>
      <c r="B1218" s="1417" t="s">
        <v>2912</v>
      </c>
      <c r="C1218" s="1418"/>
      <c r="D1218" s="1419" t="s">
        <v>3836</v>
      </c>
      <c r="E1218" s="1418"/>
      <c r="F1218" s="1418"/>
      <c r="G1218" s="1418"/>
      <c r="H1218" s="1418"/>
      <c r="I1218" s="1420"/>
    </row>
    <row r="1219" spans="1:9" ht="258.75" x14ac:dyDescent="0.2">
      <c r="A1219" s="1416"/>
      <c r="B1219" s="1417" t="s">
        <v>1079</v>
      </c>
      <c r="C1219" s="1418"/>
      <c r="D1219" s="1451" t="s">
        <v>3844</v>
      </c>
      <c r="E1219" s="1418"/>
      <c r="F1219" s="1418"/>
      <c r="G1219" s="1418"/>
      <c r="H1219" s="1418"/>
      <c r="I1219" s="1420"/>
    </row>
    <row r="1220" spans="1:9" s="1080" customFormat="1" ht="24.95" customHeight="1" x14ac:dyDescent="0.25">
      <c r="A1220" s="1411" t="s">
        <v>3845</v>
      </c>
      <c r="B1220" s="1411" t="s">
        <v>979</v>
      </c>
      <c r="C1220" s="1412" t="s">
        <v>3846</v>
      </c>
      <c r="D1220" s="1145" t="s">
        <v>3847</v>
      </c>
      <c r="E1220" s="1413" t="s">
        <v>92</v>
      </c>
      <c r="F1220" s="1414">
        <v>1</v>
      </c>
      <c r="G1220" s="67"/>
      <c r="H1220" s="1415">
        <f>ROUND(G1220*F1220,2)</f>
        <v>0</v>
      </c>
      <c r="I1220" s="1145" t="s">
        <v>986</v>
      </c>
    </row>
    <row r="1221" spans="1:9" ht="11.25" x14ac:dyDescent="0.2">
      <c r="A1221" s="1416"/>
      <c r="B1221" s="1417" t="s">
        <v>2912</v>
      </c>
      <c r="C1221" s="1418"/>
      <c r="D1221" s="1419" t="s">
        <v>3847</v>
      </c>
      <c r="E1221" s="1418"/>
      <c r="F1221" s="1418"/>
      <c r="G1221" s="1418"/>
      <c r="H1221" s="1418"/>
      <c r="I1221" s="1420"/>
    </row>
    <row r="1222" spans="1:9" ht="247.5" x14ac:dyDescent="0.2">
      <c r="A1222" s="1416"/>
      <c r="B1222" s="1417" t="s">
        <v>1079</v>
      </c>
      <c r="C1222" s="1418"/>
      <c r="D1222" s="1451" t="s">
        <v>3848</v>
      </c>
      <c r="E1222" s="1418"/>
      <c r="F1222" s="1418"/>
      <c r="G1222" s="1418"/>
      <c r="H1222" s="1418"/>
      <c r="I1222" s="1420"/>
    </row>
    <row r="1223" spans="1:9" s="1080" customFormat="1" ht="24.95" customHeight="1" x14ac:dyDescent="0.25">
      <c r="A1223" s="1411" t="s">
        <v>3849</v>
      </c>
      <c r="B1223" s="1411" t="s">
        <v>979</v>
      </c>
      <c r="C1223" s="1412" t="s">
        <v>3850</v>
      </c>
      <c r="D1223" s="1478" t="s">
        <v>3803</v>
      </c>
      <c r="E1223" s="1479"/>
      <c r="F1223" s="1479"/>
      <c r="G1223" s="1479"/>
      <c r="H1223" s="1479"/>
      <c r="I1223" s="1480"/>
    </row>
    <row r="1224" spans="1:9" ht="11.25" x14ac:dyDescent="0.2">
      <c r="A1224" s="1416"/>
      <c r="B1224" s="1417" t="s">
        <v>2912</v>
      </c>
      <c r="C1224" s="1418"/>
      <c r="D1224" s="1419" t="s">
        <v>3803</v>
      </c>
      <c r="E1224" s="1418"/>
      <c r="F1224" s="1418"/>
      <c r="G1224" s="1418"/>
      <c r="H1224" s="1418"/>
      <c r="I1224" s="1420"/>
    </row>
    <row r="1225" spans="1:9" ht="56.25" x14ac:dyDescent="0.2">
      <c r="A1225" s="1416"/>
      <c r="B1225" s="1417" t="s">
        <v>1079</v>
      </c>
      <c r="C1225" s="1418"/>
      <c r="D1225" s="1451" t="s">
        <v>3851</v>
      </c>
      <c r="E1225" s="1418"/>
      <c r="F1225" s="1418"/>
      <c r="G1225" s="1418"/>
      <c r="H1225" s="1418"/>
      <c r="I1225" s="1420"/>
    </row>
    <row r="1226" spans="1:9" s="1080" customFormat="1" ht="24.95" customHeight="1" x14ac:dyDescent="0.25">
      <c r="A1226" s="1465" t="s">
        <v>3852</v>
      </c>
      <c r="B1226" s="1519" t="s">
        <v>986</v>
      </c>
      <c r="C1226" s="1520"/>
      <c r="D1226" s="1520"/>
      <c r="E1226" s="1520"/>
      <c r="F1226" s="1520"/>
      <c r="G1226" s="1520"/>
      <c r="H1226" s="1520"/>
      <c r="I1226" s="1521"/>
    </row>
    <row r="1227" spans="1:9" ht="11.25" x14ac:dyDescent="0.2">
      <c r="A1227" s="1459"/>
      <c r="B1227" s="1460"/>
      <c r="C1227" s="1461"/>
      <c r="D1227" s="1462"/>
      <c r="E1227" s="1461"/>
      <c r="F1227" s="1461"/>
      <c r="G1227" s="1533"/>
      <c r="H1227" s="1461"/>
      <c r="I1227" s="1463"/>
    </row>
    <row r="1228" spans="1:9" ht="11.25" x14ac:dyDescent="0.2">
      <c r="A1228" s="1481"/>
      <c r="B1228" s="1460"/>
      <c r="C1228" s="1482"/>
      <c r="D1228" s="1483"/>
      <c r="E1228" s="1484"/>
      <c r="F1228" s="1482"/>
      <c r="G1228" s="1534"/>
      <c r="H1228" s="1484"/>
      <c r="I1228" s="1485"/>
    </row>
    <row r="1229" spans="1:9" ht="11.25" x14ac:dyDescent="0.2">
      <c r="A1229" s="1486"/>
      <c r="B1229" s="1460"/>
      <c r="C1229" s="1487"/>
      <c r="D1229" s="1488"/>
      <c r="E1229" s="1489"/>
      <c r="F1229" s="1490"/>
      <c r="G1229" s="1535"/>
      <c r="H1229" s="1489"/>
      <c r="I1229" s="1491"/>
    </row>
    <row r="1230" spans="1:9" s="1080" customFormat="1" ht="24.95" customHeight="1" x14ac:dyDescent="0.25">
      <c r="A1230" s="1404"/>
      <c r="B1230" s="1405" t="s">
        <v>977</v>
      </c>
      <c r="C1230" s="1406" t="s">
        <v>3856</v>
      </c>
      <c r="D1230" s="1406" t="s">
        <v>2896</v>
      </c>
      <c r="E1230" s="1407"/>
      <c r="F1230" s="1408"/>
      <c r="G1230" s="960"/>
      <c r="H1230" s="1409">
        <f>SUM(H1231:H1245)</f>
        <v>0</v>
      </c>
      <c r="I1230" s="1410"/>
    </row>
    <row r="1231" spans="1:9" s="1080" customFormat="1" ht="24.95" customHeight="1" x14ac:dyDescent="0.25">
      <c r="A1231" s="1411" t="s">
        <v>3857</v>
      </c>
      <c r="B1231" s="1411" t="s">
        <v>979</v>
      </c>
      <c r="C1231" s="1412" t="s">
        <v>3858</v>
      </c>
      <c r="D1231" s="1478" t="s">
        <v>3803</v>
      </c>
      <c r="E1231" s="1479"/>
      <c r="F1231" s="1479"/>
      <c r="G1231" s="1536"/>
      <c r="H1231" s="1479"/>
      <c r="I1231" s="1480"/>
    </row>
    <row r="1232" spans="1:9" ht="11.25" x14ac:dyDescent="0.2">
      <c r="A1232" s="1416"/>
      <c r="B1232" s="1417" t="s">
        <v>2912</v>
      </c>
      <c r="C1232" s="1418"/>
      <c r="D1232" s="1419" t="s">
        <v>3803</v>
      </c>
      <c r="E1232" s="1418"/>
      <c r="F1232" s="1418"/>
      <c r="G1232" s="736"/>
      <c r="H1232" s="1418"/>
      <c r="I1232" s="1420"/>
    </row>
    <row r="1233" spans="1:9" ht="123.75" x14ac:dyDescent="0.2">
      <c r="A1233" s="1416"/>
      <c r="B1233" s="1417" t="s">
        <v>1079</v>
      </c>
      <c r="C1233" s="1418"/>
      <c r="D1233" s="1451" t="s">
        <v>3859</v>
      </c>
      <c r="E1233" s="1418"/>
      <c r="F1233" s="1418"/>
      <c r="G1233" s="736"/>
      <c r="H1233" s="1418"/>
      <c r="I1233" s="1420"/>
    </row>
    <row r="1234" spans="1:9" s="1080" customFormat="1" ht="24.95" customHeight="1" x14ac:dyDescent="0.25">
      <c r="A1234" s="1411" t="s">
        <v>3860</v>
      </c>
      <c r="B1234" s="1411" t="s">
        <v>979</v>
      </c>
      <c r="C1234" s="1412" t="s">
        <v>3861</v>
      </c>
      <c r="D1234" s="1145" t="s">
        <v>3862</v>
      </c>
      <c r="E1234" s="1413" t="s">
        <v>92</v>
      </c>
      <c r="F1234" s="1414">
        <v>3</v>
      </c>
      <c r="G1234" s="67"/>
      <c r="H1234" s="1415">
        <f>ROUND(G1234*F1234,2)</f>
        <v>0</v>
      </c>
      <c r="I1234" s="1145" t="s">
        <v>986</v>
      </c>
    </row>
    <row r="1235" spans="1:9" ht="11.25" x14ac:dyDescent="0.2">
      <c r="A1235" s="1416"/>
      <c r="B1235" s="1417" t="s">
        <v>2912</v>
      </c>
      <c r="C1235" s="1418"/>
      <c r="D1235" s="1419" t="s">
        <v>3863</v>
      </c>
      <c r="E1235" s="1418"/>
      <c r="F1235" s="1418"/>
      <c r="G1235" s="736"/>
      <c r="H1235" s="1418"/>
      <c r="I1235" s="1420"/>
    </row>
    <row r="1236" spans="1:9" ht="270" x14ac:dyDescent="0.2">
      <c r="A1236" s="1416"/>
      <c r="B1236" s="1417" t="s">
        <v>1079</v>
      </c>
      <c r="C1236" s="1418"/>
      <c r="D1236" s="1451" t="s">
        <v>3864</v>
      </c>
      <c r="E1236" s="1418"/>
      <c r="F1236" s="1418"/>
      <c r="G1236" s="736"/>
      <c r="H1236" s="1418"/>
      <c r="I1236" s="1420"/>
    </row>
    <row r="1237" spans="1:9" s="1080" customFormat="1" ht="24.95" customHeight="1" x14ac:dyDescent="0.25">
      <c r="A1237" s="1411" t="s">
        <v>3865</v>
      </c>
      <c r="B1237" s="1411" t="s">
        <v>979</v>
      </c>
      <c r="C1237" s="1412" t="s">
        <v>3866</v>
      </c>
      <c r="D1237" s="1145" t="s">
        <v>3867</v>
      </c>
      <c r="E1237" s="1413" t="s">
        <v>92</v>
      </c>
      <c r="F1237" s="1414">
        <v>2</v>
      </c>
      <c r="G1237" s="67"/>
      <c r="H1237" s="1415">
        <f>ROUND(G1237*F1237,2)</f>
        <v>0</v>
      </c>
      <c r="I1237" s="1145" t="s">
        <v>986</v>
      </c>
    </row>
    <row r="1238" spans="1:9" ht="11.25" x14ac:dyDescent="0.2">
      <c r="A1238" s="1416"/>
      <c r="B1238" s="1417" t="s">
        <v>2912</v>
      </c>
      <c r="C1238" s="1418"/>
      <c r="D1238" s="1419" t="s">
        <v>3868</v>
      </c>
      <c r="E1238" s="1418"/>
      <c r="F1238" s="1418"/>
      <c r="G1238" s="736"/>
      <c r="H1238" s="1418"/>
      <c r="I1238" s="1420"/>
    </row>
    <row r="1239" spans="1:9" ht="270" x14ac:dyDescent="0.2">
      <c r="A1239" s="1416"/>
      <c r="B1239" s="1417" t="s">
        <v>1079</v>
      </c>
      <c r="C1239" s="1418"/>
      <c r="D1239" s="1451" t="s">
        <v>3869</v>
      </c>
      <c r="E1239" s="1418"/>
      <c r="F1239" s="1418"/>
      <c r="G1239" s="736"/>
      <c r="H1239" s="1418"/>
      <c r="I1239" s="1420"/>
    </row>
    <row r="1240" spans="1:9" s="1188" customFormat="1" ht="24.95" customHeight="1" x14ac:dyDescent="0.25">
      <c r="A1240" s="1516" t="s">
        <v>3870</v>
      </c>
      <c r="B1240" s="1517"/>
      <c r="C1240" s="1517"/>
      <c r="D1240" s="1517"/>
      <c r="E1240" s="1517"/>
      <c r="F1240" s="1517"/>
      <c r="G1240" s="1537"/>
      <c r="H1240" s="1517"/>
      <c r="I1240" s="1518"/>
    </row>
    <row r="1241" spans="1:9" ht="10.5" customHeight="1" x14ac:dyDescent="0.2">
      <c r="A1241" s="1492"/>
      <c r="B1241" s="1493"/>
      <c r="C1241" s="1493"/>
      <c r="D1241" s="1493"/>
      <c r="E1241" s="1493"/>
      <c r="F1241" s="1493"/>
      <c r="G1241" s="1538"/>
      <c r="H1241" s="1493"/>
      <c r="I1241" s="1494"/>
    </row>
    <row r="1242" spans="1:9" ht="10.5" customHeight="1" x14ac:dyDescent="0.2">
      <c r="A1242" s="1495"/>
      <c r="B1242" s="1496"/>
      <c r="C1242" s="1496"/>
      <c r="D1242" s="1496"/>
      <c r="E1242" s="1496"/>
      <c r="F1242" s="1496"/>
      <c r="G1242" s="1539"/>
      <c r="H1242" s="1496"/>
      <c r="I1242" s="1497"/>
    </row>
    <row r="1243" spans="1:9" s="1080" customFormat="1" ht="24.95" customHeight="1" x14ac:dyDescent="0.25">
      <c r="A1243" s="1411" t="s">
        <v>3871</v>
      </c>
      <c r="B1243" s="1411" t="s">
        <v>979</v>
      </c>
      <c r="C1243" s="1412" t="s">
        <v>3872</v>
      </c>
      <c r="D1243" s="1145" t="s">
        <v>3873</v>
      </c>
      <c r="E1243" s="1413" t="s">
        <v>92</v>
      </c>
      <c r="F1243" s="1414">
        <v>1</v>
      </c>
      <c r="G1243" s="67"/>
      <c r="H1243" s="1415">
        <f>ROUND(G1243*F1243,2)</f>
        <v>0</v>
      </c>
      <c r="I1243" s="1145" t="s">
        <v>986</v>
      </c>
    </row>
    <row r="1244" spans="1:9" ht="11.25" x14ac:dyDescent="0.2">
      <c r="A1244" s="1416"/>
      <c r="B1244" s="1417" t="s">
        <v>2912</v>
      </c>
      <c r="C1244" s="1418"/>
      <c r="D1244" s="1419" t="s">
        <v>3874</v>
      </c>
      <c r="E1244" s="1418"/>
      <c r="F1244" s="1418"/>
      <c r="G1244" s="736"/>
      <c r="H1244" s="1418"/>
      <c r="I1244" s="1420"/>
    </row>
    <row r="1245" spans="1:9" ht="303.75" x14ac:dyDescent="0.2">
      <c r="A1245" s="1416"/>
      <c r="B1245" s="1417" t="s">
        <v>1079</v>
      </c>
      <c r="C1245" s="1418"/>
      <c r="D1245" s="1451" t="s">
        <v>3875</v>
      </c>
      <c r="E1245" s="1418"/>
      <c r="F1245" s="1418"/>
      <c r="G1245" s="736"/>
      <c r="H1245" s="1418"/>
      <c r="I1245" s="1420"/>
    </row>
    <row r="1246" spans="1:9" s="1080" customFormat="1" ht="24.95" customHeight="1" x14ac:dyDescent="0.25">
      <c r="A1246" s="1404"/>
      <c r="B1246" s="1405" t="s">
        <v>977</v>
      </c>
      <c r="C1246" s="1406" t="s">
        <v>62</v>
      </c>
      <c r="D1246" s="1406" t="s">
        <v>63</v>
      </c>
      <c r="E1246" s="1407"/>
      <c r="F1246" s="1408"/>
      <c r="G1246" s="960"/>
      <c r="H1246" s="1409">
        <f>SUM(H1247:H1361)</f>
        <v>0</v>
      </c>
      <c r="I1246" s="1410"/>
    </row>
    <row r="1247" spans="1:9" s="1080" customFormat="1" ht="24.95" customHeight="1" x14ac:dyDescent="0.25">
      <c r="A1247" s="1411" t="s">
        <v>3876</v>
      </c>
      <c r="B1247" s="1411" t="s">
        <v>979</v>
      </c>
      <c r="C1247" s="1412" t="s">
        <v>3877</v>
      </c>
      <c r="D1247" s="1145" t="s">
        <v>3878</v>
      </c>
      <c r="E1247" s="1413" t="s">
        <v>92</v>
      </c>
      <c r="F1247" s="1414">
        <v>20</v>
      </c>
      <c r="G1247" s="67"/>
      <c r="H1247" s="1415">
        <f>ROUND(G1247*F1247,2)</f>
        <v>0</v>
      </c>
      <c r="I1247" s="1145" t="s">
        <v>986</v>
      </c>
    </row>
    <row r="1248" spans="1:9" ht="11.25" x14ac:dyDescent="0.2">
      <c r="A1248" s="1416"/>
      <c r="B1248" s="1417" t="s">
        <v>2912</v>
      </c>
      <c r="C1248" s="1418"/>
      <c r="D1248" s="1419" t="s">
        <v>3878</v>
      </c>
      <c r="E1248" s="1418"/>
      <c r="F1248" s="1418"/>
      <c r="G1248" s="736"/>
      <c r="H1248" s="1418"/>
      <c r="I1248" s="1420"/>
    </row>
    <row r="1249" spans="1:9" ht="225" x14ac:dyDescent="0.2">
      <c r="A1249" s="1416"/>
      <c r="B1249" s="1417" t="s">
        <v>1079</v>
      </c>
      <c r="C1249" s="1418"/>
      <c r="D1249" s="1451" t="s">
        <v>3879</v>
      </c>
      <c r="E1249" s="1418"/>
      <c r="F1249" s="1418"/>
      <c r="G1249" s="736"/>
      <c r="H1249" s="1418"/>
      <c r="I1249" s="1420"/>
    </row>
    <row r="1250" spans="1:9" s="1080" customFormat="1" ht="24.95" customHeight="1" x14ac:dyDescent="0.25">
      <c r="A1250" s="1411" t="s">
        <v>3880</v>
      </c>
      <c r="B1250" s="1411" t="s">
        <v>979</v>
      </c>
      <c r="C1250" s="1412" t="s">
        <v>3881</v>
      </c>
      <c r="D1250" s="1145" t="s">
        <v>3882</v>
      </c>
      <c r="E1250" s="1413" t="s">
        <v>92</v>
      </c>
      <c r="F1250" s="1414">
        <v>2</v>
      </c>
      <c r="G1250" s="67"/>
      <c r="H1250" s="1415">
        <f>ROUND(G1250*F1250,2)</f>
        <v>0</v>
      </c>
      <c r="I1250" s="1145" t="s">
        <v>986</v>
      </c>
    </row>
    <row r="1251" spans="1:9" ht="11.25" x14ac:dyDescent="0.2">
      <c r="A1251" s="1416"/>
      <c r="B1251" s="1417" t="s">
        <v>2912</v>
      </c>
      <c r="C1251" s="1418"/>
      <c r="D1251" s="1419" t="s">
        <v>3882</v>
      </c>
      <c r="E1251" s="1418"/>
      <c r="F1251" s="1418"/>
      <c r="G1251" s="736"/>
      <c r="H1251" s="1418"/>
      <c r="I1251" s="1420"/>
    </row>
    <row r="1252" spans="1:9" ht="270" x14ac:dyDescent="0.2">
      <c r="A1252" s="1416"/>
      <c r="B1252" s="1417" t="s">
        <v>1079</v>
      </c>
      <c r="C1252" s="1418"/>
      <c r="D1252" s="1451" t="s">
        <v>3883</v>
      </c>
      <c r="E1252" s="1418"/>
      <c r="F1252" s="1418"/>
      <c r="G1252" s="736"/>
      <c r="H1252" s="1418"/>
      <c r="I1252" s="1420"/>
    </row>
    <row r="1253" spans="1:9" s="1080" customFormat="1" ht="24.95" customHeight="1" x14ac:dyDescent="0.25">
      <c r="A1253" s="1411" t="s">
        <v>3884</v>
      </c>
      <c r="B1253" s="1411" t="s">
        <v>979</v>
      </c>
      <c r="C1253" s="1412" t="s">
        <v>3885</v>
      </c>
      <c r="D1253" s="1145" t="s">
        <v>3886</v>
      </c>
      <c r="E1253" s="1413" t="s">
        <v>92</v>
      </c>
      <c r="F1253" s="1414">
        <v>3</v>
      </c>
      <c r="G1253" s="67"/>
      <c r="H1253" s="1415">
        <f>ROUND(G1253*F1253,2)</f>
        <v>0</v>
      </c>
      <c r="I1253" s="1145" t="s">
        <v>986</v>
      </c>
    </row>
    <row r="1254" spans="1:9" ht="11.25" x14ac:dyDescent="0.2">
      <c r="A1254" s="1416"/>
      <c r="B1254" s="1417" t="s">
        <v>2912</v>
      </c>
      <c r="C1254" s="1418"/>
      <c r="D1254" s="1419" t="s">
        <v>3886</v>
      </c>
      <c r="E1254" s="1418"/>
      <c r="F1254" s="1418"/>
      <c r="G1254" s="736"/>
      <c r="H1254" s="1418"/>
      <c r="I1254" s="1420"/>
    </row>
    <row r="1255" spans="1:9" ht="270" x14ac:dyDescent="0.2">
      <c r="A1255" s="1416"/>
      <c r="B1255" s="1417" t="s">
        <v>1079</v>
      </c>
      <c r="C1255" s="1418"/>
      <c r="D1255" s="1451" t="s">
        <v>3887</v>
      </c>
      <c r="E1255" s="1418"/>
      <c r="F1255" s="1418"/>
      <c r="G1255" s="736"/>
      <c r="H1255" s="1418"/>
      <c r="I1255" s="1420"/>
    </row>
    <row r="1256" spans="1:9" s="1080" customFormat="1" ht="24.95" customHeight="1" x14ac:dyDescent="0.25">
      <c r="A1256" s="1411" t="s">
        <v>3888</v>
      </c>
      <c r="B1256" s="1411" t="s">
        <v>979</v>
      </c>
      <c r="C1256" s="1412" t="s">
        <v>3889</v>
      </c>
      <c r="D1256" s="1145" t="s">
        <v>3890</v>
      </c>
      <c r="E1256" s="1413" t="s">
        <v>92</v>
      </c>
      <c r="F1256" s="1414">
        <v>3</v>
      </c>
      <c r="G1256" s="67"/>
      <c r="H1256" s="1415">
        <f>ROUND(G1256*F1256,2)</f>
        <v>0</v>
      </c>
      <c r="I1256" s="1145" t="s">
        <v>986</v>
      </c>
    </row>
    <row r="1257" spans="1:9" ht="11.25" x14ac:dyDescent="0.2">
      <c r="A1257" s="1416"/>
      <c r="B1257" s="1417" t="s">
        <v>2912</v>
      </c>
      <c r="C1257" s="1418"/>
      <c r="D1257" s="1419" t="s">
        <v>3890</v>
      </c>
      <c r="E1257" s="1418"/>
      <c r="F1257" s="1418"/>
      <c r="G1257" s="736"/>
      <c r="H1257" s="1418"/>
      <c r="I1257" s="1420"/>
    </row>
    <row r="1258" spans="1:9" ht="371.25" x14ac:dyDescent="0.2">
      <c r="A1258" s="1416"/>
      <c r="B1258" s="1417" t="s">
        <v>1079</v>
      </c>
      <c r="C1258" s="1418"/>
      <c r="D1258" s="1498" t="s">
        <v>3891</v>
      </c>
      <c r="E1258" s="1418"/>
      <c r="F1258" s="1418"/>
      <c r="G1258" s="736"/>
      <c r="H1258" s="1418"/>
      <c r="I1258" s="1420"/>
    </row>
    <row r="1259" spans="1:9" s="1080" customFormat="1" ht="24.95" customHeight="1" x14ac:dyDescent="0.25">
      <c r="A1259" s="1438" t="s">
        <v>3892</v>
      </c>
      <c r="B1259" s="1438" t="s">
        <v>979</v>
      </c>
      <c r="C1259" s="1439" t="s">
        <v>3893</v>
      </c>
      <c r="D1259" s="1440" t="s">
        <v>3894</v>
      </c>
      <c r="E1259" s="1441" t="s">
        <v>92</v>
      </c>
      <c r="F1259" s="1442">
        <v>14</v>
      </c>
      <c r="G1259" s="67"/>
      <c r="H1259" s="1443">
        <f>ROUND(G1259*F1259,2)</f>
        <v>0</v>
      </c>
      <c r="I1259" s="1440" t="s">
        <v>986</v>
      </c>
    </row>
    <row r="1260" spans="1:9" ht="11.25" x14ac:dyDescent="0.2">
      <c r="A1260" s="1416"/>
      <c r="B1260" s="1417" t="s">
        <v>2912</v>
      </c>
      <c r="C1260" s="1418"/>
      <c r="D1260" s="1419" t="s">
        <v>3894</v>
      </c>
      <c r="E1260" s="1418"/>
      <c r="F1260" s="1418"/>
      <c r="G1260" s="736"/>
      <c r="H1260" s="1418"/>
      <c r="I1260" s="1420"/>
    </row>
    <row r="1261" spans="1:9" ht="213.75" x14ac:dyDescent="0.2">
      <c r="A1261" s="1416"/>
      <c r="B1261" s="1417" t="s">
        <v>1079</v>
      </c>
      <c r="C1261" s="1418"/>
      <c r="D1261" s="1451" t="s">
        <v>3895</v>
      </c>
      <c r="E1261" s="1418"/>
      <c r="F1261" s="1418"/>
      <c r="G1261" s="736"/>
      <c r="H1261" s="1418"/>
      <c r="I1261" s="1420"/>
    </row>
    <row r="1262" spans="1:9" s="1080" customFormat="1" ht="24.95" customHeight="1" x14ac:dyDescent="0.25">
      <c r="A1262" s="1411" t="s">
        <v>3896</v>
      </c>
      <c r="B1262" s="1411" t="s">
        <v>979</v>
      </c>
      <c r="C1262" s="1412" t="s">
        <v>3897</v>
      </c>
      <c r="D1262" s="1145" t="s">
        <v>3898</v>
      </c>
      <c r="E1262" s="1413" t="s">
        <v>92</v>
      </c>
      <c r="F1262" s="1414">
        <v>2</v>
      </c>
      <c r="G1262" s="67"/>
      <c r="H1262" s="1415">
        <f>ROUND(G1262*F1262,2)</f>
        <v>0</v>
      </c>
      <c r="I1262" s="1145" t="s">
        <v>986</v>
      </c>
    </row>
    <row r="1263" spans="1:9" ht="11.25" x14ac:dyDescent="0.2">
      <c r="A1263" s="1416"/>
      <c r="B1263" s="1417" t="s">
        <v>2912</v>
      </c>
      <c r="C1263" s="1418"/>
      <c r="D1263" s="1419" t="s">
        <v>3898</v>
      </c>
      <c r="E1263" s="1418"/>
      <c r="F1263" s="1418"/>
      <c r="G1263" s="736"/>
      <c r="H1263" s="1418"/>
      <c r="I1263" s="1420"/>
    </row>
    <row r="1264" spans="1:9" ht="409.5" x14ac:dyDescent="0.2">
      <c r="A1264" s="1416"/>
      <c r="B1264" s="1417" t="s">
        <v>1079</v>
      </c>
      <c r="C1264" s="1418"/>
      <c r="D1264" s="1498" t="s">
        <v>3899</v>
      </c>
      <c r="E1264" s="1418"/>
      <c r="F1264" s="1418"/>
      <c r="G1264" s="736"/>
      <c r="H1264" s="1418"/>
      <c r="I1264" s="1420"/>
    </row>
    <row r="1265" spans="1:9" s="1080" customFormat="1" ht="24.95" customHeight="1" x14ac:dyDescent="0.25">
      <c r="A1265" s="1411" t="s">
        <v>3900</v>
      </c>
      <c r="B1265" s="1411" t="s">
        <v>979</v>
      </c>
      <c r="C1265" s="1412" t="s">
        <v>3901</v>
      </c>
      <c r="D1265" s="1145" t="s">
        <v>3902</v>
      </c>
      <c r="E1265" s="1413" t="s">
        <v>92</v>
      </c>
      <c r="F1265" s="1414">
        <v>1</v>
      </c>
      <c r="G1265" s="67"/>
      <c r="H1265" s="1415">
        <f>ROUND(G1265*F1265,2)</f>
        <v>0</v>
      </c>
      <c r="I1265" s="1145" t="s">
        <v>986</v>
      </c>
    </row>
    <row r="1266" spans="1:9" ht="11.25" x14ac:dyDescent="0.2">
      <c r="A1266" s="1416"/>
      <c r="B1266" s="1417" t="s">
        <v>2912</v>
      </c>
      <c r="C1266" s="1418"/>
      <c r="D1266" s="1419" t="s">
        <v>3902</v>
      </c>
      <c r="E1266" s="1418"/>
      <c r="F1266" s="1418"/>
      <c r="G1266" s="736"/>
      <c r="H1266" s="1418"/>
      <c r="I1266" s="1420"/>
    </row>
    <row r="1267" spans="1:9" ht="213.75" x14ac:dyDescent="0.2">
      <c r="A1267" s="1416"/>
      <c r="B1267" s="1417" t="s">
        <v>1079</v>
      </c>
      <c r="C1267" s="1418"/>
      <c r="D1267" s="1451" t="s">
        <v>3903</v>
      </c>
      <c r="E1267" s="1418"/>
      <c r="F1267" s="1418"/>
      <c r="G1267" s="736"/>
      <c r="H1267" s="1418"/>
      <c r="I1267" s="1420"/>
    </row>
    <row r="1268" spans="1:9" s="1080" customFormat="1" ht="24.95" customHeight="1" x14ac:dyDescent="0.25">
      <c r="A1268" s="1411" t="s">
        <v>3904</v>
      </c>
      <c r="B1268" s="1411" t="s">
        <v>979</v>
      </c>
      <c r="C1268" s="1412" t="s">
        <v>3905</v>
      </c>
      <c r="D1268" s="1145" t="s">
        <v>3898</v>
      </c>
      <c r="E1268" s="1413" t="s">
        <v>92</v>
      </c>
      <c r="F1268" s="1414">
        <v>2</v>
      </c>
      <c r="G1268" s="67"/>
      <c r="H1268" s="1415">
        <f>ROUND(G1268*F1268,2)</f>
        <v>0</v>
      </c>
      <c r="I1268" s="1145" t="s">
        <v>986</v>
      </c>
    </row>
    <row r="1269" spans="1:9" ht="11.25" x14ac:dyDescent="0.2">
      <c r="A1269" s="1416"/>
      <c r="B1269" s="1417" t="s">
        <v>2912</v>
      </c>
      <c r="C1269" s="1418"/>
      <c r="D1269" s="1419" t="s">
        <v>3898</v>
      </c>
      <c r="E1269" s="1418"/>
      <c r="F1269" s="1418"/>
      <c r="G1269" s="736"/>
      <c r="H1269" s="1418"/>
      <c r="I1269" s="1420"/>
    </row>
    <row r="1270" spans="1:9" ht="409.5" x14ac:dyDescent="0.2">
      <c r="A1270" s="1416"/>
      <c r="B1270" s="1417" t="s">
        <v>1079</v>
      </c>
      <c r="C1270" s="1418"/>
      <c r="D1270" s="1498" t="s">
        <v>3899</v>
      </c>
      <c r="E1270" s="1418"/>
      <c r="F1270" s="1418"/>
      <c r="G1270" s="736"/>
      <c r="H1270" s="1418"/>
      <c r="I1270" s="1420"/>
    </row>
    <row r="1271" spans="1:9" s="1080" customFormat="1" ht="24.95" customHeight="1" x14ac:dyDescent="0.25">
      <c r="A1271" s="1411" t="s">
        <v>3906</v>
      </c>
      <c r="B1271" s="1411" t="s">
        <v>979</v>
      </c>
      <c r="C1271" s="1412" t="s">
        <v>3907</v>
      </c>
      <c r="D1271" s="1145" t="s">
        <v>3908</v>
      </c>
      <c r="E1271" s="1413" t="s">
        <v>92</v>
      </c>
      <c r="F1271" s="1414">
        <v>4</v>
      </c>
      <c r="G1271" s="67"/>
      <c r="H1271" s="1415">
        <f>ROUND(G1271*F1271,2)</f>
        <v>0</v>
      </c>
      <c r="I1271" s="1145" t="s">
        <v>986</v>
      </c>
    </row>
    <row r="1272" spans="1:9" ht="11.25" x14ac:dyDescent="0.2">
      <c r="A1272" s="1416"/>
      <c r="B1272" s="1417" t="s">
        <v>2912</v>
      </c>
      <c r="C1272" s="1418"/>
      <c r="D1272" s="1419" t="s">
        <v>3908</v>
      </c>
      <c r="E1272" s="1418"/>
      <c r="F1272" s="1418"/>
      <c r="G1272" s="736"/>
      <c r="H1272" s="1418"/>
      <c r="I1272" s="1420"/>
    </row>
    <row r="1273" spans="1:9" ht="236.25" x14ac:dyDescent="0.2">
      <c r="A1273" s="1416"/>
      <c r="B1273" s="1417" t="s">
        <v>1079</v>
      </c>
      <c r="C1273" s="1418"/>
      <c r="D1273" s="1451" t="s">
        <v>3909</v>
      </c>
      <c r="E1273" s="1418"/>
      <c r="F1273" s="1418"/>
      <c r="G1273" s="736"/>
      <c r="H1273" s="1418"/>
      <c r="I1273" s="1420"/>
    </row>
    <row r="1274" spans="1:9" s="1080" customFormat="1" ht="24.95" customHeight="1" x14ac:dyDescent="0.25">
      <c r="A1274" s="1411" t="s">
        <v>3910</v>
      </c>
      <c r="B1274" s="1411" t="s">
        <v>979</v>
      </c>
      <c r="C1274" s="1412" t="s">
        <v>3911</v>
      </c>
      <c r="D1274" s="1145" t="s">
        <v>3912</v>
      </c>
      <c r="E1274" s="1413" t="s">
        <v>92</v>
      </c>
      <c r="F1274" s="1414">
        <v>6</v>
      </c>
      <c r="G1274" s="67"/>
      <c r="H1274" s="1415">
        <f>ROUND(G1274*F1274,2)</f>
        <v>0</v>
      </c>
      <c r="I1274" s="1145" t="s">
        <v>986</v>
      </c>
    </row>
    <row r="1275" spans="1:9" ht="11.25" x14ac:dyDescent="0.2">
      <c r="A1275" s="1416"/>
      <c r="B1275" s="1417" t="s">
        <v>2912</v>
      </c>
      <c r="C1275" s="1418"/>
      <c r="D1275" s="1419" t="s">
        <v>3912</v>
      </c>
      <c r="E1275" s="1418"/>
      <c r="F1275" s="1418"/>
      <c r="G1275" s="736"/>
      <c r="H1275" s="1418"/>
      <c r="I1275" s="1420"/>
    </row>
    <row r="1276" spans="1:9" ht="236.25" x14ac:dyDescent="0.2">
      <c r="A1276" s="1416"/>
      <c r="B1276" s="1417" t="s">
        <v>1079</v>
      </c>
      <c r="C1276" s="1418"/>
      <c r="D1276" s="1451" t="s">
        <v>3913</v>
      </c>
      <c r="E1276" s="1418"/>
      <c r="F1276" s="1418"/>
      <c r="G1276" s="736"/>
      <c r="H1276" s="1418"/>
      <c r="I1276" s="1420"/>
    </row>
    <row r="1277" spans="1:9" s="1080" customFormat="1" ht="24.95" customHeight="1" x14ac:dyDescent="0.25">
      <c r="A1277" s="1411" t="s">
        <v>3914</v>
      </c>
      <c r="B1277" s="1411" t="s">
        <v>979</v>
      </c>
      <c r="C1277" s="1412" t="s">
        <v>3915</v>
      </c>
      <c r="D1277" s="1145" t="s">
        <v>3916</v>
      </c>
      <c r="E1277" s="1413" t="s">
        <v>92</v>
      </c>
      <c r="F1277" s="1414">
        <v>1</v>
      </c>
      <c r="G1277" s="67"/>
      <c r="H1277" s="1415">
        <f>ROUND(G1277*F1277,2)</f>
        <v>0</v>
      </c>
      <c r="I1277" s="1145" t="s">
        <v>986</v>
      </c>
    </row>
    <row r="1278" spans="1:9" ht="11.25" x14ac:dyDescent="0.2">
      <c r="A1278" s="1416"/>
      <c r="B1278" s="1417" t="s">
        <v>2912</v>
      </c>
      <c r="C1278" s="1418"/>
      <c r="D1278" s="1419" t="s">
        <v>3916</v>
      </c>
      <c r="E1278" s="1418"/>
      <c r="F1278" s="1418"/>
      <c r="G1278" s="736"/>
      <c r="H1278" s="1418"/>
      <c r="I1278" s="1420"/>
    </row>
    <row r="1279" spans="1:9" ht="236.25" x14ac:dyDescent="0.2">
      <c r="A1279" s="1416"/>
      <c r="B1279" s="1417" t="s">
        <v>1079</v>
      </c>
      <c r="C1279" s="1418"/>
      <c r="D1279" s="1451" t="s">
        <v>3917</v>
      </c>
      <c r="E1279" s="1418"/>
      <c r="F1279" s="1418"/>
      <c r="G1279" s="736"/>
      <c r="H1279" s="1418"/>
      <c r="I1279" s="1420"/>
    </row>
    <row r="1280" spans="1:9" s="1080" customFormat="1" ht="24.95" customHeight="1" x14ac:dyDescent="0.25">
      <c r="A1280" s="1438" t="s">
        <v>3918</v>
      </c>
      <c r="B1280" s="1438" t="s">
        <v>979</v>
      </c>
      <c r="C1280" s="1439" t="s">
        <v>3919</v>
      </c>
      <c r="D1280" s="1440" t="s">
        <v>3920</v>
      </c>
      <c r="E1280" s="1441" t="s">
        <v>125</v>
      </c>
      <c r="F1280" s="1442">
        <v>21.5</v>
      </c>
      <c r="G1280" s="67"/>
      <c r="H1280" s="1443">
        <f>ROUND(G1280*F1280,2)</f>
        <v>0</v>
      </c>
      <c r="I1280" s="1440" t="s">
        <v>986</v>
      </c>
    </row>
    <row r="1281" spans="1:9" ht="11.25" x14ac:dyDescent="0.2">
      <c r="A1281" s="1416"/>
      <c r="B1281" s="1417" t="s">
        <v>2912</v>
      </c>
      <c r="C1281" s="1418"/>
      <c r="D1281" s="1419" t="s">
        <v>3920</v>
      </c>
      <c r="E1281" s="1418"/>
      <c r="F1281" s="1418"/>
      <c r="G1281" s="736"/>
      <c r="H1281" s="1418"/>
      <c r="I1281" s="1420"/>
    </row>
    <row r="1282" spans="1:9" ht="225" x14ac:dyDescent="0.2">
      <c r="A1282" s="1416"/>
      <c r="B1282" s="1417" t="s">
        <v>1079</v>
      </c>
      <c r="C1282" s="1418"/>
      <c r="D1282" s="1451" t="s">
        <v>3921</v>
      </c>
      <c r="E1282" s="1418"/>
      <c r="F1282" s="1418"/>
      <c r="G1282" s="736"/>
      <c r="H1282" s="1418"/>
      <c r="I1282" s="1420"/>
    </row>
    <row r="1283" spans="1:9" s="1080" customFormat="1" ht="24.95" customHeight="1" x14ac:dyDescent="0.25">
      <c r="A1283" s="1438" t="s">
        <v>3922</v>
      </c>
      <c r="B1283" s="1438" t="s">
        <v>979</v>
      </c>
      <c r="C1283" s="1439" t="s">
        <v>3923</v>
      </c>
      <c r="D1283" s="1440" t="s">
        <v>3924</v>
      </c>
      <c r="E1283" s="1441" t="s">
        <v>125</v>
      </c>
      <c r="F1283" s="1442">
        <v>16.2</v>
      </c>
      <c r="G1283" s="67"/>
      <c r="H1283" s="1443">
        <f>ROUND(G1283*F1283,2)</f>
        <v>0</v>
      </c>
      <c r="I1283" s="1440" t="s">
        <v>986</v>
      </c>
    </row>
    <row r="1284" spans="1:9" ht="11.25" x14ac:dyDescent="0.2">
      <c r="A1284" s="1416"/>
      <c r="B1284" s="1417" t="s">
        <v>2912</v>
      </c>
      <c r="C1284" s="1418"/>
      <c r="D1284" s="1419" t="s">
        <v>3924</v>
      </c>
      <c r="E1284" s="1418"/>
      <c r="F1284" s="1418"/>
      <c r="G1284" s="736"/>
      <c r="H1284" s="1418"/>
      <c r="I1284" s="1420"/>
    </row>
    <row r="1285" spans="1:9" ht="225" x14ac:dyDescent="0.2">
      <c r="A1285" s="1416"/>
      <c r="B1285" s="1417" t="s">
        <v>1079</v>
      </c>
      <c r="C1285" s="1418"/>
      <c r="D1285" s="1451" t="s">
        <v>3925</v>
      </c>
      <c r="E1285" s="1418"/>
      <c r="F1285" s="1418"/>
      <c r="G1285" s="736"/>
      <c r="H1285" s="1418"/>
      <c r="I1285" s="1420"/>
    </row>
    <row r="1286" spans="1:9" s="1080" customFormat="1" ht="24.95" customHeight="1" x14ac:dyDescent="0.25">
      <c r="A1286" s="1411" t="s">
        <v>3926</v>
      </c>
      <c r="B1286" s="1411" t="s">
        <v>979</v>
      </c>
      <c r="C1286" s="1412" t="s">
        <v>3927</v>
      </c>
      <c r="D1286" s="1145" t="s">
        <v>3928</v>
      </c>
      <c r="E1286" s="1413" t="s">
        <v>125</v>
      </c>
      <c r="F1286" s="1414">
        <v>14.6</v>
      </c>
      <c r="G1286" s="67"/>
      <c r="H1286" s="1415">
        <f>ROUND(G1286*F1286,2)</f>
        <v>0</v>
      </c>
      <c r="I1286" s="1145" t="s">
        <v>986</v>
      </c>
    </row>
    <row r="1287" spans="1:9" ht="11.25" x14ac:dyDescent="0.2">
      <c r="A1287" s="1416"/>
      <c r="B1287" s="1417" t="s">
        <v>2912</v>
      </c>
      <c r="C1287" s="1418"/>
      <c r="D1287" s="1419" t="s">
        <v>3929</v>
      </c>
      <c r="E1287" s="1418"/>
      <c r="F1287" s="1418"/>
      <c r="G1287" s="736"/>
      <c r="H1287" s="1418"/>
      <c r="I1287" s="1420"/>
    </row>
    <row r="1288" spans="1:9" ht="236.25" x14ac:dyDescent="0.2">
      <c r="A1288" s="1416"/>
      <c r="B1288" s="1417" t="s">
        <v>1079</v>
      </c>
      <c r="C1288" s="1418"/>
      <c r="D1288" s="1451" t="s">
        <v>3930</v>
      </c>
      <c r="E1288" s="1418"/>
      <c r="F1288" s="1418"/>
      <c r="G1288" s="736"/>
      <c r="H1288" s="1418"/>
      <c r="I1288" s="1420"/>
    </row>
    <row r="1289" spans="1:9" s="1080" customFormat="1" ht="24.95" customHeight="1" x14ac:dyDescent="0.25">
      <c r="A1289" s="1411" t="s">
        <v>3931</v>
      </c>
      <c r="B1289" s="1411" t="s">
        <v>979</v>
      </c>
      <c r="C1289" s="1412" t="s">
        <v>3932</v>
      </c>
      <c r="D1289" s="1145" t="s">
        <v>3933</v>
      </c>
      <c r="E1289" s="1413" t="s">
        <v>106</v>
      </c>
      <c r="F1289" s="1414">
        <v>41.9</v>
      </c>
      <c r="G1289" s="67"/>
      <c r="H1289" s="1415">
        <f>ROUND(G1289*F1289,2)</f>
        <v>0</v>
      </c>
      <c r="I1289" s="1145" t="s">
        <v>986</v>
      </c>
    </row>
    <row r="1290" spans="1:9" ht="11.25" x14ac:dyDescent="0.2">
      <c r="A1290" s="1416"/>
      <c r="B1290" s="1417" t="s">
        <v>2912</v>
      </c>
      <c r="C1290" s="1418"/>
      <c r="D1290" s="1419" t="s">
        <v>3933</v>
      </c>
      <c r="E1290" s="1418"/>
      <c r="F1290" s="1418"/>
      <c r="G1290" s="736"/>
      <c r="H1290" s="1418"/>
      <c r="I1290" s="1420"/>
    </row>
    <row r="1291" spans="1:9" ht="292.5" x14ac:dyDescent="0.2">
      <c r="A1291" s="1416"/>
      <c r="B1291" s="1417" t="s">
        <v>1079</v>
      </c>
      <c r="C1291" s="1418"/>
      <c r="D1291" s="1451" t="s">
        <v>3934</v>
      </c>
      <c r="E1291" s="1418"/>
      <c r="F1291" s="1418"/>
      <c r="G1291" s="736"/>
      <c r="H1291" s="1418"/>
      <c r="I1291" s="1420"/>
    </row>
    <row r="1292" spans="1:9" s="1080" customFormat="1" ht="24.95" customHeight="1" x14ac:dyDescent="0.25">
      <c r="A1292" s="1411" t="s">
        <v>3935</v>
      </c>
      <c r="B1292" s="1411" t="s">
        <v>979</v>
      </c>
      <c r="C1292" s="1412" t="s">
        <v>3936</v>
      </c>
      <c r="D1292" s="1145" t="s">
        <v>3937</v>
      </c>
      <c r="E1292" s="1413" t="s">
        <v>106</v>
      </c>
      <c r="F1292" s="1414">
        <v>15.4</v>
      </c>
      <c r="G1292" s="67"/>
      <c r="H1292" s="1415">
        <f>ROUND(G1292*F1292,2)</f>
        <v>0</v>
      </c>
      <c r="I1292" s="1145" t="s">
        <v>986</v>
      </c>
    </row>
    <row r="1293" spans="1:9" ht="11.25" x14ac:dyDescent="0.2">
      <c r="A1293" s="1416"/>
      <c r="B1293" s="1417" t="s">
        <v>2912</v>
      </c>
      <c r="C1293" s="1418"/>
      <c r="D1293" s="1419" t="s">
        <v>3938</v>
      </c>
      <c r="E1293" s="1418"/>
      <c r="F1293" s="1418"/>
      <c r="G1293" s="736"/>
      <c r="H1293" s="1418"/>
      <c r="I1293" s="1420"/>
    </row>
    <row r="1294" spans="1:9" ht="315" x14ac:dyDescent="0.2">
      <c r="A1294" s="1416"/>
      <c r="B1294" s="1417" t="s">
        <v>1079</v>
      </c>
      <c r="C1294" s="1418"/>
      <c r="D1294" s="1451" t="s">
        <v>3939</v>
      </c>
      <c r="E1294" s="1418"/>
      <c r="F1294" s="1418"/>
      <c r="G1294" s="736"/>
      <c r="H1294" s="1418"/>
      <c r="I1294" s="1420"/>
    </row>
    <row r="1295" spans="1:9" s="1080" customFormat="1" ht="24.95" customHeight="1" x14ac:dyDescent="0.25">
      <c r="A1295" s="1438" t="s">
        <v>3940</v>
      </c>
      <c r="B1295" s="1438" t="s">
        <v>979</v>
      </c>
      <c r="C1295" s="1439" t="s">
        <v>3941</v>
      </c>
      <c r="D1295" s="1440" t="s">
        <v>3942</v>
      </c>
      <c r="E1295" s="1441" t="s">
        <v>106</v>
      </c>
      <c r="F1295" s="1442">
        <v>98.2</v>
      </c>
      <c r="G1295" s="67"/>
      <c r="H1295" s="1443">
        <f>ROUND(G1295*F1295,2)</f>
        <v>0</v>
      </c>
      <c r="I1295" s="1440" t="s">
        <v>986</v>
      </c>
    </row>
    <row r="1296" spans="1:9" ht="11.25" x14ac:dyDescent="0.2">
      <c r="A1296" s="1416"/>
      <c r="B1296" s="1417" t="s">
        <v>2912</v>
      </c>
      <c r="C1296" s="1418"/>
      <c r="D1296" s="1419" t="s">
        <v>3942</v>
      </c>
      <c r="E1296" s="1418"/>
      <c r="F1296" s="1418"/>
      <c r="G1296" s="736"/>
      <c r="H1296" s="1418"/>
      <c r="I1296" s="1420"/>
    </row>
    <row r="1297" spans="1:9" ht="303.75" x14ac:dyDescent="0.2">
      <c r="A1297" s="1416"/>
      <c r="B1297" s="1417" t="s">
        <v>1079</v>
      </c>
      <c r="C1297" s="1418"/>
      <c r="D1297" s="1451" t="s">
        <v>3943</v>
      </c>
      <c r="E1297" s="1418"/>
      <c r="F1297" s="1418"/>
      <c r="G1297" s="736"/>
      <c r="H1297" s="1418"/>
      <c r="I1297" s="1420"/>
    </row>
    <row r="1298" spans="1:9" s="1080" customFormat="1" ht="24.95" customHeight="1" x14ac:dyDescent="0.25">
      <c r="A1298" s="1438" t="s">
        <v>3944</v>
      </c>
      <c r="B1298" s="1438" t="s">
        <v>979</v>
      </c>
      <c r="C1298" s="1439" t="s">
        <v>3945</v>
      </c>
      <c r="D1298" s="1440" t="s">
        <v>3946</v>
      </c>
      <c r="E1298" s="1441" t="s">
        <v>106</v>
      </c>
      <c r="F1298" s="1442">
        <v>34</v>
      </c>
      <c r="G1298" s="67"/>
      <c r="H1298" s="1443">
        <f>ROUND(G1298*F1298,2)</f>
        <v>0</v>
      </c>
      <c r="I1298" s="1440" t="s">
        <v>986</v>
      </c>
    </row>
    <row r="1299" spans="1:9" ht="11.25" x14ac:dyDescent="0.2">
      <c r="A1299" s="1416"/>
      <c r="B1299" s="1417" t="s">
        <v>2912</v>
      </c>
      <c r="C1299" s="1418"/>
      <c r="D1299" s="1419" t="s">
        <v>3947</v>
      </c>
      <c r="E1299" s="1418"/>
      <c r="F1299" s="1418"/>
      <c r="G1299" s="736"/>
      <c r="H1299" s="1418"/>
      <c r="I1299" s="1420"/>
    </row>
    <row r="1300" spans="1:9" ht="258.75" x14ac:dyDescent="0.2">
      <c r="A1300" s="1416"/>
      <c r="B1300" s="1417" t="s">
        <v>1079</v>
      </c>
      <c r="C1300" s="1418"/>
      <c r="D1300" s="1451" t="s">
        <v>3948</v>
      </c>
      <c r="E1300" s="1418"/>
      <c r="F1300" s="1418"/>
      <c r="G1300" s="736"/>
      <c r="H1300" s="1418"/>
      <c r="I1300" s="1420"/>
    </row>
    <row r="1301" spans="1:9" s="1080" customFormat="1" ht="24.95" customHeight="1" x14ac:dyDescent="0.25">
      <c r="A1301" s="1411" t="s">
        <v>3949</v>
      </c>
      <c r="B1301" s="1411" t="s">
        <v>979</v>
      </c>
      <c r="C1301" s="1412" t="s">
        <v>3950</v>
      </c>
      <c r="D1301" s="1145" t="s">
        <v>3951</v>
      </c>
      <c r="E1301" s="1413" t="s">
        <v>125</v>
      </c>
      <c r="F1301" s="1414">
        <v>110.9</v>
      </c>
      <c r="G1301" s="67"/>
      <c r="H1301" s="1415">
        <f>ROUND(G1301*F1301,2)</f>
        <v>0</v>
      </c>
      <c r="I1301" s="1145" t="s">
        <v>986</v>
      </c>
    </row>
    <row r="1302" spans="1:9" ht="11.25" x14ac:dyDescent="0.2">
      <c r="A1302" s="1416"/>
      <c r="B1302" s="1417" t="s">
        <v>2912</v>
      </c>
      <c r="C1302" s="1418"/>
      <c r="D1302" s="1419" t="s">
        <v>3951</v>
      </c>
      <c r="E1302" s="1418"/>
      <c r="F1302" s="1418"/>
      <c r="G1302" s="736"/>
      <c r="H1302" s="1418"/>
      <c r="I1302" s="1420"/>
    </row>
    <row r="1303" spans="1:9" ht="168.75" x14ac:dyDescent="0.2">
      <c r="A1303" s="1416"/>
      <c r="B1303" s="1417" t="s">
        <v>1079</v>
      </c>
      <c r="C1303" s="1418"/>
      <c r="D1303" s="1451" t="s">
        <v>3952</v>
      </c>
      <c r="E1303" s="1418"/>
      <c r="F1303" s="1418"/>
      <c r="G1303" s="736"/>
      <c r="H1303" s="1418"/>
      <c r="I1303" s="1420"/>
    </row>
    <row r="1304" spans="1:9" s="1080" customFormat="1" ht="24.95" customHeight="1" x14ac:dyDescent="0.25">
      <c r="A1304" s="1411" t="s">
        <v>3953</v>
      </c>
      <c r="B1304" s="1411" t="s">
        <v>979</v>
      </c>
      <c r="C1304" s="1412" t="s">
        <v>3954</v>
      </c>
      <c r="D1304" s="1145" t="s">
        <v>3955</v>
      </c>
      <c r="E1304" s="1413" t="s">
        <v>92</v>
      </c>
      <c r="F1304" s="1414">
        <v>1</v>
      </c>
      <c r="G1304" s="67"/>
      <c r="H1304" s="1415">
        <f>ROUND(G1304*F1304,2)</f>
        <v>0</v>
      </c>
      <c r="I1304" s="1145" t="s">
        <v>986</v>
      </c>
    </row>
    <row r="1305" spans="1:9" ht="11.25" x14ac:dyDescent="0.2">
      <c r="A1305" s="1416"/>
      <c r="B1305" s="1417" t="s">
        <v>2912</v>
      </c>
      <c r="C1305" s="1418"/>
      <c r="D1305" s="1419" t="s">
        <v>3955</v>
      </c>
      <c r="E1305" s="1418"/>
      <c r="F1305" s="1418"/>
      <c r="G1305" s="736"/>
      <c r="H1305" s="1418"/>
      <c r="I1305" s="1420"/>
    </row>
    <row r="1306" spans="1:9" ht="270" x14ac:dyDescent="0.2">
      <c r="A1306" s="1416"/>
      <c r="B1306" s="1417" t="s">
        <v>1079</v>
      </c>
      <c r="C1306" s="1418"/>
      <c r="D1306" s="1451" t="s">
        <v>3956</v>
      </c>
      <c r="E1306" s="1418"/>
      <c r="F1306" s="1418"/>
      <c r="G1306" s="736"/>
      <c r="H1306" s="1418"/>
      <c r="I1306" s="1420"/>
    </row>
    <row r="1307" spans="1:9" s="1080" customFormat="1" ht="24.95" customHeight="1" x14ac:dyDescent="0.25">
      <c r="A1307" s="1411" t="s">
        <v>3957</v>
      </c>
      <c r="B1307" s="1411" t="s">
        <v>979</v>
      </c>
      <c r="C1307" s="1412" t="s">
        <v>3958</v>
      </c>
      <c r="D1307" s="1145" t="s">
        <v>3959</v>
      </c>
      <c r="E1307" s="1413" t="s">
        <v>3960</v>
      </c>
      <c r="F1307" s="1414">
        <v>2</v>
      </c>
      <c r="G1307" s="67"/>
      <c r="H1307" s="1415">
        <f>ROUND(G1307*F1307,2)</f>
        <v>0</v>
      </c>
      <c r="I1307" s="1145" t="s">
        <v>986</v>
      </c>
    </row>
    <row r="1308" spans="1:9" ht="11.25" x14ac:dyDescent="0.2">
      <c r="A1308" s="1416"/>
      <c r="B1308" s="1417" t="s">
        <v>2912</v>
      </c>
      <c r="C1308" s="1418"/>
      <c r="D1308" s="1419" t="s">
        <v>3959</v>
      </c>
      <c r="E1308" s="1418"/>
      <c r="F1308" s="1418"/>
      <c r="G1308" s="736"/>
      <c r="H1308" s="1418"/>
      <c r="I1308" s="1420"/>
    </row>
    <row r="1309" spans="1:9" ht="168.75" x14ac:dyDescent="0.2">
      <c r="A1309" s="1416"/>
      <c r="B1309" s="1417" t="s">
        <v>1079</v>
      </c>
      <c r="C1309" s="1418"/>
      <c r="D1309" s="1451" t="s">
        <v>3961</v>
      </c>
      <c r="E1309" s="1418"/>
      <c r="F1309" s="1418"/>
      <c r="G1309" s="736"/>
      <c r="H1309" s="1418"/>
      <c r="I1309" s="1420"/>
    </row>
    <row r="1310" spans="1:9" s="1080" customFormat="1" ht="24.95" customHeight="1" x14ac:dyDescent="0.25">
      <c r="A1310" s="1411" t="s">
        <v>3962</v>
      </c>
      <c r="B1310" s="1411" t="s">
        <v>979</v>
      </c>
      <c r="C1310" s="1412" t="s">
        <v>3963</v>
      </c>
      <c r="D1310" s="1145" t="s">
        <v>3964</v>
      </c>
      <c r="E1310" s="1413" t="s">
        <v>807</v>
      </c>
      <c r="F1310" s="1414">
        <v>26</v>
      </c>
      <c r="G1310" s="67"/>
      <c r="H1310" s="1415">
        <f>ROUND(G1310*F1310,2)</f>
        <v>0</v>
      </c>
      <c r="I1310" s="1145" t="s">
        <v>986</v>
      </c>
    </row>
    <row r="1311" spans="1:9" ht="11.25" x14ac:dyDescent="0.2">
      <c r="A1311" s="1416"/>
      <c r="B1311" s="1417" t="s">
        <v>2912</v>
      </c>
      <c r="C1311" s="1418"/>
      <c r="D1311" s="1419" t="s">
        <v>3964</v>
      </c>
      <c r="E1311" s="1418"/>
      <c r="F1311" s="1418"/>
      <c r="G1311" s="736"/>
      <c r="H1311" s="1418"/>
      <c r="I1311" s="1420"/>
    </row>
    <row r="1312" spans="1:9" ht="191.25" x14ac:dyDescent="0.2">
      <c r="A1312" s="1416"/>
      <c r="B1312" s="1417" t="s">
        <v>1079</v>
      </c>
      <c r="C1312" s="1418"/>
      <c r="D1312" s="1451" t="s">
        <v>3965</v>
      </c>
      <c r="E1312" s="1418"/>
      <c r="F1312" s="1418"/>
      <c r="G1312" s="736"/>
      <c r="H1312" s="1418"/>
      <c r="I1312" s="1420"/>
    </row>
    <row r="1313" spans="1:9" s="1080" customFormat="1" ht="24.95" customHeight="1" x14ac:dyDescent="0.25">
      <c r="A1313" s="1411" t="s">
        <v>3966</v>
      </c>
      <c r="B1313" s="1411" t="s">
        <v>979</v>
      </c>
      <c r="C1313" s="1412" t="s">
        <v>3967</v>
      </c>
      <c r="D1313" s="1478" t="s">
        <v>3803</v>
      </c>
      <c r="E1313" s="1479"/>
      <c r="F1313" s="1479"/>
      <c r="G1313" s="1536"/>
      <c r="H1313" s="1479"/>
      <c r="I1313" s="1480"/>
    </row>
    <row r="1314" spans="1:9" ht="11.25" x14ac:dyDescent="0.2">
      <c r="A1314" s="1416"/>
      <c r="B1314" s="1417" t="s">
        <v>2912</v>
      </c>
      <c r="C1314" s="1418"/>
      <c r="D1314" s="1419" t="s">
        <v>3803</v>
      </c>
      <c r="E1314" s="1418"/>
      <c r="F1314" s="1418"/>
      <c r="G1314" s="736"/>
      <c r="H1314" s="1418"/>
      <c r="I1314" s="1420"/>
    </row>
    <row r="1315" spans="1:9" ht="56.25" x14ac:dyDescent="0.2">
      <c r="A1315" s="1416"/>
      <c r="B1315" s="1417" t="s">
        <v>1079</v>
      </c>
      <c r="C1315" s="1418"/>
      <c r="D1315" s="1451" t="s">
        <v>3851</v>
      </c>
      <c r="E1315" s="1418"/>
      <c r="F1315" s="1418"/>
      <c r="G1315" s="736"/>
      <c r="H1315" s="1418"/>
      <c r="I1315" s="1420"/>
    </row>
    <row r="1316" spans="1:9" s="1080" customFormat="1" ht="24.95" customHeight="1" x14ac:dyDescent="0.25">
      <c r="A1316" s="1438" t="s">
        <v>3968</v>
      </c>
      <c r="B1316" s="1438" t="s">
        <v>979</v>
      </c>
      <c r="C1316" s="1439" t="s">
        <v>3969</v>
      </c>
      <c r="D1316" s="1440" t="s">
        <v>3970</v>
      </c>
      <c r="E1316" s="1441" t="s">
        <v>125</v>
      </c>
      <c r="F1316" s="1442">
        <v>3.2</v>
      </c>
      <c r="G1316" s="67"/>
      <c r="H1316" s="1443">
        <f>ROUND(G1316*F1316,2)</f>
        <v>0</v>
      </c>
      <c r="I1316" s="1440" t="s">
        <v>982</v>
      </c>
    </row>
    <row r="1317" spans="1:9" ht="11.25" x14ac:dyDescent="0.2">
      <c r="A1317" s="1416"/>
      <c r="B1317" s="1417" t="s">
        <v>2912</v>
      </c>
      <c r="C1317" s="1418"/>
      <c r="D1317" s="1419" t="s">
        <v>3971</v>
      </c>
      <c r="E1317" s="1418"/>
      <c r="F1317" s="1418"/>
      <c r="G1317" s="736"/>
      <c r="H1317" s="1418"/>
      <c r="I1317" s="1420"/>
    </row>
    <row r="1318" spans="1:9" ht="11.25" x14ac:dyDescent="0.2">
      <c r="A1318" s="1416"/>
      <c r="B1318" s="1421" t="s">
        <v>983</v>
      </c>
      <c r="C1318" s="1418"/>
      <c r="D1318" s="166" t="s">
        <v>3972</v>
      </c>
      <c r="E1318" s="1418"/>
      <c r="F1318" s="1418"/>
      <c r="G1318" s="736"/>
      <c r="H1318" s="1418"/>
      <c r="I1318" s="1420"/>
    </row>
    <row r="1319" spans="1:9" ht="11.25" x14ac:dyDescent="0.2">
      <c r="A1319" s="1422"/>
      <c r="B1319" s="1417" t="s">
        <v>985</v>
      </c>
      <c r="C1319" s="1423" t="s">
        <v>986</v>
      </c>
      <c r="D1319" s="1424" t="s">
        <v>3973</v>
      </c>
      <c r="E1319" s="1425"/>
      <c r="F1319" s="1423" t="s">
        <v>986</v>
      </c>
      <c r="G1319" s="1540"/>
      <c r="H1319" s="1425"/>
      <c r="I1319" s="1426"/>
    </row>
    <row r="1320" spans="1:9" ht="11.25" x14ac:dyDescent="0.2">
      <c r="A1320" s="1427"/>
      <c r="B1320" s="1417" t="s">
        <v>985</v>
      </c>
      <c r="C1320" s="1428" t="s">
        <v>986</v>
      </c>
      <c r="D1320" s="1429" t="s">
        <v>3974</v>
      </c>
      <c r="E1320" s="1430"/>
      <c r="F1320" s="1431">
        <v>3.2</v>
      </c>
      <c r="G1320" s="1541"/>
      <c r="H1320" s="1430"/>
      <c r="I1320" s="1432"/>
    </row>
    <row r="1321" spans="1:9" s="1080" customFormat="1" ht="24.95" customHeight="1" x14ac:dyDescent="0.25">
      <c r="A1321" s="1411" t="s">
        <v>3975</v>
      </c>
      <c r="B1321" s="1411" t="s">
        <v>979</v>
      </c>
      <c r="C1321" s="1412" t="s">
        <v>3976</v>
      </c>
      <c r="D1321" s="1145" t="s">
        <v>3977</v>
      </c>
      <c r="E1321" s="1413" t="s">
        <v>106</v>
      </c>
      <c r="F1321" s="1414">
        <v>28.9</v>
      </c>
      <c r="G1321" s="67"/>
      <c r="H1321" s="1415">
        <f>ROUND(G1321*F1321,2)</f>
        <v>0</v>
      </c>
      <c r="I1321" s="1145" t="s">
        <v>986</v>
      </c>
    </row>
    <row r="1322" spans="1:9" ht="11.25" x14ac:dyDescent="0.2">
      <c r="A1322" s="1416"/>
      <c r="B1322" s="1417" t="s">
        <v>2912</v>
      </c>
      <c r="C1322" s="1418"/>
      <c r="D1322" s="1419" t="s">
        <v>3978</v>
      </c>
      <c r="E1322" s="1418"/>
      <c r="F1322" s="1418"/>
      <c r="G1322" s="736"/>
      <c r="H1322" s="1418"/>
      <c r="I1322" s="1420"/>
    </row>
    <row r="1323" spans="1:9" ht="409.5" x14ac:dyDescent="0.2">
      <c r="A1323" s="1416"/>
      <c r="B1323" s="1417" t="s">
        <v>1079</v>
      </c>
      <c r="C1323" s="1418"/>
      <c r="D1323" s="1498" t="s">
        <v>3979</v>
      </c>
      <c r="E1323" s="1418"/>
      <c r="F1323" s="1418"/>
      <c r="G1323" s="736"/>
      <c r="H1323" s="1418"/>
      <c r="I1323" s="1420"/>
    </row>
    <row r="1324" spans="1:9" ht="11.25" x14ac:dyDescent="0.2">
      <c r="A1324" s="1422"/>
      <c r="B1324" s="1417" t="s">
        <v>985</v>
      </c>
      <c r="C1324" s="1423" t="s">
        <v>986</v>
      </c>
      <c r="D1324" s="1424" t="s">
        <v>3546</v>
      </c>
      <c r="E1324" s="1425"/>
      <c r="F1324" s="1423" t="s">
        <v>986</v>
      </c>
      <c r="G1324" s="1540"/>
      <c r="H1324" s="1425"/>
      <c r="I1324" s="1426"/>
    </row>
    <row r="1325" spans="1:9" ht="11.25" x14ac:dyDescent="0.2">
      <c r="A1325" s="1427"/>
      <c r="B1325" s="1417" t="s">
        <v>985</v>
      </c>
      <c r="C1325" s="1428" t="s">
        <v>986</v>
      </c>
      <c r="D1325" s="1429" t="s">
        <v>3980</v>
      </c>
      <c r="E1325" s="1430"/>
      <c r="F1325" s="1431">
        <v>5.9</v>
      </c>
      <c r="G1325" s="1541"/>
      <c r="H1325" s="1430"/>
      <c r="I1325" s="1432"/>
    </row>
    <row r="1326" spans="1:9" ht="11.25" x14ac:dyDescent="0.2">
      <c r="A1326" s="1427"/>
      <c r="B1326" s="1417" t="s">
        <v>985</v>
      </c>
      <c r="C1326" s="1428" t="s">
        <v>986</v>
      </c>
      <c r="D1326" s="1429" t="s">
        <v>3981</v>
      </c>
      <c r="E1326" s="1430"/>
      <c r="F1326" s="1431">
        <v>11.5</v>
      </c>
      <c r="G1326" s="1541"/>
      <c r="H1326" s="1430"/>
      <c r="I1326" s="1432"/>
    </row>
    <row r="1327" spans="1:9" ht="11.25" x14ac:dyDescent="0.2">
      <c r="A1327" s="1427"/>
      <c r="B1327" s="1417" t="s">
        <v>985</v>
      </c>
      <c r="C1327" s="1428" t="s">
        <v>986</v>
      </c>
      <c r="D1327" s="1429" t="s">
        <v>3981</v>
      </c>
      <c r="E1327" s="1430"/>
      <c r="F1327" s="1431">
        <v>11.5</v>
      </c>
      <c r="G1327" s="1541"/>
      <c r="H1327" s="1430"/>
      <c r="I1327" s="1432"/>
    </row>
    <row r="1328" spans="1:9" ht="11.25" x14ac:dyDescent="0.2">
      <c r="A1328" s="1450"/>
      <c r="B1328" s="1417" t="s">
        <v>985</v>
      </c>
      <c r="C1328" s="1445" t="s">
        <v>986</v>
      </c>
      <c r="D1328" s="1446" t="s">
        <v>1023</v>
      </c>
      <c r="E1328" s="1447"/>
      <c r="F1328" s="1448">
        <v>28.9</v>
      </c>
      <c r="G1328" s="1542"/>
      <c r="H1328" s="1447"/>
      <c r="I1328" s="1449"/>
    </row>
    <row r="1329" spans="1:9" s="1080" customFormat="1" ht="24.95" customHeight="1" x14ac:dyDescent="0.25">
      <c r="A1329" s="1465">
        <v>250</v>
      </c>
      <c r="B1329" s="1465" t="s">
        <v>979</v>
      </c>
      <c r="C1329" s="1466" t="s">
        <v>7127</v>
      </c>
      <c r="D1329" s="1467" t="s">
        <v>11824</v>
      </c>
      <c r="E1329" s="1468" t="s">
        <v>106</v>
      </c>
      <c r="F1329" s="1469">
        <v>20</v>
      </c>
      <c r="G1329" s="67"/>
      <c r="H1329" s="1470">
        <f>ROUND(G1329*F1329,2)</f>
        <v>0</v>
      </c>
      <c r="I1329" s="1467"/>
    </row>
    <row r="1330" spans="1:9" ht="331.5" x14ac:dyDescent="0.2">
      <c r="A1330" s="1522"/>
      <c r="B1330" s="1039" t="s">
        <v>1079</v>
      </c>
      <c r="C1330" s="1040"/>
      <c r="D1330" s="1523" t="s">
        <v>11826</v>
      </c>
      <c r="E1330" s="1040"/>
      <c r="F1330" s="1040"/>
      <c r="G1330" s="1543"/>
      <c r="H1330" s="1531"/>
      <c r="I1330" s="1532"/>
    </row>
    <row r="1331" spans="1:9" ht="11.25" x14ac:dyDescent="0.2">
      <c r="A1331" s="1522"/>
      <c r="B1331" s="1039" t="s">
        <v>985</v>
      </c>
      <c r="C1331" s="1524" t="s">
        <v>986</v>
      </c>
      <c r="D1331" s="1525" t="s">
        <v>3546</v>
      </c>
      <c r="E1331" s="1526"/>
      <c r="F1331" s="1524" t="s">
        <v>986</v>
      </c>
      <c r="G1331" s="1543"/>
      <c r="H1331" s="1531"/>
      <c r="I1331" s="1532"/>
    </row>
    <row r="1332" spans="1:9" ht="11.25" x14ac:dyDescent="0.2">
      <c r="A1332" s="1522"/>
      <c r="B1332" s="1039" t="s">
        <v>985</v>
      </c>
      <c r="C1332" s="1527" t="s">
        <v>986</v>
      </c>
      <c r="D1332" s="1528" t="s">
        <v>11825</v>
      </c>
      <c r="E1332" s="1529"/>
      <c r="F1332" s="1530">
        <v>20</v>
      </c>
      <c r="G1332" s="1543"/>
      <c r="H1332" s="1531"/>
      <c r="I1332" s="1532"/>
    </row>
    <row r="1333" spans="1:9" s="1080" customFormat="1" ht="24.95" customHeight="1" x14ac:dyDescent="0.25">
      <c r="A1333" s="1411" t="s">
        <v>3982</v>
      </c>
      <c r="B1333" s="1411" t="s">
        <v>979</v>
      </c>
      <c r="C1333" s="1412" t="s">
        <v>3983</v>
      </c>
      <c r="D1333" s="1145" t="s">
        <v>3984</v>
      </c>
      <c r="E1333" s="1413" t="s">
        <v>106</v>
      </c>
      <c r="F1333" s="1414">
        <v>4.8</v>
      </c>
      <c r="G1333" s="67"/>
      <c r="H1333" s="1415">
        <f>ROUND(G1333*F1333,2)</f>
        <v>0</v>
      </c>
      <c r="I1333" s="1145" t="s">
        <v>986</v>
      </c>
    </row>
    <row r="1334" spans="1:9" ht="11.25" x14ac:dyDescent="0.2">
      <c r="A1334" s="1416"/>
      <c r="B1334" s="1417" t="s">
        <v>2912</v>
      </c>
      <c r="C1334" s="1418"/>
      <c r="D1334" s="1419" t="s">
        <v>3985</v>
      </c>
      <c r="E1334" s="1418"/>
      <c r="F1334" s="1418"/>
      <c r="G1334" s="736"/>
      <c r="H1334" s="1418"/>
      <c r="I1334" s="1420"/>
    </row>
    <row r="1335" spans="1:9" ht="409.5" x14ac:dyDescent="0.2">
      <c r="A1335" s="1416"/>
      <c r="B1335" s="1417" t="s">
        <v>1079</v>
      </c>
      <c r="C1335" s="1418"/>
      <c r="D1335" s="1498" t="s">
        <v>3986</v>
      </c>
      <c r="E1335" s="1418"/>
      <c r="F1335" s="1418"/>
      <c r="G1335" s="736"/>
      <c r="H1335" s="1418"/>
      <c r="I1335" s="1420"/>
    </row>
    <row r="1336" spans="1:9" ht="11.25" x14ac:dyDescent="0.2">
      <c r="A1336" s="1422"/>
      <c r="B1336" s="1417" t="s">
        <v>985</v>
      </c>
      <c r="C1336" s="1423" t="s">
        <v>986</v>
      </c>
      <c r="D1336" s="1424" t="s">
        <v>3987</v>
      </c>
      <c r="E1336" s="1425"/>
      <c r="F1336" s="1423" t="s">
        <v>986</v>
      </c>
      <c r="G1336" s="1540"/>
      <c r="H1336" s="1425"/>
      <c r="I1336" s="1426"/>
    </row>
    <row r="1337" spans="1:9" ht="11.25" x14ac:dyDescent="0.2">
      <c r="A1337" s="1427"/>
      <c r="B1337" s="1417" t="s">
        <v>985</v>
      </c>
      <c r="C1337" s="1428" t="s">
        <v>986</v>
      </c>
      <c r="D1337" s="1429" t="s">
        <v>3988</v>
      </c>
      <c r="E1337" s="1430"/>
      <c r="F1337" s="1431">
        <v>4.8</v>
      </c>
      <c r="G1337" s="1541"/>
      <c r="H1337" s="1430"/>
      <c r="I1337" s="1432"/>
    </row>
    <row r="1338" spans="1:9" s="1080" customFormat="1" ht="24.95" customHeight="1" x14ac:dyDescent="0.25">
      <c r="A1338" s="1438" t="s">
        <v>3989</v>
      </c>
      <c r="B1338" s="1438" t="s">
        <v>979</v>
      </c>
      <c r="C1338" s="1439" t="s">
        <v>3990</v>
      </c>
      <c r="D1338" s="1440" t="s">
        <v>3991</v>
      </c>
      <c r="E1338" s="1441" t="s">
        <v>106</v>
      </c>
      <c r="F1338" s="1442">
        <v>7.6</v>
      </c>
      <c r="G1338" s="67"/>
      <c r="H1338" s="1443">
        <f>ROUND(G1338*F1338,2)</f>
        <v>0</v>
      </c>
      <c r="I1338" s="1440" t="s">
        <v>986</v>
      </c>
    </row>
    <row r="1339" spans="1:9" ht="11.25" x14ac:dyDescent="0.2">
      <c r="A1339" s="1416"/>
      <c r="B1339" s="1417" t="s">
        <v>2912</v>
      </c>
      <c r="C1339" s="1418"/>
      <c r="D1339" s="1419" t="s">
        <v>3991</v>
      </c>
      <c r="E1339" s="1418"/>
      <c r="F1339" s="1418"/>
      <c r="G1339" s="736"/>
      <c r="H1339" s="1418"/>
      <c r="I1339" s="1420"/>
    </row>
    <row r="1340" spans="1:9" ht="135" x14ac:dyDescent="0.2">
      <c r="A1340" s="1416"/>
      <c r="B1340" s="1417" t="s">
        <v>1079</v>
      </c>
      <c r="C1340" s="1418"/>
      <c r="D1340" s="1451" t="s">
        <v>3992</v>
      </c>
      <c r="E1340" s="1418"/>
      <c r="F1340" s="1418"/>
      <c r="G1340" s="736"/>
      <c r="H1340" s="1418"/>
      <c r="I1340" s="1420"/>
    </row>
    <row r="1341" spans="1:9" ht="11.25" x14ac:dyDescent="0.2">
      <c r="A1341" s="1422"/>
      <c r="B1341" s="1417" t="s">
        <v>985</v>
      </c>
      <c r="C1341" s="1423" t="s">
        <v>986</v>
      </c>
      <c r="D1341" s="1424" t="s">
        <v>2915</v>
      </c>
      <c r="E1341" s="1425"/>
      <c r="F1341" s="1423" t="s">
        <v>986</v>
      </c>
      <c r="G1341" s="1540"/>
      <c r="H1341" s="1425"/>
      <c r="I1341" s="1426"/>
    </row>
    <row r="1342" spans="1:9" ht="11.25" x14ac:dyDescent="0.2">
      <c r="A1342" s="1427"/>
      <c r="B1342" s="1417" t="s">
        <v>985</v>
      </c>
      <c r="C1342" s="1428" t="s">
        <v>986</v>
      </c>
      <c r="D1342" s="1429" t="s">
        <v>3179</v>
      </c>
      <c r="E1342" s="1430"/>
      <c r="F1342" s="1431">
        <v>7.6</v>
      </c>
      <c r="G1342" s="1541"/>
      <c r="H1342" s="1430"/>
      <c r="I1342" s="1432"/>
    </row>
    <row r="1343" spans="1:9" s="1080" customFormat="1" ht="24.95" customHeight="1" x14ac:dyDescent="0.25">
      <c r="A1343" s="1411" t="s">
        <v>3993</v>
      </c>
      <c r="B1343" s="1411" t="s">
        <v>979</v>
      </c>
      <c r="C1343" s="1412" t="s">
        <v>3994</v>
      </c>
      <c r="D1343" s="1145" t="s">
        <v>3995</v>
      </c>
      <c r="E1343" s="1413" t="s">
        <v>106</v>
      </c>
      <c r="F1343" s="1414">
        <v>33.64</v>
      </c>
      <c r="G1343" s="67"/>
      <c r="H1343" s="1415">
        <f>ROUND(G1343*F1343,2)</f>
        <v>0</v>
      </c>
      <c r="I1343" s="1145" t="s">
        <v>986</v>
      </c>
    </row>
    <row r="1344" spans="1:9" ht="11.25" x14ac:dyDescent="0.2">
      <c r="A1344" s="1416"/>
      <c r="B1344" s="1417" t="s">
        <v>2912</v>
      </c>
      <c r="C1344" s="1418"/>
      <c r="D1344" s="1419" t="s">
        <v>3995</v>
      </c>
      <c r="E1344" s="1418"/>
      <c r="F1344" s="1418"/>
      <c r="G1344" s="736"/>
      <c r="H1344" s="1418"/>
      <c r="I1344" s="1420"/>
    </row>
    <row r="1345" spans="1:9" ht="22.5" x14ac:dyDescent="0.2">
      <c r="A1345" s="1416"/>
      <c r="B1345" s="1417" t="s">
        <v>1079</v>
      </c>
      <c r="C1345" s="1418"/>
      <c r="D1345" s="1451" t="s">
        <v>3996</v>
      </c>
      <c r="E1345" s="1418"/>
      <c r="F1345" s="1418"/>
      <c r="G1345" s="736"/>
      <c r="H1345" s="1418"/>
      <c r="I1345" s="1420"/>
    </row>
    <row r="1346" spans="1:9" ht="11.25" x14ac:dyDescent="0.2">
      <c r="A1346" s="1427"/>
      <c r="B1346" s="1417" t="s">
        <v>985</v>
      </c>
      <c r="C1346" s="1428" t="s">
        <v>986</v>
      </c>
      <c r="D1346" s="1429" t="s">
        <v>3997</v>
      </c>
      <c r="E1346" s="1430"/>
      <c r="F1346" s="1431">
        <v>33.64</v>
      </c>
      <c r="G1346" s="1541"/>
      <c r="H1346" s="1430"/>
      <c r="I1346" s="1432"/>
    </row>
    <row r="1347" spans="1:9" s="1080" customFormat="1" ht="24.95" customHeight="1" x14ac:dyDescent="0.25">
      <c r="A1347" s="1411" t="s">
        <v>3998</v>
      </c>
      <c r="B1347" s="1411" t="s">
        <v>979</v>
      </c>
      <c r="C1347" s="1412" t="s">
        <v>3999</v>
      </c>
      <c r="D1347" s="1145" t="s">
        <v>4000</v>
      </c>
      <c r="E1347" s="1413" t="s">
        <v>106</v>
      </c>
      <c r="F1347" s="1414">
        <v>3.875</v>
      </c>
      <c r="G1347" s="67"/>
      <c r="H1347" s="1415">
        <f>ROUND(G1347*F1347,2)</f>
        <v>0</v>
      </c>
      <c r="I1347" s="1145" t="s">
        <v>986</v>
      </c>
    </row>
    <row r="1348" spans="1:9" ht="11.25" x14ac:dyDescent="0.2">
      <c r="A1348" s="1416"/>
      <c r="B1348" s="1417" t="s">
        <v>2912</v>
      </c>
      <c r="C1348" s="1418"/>
      <c r="D1348" s="1419" t="s">
        <v>4000</v>
      </c>
      <c r="E1348" s="1418"/>
      <c r="F1348" s="1418"/>
      <c r="G1348" s="736"/>
      <c r="H1348" s="1418"/>
      <c r="I1348" s="1420"/>
    </row>
    <row r="1349" spans="1:9" ht="11.25" x14ac:dyDescent="0.2">
      <c r="A1349" s="1422"/>
      <c r="B1349" s="1417" t="s">
        <v>985</v>
      </c>
      <c r="C1349" s="1423" t="s">
        <v>986</v>
      </c>
      <c r="D1349" s="1424" t="s">
        <v>4001</v>
      </c>
      <c r="E1349" s="1425"/>
      <c r="F1349" s="1423" t="s">
        <v>986</v>
      </c>
      <c r="G1349" s="1540"/>
      <c r="H1349" s="1425"/>
      <c r="I1349" s="1426"/>
    </row>
    <row r="1350" spans="1:9" ht="11.25" x14ac:dyDescent="0.2">
      <c r="A1350" s="1427"/>
      <c r="B1350" s="1417" t="s">
        <v>985</v>
      </c>
      <c r="C1350" s="1428" t="s">
        <v>986</v>
      </c>
      <c r="D1350" s="1429" t="s">
        <v>4002</v>
      </c>
      <c r="E1350" s="1430"/>
      <c r="F1350" s="1431">
        <v>3.875</v>
      </c>
      <c r="G1350" s="1541"/>
      <c r="H1350" s="1430"/>
      <c r="I1350" s="1432"/>
    </row>
    <row r="1351" spans="1:9" s="1080" customFormat="1" ht="24.95" customHeight="1" x14ac:dyDescent="0.25">
      <c r="A1351" s="1411" t="s">
        <v>4003</v>
      </c>
      <c r="B1351" s="1411" t="s">
        <v>979</v>
      </c>
      <c r="C1351" s="1412" t="s">
        <v>4004</v>
      </c>
      <c r="D1351" s="1145" t="s">
        <v>4005</v>
      </c>
      <c r="E1351" s="1413" t="s">
        <v>106</v>
      </c>
      <c r="F1351" s="1414">
        <v>4.68</v>
      </c>
      <c r="G1351" s="67"/>
      <c r="H1351" s="1415">
        <f>ROUND(G1351*F1351,2)</f>
        <v>0</v>
      </c>
      <c r="I1351" s="1145" t="s">
        <v>982</v>
      </c>
    </row>
    <row r="1352" spans="1:9" ht="11.25" x14ac:dyDescent="0.2">
      <c r="A1352" s="1416"/>
      <c r="B1352" s="1417" t="s">
        <v>2912</v>
      </c>
      <c r="C1352" s="1418"/>
      <c r="D1352" s="1419" t="s">
        <v>4005</v>
      </c>
      <c r="E1352" s="1418"/>
      <c r="F1352" s="1418"/>
      <c r="G1352" s="736"/>
      <c r="H1352" s="1418"/>
      <c r="I1352" s="1420"/>
    </row>
    <row r="1353" spans="1:9" ht="11.25" x14ac:dyDescent="0.2">
      <c r="A1353" s="1416"/>
      <c r="B1353" s="1421" t="s">
        <v>983</v>
      </c>
      <c r="C1353" s="1418"/>
      <c r="D1353" s="166" t="s">
        <v>4006</v>
      </c>
      <c r="E1353" s="1418"/>
      <c r="F1353" s="1418"/>
      <c r="G1353" s="736"/>
      <c r="H1353" s="1418"/>
      <c r="I1353" s="1420"/>
    </row>
    <row r="1354" spans="1:9" ht="11.25" x14ac:dyDescent="0.2">
      <c r="A1354" s="1422"/>
      <c r="B1354" s="1417" t="s">
        <v>985</v>
      </c>
      <c r="C1354" s="1423" t="s">
        <v>986</v>
      </c>
      <c r="D1354" s="1424" t="s">
        <v>4007</v>
      </c>
      <c r="E1354" s="1425"/>
      <c r="F1354" s="1423" t="s">
        <v>986</v>
      </c>
      <c r="G1354" s="1540"/>
      <c r="H1354" s="1425"/>
      <c r="I1354" s="1426"/>
    </row>
    <row r="1355" spans="1:9" ht="11.25" x14ac:dyDescent="0.2">
      <c r="A1355" s="1427"/>
      <c r="B1355" s="1417" t="s">
        <v>985</v>
      </c>
      <c r="C1355" s="1428" t="s">
        <v>986</v>
      </c>
      <c r="D1355" s="1429" t="s">
        <v>4008</v>
      </c>
      <c r="E1355" s="1430"/>
      <c r="F1355" s="1431">
        <v>4.68</v>
      </c>
      <c r="G1355" s="1541"/>
      <c r="H1355" s="1430"/>
      <c r="I1355" s="1432"/>
    </row>
    <row r="1356" spans="1:9" s="1080" customFormat="1" ht="24.95" customHeight="1" x14ac:dyDescent="0.25">
      <c r="A1356" s="1411" t="s">
        <v>4009</v>
      </c>
      <c r="B1356" s="1411" t="s">
        <v>979</v>
      </c>
      <c r="C1356" s="1412" t="s">
        <v>4010</v>
      </c>
      <c r="D1356" s="1145" t="s">
        <v>4011</v>
      </c>
      <c r="E1356" s="1413" t="s">
        <v>1169</v>
      </c>
      <c r="F1356" s="1458">
        <v>21449.775999999998</v>
      </c>
      <c r="G1356" s="67"/>
      <c r="H1356" s="1415">
        <f>ROUND(G1356*F1356,2)</f>
        <v>0</v>
      </c>
      <c r="I1356" s="1145" t="s">
        <v>982</v>
      </c>
    </row>
    <row r="1357" spans="1:9" ht="18.600000000000001" customHeight="1" x14ac:dyDescent="0.2">
      <c r="A1357" s="1416"/>
      <c r="B1357" s="1417" t="s">
        <v>2912</v>
      </c>
      <c r="C1357" s="1418"/>
      <c r="D1357" s="1419" t="s">
        <v>4012</v>
      </c>
      <c r="E1357" s="1418"/>
      <c r="F1357" s="1464"/>
      <c r="G1357" s="736"/>
      <c r="H1357" s="1418"/>
      <c r="I1357" s="1420"/>
    </row>
    <row r="1358" spans="1:9" ht="11.25" x14ac:dyDescent="0.2">
      <c r="A1358" s="1416"/>
      <c r="B1358" s="1421" t="s">
        <v>983</v>
      </c>
      <c r="C1358" s="1418"/>
      <c r="D1358" s="166" t="s">
        <v>4013</v>
      </c>
      <c r="E1358" s="1418"/>
      <c r="F1358" s="1418"/>
      <c r="G1358" s="736"/>
      <c r="H1358" s="1418"/>
      <c r="I1358" s="1420"/>
    </row>
    <row r="1359" spans="1:9" s="1080" customFormat="1" ht="24.95" customHeight="1" x14ac:dyDescent="0.25">
      <c r="A1359" s="1438" t="s">
        <v>4014</v>
      </c>
      <c r="B1359" s="1438" t="s">
        <v>979</v>
      </c>
      <c r="C1359" s="1439" t="s">
        <v>4010</v>
      </c>
      <c r="D1359" s="1440" t="s">
        <v>4011</v>
      </c>
      <c r="E1359" s="1441" t="s">
        <v>1169</v>
      </c>
      <c r="F1359" s="1499">
        <v>14525.406999999999</v>
      </c>
      <c r="G1359" s="67"/>
      <c r="H1359" s="1443">
        <f>ROUND(G1359*F1359,2)</f>
        <v>0</v>
      </c>
      <c r="I1359" s="1440" t="s">
        <v>982</v>
      </c>
    </row>
    <row r="1360" spans="1:9" ht="19.5" customHeight="1" x14ac:dyDescent="0.2">
      <c r="A1360" s="1459"/>
      <c r="B1360" s="1460" t="s">
        <v>2912</v>
      </c>
      <c r="C1360" s="1461"/>
      <c r="D1360" s="1462" t="s">
        <v>11798</v>
      </c>
      <c r="E1360" s="1461"/>
      <c r="F1360" s="1461"/>
      <c r="G1360" s="1533"/>
      <c r="H1360" s="1461"/>
      <c r="I1360" s="1463"/>
    </row>
    <row r="1361" spans="1:9" ht="11.25" x14ac:dyDescent="0.2">
      <c r="A1361" s="1416"/>
      <c r="B1361" s="1421" t="s">
        <v>983</v>
      </c>
      <c r="C1361" s="1418"/>
      <c r="D1361" s="166" t="s">
        <v>4013</v>
      </c>
      <c r="E1361" s="1418"/>
      <c r="F1361" s="1418"/>
      <c r="G1361" s="736"/>
      <c r="H1361" s="1418"/>
      <c r="I1361" s="1420"/>
    </row>
    <row r="1362" spans="1:9" s="1080" customFormat="1" ht="24.95" customHeight="1" x14ac:dyDescent="0.25">
      <c r="A1362" s="1404"/>
      <c r="B1362" s="1405" t="s">
        <v>977</v>
      </c>
      <c r="C1362" s="1406" t="s">
        <v>348</v>
      </c>
      <c r="D1362" s="1406" t="s">
        <v>2897</v>
      </c>
      <c r="E1362" s="1407"/>
      <c r="F1362" s="1408"/>
      <c r="G1362" s="960"/>
      <c r="H1362" s="1409">
        <f>SUM(H1363:H1391)</f>
        <v>0</v>
      </c>
      <c r="I1362" s="1410"/>
    </row>
    <row r="1363" spans="1:9" s="1080" customFormat="1" ht="24.95" customHeight="1" x14ac:dyDescent="0.25">
      <c r="A1363" s="1411" t="s">
        <v>4015</v>
      </c>
      <c r="B1363" s="1411" t="s">
        <v>979</v>
      </c>
      <c r="C1363" s="1412" t="s">
        <v>4016</v>
      </c>
      <c r="D1363" s="1145" t="s">
        <v>4017</v>
      </c>
      <c r="E1363" s="1413" t="s">
        <v>106</v>
      </c>
      <c r="F1363" s="1414">
        <v>100.51</v>
      </c>
      <c r="G1363" s="67"/>
      <c r="H1363" s="1415">
        <f>ROUND(G1363*F1363,2)</f>
        <v>0</v>
      </c>
      <c r="I1363" s="1145" t="s">
        <v>982</v>
      </c>
    </row>
    <row r="1364" spans="1:9" ht="11.25" x14ac:dyDescent="0.2">
      <c r="A1364" s="1416"/>
      <c r="B1364" s="1417" t="s">
        <v>2912</v>
      </c>
      <c r="C1364" s="1418"/>
      <c r="D1364" s="1419" t="s">
        <v>4017</v>
      </c>
      <c r="E1364" s="1418"/>
      <c r="F1364" s="1418"/>
      <c r="G1364" s="736"/>
      <c r="H1364" s="1418"/>
      <c r="I1364" s="1420"/>
    </row>
    <row r="1365" spans="1:9" ht="11.25" x14ac:dyDescent="0.2">
      <c r="A1365" s="1416"/>
      <c r="B1365" s="1421" t="s">
        <v>983</v>
      </c>
      <c r="C1365" s="1418"/>
      <c r="D1365" s="166" t="s">
        <v>4018</v>
      </c>
      <c r="E1365" s="1418"/>
      <c r="F1365" s="1418"/>
      <c r="G1365" s="736"/>
      <c r="H1365" s="1418"/>
      <c r="I1365" s="1420"/>
    </row>
    <row r="1366" spans="1:9" ht="11.25" x14ac:dyDescent="0.2">
      <c r="A1366" s="1422"/>
      <c r="B1366" s="1417" t="s">
        <v>985</v>
      </c>
      <c r="C1366" s="1423" t="s">
        <v>986</v>
      </c>
      <c r="D1366" s="1424" t="s">
        <v>3323</v>
      </c>
      <c r="E1366" s="1425"/>
      <c r="F1366" s="1423" t="s">
        <v>986</v>
      </c>
      <c r="G1366" s="1540"/>
      <c r="H1366" s="1425"/>
      <c r="I1366" s="1426"/>
    </row>
    <row r="1367" spans="1:9" ht="11.25" x14ac:dyDescent="0.2">
      <c r="A1367" s="1427"/>
      <c r="B1367" s="1417" t="s">
        <v>985</v>
      </c>
      <c r="C1367" s="1428" t="s">
        <v>986</v>
      </c>
      <c r="D1367" s="1429" t="s">
        <v>3324</v>
      </c>
      <c r="E1367" s="1430"/>
      <c r="F1367" s="1431">
        <v>12</v>
      </c>
      <c r="G1367" s="1541"/>
      <c r="H1367" s="1430"/>
      <c r="I1367" s="1432"/>
    </row>
    <row r="1368" spans="1:9" ht="11.25" x14ac:dyDescent="0.2">
      <c r="A1368" s="1422"/>
      <c r="B1368" s="1417" t="s">
        <v>985</v>
      </c>
      <c r="C1368" s="1423" t="s">
        <v>986</v>
      </c>
      <c r="D1368" s="1424" t="s">
        <v>3325</v>
      </c>
      <c r="E1368" s="1425"/>
      <c r="F1368" s="1423" t="s">
        <v>986</v>
      </c>
      <c r="G1368" s="1540"/>
      <c r="H1368" s="1425"/>
      <c r="I1368" s="1426"/>
    </row>
    <row r="1369" spans="1:9" ht="11.25" x14ac:dyDescent="0.2">
      <c r="A1369" s="1427"/>
      <c r="B1369" s="1417" t="s">
        <v>985</v>
      </c>
      <c r="C1369" s="1428" t="s">
        <v>986</v>
      </c>
      <c r="D1369" s="1429" t="s">
        <v>3324</v>
      </c>
      <c r="E1369" s="1430"/>
      <c r="F1369" s="1431">
        <v>12</v>
      </c>
      <c r="G1369" s="1541"/>
      <c r="H1369" s="1430"/>
      <c r="I1369" s="1432"/>
    </row>
    <row r="1370" spans="1:9" ht="11.25" x14ac:dyDescent="0.2">
      <c r="A1370" s="1422"/>
      <c r="B1370" s="1417" t="s">
        <v>985</v>
      </c>
      <c r="C1370" s="1423" t="s">
        <v>986</v>
      </c>
      <c r="D1370" s="1424" t="s">
        <v>3326</v>
      </c>
      <c r="E1370" s="1425"/>
      <c r="F1370" s="1423" t="s">
        <v>986</v>
      </c>
      <c r="G1370" s="1540"/>
      <c r="H1370" s="1425"/>
      <c r="I1370" s="1426"/>
    </row>
    <row r="1371" spans="1:9" ht="11.25" x14ac:dyDescent="0.2">
      <c r="A1371" s="1427"/>
      <c r="B1371" s="1417" t="s">
        <v>985</v>
      </c>
      <c r="C1371" s="1428" t="s">
        <v>986</v>
      </c>
      <c r="D1371" s="1429" t="s">
        <v>3324</v>
      </c>
      <c r="E1371" s="1430"/>
      <c r="F1371" s="1431">
        <v>12</v>
      </c>
      <c r="G1371" s="1541"/>
      <c r="H1371" s="1430"/>
      <c r="I1371" s="1432"/>
    </row>
    <row r="1372" spans="1:9" ht="11.25" x14ac:dyDescent="0.2">
      <c r="A1372" s="1422"/>
      <c r="B1372" s="1417" t="s">
        <v>985</v>
      </c>
      <c r="C1372" s="1423" t="s">
        <v>986</v>
      </c>
      <c r="D1372" s="1424" t="s">
        <v>3283</v>
      </c>
      <c r="E1372" s="1425"/>
      <c r="F1372" s="1423" t="s">
        <v>986</v>
      </c>
      <c r="G1372" s="1540"/>
      <c r="H1372" s="1425"/>
      <c r="I1372" s="1426"/>
    </row>
    <row r="1373" spans="1:9" ht="11.25" x14ac:dyDescent="0.2">
      <c r="A1373" s="1427"/>
      <c r="B1373" s="1417" t="s">
        <v>985</v>
      </c>
      <c r="C1373" s="1428" t="s">
        <v>986</v>
      </c>
      <c r="D1373" s="1429" t="s">
        <v>4019</v>
      </c>
      <c r="E1373" s="1430"/>
      <c r="F1373" s="1431">
        <v>30</v>
      </c>
      <c r="G1373" s="1541"/>
      <c r="H1373" s="1430"/>
      <c r="I1373" s="1432"/>
    </row>
    <row r="1374" spans="1:9" ht="11.25" x14ac:dyDescent="0.2">
      <c r="A1374" s="1427"/>
      <c r="B1374" s="1417" t="s">
        <v>985</v>
      </c>
      <c r="C1374" s="1428" t="s">
        <v>986</v>
      </c>
      <c r="D1374" s="1429" t="s">
        <v>4020</v>
      </c>
      <c r="E1374" s="1430"/>
      <c r="F1374" s="1431">
        <v>34.51</v>
      </c>
      <c r="G1374" s="1541"/>
      <c r="H1374" s="1430"/>
      <c r="I1374" s="1432"/>
    </row>
    <row r="1375" spans="1:9" ht="11.25" x14ac:dyDescent="0.2">
      <c r="A1375" s="1450"/>
      <c r="B1375" s="1417" t="s">
        <v>985</v>
      </c>
      <c r="C1375" s="1445" t="s">
        <v>986</v>
      </c>
      <c r="D1375" s="1446" t="s">
        <v>1023</v>
      </c>
      <c r="E1375" s="1447"/>
      <c r="F1375" s="1448">
        <f>SUM(F1367:F1374)</f>
        <v>100.50999999999999</v>
      </c>
      <c r="G1375" s="1542"/>
      <c r="H1375" s="1447"/>
      <c r="I1375" s="1449"/>
    </row>
    <row r="1376" spans="1:9" s="1080" customFormat="1" ht="24.95" customHeight="1" x14ac:dyDescent="0.25">
      <c r="A1376" s="1438" t="s">
        <v>4021</v>
      </c>
      <c r="B1376" s="1438" t="s">
        <v>979</v>
      </c>
      <c r="C1376" s="1439" t="s">
        <v>4016</v>
      </c>
      <c r="D1376" s="1440" t="s">
        <v>4017</v>
      </c>
      <c r="E1376" s="1441" t="s">
        <v>106</v>
      </c>
      <c r="F1376" s="1442">
        <v>220.95</v>
      </c>
      <c r="G1376" s="67"/>
      <c r="H1376" s="1443">
        <f>ROUND(G1376*F1376,2)</f>
        <v>0</v>
      </c>
      <c r="I1376" s="1440" t="s">
        <v>982</v>
      </c>
    </row>
    <row r="1377" spans="1:9" ht="11.25" x14ac:dyDescent="0.2">
      <c r="A1377" s="1450"/>
      <c r="B1377" s="1417" t="s">
        <v>2912</v>
      </c>
      <c r="C1377" s="1418"/>
      <c r="D1377" s="1419" t="s">
        <v>4022</v>
      </c>
      <c r="E1377" s="1418"/>
      <c r="F1377" s="1418"/>
      <c r="G1377" s="1542"/>
      <c r="H1377" s="1447"/>
      <c r="I1377" s="1449"/>
    </row>
    <row r="1378" spans="1:9" ht="11.25" x14ac:dyDescent="0.2">
      <c r="A1378" s="1450"/>
      <c r="B1378" s="1421" t="s">
        <v>983</v>
      </c>
      <c r="C1378" s="1418"/>
      <c r="D1378" s="166" t="s">
        <v>4018</v>
      </c>
      <c r="E1378" s="1418"/>
      <c r="F1378" s="1418"/>
      <c r="G1378" s="1542"/>
      <c r="H1378" s="1447"/>
      <c r="I1378" s="1449"/>
    </row>
    <row r="1379" spans="1:9" ht="11.25" x14ac:dyDescent="0.2">
      <c r="A1379" s="1450"/>
      <c r="B1379" s="1417" t="s">
        <v>985</v>
      </c>
      <c r="C1379" s="1423" t="s">
        <v>986</v>
      </c>
      <c r="D1379" s="1424" t="s">
        <v>3273</v>
      </c>
      <c r="E1379" s="1425"/>
      <c r="F1379" s="1423" t="s">
        <v>986</v>
      </c>
      <c r="G1379" s="1542"/>
      <c r="H1379" s="1447"/>
      <c r="I1379" s="1449"/>
    </row>
    <row r="1380" spans="1:9" ht="11.25" x14ac:dyDescent="0.2">
      <c r="A1380" s="1450"/>
      <c r="B1380" s="1417" t="s">
        <v>985</v>
      </c>
      <c r="C1380" s="1428" t="s">
        <v>986</v>
      </c>
      <c r="D1380" s="1429" t="s">
        <v>3330</v>
      </c>
      <c r="E1380" s="1430"/>
      <c r="F1380" s="1431">
        <v>36.76</v>
      </c>
      <c r="G1380" s="1542"/>
      <c r="H1380" s="1447"/>
      <c r="I1380" s="1449"/>
    </row>
    <row r="1381" spans="1:9" ht="11.25" x14ac:dyDescent="0.2">
      <c r="A1381" s="1450"/>
      <c r="B1381" s="1417" t="s">
        <v>985</v>
      </c>
      <c r="C1381" s="1423" t="s">
        <v>986</v>
      </c>
      <c r="D1381" s="1424" t="s">
        <v>3332</v>
      </c>
      <c r="E1381" s="1425"/>
      <c r="F1381" s="1423" t="s">
        <v>986</v>
      </c>
      <c r="G1381" s="1542"/>
      <c r="H1381" s="1447"/>
      <c r="I1381" s="1449"/>
    </row>
    <row r="1382" spans="1:9" ht="11.25" x14ac:dyDescent="0.2">
      <c r="A1382" s="1450"/>
      <c r="B1382" s="1417" t="s">
        <v>985</v>
      </c>
      <c r="C1382" s="1428" t="s">
        <v>986</v>
      </c>
      <c r="D1382" s="1429" t="s">
        <v>3331</v>
      </c>
      <c r="E1382" s="1430"/>
      <c r="F1382" s="1431">
        <v>24</v>
      </c>
      <c r="G1382" s="1542"/>
      <c r="H1382" s="1447"/>
      <c r="I1382" s="1449"/>
    </row>
    <row r="1383" spans="1:9" ht="11.25" x14ac:dyDescent="0.2">
      <c r="A1383" s="1450"/>
      <c r="B1383" s="1417" t="s">
        <v>985</v>
      </c>
      <c r="C1383" s="1423" t="s">
        <v>986</v>
      </c>
      <c r="D1383" s="1424" t="s">
        <v>3323</v>
      </c>
      <c r="E1383" s="1425"/>
      <c r="F1383" s="1423" t="s">
        <v>986</v>
      </c>
      <c r="G1383" s="1542"/>
      <c r="H1383" s="1447"/>
      <c r="I1383" s="1449"/>
    </row>
    <row r="1384" spans="1:9" ht="11.25" x14ac:dyDescent="0.2">
      <c r="A1384" s="1450"/>
      <c r="B1384" s="1417" t="s">
        <v>985</v>
      </c>
      <c r="C1384" s="1428" t="s">
        <v>986</v>
      </c>
      <c r="D1384" s="1429" t="s">
        <v>3334</v>
      </c>
      <c r="E1384" s="1430"/>
      <c r="F1384" s="1431">
        <v>40.06</v>
      </c>
      <c r="G1384" s="1542"/>
      <c r="H1384" s="1447"/>
      <c r="I1384" s="1449"/>
    </row>
    <row r="1385" spans="1:9" ht="11.25" x14ac:dyDescent="0.2">
      <c r="A1385" s="1450"/>
      <c r="B1385" s="1417" t="s">
        <v>985</v>
      </c>
      <c r="C1385" s="1423" t="s">
        <v>986</v>
      </c>
      <c r="D1385" s="1424" t="s">
        <v>3325</v>
      </c>
      <c r="E1385" s="1425"/>
      <c r="F1385" s="1423" t="s">
        <v>986</v>
      </c>
      <c r="G1385" s="1542"/>
      <c r="H1385" s="1447"/>
      <c r="I1385" s="1449"/>
    </row>
    <row r="1386" spans="1:9" ht="11.25" x14ac:dyDescent="0.2">
      <c r="A1386" s="1450"/>
      <c r="B1386" s="1417" t="s">
        <v>985</v>
      </c>
      <c r="C1386" s="1428" t="s">
        <v>986</v>
      </c>
      <c r="D1386" s="1429" t="s">
        <v>3334</v>
      </c>
      <c r="E1386" s="1430"/>
      <c r="F1386" s="1431">
        <v>40.06</v>
      </c>
      <c r="G1386" s="1542"/>
      <c r="H1386" s="1447"/>
      <c r="I1386" s="1449"/>
    </row>
    <row r="1387" spans="1:9" ht="11.25" x14ac:dyDescent="0.2">
      <c r="A1387" s="1450"/>
      <c r="B1387" s="1417" t="s">
        <v>985</v>
      </c>
      <c r="C1387" s="1423" t="s">
        <v>986</v>
      </c>
      <c r="D1387" s="1424" t="s">
        <v>3326</v>
      </c>
      <c r="E1387" s="1425"/>
      <c r="F1387" s="1423" t="s">
        <v>986</v>
      </c>
      <c r="G1387" s="1542"/>
      <c r="H1387" s="1447"/>
      <c r="I1387" s="1449"/>
    </row>
    <row r="1388" spans="1:9" ht="11.25" x14ac:dyDescent="0.2">
      <c r="A1388" s="1450"/>
      <c r="B1388" s="1417" t="s">
        <v>985</v>
      </c>
      <c r="C1388" s="1428" t="s">
        <v>986</v>
      </c>
      <c r="D1388" s="1429" t="s">
        <v>3335</v>
      </c>
      <c r="E1388" s="1430"/>
      <c r="F1388" s="1431">
        <v>41.86</v>
      </c>
      <c r="G1388" s="1542"/>
      <c r="H1388" s="1447"/>
      <c r="I1388" s="1449"/>
    </row>
    <row r="1389" spans="1:9" ht="11.25" x14ac:dyDescent="0.2">
      <c r="A1389" s="1450"/>
      <c r="B1389" s="1417" t="s">
        <v>985</v>
      </c>
      <c r="C1389" s="1423" t="s">
        <v>986</v>
      </c>
      <c r="D1389" s="1424" t="s">
        <v>3283</v>
      </c>
      <c r="E1389" s="1425"/>
      <c r="F1389" s="1423" t="s">
        <v>986</v>
      </c>
      <c r="G1389" s="1542"/>
      <c r="H1389" s="1447"/>
      <c r="I1389" s="1449"/>
    </row>
    <row r="1390" spans="1:9" ht="11.25" x14ac:dyDescent="0.2">
      <c r="A1390" s="1450"/>
      <c r="B1390" s="1417" t="s">
        <v>985</v>
      </c>
      <c r="C1390" s="1428" t="s">
        <v>986</v>
      </c>
      <c r="D1390" s="1429" t="s">
        <v>4023</v>
      </c>
      <c r="E1390" s="1430"/>
      <c r="F1390" s="1431">
        <v>38.21</v>
      </c>
      <c r="G1390" s="1542"/>
      <c r="H1390" s="1447"/>
      <c r="I1390" s="1449"/>
    </row>
    <row r="1391" spans="1:9" ht="11.25" x14ac:dyDescent="0.2">
      <c r="A1391" s="1450"/>
      <c r="B1391" s="1417" t="s">
        <v>985</v>
      </c>
      <c r="C1391" s="1445" t="s">
        <v>986</v>
      </c>
      <c r="D1391" s="1446" t="s">
        <v>1023</v>
      </c>
      <c r="E1391" s="1447"/>
      <c r="F1391" s="1448">
        <f>SUM(F1380:F1390)</f>
        <v>220.95000000000002</v>
      </c>
      <c r="G1391" s="1542"/>
      <c r="H1391" s="1447"/>
      <c r="I1391" s="1449"/>
    </row>
    <row r="1392" spans="1:9" s="1080" customFormat="1" ht="24.95" customHeight="1" x14ac:dyDescent="0.25">
      <c r="A1392" s="1404"/>
      <c r="B1392" s="1405" t="s">
        <v>977</v>
      </c>
      <c r="C1392" s="1406" t="s">
        <v>4024</v>
      </c>
      <c r="D1392" s="1406" t="s">
        <v>2898</v>
      </c>
      <c r="E1392" s="1407"/>
      <c r="F1392" s="1408"/>
      <c r="G1392" s="960"/>
      <c r="H1392" s="1409">
        <f>SUM(H1393:H1442)</f>
        <v>0</v>
      </c>
      <c r="I1392" s="1410"/>
    </row>
    <row r="1393" spans="1:9" s="1080" customFormat="1" ht="24.95" customHeight="1" x14ac:dyDescent="0.25">
      <c r="A1393" s="1411" t="s">
        <v>4025</v>
      </c>
      <c r="B1393" s="1411" t="s">
        <v>979</v>
      </c>
      <c r="C1393" s="1412" t="s">
        <v>4026</v>
      </c>
      <c r="D1393" s="1145" t="s">
        <v>4027</v>
      </c>
      <c r="E1393" s="1413" t="s">
        <v>106</v>
      </c>
      <c r="F1393" s="1414">
        <v>26.96</v>
      </c>
      <c r="G1393" s="67"/>
      <c r="H1393" s="1415">
        <f>ROUND(G1393*F1393,2)</f>
        <v>0</v>
      </c>
      <c r="I1393" s="1145" t="s">
        <v>982</v>
      </c>
    </row>
    <row r="1394" spans="1:9" ht="22.5" x14ac:dyDescent="0.2">
      <c r="A1394" s="1416"/>
      <c r="B1394" s="1417" t="s">
        <v>2912</v>
      </c>
      <c r="C1394" s="1418"/>
      <c r="D1394" s="1419" t="s">
        <v>4028</v>
      </c>
      <c r="E1394" s="1418"/>
      <c r="F1394" s="1418"/>
      <c r="G1394" s="736"/>
      <c r="H1394" s="1418"/>
      <c r="I1394" s="1420"/>
    </row>
    <row r="1395" spans="1:9" ht="11.25" x14ac:dyDescent="0.2">
      <c r="A1395" s="1416"/>
      <c r="B1395" s="1421" t="s">
        <v>983</v>
      </c>
      <c r="C1395" s="1418"/>
      <c r="D1395" s="166" t="s">
        <v>4029</v>
      </c>
      <c r="E1395" s="1418"/>
      <c r="F1395" s="1418"/>
      <c r="G1395" s="736"/>
      <c r="H1395" s="1418"/>
      <c r="I1395" s="1420"/>
    </row>
    <row r="1396" spans="1:9" ht="45" x14ac:dyDescent="0.2">
      <c r="A1396" s="1416"/>
      <c r="B1396" s="1417" t="s">
        <v>1079</v>
      </c>
      <c r="C1396" s="1418"/>
      <c r="D1396" s="1451" t="s">
        <v>4030</v>
      </c>
      <c r="E1396" s="1418"/>
      <c r="F1396" s="1418"/>
      <c r="G1396" s="736"/>
      <c r="H1396" s="1418"/>
      <c r="I1396" s="1420"/>
    </row>
    <row r="1397" spans="1:9" ht="11.25" x14ac:dyDescent="0.2">
      <c r="A1397" s="1422"/>
      <c r="B1397" s="1417" t="s">
        <v>985</v>
      </c>
      <c r="C1397" s="1423" t="s">
        <v>986</v>
      </c>
      <c r="D1397" s="1424" t="s">
        <v>2915</v>
      </c>
      <c r="E1397" s="1425"/>
      <c r="F1397" s="1423" t="s">
        <v>986</v>
      </c>
      <c r="G1397" s="1540"/>
      <c r="H1397" s="1425"/>
      <c r="I1397" s="1426"/>
    </row>
    <row r="1398" spans="1:9" ht="11.25" x14ac:dyDescent="0.2">
      <c r="A1398" s="1427"/>
      <c r="B1398" s="1417" t="s">
        <v>985</v>
      </c>
      <c r="C1398" s="1428" t="s">
        <v>986</v>
      </c>
      <c r="D1398" s="1429" t="s">
        <v>3189</v>
      </c>
      <c r="E1398" s="1430"/>
      <c r="F1398" s="1431">
        <v>26.96</v>
      </c>
      <c r="G1398" s="1541"/>
      <c r="H1398" s="1430"/>
      <c r="I1398" s="1432"/>
    </row>
    <row r="1399" spans="1:9" ht="24.95" customHeight="1" x14ac:dyDescent="0.2">
      <c r="A1399" s="1149" t="s">
        <v>4031</v>
      </c>
      <c r="B1399" s="1149" t="s">
        <v>1145</v>
      </c>
      <c r="C1399" s="1150" t="s">
        <v>4032</v>
      </c>
      <c r="D1399" s="1151" t="s">
        <v>4033</v>
      </c>
      <c r="E1399" s="1152" t="s">
        <v>106</v>
      </c>
      <c r="F1399" s="1153">
        <v>28.038</v>
      </c>
      <c r="G1399" s="117"/>
      <c r="H1399" s="1154">
        <f>ROUND(G1399*F1399,2)</f>
        <v>0</v>
      </c>
      <c r="I1399" s="1151" t="s">
        <v>986</v>
      </c>
    </row>
    <row r="1400" spans="1:9" ht="11.25" x14ac:dyDescent="0.2">
      <c r="A1400" s="1416"/>
      <c r="B1400" s="1417" t="s">
        <v>2912</v>
      </c>
      <c r="C1400" s="1418"/>
      <c r="D1400" s="1419" t="s">
        <v>4033</v>
      </c>
      <c r="E1400" s="1418"/>
      <c r="F1400" s="1418"/>
      <c r="G1400" s="736"/>
      <c r="H1400" s="1418"/>
      <c r="I1400" s="1420"/>
    </row>
    <row r="1401" spans="1:9" ht="146.25" x14ac:dyDescent="0.2">
      <c r="A1401" s="1416"/>
      <c r="B1401" s="1417" t="s">
        <v>1079</v>
      </c>
      <c r="C1401" s="1418"/>
      <c r="D1401" s="1451" t="s">
        <v>4034</v>
      </c>
      <c r="E1401" s="1418"/>
      <c r="F1401" s="1418"/>
      <c r="G1401" s="736"/>
      <c r="H1401" s="1418"/>
      <c r="I1401" s="1420"/>
    </row>
    <row r="1402" spans="1:9" ht="11.25" x14ac:dyDescent="0.2">
      <c r="A1402" s="1422"/>
      <c r="B1402" s="1417" t="s">
        <v>985</v>
      </c>
      <c r="C1402" s="1423" t="s">
        <v>986</v>
      </c>
      <c r="D1402" s="1424" t="s">
        <v>2915</v>
      </c>
      <c r="E1402" s="1425"/>
      <c r="F1402" s="1423" t="s">
        <v>986</v>
      </c>
      <c r="G1402" s="1540"/>
      <c r="H1402" s="1425"/>
      <c r="I1402" s="1426"/>
    </row>
    <row r="1403" spans="1:9" ht="11.25" x14ac:dyDescent="0.2">
      <c r="A1403" s="1427"/>
      <c r="B1403" s="1417" t="s">
        <v>985</v>
      </c>
      <c r="C1403" s="1428" t="s">
        <v>986</v>
      </c>
      <c r="D1403" s="1429" t="s">
        <v>3189</v>
      </c>
      <c r="E1403" s="1430"/>
      <c r="F1403" s="1431">
        <v>26.96</v>
      </c>
      <c r="G1403" s="1541"/>
      <c r="H1403" s="1430"/>
      <c r="I1403" s="1432"/>
    </row>
    <row r="1404" spans="1:9" ht="11.25" x14ac:dyDescent="0.2">
      <c r="A1404" s="1427"/>
      <c r="B1404" s="1417" t="s">
        <v>985</v>
      </c>
      <c r="C1404" s="1430"/>
      <c r="D1404" s="1429" t="s">
        <v>4035</v>
      </c>
      <c r="E1404" s="1430"/>
      <c r="F1404" s="1431">
        <v>28.038</v>
      </c>
      <c r="G1404" s="1541"/>
      <c r="H1404" s="1430"/>
      <c r="I1404" s="1432"/>
    </row>
    <row r="1405" spans="1:9" s="1080" customFormat="1" ht="24.95" customHeight="1" x14ac:dyDescent="0.25">
      <c r="A1405" s="1438" t="s">
        <v>4036</v>
      </c>
      <c r="B1405" s="1438" t="s">
        <v>979</v>
      </c>
      <c r="C1405" s="1439" t="s">
        <v>4037</v>
      </c>
      <c r="D1405" s="1440" t="s">
        <v>4038</v>
      </c>
      <c r="E1405" s="1441" t="s">
        <v>106</v>
      </c>
      <c r="F1405" s="1442">
        <v>41</v>
      </c>
      <c r="G1405" s="67"/>
      <c r="H1405" s="1443">
        <f>ROUND(G1405*F1405,2)</f>
        <v>0</v>
      </c>
      <c r="I1405" s="1440" t="s">
        <v>982</v>
      </c>
    </row>
    <row r="1406" spans="1:9" ht="11.25" x14ac:dyDescent="0.2">
      <c r="A1406" s="1416"/>
      <c r="B1406" s="1417" t="s">
        <v>2912</v>
      </c>
      <c r="C1406" s="1418"/>
      <c r="D1406" s="1419" t="s">
        <v>4038</v>
      </c>
      <c r="E1406" s="1418"/>
      <c r="F1406" s="1418"/>
      <c r="G1406" s="736"/>
      <c r="H1406" s="1418"/>
      <c r="I1406" s="1420"/>
    </row>
    <row r="1407" spans="1:9" ht="11.25" x14ac:dyDescent="0.2">
      <c r="A1407" s="1416"/>
      <c r="B1407" s="1421" t="s">
        <v>983</v>
      </c>
      <c r="C1407" s="1418"/>
      <c r="D1407" s="166" t="s">
        <v>4039</v>
      </c>
      <c r="E1407" s="1418"/>
      <c r="F1407" s="1418"/>
      <c r="G1407" s="736"/>
      <c r="H1407" s="1418"/>
      <c r="I1407" s="1420"/>
    </row>
    <row r="1408" spans="1:9" ht="11.25" x14ac:dyDescent="0.2">
      <c r="A1408" s="1422"/>
      <c r="B1408" s="1417" t="s">
        <v>985</v>
      </c>
      <c r="C1408" s="1423" t="s">
        <v>986</v>
      </c>
      <c r="D1408" s="1424" t="s">
        <v>3332</v>
      </c>
      <c r="E1408" s="1425"/>
      <c r="F1408" s="1423" t="s">
        <v>986</v>
      </c>
      <c r="G1408" s="1540"/>
      <c r="H1408" s="1425"/>
      <c r="I1408" s="1426"/>
    </row>
    <row r="1409" spans="1:9" ht="11.25" x14ac:dyDescent="0.2">
      <c r="A1409" s="1427"/>
      <c r="B1409" s="1417" t="s">
        <v>985</v>
      </c>
      <c r="C1409" s="1428" t="s">
        <v>986</v>
      </c>
      <c r="D1409" s="1429" t="s">
        <v>4040</v>
      </c>
      <c r="E1409" s="1430"/>
      <c r="F1409" s="1431">
        <v>41</v>
      </c>
      <c r="G1409" s="1541"/>
      <c r="H1409" s="1430"/>
      <c r="I1409" s="1432"/>
    </row>
    <row r="1410" spans="1:9" s="1080" customFormat="1" ht="24.95" customHeight="1" x14ac:dyDescent="0.25">
      <c r="A1410" s="1411" t="s">
        <v>4041</v>
      </c>
      <c r="B1410" s="1411" t="s">
        <v>979</v>
      </c>
      <c r="C1410" s="1412" t="s">
        <v>4042</v>
      </c>
      <c r="D1410" s="1145" t="s">
        <v>4043</v>
      </c>
      <c r="E1410" s="1413" t="s">
        <v>106</v>
      </c>
      <c r="F1410" s="1414">
        <v>46</v>
      </c>
      <c r="G1410" s="67"/>
      <c r="H1410" s="1415">
        <f>ROUND(G1410*F1410,2)</f>
        <v>0</v>
      </c>
      <c r="I1410" s="1145" t="s">
        <v>982</v>
      </c>
    </row>
    <row r="1411" spans="1:9" ht="22.5" x14ac:dyDescent="0.2">
      <c r="A1411" s="1416"/>
      <c r="B1411" s="1417" t="s">
        <v>2912</v>
      </c>
      <c r="C1411" s="1418"/>
      <c r="D1411" s="1419" t="s">
        <v>4044</v>
      </c>
      <c r="E1411" s="1418"/>
      <c r="F1411" s="1418"/>
      <c r="G1411" s="736"/>
      <c r="H1411" s="1418"/>
      <c r="I1411" s="1420"/>
    </row>
    <row r="1412" spans="1:9" ht="11.25" x14ac:dyDescent="0.2">
      <c r="A1412" s="1416"/>
      <c r="B1412" s="1421" t="s">
        <v>983</v>
      </c>
      <c r="C1412" s="1418"/>
      <c r="D1412" s="166" t="s">
        <v>4045</v>
      </c>
      <c r="E1412" s="1418"/>
      <c r="F1412" s="1418"/>
      <c r="G1412" s="736"/>
      <c r="H1412" s="1418"/>
      <c r="I1412" s="1420"/>
    </row>
    <row r="1413" spans="1:9" ht="11.25" x14ac:dyDescent="0.2">
      <c r="A1413" s="1422"/>
      <c r="B1413" s="1417" t="s">
        <v>985</v>
      </c>
      <c r="C1413" s="1423" t="s">
        <v>986</v>
      </c>
      <c r="D1413" s="1424" t="s">
        <v>3546</v>
      </c>
      <c r="E1413" s="1425"/>
      <c r="F1413" s="1423" t="s">
        <v>986</v>
      </c>
      <c r="G1413" s="1540"/>
      <c r="H1413" s="1425"/>
      <c r="I1413" s="1426"/>
    </row>
    <row r="1414" spans="1:9" ht="11.25" x14ac:dyDescent="0.2">
      <c r="A1414" s="1427"/>
      <c r="B1414" s="1417" t="s">
        <v>985</v>
      </c>
      <c r="C1414" s="1428" t="s">
        <v>986</v>
      </c>
      <c r="D1414" s="1429" t="s">
        <v>3501</v>
      </c>
      <c r="E1414" s="1430"/>
      <c r="F1414" s="1431">
        <v>46</v>
      </c>
      <c r="G1414" s="1541"/>
      <c r="H1414" s="1430"/>
      <c r="I1414" s="1432"/>
    </row>
    <row r="1415" spans="1:9" ht="24.95" customHeight="1" x14ac:dyDescent="0.2">
      <c r="A1415" s="1149" t="s">
        <v>4046</v>
      </c>
      <c r="B1415" s="1149" t="s">
        <v>1145</v>
      </c>
      <c r="C1415" s="1150" t="s">
        <v>4047</v>
      </c>
      <c r="D1415" s="1151" t="s">
        <v>4048</v>
      </c>
      <c r="E1415" s="1152" t="s">
        <v>106</v>
      </c>
      <c r="F1415" s="1153">
        <v>47.84</v>
      </c>
      <c r="G1415" s="117"/>
      <c r="H1415" s="1154">
        <f>ROUND(G1415*F1415,2)</f>
        <v>0</v>
      </c>
      <c r="I1415" s="1151" t="s">
        <v>986</v>
      </c>
    </row>
    <row r="1416" spans="1:9" ht="11.25" x14ac:dyDescent="0.2">
      <c r="A1416" s="1416"/>
      <c r="B1416" s="1417" t="s">
        <v>2912</v>
      </c>
      <c r="C1416" s="1418"/>
      <c r="D1416" s="1419" t="s">
        <v>4048</v>
      </c>
      <c r="E1416" s="1418"/>
      <c r="F1416" s="1418"/>
      <c r="G1416" s="736"/>
      <c r="H1416" s="1418"/>
      <c r="I1416" s="1420"/>
    </row>
    <row r="1417" spans="1:9" ht="112.5" x14ac:dyDescent="0.2">
      <c r="A1417" s="1416"/>
      <c r="B1417" s="1417" t="s">
        <v>1079</v>
      </c>
      <c r="C1417" s="1418"/>
      <c r="D1417" s="1451" t="s">
        <v>4049</v>
      </c>
      <c r="E1417" s="1418"/>
      <c r="F1417" s="1418"/>
      <c r="G1417" s="736"/>
      <c r="H1417" s="1418"/>
      <c r="I1417" s="1420"/>
    </row>
    <row r="1418" spans="1:9" ht="11.25" x14ac:dyDescent="0.2">
      <c r="A1418" s="1422"/>
      <c r="B1418" s="1417" t="s">
        <v>985</v>
      </c>
      <c r="C1418" s="1423" t="s">
        <v>986</v>
      </c>
      <c r="D1418" s="1424" t="s">
        <v>3546</v>
      </c>
      <c r="E1418" s="1425"/>
      <c r="F1418" s="1423" t="s">
        <v>986</v>
      </c>
      <c r="G1418" s="1540"/>
      <c r="H1418" s="1425"/>
      <c r="I1418" s="1426"/>
    </row>
    <row r="1419" spans="1:9" ht="11.25" x14ac:dyDescent="0.2">
      <c r="A1419" s="1427"/>
      <c r="B1419" s="1417" t="s">
        <v>985</v>
      </c>
      <c r="C1419" s="1428" t="s">
        <v>986</v>
      </c>
      <c r="D1419" s="1429" t="s">
        <v>3501</v>
      </c>
      <c r="E1419" s="1430"/>
      <c r="F1419" s="1431">
        <v>46</v>
      </c>
      <c r="G1419" s="1541"/>
      <c r="H1419" s="1430"/>
      <c r="I1419" s="1432"/>
    </row>
    <row r="1420" spans="1:9" ht="11.25" x14ac:dyDescent="0.2">
      <c r="A1420" s="1427"/>
      <c r="B1420" s="1417" t="s">
        <v>985</v>
      </c>
      <c r="C1420" s="1428" t="s">
        <v>986</v>
      </c>
      <c r="D1420" s="1429" t="s">
        <v>4050</v>
      </c>
      <c r="E1420" s="1430"/>
      <c r="F1420" s="1431">
        <v>1.84</v>
      </c>
      <c r="G1420" s="1541"/>
      <c r="H1420" s="1430"/>
      <c r="I1420" s="1432"/>
    </row>
    <row r="1421" spans="1:9" ht="11.25" x14ac:dyDescent="0.2">
      <c r="A1421" s="1450"/>
      <c r="B1421" s="1417" t="s">
        <v>985</v>
      </c>
      <c r="C1421" s="1445" t="s">
        <v>986</v>
      </c>
      <c r="D1421" s="1446" t="s">
        <v>1023</v>
      </c>
      <c r="E1421" s="1447"/>
      <c r="F1421" s="1448">
        <v>47.84</v>
      </c>
      <c r="G1421" s="1542"/>
      <c r="H1421" s="1447"/>
      <c r="I1421" s="1449"/>
    </row>
    <row r="1422" spans="1:9" s="1080" customFormat="1" ht="24.95" customHeight="1" x14ac:dyDescent="0.25">
      <c r="A1422" s="1411" t="s">
        <v>1322</v>
      </c>
      <c r="B1422" s="1411" t="s">
        <v>979</v>
      </c>
      <c r="C1422" s="1412" t="s">
        <v>4051</v>
      </c>
      <c r="D1422" s="1145" t="s">
        <v>4052</v>
      </c>
      <c r="E1422" s="1413" t="s">
        <v>106</v>
      </c>
      <c r="F1422" s="1414">
        <v>26.96</v>
      </c>
      <c r="G1422" s="67"/>
      <c r="H1422" s="1415">
        <f>ROUND(G1422*F1422,2)</f>
        <v>0</v>
      </c>
      <c r="I1422" s="1145" t="s">
        <v>982</v>
      </c>
    </row>
    <row r="1423" spans="1:9" ht="11.25" x14ac:dyDescent="0.2">
      <c r="A1423" s="1416"/>
      <c r="B1423" s="1417" t="s">
        <v>2912</v>
      </c>
      <c r="C1423" s="1418"/>
      <c r="D1423" s="1419" t="s">
        <v>4053</v>
      </c>
      <c r="E1423" s="1418"/>
      <c r="F1423" s="1418"/>
      <c r="G1423" s="736"/>
      <c r="H1423" s="1418"/>
      <c r="I1423" s="1420"/>
    </row>
    <row r="1424" spans="1:9" ht="11.25" x14ac:dyDescent="0.2">
      <c r="A1424" s="1416"/>
      <c r="B1424" s="1421" t="s">
        <v>983</v>
      </c>
      <c r="C1424" s="1418"/>
      <c r="D1424" s="166" t="s">
        <v>4054</v>
      </c>
      <c r="E1424" s="1418"/>
      <c r="F1424" s="1418"/>
      <c r="G1424" s="736"/>
      <c r="H1424" s="1418"/>
      <c r="I1424" s="1420"/>
    </row>
    <row r="1425" spans="1:9" ht="11.25" x14ac:dyDescent="0.2">
      <c r="A1425" s="1422"/>
      <c r="B1425" s="1417" t="s">
        <v>985</v>
      </c>
      <c r="C1425" s="1423" t="s">
        <v>986</v>
      </c>
      <c r="D1425" s="1424" t="s">
        <v>2915</v>
      </c>
      <c r="E1425" s="1425"/>
      <c r="F1425" s="1423" t="s">
        <v>986</v>
      </c>
      <c r="G1425" s="1540"/>
      <c r="H1425" s="1425"/>
      <c r="I1425" s="1426"/>
    </row>
    <row r="1426" spans="1:9" ht="11.25" x14ac:dyDescent="0.2">
      <c r="A1426" s="1427"/>
      <c r="B1426" s="1417" t="s">
        <v>985</v>
      </c>
      <c r="C1426" s="1428" t="s">
        <v>986</v>
      </c>
      <c r="D1426" s="1429" t="s">
        <v>3189</v>
      </c>
      <c r="E1426" s="1430"/>
      <c r="F1426" s="1431">
        <v>26.96</v>
      </c>
      <c r="G1426" s="1541"/>
      <c r="H1426" s="1430"/>
      <c r="I1426" s="1432"/>
    </row>
    <row r="1427" spans="1:9" s="1080" customFormat="1" ht="24.95" customHeight="1" x14ac:dyDescent="0.25">
      <c r="A1427" s="1411" t="s">
        <v>4055</v>
      </c>
      <c r="B1427" s="1411" t="s">
        <v>979</v>
      </c>
      <c r="C1427" s="1412" t="s">
        <v>4056</v>
      </c>
      <c r="D1427" s="1145" t="s">
        <v>4057</v>
      </c>
      <c r="E1427" s="1413" t="s">
        <v>106</v>
      </c>
      <c r="F1427" s="1414">
        <v>72.959999999999994</v>
      </c>
      <c r="G1427" s="67"/>
      <c r="H1427" s="1415">
        <f>ROUND(G1427*F1427,2)</f>
        <v>0</v>
      </c>
      <c r="I1427" s="1145" t="s">
        <v>982</v>
      </c>
    </row>
    <row r="1428" spans="1:9" ht="11.25" x14ac:dyDescent="0.2">
      <c r="A1428" s="1416"/>
      <c r="B1428" s="1417" t="s">
        <v>2912</v>
      </c>
      <c r="C1428" s="1418"/>
      <c r="D1428" s="1419" t="s">
        <v>4058</v>
      </c>
      <c r="E1428" s="1418"/>
      <c r="F1428" s="1418"/>
      <c r="G1428" s="736"/>
      <c r="H1428" s="1418"/>
      <c r="I1428" s="1420"/>
    </row>
    <row r="1429" spans="1:9" ht="11.25" x14ac:dyDescent="0.2">
      <c r="A1429" s="1416"/>
      <c r="B1429" s="1421" t="s">
        <v>983</v>
      </c>
      <c r="C1429" s="1418"/>
      <c r="D1429" s="166" t="s">
        <v>4059</v>
      </c>
      <c r="E1429" s="1418"/>
      <c r="F1429" s="1418"/>
      <c r="G1429" s="736"/>
      <c r="H1429" s="1418"/>
      <c r="I1429" s="1420"/>
    </row>
    <row r="1430" spans="1:9" ht="11.25" x14ac:dyDescent="0.2">
      <c r="A1430" s="1422"/>
      <c r="B1430" s="1417" t="s">
        <v>985</v>
      </c>
      <c r="C1430" s="1423" t="s">
        <v>986</v>
      </c>
      <c r="D1430" s="1424" t="s">
        <v>2915</v>
      </c>
      <c r="E1430" s="1425"/>
      <c r="F1430" s="1423" t="s">
        <v>986</v>
      </c>
      <c r="G1430" s="1540"/>
      <c r="H1430" s="1425"/>
      <c r="I1430" s="1426"/>
    </row>
    <row r="1431" spans="1:9" ht="11.25" x14ac:dyDescent="0.2">
      <c r="A1431" s="1427"/>
      <c r="B1431" s="1417" t="s">
        <v>985</v>
      </c>
      <c r="C1431" s="1428" t="s">
        <v>986</v>
      </c>
      <c r="D1431" s="1429" t="s">
        <v>3189</v>
      </c>
      <c r="E1431" s="1430"/>
      <c r="F1431" s="1431">
        <v>26.96</v>
      </c>
      <c r="G1431" s="1541"/>
      <c r="H1431" s="1430"/>
      <c r="I1431" s="1432"/>
    </row>
    <row r="1432" spans="1:9" ht="11.25" x14ac:dyDescent="0.2">
      <c r="A1432" s="1422"/>
      <c r="B1432" s="1417" t="s">
        <v>985</v>
      </c>
      <c r="C1432" s="1423" t="s">
        <v>986</v>
      </c>
      <c r="D1432" s="1424" t="s">
        <v>3546</v>
      </c>
      <c r="E1432" s="1425"/>
      <c r="F1432" s="1423" t="s">
        <v>986</v>
      </c>
      <c r="G1432" s="1540"/>
      <c r="H1432" s="1425"/>
      <c r="I1432" s="1426"/>
    </row>
    <row r="1433" spans="1:9" ht="11.25" x14ac:dyDescent="0.2">
      <c r="A1433" s="1427"/>
      <c r="B1433" s="1417" t="s">
        <v>985</v>
      </c>
      <c r="C1433" s="1428" t="s">
        <v>986</v>
      </c>
      <c r="D1433" s="1429" t="s">
        <v>3501</v>
      </c>
      <c r="E1433" s="1430"/>
      <c r="F1433" s="1431">
        <v>46</v>
      </c>
      <c r="G1433" s="1541"/>
      <c r="H1433" s="1430"/>
      <c r="I1433" s="1432"/>
    </row>
    <row r="1434" spans="1:9" ht="11.25" x14ac:dyDescent="0.2">
      <c r="A1434" s="1450"/>
      <c r="B1434" s="1417" t="s">
        <v>985</v>
      </c>
      <c r="C1434" s="1445" t="s">
        <v>986</v>
      </c>
      <c r="D1434" s="1446" t="s">
        <v>1023</v>
      </c>
      <c r="E1434" s="1447"/>
      <c r="F1434" s="1448">
        <v>72.960000000000008</v>
      </c>
      <c r="G1434" s="1542"/>
      <c r="H1434" s="1447"/>
      <c r="I1434" s="1449"/>
    </row>
    <row r="1435" spans="1:9" s="1080" customFormat="1" ht="24.95" customHeight="1" x14ac:dyDescent="0.25">
      <c r="A1435" s="1411" t="s">
        <v>4060</v>
      </c>
      <c r="B1435" s="1411" t="s">
        <v>979</v>
      </c>
      <c r="C1435" s="1412" t="s">
        <v>4061</v>
      </c>
      <c r="D1435" s="1145" t="s">
        <v>4062</v>
      </c>
      <c r="E1435" s="1413" t="s">
        <v>106</v>
      </c>
      <c r="F1435" s="1414">
        <v>147.74</v>
      </c>
      <c r="G1435" s="67"/>
      <c r="H1435" s="1415">
        <f>ROUND(G1435*F1435,2)</f>
        <v>0</v>
      </c>
      <c r="I1435" s="1145" t="s">
        <v>986</v>
      </c>
    </row>
    <row r="1436" spans="1:9" ht="11.25" x14ac:dyDescent="0.2">
      <c r="A1436" s="1416"/>
      <c r="B1436" s="1417" t="s">
        <v>2912</v>
      </c>
      <c r="C1436" s="1418"/>
      <c r="D1436" s="1419" t="s">
        <v>4062</v>
      </c>
      <c r="E1436" s="1418"/>
      <c r="F1436" s="1418"/>
      <c r="G1436" s="736"/>
      <c r="H1436" s="1418"/>
      <c r="I1436" s="1420"/>
    </row>
    <row r="1437" spans="1:9" ht="123.75" x14ac:dyDescent="0.2">
      <c r="A1437" s="1416"/>
      <c r="B1437" s="1417" t="s">
        <v>1079</v>
      </c>
      <c r="C1437" s="1418"/>
      <c r="D1437" s="1451" t="s">
        <v>4063</v>
      </c>
      <c r="E1437" s="1418"/>
      <c r="F1437" s="1418"/>
      <c r="G1437" s="736"/>
      <c r="H1437" s="1418"/>
      <c r="I1437" s="1420"/>
    </row>
    <row r="1438" spans="1:9" ht="11.25" x14ac:dyDescent="0.2">
      <c r="A1438" s="1422"/>
      <c r="B1438" s="1417" t="s">
        <v>985</v>
      </c>
      <c r="C1438" s="1423" t="s">
        <v>986</v>
      </c>
      <c r="D1438" s="1424" t="s">
        <v>2915</v>
      </c>
      <c r="E1438" s="1425"/>
      <c r="F1438" s="1423" t="s">
        <v>986</v>
      </c>
      <c r="G1438" s="1540"/>
      <c r="H1438" s="1425"/>
      <c r="I1438" s="1426"/>
    </row>
    <row r="1439" spans="1:9" ht="11.25" x14ac:dyDescent="0.2">
      <c r="A1439" s="1427"/>
      <c r="B1439" s="1417" t="s">
        <v>985</v>
      </c>
      <c r="C1439" s="1428" t="s">
        <v>986</v>
      </c>
      <c r="D1439" s="1429" t="s">
        <v>4064</v>
      </c>
      <c r="E1439" s="1430"/>
      <c r="F1439" s="1431">
        <v>147.74</v>
      </c>
      <c r="G1439" s="1541"/>
      <c r="H1439" s="1430"/>
      <c r="I1439" s="1432"/>
    </row>
    <row r="1440" spans="1:9" s="1080" customFormat="1" ht="24.95" customHeight="1" x14ac:dyDescent="0.25">
      <c r="A1440" s="1411" t="s">
        <v>4065</v>
      </c>
      <c r="B1440" s="1411" t="s">
        <v>979</v>
      </c>
      <c r="C1440" s="1412" t="s">
        <v>4066</v>
      </c>
      <c r="D1440" s="1145" t="s">
        <v>4067</v>
      </c>
      <c r="E1440" s="1413" t="s">
        <v>100</v>
      </c>
      <c r="F1440" s="1414">
        <v>8.0239999999999991</v>
      </c>
      <c r="G1440" s="67"/>
      <c r="H1440" s="1415">
        <f>ROUND(G1440*F1440,2)</f>
        <v>0</v>
      </c>
      <c r="I1440" s="1145" t="s">
        <v>982</v>
      </c>
    </row>
    <row r="1441" spans="1:9" ht="22.5" x14ac:dyDescent="0.2">
      <c r="A1441" s="1416"/>
      <c r="B1441" s="1417" t="s">
        <v>2912</v>
      </c>
      <c r="C1441" s="1418"/>
      <c r="D1441" s="1419" t="s">
        <v>4068</v>
      </c>
      <c r="E1441" s="1418"/>
      <c r="F1441" s="1418"/>
      <c r="G1441" s="736"/>
      <c r="H1441" s="1418"/>
      <c r="I1441" s="1420"/>
    </row>
    <row r="1442" spans="1:9" ht="11.25" x14ac:dyDescent="0.2">
      <c r="A1442" s="1416"/>
      <c r="B1442" s="1421" t="s">
        <v>983</v>
      </c>
      <c r="C1442" s="1418"/>
      <c r="D1442" s="166" t="s">
        <v>4069</v>
      </c>
      <c r="E1442" s="1418"/>
      <c r="F1442" s="1418"/>
      <c r="G1442" s="736"/>
      <c r="H1442" s="1418"/>
      <c r="I1442" s="1420"/>
    </row>
    <row r="1443" spans="1:9" s="1080" customFormat="1" ht="24.95" customHeight="1" x14ac:dyDescent="0.25">
      <c r="A1443" s="1404"/>
      <c r="B1443" s="1405" t="s">
        <v>977</v>
      </c>
      <c r="C1443" s="1406" t="s">
        <v>4070</v>
      </c>
      <c r="D1443" s="1406" t="s">
        <v>2899</v>
      </c>
      <c r="E1443" s="1407"/>
      <c r="F1443" s="1408"/>
      <c r="G1443" s="960"/>
      <c r="H1443" s="1409">
        <f>SUM(H1444:H1538)</f>
        <v>0</v>
      </c>
      <c r="I1443" s="1410"/>
    </row>
    <row r="1444" spans="1:9" s="1080" customFormat="1" ht="24.95" customHeight="1" x14ac:dyDescent="0.25">
      <c r="A1444" s="1411" t="s">
        <v>4071</v>
      </c>
      <c r="B1444" s="1411" t="s">
        <v>979</v>
      </c>
      <c r="C1444" s="1412" t="s">
        <v>4072</v>
      </c>
      <c r="D1444" s="1145" t="s">
        <v>4073</v>
      </c>
      <c r="E1444" s="1413" t="s">
        <v>125</v>
      </c>
      <c r="F1444" s="1414">
        <v>39.049999999999997</v>
      </c>
      <c r="G1444" s="67"/>
      <c r="H1444" s="1415">
        <f>ROUND(G1444*F1444,2)</f>
        <v>0</v>
      </c>
      <c r="I1444" s="1145" t="s">
        <v>986</v>
      </c>
    </row>
    <row r="1445" spans="1:9" ht="11.25" x14ac:dyDescent="0.2">
      <c r="A1445" s="1416"/>
      <c r="B1445" s="1417" t="s">
        <v>2912</v>
      </c>
      <c r="C1445" s="1418"/>
      <c r="D1445" s="1419" t="s">
        <v>4074</v>
      </c>
      <c r="E1445" s="1418"/>
      <c r="F1445" s="1418"/>
      <c r="G1445" s="736"/>
      <c r="H1445" s="1418"/>
      <c r="I1445" s="1420"/>
    </row>
    <row r="1446" spans="1:9" ht="11.25" x14ac:dyDescent="0.2">
      <c r="A1446" s="1422"/>
      <c r="B1446" s="1417" t="s">
        <v>985</v>
      </c>
      <c r="C1446" s="1423" t="s">
        <v>986</v>
      </c>
      <c r="D1446" s="1424" t="s">
        <v>4075</v>
      </c>
      <c r="E1446" s="1425"/>
      <c r="F1446" s="1423" t="s">
        <v>986</v>
      </c>
      <c r="G1446" s="1540"/>
      <c r="H1446" s="1425"/>
      <c r="I1446" s="1426"/>
    </row>
    <row r="1447" spans="1:9" ht="11.25" x14ac:dyDescent="0.2">
      <c r="A1447" s="1427"/>
      <c r="B1447" s="1417" t="s">
        <v>985</v>
      </c>
      <c r="C1447" s="1428" t="s">
        <v>986</v>
      </c>
      <c r="D1447" s="1429" t="s">
        <v>4076</v>
      </c>
      <c r="E1447" s="1430"/>
      <c r="F1447" s="1431">
        <v>39.049999999999997</v>
      </c>
      <c r="G1447" s="1541"/>
      <c r="H1447" s="1430"/>
      <c r="I1447" s="1432"/>
    </row>
    <row r="1448" spans="1:9" s="1080" customFormat="1" ht="24.95" customHeight="1" x14ac:dyDescent="0.25">
      <c r="A1448" s="1411" t="s">
        <v>4077</v>
      </c>
      <c r="B1448" s="1411" t="s">
        <v>979</v>
      </c>
      <c r="C1448" s="1412" t="s">
        <v>4078</v>
      </c>
      <c r="D1448" s="1145" t="s">
        <v>4079</v>
      </c>
      <c r="E1448" s="1413" t="s">
        <v>125</v>
      </c>
      <c r="F1448" s="1414">
        <v>45.075000000000003</v>
      </c>
      <c r="G1448" s="67"/>
      <c r="H1448" s="1415">
        <f>ROUND(G1448*F1448,2)</f>
        <v>0</v>
      </c>
      <c r="I1448" s="1145" t="s">
        <v>986</v>
      </c>
    </row>
    <row r="1449" spans="1:9" ht="11.25" x14ac:dyDescent="0.2">
      <c r="A1449" s="1416"/>
      <c r="B1449" s="1417" t="s">
        <v>2912</v>
      </c>
      <c r="C1449" s="1418"/>
      <c r="D1449" s="1419" t="s">
        <v>4080</v>
      </c>
      <c r="E1449" s="1418"/>
      <c r="F1449" s="1418"/>
      <c r="G1449" s="736"/>
      <c r="H1449" s="1418"/>
      <c r="I1449" s="1420"/>
    </row>
    <row r="1450" spans="1:9" ht="11.25" x14ac:dyDescent="0.2">
      <c r="A1450" s="1422"/>
      <c r="B1450" s="1417" t="s">
        <v>985</v>
      </c>
      <c r="C1450" s="1423" t="s">
        <v>986</v>
      </c>
      <c r="D1450" s="1424" t="s">
        <v>4075</v>
      </c>
      <c r="E1450" s="1425"/>
      <c r="F1450" s="1423" t="s">
        <v>986</v>
      </c>
      <c r="G1450" s="1540"/>
      <c r="H1450" s="1425"/>
      <c r="I1450" s="1426"/>
    </row>
    <row r="1451" spans="1:9" ht="11.25" x14ac:dyDescent="0.2">
      <c r="A1451" s="1427"/>
      <c r="B1451" s="1417" t="s">
        <v>985</v>
      </c>
      <c r="C1451" s="1428" t="s">
        <v>986</v>
      </c>
      <c r="D1451" s="1429" t="s">
        <v>4081</v>
      </c>
      <c r="E1451" s="1430"/>
      <c r="F1451" s="1431">
        <v>45.075000000000003</v>
      </c>
      <c r="G1451" s="1541"/>
      <c r="H1451" s="1430"/>
      <c r="I1451" s="1432"/>
    </row>
    <row r="1452" spans="1:9" s="1080" customFormat="1" ht="24.95" customHeight="1" x14ac:dyDescent="0.25">
      <c r="A1452" s="1411" t="s">
        <v>4082</v>
      </c>
      <c r="B1452" s="1411" t="s">
        <v>979</v>
      </c>
      <c r="C1452" s="1412" t="s">
        <v>4083</v>
      </c>
      <c r="D1452" s="1145" t="s">
        <v>4084</v>
      </c>
      <c r="E1452" s="1413" t="s">
        <v>125</v>
      </c>
      <c r="F1452" s="1414">
        <v>39.049999999999997</v>
      </c>
      <c r="G1452" s="67"/>
      <c r="H1452" s="1415">
        <f>ROUND(G1452*F1452,2)</f>
        <v>0</v>
      </c>
      <c r="I1452" s="1145" t="s">
        <v>986</v>
      </c>
    </row>
    <row r="1453" spans="1:9" ht="11.25" x14ac:dyDescent="0.2">
      <c r="A1453" s="1416"/>
      <c r="B1453" s="1417" t="s">
        <v>2912</v>
      </c>
      <c r="C1453" s="1418"/>
      <c r="D1453" s="1419" t="s">
        <v>4085</v>
      </c>
      <c r="E1453" s="1418"/>
      <c r="F1453" s="1418"/>
      <c r="G1453" s="736"/>
      <c r="H1453" s="1418"/>
      <c r="I1453" s="1420"/>
    </row>
    <row r="1454" spans="1:9" ht="11.25" x14ac:dyDescent="0.2">
      <c r="A1454" s="1422"/>
      <c r="B1454" s="1417" t="s">
        <v>985</v>
      </c>
      <c r="C1454" s="1423" t="s">
        <v>986</v>
      </c>
      <c r="D1454" s="1424" t="s">
        <v>4075</v>
      </c>
      <c r="E1454" s="1425"/>
      <c r="F1454" s="1423" t="s">
        <v>986</v>
      </c>
      <c r="G1454" s="1540"/>
      <c r="H1454" s="1425"/>
      <c r="I1454" s="1426"/>
    </row>
    <row r="1455" spans="1:9" ht="11.25" x14ac:dyDescent="0.2">
      <c r="A1455" s="1427"/>
      <c r="B1455" s="1417" t="s">
        <v>985</v>
      </c>
      <c r="C1455" s="1428" t="s">
        <v>986</v>
      </c>
      <c r="D1455" s="1429" t="s">
        <v>4076</v>
      </c>
      <c r="E1455" s="1430"/>
      <c r="F1455" s="1431">
        <v>39.049999999999997</v>
      </c>
      <c r="G1455" s="1541"/>
      <c r="H1455" s="1430"/>
      <c r="I1455" s="1432"/>
    </row>
    <row r="1456" spans="1:9" s="1080" customFormat="1" ht="24.95" customHeight="1" x14ac:dyDescent="0.25">
      <c r="A1456" s="1411" t="s">
        <v>4086</v>
      </c>
      <c r="B1456" s="1411" t="s">
        <v>979</v>
      </c>
      <c r="C1456" s="1412" t="s">
        <v>4087</v>
      </c>
      <c r="D1456" s="1145" t="s">
        <v>4088</v>
      </c>
      <c r="E1456" s="1413" t="s">
        <v>125</v>
      </c>
      <c r="F1456" s="1414">
        <v>45.075000000000003</v>
      </c>
      <c r="G1456" s="67"/>
      <c r="H1456" s="1415">
        <f>ROUND(G1456*F1456,2)</f>
        <v>0</v>
      </c>
      <c r="I1456" s="1145" t="s">
        <v>986</v>
      </c>
    </row>
    <row r="1457" spans="1:9" ht="11.25" x14ac:dyDescent="0.2">
      <c r="A1457" s="1416"/>
      <c r="B1457" s="1417" t="s">
        <v>2912</v>
      </c>
      <c r="C1457" s="1418"/>
      <c r="D1457" s="1419" t="s">
        <v>4089</v>
      </c>
      <c r="E1457" s="1418"/>
      <c r="F1457" s="1418"/>
      <c r="G1457" s="736"/>
      <c r="H1457" s="1418"/>
      <c r="I1457" s="1420"/>
    </row>
    <row r="1458" spans="1:9" ht="11.25" x14ac:dyDescent="0.2">
      <c r="A1458" s="1422"/>
      <c r="B1458" s="1417" t="s">
        <v>985</v>
      </c>
      <c r="C1458" s="1423" t="s">
        <v>986</v>
      </c>
      <c r="D1458" s="1424" t="s">
        <v>4075</v>
      </c>
      <c r="E1458" s="1425"/>
      <c r="F1458" s="1423" t="s">
        <v>986</v>
      </c>
      <c r="G1458" s="1540"/>
      <c r="H1458" s="1425"/>
      <c r="I1458" s="1426"/>
    </row>
    <row r="1459" spans="1:9" ht="11.25" x14ac:dyDescent="0.2">
      <c r="A1459" s="1427"/>
      <c r="B1459" s="1417" t="s">
        <v>985</v>
      </c>
      <c r="C1459" s="1428" t="s">
        <v>986</v>
      </c>
      <c r="D1459" s="1429" t="s">
        <v>4081</v>
      </c>
      <c r="E1459" s="1430"/>
      <c r="F1459" s="1431">
        <v>45.075000000000003</v>
      </c>
      <c r="G1459" s="1541"/>
      <c r="H1459" s="1430"/>
      <c r="I1459" s="1432"/>
    </row>
    <row r="1460" spans="1:9" s="1080" customFormat="1" ht="24.95" customHeight="1" x14ac:dyDescent="0.25">
      <c r="A1460" s="1411" t="s">
        <v>4090</v>
      </c>
      <c r="B1460" s="1411" t="s">
        <v>979</v>
      </c>
      <c r="C1460" s="1412" t="s">
        <v>4091</v>
      </c>
      <c r="D1460" s="1145" t="s">
        <v>4092</v>
      </c>
      <c r="E1460" s="1413" t="s">
        <v>106</v>
      </c>
      <c r="F1460" s="1414">
        <v>53.31</v>
      </c>
      <c r="G1460" s="67"/>
      <c r="H1460" s="1415">
        <f>ROUND(G1460*F1460,2)</f>
        <v>0</v>
      </c>
      <c r="I1460" s="1145" t="s">
        <v>986</v>
      </c>
    </row>
    <row r="1461" spans="1:9" ht="11.25" x14ac:dyDescent="0.2">
      <c r="A1461" s="1416"/>
      <c r="B1461" s="1417" t="s">
        <v>2912</v>
      </c>
      <c r="C1461" s="1418"/>
      <c r="D1461" s="1419" t="s">
        <v>4093</v>
      </c>
      <c r="E1461" s="1418"/>
      <c r="F1461" s="1418"/>
      <c r="G1461" s="736"/>
      <c r="H1461" s="1418"/>
      <c r="I1461" s="1420"/>
    </row>
    <row r="1462" spans="1:9" ht="11.25" x14ac:dyDescent="0.2">
      <c r="A1462" s="1422"/>
      <c r="B1462" s="1417" t="s">
        <v>985</v>
      </c>
      <c r="C1462" s="1423" t="s">
        <v>986</v>
      </c>
      <c r="D1462" s="1424" t="s">
        <v>2915</v>
      </c>
      <c r="E1462" s="1425"/>
      <c r="F1462" s="1423"/>
      <c r="G1462" s="1540"/>
      <c r="H1462" s="1425"/>
      <c r="I1462" s="1426"/>
    </row>
    <row r="1463" spans="1:9" ht="11.25" x14ac:dyDescent="0.2">
      <c r="A1463" s="1427"/>
      <c r="B1463" s="1417" t="s">
        <v>985</v>
      </c>
      <c r="C1463" s="1428" t="s">
        <v>986</v>
      </c>
      <c r="D1463" s="1429" t="s">
        <v>3190</v>
      </c>
      <c r="E1463" s="1430"/>
      <c r="F1463" s="1431">
        <v>35.5</v>
      </c>
      <c r="G1463" s="1541"/>
      <c r="H1463" s="1430"/>
      <c r="I1463" s="1432"/>
    </row>
    <row r="1464" spans="1:9" ht="11.25" x14ac:dyDescent="0.2">
      <c r="A1464" s="1427"/>
      <c r="B1464" s="1417" t="s">
        <v>985</v>
      </c>
      <c r="C1464" s="1428" t="s">
        <v>986</v>
      </c>
      <c r="D1464" s="1429" t="s">
        <v>3173</v>
      </c>
      <c r="E1464" s="1430"/>
      <c r="F1464" s="1431">
        <v>12.98</v>
      </c>
      <c r="G1464" s="1541"/>
      <c r="H1464" s="1430"/>
      <c r="I1464" s="1432"/>
    </row>
    <row r="1465" spans="1:9" ht="11.25" x14ac:dyDescent="0.2">
      <c r="A1465" s="1427"/>
      <c r="B1465" s="1417" t="s">
        <v>985</v>
      </c>
      <c r="C1465" s="1428" t="s">
        <v>986</v>
      </c>
      <c r="D1465" s="1429" t="s">
        <v>3174</v>
      </c>
      <c r="E1465" s="1430"/>
      <c r="F1465" s="1431">
        <v>4.83</v>
      </c>
      <c r="G1465" s="1541"/>
      <c r="H1465" s="1430"/>
      <c r="I1465" s="1432"/>
    </row>
    <row r="1466" spans="1:9" ht="11.25" x14ac:dyDescent="0.2">
      <c r="A1466" s="1450"/>
      <c r="B1466" s="1417" t="s">
        <v>985</v>
      </c>
      <c r="C1466" s="1445" t="s">
        <v>986</v>
      </c>
      <c r="D1466" s="1446" t="s">
        <v>1023</v>
      </c>
      <c r="E1466" s="1447"/>
      <c r="F1466" s="1448">
        <f>SUM(F1463:F1465)</f>
        <v>53.31</v>
      </c>
      <c r="G1466" s="1542"/>
      <c r="H1466" s="1447"/>
      <c r="I1466" s="1449"/>
    </row>
    <row r="1467" spans="1:9" s="1080" customFormat="1" ht="24.95" customHeight="1" x14ac:dyDescent="0.25">
      <c r="A1467" s="1438" t="s">
        <v>4094</v>
      </c>
      <c r="B1467" s="1438" t="s">
        <v>979</v>
      </c>
      <c r="C1467" s="1439" t="s">
        <v>4091</v>
      </c>
      <c r="D1467" s="1440" t="s">
        <v>4092</v>
      </c>
      <c r="E1467" s="1441" t="s">
        <v>106</v>
      </c>
      <c r="F1467" s="1442">
        <v>432.19</v>
      </c>
      <c r="G1467" s="67"/>
      <c r="H1467" s="1443">
        <f>ROUND(G1467*F1467,2)</f>
        <v>0</v>
      </c>
      <c r="I1467" s="1440" t="s">
        <v>986</v>
      </c>
    </row>
    <row r="1468" spans="1:9" ht="11.25" x14ac:dyDescent="0.2">
      <c r="A1468" s="1416"/>
      <c r="B1468" s="1417" t="s">
        <v>2912</v>
      </c>
      <c r="C1468" s="1418"/>
      <c r="D1468" s="1419" t="s">
        <v>4095</v>
      </c>
      <c r="E1468" s="1418"/>
      <c r="F1468" s="1418"/>
      <c r="G1468" s="736"/>
      <c r="H1468" s="1418"/>
      <c r="I1468" s="1420"/>
    </row>
    <row r="1469" spans="1:9" ht="11.25" x14ac:dyDescent="0.2">
      <c r="A1469" s="1422"/>
      <c r="B1469" s="1417" t="s">
        <v>985</v>
      </c>
      <c r="C1469" s="1423" t="s">
        <v>986</v>
      </c>
      <c r="D1469" s="1424" t="s">
        <v>2915</v>
      </c>
      <c r="E1469" s="1425"/>
      <c r="F1469" s="1423" t="s">
        <v>986</v>
      </c>
      <c r="G1469" s="1540"/>
      <c r="H1469" s="1425"/>
      <c r="I1469" s="1426"/>
    </row>
    <row r="1470" spans="1:9" ht="11.25" x14ac:dyDescent="0.2">
      <c r="A1470" s="1427"/>
      <c r="B1470" s="1417" t="s">
        <v>985</v>
      </c>
      <c r="C1470" s="1428" t="s">
        <v>986</v>
      </c>
      <c r="D1470" s="1429" t="s">
        <v>3177</v>
      </c>
      <c r="E1470" s="1430"/>
      <c r="F1470" s="1431">
        <v>283.02999999999997</v>
      </c>
      <c r="G1470" s="1541"/>
      <c r="H1470" s="1430"/>
      <c r="I1470" s="1432"/>
    </row>
    <row r="1471" spans="1:9" ht="11.25" x14ac:dyDescent="0.2">
      <c r="A1471" s="1427"/>
      <c r="B1471" s="1417" t="s">
        <v>985</v>
      </c>
      <c r="C1471" s="1428" t="s">
        <v>986</v>
      </c>
      <c r="D1471" s="1429" t="s">
        <v>3168</v>
      </c>
      <c r="E1471" s="1430"/>
      <c r="F1471" s="1431">
        <v>83.63</v>
      </c>
      <c r="G1471" s="1541"/>
      <c r="H1471" s="1430"/>
      <c r="I1471" s="1432"/>
    </row>
    <row r="1472" spans="1:9" ht="11.25" x14ac:dyDescent="0.2">
      <c r="A1472" s="1427"/>
      <c r="B1472" s="1417" t="s">
        <v>985</v>
      </c>
      <c r="C1472" s="1428" t="s">
        <v>986</v>
      </c>
      <c r="D1472" s="1429" t="s">
        <v>3178</v>
      </c>
      <c r="E1472" s="1430"/>
      <c r="F1472" s="1431">
        <v>24</v>
      </c>
      <c r="G1472" s="1541"/>
      <c r="H1472" s="1430"/>
      <c r="I1472" s="1432"/>
    </row>
    <row r="1473" spans="1:9" ht="11.25" x14ac:dyDescent="0.2">
      <c r="A1473" s="1427"/>
      <c r="B1473" s="1417" t="s">
        <v>985</v>
      </c>
      <c r="C1473" s="1428" t="s">
        <v>986</v>
      </c>
      <c r="D1473" s="1429" t="s">
        <v>3182</v>
      </c>
      <c r="E1473" s="1430"/>
      <c r="F1473" s="1431">
        <v>41.53</v>
      </c>
      <c r="G1473" s="1541"/>
      <c r="H1473" s="1430"/>
      <c r="I1473" s="1432"/>
    </row>
    <row r="1474" spans="1:9" ht="11.25" x14ac:dyDescent="0.2">
      <c r="A1474" s="1450"/>
      <c r="B1474" s="1417" t="s">
        <v>985</v>
      </c>
      <c r="C1474" s="1445" t="s">
        <v>986</v>
      </c>
      <c r="D1474" s="1446" t="s">
        <v>1023</v>
      </c>
      <c r="E1474" s="1447"/>
      <c r="F1474" s="1448">
        <v>432.18999999999994</v>
      </c>
      <c r="G1474" s="1542"/>
      <c r="H1474" s="1447"/>
      <c r="I1474" s="1449"/>
    </row>
    <row r="1475" spans="1:9" s="1080" customFormat="1" ht="24.95" customHeight="1" x14ac:dyDescent="0.25">
      <c r="A1475" s="1411" t="s">
        <v>4096</v>
      </c>
      <c r="B1475" s="1411" t="s">
        <v>979</v>
      </c>
      <c r="C1475" s="1412" t="s">
        <v>4097</v>
      </c>
      <c r="D1475" s="1145" t="s">
        <v>4098</v>
      </c>
      <c r="E1475" s="1413" t="s">
        <v>106</v>
      </c>
      <c r="F1475" s="1414">
        <v>23.79</v>
      </c>
      <c r="G1475" s="67"/>
      <c r="H1475" s="1415">
        <f>ROUND(G1475*F1475,2)</f>
        <v>0</v>
      </c>
      <c r="I1475" s="1145" t="s">
        <v>986</v>
      </c>
    </row>
    <row r="1476" spans="1:9" ht="11.25" x14ac:dyDescent="0.2">
      <c r="A1476" s="1416"/>
      <c r="B1476" s="1417" t="s">
        <v>2912</v>
      </c>
      <c r="C1476" s="1418"/>
      <c r="D1476" s="1419" t="s">
        <v>4099</v>
      </c>
      <c r="E1476" s="1418"/>
      <c r="F1476" s="1418"/>
      <c r="G1476" s="736"/>
      <c r="H1476" s="1418"/>
      <c r="I1476" s="1420"/>
    </row>
    <row r="1477" spans="1:9" ht="135" x14ac:dyDescent="0.2">
      <c r="A1477" s="1416"/>
      <c r="B1477" s="1417" t="s">
        <v>1079</v>
      </c>
      <c r="C1477" s="1418"/>
      <c r="D1477" s="1451" t="s">
        <v>4100</v>
      </c>
      <c r="E1477" s="1418"/>
      <c r="F1477" s="1418"/>
      <c r="G1477" s="736"/>
      <c r="H1477" s="1418"/>
      <c r="I1477" s="1420"/>
    </row>
    <row r="1478" spans="1:9" ht="11.25" x14ac:dyDescent="0.2">
      <c r="A1478" s="1422"/>
      <c r="B1478" s="1417" t="s">
        <v>985</v>
      </c>
      <c r="C1478" s="1423" t="s">
        <v>986</v>
      </c>
      <c r="D1478" s="1424" t="s">
        <v>2915</v>
      </c>
      <c r="E1478" s="1425"/>
      <c r="F1478" s="1423" t="s">
        <v>986</v>
      </c>
      <c r="G1478" s="1540"/>
      <c r="H1478" s="1425"/>
      <c r="I1478" s="1426"/>
    </row>
    <row r="1479" spans="1:9" ht="11.25" x14ac:dyDescent="0.2">
      <c r="A1479" s="1427"/>
      <c r="B1479" s="1417" t="s">
        <v>985</v>
      </c>
      <c r="C1479" s="1428" t="s">
        <v>986</v>
      </c>
      <c r="D1479" s="1429" t="s">
        <v>4101</v>
      </c>
      <c r="E1479" s="1430"/>
      <c r="F1479" s="1431">
        <v>23.79</v>
      </c>
      <c r="G1479" s="1541"/>
      <c r="H1479" s="1430"/>
      <c r="I1479" s="1432"/>
    </row>
    <row r="1480" spans="1:9" s="1080" customFormat="1" ht="24.95" customHeight="1" x14ac:dyDescent="0.25">
      <c r="A1480" s="1438" t="s">
        <v>4102</v>
      </c>
      <c r="B1480" s="1438" t="s">
        <v>979</v>
      </c>
      <c r="C1480" s="1439" t="s">
        <v>4103</v>
      </c>
      <c r="D1480" s="1440" t="s">
        <v>4104</v>
      </c>
      <c r="E1480" s="1441" t="s">
        <v>106</v>
      </c>
      <c r="F1480" s="1442">
        <v>570.63599999999997</v>
      </c>
      <c r="G1480" s="67"/>
      <c r="H1480" s="1443">
        <f>ROUND(G1480*F1480,2)</f>
        <v>0</v>
      </c>
      <c r="I1480" s="1440" t="s">
        <v>986</v>
      </c>
    </row>
    <row r="1481" spans="1:9" ht="11.25" x14ac:dyDescent="0.2">
      <c r="A1481" s="1416"/>
      <c r="B1481" s="1417" t="s">
        <v>2912</v>
      </c>
      <c r="C1481" s="1418"/>
      <c r="D1481" s="1419" t="s">
        <v>4104</v>
      </c>
      <c r="E1481" s="1418"/>
      <c r="F1481" s="1418"/>
      <c r="G1481" s="736"/>
      <c r="H1481" s="1418"/>
      <c r="I1481" s="1420"/>
    </row>
    <row r="1482" spans="1:9" ht="33.75" x14ac:dyDescent="0.2">
      <c r="A1482" s="1416"/>
      <c r="B1482" s="1417" t="s">
        <v>1079</v>
      </c>
      <c r="C1482" s="1418"/>
      <c r="D1482" s="1451" t="s">
        <v>4105</v>
      </c>
      <c r="E1482" s="1418"/>
      <c r="F1482" s="1418"/>
      <c r="G1482" s="736"/>
      <c r="H1482" s="1418"/>
      <c r="I1482" s="1420"/>
    </row>
    <row r="1483" spans="1:9" ht="11.25" x14ac:dyDescent="0.2">
      <c r="A1483" s="1422"/>
      <c r="B1483" s="1417" t="s">
        <v>985</v>
      </c>
      <c r="C1483" s="1423" t="s">
        <v>986</v>
      </c>
      <c r="D1483" s="1424" t="s">
        <v>3101</v>
      </c>
      <c r="E1483" s="1425"/>
      <c r="F1483" s="1423" t="s">
        <v>986</v>
      </c>
      <c r="G1483" s="1540"/>
      <c r="H1483" s="1425"/>
      <c r="I1483" s="1426"/>
    </row>
    <row r="1484" spans="1:9" ht="11.25" x14ac:dyDescent="0.2">
      <c r="A1484" s="1422"/>
      <c r="B1484" s="1417" t="s">
        <v>985</v>
      </c>
      <c r="C1484" s="1423" t="s">
        <v>986</v>
      </c>
      <c r="D1484" s="1424" t="s">
        <v>3102</v>
      </c>
      <c r="E1484" s="1425"/>
      <c r="F1484" s="1423" t="s">
        <v>986</v>
      </c>
      <c r="G1484" s="1540"/>
      <c r="H1484" s="1425"/>
      <c r="I1484" s="1426"/>
    </row>
    <row r="1485" spans="1:9" ht="11.25" x14ac:dyDescent="0.2">
      <c r="A1485" s="1427"/>
      <c r="B1485" s="1417" t="s">
        <v>985</v>
      </c>
      <c r="C1485" s="1428" t="s">
        <v>986</v>
      </c>
      <c r="D1485" s="1429" t="s">
        <v>3103</v>
      </c>
      <c r="E1485" s="1430"/>
      <c r="F1485" s="1431">
        <v>9.1519999999999992</v>
      </c>
      <c r="G1485" s="1541"/>
      <c r="H1485" s="1430"/>
      <c r="I1485" s="1432"/>
    </row>
    <row r="1486" spans="1:9" ht="11.25" x14ac:dyDescent="0.2">
      <c r="A1486" s="1427"/>
      <c r="B1486" s="1417" t="s">
        <v>985</v>
      </c>
      <c r="C1486" s="1428" t="s">
        <v>986</v>
      </c>
      <c r="D1486" s="1429" t="s">
        <v>3104</v>
      </c>
      <c r="E1486" s="1430"/>
      <c r="F1486" s="1431">
        <v>9.1519999999999992</v>
      </c>
      <c r="G1486" s="1541"/>
      <c r="H1486" s="1430"/>
      <c r="I1486" s="1432"/>
    </row>
    <row r="1487" spans="1:9" ht="11.25" x14ac:dyDescent="0.2">
      <c r="A1487" s="1427"/>
      <c r="B1487" s="1417" t="s">
        <v>985</v>
      </c>
      <c r="C1487" s="1428" t="s">
        <v>986</v>
      </c>
      <c r="D1487" s="1429" t="s">
        <v>3105</v>
      </c>
      <c r="E1487" s="1430"/>
      <c r="F1487" s="1431">
        <v>9.1519999999999992</v>
      </c>
      <c r="G1487" s="1541"/>
      <c r="H1487" s="1430"/>
      <c r="I1487" s="1432"/>
    </row>
    <row r="1488" spans="1:9" ht="11.25" x14ac:dyDescent="0.2">
      <c r="A1488" s="1422"/>
      <c r="B1488" s="1417" t="s">
        <v>985</v>
      </c>
      <c r="C1488" s="1423" t="s">
        <v>986</v>
      </c>
      <c r="D1488" s="1424" t="s">
        <v>3106</v>
      </c>
      <c r="E1488" s="1425"/>
      <c r="F1488" s="1423" t="s">
        <v>986</v>
      </c>
      <c r="G1488" s="1540"/>
      <c r="H1488" s="1425"/>
      <c r="I1488" s="1426"/>
    </row>
    <row r="1489" spans="1:9" ht="11.25" x14ac:dyDescent="0.2">
      <c r="A1489" s="1427"/>
      <c r="B1489" s="1417" t="s">
        <v>985</v>
      </c>
      <c r="C1489" s="1428" t="s">
        <v>986</v>
      </c>
      <c r="D1489" s="1429" t="s">
        <v>3107</v>
      </c>
      <c r="E1489" s="1430"/>
      <c r="F1489" s="1431">
        <v>33.159999999999997</v>
      </c>
      <c r="G1489" s="1541"/>
      <c r="H1489" s="1430"/>
      <c r="I1489" s="1432"/>
    </row>
    <row r="1490" spans="1:9" ht="11.25" x14ac:dyDescent="0.2">
      <c r="A1490" s="1427"/>
      <c r="B1490" s="1417" t="s">
        <v>985</v>
      </c>
      <c r="C1490" s="1428" t="s">
        <v>986</v>
      </c>
      <c r="D1490" s="1429" t="s">
        <v>3108</v>
      </c>
      <c r="E1490" s="1430"/>
      <c r="F1490" s="1431">
        <v>27.42</v>
      </c>
      <c r="G1490" s="1541"/>
      <c r="H1490" s="1430"/>
      <c r="I1490" s="1432"/>
    </row>
    <row r="1491" spans="1:9" ht="11.25" x14ac:dyDescent="0.2">
      <c r="A1491" s="1427"/>
      <c r="B1491" s="1417" t="s">
        <v>985</v>
      </c>
      <c r="C1491" s="1428" t="s">
        <v>986</v>
      </c>
      <c r="D1491" s="1429" t="s">
        <v>3109</v>
      </c>
      <c r="E1491" s="1430"/>
      <c r="F1491" s="1431">
        <v>27.42</v>
      </c>
      <c r="G1491" s="1541"/>
      <c r="H1491" s="1430"/>
      <c r="I1491" s="1432"/>
    </row>
    <row r="1492" spans="1:9" ht="11.25" x14ac:dyDescent="0.2">
      <c r="A1492" s="1427"/>
      <c r="B1492" s="1417" t="s">
        <v>985</v>
      </c>
      <c r="C1492" s="1428" t="s">
        <v>986</v>
      </c>
      <c r="D1492" s="1429" t="s">
        <v>3110</v>
      </c>
      <c r="E1492" s="1430"/>
      <c r="F1492" s="1431">
        <v>19.2</v>
      </c>
      <c r="G1492" s="1541"/>
      <c r="H1492" s="1430"/>
      <c r="I1492" s="1432"/>
    </row>
    <row r="1493" spans="1:9" ht="11.25" x14ac:dyDescent="0.2">
      <c r="A1493" s="1422"/>
      <c r="B1493" s="1417" t="s">
        <v>985</v>
      </c>
      <c r="C1493" s="1423" t="s">
        <v>986</v>
      </c>
      <c r="D1493" s="1424" t="s">
        <v>3111</v>
      </c>
      <c r="E1493" s="1425"/>
      <c r="F1493" s="1423" t="s">
        <v>986</v>
      </c>
      <c r="G1493" s="1540"/>
      <c r="H1493" s="1425"/>
      <c r="I1493" s="1426"/>
    </row>
    <row r="1494" spans="1:9" ht="11.25" x14ac:dyDescent="0.2">
      <c r="A1494" s="1427"/>
      <c r="B1494" s="1417" t="s">
        <v>985</v>
      </c>
      <c r="C1494" s="1428" t="s">
        <v>986</v>
      </c>
      <c r="D1494" s="1429" t="s">
        <v>3112</v>
      </c>
      <c r="E1494" s="1430"/>
      <c r="F1494" s="1431">
        <v>11.4</v>
      </c>
      <c r="G1494" s="1541"/>
      <c r="H1494" s="1430"/>
      <c r="I1494" s="1432"/>
    </row>
    <row r="1495" spans="1:9" ht="11.25" x14ac:dyDescent="0.2">
      <c r="A1495" s="1427"/>
      <c r="B1495" s="1417" t="s">
        <v>985</v>
      </c>
      <c r="C1495" s="1428" t="s">
        <v>986</v>
      </c>
      <c r="D1495" s="1429" t="s">
        <v>3113</v>
      </c>
      <c r="E1495" s="1430"/>
      <c r="F1495" s="1431">
        <v>11.4</v>
      </c>
      <c r="G1495" s="1541"/>
      <c r="H1495" s="1430"/>
      <c r="I1495" s="1432"/>
    </row>
    <row r="1496" spans="1:9" ht="11.25" x14ac:dyDescent="0.2">
      <c r="A1496" s="1427"/>
      <c r="B1496" s="1417" t="s">
        <v>985</v>
      </c>
      <c r="C1496" s="1428" t="s">
        <v>986</v>
      </c>
      <c r="D1496" s="1429" t="s">
        <v>3114</v>
      </c>
      <c r="E1496" s="1430"/>
      <c r="F1496" s="1431">
        <v>11.4</v>
      </c>
      <c r="G1496" s="1541"/>
      <c r="H1496" s="1430"/>
      <c r="I1496" s="1432"/>
    </row>
    <row r="1497" spans="1:9" ht="11.25" x14ac:dyDescent="0.2">
      <c r="A1497" s="1422"/>
      <c r="B1497" s="1417" t="s">
        <v>985</v>
      </c>
      <c r="C1497" s="1423" t="s">
        <v>986</v>
      </c>
      <c r="D1497" s="1424" t="s">
        <v>4106</v>
      </c>
      <c r="E1497" s="1425"/>
      <c r="F1497" s="1423" t="s">
        <v>986</v>
      </c>
      <c r="G1497" s="1540"/>
      <c r="H1497" s="1425"/>
      <c r="I1497" s="1426"/>
    </row>
    <row r="1498" spans="1:9" ht="11.25" x14ac:dyDescent="0.2">
      <c r="A1498" s="1427"/>
      <c r="B1498" s="1417" t="s">
        <v>985</v>
      </c>
      <c r="C1498" s="1428" t="s">
        <v>986</v>
      </c>
      <c r="D1498" s="1429" t="s">
        <v>3116</v>
      </c>
      <c r="E1498" s="1430"/>
      <c r="F1498" s="1431">
        <v>6.3</v>
      </c>
      <c r="G1498" s="1541"/>
      <c r="H1498" s="1430"/>
      <c r="I1498" s="1432"/>
    </row>
    <row r="1499" spans="1:9" ht="11.25" x14ac:dyDescent="0.2">
      <c r="A1499" s="1427"/>
      <c r="B1499" s="1417" t="s">
        <v>985</v>
      </c>
      <c r="C1499" s="1428" t="s">
        <v>986</v>
      </c>
      <c r="D1499" s="1429" t="s">
        <v>3117</v>
      </c>
      <c r="E1499" s="1430"/>
      <c r="F1499" s="1431">
        <v>6.3</v>
      </c>
      <c r="G1499" s="1541"/>
      <c r="H1499" s="1430"/>
      <c r="I1499" s="1432"/>
    </row>
    <row r="1500" spans="1:9" ht="11.25" x14ac:dyDescent="0.2">
      <c r="A1500" s="1427"/>
      <c r="B1500" s="1417" t="s">
        <v>985</v>
      </c>
      <c r="C1500" s="1428" t="s">
        <v>986</v>
      </c>
      <c r="D1500" s="1429" t="s">
        <v>3118</v>
      </c>
      <c r="E1500" s="1430"/>
      <c r="F1500" s="1431">
        <v>6.3</v>
      </c>
      <c r="G1500" s="1541"/>
      <c r="H1500" s="1430"/>
      <c r="I1500" s="1432"/>
    </row>
    <row r="1501" spans="1:9" ht="11.25" x14ac:dyDescent="0.2">
      <c r="A1501" s="1422"/>
      <c r="B1501" s="1417" t="s">
        <v>985</v>
      </c>
      <c r="C1501" s="1423" t="s">
        <v>986</v>
      </c>
      <c r="D1501" s="1424" t="s">
        <v>3119</v>
      </c>
      <c r="E1501" s="1425"/>
      <c r="F1501" s="1423" t="s">
        <v>986</v>
      </c>
      <c r="G1501" s="1540"/>
      <c r="H1501" s="1425"/>
      <c r="I1501" s="1426"/>
    </row>
    <row r="1502" spans="1:9" ht="11.25" x14ac:dyDescent="0.2">
      <c r="A1502" s="1427"/>
      <c r="B1502" s="1417" t="s">
        <v>985</v>
      </c>
      <c r="C1502" s="1428" t="s">
        <v>986</v>
      </c>
      <c r="D1502" s="1429" t="s">
        <v>3120</v>
      </c>
      <c r="E1502" s="1430"/>
      <c r="F1502" s="1431">
        <v>45</v>
      </c>
      <c r="G1502" s="1541"/>
      <c r="H1502" s="1430"/>
      <c r="I1502" s="1432"/>
    </row>
    <row r="1503" spans="1:9" ht="11.25" x14ac:dyDescent="0.2">
      <c r="A1503" s="1422"/>
      <c r="B1503" s="1417" t="s">
        <v>985</v>
      </c>
      <c r="C1503" s="1423" t="s">
        <v>986</v>
      </c>
      <c r="D1503" s="1424" t="s">
        <v>3121</v>
      </c>
      <c r="E1503" s="1425"/>
      <c r="F1503" s="1423" t="s">
        <v>986</v>
      </c>
      <c r="G1503" s="1540"/>
      <c r="H1503" s="1425"/>
      <c r="I1503" s="1426"/>
    </row>
    <row r="1504" spans="1:9" ht="11.25" x14ac:dyDescent="0.2">
      <c r="A1504" s="1427"/>
      <c r="B1504" s="1417" t="s">
        <v>985</v>
      </c>
      <c r="C1504" s="1428" t="s">
        <v>986</v>
      </c>
      <c r="D1504" s="1429" t="s">
        <v>3122</v>
      </c>
      <c r="E1504" s="1430"/>
      <c r="F1504" s="1431">
        <v>69.959999999999994</v>
      </c>
      <c r="G1504" s="1541"/>
      <c r="H1504" s="1430"/>
      <c r="I1504" s="1432"/>
    </row>
    <row r="1505" spans="1:9" ht="11.25" x14ac:dyDescent="0.2">
      <c r="A1505" s="1427"/>
      <c r="B1505" s="1417" t="s">
        <v>985</v>
      </c>
      <c r="C1505" s="1428" t="s">
        <v>986</v>
      </c>
      <c r="D1505" s="1429" t="s">
        <v>3123</v>
      </c>
      <c r="E1505" s="1430"/>
      <c r="F1505" s="1431">
        <v>69.959999999999994</v>
      </c>
      <c r="G1505" s="1541"/>
      <c r="H1505" s="1430"/>
      <c r="I1505" s="1432"/>
    </row>
    <row r="1506" spans="1:9" ht="11.25" x14ac:dyDescent="0.2">
      <c r="A1506" s="1427"/>
      <c r="B1506" s="1417" t="s">
        <v>985</v>
      </c>
      <c r="C1506" s="1428" t="s">
        <v>986</v>
      </c>
      <c r="D1506" s="1429" t="s">
        <v>3124</v>
      </c>
      <c r="E1506" s="1430"/>
      <c r="F1506" s="1431">
        <v>69.959999999999994</v>
      </c>
      <c r="G1506" s="1541"/>
      <c r="H1506" s="1430"/>
      <c r="I1506" s="1432"/>
    </row>
    <row r="1507" spans="1:9" ht="11.25" x14ac:dyDescent="0.2">
      <c r="A1507" s="1427"/>
      <c r="B1507" s="1417" t="s">
        <v>985</v>
      </c>
      <c r="C1507" s="1428" t="s">
        <v>986</v>
      </c>
      <c r="D1507" s="1429" t="s">
        <v>3125</v>
      </c>
      <c r="E1507" s="1430"/>
      <c r="F1507" s="1431">
        <v>50.88</v>
      </c>
      <c r="G1507" s="1541"/>
      <c r="H1507" s="1430"/>
      <c r="I1507" s="1432"/>
    </row>
    <row r="1508" spans="1:9" ht="11.25" x14ac:dyDescent="0.2">
      <c r="A1508" s="1427"/>
      <c r="B1508" s="1417" t="s">
        <v>985</v>
      </c>
      <c r="C1508" s="1428" t="s">
        <v>986</v>
      </c>
      <c r="D1508" s="1429" t="s">
        <v>3126</v>
      </c>
      <c r="E1508" s="1430"/>
      <c r="F1508" s="1431">
        <v>11.4</v>
      </c>
      <c r="G1508" s="1541"/>
      <c r="H1508" s="1430"/>
      <c r="I1508" s="1432"/>
    </row>
    <row r="1509" spans="1:9" ht="11.25" x14ac:dyDescent="0.2">
      <c r="A1509" s="1452"/>
      <c r="B1509" s="1417" t="s">
        <v>985</v>
      </c>
      <c r="C1509" s="1453" t="s">
        <v>986</v>
      </c>
      <c r="D1509" s="1454" t="s">
        <v>988</v>
      </c>
      <c r="E1509" s="1455"/>
      <c r="F1509" s="1456">
        <v>504.916</v>
      </c>
      <c r="G1509" s="1544"/>
      <c r="H1509" s="1455"/>
      <c r="I1509" s="1457"/>
    </row>
    <row r="1510" spans="1:9" ht="11.25" x14ac:dyDescent="0.2">
      <c r="A1510" s="1422"/>
      <c r="B1510" s="1417" t="s">
        <v>985</v>
      </c>
      <c r="C1510" s="1423" t="s">
        <v>986</v>
      </c>
      <c r="D1510" s="1424" t="s">
        <v>3127</v>
      </c>
      <c r="E1510" s="1425"/>
      <c r="F1510" s="1423" t="s">
        <v>986</v>
      </c>
      <c r="G1510" s="1540"/>
      <c r="H1510" s="1425"/>
      <c r="I1510" s="1426"/>
    </row>
    <row r="1511" spans="1:9" ht="11.25" x14ac:dyDescent="0.2">
      <c r="A1511" s="1422"/>
      <c r="B1511" s="1417" t="s">
        <v>985</v>
      </c>
      <c r="C1511" s="1423" t="s">
        <v>986</v>
      </c>
      <c r="D1511" s="1424" t="s">
        <v>3121</v>
      </c>
      <c r="E1511" s="1425"/>
      <c r="F1511" s="1423" t="s">
        <v>986</v>
      </c>
      <c r="G1511" s="1540"/>
      <c r="H1511" s="1425"/>
      <c r="I1511" s="1426"/>
    </row>
    <row r="1512" spans="1:9" ht="11.25" x14ac:dyDescent="0.2">
      <c r="A1512" s="1427"/>
      <c r="B1512" s="1417" t="s">
        <v>985</v>
      </c>
      <c r="C1512" s="1428" t="s">
        <v>986</v>
      </c>
      <c r="D1512" s="1429" t="s">
        <v>3128</v>
      </c>
      <c r="E1512" s="1430"/>
      <c r="F1512" s="1431">
        <v>15.9</v>
      </c>
      <c r="G1512" s="1541"/>
      <c r="H1512" s="1430"/>
      <c r="I1512" s="1432"/>
    </row>
    <row r="1513" spans="1:9" ht="11.25" x14ac:dyDescent="0.2">
      <c r="A1513" s="1427"/>
      <c r="B1513" s="1417" t="s">
        <v>985</v>
      </c>
      <c r="C1513" s="1428" t="s">
        <v>986</v>
      </c>
      <c r="D1513" s="1429" t="s">
        <v>3129</v>
      </c>
      <c r="E1513" s="1430"/>
      <c r="F1513" s="1431">
        <v>49.82</v>
      </c>
      <c r="G1513" s="1541"/>
      <c r="H1513" s="1430"/>
      <c r="I1513" s="1432"/>
    </row>
    <row r="1514" spans="1:9" ht="11.25" x14ac:dyDescent="0.2">
      <c r="A1514" s="1452"/>
      <c r="B1514" s="1417" t="s">
        <v>985</v>
      </c>
      <c r="C1514" s="1453" t="s">
        <v>986</v>
      </c>
      <c r="D1514" s="1454" t="s">
        <v>988</v>
      </c>
      <c r="E1514" s="1455"/>
      <c r="F1514" s="1456">
        <v>65.72</v>
      </c>
      <c r="G1514" s="1544"/>
      <c r="H1514" s="1455"/>
      <c r="I1514" s="1457"/>
    </row>
    <row r="1515" spans="1:9" ht="11.25" x14ac:dyDescent="0.2">
      <c r="A1515" s="1450"/>
      <c r="B1515" s="1417" t="s">
        <v>985</v>
      </c>
      <c r="C1515" s="1445" t="s">
        <v>986</v>
      </c>
      <c r="D1515" s="1446" t="s">
        <v>1023</v>
      </c>
      <c r="E1515" s="1447"/>
      <c r="F1515" s="1448">
        <v>570.63600000000008</v>
      </c>
      <c r="G1515" s="1542"/>
      <c r="H1515" s="1447"/>
      <c r="I1515" s="1449"/>
    </row>
    <row r="1516" spans="1:9" s="1080" customFormat="1" ht="24.95" customHeight="1" x14ac:dyDescent="0.25">
      <c r="A1516" s="1411" t="s">
        <v>4107</v>
      </c>
      <c r="B1516" s="1411" t="s">
        <v>979</v>
      </c>
      <c r="C1516" s="1412" t="s">
        <v>4108</v>
      </c>
      <c r="D1516" s="1145" t="s">
        <v>4109</v>
      </c>
      <c r="E1516" s="1413" t="s">
        <v>106</v>
      </c>
      <c r="F1516" s="1414">
        <v>53.31</v>
      </c>
      <c r="G1516" s="67"/>
      <c r="H1516" s="1415">
        <f>ROUND(G1516*F1516,2)</f>
        <v>0</v>
      </c>
      <c r="I1516" s="1145" t="s">
        <v>986</v>
      </c>
    </row>
    <row r="1517" spans="1:9" ht="11.25" x14ac:dyDescent="0.2">
      <c r="A1517" s="1416"/>
      <c r="B1517" s="1417" t="s">
        <v>2912</v>
      </c>
      <c r="C1517" s="1418"/>
      <c r="D1517" s="1419" t="s">
        <v>4109</v>
      </c>
      <c r="E1517" s="1418"/>
      <c r="F1517" s="1418"/>
      <c r="G1517" s="736"/>
      <c r="H1517" s="1418"/>
      <c r="I1517" s="1420"/>
    </row>
    <row r="1518" spans="1:9" ht="168.75" x14ac:dyDescent="0.2">
      <c r="A1518" s="1416"/>
      <c r="B1518" s="1417" t="s">
        <v>1079</v>
      </c>
      <c r="C1518" s="1418"/>
      <c r="D1518" s="1451" t="s">
        <v>4110</v>
      </c>
      <c r="E1518" s="1418"/>
      <c r="F1518" s="1418"/>
      <c r="G1518" s="736"/>
      <c r="H1518" s="1418"/>
      <c r="I1518" s="1420"/>
    </row>
    <row r="1519" spans="1:9" ht="11.25" x14ac:dyDescent="0.2">
      <c r="A1519" s="1422"/>
      <c r="B1519" s="1417" t="s">
        <v>985</v>
      </c>
      <c r="C1519" s="1423" t="s">
        <v>986</v>
      </c>
      <c r="D1519" s="1424" t="s">
        <v>2915</v>
      </c>
      <c r="E1519" s="1425"/>
      <c r="F1519" s="1423" t="s">
        <v>986</v>
      </c>
      <c r="G1519" s="1540"/>
      <c r="H1519" s="1425"/>
      <c r="I1519" s="1426"/>
    </row>
    <row r="1520" spans="1:9" ht="11.25" x14ac:dyDescent="0.2">
      <c r="A1520" s="1427"/>
      <c r="B1520" s="1417" t="s">
        <v>985</v>
      </c>
      <c r="C1520" s="1428" t="s">
        <v>986</v>
      </c>
      <c r="D1520" s="1429" t="s">
        <v>3190</v>
      </c>
      <c r="E1520" s="1430"/>
      <c r="F1520" s="1431">
        <v>35.5</v>
      </c>
      <c r="G1520" s="1541"/>
      <c r="H1520" s="1430"/>
      <c r="I1520" s="1432"/>
    </row>
    <row r="1521" spans="1:9" ht="11.25" x14ac:dyDescent="0.2">
      <c r="A1521" s="1427"/>
      <c r="B1521" s="1417" t="s">
        <v>985</v>
      </c>
      <c r="C1521" s="1428" t="s">
        <v>986</v>
      </c>
      <c r="D1521" s="1429" t="s">
        <v>3173</v>
      </c>
      <c r="E1521" s="1430"/>
      <c r="F1521" s="1431">
        <v>12.98</v>
      </c>
      <c r="G1521" s="1541"/>
      <c r="H1521" s="1430"/>
      <c r="I1521" s="1432"/>
    </row>
    <row r="1522" spans="1:9" ht="11.25" x14ac:dyDescent="0.2">
      <c r="A1522" s="1427"/>
      <c r="B1522" s="1417" t="s">
        <v>985</v>
      </c>
      <c r="C1522" s="1428" t="s">
        <v>986</v>
      </c>
      <c r="D1522" s="1429" t="s">
        <v>3174</v>
      </c>
      <c r="E1522" s="1430"/>
      <c r="F1522" s="1431">
        <v>4.83</v>
      </c>
      <c r="G1522" s="1541"/>
      <c r="H1522" s="1430"/>
      <c r="I1522" s="1432"/>
    </row>
    <row r="1523" spans="1:9" ht="11.25" x14ac:dyDescent="0.2">
      <c r="A1523" s="1450"/>
      <c r="B1523" s="1417" t="s">
        <v>985</v>
      </c>
      <c r="C1523" s="1445" t="s">
        <v>986</v>
      </c>
      <c r="D1523" s="1446" t="s">
        <v>1023</v>
      </c>
      <c r="E1523" s="1447"/>
      <c r="F1523" s="1448">
        <f>SUM(F1520:F1522)</f>
        <v>53.31</v>
      </c>
      <c r="G1523" s="1542"/>
      <c r="H1523" s="1447"/>
      <c r="I1523" s="1449"/>
    </row>
    <row r="1524" spans="1:9" s="1080" customFormat="1" ht="24.95" customHeight="1" x14ac:dyDescent="0.25">
      <c r="A1524" s="1438" t="s">
        <v>4111</v>
      </c>
      <c r="B1524" s="1438" t="s">
        <v>979</v>
      </c>
      <c r="C1524" s="1439" t="s">
        <v>4108</v>
      </c>
      <c r="D1524" s="1440" t="s">
        <v>4109</v>
      </c>
      <c r="E1524" s="1441" t="s">
        <v>106</v>
      </c>
      <c r="F1524" s="1442">
        <v>432.19</v>
      </c>
      <c r="G1524" s="67"/>
      <c r="H1524" s="1443">
        <f>ROUND(G1524*F1524,2)</f>
        <v>0</v>
      </c>
      <c r="I1524" s="1440" t="s">
        <v>986</v>
      </c>
    </row>
    <row r="1525" spans="1:9" ht="22.5" x14ac:dyDescent="0.2">
      <c r="A1525" s="1416"/>
      <c r="B1525" s="1417" t="s">
        <v>2912</v>
      </c>
      <c r="C1525" s="1418"/>
      <c r="D1525" s="1419" t="s">
        <v>4112</v>
      </c>
      <c r="E1525" s="1418"/>
      <c r="F1525" s="1418"/>
      <c r="G1525" s="736"/>
      <c r="H1525" s="1418"/>
      <c r="I1525" s="1420"/>
    </row>
    <row r="1526" spans="1:9" ht="168.75" x14ac:dyDescent="0.2">
      <c r="A1526" s="1416"/>
      <c r="B1526" s="1417" t="s">
        <v>1079</v>
      </c>
      <c r="C1526" s="1418"/>
      <c r="D1526" s="1451" t="s">
        <v>4110</v>
      </c>
      <c r="E1526" s="1418"/>
      <c r="F1526" s="1418"/>
      <c r="G1526" s="736"/>
      <c r="H1526" s="1418"/>
      <c r="I1526" s="1420"/>
    </row>
    <row r="1527" spans="1:9" ht="11.25" x14ac:dyDescent="0.2">
      <c r="A1527" s="1422"/>
      <c r="B1527" s="1417" t="s">
        <v>985</v>
      </c>
      <c r="C1527" s="1423" t="s">
        <v>986</v>
      </c>
      <c r="D1527" s="1424" t="s">
        <v>2915</v>
      </c>
      <c r="E1527" s="1425"/>
      <c r="F1527" s="1423" t="s">
        <v>986</v>
      </c>
      <c r="G1527" s="1540"/>
      <c r="H1527" s="1425"/>
      <c r="I1527" s="1426"/>
    </row>
    <row r="1528" spans="1:9" ht="11.25" x14ac:dyDescent="0.2">
      <c r="A1528" s="1427"/>
      <c r="B1528" s="1417" t="s">
        <v>985</v>
      </c>
      <c r="C1528" s="1428" t="s">
        <v>986</v>
      </c>
      <c r="D1528" s="1429" t="s">
        <v>3177</v>
      </c>
      <c r="E1528" s="1430"/>
      <c r="F1528" s="1431">
        <v>283.02999999999997</v>
      </c>
      <c r="G1528" s="1541"/>
      <c r="H1528" s="1430"/>
      <c r="I1528" s="1432"/>
    </row>
    <row r="1529" spans="1:9" ht="11.25" x14ac:dyDescent="0.2">
      <c r="A1529" s="1427"/>
      <c r="B1529" s="1417" t="s">
        <v>985</v>
      </c>
      <c r="C1529" s="1428" t="s">
        <v>986</v>
      </c>
      <c r="D1529" s="1429" t="s">
        <v>3168</v>
      </c>
      <c r="E1529" s="1430"/>
      <c r="F1529" s="1431">
        <v>83.63</v>
      </c>
      <c r="G1529" s="1541"/>
      <c r="H1529" s="1430"/>
      <c r="I1529" s="1432"/>
    </row>
    <row r="1530" spans="1:9" ht="11.25" x14ac:dyDescent="0.2">
      <c r="A1530" s="1427"/>
      <c r="B1530" s="1417" t="s">
        <v>985</v>
      </c>
      <c r="C1530" s="1428" t="s">
        <v>986</v>
      </c>
      <c r="D1530" s="1429" t="s">
        <v>3178</v>
      </c>
      <c r="E1530" s="1430"/>
      <c r="F1530" s="1431">
        <v>24</v>
      </c>
      <c r="G1530" s="1541"/>
      <c r="H1530" s="1430"/>
      <c r="I1530" s="1432"/>
    </row>
    <row r="1531" spans="1:9" ht="11.25" x14ac:dyDescent="0.2">
      <c r="A1531" s="1427"/>
      <c r="B1531" s="1417" t="s">
        <v>985</v>
      </c>
      <c r="C1531" s="1428" t="s">
        <v>986</v>
      </c>
      <c r="D1531" s="1429" t="s">
        <v>3182</v>
      </c>
      <c r="E1531" s="1430"/>
      <c r="F1531" s="1431">
        <v>41.53</v>
      </c>
      <c r="G1531" s="1541"/>
      <c r="H1531" s="1430"/>
      <c r="I1531" s="1432"/>
    </row>
    <row r="1532" spans="1:9" ht="11.25" x14ac:dyDescent="0.2">
      <c r="A1532" s="1450"/>
      <c r="B1532" s="1417" t="s">
        <v>985</v>
      </c>
      <c r="C1532" s="1445" t="s">
        <v>986</v>
      </c>
      <c r="D1532" s="1446" t="s">
        <v>1023</v>
      </c>
      <c r="E1532" s="1447"/>
      <c r="F1532" s="1448">
        <f>SUM(F1528:F1531)</f>
        <v>432.18999999999994</v>
      </c>
      <c r="G1532" s="1542"/>
      <c r="H1532" s="1447"/>
      <c r="I1532" s="1449"/>
    </row>
    <row r="1533" spans="1:9" s="1080" customFormat="1" ht="24.95" customHeight="1" x14ac:dyDescent="0.25">
      <c r="A1533" s="1411" t="s">
        <v>4113</v>
      </c>
      <c r="B1533" s="1411" t="s">
        <v>979</v>
      </c>
      <c r="C1533" s="1412" t="s">
        <v>4114</v>
      </c>
      <c r="D1533" s="1145" t="s">
        <v>4115</v>
      </c>
      <c r="E1533" s="1413" t="s">
        <v>100</v>
      </c>
      <c r="F1533" s="1414">
        <v>2.4669999999999987</v>
      </c>
      <c r="G1533" s="67"/>
      <c r="H1533" s="1415">
        <f>ROUND(G1533*F1533,2)</f>
        <v>0</v>
      </c>
      <c r="I1533" s="1145" t="s">
        <v>982</v>
      </c>
    </row>
    <row r="1534" spans="1:9" ht="22.5" x14ac:dyDescent="0.2">
      <c r="A1534" s="1416"/>
      <c r="B1534" s="1417" t="s">
        <v>2912</v>
      </c>
      <c r="C1534" s="1418"/>
      <c r="D1534" s="1419" t="s">
        <v>4116</v>
      </c>
      <c r="E1534" s="1418"/>
      <c r="F1534" s="1418"/>
      <c r="G1534" s="736"/>
      <c r="H1534" s="1418"/>
      <c r="I1534" s="1420"/>
    </row>
    <row r="1535" spans="1:9" ht="11.25" x14ac:dyDescent="0.2">
      <c r="A1535" s="1416"/>
      <c r="B1535" s="1421" t="s">
        <v>983</v>
      </c>
      <c r="C1535" s="1418"/>
      <c r="D1535" s="166" t="s">
        <v>4117</v>
      </c>
      <c r="E1535" s="1418"/>
      <c r="F1535" s="1418"/>
      <c r="G1535" s="736"/>
      <c r="H1535" s="1418"/>
      <c r="I1535" s="1420"/>
    </row>
    <row r="1536" spans="1:9" s="1080" customFormat="1" ht="24.95" customHeight="1" x14ac:dyDescent="0.25">
      <c r="A1536" s="1438" t="s">
        <v>4118</v>
      </c>
      <c r="B1536" s="1438" t="s">
        <v>979</v>
      </c>
      <c r="C1536" s="1439" t="s">
        <v>4114</v>
      </c>
      <c r="D1536" s="1440" t="s">
        <v>4115</v>
      </c>
      <c r="E1536" s="1441" t="s">
        <v>100</v>
      </c>
      <c r="F1536" s="1442">
        <v>52.881999999999998</v>
      </c>
      <c r="G1536" s="67"/>
      <c r="H1536" s="1443">
        <f>ROUND(G1536*F1536,2)</f>
        <v>0</v>
      </c>
      <c r="I1536" s="1440" t="s">
        <v>982</v>
      </c>
    </row>
    <row r="1537" spans="1:9" ht="22.5" x14ac:dyDescent="0.2">
      <c r="A1537" s="1416"/>
      <c r="B1537" s="1417" t="s">
        <v>2912</v>
      </c>
      <c r="C1537" s="1418"/>
      <c r="D1537" s="1419" t="s">
        <v>4119</v>
      </c>
      <c r="E1537" s="1418"/>
      <c r="F1537" s="1418"/>
      <c r="G1537" s="736"/>
      <c r="H1537" s="1418"/>
      <c r="I1537" s="1420"/>
    </row>
    <row r="1538" spans="1:9" ht="11.25" x14ac:dyDescent="0.2">
      <c r="A1538" s="1416"/>
      <c r="B1538" s="1421" t="s">
        <v>983</v>
      </c>
      <c r="C1538" s="1418"/>
      <c r="D1538" s="166" t="s">
        <v>4117</v>
      </c>
      <c r="E1538" s="1418"/>
      <c r="F1538" s="1418"/>
      <c r="G1538" s="736"/>
      <c r="H1538" s="1418"/>
      <c r="I1538" s="1420"/>
    </row>
    <row r="1539" spans="1:9" s="1080" customFormat="1" ht="24.95" customHeight="1" x14ac:dyDescent="0.25">
      <c r="A1539" s="1404"/>
      <c r="B1539" s="1405" t="s">
        <v>977</v>
      </c>
      <c r="C1539" s="1406" t="s">
        <v>66</v>
      </c>
      <c r="D1539" s="1406" t="s">
        <v>67</v>
      </c>
      <c r="E1539" s="1407"/>
      <c r="F1539" s="1408"/>
      <c r="G1539" s="960"/>
      <c r="H1539" s="1409">
        <f>SUM(H1540:H1552)</f>
        <v>0</v>
      </c>
      <c r="I1539" s="1410"/>
    </row>
    <row r="1540" spans="1:9" s="1080" customFormat="1" ht="24.95" customHeight="1" x14ac:dyDescent="0.25">
      <c r="A1540" s="1411" t="s">
        <v>4120</v>
      </c>
      <c r="B1540" s="1411" t="s">
        <v>979</v>
      </c>
      <c r="C1540" s="1412" t="s">
        <v>4121</v>
      </c>
      <c r="D1540" s="1145" t="s">
        <v>4122</v>
      </c>
      <c r="E1540" s="1413" t="s">
        <v>106</v>
      </c>
      <c r="F1540" s="1414">
        <v>64.510000000000005</v>
      </c>
      <c r="G1540" s="67"/>
      <c r="H1540" s="1415">
        <f>ROUND(G1540*F1540,2)</f>
        <v>0</v>
      </c>
      <c r="I1540" s="1145" t="s">
        <v>982</v>
      </c>
    </row>
    <row r="1541" spans="1:9" ht="11.25" x14ac:dyDescent="0.2">
      <c r="A1541" s="1416"/>
      <c r="B1541" s="1417" t="s">
        <v>2912</v>
      </c>
      <c r="C1541" s="1418"/>
      <c r="D1541" s="1419" t="s">
        <v>4122</v>
      </c>
      <c r="E1541" s="1418"/>
      <c r="F1541" s="1418"/>
      <c r="G1541" s="736"/>
      <c r="H1541" s="1418"/>
      <c r="I1541" s="1420"/>
    </row>
    <row r="1542" spans="1:9" ht="11.25" x14ac:dyDescent="0.2">
      <c r="A1542" s="1416"/>
      <c r="B1542" s="1421" t="s">
        <v>983</v>
      </c>
      <c r="C1542" s="1418"/>
      <c r="D1542" s="166" t="s">
        <v>4123</v>
      </c>
      <c r="E1542" s="1418"/>
      <c r="F1542" s="1418"/>
      <c r="G1542" s="736"/>
      <c r="H1542" s="1418"/>
      <c r="I1542" s="1420"/>
    </row>
    <row r="1543" spans="1:9" ht="11.25" x14ac:dyDescent="0.2">
      <c r="A1543" s="1422"/>
      <c r="B1543" s="1417" t="s">
        <v>985</v>
      </c>
      <c r="C1543" s="1423" t="s">
        <v>986</v>
      </c>
      <c r="D1543" s="1424" t="s">
        <v>3283</v>
      </c>
      <c r="E1543" s="1425"/>
      <c r="F1543" s="1423" t="s">
        <v>986</v>
      </c>
      <c r="G1543" s="1540"/>
      <c r="H1543" s="1425"/>
      <c r="I1543" s="1426"/>
    </row>
    <row r="1544" spans="1:9" ht="11.25" x14ac:dyDescent="0.2">
      <c r="A1544" s="1427"/>
      <c r="B1544" s="1417" t="s">
        <v>985</v>
      </c>
      <c r="C1544" s="1428" t="s">
        <v>986</v>
      </c>
      <c r="D1544" s="1429" t="s">
        <v>4124</v>
      </c>
      <c r="E1544" s="1430"/>
      <c r="F1544" s="1431">
        <v>30</v>
      </c>
      <c r="G1544" s="1541"/>
      <c r="H1544" s="1430"/>
      <c r="I1544" s="1432"/>
    </row>
    <row r="1545" spans="1:9" ht="11.25" x14ac:dyDescent="0.2">
      <c r="A1545" s="1427"/>
      <c r="B1545" s="1417" t="s">
        <v>985</v>
      </c>
      <c r="C1545" s="1428" t="s">
        <v>986</v>
      </c>
      <c r="D1545" s="1429" t="s">
        <v>4125</v>
      </c>
      <c r="E1545" s="1430"/>
      <c r="F1545" s="1431">
        <f>72.72-38.21</f>
        <v>34.51</v>
      </c>
      <c r="G1545" s="1541"/>
      <c r="H1545" s="1430"/>
      <c r="I1545" s="1432"/>
    </row>
    <row r="1546" spans="1:9" ht="11.25" x14ac:dyDescent="0.2">
      <c r="A1546" s="1450"/>
      <c r="B1546" s="1417" t="s">
        <v>985</v>
      </c>
      <c r="C1546" s="1445" t="s">
        <v>986</v>
      </c>
      <c r="D1546" s="1446" t="s">
        <v>1023</v>
      </c>
      <c r="E1546" s="1447"/>
      <c r="F1546" s="1448">
        <f>SUM(F1544:F1545)</f>
        <v>64.509999999999991</v>
      </c>
      <c r="G1546" s="1542"/>
      <c r="H1546" s="1447"/>
      <c r="I1546" s="1449"/>
    </row>
    <row r="1547" spans="1:9" s="1080" customFormat="1" ht="24.95" customHeight="1" x14ac:dyDescent="0.25">
      <c r="A1547" s="1438" t="s">
        <v>4126</v>
      </c>
      <c r="B1547" s="1438" t="s">
        <v>979</v>
      </c>
      <c r="C1547" s="1439" t="s">
        <v>4121</v>
      </c>
      <c r="D1547" s="1440" t="s">
        <v>4122</v>
      </c>
      <c r="E1547" s="1441" t="s">
        <v>106</v>
      </c>
      <c r="F1547" s="1442">
        <v>38.21</v>
      </c>
      <c r="G1547" s="67"/>
      <c r="H1547" s="1443">
        <f>ROUND(G1547*F1547,2)</f>
        <v>0</v>
      </c>
      <c r="I1547" s="1440" t="s">
        <v>982</v>
      </c>
    </row>
    <row r="1548" spans="1:9" ht="11.25" x14ac:dyDescent="0.2">
      <c r="A1548" s="1416"/>
      <c r="B1548" s="1417" t="s">
        <v>2912</v>
      </c>
      <c r="C1548" s="1418"/>
      <c r="D1548" s="1419" t="s">
        <v>4127</v>
      </c>
      <c r="E1548" s="1418"/>
      <c r="F1548" s="1418"/>
      <c r="G1548" s="736"/>
      <c r="H1548" s="1418"/>
      <c r="I1548" s="1420"/>
    </row>
    <row r="1549" spans="1:9" ht="11.25" x14ac:dyDescent="0.2">
      <c r="A1549" s="1416"/>
      <c r="B1549" s="1421" t="s">
        <v>983</v>
      </c>
      <c r="C1549" s="1418"/>
      <c r="D1549" s="166" t="s">
        <v>4123</v>
      </c>
      <c r="E1549" s="1418"/>
      <c r="F1549" s="1418"/>
      <c r="G1549" s="736"/>
      <c r="H1549" s="1418"/>
      <c r="I1549" s="1420"/>
    </row>
    <row r="1550" spans="1:9" ht="11.25" x14ac:dyDescent="0.2">
      <c r="A1550" s="1422"/>
      <c r="B1550" s="1417" t="s">
        <v>985</v>
      </c>
      <c r="C1550" s="1423" t="s">
        <v>986</v>
      </c>
      <c r="D1550" s="1424" t="s">
        <v>3283</v>
      </c>
      <c r="E1550" s="1425"/>
      <c r="F1550" s="1423" t="s">
        <v>986</v>
      </c>
      <c r="G1550" s="1540"/>
      <c r="H1550" s="1425"/>
      <c r="I1550" s="1426"/>
    </row>
    <row r="1551" spans="1:9" ht="11.25" x14ac:dyDescent="0.2">
      <c r="A1551" s="1427"/>
      <c r="B1551" s="1417" t="s">
        <v>985</v>
      </c>
      <c r="C1551" s="1428" t="s">
        <v>986</v>
      </c>
      <c r="D1551" s="1429" t="s">
        <v>4128</v>
      </c>
      <c r="E1551" s="1430"/>
      <c r="F1551" s="1431">
        <v>38.21</v>
      </c>
      <c r="G1551" s="1541"/>
      <c r="H1551" s="1430"/>
      <c r="I1551" s="1432"/>
    </row>
    <row r="1552" spans="1:9" ht="11.25" x14ac:dyDescent="0.2">
      <c r="A1552" s="1450"/>
      <c r="B1552" s="1417" t="s">
        <v>985</v>
      </c>
      <c r="C1552" s="1445" t="s">
        <v>986</v>
      </c>
      <c r="D1552" s="1446" t="s">
        <v>1023</v>
      </c>
      <c r="E1552" s="1447"/>
      <c r="F1552" s="1448">
        <v>38.21</v>
      </c>
      <c r="G1552" s="1542"/>
      <c r="H1552" s="1447"/>
      <c r="I1552" s="1449"/>
    </row>
    <row r="1553" spans="1:9" s="1080" customFormat="1" ht="24.95" customHeight="1" x14ac:dyDescent="0.25">
      <c r="A1553" s="1404"/>
      <c r="B1553" s="1405" t="s">
        <v>977</v>
      </c>
      <c r="C1553" s="1406" t="s">
        <v>1555</v>
      </c>
      <c r="D1553" s="1406" t="s">
        <v>2900</v>
      </c>
      <c r="E1553" s="1407"/>
      <c r="F1553" s="1408"/>
      <c r="G1553" s="960"/>
      <c r="H1553" s="1409">
        <f>SUM(H1554:H1571)</f>
        <v>0</v>
      </c>
      <c r="I1553" s="1410"/>
    </row>
    <row r="1554" spans="1:9" s="1080" customFormat="1" ht="24.95" customHeight="1" x14ac:dyDescent="0.25">
      <c r="A1554" s="1438" t="s">
        <v>4129</v>
      </c>
      <c r="B1554" s="1438" t="s">
        <v>979</v>
      </c>
      <c r="C1554" s="1439" t="s">
        <v>4130</v>
      </c>
      <c r="D1554" s="1440" t="s">
        <v>4131</v>
      </c>
      <c r="E1554" s="1441" t="s">
        <v>106</v>
      </c>
      <c r="F1554" s="1442">
        <v>5.78</v>
      </c>
      <c r="G1554" s="67"/>
      <c r="H1554" s="1443">
        <f>ROUND(G1554*F1554,2)</f>
        <v>0</v>
      </c>
      <c r="I1554" s="1440" t="s">
        <v>982</v>
      </c>
    </row>
    <row r="1555" spans="1:9" ht="11.25" x14ac:dyDescent="0.2">
      <c r="A1555" s="1416"/>
      <c r="B1555" s="1417" t="s">
        <v>2912</v>
      </c>
      <c r="C1555" s="1418"/>
      <c r="D1555" s="1419" t="s">
        <v>4132</v>
      </c>
      <c r="E1555" s="1418"/>
      <c r="F1555" s="1418"/>
      <c r="G1555" s="736"/>
      <c r="H1555" s="1418"/>
      <c r="I1555" s="1420"/>
    </row>
    <row r="1556" spans="1:9" ht="11.25" x14ac:dyDescent="0.2">
      <c r="A1556" s="1416"/>
      <c r="B1556" s="1421" t="s">
        <v>983</v>
      </c>
      <c r="C1556" s="1418"/>
      <c r="D1556" s="166" t="s">
        <v>4133</v>
      </c>
      <c r="E1556" s="1418"/>
      <c r="F1556" s="1418"/>
      <c r="G1556" s="736"/>
      <c r="H1556" s="1418"/>
      <c r="I1556" s="1420"/>
    </row>
    <row r="1557" spans="1:9" ht="11.25" x14ac:dyDescent="0.2">
      <c r="A1557" s="1422"/>
      <c r="B1557" s="1417" t="s">
        <v>985</v>
      </c>
      <c r="C1557" s="1423" t="s">
        <v>986</v>
      </c>
      <c r="D1557" s="1424" t="s">
        <v>3342</v>
      </c>
      <c r="E1557" s="1425"/>
      <c r="F1557" s="1423" t="s">
        <v>986</v>
      </c>
      <c r="G1557" s="1540"/>
      <c r="H1557" s="1425"/>
      <c r="I1557" s="1426"/>
    </row>
    <row r="1558" spans="1:9" ht="11.25" x14ac:dyDescent="0.2">
      <c r="A1558" s="1427"/>
      <c r="B1558" s="1417" t="s">
        <v>985</v>
      </c>
      <c r="C1558" s="1428" t="s">
        <v>986</v>
      </c>
      <c r="D1558" s="1429" t="s">
        <v>3346</v>
      </c>
      <c r="E1558" s="1430"/>
      <c r="F1558" s="1431">
        <v>5.78</v>
      </c>
      <c r="G1558" s="1541"/>
      <c r="H1558" s="1430"/>
      <c r="I1558" s="1432"/>
    </row>
    <row r="1559" spans="1:9" s="1080" customFormat="1" ht="24.95" customHeight="1" x14ac:dyDescent="0.25">
      <c r="A1559" s="1438" t="s">
        <v>4134</v>
      </c>
      <c r="B1559" s="1438" t="s">
        <v>979</v>
      </c>
      <c r="C1559" s="1439" t="s">
        <v>4135</v>
      </c>
      <c r="D1559" s="1440" t="s">
        <v>4136</v>
      </c>
      <c r="E1559" s="1441" t="s">
        <v>106</v>
      </c>
      <c r="F1559" s="1442">
        <v>5.78</v>
      </c>
      <c r="G1559" s="67"/>
      <c r="H1559" s="1443">
        <f>ROUND(G1559*F1559,2)</f>
        <v>0</v>
      </c>
      <c r="I1559" s="1440" t="s">
        <v>986</v>
      </c>
    </row>
    <row r="1560" spans="1:9" ht="22.5" x14ac:dyDescent="0.2">
      <c r="A1560" s="1416"/>
      <c r="B1560" s="1417" t="s">
        <v>2912</v>
      </c>
      <c r="C1560" s="1418"/>
      <c r="D1560" s="1419" t="s">
        <v>4136</v>
      </c>
      <c r="E1560" s="1418"/>
      <c r="F1560" s="1418"/>
      <c r="G1560" s="736"/>
      <c r="H1560" s="1418"/>
      <c r="I1560" s="1420"/>
    </row>
    <row r="1561" spans="1:9" ht="67.5" x14ac:dyDescent="0.2">
      <c r="A1561" s="1416"/>
      <c r="B1561" s="1417" t="s">
        <v>1079</v>
      </c>
      <c r="C1561" s="1418"/>
      <c r="D1561" s="1451" t="s">
        <v>4137</v>
      </c>
      <c r="E1561" s="1418"/>
      <c r="F1561" s="1418"/>
      <c r="G1561" s="736"/>
      <c r="H1561" s="1418"/>
      <c r="I1561" s="1420"/>
    </row>
    <row r="1562" spans="1:9" ht="11.25" x14ac:dyDescent="0.2">
      <c r="A1562" s="1422"/>
      <c r="B1562" s="1417" t="s">
        <v>985</v>
      </c>
      <c r="C1562" s="1423" t="s">
        <v>986</v>
      </c>
      <c r="D1562" s="1424" t="s">
        <v>3342</v>
      </c>
      <c r="E1562" s="1425"/>
      <c r="F1562" s="1423" t="s">
        <v>986</v>
      </c>
      <c r="G1562" s="1540"/>
      <c r="H1562" s="1425"/>
      <c r="I1562" s="1426"/>
    </row>
    <row r="1563" spans="1:9" ht="11.25" x14ac:dyDescent="0.2">
      <c r="A1563" s="1427"/>
      <c r="B1563" s="1417" t="s">
        <v>985</v>
      </c>
      <c r="C1563" s="1428" t="s">
        <v>986</v>
      </c>
      <c r="D1563" s="1429" t="s">
        <v>3346</v>
      </c>
      <c r="E1563" s="1430"/>
      <c r="F1563" s="1431">
        <v>5.78</v>
      </c>
      <c r="G1563" s="1541"/>
      <c r="H1563" s="1430"/>
      <c r="I1563" s="1432"/>
    </row>
    <row r="1564" spans="1:9" s="1080" customFormat="1" ht="24.95" customHeight="1" x14ac:dyDescent="0.25">
      <c r="A1564" s="1438" t="s">
        <v>4138</v>
      </c>
      <c r="B1564" s="1438" t="s">
        <v>979</v>
      </c>
      <c r="C1564" s="1439" t="s">
        <v>4139</v>
      </c>
      <c r="D1564" s="1440" t="s">
        <v>4140</v>
      </c>
      <c r="E1564" s="1441" t="s">
        <v>106</v>
      </c>
      <c r="F1564" s="1442">
        <v>5.78</v>
      </c>
      <c r="G1564" s="67"/>
      <c r="H1564" s="1443">
        <f>ROUND(G1564*F1564,2)</f>
        <v>0</v>
      </c>
      <c r="I1564" s="1440" t="s">
        <v>986</v>
      </c>
    </row>
    <row r="1565" spans="1:9" ht="11.25" x14ac:dyDescent="0.2">
      <c r="A1565" s="1416"/>
      <c r="B1565" s="1417" t="s">
        <v>2912</v>
      </c>
      <c r="C1565" s="1418"/>
      <c r="D1565" s="1419" t="s">
        <v>4140</v>
      </c>
      <c r="E1565" s="1418"/>
      <c r="F1565" s="1418"/>
      <c r="G1565" s="736"/>
      <c r="H1565" s="1418"/>
      <c r="I1565" s="1420"/>
    </row>
    <row r="1566" spans="1:9" ht="180" x14ac:dyDescent="0.2">
      <c r="A1566" s="1416"/>
      <c r="B1566" s="1417" t="s">
        <v>1079</v>
      </c>
      <c r="C1566" s="1418"/>
      <c r="D1566" s="1451" t="s">
        <v>4141</v>
      </c>
      <c r="E1566" s="1418"/>
      <c r="F1566" s="1418"/>
      <c r="G1566" s="736"/>
      <c r="H1566" s="1418"/>
      <c r="I1566" s="1420"/>
    </row>
    <row r="1567" spans="1:9" ht="11.25" x14ac:dyDescent="0.2">
      <c r="A1567" s="1422"/>
      <c r="B1567" s="1417" t="s">
        <v>985</v>
      </c>
      <c r="C1567" s="1423" t="s">
        <v>986</v>
      </c>
      <c r="D1567" s="1424" t="s">
        <v>3342</v>
      </c>
      <c r="E1567" s="1425"/>
      <c r="F1567" s="1423" t="s">
        <v>986</v>
      </c>
      <c r="G1567" s="1540"/>
      <c r="H1567" s="1425"/>
      <c r="I1567" s="1426"/>
    </row>
    <row r="1568" spans="1:9" ht="11.25" x14ac:dyDescent="0.2">
      <c r="A1568" s="1427"/>
      <c r="B1568" s="1417" t="s">
        <v>985</v>
      </c>
      <c r="C1568" s="1428" t="s">
        <v>986</v>
      </c>
      <c r="D1568" s="1429" t="s">
        <v>3346</v>
      </c>
      <c r="E1568" s="1430"/>
      <c r="F1568" s="1431">
        <v>5.78</v>
      </c>
      <c r="G1568" s="1541"/>
      <c r="H1568" s="1430"/>
      <c r="I1568" s="1432"/>
    </row>
    <row r="1569" spans="1:9" s="1080" customFormat="1" ht="24.95" customHeight="1" x14ac:dyDescent="0.25">
      <c r="A1569" s="1438" t="s">
        <v>4142</v>
      </c>
      <c r="B1569" s="1438" t="s">
        <v>979</v>
      </c>
      <c r="C1569" s="1439" t="s">
        <v>4143</v>
      </c>
      <c r="D1569" s="1440" t="s">
        <v>4144</v>
      </c>
      <c r="E1569" s="1441" t="s">
        <v>1169</v>
      </c>
      <c r="F1569" s="1442">
        <v>146.39599999999999</v>
      </c>
      <c r="G1569" s="67"/>
      <c r="H1569" s="1443">
        <f>ROUND(G1569*F1569,2)</f>
        <v>0</v>
      </c>
      <c r="I1569" s="1440" t="s">
        <v>982</v>
      </c>
    </row>
    <row r="1570" spans="1:9" ht="22.5" x14ac:dyDescent="0.2">
      <c r="A1570" s="1416"/>
      <c r="B1570" s="1417" t="s">
        <v>2912</v>
      </c>
      <c r="C1570" s="1418"/>
      <c r="D1570" s="1419" t="s">
        <v>4145</v>
      </c>
      <c r="E1570" s="1418"/>
      <c r="F1570" s="1418"/>
      <c r="G1570" s="736"/>
      <c r="H1570" s="1418"/>
      <c r="I1570" s="1420"/>
    </row>
    <row r="1571" spans="1:9" ht="11.25" x14ac:dyDescent="0.2">
      <c r="A1571" s="1416"/>
      <c r="B1571" s="1421" t="s">
        <v>983</v>
      </c>
      <c r="C1571" s="1418"/>
      <c r="D1571" s="166" t="s">
        <v>4146</v>
      </c>
      <c r="E1571" s="1418"/>
      <c r="F1571" s="1418"/>
      <c r="G1571" s="736"/>
      <c r="H1571" s="1418"/>
      <c r="I1571" s="1420"/>
    </row>
    <row r="1572" spans="1:9" s="1080" customFormat="1" ht="24.95" customHeight="1" x14ac:dyDescent="0.25">
      <c r="A1572" s="1404"/>
      <c r="B1572" s="1405" t="s">
        <v>977</v>
      </c>
      <c r="C1572" s="1406" t="s">
        <v>4147</v>
      </c>
      <c r="D1572" s="1406" t="s">
        <v>2901</v>
      </c>
      <c r="E1572" s="1407"/>
      <c r="F1572" s="1408"/>
      <c r="G1572" s="960"/>
      <c r="H1572" s="1409">
        <f>SUM(H1573:H1576)</f>
        <v>0</v>
      </c>
      <c r="I1572" s="1410"/>
    </row>
    <row r="1573" spans="1:9" s="1080" customFormat="1" ht="24.95" customHeight="1" x14ac:dyDescent="0.25">
      <c r="A1573" s="1411" t="s">
        <v>4148</v>
      </c>
      <c r="B1573" s="1411" t="s">
        <v>979</v>
      </c>
      <c r="C1573" s="1412" t="s">
        <v>4149</v>
      </c>
      <c r="D1573" s="1145" t="s">
        <v>4150</v>
      </c>
      <c r="E1573" s="1413" t="s">
        <v>106</v>
      </c>
      <c r="F1573" s="1414">
        <v>2.133</v>
      </c>
      <c r="G1573" s="67"/>
      <c r="H1573" s="1415">
        <f>ROUND(G1573*F1573,2)</f>
        <v>0</v>
      </c>
      <c r="I1573" s="1145" t="s">
        <v>986</v>
      </c>
    </row>
    <row r="1574" spans="1:9" s="1504" customFormat="1" ht="43.15" customHeight="1" x14ac:dyDescent="0.2">
      <c r="A1574" s="1500"/>
      <c r="B1574" s="1181" t="s">
        <v>2912</v>
      </c>
      <c r="C1574" s="1501"/>
      <c r="D1574" s="1502" t="s">
        <v>11788</v>
      </c>
      <c r="E1574" s="1501"/>
      <c r="F1574" s="1501"/>
      <c r="G1574" s="1035"/>
      <c r="H1574" s="1501"/>
      <c r="I1574" s="1503"/>
    </row>
    <row r="1575" spans="1:9" ht="11.25" x14ac:dyDescent="0.2">
      <c r="A1575" s="1422"/>
      <c r="B1575" s="1417" t="s">
        <v>985</v>
      </c>
      <c r="C1575" s="1423" t="s">
        <v>986</v>
      </c>
      <c r="D1575" s="1424" t="s">
        <v>3396</v>
      </c>
      <c r="E1575" s="1425"/>
      <c r="F1575" s="1423" t="s">
        <v>986</v>
      </c>
      <c r="G1575" s="1540"/>
      <c r="H1575" s="1425"/>
      <c r="I1575" s="1426"/>
    </row>
    <row r="1576" spans="1:9" ht="11.25" x14ac:dyDescent="0.2">
      <c r="A1576" s="1427"/>
      <c r="B1576" s="1417" t="s">
        <v>985</v>
      </c>
      <c r="C1576" s="1428" t="s">
        <v>986</v>
      </c>
      <c r="D1576" s="1429" t="s">
        <v>4151</v>
      </c>
      <c r="E1576" s="1430"/>
      <c r="F1576" s="1431">
        <v>2.133</v>
      </c>
      <c r="G1576" s="1541"/>
      <c r="H1576" s="1430"/>
      <c r="I1576" s="1432"/>
    </row>
    <row r="1577" spans="1:9" s="1080" customFormat="1" ht="24.95" customHeight="1" x14ac:dyDescent="0.25">
      <c r="A1577" s="1404"/>
      <c r="B1577" s="1405" t="s">
        <v>977</v>
      </c>
      <c r="C1577" s="1406" t="s">
        <v>1235</v>
      </c>
      <c r="D1577" s="1406" t="s">
        <v>975</v>
      </c>
      <c r="E1577" s="1407"/>
      <c r="F1577" s="1408"/>
      <c r="G1577" s="960"/>
      <c r="H1577" s="1409">
        <f>SUM(H1578:H1612)</f>
        <v>0</v>
      </c>
      <c r="I1577" s="1410"/>
    </row>
    <row r="1578" spans="1:9" s="1080" customFormat="1" ht="24.95" customHeight="1" x14ac:dyDescent="0.25">
      <c r="A1578" s="1438" t="s">
        <v>4152</v>
      </c>
      <c r="B1578" s="1438" t="s">
        <v>979</v>
      </c>
      <c r="C1578" s="1439" t="s">
        <v>4153</v>
      </c>
      <c r="D1578" s="1440" t="s">
        <v>4154</v>
      </c>
      <c r="E1578" s="1441" t="s">
        <v>106</v>
      </c>
      <c r="F1578" s="1442">
        <v>37.043999999999997</v>
      </c>
      <c r="G1578" s="67"/>
      <c r="H1578" s="1443">
        <f>ROUND(G1578*F1578,2)</f>
        <v>0</v>
      </c>
      <c r="I1578" s="1440" t="s">
        <v>982</v>
      </c>
    </row>
    <row r="1579" spans="1:9" ht="22.5" x14ac:dyDescent="0.2">
      <c r="A1579" s="1416"/>
      <c r="B1579" s="1417" t="s">
        <v>2912</v>
      </c>
      <c r="C1579" s="1418"/>
      <c r="D1579" s="1419" t="s">
        <v>4155</v>
      </c>
      <c r="E1579" s="1418"/>
      <c r="F1579" s="1418"/>
      <c r="G1579" s="736"/>
      <c r="H1579" s="1418"/>
      <c r="I1579" s="1420"/>
    </row>
    <row r="1580" spans="1:9" ht="11.25" x14ac:dyDescent="0.2">
      <c r="A1580" s="1416"/>
      <c r="B1580" s="1421" t="s">
        <v>983</v>
      </c>
      <c r="C1580" s="1418"/>
      <c r="D1580" s="166" t="s">
        <v>4156</v>
      </c>
      <c r="E1580" s="1418"/>
      <c r="F1580" s="1418"/>
      <c r="G1580" s="736"/>
      <c r="H1580" s="1418"/>
      <c r="I1580" s="1420"/>
    </row>
    <row r="1581" spans="1:9" ht="11.25" x14ac:dyDescent="0.2">
      <c r="A1581" s="1422"/>
      <c r="B1581" s="1417" t="s">
        <v>985</v>
      </c>
      <c r="C1581" s="1423" t="s">
        <v>986</v>
      </c>
      <c r="D1581" s="1424" t="s">
        <v>3092</v>
      </c>
      <c r="E1581" s="1425"/>
      <c r="F1581" s="1423" t="s">
        <v>986</v>
      </c>
      <c r="G1581" s="1540"/>
      <c r="H1581" s="1425"/>
      <c r="I1581" s="1426"/>
    </row>
    <row r="1582" spans="1:9" ht="11.25" x14ac:dyDescent="0.2">
      <c r="A1582" s="1427"/>
      <c r="B1582" s="1417" t="s">
        <v>985</v>
      </c>
      <c r="C1582" s="1428" t="s">
        <v>986</v>
      </c>
      <c r="D1582" s="1429" t="s">
        <v>3093</v>
      </c>
      <c r="E1582" s="1430"/>
      <c r="F1582" s="1431">
        <v>37.043999999999997</v>
      </c>
      <c r="G1582" s="1541"/>
      <c r="H1582" s="1430"/>
      <c r="I1582" s="1432"/>
    </row>
    <row r="1583" spans="1:9" s="1080" customFormat="1" ht="24.95" customHeight="1" x14ac:dyDescent="0.25">
      <c r="A1583" s="1411" t="s">
        <v>4157</v>
      </c>
      <c r="B1583" s="1411" t="s">
        <v>979</v>
      </c>
      <c r="C1583" s="1412" t="s">
        <v>4158</v>
      </c>
      <c r="D1583" s="1145" t="s">
        <v>4159</v>
      </c>
      <c r="E1583" s="1413" t="s">
        <v>106</v>
      </c>
      <c r="F1583" s="1414">
        <v>734.7</v>
      </c>
      <c r="G1583" s="67"/>
      <c r="H1583" s="1415">
        <f>ROUND(G1583*F1583,2)</f>
        <v>0</v>
      </c>
      <c r="I1583" s="1145" t="s">
        <v>982</v>
      </c>
    </row>
    <row r="1584" spans="1:9" ht="11.25" x14ac:dyDescent="0.2">
      <c r="A1584" s="1416"/>
      <c r="B1584" s="1417" t="s">
        <v>2912</v>
      </c>
      <c r="C1584" s="1418"/>
      <c r="D1584" s="1419" t="s">
        <v>4160</v>
      </c>
      <c r="E1584" s="1418"/>
      <c r="F1584" s="1418"/>
      <c r="G1584" s="736"/>
      <c r="H1584" s="1418"/>
      <c r="I1584" s="1420"/>
    </row>
    <row r="1585" spans="1:9" ht="11.25" x14ac:dyDescent="0.2">
      <c r="A1585" s="1416"/>
      <c r="B1585" s="1421" t="s">
        <v>983</v>
      </c>
      <c r="C1585" s="1418"/>
      <c r="D1585" s="166" t="s">
        <v>4161</v>
      </c>
      <c r="E1585" s="1418"/>
      <c r="F1585" s="1418"/>
      <c r="G1585" s="736"/>
      <c r="H1585" s="1418"/>
      <c r="I1585" s="1420"/>
    </row>
    <row r="1586" spans="1:9" ht="11.25" x14ac:dyDescent="0.2">
      <c r="A1586" s="1422"/>
      <c r="B1586" s="1417" t="s">
        <v>985</v>
      </c>
      <c r="C1586" s="1423" t="s">
        <v>986</v>
      </c>
      <c r="D1586" s="1424" t="s">
        <v>3546</v>
      </c>
      <c r="E1586" s="1425"/>
      <c r="F1586" s="1423" t="s">
        <v>986</v>
      </c>
      <c r="G1586" s="1540"/>
      <c r="H1586" s="1425"/>
      <c r="I1586" s="1426"/>
    </row>
    <row r="1587" spans="1:9" ht="11.25" x14ac:dyDescent="0.2">
      <c r="A1587" s="1427"/>
      <c r="B1587" s="1417" t="s">
        <v>985</v>
      </c>
      <c r="C1587" s="1428" t="s">
        <v>986</v>
      </c>
      <c r="D1587" s="1429" t="s">
        <v>4162</v>
      </c>
      <c r="E1587" s="1430"/>
      <c r="F1587" s="1431">
        <v>734.7</v>
      </c>
      <c r="G1587" s="1541"/>
      <c r="H1587" s="1430"/>
      <c r="I1587" s="1432"/>
    </row>
    <row r="1588" spans="1:9" s="1080" customFormat="1" ht="24.95" customHeight="1" x14ac:dyDescent="0.25">
      <c r="A1588" s="1411" t="s">
        <v>4163</v>
      </c>
      <c r="B1588" s="1411" t="s">
        <v>979</v>
      </c>
      <c r="C1588" s="1412" t="s">
        <v>4164</v>
      </c>
      <c r="D1588" s="1145" t="s">
        <v>4165</v>
      </c>
      <c r="E1588" s="1413" t="s">
        <v>106</v>
      </c>
      <c r="F1588" s="1414">
        <v>17.84</v>
      </c>
      <c r="G1588" s="67"/>
      <c r="H1588" s="1415">
        <f>ROUND(G1588*F1588,2)</f>
        <v>0</v>
      </c>
      <c r="I1588" s="1145" t="s">
        <v>986</v>
      </c>
    </row>
    <row r="1589" spans="1:9" ht="11.25" x14ac:dyDescent="0.2">
      <c r="A1589" s="1416"/>
      <c r="B1589" s="1417" t="s">
        <v>2912</v>
      </c>
      <c r="C1589" s="1418"/>
      <c r="D1589" s="1419" t="s">
        <v>4165</v>
      </c>
      <c r="E1589" s="1418"/>
      <c r="F1589" s="1418"/>
      <c r="G1589" s="736"/>
      <c r="H1589" s="1418"/>
      <c r="I1589" s="1420"/>
    </row>
    <row r="1590" spans="1:9" ht="11.25" x14ac:dyDescent="0.2">
      <c r="A1590" s="1422"/>
      <c r="B1590" s="1417" t="s">
        <v>985</v>
      </c>
      <c r="C1590" s="1423" t="s">
        <v>986</v>
      </c>
      <c r="D1590" s="1424" t="s">
        <v>3675</v>
      </c>
      <c r="E1590" s="1425"/>
      <c r="F1590" s="1423" t="s">
        <v>986</v>
      </c>
      <c r="G1590" s="1540"/>
      <c r="H1590" s="1425"/>
      <c r="I1590" s="1426"/>
    </row>
    <row r="1591" spans="1:9" ht="11.25" x14ac:dyDescent="0.2">
      <c r="A1591" s="1422"/>
      <c r="B1591" s="1417" t="s">
        <v>985</v>
      </c>
      <c r="C1591" s="1423" t="s">
        <v>986</v>
      </c>
      <c r="D1591" s="1424" t="s">
        <v>3682</v>
      </c>
      <c r="E1591" s="1425"/>
      <c r="F1591" s="1423" t="s">
        <v>986</v>
      </c>
      <c r="G1591" s="1540"/>
      <c r="H1591" s="1425"/>
      <c r="I1591" s="1426"/>
    </row>
    <row r="1592" spans="1:9" ht="11.25" x14ac:dyDescent="0.2">
      <c r="A1592" s="1427"/>
      <c r="B1592" s="1417" t="s">
        <v>985</v>
      </c>
      <c r="C1592" s="1428" t="s">
        <v>986</v>
      </c>
      <c r="D1592" s="1429" t="s">
        <v>4166</v>
      </c>
      <c r="E1592" s="1430"/>
      <c r="F1592" s="1431">
        <v>17.84</v>
      </c>
      <c r="G1592" s="1541"/>
      <c r="H1592" s="1430"/>
      <c r="I1592" s="1432"/>
    </row>
    <row r="1593" spans="1:9" s="1080" customFormat="1" ht="24.95" customHeight="1" x14ac:dyDescent="0.25">
      <c r="A1593" s="1411" t="s">
        <v>4167</v>
      </c>
      <c r="B1593" s="1411" t="s">
        <v>979</v>
      </c>
      <c r="C1593" s="1412" t="s">
        <v>4168</v>
      </c>
      <c r="D1593" s="1145" t="s">
        <v>4169</v>
      </c>
      <c r="E1593" s="1413" t="s">
        <v>106</v>
      </c>
      <c r="F1593" s="1414">
        <v>734.7</v>
      </c>
      <c r="G1593" s="67"/>
      <c r="H1593" s="1415">
        <f>ROUND(G1593*F1593,2)</f>
        <v>0</v>
      </c>
      <c r="I1593" s="1145" t="s">
        <v>982</v>
      </c>
    </row>
    <row r="1594" spans="1:9" ht="11.25" x14ac:dyDescent="0.2">
      <c r="A1594" s="1416"/>
      <c r="B1594" s="1417" t="s">
        <v>2912</v>
      </c>
      <c r="C1594" s="1418"/>
      <c r="D1594" s="1419" t="s">
        <v>4170</v>
      </c>
      <c r="E1594" s="1418"/>
      <c r="F1594" s="1418"/>
      <c r="G1594" s="736"/>
      <c r="H1594" s="1418"/>
      <c r="I1594" s="1420"/>
    </row>
    <row r="1595" spans="1:9" ht="11.25" x14ac:dyDescent="0.2">
      <c r="A1595" s="1416"/>
      <c r="B1595" s="1421" t="s">
        <v>983</v>
      </c>
      <c r="C1595" s="1418"/>
      <c r="D1595" s="166" t="s">
        <v>4171</v>
      </c>
      <c r="E1595" s="1418"/>
      <c r="F1595" s="1418"/>
      <c r="G1595" s="736"/>
      <c r="H1595" s="1418"/>
      <c r="I1595" s="1420"/>
    </row>
    <row r="1596" spans="1:9" ht="45" x14ac:dyDescent="0.2">
      <c r="A1596" s="1416"/>
      <c r="B1596" s="1417" t="s">
        <v>1079</v>
      </c>
      <c r="C1596" s="1418"/>
      <c r="D1596" s="1451" t="s">
        <v>4172</v>
      </c>
      <c r="E1596" s="1418"/>
      <c r="F1596" s="1418"/>
      <c r="G1596" s="736"/>
      <c r="H1596" s="1418"/>
      <c r="I1596" s="1420"/>
    </row>
    <row r="1597" spans="1:9" ht="11.25" x14ac:dyDescent="0.2">
      <c r="A1597" s="1422"/>
      <c r="B1597" s="1417" t="s">
        <v>985</v>
      </c>
      <c r="C1597" s="1423" t="s">
        <v>986</v>
      </c>
      <c r="D1597" s="1424" t="s">
        <v>3546</v>
      </c>
      <c r="E1597" s="1425"/>
      <c r="F1597" s="1423" t="s">
        <v>986</v>
      </c>
      <c r="G1597" s="1540"/>
      <c r="H1597" s="1425"/>
      <c r="I1597" s="1426"/>
    </row>
    <row r="1598" spans="1:9" ht="11.25" x14ac:dyDescent="0.2">
      <c r="A1598" s="1427"/>
      <c r="B1598" s="1417" t="s">
        <v>985</v>
      </c>
      <c r="C1598" s="1428" t="s">
        <v>986</v>
      </c>
      <c r="D1598" s="1429" t="s">
        <v>4162</v>
      </c>
      <c r="E1598" s="1430"/>
      <c r="F1598" s="1431">
        <v>734.7</v>
      </c>
      <c r="G1598" s="1541"/>
      <c r="H1598" s="1430"/>
      <c r="I1598" s="1432"/>
    </row>
    <row r="1599" spans="1:9" s="1080" customFormat="1" ht="24.95" customHeight="1" x14ac:dyDescent="0.25">
      <c r="A1599" s="1411" t="s">
        <v>4173</v>
      </c>
      <c r="B1599" s="1411" t="s">
        <v>979</v>
      </c>
      <c r="C1599" s="1412" t="s">
        <v>4174</v>
      </c>
      <c r="D1599" s="1145" t="s">
        <v>4175</v>
      </c>
      <c r="E1599" s="1413" t="s">
        <v>106</v>
      </c>
      <c r="F1599" s="1414">
        <v>734.7</v>
      </c>
      <c r="G1599" s="67"/>
      <c r="H1599" s="1415">
        <f>ROUND(G1599*F1599,2)</f>
        <v>0</v>
      </c>
      <c r="I1599" s="1145" t="s">
        <v>982</v>
      </c>
    </row>
    <row r="1600" spans="1:9" ht="11.25" x14ac:dyDescent="0.2">
      <c r="A1600" s="1416"/>
      <c r="B1600" s="1417" t="s">
        <v>2912</v>
      </c>
      <c r="C1600" s="1418"/>
      <c r="D1600" s="1419" t="s">
        <v>4176</v>
      </c>
      <c r="E1600" s="1418"/>
      <c r="F1600" s="1418"/>
      <c r="G1600" s="736"/>
      <c r="H1600" s="1418"/>
      <c r="I1600" s="1420"/>
    </row>
    <row r="1601" spans="1:9" ht="11.25" x14ac:dyDescent="0.2">
      <c r="A1601" s="1416"/>
      <c r="B1601" s="1421" t="s">
        <v>983</v>
      </c>
      <c r="C1601" s="1418"/>
      <c r="D1601" s="166" t="s">
        <v>4177</v>
      </c>
      <c r="E1601" s="1418"/>
      <c r="F1601" s="1418"/>
      <c r="G1601" s="736"/>
      <c r="H1601" s="1418"/>
      <c r="I1601" s="1420"/>
    </row>
    <row r="1602" spans="1:9" ht="78.75" x14ac:dyDescent="0.2">
      <c r="A1602" s="1416"/>
      <c r="B1602" s="1417" t="s">
        <v>1079</v>
      </c>
      <c r="C1602" s="1418"/>
      <c r="D1602" s="1451" t="s">
        <v>4178</v>
      </c>
      <c r="E1602" s="1418"/>
      <c r="F1602" s="1418"/>
      <c r="G1602" s="736"/>
      <c r="H1602" s="1418"/>
      <c r="I1602" s="1420"/>
    </row>
    <row r="1603" spans="1:9" ht="11.25" x14ac:dyDescent="0.2">
      <c r="A1603" s="1422"/>
      <c r="B1603" s="1417" t="s">
        <v>985</v>
      </c>
      <c r="C1603" s="1423" t="s">
        <v>986</v>
      </c>
      <c r="D1603" s="1424" t="s">
        <v>3546</v>
      </c>
      <c r="E1603" s="1425"/>
      <c r="F1603" s="1423" t="s">
        <v>986</v>
      </c>
      <c r="G1603" s="1540"/>
      <c r="H1603" s="1425"/>
      <c r="I1603" s="1426"/>
    </row>
    <row r="1604" spans="1:9" ht="11.25" x14ac:dyDescent="0.2">
      <c r="A1604" s="1427"/>
      <c r="B1604" s="1417" t="s">
        <v>985</v>
      </c>
      <c r="C1604" s="1428" t="s">
        <v>986</v>
      </c>
      <c r="D1604" s="1429" t="s">
        <v>4162</v>
      </c>
      <c r="E1604" s="1430"/>
      <c r="F1604" s="1431">
        <v>734.7</v>
      </c>
      <c r="G1604" s="1541"/>
      <c r="H1604" s="1430"/>
      <c r="I1604" s="1432"/>
    </row>
    <row r="1605" spans="1:9" s="1080" customFormat="1" ht="24.95" customHeight="1" x14ac:dyDescent="0.25">
      <c r="A1605" s="1411" t="s">
        <v>4179</v>
      </c>
      <c r="B1605" s="1411" t="s">
        <v>979</v>
      </c>
      <c r="C1605" s="1412" t="s">
        <v>4180</v>
      </c>
      <c r="D1605" s="1145" t="s">
        <v>4181</v>
      </c>
      <c r="E1605" s="1413" t="s">
        <v>106</v>
      </c>
      <c r="F1605" s="1414">
        <v>734.7</v>
      </c>
      <c r="G1605" s="67"/>
      <c r="H1605" s="1415">
        <f>ROUND(G1605*F1605,2)</f>
        <v>0</v>
      </c>
      <c r="I1605" s="1145" t="s">
        <v>982</v>
      </c>
    </row>
    <row r="1606" spans="1:9" ht="11.25" x14ac:dyDescent="0.2">
      <c r="A1606" s="1416"/>
      <c r="B1606" s="1417" t="s">
        <v>2912</v>
      </c>
      <c r="C1606" s="1418"/>
      <c r="D1606" s="1419" t="s">
        <v>4182</v>
      </c>
      <c r="E1606" s="1418"/>
      <c r="F1606" s="1418"/>
      <c r="G1606" s="736"/>
      <c r="H1606" s="1418"/>
      <c r="I1606" s="1420"/>
    </row>
    <row r="1607" spans="1:9" ht="11.25" x14ac:dyDescent="0.2">
      <c r="A1607" s="1416"/>
      <c r="B1607" s="1421" t="s">
        <v>983</v>
      </c>
      <c r="C1607" s="1418"/>
      <c r="D1607" s="166" t="s">
        <v>4183</v>
      </c>
      <c r="E1607" s="1418"/>
      <c r="F1607" s="1418"/>
      <c r="G1607" s="736"/>
      <c r="H1607" s="1418"/>
      <c r="I1607" s="1420"/>
    </row>
    <row r="1608" spans="1:9" s="1080" customFormat="1" ht="24.95" customHeight="1" x14ac:dyDescent="0.25">
      <c r="A1608" s="1438" t="s">
        <v>4184</v>
      </c>
      <c r="B1608" s="1438" t="s">
        <v>979</v>
      </c>
      <c r="C1608" s="1439" t="s">
        <v>4185</v>
      </c>
      <c r="D1608" s="1440" t="s">
        <v>4186</v>
      </c>
      <c r="E1608" s="1441" t="s">
        <v>106</v>
      </c>
      <c r="F1608" s="1442">
        <v>7.6</v>
      </c>
      <c r="G1608" s="67"/>
      <c r="H1608" s="1443">
        <f>ROUND(G1608*F1608,2)</f>
        <v>0</v>
      </c>
      <c r="I1608" s="1440" t="s">
        <v>986</v>
      </c>
    </row>
    <row r="1609" spans="1:9" ht="11.25" x14ac:dyDescent="0.2">
      <c r="A1609" s="1416"/>
      <c r="B1609" s="1417" t="s">
        <v>2912</v>
      </c>
      <c r="C1609" s="1418"/>
      <c r="D1609" s="1419" t="s">
        <v>4186</v>
      </c>
      <c r="E1609" s="1418"/>
      <c r="F1609" s="1418"/>
      <c r="G1609" s="736"/>
      <c r="H1609" s="1418"/>
      <c r="I1609" s="1420"/>
    </row>
    <row r="1610" spans="1:9" ht="90" x14ac:dyDescent="0.2">
      <c r="A1610" s="1416"/>
      <c r="B1610" s="1417" t="s">
        <v>1079</v>
      </c>
      <c r="C1610" s="1418"/>
      <c r="D1610" s="1451" t="s">
        <v>4187</v>
      </c>
      <c r="E1610" s="1418"/>
      <c r="F1610" s="1418"/>
      <c r="G1610" s="736"/>
      <c r="H1610" s="1418"/>
      <c r="I1610" s="1420"/>
    </row>
    <row r="1611" spans="1:9" ht="11.25" x14ac:dyDescent="0.2">
      <c r="A1611" s="1422"/>
      <c r="B1611" s="1417" t="s">
        <v>985</v>
      </c>
      <c r="C1611" s="1423" t="s">
        <v>986</v>
      </c>
      <c r="D1611" s="1424" t="s">
        <v>2915</v>
      </c>
      <c r="E1611" s="1425"/>
      <c r="F1611" s="1423" t="s">
        <v>986</v>
      </c>
      <c r="G1611" s="1540"/>
      <c r="H1611" s="1425"/>
      <c r="I1611" s="1426"/>
    </row>
    <row r="1612" spans="1:9" ht="11.25" x14ac:dyDescent="0.2">
      <c r="A1612" s="1427"/>
      <c r="B1612" s="1417" t="s">
        <v>985</v>
      </c>
      <c r="C1612" s="1428" t="s">
        <v>986</v>
      </c>
      <c r="D1612" s="1429" t="s">
        <v>3179</v>
      </c>
      <c r="E1612" s="1430"/>
      <c r="F1612" s="1431">
        <v>7.6</v>
      </c>
      <c r="G1612" s="1541"/>
      <c r="H1612" s="1430"/>
      <c r="I1612" s="1432"/>
    </row>
    <row r="1613" spans="1:9" s="1080" customFormat="1" ht="24.95" customHeight="1" x14ac:dyDescent="0.25">
      <c r="A1613" s="1404"/>
      <c r="B1613" s="1405" t="s">
        <v>977</v>
      </c>
      <c r="C1613" s="1406" t="s">
        <v>68</v>
      </c>
      <c r="D1613" s="1406" t="s">
        <v>976</v>
      </c>
      <c r="E1613" s="1407"/>
      <c r="F1613" s="1408"/>
      <c r="G1613" s="960"/>
      <c r="H1613" s="1409">
        <f>SUM(H1614:H1718)</f>
        <v>0</v>
      </c>
      <c r="I1613" s="1410"/>
    </row>
    <row r="1614" spans="1:9" s="1080" customFormat="1" ht="24.95" customHeight="1" x14ac:dyDescent="0.25">
      <c r="A1614" s="1411" t="s">
        <v>4188</v>
      </c>
      <c r="B1614" s="1411" t="s">
        <v>979</v>
      </c>
      <c r="C1614" s="1412" t="s">
        <v>4189</v>
      </c>
      <c r="D1614" s="1145" t="s">
        <v>4190</v>
      </c>
      <c r="E1614" s="1413" t="s">
        <v>106</v>
      </c>
      <c r="F1614" s="1414">
        <v>136.959</v>
      </c>
      <c r="G1614" s="67"/>
      <c r="H1614" s="1415">
        <f>ROUND(G1614*F1614,2)</f>
        <v>0</v>
      </c>
      <c r="I1614" s="1145" t="s">
        <v>986</v>
      </c>
    </row>
    <row r="1615" spans="1:9" ht="11.25" x14ac:dyDescent="0.2">
      <c r="A1615" s="1416"/>
      <c r="B1615" s="1417" t="s">
        <v>2912</v>
      </c>
      <c r="C1615" s="1418"/>
      <c r="D1615" s="1419" t="s">
        <v>4191</v>
      </c>
      <c r="E1615" s="1418"/>
      <c r="F1615" s="1418"/>
      <c r="G1615" s="736"/>
      <c r="H1615" s="1418"/>
      <c r="I1615" s="1420"/>
    </row>
    <row r="1616" spans="1:9" ht="11.25" x14ac:dyDescent="0.2">
      <c r="A1616" s="1422"/>
      <c r="B1616" s="1417" t="s">
        <v>985</v>
      </c>
      <c r="C1616" s="1423" t="s">
        <v>986</v>
      </c>
      <c r="D1616" s="1424" t="s">
        <v>4192</v>
      </c>
      <c r="E1616" s="1425"/>
      <c r="F1616" s="1423" t="s">
        <v>986</v>
      </c>
      <c r="G1616" s="1540"/>
      <c r="H1616" s="1425"/>
      <c r="I1616" s="1426"/>
    </row>
    <row r="1617" spans="1:9" ht="11.25" x14ac:dyDescent="0.2">
      <c r="A1617" s="1427"/>
      <c r="B1617" s="1417" t="s">
        <v>985</v>
      </c>
      <c r="C1617" s="1428" t="s">
        <v>986</v>
      </c>
      <c r="D1617" s="1429" t="s">
        <v>3048</v>
      </c>
      <c r="E1617" s="1430"/>
      <c r="F1617" s="1431">
        <v>94.097999999999999</v>
      </c>
      <c r="G1617" s="1541"/>
      <c r="H1617" s="1430"/>
      <c r="I1617" s="1432"/>
    </row>
    <row r="1618" spans="1:9" ht="11.25" x14ac:dyDescent="0.2">
      <c r="A1618" s="1427"/>
      <c r="B1618" s="1417" t="s">
        <v>985</v>
      </c>
      <c r="C1618" s="1428" t="s">
        <v>986</v>
      </c>
      <c r="D1618" s="1429" t="s">
        <v>4193</v>
      </c>
      <c r="E1618" s="1430"/>
      <c r="F1618" s="1431">
        <v>-0.44600000000000001</v>
      </c>
      <c r="G1618" s="1541"/>
      <c r="H1618" s="1430"/>
      <c r="I1618" s="1432"/>
    </row>
    <row r="1619" spans="1:9" ht="11.25" x14ac:dyDescent="0.2">
      <c r="A1619" s="1427"/>
      <c r="B1619" s="1417" t="s">
        <v>985</v>
      </c>
      <c r="C1619" s="1428" t="s">
        <v>986</v>
      </c>
      <c r="D1619" s="1429" t="s">
        <v>4194</v>
      </c>
      <c r="E1619" s="1430"/>
      <c r="F1619" s="1431">
        <v>-1.1200000000000001</v>
      </c>
      <c r="G1619" s="1541"/>
      <c r="H1619" s="1430"/>
      <c r="I1619" s="1432"/>
    </row>
    <row r="1620" spans="1:9" ht="11.25" x14ac:dyDescent="0.2">
      <c r="A1620" s="1427"/>
      <c r="B1620" s="1417" t="s">
        <v>985</v>
      </c>
      <c r="C1620" s="1428" t="s">
        <v>986</v>
      </c>
      <c r="D1620" s="1429" t="s">
        <v>4195</v>
      </c>
      <c r="E1620" s="1430"/>
      <c r="F1620" s="1431">
        <v>-4.242</v>
      </c>
      <c r="G1620" s="1541"/>
      <c r="H1620" s="1430"/>
      <c r="I1620" s="1432"/>
    </row>
    <row r="1621" spans="1:9" ht="11.25" x14ac:dyDescent="0.2">
      <c r="A1621" s="1422"/>
      <c r="B1621" s="1417" t="s">
        <v>985</v>
      </c>
      <c r="C1621" s="1423" t="s">
        <v>986</v>
      </c>
      <c r="D1621" s="1424" t="s">
        <v>3035</v>
      </c>
      <c r="E1621" s="1425"/>
      <c r="F1621" s="1423" t="s">
        <v>986</v>
      </c>
      <c r="G1621" s="1540"/>
      <c r="H1621" s="1425"/>
      <c r="I1621" s="1426"/>
    </row>
    <row r="1622" spans="1:9" ht="11.25" x14ac:dyDescent="0.2">
      <c r="A1622" s="1427"/>
      <c r="B1622" s="1417" t="s">
        <v>985</v>
      </c>
      <c r="C1622" s="1428" t="s">
        <v>986</v>
      </c>
      <c r="D1622" s="1429" t="s">
        <v>3053</v>
      </c>
      <c r="E1622" s="1430"/>
      <c r="F1622" s="1431">
        <v>44.570999999999998</v>
      </c>
      <c r="G1622" s="1541"/>
      <c r="H1622" s="1430"/>
      <c r="I1622" s="1432"/>
    </row>
    <row r="1623" spans="1:9" ht="11.25" x14ac:dyDescent="0.2">
      <c r="A1623" s="1427"/>
      <c r="B1623" s="1417" t="s">
        <v>985</v>
      </c>
      <c r="C1623" s="1428" t="s">
        <v>986</v>
      </c>
      <c r="D1623" s="1429" t="s">
        <v>4196</v>
      </c>
      <c r="E1623" s="1430"/>
      <c r="F1623" s="1431">
        <v>-3.02</v>
      </c>
      <c r="G1623" s="1541"/>
      <c r="H1623" s="1430"/>
      <c r="I1623" s="1432"/>
    </row>
    <row r="1624" spans="1:9" ht="11.25" x14ac:dyDescent="0.2">
      <c r="A1624" s="1427"/>
      <c r="B1624" s="1417" t="s">
        <v>985</v>
      </c>
      <c r="C1624" s="1428" t="s">
        <v>986</v>
      </c>
      <c r="D1624" s="1429" t="s">
        <v>4197</v>
      </c>
      <c r="E1624" s="1430"/>
      <c r="F1624" s="1431">
        <v>-3.0760000000000001</v>
      </c>
      <c r="G1624" s="1541"/>
      <c r="H1624" s="1430"/>
      <c r="I1624" s="1432"/>
    </row>
    <row r="1625" spans="1:9" ht="11.25" x14ac:dyDescent="0.2">
      <c r="A1625" s="1422"/>
      <c r="B1625" s="1417" t="s">
        <v>985</v>
      </c>
      <c r="C1625" s="1423" t="s">
        <v>986</v>
      </c>
      <c r="D1625" s="1424" t="s">
        <v>3038</v>
      </c>
      <c r="E1625" s="1425"/>
      <c r="F1625" s="1423" t="s">
        <v>986</v>
      </c>
      <c r="G1625" s="1540"/>
      <c r="H1625" s="1425"/>
      <c r="I1625" s="1426"/>
    </row>
    <row r="1626" spans="1:9" ht="11.25" x14ac:dyDescent="0.2">
      <c r="A1626" s="1427"/>
      <c r="B1626" s="1417" t="s">
        <v>985</v>
      </c>
      <c r="C1626" s="1428" t="s">
        <v>986</v>
      </c>
      <c r="D1626" s="1429" t="s">
        <v>3057</v>
      </c>
      <c r="E1626" s="1430"/>
      <c r="F1626" s="1431">
        <v>44.5</v>
      </c>
      <c r="G1626" s="1541"/>
      <c r="H1626" s="1430"/>
      <c r="I1626" s="1432"/>
    </row>
    <row r="1627" spans="1:9" ht="11.25" x14ac:dyDescent="0.2">
      <c r="A1627" s="1427"/>
      <c r="B1627" s="1417" t="s">
        <v>985</v>
      </c>
      <c r="C1627" s="1428" t="s">
        <v>986</v>
      </c>
      <c r="D1627" s="1429" t="s">
        <v>4198</v>
      </c>
      <c r="E1627" s="1430"/>
      <c r="F1627" s="1431">
        <v>-7.02</v>
      </c>
      <c r="G1627" s="1541"/>
      <c r="H1627" s="1430"/>
      <c r="I1627" s="1432"/>
    </row>
    <row r="1628" spans="1:9" ht="11.25" x14ac:dyDescent="0.2">
      <c r="A1628" s="1427"/>
      <c r="B1628" s="1417" t="s">
        <v>985</v>
      </c>
      <c r="C1628" s="1428" t="s">
        <v>986</v>
      </c>
      <c r="D1628" s="1429" t="s">
        <v>4199</v>
      </c>
      <c r="E1628" s="1430"/>
      <c r="F1628" s="1431">
        <v>-2.96</v>
      </c>
      <c r="G1628" s="1541"/>
      <c r="H1628" s="1430"/>
      <c r="I1628" s="1432"/>
    </row>
    <row r="1629" spans="1:9" ht="11.25" x14ac:dyDescent="0.2">
      <c r="A1629" s="1422"/>
      <c r="B1629" s="1417" t="s">
        <v>985</v>
      </c>
      <c r="C1629" s="1423" t="s">
        <v>986</v>
      </c>
      <c r="D1629" s="1424" t="s">
        <v>2956</v>
      </c>
      <c r="E1629" s="1425"/>
      <c r="F1629" s="1423" t="s">
        <v>986</v>
      </c>
      <c r="G1629" s="1540"/>
      <c r="H1629" s="1425"/>
      <c r="I1629" s="1426"/>
    </row>
    <row r="1630" spans="1:9" ht="11.25" x14ac:dyDescent="0.2">
      <c r="A1630" s="1427"/>
      <c r="B1630" s="1417" t="s">
        <v>985</v>
      </c>
      <c r="C1630" s="1428" t="s">
        <v>986</v>
      </c>
      <c r="D1630" s="1429" t="s">
        <v>3061</v>
      </c>
      <c r="E1630" s="1430"/>
      <c r="F1630" s="1431">
        <v>39.731000000000002</v>
      </c>
      <c r="G1630" s="1541"/>
      <c r="H1630" s="1430"/>
      <c r="I1630" s="1432"/>
    </row>
    <row r="1631" spans="1:9" ht="11.25" x14ac:dyDescent="0.2">
      <c r="A1631" s="1427"/>
      <c r="B1631" s="1417" t="s">
        <v>985</v>
      </c>
      <c r="C1631" s="1428" t="s">
        <v>986</v>
      </c>
      <c r="D1631" s="1429" t="s">
        <v>4200</v>
      </c>
      <c r="E1631" s="1430"/>
      <c r="F1631" s="1431">
        <v>-2.64</v>
      </c>
      <c r="G1631" s="1541"/>
      <c r="H1631" s="1430"/>
      <c r="I1631" s="1432"/>
    </row>
    <row r="1632" spans="1:9" ht="11.25" x14ac:dyDescent="0.2">
      <c r="A1632" s="1427"/>
      <c r="B1632" s="1417" t="s">
        <v>985</v>
      </c>
      <c r="C1632" s="1428" t="s">
        <v>986</v>
      </c>
      <c r="D1632" s="1429" t="s">
        <v>4201</v>
      </c>
      <c r="E1632" s="1430"/>
      <c r="F1632" s="1431">
        <v>-2.72</v>
      </c>
      <c r="G1632" s="1541"/>
      <c r="H1632" s="1430"/>
      <c r="I1632" s="1432"/>
    </row>
    <row r="1633" spans="1:9" ht="11.25" x14ac:dyDescent="0.2">
      <c r="A1633" s="1450"/>
      <c r="B1633" s="1417" t="s">
        <v>985</v>
      </c>
      <c r="C1633" s="1445" t="s">
        <v>986</v>
      </c>
      <c r="D1633" s="1446" t="s">
        <v>1023</v>
      </c>
      <c r="E1633" s="1447"/>
      <c r="F1633" s="1448">
        <v>195.65599999999998</v>
      </c>
      <c r="G1633" s="1542"/>
      <c r="H1633" s="1447"/>
      <c r="I1633" s="1449"/>
    </row>
    <row r="1634" spans="1:9" ht="11.25" x14ac:dyDescent="0.2">
      <c r="A1634" s="1427"/>
      <c r="B1634" s="1417" t="s">
        <v>985</v>
      </c>
      <c r="C1634" s="1428" t="s">
        <v>986</v>
      </c>
      <c r="D1634" s="1429" t="s">
        <v>4202</v>
      </c>
      <c r="E1634" s="1430"/>
      <c r="F1634" s="1431">
        <v>136.959</v>
      </c>
      <c r="G1634" s="1541"/>
      <c r="H1634" s="1430"/>
      <c r="I1634" s="1432"/>
    </row>
    <row r="1635" spans="1:9" s="1080" customFormat="1" ht="24.95" customHeight="1" x14ac:dyDescent="0.25">
      <c r="A1635" s="1411" t="s">
        <v>4203</v>
      </c>
      <c r="B1635" s="1411" t="s">
        <v>979</v>
      </c>
      <c r="C1635" s="1412" t="s">
        <v>4204</v>
      </c>
      <c r="D1635" s="1145" t="s">
        <v>4205</v>
      </c>
      <c r="E1635" s="1413" t="s">
        <v>106</v>
      </c>
      <c r="F1635" s="1414">
        <v>81.686000000000007</v>
      </c>
      <c r="G1635" s="67"/>
      <c r="H1635" s="1415">
        <f>ROUND(G1635*F1635,2)</f>
        <v>0</v>
      </c>
      <c r="I1635" s="1145" t="s">
        <v>986</v>
      </c>
    </row>
    <row r="1636" spans="1:9" ht="11.25" x14ac:dyDescent="0.2">
      <c r="A1636" s="1416"/>
      <c r="B1636" s="1417" t="s">
        <v>2912</v>
      </c>
      <c r="C1636" s="1418"/>
      <c r="D1636" s="1419" t="s">
        <v>4206</v>
      </c>
      <c r="E1636" s="1418"/>
      <c r="F1636" s="1418"/>
      <c r="G1636" s="736"/>
      <c r="H1636" s="1418"/>
      <c r="I1636" s="1420"/>
    </row>
    <row r="1637" spans="1:9" ht="11.25" x14ac:dyDescent="0.2">
      <c r="A1637" s="1422"/>
      <c r="B1637" s="1417" t="s">
        <v>985</v>
      </c>
      <c r="C1637" s="1423" t="s">
        <v>986</v>
      </c>
      <c r="D1637" s="1424" t="s">
        <v>3032</v>
      </c>
      <c r="E1637" s="1425"/>
      <c r="F1637" s="1423" t="s">
        <v>986</v>
      </c>
      <c r="G1637" s="1540"/>
      <c r="H1637" s="1425"/>
      <c r="I1637" s="1426"/>
    </row>
    <row r="1638" spans="1:9" ht="11.25" x14ac:dyDescent="0.2">
      <c r="A1638" s="1422"/>
      <c r="B1638" s="1417" t="s">
        <v>985</v>
      </c>
      <c r="C1638" s="1423" t="s">
        <v>986</v>
      </c>
      <c r="D1638" s="1424" t="s">
        <v>3033</v>
      </c>
      <c r="E1638" s="1425"/>
      <c r="F1638" s="1423" t="s">
        <v>986</v>
      </c>
      <c r="G1638" s="1540"/>
      <c r="H1638" s="1425"/>
      <c r="I1638" s="1426"/>
    </row>
    <row r="1639" spans="1:9" ht="11.25" x14ac:dyDescent="0.2">
      <c r="A1639" s="1427"/>
      <c r="B1639" s="1417" t="s">
        <v>985</v>
      </c>
      <c r="C1639" s="1428" t="s">
        <v>986</v>
      </c>
      <c r="D1639" s="1429" t="s">
        <v>3084</v>
      </c>
      <c r="E1639" s="1430"/>
      <c r="F1639" s="1431">
        <v>21.146999999999998</v>
      </c>
      <c r="G1639" s="1541"/>
      <c r="H1639" s="1430"/>
      <c r="I1639" s="1432"/>
    </row>
    <row r="1640" spans="1:9" ht="11.25" x14ac:dyDescent="0.2">
      <c r="A1640" s="1422"/>
      <c r="B1640" s="1417" t="s">
        <v>985</v>
      </c>
      <c r="C1640" s="1423" t="s">
        <v>986</v>
      </c>
      <c r="D1640" s="1424" t="s">
        <v>3035</v>
      </c>
      <c r="E1640" s="1425"/>
      <c r="F1640" s="1423" t="s">
        <v>986</v>
      </c>
      <c r="G1640" s="1540"/>
      <c r="H1640" s="1425"/>
      <c r="I1640" s="1426"/>
    </row>
    <row r="1641" spans="1:9" ht="11.25" x14ac:dyDescent="0.2">
      <c r="A1641" s="1427"/>
      <c r="B1641" s="1417" t="s">
        <v>985</v>
      </c>
      <c r="C1641" s="1428" t="s">
        <v>986</v>
      </c>
      <c r="D1641" s="1429" t="s">
        <v>3085</v>
      </c>
      <c r="E1641" s="1430"/>
      <c r="F1641" s="1431">
        <v>45.601999999999997</v>
      </c>
      <c r="G1641" s="1541"/>
      <c r="H1641" s="1430"/>
      <c r="I1641" s="1432"/>
    </row>
    <row r="1642" spans="1:9" ht="11.25" x14ac:dyDescent="0.2">
      <c r="A1642" s="1427"/>
      <c r="B1642" s="1417" t="s">
        <v>985</v>
      </c>
      <c r="C1642" s="1428" t="s">
        <v>986</v>
      </c>
      <c r="D1642" s="1429" t="s">
        <v>3086</v>
      </c>
      <c r="E1642" s="1430"/>
      <c r="F1642" s="1431">
        <v>-7.1150000000000002</v>
      </c>
      <c r="G1642" s="1541"/>
      <c r="H1642" s="1430"/>
      <c r="I1642" s="1432"/>
    </row>
    <row r="1643" spans="1:9" ht="11.25" x14ac:dyDescent="0.2">
      <c r="A1643" s="1422"/>
      <c r="B1643" s="1417" t="s">
        <v>985</v>
      </c>
      <c r="C1643" s="1423" t="s">
        <v>986</v>
      </c>
      <c r="D1643" s="1424" t="s">
        <v>3038</v>
      </c>
      <c r="E1643" s="1425"/>
      <c r="F1643" s="1423" t="s">
        <v>986</v>
      </c>
      <c r="G1643" s="1540"/>
      <c r="H1643" s="1425"/>
      <c r="I1643" s="1426"/>
    </row>
    <row r="1644" spans="1:9" ht="11.25" x14ac:dyDescent="0.2">
      <c r="A1644" s="1427"/>
      <c r="B1644" s="1417" t="s">
        <v>985</v>
      </c>
      <c r="C1644" s="1428" t="s">
        <v>986</v>
      </c>
      <c r="D1644" s="1429" t="s">
        <v>3087</v>
      </c>
      <c r="E1644" s="1430"/>
      <c r="F1644" s="1431">
        <v>45.850999999999999</v>
      </c>
      <c r="G1644" s="1541"/>
      <c r="H1644" s="1430"/>
      <c r="I1644" s="1432"/>
    </row>
    <row r="1645" spans="1:9" ht="11.25" x14ac:dyDescent="0.2">
      <c r="A1645" s="1427"/>
      <c r="B1645" s="1417" t="s">
        <v>985</v>
      </c>
      <c r="C1645" s="1428" t="s">
        <v>986</v>
      </c>
      <c r="D1645" s="1429" t="s">
        <v>3088</v>
      </c>
      <c r="E1645" s="1430"/>
      <c r="F1645" s="1431">
        <v>-6.5529999999999999</v>
      </c>
      <c r="G1645" s="1541"/>
      <c r="H1645" s="1430"/>
      <c r="I1645" s="1432"/>
    </row>
    <row r="1646" spans="1:9" ht="11.25" x14ac:dyDescent="0.2">
      <c r="A1646" s="1422"/>
      <c r="B1646" s="1417" t="s">
        <v>985</v>
      </c>
      <c r="C1646" s="1423" t="s">
        <v>986</v>
      </c>
      <c r="D1646" s="1424" t="s">
        <v>2956</v>
      </c>
      <c r="E1646" s="1425"/>
      <c r="F1646" s="1423" t="s">
        <v>986</v>
      </c>
      <c r="G1646" s="1540"/>
      <c r="H1646" s="1425"/>
      <c r="I1646" s="1426"/>
    </row>
    <row r="1647" spans="1:9" ht="11.25" x14ac:dyDescent="0.2">
      <c r="A1647" s="1427"/>
      <c r="B1647" s="1417" t="s">
        <v>985</v>
      </c>
      <c r="C1647" s="1428" t="s">
        <v>986</v>
      </c>
      <c r="D1647" s="1429" t="s">
        <v>3089</v>
      </c>
      <c r="E1647" s="1430"/>
      <c r="F1647" s="1431">
        <v>37.212000000000003</v>
      </c>
      <c r="G1647" s="1541"/>
      <c r="H1647" s="1430"/>
      <c r="I1647" s="1432"/>
    </row>
    <row r="1648" spans="1:9" ht="11.25" x14ac:dyDescent="0.2">
      <c r="A1648" s="1450"/>
      <c r="B1648" s="1417" t="s">
        <v>985</v>
      </c>
      <c r="C1648" s="1445" t="s">
        <v>986</v>
      </c>
      <c r="D1648" s="1446" t="s">
        <v>1023</v>
      </c>
      <c r="E1648" s="1447"/>
      <c r="F1648" s="1448">
        <v>136.14400000000001</v>
      </c>
      <c r="G1648" s="1542"/>
      <c r="H1648" s="1447"/>
      <c r="I1648" s="1449"/>
    </row>
    <row r="1649" spans="1:9" ht="11.25" x14ac:dyDescent="0.2">
      <c r="A1649" s="1427"/>
      <c r="B1649" s="1417" t="s">
        <v>985</v>
      </c>
      <c r="C1649" s="1428" t="s">
        <v>986</v>
      </c>
      <c r="D1649" s="1429" t="s">
        <v>4207</v>
      </c>
      <c r="E1649" s="1430"/>
      <c r="F1649" s="1431">
        <v>81.686000000000007</v>
      </c>
      <c r="G1649" s="1541"/>
      <c r="H1649" s="1430"/>
      <c r="I1649" s="1432"/>
    </row>
    <row r="1650" spans="1:9" s="1080" customFormat="1" ht="24.95" customHeight="1" x14ac:dyDescent="0.25">
      <c r="A1650" s="1411" t="s">
        <v>4208</v>
      </c>
      <c r="B1650" s="1411" t="s">
        <v>979</v>
      </c>
      <c r="C1650" s="1412" t="s">
        <v>4209</v>
      </c>
      <c r="D1650" s="1145" t="s">
        <v>4210</v>
      </c>
      <c r="E1650" s="1413" t="s">
        <v>106</v>
      </c>
      <c r="F1650" s="1414">
        <v>493.33699999999999</v>
      </c>
      <c r="G1650" s="67"/>
      <c r="H1650" s="1415">
        <f>ROUND(G1650*F1650,2)</f>
        <v>0</v>
      </c>
      <c r="I1650" s="1145" t="s">
        <v>982</v>
      </c>
    </row>
    <row r="1651" spans="1:9" ht="11.25" x14ac:dyDescent="0.2">
      <c r="A1651" s="1416"/>
      <c r="B1651" s="1417" t="s">
        <v>2912</v>
      </c>
      <c r="C1651" s="1418"/>
      <c r="D1651" s="1419" t="s">
        <v>4211</v>
      </c>
      <c r="E1651" s="1418"/>
      <c r="F1651" s="1418"/>
      <c r="G1651" s="736"/>
      <c r="H1651" s="1418"/>
      <c r="I1651" s="1420"/>
    </row>
    <row r="1652" spans="1:9" ht="11.25" x14ac:dyDescent="0.2">
      <c r="A1652" s="1416"/>
      <c r="B1652" s="1421" t="s">
        <v>983</v>
      </c>
      <c r="C1652" s="1418"/>
      <c r="D1652" s="166" t="s">
        <v>4212</v>
      </c>
      <c r="E1652" s="1418"/>
      <c r="F1652" s="1418"/>
      <c r="G1652" s="736"/>
      <c r="H1652" s="1418"/>
      <c r="I1652" s="1420"/>
    </row>
    <row r="1653" spans="1:9" ht="11.25" x14ac:dyDescent="0.2">
      <c r="A1653" s="1422"/>
      <c r="B1653" s="1417" t="s">
        <v>985</v>
      </c>
      <c r="C1653" s="1423" t="s">
        <v>986</v>
      </c>
      <c r="D1653" s="1424" t="s">
        <v>4192</v>
      </c>
      <c r="E1653" s="1425"/>
      <c r="F1653" s="1423" t="s">
        <v>986</v>
      </c>
      <c r="G1653" s="1540"/>
      <c r="H1653" s="1425"/>
      <c r="I1653" s="1426"/>
    </row>
    <row r="1654" spans="1:9" ht="11.25" x14ac:dyDescent="0.2">
      <c r="A1654" s="1427"/>
      <c r="B1654" s="1417" t="s">
        <v>985</v>
      </c>
      <c r="C1654" s="1428" t="s">
        <v>986</v>
      </c>
      <c r="D1654" s="1429" t="s">
        <v>3048</v>
      </c>
      <c r="E1654" s="1430"/>
      <c r="F1654" s="1431">
        <v>94.097999999999999</v>
      </c>
      <c r="G1654" s="1541"/>
      <c r="H1654" s="1430"/>
      <c r="I1654" s="1432"/>
    </row>
    <row r="1655" spans="1:9" ht="11.25" x14ac:dyDescent="0.2">
      <c r="A1655" s="1427"/>
      <c r="B1655" s="1417" t="s">
        <v>985</v>
      </c>
      <c r="C1655" s="1428" t="s">
        <v>986</v>
      </c>
      <c r="D1655" s="1429" t="s">
        <v>4193</v>
      </c>
      <c r="E1655" s="1430"/>
      <c r="F1655" s="1431">
        <v>-0.44600000000000001</v>
      </c>
      <c r="G1655" s="1541"/>
      <c r="H1655" s="1430"/>
      <c r="I1655" s="1432"/>
    </row>
    <row r="1656" spans="1:9" ht="11.25" x14ac:dyDescent="0.2">
      <c r="A1656" s="1427"/>
      <c r="B1656" s="1417" t="s">
        <v>985</v>
      </c>
      <c r="C1656" s="1428" t="s">
        <v>986</v>
      </c>
      <c r="D1656" s="1429" t="s">
        <v>4194</v>
      </c>
      <c r="E1656" s="1430"/>
      <c r="F1656" s="1431">
        <v>-1.1200000000000001</v>
      </c>
      <c r="G1656" s="1541"/>
      <c r="H1656" s="1430"/>
      <c r="I1656" s="1432"/>
    </row>
    <row r="1657" spans="1:9" ht="11.25" x14ac:dyDescent="0.2">
      <c r="A1657" s="1427"/>
      <c r="B1657" s="1417" t="s">
        <v>985</v>
      </c>
      <c r="C1657" s="1428" t="s">
        <v>986</v>
      </c>
      <c r="D1657" s="1429" t="s">
        <v>4195</v>
      </c>
      <c r="E1657" s="1430"/>
      <c r="F1657" s="1431">
        <v>-4.242</v>
      </c>
      <c r="G1657" s="1541"/>
      <c r="H1657" s="1430"/>
      <c r="I1657" s="1432"/>
    </row>
    <row r="1658" spans="1:9" ht="11.25" x14ac:dyDescent="0.2">
      <c r="A1658" s="1422"/>
      <c r="B1658" s="1417" t="s">
        <v>985</v>
      </c>
      <c r="C1658" s="1423" t="s">
        <v>986</v>
      </c>
      <c r="D1658" s="1424" t="s">
        <v>3035</v>
      </c>
      <c r="E1658" s="1425"/>
      <c r="F1658" s="1423" t="s">
        <v>986</v>
      </c>
      <c r="G1658" s="1540"/>
      <c r="H1658" s="1425"/>
      <c r="I1658" s="1426"/>
    </row>
    <row r="1659" spans="1:9" ht="11.25" x14ac:dyDescent="0.2">
      <c r="A1659" s="1427"/>
      <c r="B1659" s="1417" t="s">
        <v>985</v>
      </c>
      <c r="C1659" s="1428" t="s">
        <v>986</v>
      </c>
      <c r="D1659" s="1429" t="s">
        <v>3053</v>
      </c>
      <c r="E1659" s="1430"/>
      <c r="F1659" s="1431">
        <v>44.570999999999998</v>
      </c>
      <c r="G1659" s="1541"/>
      <c r="H1659" s="1430"/>
      <c r="I1659" s="1432"/>
    </row>
    <row r="1660" spans="1:9" ht="11.25" x14ac:dyDescent="0.2">
      <c r="A1660" s="1427"/>
      <c r="B1660" s="1417" t="s">
        <v>985</v>
      </c>
      <c r="C1660" s="1428" t="s">
        <v>986</v>
      </c>
      <c r="D1660" s="1429" t="s">
        <v>4196</v>
      </c>
      <c r="E1660" s="1430"/>
      <c r="F1660" s="1431">
        <v>-3.02</v>
      </c>
      <c r="G1660" s="1541"/>
      <c r="H1660" s="1430"/>
      <c r="I1660" s="1432"/>
    </row>
    <row r="1661" spans="1:9" ht="11.25" x14ac:dyDescent="0.2">
      <c r="A1661" s="1427"/>
      <c r="B1661" s="1417" t="s">
        <v>985</v>
      </c>
      <c r="C1661" s="1428" t="s">
        <v>986</v>
      </c>
      <c r="D1661" s="1429" t="s">
        <v>4197</v>
      </c>
      <c r="E1661" s="1430"/>
      <c r="F1661" s="1431">
        <v>-3.0760000000000001</v>
      </c>
      <c r="G1661" s="1541"/>
      <c r="H1661" s="1430"/>
      <c r="I1661" s="1432"/>
    </row>
    <row r="1662" spans="1:9" ht="11.25" x14ac:dyDescent="0.2">
      <c r="A1662" s="1422"/>
      <c r="B1662" s="1417" t="s">
        <v>985</v>
      </c>
      <c r="C1662" s="1423" t="s">
        <v>986</v>
      </c>
      <c r="D1662" s="1424" t="s">
        <v>3038</v>
      </c>
      <c r="E1662" s="1425"/>
      <c r="F1662" s="1423" t="s">
        <v>986</v>
      </c>
      <c r="G1662" s="1540"/>
      <c r="H1662" s="1425"/>
      <c r="I1662" s="1426"/>
    </row>
    <row r="1663" spans="1:9" ht="11.25" x14ac:dyDescent="0.2">
      <c r="A1663" s="1427"/>
      <c r="B1663" s="1417" t="s">
        <v>985</v>
      </c>
      <c r="C1663" s="1428" t="s">
        <v>986</v>
      </c>
      <c r="D1663" s="1429" t="s">
        <v>3057</v>
      </c>
      <c r="E1663" s="1430"/>
      <c r="F1663" s="1431">
        <v>44.5</v>
      </c>
      <c r="G1663" s="1541"/>
      <c r="H1663" s="1430"/>
      <c r="I1663" s="1432"/>
    </row>
    <row r="1664" spans="1:9" ht="11.25" x14ac:dyDescent="0.2">
      <c r="A1664" s="1427"/>
      <c r="B1664" s="1417" t="s">
        <v>985</v>
      </c>
      <c r="C1664" s="1428" t="s">
        <v>986</v>
      </c>
      <c r="D1664" s="1429" t="s">
        <v>4198</v>
      </c>
      <c r="E1664" s="1430"/>
      <c r="F1664" s="1431">
        <v>-7.02</v>
      </c>
      <c r="G1664" s="1541"/>
      <c r="H1664" s="1430"/>
      <c r="I1664" s="1432"/>
    </row>
    <row r="1665" spans="1:9" ht="11.25" x14ac:dyDescent="0.2">
      <c r="A1665" s="1427"/>
      <c r="B1665" s="1417" t="s">
        <v>985</v>
      </c>
      <c r="C1665" s="1428" t="s">
        <v>986</v>
      </c>
      <c r="D1665" s="1429" t="s">
        <v>4199</v>
      </c>
      <c r="E1665" s="1430"/>
      <c r="F1665" s="1431">
        <v>-2.96</v>
      </c>
      <c r="G1665" s="1541"/>
      <c r="H1665" s="1430"/>
      <c r="I1665" s="1432"/>
    </row>
    <row r="1666" spans="1:9" ht="11.25" x14ac:dyDescent="0.2">
      <c r="A1666" s="1422"/>
      <c r="B1666" s="1417" t="s">
        <v>985</v>
      </c>
      <c r="C1666" s="1423" t="s">
        <v>986</v>
      </c>
      <c r="D1666" s="1424" t="s">
        <v>2956</v>
      </c>
      <c r="E1666" s="1425"/>
      <c r="F1666" s="1423" t="s">
        <v>986</v>
      </c>
      <c r="G1666" s="1540"/>
      <c r="H1666" s="1425"/>
      <c r="I1666" s="1426"/>
    </row>
    <row r="1667" spans="1:9" ht="11.25" x14ac:dyDescent="0.2">
      <c r="A1667" s="1427"/>
      <c r="B1667" s="1417" t="s">
        <v>985</v>
      </c>
      <c r="C1667" s="1428" t="s">
        <v>986</v>
      </c>
      <c r="D1667" s="1429" t="s">
        <v>3061</v>
      </c>
      <c r="E1667" s="1430"/>
      <c r="F1667" s="1431">
        <v>39.731000000000002</v>
      </c>
      <c r="G1667" s="1541"/>
      <c r="H1667" s="1430"/>
      <c r="I1667" s="1432"/>
    </row>
    <row r="1668" spans="1:9" ht="11.25" x14ac:dyDescent="0.2">
      <c r="A1668" s="1427"/>
      <c r="B1668" s="1417" t="s">
        <v>985</v>
      </c>
      <c r="C1668" s="1428" t="s">
        <v>986</v>
      </c>
      <c r="D1668" s="1429" t="s">
        <v>4200</v>
      </c>
      <c r="E1668" s="1430"/>
      <c r="F1668" s="1431">
        <v>-2.64</v>
      </c>
      <c r="G1668" s="1541"/>
      <c r="H1668" s="1430"/>
      <c r="I1668" s="1432"/>
    </row>
    <row r="1669" spans="1:9" ht="11.25" x14ac:dyDescent="0.2">
      <c r="A1669" s="1427"/>
      <c r="B1669" s="1417" t="s">
        <v>985</v>
      </c>
      <c r="C1669" s="1428" t="s">
        <v>986</v>
      </c>
      <c r="D1669" s="1429" t="s">
        <v>4201</v>
      </c>
      <c r="E1669" s="1430"/>
      <c r="F1669" s="1431">
        <v>-2.72</v>
      </c>
      <c r="G1669" s="1541"/>
      <c r="H1669" s="1430"/>
      <c r="I1669" s="1432"/>
    </row>
    <row r="1670" spans="1:9" ht="11.25" x14ac:dyDescent="0.2">
      <c r="A1670" s="1422"/>
      <c r="B1670" s="1417" t="s">
        <v>985</v>
      </c>
      <c r="C1670" s="1423" t="s">
        <v>986</v>
      </c>
      <c r="D1670" s="1424" t="s">
        <v>3032</v>
      </c>
      <c r="E1670" s="1425"/>
      <c r="F1670" s="1423" t="s">
        <v>986</v>
      </c>
      <c r="G1670" s="1540"/>
      <c r="H1670" s="1425"/>
      <c r="I1670" s="1426"/>
    </row>
    <row r="1671" spans="1:9" ht="11.25" x14ac:dyDescent="0.2">
      <c r="A1671" s="1422"/>
      <c r="B1671" s="1417" t="s">
        <v>985</v>
      </c>
      <c r="C1671" s="1423" t="s">
        <v>986</v>
      </c>
      <c r="D1671" s="1424" t="s">
        <v>3033</v>
      </c>
      <c r="E1671" s="1425"/>
      <c r="F1671" s="1423" t="s">
        <v>986</v>
      </c>
      <c r="G1671" s="1540"/>
      <c r="H1671" s="1425"/>
      <c r="I1671" s="1426"/>
    </row>
    <row r="1672" spans="1:9" ht="11.25" x14ac:dyDescent="0.2">
      <c r="A1672" s="1427"/>
      <c r="B1672" s="1417" t="s">
        <v>985</v>
      </c>
      <c r="C1672" s="1428" t="s">
        <v>986</v>
      </c>
      <c r="D1672" s="1429" t="s">
        <v>4213</v>
      </c>
      <c r="E1672" s="1430"/>
      <c r="F1672" s="1431">
        <v>36.252000000000002</v>
      </c>
      <c r="G1672" s="1541"/>
      <c r="H1672" s="1430"/>
      <c r="I1672" s="1432"/>
    </row>
    <row r="1673" spans="1:9" ht="11.25" x14ac:dyDescent="0.2">
      <c r="A1673" s="1422"/>
      <c r="B1673" s="1417" t="s">
        <v>985</v>
      </c>
      <c r="C1673" s="1423" t="s">
        <v>986</v>
      </c>
      <c r="D1673" s="1424" t="s">
        <v>3035</v>
      </c>
      <c r="E1673" s="1425"/>
      <c r="F1673" s="1423" t="s">
        <v>986</v>
      </c>
      <c r="G1673" s="1540"/>
      <c r="H1673" s="1425"/>
      <c r="I1673" s="1426"/>
    </row>
    <row r="1674" spans="1:9" ht="11.25" x14ac:dyDescent="0.2">
      <c r="A1674" s="1427"/>
      <c r="B1674" s="1417" t="s">
        <v>985</v>
      </c>
      <c r="C1674" s="1428" t="s">
        <v>986</v>
      </c>
      <c r="D1674" s="1429" t="s">
        <v>4214</v>
      </c>
      <c r="E1674" s="1430"/>
      <c r="F1674" s="1431">
        <v>78.647000000000006</v>
      </c>
      <c r="G1674" s="1541"/>
      <c r="H1674" s="1430"/>
      <c r="I1674" s="1432"/>
    </row>
    <row r="1675" spans="1:9" ht="11.25" x14ac:dyDescent="0.2">
      <c r="A1675" s="1422"/>
      <c r="B1675" s="1417" t="s">
        <v>985</v>
      </c>
      <c r="C1675" s="1423" t="s">
        <v>986</v>
      </c>
      <c r="D1675" s="1424" t="s">
        <v>3038</v>
      </c>
      <c r="E1675" s="1425"/>
      <c r="F1675" s="1423" t="s">
        <v>986</v>
      </c>
      <c r="G1675" s="1540"/>
      <c r="H1675" s="1425"/>
      <c r="I1675" s="1426"/>
    </row>
    <row r="1676" spans="1:9" ht="11.25" x14ac:dyDescent="0.2">
      <c r="A1676" s="1427"/>
      <c r="B1676" s="1417" t="s">
        <v>985</v>
      </c>
      <c r="C1676" s="1428" t="s">
        <v>986</v>
      </c>
      <c r="D1676" s="1429" t="s">
        <v>4215</v>
      </c>
      <c r="E1676" s="1430"/>
      <c r="F1676" s="1431">
        <v>79.075999999999993</v>
      </c>
      <c r="G1676" s="1541"/>
      <c r="H1676" s="1430"/>
      <c r="I1676" s="1432"/>
    </row>
    <row r="1677" spans="1:9" ht="11.25" x14ac:dyDescent="0.2">
      <c r="A1677" s="1422"/>
      <c r="B1677" s="1417" t="s">
        <v>985</v>
      </c>
      <c r="C1677" s="1423" t="s">
        <v>986</v>
      </c>
      <c r="D1677" s="1424" t="s">
        <v>2956</v>
      </c>
      <c r="E1677" s="1425"/>
      <c r="F1677" s="1423" t="s">
        <v>986</v>
      </c>
      <c r="G1677" s="1540"/>
      <c r="H1677" s="1425"/>
      <c r="I1677" s="1426"/>
    </row>
    <row r="1678" spans="1:9" ht="11.25" x14ac:dyDescent="0.2">
      <c r="A1678" s="1427"/>
      <c r="B1678" s="1417" t="s">
        <v>985</v>
      </c>
      <c r="C1678" s="1428" t="s">
        <v>986</v>
      </c>
      <c r="D1678" s="1429" t="s">
        <v>4216</v>
      </c>
      <c r="E1678" s="1430"/>
      <c r="F1678" s="1431">
        <v>70.436999999999998</v>
      </c>
      <c r="G1678" s="1541"/>
      <c r="H1678" s="1430"/>
      <c r="I1678" s="1432"/>
    </row>
    <row r="1679" spans="1:9" ht="11.25" x14ac:dyDescent="0.2">
      <c r="A1679" s="1422"/>
      <c r="B1679" s="1417" t="s">
        <v>985</v>
      </c>
      <c r="C1679" s="1423" t="s">
        <v>986</v>
      </c>
      <c r="D1679" s="1424" t="s">
        <v>3042</v>
      </c>
      <c r="E1679" s="1425"/>
      <c r="F1679" s="1423" t="s">
        <v>986</v>
      </c>
      <c r="G1679" s="1540"/>
      <c r="H1679" s="1425"/>
      <c r="I1679" s="1426"/>
    </row>
    <row r="1680" spans="1:9" ht="11.25" x14ac:dyDescent="0.2">
      <c r="A1680" s="1427"/>
      <c r="B1680" s="1417" t="s">
        <v>985</v>
      </c>
      <c r="C1680" s="1428" t="s">
        <v>986</v>
      </c>
      <c r="D1680" s="1429" t="s">
        <v>3043</v>
      </c>
      <c r="E1680" s="1430"/>
      <c r="F1680" s="1431">
        <v>19.120999999999999</v>
      </c>
      <c r="G1680" s="1541"/>
      <c r="H1680" s="1430"/>
      <c r="I1680" s="1432"/>
    </row>
    <row r="1681" spans="1:9" ht="11.25" x14ac:dyDescent="0.2">
      <c r="A1681" s="1452"/>
      <c r="B1681" s="1417" t="s">
        <v>985</v>
      </c>
      <c r="C1681" s="1453" t="s">
        <v>986</v>
      </c>
      <c r="D1681" s="1454" t="s">
        <v>988</v>
      </c>
      <c r="E1681" s="1455"/>
      <c r="F1681" s="1456">
        <v>479.18899999999996</v>
      </c>
      <c r="G1681" s="1544"/>
      <c r="H1681" s="1455"/>
      <c r="I1681" s="1457"/>
    </row>
    <row r="1682" spans="1:9" ht="11.25" x14ac:dyDescent="0.2">
      <c r="A1682" s="1422"/>
      <c r="B1682" s="1417" t="s">
        <v>985</v>
      </c>
      <c r="C1682" s="1423" t="s">
        <v>986</v>
      </c>
      <c r="D1682" s="1424" t="s">
        <v>3030</v>
      </c>
      <c r="E1682" s="1425"/>
      <c r="F1682" s="1423" t="s">
        <v>986</v>
      </c>
      <c r="G1682" s="1540"/>
      <c r="H1682" s="1425"/>
      <c r="I1682" s="1426"/>
    </row>
    <row r="1683" spans="1:9" ht="11.25" x14ac:dyDescent="0.2">
      <c r="A1683" s="1427"/>
      <c r="B1683" s="1417" t="s">
        <v>985</v>
      </c>
      <c r="C1683" s="1428" t="s">
        <v>986</v>
      </c>
      <c r="D1683" s="1429" t="s">
        <v>3031</v>
      </c>
      <c r="E1683" s="1430"/>
      <c r="F1683" s="1431">
        <v>14.148</v>
      </c>
      <c r="G1683" s="1541"/>
      <c r="H1683" s="1430"/>
      <c r="I1683" s="1432"/>
    </row>
    <row r="1684" spans="1:9" ht="11.25" x14ac:dyDescent="0.2">
      <c r="A1684" s="1450"/>
      <c r="B1684" s="1417" t="s">
        <v>985</v>
      </c>
      <c r="C1684" s="1445" t="s">
        <v>986</v>
      </c>
      <c r="D1684" s="1446" t="s">
        <v>1023</v>
      </c>
      <c r="E1684" s="1447"/>
      <c r="F1684" s="1448">
        <v>493.33699999999999</v>
      </c>
      <c r="G1684" s="1542"/>
      <c r="H1684" s="1447"/>
      <c r="I1684" s="1449"/>
    </row>
    <row r="1685" spans="1:9" s="1080" customFormat="1" ht="24.95" customHeight="1" x14ac:dyDescent="0.25">
      <c r="A1685" s="1411" t="s">
        <v>4217</v>
      </c>
      <c r="B1685" s="1411" t="s">
        <v>979</v>
      </c>
      <c r="C1685" s="1412" t="s">
        <v>4218</v>
      </c>
      <c r="D1685" s="1145" t="s">
        <v>4219</v>
      </c>
      <c r="E1685" s="1413" t="s">
        <v>106</v>
      </c>
      <c r="F1685" s="1414">
        <v>1136.9069999999999</v>
      </c>
      <c r="G1685" s="67"/>
      <c r="H1685" s="1415">
        <f>ROUND(G1685*F1685,2)</f>
        <v>0</v>
      </c>
      <c r="I1685" s="1145" t="s">
        <v>982</v>
      </c>
    </row>
    <row r="1686" spans="1:9" ht="22.5" x14ac:dyDescent="0.2">
      <c r="A1686" s="1416"/>
      <c r="B1686" s="1417" t="s">
        <v>2912</v>
      </c>
      <c r="C1686" s="1418"/>
      <c r="D1686" s="1419" t="s">
        <v>4220</v>
      </c>
      <c r="E1686" s="1418"/>
      <c r="F1686" s="1418"/>
      <c r="G1686" s="736"/>
      <c r="H1686" s="1418"/>
      <c r="I1686" s="1420"/>
    </row>
    <row r="1687" spans="1:9" ht="11.25" x14ac:dyDescent="0.2">
      <c r="A1687" s="1416"/>
      <c r="B1687" s="1421" t="s">
        <v>983</v>
      </c>
      <c r="C1687" s="1418"/>
      <c r="D1687" s="166" t="s">
        <v>4221</v>
      </c>
      <c r="E1687" s="1418"/>
      <c r="F1687" s="1418"/>
      <c r="G1687" s="736"/>
      <c r="H1687" s="1418"/>
      <c r="I1687" s="1420"/>
    </row>
    <row r="1688" spans="1:9" ht="11.25" x14ac:dyDescent="0.2">
      <c r="A1688" s="1422"/>
      <c r="B1688" s="1417" t="s">
        <v>985</v>
      </c>
      <c r="C1688" s="1423" t="s">
        <v>986</v>
      </c>
      <c r="D1688" s="1424" t="s">
        <v>4222</v>
      </c>
      <c r="E1688" s="1425"/>
      <c r="F1688" s="1423" t="s">
        <v>986</v>
      </c>
      <c r="G1688" s="1540"/>
      <c r="H1688" s="1425"/>
      <c r="I1688" s="1426"/>
    </row>
    <row r="1689" spans="1:9" ht="11.25" x14ac:dyDescent="0.2">
      <c r="A1689" s="1427"/>
      <c r="B1689" s="1417" t="s">
        <v>985</v>
      </c>
      <c r="C1689" s="1428" t="s">
        <v>986</v>
      </c>
      <c r="D1689" s="1429" t="s">
        <v>4223</v>
      </c>
      <c r="E1689" s="1430"/>
      <c r="F1689" s="1431">
        <v>479.18900000000002</v>
      </c>
      <c r="G1689" s="1541"/>
      <c r="H1689" s="1430"/>
      <c r="I1689" s="1432"/>
    </row>
    <row r="1690" spans="1:9" ht="11.25" x14ac:dyDescent="0.2">
      <c r="A1690" s="1422"/>
      <c r="B1690" s="1417" t="s">
        <v>985</v>
      </c>
      <c r="C1690" s="1423" t="s">
        <v>986</v>
      </c>
      <c r="D1690" s="1424" t="s">
        <v>3030</v>
      </c>
      <c r="E1690" s="1425"/>
      <c r="F1690" s="1423" t="s">
        <v>986</v>
      </c>
      <c r="G1690" s="1540"/>
      <c r="H1690" s="1425"/>
      <c r="I1690" s="1426"/>
    </row>
    <row r="1691" spans="1:9" ht="11.25" x14ac:dyDescent="0.2">
      <c r="A1691" s="1427"/>
      <c r="B1691" s="1417" t="s">
        <v>985</v>
      </c>
      <c r="C1691" s="1428" t="s">
        <v>986</v>
      </c>
      <c r="D1691" s="1429" t="s">
        <v>3031</v>
      </c>
      <c r="E1691" s="1430"/>
      <c r="F1691" s="1431">
        <v>14.148</v>
      </c>
      <c r="G1691" s="1541"/>
      <c r="H1691" s="1430"/>
      <c r="I1691" s="1432"/>
    </row>
    <row r="1692" spans="1:9" ht="11.25" x14ac:dyDescent="0.2">
      <c r="A1692" s="1452"/>
      <c r="B1692" s="1417" t="s">
        <v>985</v>
      </c>
      <c r="C1692" s="1453" t="s">
        <v>986</v>
      </c>
      <c r="D1692" s="1454" t="s">
        <v>988</v>
      </c>
      <c r="E1692" s="1455"/>
      <c r="F1692" s="1456">
        <v>493.33700000000005</v>
      </c>
      <c r="G1692" s="1544"/>
      <c r="H1692" s="1455"/>
      <c r="I1692" s="1457"/>
    </row>
    <row r="1693" spans="1:9" ht="11.25" x14ac:dyDescent="0.2">
      <c r="A1693" s="1422"/>
      <c r="B1693" s="1417" t="s">
        <v>985</v>
      </c>
      <c r="C1693" s="1423" t="s">
        <v>986</v>
      </c>
      <c r="D1693" s="1424" t="s">
        <v>4224</v>
      </c>
      <c r="E1693" s="1425"/>
      <c r="F1693" s="1423" t="s">
        <v>986</v>
      </c>
      <c r="G1693" s="1540"/>
      <c r="H1693" s="1425"/>
      <c r="I1693" s="1426"/>
    </row>
    <row r="1694" spans="1:9" ht="11.25" x14ac:dyDescent="0.2">
      <c r="A1694" s="1422"/>
      <c r="B1694" s="1417" t="s">
        <v>985</v>
      </c>
      <c r="C1694" s="1423" t="s">
        <v>986</v>
      </c>
      <c r="D1694" s="1424" t="s">
        <v>4225</v>
      </c>
      <c r="E1694" s="1425"/>
      <c r="F1694" s="1423" t="s">
        <v>986</v>
      </c>
      <c r="G1694" s="1540"/>
      <c r="H1694" s="1425"/>
      <c r="I1694" s="1426"/>
    </row>
    <row r="1695" spans="1:9" ht="11.25" x14ac:dyDescent="0.2">
      <c r="A1695" s="1427"/>
      <c r="B1695" s="1417" t="s">
        <v>985</v>
      </c>
      <c r="C1695" s="1428" t="s">
        <v>986</v>
      </c>
      <c r="D1695" s="1429" t="s">
        <v>4226</v>
      </c>
      <c r="E1695" s="1430"/>
      <c r="F1695" s="1431">
        <v>22.5</v>
      </c>
      <c r="G1695" s="1541"/>
      <c r="H1695" s="1430"/>
      <c r="I1695" s="1432"/>
    </row>
    <row r="1696" spans="1:9" ht="11.25" x14ac:dyDescent="0.2">
      <c r="A1696" s="1427"/>
      <c r="B1696" s="1417" t="s">
        <v>985</v>
      </c>
      <c r="C1696" s="1428" t="s">
        <v>986</v>
      </c>
      <c r="D1696" s="1429" t="s">
        <v>3642</v>
      </c>
      <c r="E1696" s="1430"/>
      <c r="F1696" s="1431">
        <v>3.4079999999999999</v>
      </c>
      <c r="G1696" s="1541"/>
      <c r="H1696" s="1430"/>
      <c r="I1696" s="1432"/>
    </row>
    <row r="1697" spans="1:9" ht="11.25" x14ac:dyDescent="0.2">
      <c r="A1697" s="1427"/>
      <c r="B1697" s="1417" t="s">
        <v>985</v>
      </c>
      <c r="C1697" s="1428" t="s">
        <v>986</v>
      </c>
      <c r="D1697" s="1429" t="s">
        <v>4227</v>
      </c>
      <c r="E1697" s="1430"/>
      <c r="F1697" s="1431">
        <v>76.16</v>
      </c>
      <c r="G1697" s="1541"/>
      <c r="H1697" s="1430"/>
      <c r="I1697" s="1432"/>
    </row>
    <row r="1698" spans="1:9" ht="11.25" x14ac:dyDescent="0.2">
      <c r="A1698" s="1427"/>
      <c r="B1698" s="1417" t="s">
        <v>985</v>
      </c>
      <c r="C1698" s="1428" t="s">
        <v>986</v>
      </c>
      <c r="D1698" s="1429" t="s">
        <v>4228</v>
      </c>
      <c r="E1698" s="1430"/>
      <c r="F1698" s="1431">
        <v>14.018000000000001</v>
      </c>
      <c r="G1698" s="1541"/>
      <c r="H1698" s="1430"/>
      <c r="I1698" s="1432"/>
    </row>
    <row r="1699" spans="1:9" ht="11.25" x14ac:dyDescent="0.2">
      <c r="A1699" s="1427"/>
      <c r="B1699" s="1417" t="s">
        <v>985</v>
      </c>
      <c r="C1699" s="1428" t="s">
        <v>986</v>
      </c>
      <c r="D1699" s="1429" t="s">
        <v>3677</v>
      </c>
      <c r="E1699" s="1430"/>
      <c r="F1699" s="1431">
        <v>1.1439999999999999</v>
      </c>
      <c r="G1699" s="1541"/>
      <c r="H1699" s="1430"/>
      <c r="I1699" s="1432"/>
    </row>
    <row r="1700" spans="1:9" ht="11.25" x14ac:dyDescent="0.2">
      <c r="A1700" s="1427"/>
      <c r="B1700" s="1417" t="s">
        <v>985</v>
      </c>
      <c r="C1700" s="1428" t="s">
        <v>986</v>
      </c>
      <c r="D1700" s="1429" t="s">
        <v>4229</v>
      </c>
      <c r="E1700" s="1430"/>
      <c r="F1700" s="1431">
        <v>24.815999999999999</v>
      </c>
      <c r="G1700" s="1541"/>
      <c r="H1700" s="1430"/>
      <c r="I1700" s="1432"/>
    </row>
    <row r="1701" spans="1:9" ht="11.25" x14ac:dyDescent="0.2">
      <c r="A1701" s="1422"/>
      <c r="B1701" s="1417" t="s">
        <v>985</v>
      </c>
      <c r="C1701" s="1423" t="s">
        <v>986</v>
      </c>
      <c r="D1701" s="1424" t="s">
        <v>4230</v>
      </c>
      <c r="E1701" s="1425"/>
      <c r="F1701" s="1423" t="s">
        <v>986</v>
      </c>
      <c r="G1701" s="1540"/>
      <c r="H1701" s="1425"/>
      <c r="I1701" s="1426"/>
    </row>
    <row r="1702" spans="1:9" ht="11.25" x14ac:dyDescent="0.2">
      <c r="A1702" s="1422"/>
      <c r="B1702" s="1417" t="s">
        <v>985</v>
      </c>
      <c r="C1702" s="1423" t="s">
        <v>986</v>
      </c>
      <c r="D1702" s="1424" t="s">
        <v>4231</v>
      </c>
      <c r="E1702" s="1425"/>
      <c r="F1702" s="1423" t="s">
        <v>986</v>
      </c>
      <c r="G1702" s="1540"/>
      <c r="H1702" s="1425"/>
      <c r="I1702" s="1426"/>
    </row>
    <row r="1703" spans="1:9" ht="11.25" x14ac:dyDescent="0.2">
      <c r="A1703" s="1427"/>
      <c r="B1703" s="1417" t="s">
        <v>985</v>
      </c>
      <c r="C1703" s="1428" t="s">
        <v>986</v>
      </c>
      <c r="D1703" s="1429" t="s">
        <v>3676</v>
      </c>
      <c r="E1703" s="1430"/>
      <c r="F1703" s="1431">
        <v>4.3680000000000003</v>
      </c>
      <c r="G1703" s="1541"/>
      <c r="H1703" s="1430"/>
      <c r="I1703" s="1432"/>
    </row>
    <row r="1704" spans="1:9" ht="11.25" x14ac:dyDescent="0.2">
      <c r="A1704" s="1427"/>
      <c r="B1704" s="1417" t="s">
        <v>985</v>
      </c>
      <c r="C1704" s="1428" t="s">
        <v>986</v>
      </c>
      <c r="D1704" s="1429" t="s">
        <v>3677</v>
      </c>
      <c r="E1704" s="1430"/>
      <c r="F1704" s="1431">
        <v>1.1439999999999999</v>
      </c>
      <c r="G1704" s="1541"/>
      <c r="H1704" s="1430"/>
      <c r="I1704" s="1432"/>
    </row>
    <row r="1705" spans="1:9" ht="11.25" x14ac:dyDescent="0.2">
      <c r="A1705" s="1427"/>
      <c r="B1705" s="1417" t="s">
        <v>985</v>
      </c>
      <c r="C1705" s="1428" t="s">
        <v>986</v>
      </c>
      <c r="D1705" s="1429" t="s">
        <v>4232</v>
      </c>
      <c r="E1705" s="1430"/>
      <c r="F1705" s="1431">
        <v>10.112</v>
      </c>
      <c r="G1705" s="1541"/>
      <c r="H1705" s="1430"/>
      <c r="I1705" s="1432"/>
    </row>
    <row r="1706" spans="1:9" ht="11.25" x14ac:dyDescent="0.2">
      <c r="A1706" s="1452"/>
      <c r="B1706" s="1417" t="s">
        <v>985</v>
      </c>
      <c r="C1706" s="1453" t="s">
        <v>986</v>
      </c>
      <c r="D1706" s="1454" t="s">
        <v>988</v>
      </c>
      <c r="E1706" s="1455"/>
      <c r="F1706" s="1456">
        <v>157.66999999999999</v>
      </c>
      <c r="G1706" s="1544"/>
      <c r="H1706" s="1455"/>
      <c r="I1706" s="1457"/>
    </row>
    <row r="1707" spans="1:9" ht="11.25" x14ac:dyDescent="0.2">
      <c r="A1707" s="1422"/>
      <c r="B1707" s="1417" t="s">
        <v>985</v>
      </c>
      <c r="C1707" s="1423" t="s">
        <v>986</v>
      </c>
      <c r="D1707" s="1424" t="s">
        <v>4233</v>
      </c>
      <c r="E1707" s="1425"/>
      <c r="F1707" s="1423" t="s">
        <v>986</v>
      </c>
      <c r="G1707" s="1540"/>
      <c r="H1707" s="1425"/>
      <c r="I1707" s="1426"/>
    </row>
    <row r="1708" spans="1:9" ht="11.25" x14ac:dyDescent="0.2">
      <c r="A1708" s="1427"/>
      <c r="B1708" s="1417" t="s">
        <v>985</v>
      </c>
      <c r="C1708" s="1428" t="s">
        <v>986</v>
      </c>
      <c r="D1708" s="1429" t="s">
        <v>3720</v>
      </c>
      <c r="E1708" s="1430"/>
      <c r="F1708" s="1431">
        <v>145.57</v>
      </c>
      <c r="G1708" s="1541"/>
      <c r="H1708" s="1430"/>
      <c r="I1708" s="1432"/>
    </row>
    <row r="1709" spans="1:9" ht="11.25" x14ac:dyDescent="0.2">
      <c r="A1709" s="1422"/>
      <c r="B1709" s="1417" t="s">
        <v>985</v>
      </c>
      <c r="C1709" s="1423" t="s">
        <v>986</v>
      </c>
      <c r="D1709" s="1424" t="s">
        <v>4234</v>
      </c>
      <c r="E1709" s="1425"/>
      <c r="F1709" s="1423" t="s">
        <v>986</v>
      </c>
      <c r="G1709" s="1540"/>
      <c r="H1709" s="1425"/>
      <c r="I1709" s="1426"/>
    </row>
    <row r="1710" spans="1:9" ht="11.25" x14ac:dyDescent="0.2">
      <c r="A1710" s="1427"/>
      <c r="B1710" s="1417" t="s">
        <v>985</v>
      </c>
      <c r="C1710" s="1428" t="s">
        <v>986</v>
      </c>
      <c r="D1710" s="1429" t="s">
        <v>4235</v>
      </c>
      <c r="E1710" s="1430"/>
      <c r="F1710" s="1431">
        <v>340.33</v>
      </c>
      <c r="G1710" s="1541"/>
      <c r="H1710" s="1430"/>
      <c r="I1710" s="1432"/>
    </row>
    <row r="1711" spans="1:9" ht="11.25" x14ac:dyDescent="0.2">
      <c r="A1711" s="1450"/>
      <c r="B1711" s="1417" t="s">
        <v>985</v>
      </c>
      <c r="C1711" s="1445" t="s">
        <v>986</v>
      </c>
      <c r="D1711" s="1446" t="s">
        <v>1023</v>
      </c>
      <c r="E1711" s="1447"/>
      <c r="F1711" s="1448">
        <v>1136.9069999999999</v>
      </c>
      <c r="G1711" s="1542"/>
      <c r="H1711" s="1447"/>
      <c r="I1711" s="1449"/>
    </row>
    <row r="1712" spans="1:9" s="1080" customFormat="1" ht="24.95" customHeight="1" x14ac:dyDescent="0.25">
      <c r="A1712" s="1411" t="s">
        <v>4236</v>
      </c>
      <c r="B1712" s="1411" t="s">
        <v>979</v>
      </c>
      <c r="C1712" s="1412" t="s">
        <v>1273</v>
      </c>
      <c r="D1712" s="1145" t="s">
        <v>4237</v>
      </c>
      <c r="E1712" s="1413" t="s">
        <v>106</v>
      </c>
      <c r="F1712" s="1414">
        <v>1136.9069999999999</v>
      </c>
      <c r="G1712" s="67"/>
      <c r="H1712" s="1415">
        <f>ROUND(G1712*F1712,2)</f>
        <v>0</v>
      </c>
      <c r="I1712" s="1145" t="s">
        <v>982</v>
      </c>
    </row>
    <row r="1713" spans="1:9" ht="22.5" x14ac:dyDescent="0.2">
      <c r="A1713" s="1416"/>
      <c r="B1713" s="1417" t="s">
        <v>2912</v>
      </c>
      <c r="C1713" s="1418"/>
      <c r="D1713" s="1419" t="s">
        <v>1274</v>
      </c>
      <c r="E1713" s="1418"/>
      <c r="F1713" s="1418"/>
      <c r="G1713" s="736"/>
      <c r="H1713" s="1418"/>
      <c r="I1713" s="1420"/>
    </row>
    <row r="1714" spans="1:9" ht="11.25" x14ac:dyDescent="0.2">
      <c r="A1714" s="1416"/>
      <c r="B1714" s="1421" t="s">
        <v>983</v>
      </c>
      <c r="C1714" s="1418"/>
      <c r="D1714" s="166" t="s">
        <v>4238</v>
      </c>
      <c r="E1714" s="1418"/>
      <c r="F1714" s="1418"/>
      <c r="G1714" s="736"/>
      <c r="H1714" s="1418"/>
      <c r="I1714" s="1420"/>
    </row>
    <row r="1715" spans="1:9" s="1080" customFormat="1" ht="24.95" customHeight="1" x14ac:dyDescent="0.25">
      <c r="A1715" s="1411" t="s">
        <v>4239</v>
      </c>
      <c r="B1715" s="1411" t="s">
        <v>979</v>
      </c>
      <c r="C1715" s="1412" t="s">
        <v>4240</v>
      </c>
      <c r="D1715" s="1145" t="s">
        <v>4241</v>
      </c>
      <c r="E1715" s="1413" t="s">
        <v>106</v>
      </c>
      <c r="F1715" s="1414">
        <v>57.64</v>
      </c>
      <c r="G1715" s="67"/>
      <c r="H1715" s="1415">
        <f>ROUND(G1715*F1715,2)</f>
        <v>0</v>
      </c>
      <c r="I1715" s="1145" t="s">
        <v>986</v>
      </c>
    </row>
    <row r="1716" spans="1:9" ht="11.25" x14ac:dyDescent="0.2">
      <c r="A1716" s="1416"/>
      <c r="B1716" s="1417" t="s">
        <v>2912</v>
      </c>
      <c r="C1716" s="1418"/>
      <c r="D1716" s="1419" t="s">
        <v>4241</v>
      </c>
      <c r="E1716" s="1418"/>
      <c r="F1716" s="1418"/>
      <c r="G1716" s="736"/>
      <c r="H1716" s="1418"/>
      <c r="I1716" s="1420"/>
    </row>
    <row r="1717" spans="1:9" ht="22.5" x14ac:dyDescent="0.2">
      <c r="A1717" s="1416"/>
      <c r="B1717" s="1417" t="s">
        <v>1079</v>
      </c>
      <c r="C1717" s="1418"/>
      <c r="D1717" s="1451" t="s">
        <v>3996</v>
      </c>
      <c r="E1717" s="1418"/>
      <c r="F1717" s="1418"/>
      <c r="G1717" s="736"/>
      <c r="H1717" s="1418"/>
      <c r="I1717" s="1420"/>
    </row>
    <row r="1718" spans="1:9" ht="11.25" x14ac:dyDescent="0.2">
      <c r="A1718" s="1427"/>
      <c r="B1718" s="1417" t="s">
        <v>985</v>
      </c>
      <c r="C1718" s="1428" t="s">
        <v>986</v>
      </c>
      <c r="D1718" s="1429" t="s">
        <v>4242</v>
      </c>
      <c r="E1718" s="1430"/>
      <c r="F1718" s="1431">
        <v>57.64</v>
      </c>
      <c r="G1718" s="1541"/>
      <c r="H1718" s="1430"/>
      <c r="I1718" s="1432"/>
    </row>
    <row r="1719" spans="1:9" s="1080" customFormat="1" ht="24.95" customHeight="1" x14ac:dyDescent="0.25">
      <c r="A1719" s="1404"/>
      <c r="B1719" s="1405" t="s">
        <v>977</v>
      </c>
      <c r="C1719" s="1406" t="s">
        <v>4243</v>
      </c>
      <c r="D1719" s="1406" t="s">
        <v>2902</v>
      </c>
      <c r="E1719" s="1407"/>
      <c r="F1719" s="1408"/>
      <c r="G1719" s="960"/>
      <c r="H1719" s="1409">
        <f>SUM(H1720:H1755)</f>
        <v>0</v>
      </c>
      <c r="I1719" s="1410"/>
    </row>
    <row r="1720" spans="1:9" s="1080" customFormat="1" ht="24.95" customHeight="1" x14ac:dyDescent="0.25">
      <c r="A1720" s="1411" t="s">
        <v>4244</v>
      </c>
      <c r="B1720" s="1411" t="s">
        <v>979</v>
      </c>
      <c r="C1720" s="1412" t="s">
        <v>4245</v>
      </c>
      <c r="D1720" s="1145" t="s">
        <v>4246</v>
      </c>
      <c r="E1720" s="1413" t="s">
        <v>92</v>
      </c>
      <c r="F1720" s="1414">
        <v>4</v>
      </c>
      <c r="G1720" s="67"/>
      <c r="H1720" s="1415">
        <f>ROUND(G1720*F1720,2)</f>
        <v>0</v>
      </c>
      <c r="I1720" s="1145" t="s">
        <v>986</v>
      </c>
    </row>
    <row r="1721" spans="1:9" ht="11.25" x14ac:dyDescent="0.2">
      <c r="A1721" s="1416"/>
      <c r="B1721" s="1417" t="s">
        <v>2912</v>
      </c>
      <c r="C1721" s="1418"/>
      <c r="D1721" s="1419" t="s">
        <v>4246</v>
      </c>
      <c r="E1721" s="1418"/>
      <c r="F1721" s="1418"/>
      <c r="G1721" s="736"/>
      <c r="H1721" s="1418"/>
      <c r="I1721" s="1420"/>
    </row>
    <row r="1722" spans="1:9" ht="225" x14ac:dyDescent="0.2">
      <c r="A1722" s="1416"/>
      <c r="B1722" s="1417" t="s">
        <v>1079</v>
      </c>
      <c r="C1722" s="1418"/>
      <c r="D1722" s="1451" t="s">
        <v>4247</v>
      </c>
      <c r="E1722" s="1418"/>
      <c r="F1722" s="1418"/>
      <c r="G1722" s="736"/>
      <c r="H1722" s="1418"/>
      <c r="I1722" s="1420"/>
    </row>
    <row r="1723" spans="1:9" s="1080" customFormat="1" ht="24.95" customHeight="1" x14ac:dyDescent="0.25">
      <c r="A1723" s="1411" t="s">
        <v>4248</v>
      </c>
      <c r="B1723" s="1411" t="s">
        <v>979</v>
      </c>
      <c r="C1723" s="1412" t="s">
        <v>4249</v>
      </c>
      <c r="D1723" s="1145" t="s">
        <v>4250</v>
      </c>
      <c r="E1723" s="1413" t="s">
        <v>92</v>
      </c>
      <c r="F1723" s="1414">
        <v>2</v>
      </c>
      <c r="G1723" s="67"/>
      <c r="H1723" s="1415">
        <f>ROUND(G1723*F1723,2)</f>
        <v>0</v>
      </c>
      <c r="I1723" s="1145" t="s">
        <v>986</v>
      </c>
    </row>
    <row r="1724" spans="1:9" ht="11.25" x14ac:dyDescent="0.2">
      <c r="A1724" s="1416"/>
      <c r="B1724" s="1417" t="s">
        <v>2912</v>
      </c>
      <c r="C1724" s="1418"/>
      <c r="D1724" s="1419" t="s">
        <v>4250</v>
      </c>
      <c r="E1724" s="1418"/>
      <c r="F1724" s="1418"/>
      <c r="G1724" s="736"/>
      <c r="H1724" s="1418"/>
      <c r="I1724" s="1420"/>
    </row>
    <row r="1725" spans="1:9" ht="213.75" x14ac:dyDescent="0.2">
      <c r="A1725" s="1416"/>
      <c r="B1725" s="1417" t="s">
        <v>1079</v>
      </c>
      <c r="C1725" s="1418"/>
      <c r="D1725" s="1451" t="s">
        <v>4251</v>
      </c>
      <c r="E1725" s="1418"/>
      <c r="F1725" s="1418"/>
      <c r="G1725" s="736"/>
      <c r="H1725" s="1418"/>
      <c r="I1725" s="1420"/>
    </row>
    <row r="1726" spans="1:9" s="1080" customFormat="1" ht="24.95" customHeight="1" x14ac:dyDescent="0.25">
      <c r="A1726" s="1411" t="s">
        <v>4252</v>
      </c>
      <c r="B1726" s="1411" t="s">
        <v>979</v>
      </c>
      <c r="C1726" s="1412" t="s">
        <v>4253</v>
      </c>
      <c r="D1726" s="1145" t="s">
        <v>4254</v>
      </c>
      <c r="E1726" s="1413" t="s">
        <v>92</v>
      </c>
      <c r="F1726" s="1414">
        <v>2</v>
      </c>
      <c r="G1726" s="67"/>
      <c r="H1726" s="1415">
        <f>ROUND(G1726*F1726,2)</f>
        <v>0</v>
      </c>
      <c r="I1726" s="1145" t="s">
        <v>986</v>
      </c>
    </row>
    <row r="1727" spans="1:9" ht="11.25" x14ac:dyDescent="0.2">
      <c r="A1727" s="1416"/>
      <c r="B1727" s="1417" t="s">
        <v>2912</v>
      </c>
      <c r="C1727" s="1418"/>
      <c r="D1727" s="1419" t="s">
        <v>4254</v>
      </c>
      <c r="E1727" s="1418"/>
      <c r="F1727" s="1418"/>
      <c r="G1727" s="736"/>
      <c r="H1727" s="1418"/>
      <c r="I1727" s="1420"/>
    </row>
    <row r="1728" spans="1:9" ht="0.95" customHeight="1" x14ac:dyDescent="0.2">
      <c r="A1728" s="1416"/>
      <c r="B1728" s="1417" t="s">
        <v>1079</v>
      </c>
      <c r="C1728" s="1418"/>
      <c r="D1728" s="1451" t="s">
        <v>4255</v>
      </c>
      <c r="E1728" s="1418"/>
      <c r="F1728" s="1418"/>
      <c r="G1728" s="736"/>
      <c r="H1728" s="1418"/>
      <c r="I1728" s="1420"/>
    </row>
    <row r="1729" spans="1:9" s="1080" customFormat="1" ht="24.95" customHeight="1" x14ac:dyDescent="0.25">
      <c r="A1729" s="1411" t="s">
        <v>4256</v>
      </c>
      <c r="B1729" s="1411" t="s">
        <v>979</v>
      </c>
      <c r="C1729" s="1412" t="s">
        <v>4257</v>
      </c>
      <c r="D1729" s="1145" t="s">
        <v>4258</v>
      </c>
      <c r="E1729" s="1413" t="s">
        <v>92</v>
      </c>
      <c r="F1729" s="1414">
        <v>1</v>
      </c>
      <c r="G1729" s="67"/>
      <c r="H1729" s="1415">
        <f>ROUND(G1729*F1729,2)</f>
        <v>0</v>
      </c>
      <c r="I1729" s="1145" t="s">
        <v>986</v>
      </c>
    </row>
    <row r="1730" spans="1:9" ht="11.25" x14ac:dyDescent="0.2">
      <c r="A1730" s="1416"/>
      <c r="B1730" s="1417" t="s">
        <v>2912</v>
      </c>
      <c r="C1730" s="1418"/>
      <c r="D1730" s="1419" t="s">
        <v>4258</v>
      </c>
      <c r="E1730" s="1418"/>
      <c r="F1730" s="1418"/>
      <c r="G1730" s="736"/>
      <c r="H1730" s="1418"/>
      <c r="I1730" s="1420"/>
    </row>
    <row r="1731" spans="1:9" ht="213.75" x14ac:dyDescent="0.2">
      <c r="A1731" s="1416"/>
      <c r="B1731" s="1417" t="s">
        <v>1079</v>
      </c>
      <c r="C1731" s="1418"/>
      <c r="D1731" s="1451" t="s">
        <v>4259</v>
      </c>
      <c r="E1731" s="1418"/>
      <c r="F1731" s="1418"/>
      <c r="G1731" s="736"/>
      <c r="H1731" s="1418"/>
      <c r="I1731" s="1420"/>
    </row>
    <row r="1732" spans="1:9" s="1080" customFormat="1" ht="24.95" customHeight="1" x14ac:dyDescent="0.25">
      <c r="A1732" s="1411" t="s">
        <v>4260</v>
      </c>
      <c r="B1732" s="1411" t="s">
        <v>979</v>
      </c>
      <c r="C1732" s="1412" t="s">
        <v>4261</v>
      </c>
      <c r="D1732" s="1145" t="s">
        <v>4262</v>
      </c>
      <c r="E1732" s="1413" t="s">
        <v>92</v>
      </c>
      <c r="F1732" s="1414">
        <v>1</v>
      </c>
      <c r="G1732" s="67"/>
      <c r="H1732" s="1415">
        <f>ROUND(G1732*F1732,2)</f>
        <v>0</v>
      </c>
      <c r="I1732" s="1145" t="s">
        <v>986</v>
      </c>
    </row>
    <row r="1733" spans="1:9" ht="11.25" x14ac:dyDescent="0.2">
      <c r="A1733" s="1416"/>
      <c r="B1733" s="1417" t="s">
        <v>2912</v>
      </c>
      <c r="C1733" s="1418"/>
      <c r="D1733" s="1419" t="s">
        <v>4262</v>
      </c>
      <c r="E1733" s="1418"/>
      <c r="F1733" s="1418"/>
      <c r="G1733" s="736"/>
      <c r="H1733" s="1418"/>
      <c r="I1733" s="1420"/>
    </row>
    <row r="1734" spans="1:9" ht="213.75" x14ac:dyDescent="0.2">
      <c r="A1734" s="1416"/>
      <c r="B1734" s="1417" t="s">
        <v>1079</v>
      </c>
      <c r="C1734" s="1418"/>
      <c r="D1734" s="1451" t="s">
        <v>4263</v>
      </c>
      <c r="E1734" s="1418"/>
      <c r="F1734" s="1418"/>
      <c r="G1734" s="736"/>
      <c r="H1734" s="1418"/>
      <c r="I1734" s="1420"/>
    </row>
    <row r="1735" spans="1:9" s="1080" customFormat="1" ht="24.95" customHeight="1" x14ac:dyDescent="0.25">
      <c r="A1735" s="1411" t="s">
        <v>4264</v>
      </c>
      <c r="B1735" s="1411" t="s">
        <v>979</v>
      </c>
      <c r="C1735" s="1412" t="s">
        <v>4265</v>
      </c>
      <c r="D1735" s="1145" t="s">
        <v>4266</v>
      </c>
      <c r="E1735" s="1413" t="s">
        <v>92</v>
      </c>
      <c r="F1735" s="1414">
        <v>1</v>
      </c>
      <c r="G1735" s="67"/>
      <c r="H1735" s="1415">
        <f>ROUND(G1735*F1735,2)</f>
        <v>0</v>
      </c>
      <c r="I1735" s="1145" t="s">
        <v>986</v>
      </c>
    </row>
    <row r="1736" spans="1:9" ht="11.25" x14ac:dyDescent="0.2">
      <c r="A1736" s="1416"/>
      <c r="B1736" s="1417" t="s">
        <v>2912</v>
      </c>
      <c r="C1736" s="1418"/>
      <c r="D1736" s="1419" t="s">
        <v>4266</v>
      </c>
      <c r="E1736" s="1418"/>
      <c r="F1736" s="1418"/>
      <c r="G1736" s="736"/>
      <c r="H1736" s="1418"/>
      <c r="I1736" s="1420"/>
    </row>
    <row r="1737" spans="1:9" ht="315" x14ac:dyDescent="0.2">
      <c r="A1737" s="1416"/>
      <c r="B1737" s="1417" t="s">
        <v>1079</v>
      </c>
      <c r="C1737" s="1418"/>
      <c r="D1737" s="1451" t="s">
        <v>4267</v>
      </c>
      <c r="E1737" s="1418"/>
      <c r="F1737" s="1418"/>
      <c r="G1737" s="736"/>
      <c r="H1737" s="1418"/>
      <c r="I1737" s="1420"/>
    </row>
    <row r="1738" spans="1:9" s="1080" customFormat="1" ht="24.95" customHeight="1" x14ac:dyDescent="0.25">
      <c r="A1738" s="1438" t="s">
        <v>4268</v>
      </c>
      <c r="B1738" s="1438" t="s">
        <v>979</v>
      </c>
      <c r="C1738" s="1439" t="s">
        <v>4269</v>
      </c>
      <c r="D1738" s="1440" t="s">
        <v>4270</v>
      </c>
      <c r="E1738" s="1441" t="s">
        <v>92</v>
      </c>
      <c r="F1738" s="1442">
        <v>1</v>
      </c>
      <c r="G1738" s="67"/>
      <c r="H1738" s="1443">
        <f>ROUND(G1738*F1738,2)</f>
        <v>0</v>
      </c>
      <c r="I1738" s="1440" t="s">
        <v>986</v>
      </c>
    </row>
    <row r="1739" spans="1:9" ht="11.25" x14ac:dyDescent="0.2">
      <c r="A1739" s="1416"/>
      <c r="B1739" s="1417" t="s">
        <v>2912</v>
      </c>
      <c r="C1739" s="1418"/>
      <c r="D1739" s="1419" t="s">
        <v>4270</v>
      </c>
      <c r="E1739" s="1418"/>
      <c r="F1739" s="1418"/>
      <c r="G1739" s="736"/>
      <c r="H1739" s="1418"/>
      <c r="I1739" s="1420"/>
    </row>
    <row r="1740" spans="1:9" ht="281.25" x14ac:dyDescent="0.2">
      <c r="A1740" s="1416"/>
      <c r="B1740" s="1417" t="s">
        <v>1079</v>
      </c>
      <c r="C1740" s="1418"/>
      <c r="D1740" s="1451" t="s">
        <v>4271</v>
      </c>
      <c r="E1740" s="1418"/>
      <c r="F1740" s="1418"/>
      <c r="G1740" s="736"/>
      <c r="H1740" s="1418"/>
      <c r="I1740" s="1420"/>
    </row>
    <row r="1741" spans="1:9" s="1080" customFormat="1" ht="24.95" customHeight="1" x14ac:dyDescent="0.25">
      <c r="A1741" s="1438" t="s">
        <v>4272</v>
      </c>
      <c r="B1741" s="1438" t="s">
        <v>979</v>
      </c>
      <c r="C1741" s="1439" t="s">
        <v>4273</v>
      </c>
      <c r="D1741" s="1440" t="s">
        <v>4274</v>
      </c>
      <c r="E1741" s="1441" t="s">
        <v>92</v>
      </c>
      <c r="F1741" s="1442">
        <v>2</v>
      </c>
      <c r="G1741" s="67"/>
      <c r="H1741" s="1443">
        <f>ROUND(G1741*F1741,2)</f>
        <v>0</v>
      </c>
      <c r="I1741" s="1440" t="s">
        <v>986</v>
      </c>
    </row>
    <row r="1742" spans="1:9" ht="11.25" x14ac:dyDescent="0.2">
      <c r="A1742" s="1416"/>
      <c r="B1742" s="1417" t="s">
        <v>2912</v>
      </c>
      <c r="C1742" s="1418"/>
      <c r="D1742" s="1419" t="s">
        <v>4274</v>
      </c>
      <c r="E1742" s="1418"/>
      <c r="F1742" s="1418"/>
      <c r="G1742" s="736"/>
      <c r="H1742" s="1418"/>
      <c r="I1742" s="1420"/>
    </row>
    <row r="1743" spans="1:9" ht="326.25" x14ac:dyDescent="0.2">
      <c r="A1743" s="1416"/>
      <c r="B1743" s="1417" t="s">
        <v>1079</v>
      </c>
      <c r="C1743" s="1418"/>
      <c r="D1743" s="1451" t="s">
        <v>4275</v>
      </c>
      <c r="E1743" s="1418"/>
      <c r="F1743" s="1418"/>
      <c r="G1743" s="736"/>
      <c r="H1743" s="1418"/>
      <c r="I1743" s="1420"/>
    </row>
    <row r="1744" spans="1:9" s="1080" customFormat="1" ht="24.95" customHeight="1" x14ac:dyDescent="0.25">
      <c r="A1744" s="1411" t="s">
        <v>4276</v>
      </c>
      <c r="B1744" s="1411" t="s">
        <v>979</v>
      </c>
      <c r="C1744" s="1412" t="s">
        <v>4277</v>
      </c>
      <c r="D1744" s="1145" t="s">
        <v>4278</v>
      </c>
      <c r="E1744" s="1413" t="s">
        <v>92</v>
      </c>
      <c r="F1744" s="1414">
        <v>2</v>
      </c>
      <c r="G1744" s="67"/>
      <c r="H1744" s="1415">
        <f>ROUND(G1744*F1744,2)</f>
        <v>0</v>
      </c>
      <c r="I1744" s="1145" t="s">
        <v>986</v>
      </c>
    </row>
    <row r="1745" spans="1:9" ht="11.25" x14ac:dyDescent="0.2">
      <c r="A1745" s="1416"/>
      <c r="B1745" s="1417" t="s">
        <v>2912</v>
      </c>
      <c r="C1745" s="1418"/>
      <c r="D1745" s="1419" t="s">
        <v>4278</v>
      </c>
      <c r="E1745" s="1418"/>
      <c r="F1745" s="1418"/>
      <c r="G1745" s="736"/>
      <c r="H1745" s="1418"/>
      <c r="I1745" s="1420"/>
    </row>
    <row r="1746" spans="1:9" ht="191.25" x14ac:dyDescent="0.2">
      <c r="A1746" s="1416"/>
      <c r="B1746" s="1417" t="s">
        <v>1079</v>
      </c>
      <c r="C1746" s="1418"/>
      <c r="D1746" s="1451" t="s">
        <v>4279</v>
      </c>
      <c r="E1746" s="1418"/>
      <c r="F1746" s="1418"/>
      <c r="G1746" s="736"/>
      <c r="H1746" s="1418"/>
      <c r="I1746" s="1420"/>
    </row>
    <row r="1747" spans="1:9" s="1080" customFormat="1" ht="24.95" customHeight="1" x14ac:dyDescent="0.25">
      <c r="A1747" s="1411" t="s">
        <v>4280</v>
      </c>
      <c r="B1747" s="1411" t="s">
        <v>979</v>
      </c>
      <c r="C1747" s="1412" t="s">
        <v>4281</v>
      </c>
      <c r="D1747" s="1145" t="s">
        <v>4282</v>
      </c>
      <c r="E1747" s="1413" t="s">
        <v>92</v>
      </c>
      <c r="F1747" s="1414">
        <v>1</v>
      </c>
      <c r="G1747" s="67"/>
      <c r="H1747" s="1415">
        <f>ROUND(G1747*F1747,2)</f>
        <v>0</v>
      </c>
      <c r="I1747" s="1145" t="s">
        <v>986</v>
      </c>
    </row>
    <row r="1748" spans="1:9" ht="11.25" x14ac:dyDescent="0.2">
      <c r="A1748" s="1416"/>
      <c r="B1748" s="1417" t="s">
        <v>2912</v>
      </c>
      <c r="C1748" s="1418"/>
      <c r="D1748" s="1419" t="s">
        <v>4282</v>
      </c>
      <c r="E1748" s="1418"/>
      <c r="F1748" s="1418"/>
      <c r="G1748" s="736"/>
      <c r="H1748" s="1418"/>
      <c r="I1748" s="1420"/>
    </row>
    <row r="1749" spans="1:9" ht="409.5" x14ac:dyDescent="0.2">
      <c r="A1749" s="1416"/>
      <c r="B1749" s="1417" t="s">
        <v>1079</v>
      </c>
      <c r="C1749" s="1418"/>
      <c r="D1749" s="1498" t="s">
        <v>4283</v>
      </c>
      <c r="E1749" s="1418"/>
      <c r="F1749" s="1418"/>
      <c r="G1749" s="736"/>
      <c r="H1749" s="1418"/>
      <c r="I1749" s="1420"/>
    </row>
    <row r="1750" spans="1:9" s="1080" customFormat="1" ht="24.95" customHeight="1" x14ac:dyDescent="0.25">
      <c r="A1750" s="1438" t="s">
        <v>4284</v>
      </c>
      <c r="B1750" s="1438" t="s">
        <v>979</v>
      </c>
      <c r="C1750" s="1439" t="s">
        <v>4285</v>
      </c>
      <c r="D1750" s="1440" t="s">
        <v>4286</v>
      </c>
      <c r="E1750" s="1441" t="s">
        <v>92</v>
      </c>
      <c r="F1750" s="1442">
        <v>2</v>
      </c>
      <c r="G1750" s="67"/>
      <c r="H1750" s="1443">
        <f>ROUND(G1750*F1750,2)</f>
        <v>0</v>
      </c>
      <c r="I1750" s="1440" t="s">
        <v>986</v>
      </c>
    </row>
    <row r="1751" spans="1:9" ht="11.25" x14ac:dyDescent="0.2">
      <c r="A1751" s="1416"/>
      <c r="B1751" s="1417" t="s">
        <v>2912</v>
      </c>
      <c r="C1751" s="1418"/>
      <c r="D1751" s="1419" t="s">
        <v>4286</v>
      </c>
      <c r="E1751" s="1418"/>
      <c r="F1751" s="1418"/>
      <c r="G1751" s="736"/>
      <c r="H1751" s="1418"/>
      <c r="I1751" s="1420"/>
    </row>
    <row r="1752" spans="1:9" ht="247.5" x14ac:dyDescent="0.2">
      <c r="A1752" s="1416"/>
      <c r="B1752" s="1417" t="s">
        <v>1079</v>
      </c>
      <c r="C1752" s="1418"/>
      <c r="D1752" s="1451" t="s">
        <v>4287</v>
      </c>
      <c r="E1752" s="1418"/>
      <c r="F1752" s="1418"/>
      <c r="G1752" s="736"/>
      <c r="H1752" s="1418"/>
      <c r="I1752" s="1420"/>
    </row>
    <row r="1753" spans="1:9" s="1080" customFormat="1" ht="24.95" customHeight="1" x14ac:dyDescent="0.25">
      <c r="A1753" s="1411" t="s">
        <v>4288</v>
      </c>
      <c r="B1753" s="1411" t="s">
        <v>979</v>
      </c>
      <c r="C1753" s="1412" t="s">
        <v>4289</v>
      </c>
      <c r="D1753" s="1478" t="s">
        <v>3803</v>
      </c>
      <c r="E1753" s="1479"/>
      <c r="F1753" s="1479"/>
      <c r="G1753" s="1536"/>
      <c r="H1753" s="1479"/>
      <c r="I1753" s="1480"/>
    </row>
    <row r="1754" spans="1:9" ht="11.25" x14ac:dyDescent="0.2">
      <c r="A1754" s="1416"/>
      <c r="B1754" s="1417" t="s">
        <v>2912</v>
      </c>
      <c r="C1754" s="1418"/>
      <c r="D1754" s="1419" t="s">
        <v>3803</v>
      </c>
      <c r="E1754" s="1418"/>
      <c r="F1754" s="1418"/>
      <c r="G1754" s="736"/>
      <c r="H1754" s="1418"/>
      <c r="I1754" s="1420"/>
    </row>
    <row r="1755" spans="1:9" ht="157.5" x14ac:dyDescent="0.2">
      <c r="A1755" s="1416"/>
      <c r="B1755" s="1417" t="s">
        <v>1079</v>
      </c>
      <c r="C1755" s="1418"/>
      <c r="D1755" s="1451" t="s">
        <v>4290</v>
      </c>
      <c r="E1755" s="1418"/>
      <c r="F1755" s="1418"/>
      <c r="G1755" s="736"/>
      <c r="H1755" s="1418"/>
      <c r="I1755" s="1420"/>
    </row>
    <row r="1756" spans="1:9" s="1080" customFormat="1" ht="24.95" customHeight="1" x14ac:dyDescent="0.25">
      <c r="A1756" s="1404"/>
      <c r="B1756" s="1405" t="s">
        <v>977</v>
      </c>
      <c r="C1756" s="1406" t="s">
        <v>4291</v>
      </c>
      <c r="D1756" s="1406" t="s">
        <v>795</v>
      </c>
      <c r="E1756" s="1407"/>
      <c r="F1756" s="1408"/>
      <c r="G1756" s="960"/>
      <c r="H1756" s="1409">
        <f>SUM(H1757:H1768)</f>
        <v>0</v>
      </c>
      <c r="I1756" s="1410"/>
    </row>
    <row r="1757" spans="1:9" s="1080" customFormat="1" ht="24.95" customHeight="1" x14ac:dyDescent="0.25">
      <c r="A1757" s="1411" t="s">
        <v>4292</v>
      </c>
      <c r="B1757" s="1411" t="s">
        <v>979</v>
      </c>
      <c r="C1757" s="1412" t="s">
        <v>4293</v>
      </c>
      <c r="D1757" s="1145" t="s">
        <v>4294</v>
      </c>
      <c r="E1757" s="1413" t="s">
        <v>92</v>
      </c>
      <c r="F1757" s="1414">
        <v>94</v>
      </c>
      <c r="G1757" s="67"/>
      <c r="H1757" s="1415">
        <f>ROUND(G1757*F1757,2)</f>
        <v>0</v>
      </c>
      <c r="I1757" s="1145" t="s">
        <v>986</v>
      </c>
    </row>
    <row r="1758" spans="1:9" ht="11.25" x14ac:dyDescent="0.2">
      <c r="A1758" s="1416"/>
      <c r="B1758" s="1417" t="s">
        <v>2912</v>
      </c>
      <c r="C1758" s="1418"/>
      <c r="D1758" s="1419" t="s">
        <v>4294</v>
      </c>
      <c r="E1758" s="1418"/>
      <c r="F1758" s="1418"/>
      <c r="G1758" s="736"/>
      <c r="H1758" s="1418"/>
      <c r="I1758" s="1420"/>
    </row>
    <row r="1759" spans="1:9" ht="146.25" x14ac:dyDescent="0.2">
      <c r="A1759" s="1416"/>
      <c r="B1759" s="1417" t="s">
        <v>1079</v>
      </c>
      <c r="C1759" s="1418"/>
      <c r="D1759" s="1451" t="s">
        <v>4295</v>
      </c>
      <c r="E1759" s="1418"/>
      <c r="F1759" s="1418"/>
      <c r="G1759" s="736"/>
      <c r="H1759" s="1418"/>
      <c r="I1759" s="1420"/>
    </row>
    <row r="1760" spans="1:9" s="1080" customFormat="1" ht="24.95" customHeight="1" x14ac:dyDescent="0.25">
      <c r="A1760" s="1411" t="s">
        <v>4296</v>
      </c>
      <c r="B1760" s="1411" t="s">
        <v>979</v>
      </c>
      <c r="C1760" s="1412" t="s">
        <v>4297</v>
      </c>
      <c r="D1760" s="1145" t="s">
        <v>4298</v>
      </c>
      <c r="E1760" s="1413" t="s">
        <v>92</v>
      </c>
      <c r="F1760" s="1414">
        <v>1</v>
      </c>
      <c r="G1760" s="67"/>
      <c r="H1760" s="1415">
        <f>ROUND(G1760*F1760,2)</f>
        <v>0</v>
      </c>
      <c r="I1760" s="1145" t="s">
        <v>986</v>
      </c>
    </row>
    <row r="1761" spans="1:9" ht="11.25" x14ac:dyDescent="0.2">
      <c r="A1761" s="1416"/>
      <c r="B1761" s="1417" t="s">
        <v>2912</v>
      </c>
      <c r="C1761" s="1418"/>
      <c r="D1761" s="1419" t="s">
        <v>4298</v>
      </c>
      <c r="E1761" s="1418"/>
      <c r="F1761" s="1418"/>
      <c r="G1761" s="736"/>
      <c r="H1761" s="1418"/>
      <c r="I1761" s="1420"/>
    </row>
    <row r="1762" spans="1:9" ht="146.25" x14ac:dyDescent="0.2">
      <c r="A1762" s="1416"/>
      <c r="B1762" s="1417" t="s">
        <v>1079</v>
      </c>
      <c r="C1762" s="1418"/>
      <c r="D1762" s="1451" t="s">
        <v>4299</v>
      </c>
      <c r="E1762" s="1418"/>
      <c r="F1762" s="1418"/>
      <c r="G1762" s="736"/>
      <c r="H1762" s="1418"/>
      <c r="I1762" s="1420"/>
    </row>
    <row r="1763" spans="1:9" s="1080" customFormat="1" ht="24.95" customHeight="1" x14ac:dyDescent="0.25">
      <c r="A1763" s="1465" t="s">
        <v>4300</v>
      </c>
      <c r="B1763" s="1513"/>
      <c r="C1763" s="1514"/>
      <c r="D1763" s="1514"/>
      <c r="E1763" s="1514"/>
      <c r="F1763" s="1514"/>
      <c r="G1763" s="1545"/>
      <c r="H1763" s="1514"/>
      <c r="I1763" s="1515"/>
    </row>
    <row r="1764" spans="1:9" ht="11.25" x14ac:dyDescent="0.2">
      <c r="A1764" s="1459"/>
      <c r="B1764" s="1460"/>
      <c r="C1764" s="1461"/>
      <c r="D1764" s="1462"/>
      <c r="E1764" s="1461"/>
      <c r="F1764" s="1461"/>
      <c r="G1764" s="1533"/>
      <c r="H1764" s="1461"/>
      <c r="I1764" s="1463"/>
    </row>
    <row r="1765" spans="1:9" ht="11.25" x14ac:dyDescent="0.2">
      <c r="A1765" s="1459"/>
      <c r="B1765" s="1460"/>
      <c r="C1765" s="1461"/>
      <c r="D1765" s="1505"/>
      <c r="E1765" s="1461"/>
      <c r="F1765" s="1461"/>
      <c r="G1765" s="1533"/>
      <c r="H1765" s="1461"/>
      <c r="I1765" s="1463"/>
    </row>
    <row r="1766" spans="1:9" s="1080" customFormat="1" ht="24.95" customHeight="1" x14ac:dyDescent="0.25">
      <c r="A1766" s="1411" t="s">
        <v>4301</v>
      </c>
      <c r="B1766" s="1411" t="s">
        <v>979</v>
      </c>
      <c r="C1766" s="1412" t="s">
        <v>4302</v>
      </c>
      <c r="D1766" s="1478" t="s">
        <v>3803</v>
      </c>
      <c r="E1766" s="1479"/>
      <c r="F1766" s="1479"/>
      <c r="G1766" s="1536"/>
      <c r="H1766" s="1479"/>
      <c r="I1766" s="1480"/>
    </row>
    <row r="1767" spans="1:9" ht="11.25" x14ac:dyDescent="0.2">
      <c r="A1767" s="1416"/>
      <c r="B1767" s="1417" t="s">
        <v>2912</v>
      </c>
      <c r="C1767" s="1418"/>
      <c r="D1767" s="1419" t="s">
        <v>3803</v>
      </c>
      <c r="E1767" s="1418"/>
      <c r="F1767" s="1418"/>
      <c r="G1767" s="736"/>
      <c r="H1767" s="1418"/>
      <c r="I1767" s="1420"/>
    </row>
    <row r="1768" spans="1:9" ht="90" x14ac:dyDescent="0.2">
      <c r="A1768" s="1416"/>
      <c r="B1768" s="1417" t="s">
        <v>1079</v>
      </c>
      <c r="C1768" s="1418"/>
      <c r="D1768" s="1451" t="s">
        <v>4303</v>
      </c>
      <c r="E1768" s="1418"/>
      <c r="F1768" s="1418"/>
      <c r="G1768" s="736"/>
      <c r="H1768" s="1418"/>
      <c r="I1768" s="1420"/>
    </row>
    <row r="1769" spans="1:9" ht="24.95" customHeight="1" x14ac:dyDescent="0.2">
      <c r="A1769" s="1398"/>
      <c r="B1769" s="1399" t="s">
        <v>977</v>
      </c>
      <c r="C1769" s="1384" t="s">
        <v>1145</v>
      </c>
      <c r="D1769" s="1384" t="s">
        <v>2903</v>
      </c>
      <c r="E1769" s="1400"/>
      <c r="F1769" s="1401"/>
      <c r="G1769" s="961"/>
      <c r="H1769" s="1402">
        <f>H1770</f>
        <v>0</v>
      </c>
      <c r="I1769" s="1403"/>
    </row>
    <row r="1770" spans="1:9" s="1080" customFormat="1" ht="24.95" customHeight="1" x14ac:dyDescent="0.25">
      <c r="A1770" s="1404"/>
      <c r="B1770" s="1405" t="s">
        <v>977</v>
      </c>
      <c r="C1770" s="1406" t="s">
        <v>4304</v>
      </c>
      <c r="D1770" s="1406" t="s">
        <v>2905</v>
      </c>
      <c r="E1770" s="1407"/>
      <c r="F1770" s="1408"/>
      <c r="G1770" s="960"/>
      <c r="H1770" s="1409">
        <f>SUM(H1771:H1774)</f>
        <v>0</v>
      </c>
      <c r="I1770" s="1410"/>
    </row>
    <row r="1771" spans="1:9" s="1080" customFormat="1" ht="24.95" customHeight="1" x14ac:dyDescent="0.25">
      <c r="A1771" s="1438" t="s">
        <v>4305</v>
      </c>
      <c r="B1771" s="1438" t="s">
        <v>979</v>
      </c>
      <c r="C1771" s="1439" t="s">
        <v>4306</v>
      </c>
      <c r="D1771" s="1440" t="s">
        <v>4307</v>
      </c>
      <c r="E1771" s="1441" t="s">
        <v>92</v>
      </c>
      <c r="F1771" s="1442">
        <v>2</v>
      </c>
      <c r="G1771" s="67"/>
      <c r="H1771" s="1443">
        <f>ROUND(G1771*F1771,2)</f>
        <v>0</v>
      </c>
      <c r="I1771" s="1440" t="s">
        <v>986</v>
      </c>
    </row>
    <row r="1772" spans="1:9" ht="11.25" x14ac:dyDescent="0.2">
      <c r="A1772" s="1416"/>
      <c r="B1772" s="1417" t="s">
        <v>2912</v>
      </c>
      <c r="C1772" s="1418"/>
      <c r="D1772" s="1419" t="s">
        <v>4307</v>
      </c>
      <c r="E1772" s="1418"/>
      <c r="F1772" s="1418"/>
      <c r="G1772" s="736"/>
      <c r="H1772" s="1418"/>
      <c r="I1772" s="1420"/>
    </row>
    <row r="1773" spans="1:9" ht="157.5" x14ac:dyDescent="0.2">
      <c r="A1773" s="1416"/>
      <c r="B1773" s="1417" t="s">
        <v>1079</v>
      </c>
      <c r="C1773" s="1418"/>
      <c r="D1773" s="1451" t="s">
        <v>4308</v>
      </c>
      <c r="E1773" s="1418"/>
      <c r="F1773" s="1418"/>
      <c r="G1773" s="736"/>
      <c r="H1773" s="1418"/>
      <c r="I1773" s="1420"/>
    </row>
    <row r="1774" spans="1:9" ht="11.25" x14ac:dyDescent="0.2">
      <c r="A1774" s="1506"/>
      <c r="B1774" s="1507" t="s">
        <v>985</v>
      </c>
      <c r="C1774" s="1508" t="s">
        <v>986</v>
      </c>
      <c r="D1774" s="1509" t="s">
        <v>75</v>
      </c>
      <c r="E1774" s="1510"/>
      <c r="F1774" s="1511">
        <v>2</v>
      </c>
      <c r="G1774" s="1546"/>
      <c r="H1774" s="1510"/>
      <c r="I1774" s="1512"/>
    </row>
  </sheetData>
  <sheetProtection algorithmName="SHA-512" hashValue="qZ/kg6SFnn7MwR5QOv1XoaRd2NkY01zvmguKopQn4SyYJ0dVmrhw1+2HZkylw4RSbgOUxyZWwCd2pBM5TPrcVg==" saltValue="FzrJMW21afU/Yzb1ODIupw==" spinCount="100000" sheet="1" objects="1" scenarios="1"/>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53" r:id="rId86" xr:uid="{00000000-0004-0000-1700-000055000000}"/>
    <hyperlink ref="D1358" r:id="rId87" xr:uid="{00000000-0004-0000-1700-000056000000}"/>
    <hyperlink ref="D1365" r:id="rId88" xr:uid="{00000000-0004-0000-1700-000057000000}"/>
    <hyperlink ref="D1395" r:id="rId89" xr:uid="{00000000-0004-0000-1700-000058000000}"/>
    <hyperlink ref="D1407" r:id="rId90" xr:uid="{00000000-0004-0000-1700-000059000000}"/>
    <hyperlink ref="D1412" r:id="rId91" xr:uid="{00000000-0004-0000-1700-00005A000000}"/>
    <hyperlink ref="D1424" r:id="rId92" xr:uid="{00000000-0004-0000-1700-00005B000000}"/>
    <hyperlink ref="D1429" r:id="rId93" xr:uid="{00000000-0004-0000-1700-00005C000000}"/>
    <hyperlink ref="D1442" r:id="rId94" xr:uid="{00000000-0004-0000-1700-00005D000000}"/>
    <hyperlink ref="D1538" r:id="rId95" xr:uid="{00000000-0004-0000-1700-00005E000000}"/>
    <hyperlink ref="D1549" r:id="rId96" xr:uid="{00000000-0004-0000-1700-00005F000000}"/>
    <hyperlink ref="D1556" r:id="rId97" xr:uid="{00000000-0004-0000-1700-000060000000}"/>
    <hyperlink ref="D1571" r:id="rId98" xr:uid="{00000000-0004-0000-1700-000061000000}"/>
    <hyperlink ref="D1580" r:id="rId99" xr:uid="{00000000-0004-0000-1700-000062000000}"/>
    <hyperlink ref="D1585" r:id="rId100" xr:uid="{00000000-0004-0000-1700-000063000000}"/>
    <hyperlink ref="D1595" r:id="rId101" xr:uid="{00000000-0004-0000-1700-000064000000}"/>
    <hyperlink ref="D1601" r:id="rId102" xr:uid="{00000000-0004-0000-1700-000065000000}"/>
    <hyperlink ref="D1607" r:id="rId103" xr:uid="{00000000-0004-0000-1700-000066000000}"/>
    <hyperlink ref="D1652" r:id="rId104" xr:uid="{00000000-0004-0000-1700-000067000000}"/>
    <hyperlink ref="D1687" r:id="rId105" xr:uid="{00000000-0004-0000-1700-000068000000}"/>
    <hyperlink ref="D1714" r:id="rId106" xr:uid="{00000000-0004-0000-1700-000069000000}"/>
    <hyperlink ref="D1378" r:id="rId107" xr:uid="{00000000-0004-0000-1700-00006A000000}"/>
    <hyperlink ref="D1361"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5" r:id="rId128" xr:uid="{00000000-0004-0000-1700-00007F000000}"/>
    <hyperlink ref="D1542"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32" max="16383" man="1"/>
    <brk id="1337" max="16383" man="1"/>
    <brk id="1391" max="16383" man="1"/>
    <brk id="1442" max="16383" man="1"/>
    <brk id="1515" max="16383" man="1"/>
    <brk id="1563" max="16383" man="1"/>
    <brk id="1612" max="16383" man="1"/>
    <brk id="1711" max="16383" man="1"/>
    <brk id="1734" max="16383" man="1"/>
    <brk id="1746" max="16383" man="1"/>
    <brk id="17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4309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E47</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4309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294" t="s">
        <v>33</v>
      </c>
      <c r="C32" s="1295"/>
      <c r="D32" s="1296"/>
      <c r="E32" s="1299" t="s">
        <v>34</v>
      </c>
      <c r="F32" s="1299"/>
    </row>
    <row r="33" spans="1:28" s="40" customFormat="1" ht="24.95" customHeight="1" x14ac:dyDescent="0.2">
      <c r="A33" s="370" t="s">
        <v>330</v>
      </c>
      <c r="B33" s="1255" t="s">
        <v>331</v>
      </c>
      <c r="C33" s="1255"/>
      <c r="D33" s="1255"/>
      <c r="E33" s="1273">
        <f>SUM(E34:F41)</f>
        <v>0</v>
      </c>
      <c r="F33" s="1273"/>
    </row>
    <row r="34" spans="1:28" s="40" customFormat="1" ht="20.100000000000001" customHeight="1" x14ac:dyDescent="0.2">
      <c r="A34" s="373">
        <v>1</v>
      </c>
      <c r="B34" s="1265" t="s">
        <v>74</v>
      </c>
      <c r="C34" s="1266"/>
      <c r="D34" s="1267"/>
      <c r="E34" s="1268">
        <f>'01_B_D.1.2'!H9</f>
        <v>0</v>
      </c>
      <c r="F34" s="1269"/>
    </row>
    <row r="35" spans="1:28" s="40" customFormat="1" ht="20.100000000000001" customHeight="1" x14ac:dyDescent="0.2">
      <c r="A35" s="373">
        <v>2</v>
      </c>
      <c r="B35" s="1265" t="s">
        <v>4310</v>
      </c>
      <c r="C35" s="1266"/>
      <c r="D35" s="1267"/>
      <c r="E35" s="1268">
        <f>'01_B_D.1.2'!H88</f>
        <v>0</v>
      </c>
      <c r="F35" s="1269"/>
    </row>
    <row r="36" spans="1:28" s="40" customFormat="1" ht="20.100000000000001" customHeight="1" x14ac:dyDescent="0.2">
      <c r="A36" s="373">
        <v>3</v>
      </c>
      <c r="B36" s="1265" t="s">
        <v>43</v>
      </c>
      <c r="C36" s="1266"/>
      <c r="D36" s="1267"/>
      <c r="E36" s="1268">
        <f>'01_B_D.1.2'!H222</f>
        <v>0</v>
      </c>
      <c r="F36" s="1269"/>
    </row>
    <row r="37" spans="1:28" s="40" customFormat="1" ht="20.100000000000001" customHeight="1" x14ac:dyDescent="0.2">
      <c r="A37" s="373">
        <v>4</v>
      </c>
      <c r="B37" s="1265" t="s">
        <v>2890</v>
      </c>
      <c r="C37" s="1266"/>
      <c r="D37" s="1267"/>
      <c r="E37" s="1268">
        <f>'01_B_D.1.2'!H316</f>
        <v>0</v>
      </c>
      <c r="F37" s="1269"/>
    </row>
    <row r="38" spans="1:28" s="40" customFormat="1" ht="20.100000000000001" customHeight="1" x14ac:dyDescent="0.2">
      <c r="A38" s="373">
        <v>6</v>
      </c>
      <c r="B38" s="1265" t="s">
        <v>969</v>
      </c>
      <c r="C38" s="1266"/>
      <c r="D38" s="1267"/>
      <c r="E38" s="1268">
        <f>'01_B_D.1.2'!H506</f>
        <v>0</v>
      </c>
      <c r="F38" s="1269"/>
    </row>
    <row r="39" spans="1:28" s="40" customFormat="1" ht="20.100000000000001" customHeight="1" x14ac:dyDescent="0.2">
      <c r="A39" s="373">
        <v>9</v>
      </c>
      <c r="B39" s="1265" t="s">
        <v>970</v>
      </c>
      <c r="C39" s="1266"/>
      <c r="D39" s="1267"/>
      <c r="E39" s="1268">
        <f>'01_B_D.1.2'!H527</f>
        <v>0</v>
      </c>
      <c r="F39" s="1269"/>
    </row>
    <row r="40" spans="1:28" s="40" customFormat="1" ht="20.100000000000001" customHeight="1" x14ac:dyDescent="0.2">
      <c r="A40" s="373">
        <v>997</v>
      </c>
      <c r="B40" s="1265" t="s">
        <v>971</v>
      </c>
      <c r="C40" s="1266"/>
      <c r="D40" s="1267"/>
      <c r="E40" s="1268">
        <f>'01_B_D.1.2'!H724</f>
        <v>0</v>
      </c>
      <c r="F40" s="1269"/>
    </row>
    <row r="41" spans="1:28" s="40" customFormat="1" ht="20.100000000000001" customHeight="1" x14ac:dyDescent="0.2">
      <c r="A41" s="373">
        <v>998</v>
      </c>
      <c r="B41" s="1265" t="s">
        <v>972</v>
      </c>
      <c r="C41" s="1266"/>
      <c r="D41" s="1267"/>
      <c r="E41" s="1268">
        <f>'01_B_D.1.2'!H753</f>
        <v>0</v>
      </c>
      <c r="F41" s="1269"/>
    </row>
    <row r="42" spans="1:28" s="40" customFormat="1" ht="24.95" customHeight="1" x14ac:dyDescent="0.2">
      <c r="A42" s="370" t="s">
        <v>340</v>
      </c>
      <c r="B42" s="1255" t="s">
        <v>341</v>
      </c>
      <c r="C42" s="1255"/>
      <c r="D42" s="1255"/>
      <c r="E42" s="1273">
        <f>SUM(E43:F46)</f>
        <v>0</v>
      </c>
      <c r="F42" s="1273"/>
    </row>
    <row r="43" spans="1:28" s="40" customFormat="1" ht="20.100000000000001" customHeight="1" x14ac:dyDescent="0.2">
      <c r="A43" s="373">
        <v>762</v>
      </c>
      <c r="B43" s="1265" t="s">
        <v>345</v>
      </c>
      <c r="C43" s="1266"/>
      <c r="D43" s="1267"/>
      <c r="E43" s="1268">
        <f>'01_B_D.1.2'!H761</f>
        <v>0</v>
      </c>
      <c r="F43" s="1269"/>
    </row>
    <row r="44" spans="1:28" s="40" customFormat="1" ht="20.100000000000001" customHeight="1" x14ac:dyDescent="0.2">
      <c r="A44" s="373">
        <v>765</v>
      </c>
      <c r="B44" s="1265" t="s">
        <v>2895</v>
      </c>
      <c r="C44" s="1266"/>
      <c r="D44" s="1267"/>
      <c r="E44" s="1268">
        <f>'01_B_D.1.2'!H780</f>
        <v>0</v>
      </c>
      <c r="F44" s="1269"/>
    </row>
    <row r="45" spans="1:28" s="40" customFormat="1" ht="20.100000000000001" customHeight="1" x14ac:dyDescent="0.2">
      <c r="A45" s="373">
        <v>767</v>
      </c>
      <c r="B45" s="1265" t="s">
        <v>63</v>
      </c>
      <c r="C45" s="1266"/>
      <c r="D45" s="1267"/>
      <c r="E45" s="1268">
        <f>'01_B_D.1.2'!H785</f>
        <v>0</v>
      </c>
      <c r="F45" s="1269"/>
    </row>
    <row r="46" spans="1:28" s="40" customFormat="1" ht="20.100000000000001" customHeight="1" x14ac:dyDescent="0.2">
      <c r="A46" s="373">
        <v>789</v>
      </c>
      <c r="B46" s="1265" t="s">
        <v>4311</v>
      </c>
      <c r="C46" s="1266"/>
      <c r="D46" s="1267"/>
      <c r="E46" s="1268">
        <f>'01_B_D.1.2'!H810</f>
        <v>0</v>
      </c>
      <c r="F46" s="1269"/>
    </row>
    <row r="47" spans="1:28" s="56" customFormat="1" ht="24.95" customHeight="1" x14ac:dyDescent="0.2">
      <c r="A47" s="57" t="s">
        <v>79</v>
      </c>
      <c r="B47" s="42"/>
      <c r="C47" s="43"/>
      <c r="D47" s="43"/>
      <c r="E47" s="1292">
        <f>E33+E42</f>
        <v>0</v>
      </c>
      <c r="F47" s="1293"/>
      <c r="G47" s="45"/>
      <c r="H47" s="44"/>
      <c r="I47" s="44"/>
      <c r="J47" s="44"/>
      <c r="K47" s="44"/>
      <c r="L47" s="44"/>
      <c r="M47" s="44"/>
      <c r="N47" s="44"/>
      <c r="O47" s="44"/>
      <c r="P47" s="44"/>
      <c r="Q47" s="44"/>
      <c r="R47" s="44"/>
      <c r="S47" s="44"/>
      <c r="T47" s="44"/>
      <c r="U47" s="44"/>
      <c r="V47" s="44"/>
      <c r="W47" s="44"/>
      <c r="X47" s="44"/>
      <c r="Y47" s="44"/>
      <c r="Z47" s="44"/>
      <c r="AA47" s="44"/>
      <c r="AB47" s="44"/>
    </row>
    <row r="49" spans="1:6" ht="15.75" x14ac:dyDescent="0.25">
      <c r="A49" s="1" t="s">
        <v>2906</v>
      </c>
      <c r="B49" s="2"/>
      <c r="C49" s="2"/>
      <c r="D49" s="2"/>
      <c r="E49" s="3"/>
      <c r="F49" s="4"/>
    </row>
    <row r="50" spans="1:6" ht="15.75" x14ac:dyDescent="0.25">
      <c r="A50" s="6" t="s">
        <v>1</v>
      </c>
      <c r="B50" s="173" t="s">
        <v>2</v>
      </c>
      <c r="C50" s="8"/>
      <c r="D50" s="8"/>
      <c r="E50" s="9"/>
      <c r="F50" s="10"/>
    </row>
    <row r="51" spans="1:6" ht="15.75" x14ac:dyDescent="0.25">
      <c r="A51" s="11" t="s">
        <v>3</v>
      </c>
      <c r="B51" s="50" t="s">
        <v>2860</v>
      </c>
      <c r="C51" s="13"/>
      <c r="D51" s="13"/>
      <c r="E51" s="14"/>
      <c r="F51" s="15"/>
    </row>
    <row r="52" spans="1:6" ht="15.75" x14ac:dyDescent="0.25">
      <c r="A52" s="49" t="s">
        <v>38</v>
      </c>
      <c r="B52" s="50" t="s">
        <v>4309</v>
      </c>
      <c r="C52" s="13"/>
      <c r="D52" s="51"/>
      <c r="E52" s="52"/>
      <c r="F52" s="15"/>
    </row>
    <row r="53" spans="1:6" ht="12.75" x14ac:dyDescent="0.2">
      <c r="A53" s="16" t="s">
        <v>7</v>
      </c>
      <c r="B53" s="17" t="s">
        <v>8</v>
      </c>
      <c r="C53" s="18"/>
      <c r="D53" s="17"/>
      <c r="E53" s="21"/>
      <c r="F53" s="20"/>
    </row>
    <row r="54" spans="1:6" ht="12.75" x14ac:dyDescent="0.2">
      <c r="A54" s="62" t="s">
        <v>9</v>
      </c>
      <c r="B54" s="63"/>
      <c r="C54" s="65"/>
      <c r="D54" s="63"/>
      <c r="E54" s="64"/>
      <c r="F54" s="174"/>
    </row>
    <row r="55" spans="1:6" ht="15" x14ac:dyDescent="0.2">
      <c r="A55" s="1300" t="s">
        <v>32</v>
      </c>
      <c r="B55" s="1300" t="s">
        <v>33</v>
      </c>
      <c r="C55" s="1301" t="s">
        <v>2907</v>
      </c>
      <c r="D55" s="1302"/>
      <c r="E55" s="1303" t="s">
        <v>2908</v>
      </c>
      <c r="F55" s="1304"/>
    </row>
    <row r="56" spans="1:6" ht="15" x14ac:dyDescent="0.2">
      <c r="A56" s="1300"/>
      <c r="B56" s="1300"/>
      <c r="C56" s="1301" t="s">
        <v>34</v>
      </c>
      <c r="D56" s="1302"/>
      <c r="E56" s="1303" t="s">
        <v>34</v>
      </c>
      <c r="F56" s="1304"/>
    </row>
    <row r="57" spans="1:6" ht="15" x14ac:dyDescent="0.2">
      <c r="A57" s="370" t="s">
        <v>330</v>
      </c>
      <c r="B57" s="162" t="s">
        <v>331</v>
      </c>
      <c r="C57" s="1273">
        <f>SUM(C58:D65)</f>
        <v>0</v>
      </c>
      <c r="D57" s="1273"/>
      <c r="E57" s="1273">
        <f>SUM(E58:F65)</f>
        <v>0</v>
      </c>
      <c r="F57" s="1273"/>
    </row>
    <row r="58" spans="1:6" ht="15" x14ac:dyDescent="0.2">
      <c r="A58" s="373">
        <v>1</v>
      </c>
      <c r="B58" s="165" t="s">
        <v>74</v>
      </c>
      <c r="C58" s="1268">
        <f>'01_B_D.1.2'!H19+'01_B_D.1.2'!H30+'01_B_D.1.2'!H35+'01_B_D.1.2'!H40+'01_B_D.1.2'!H51+'01_B_D.1.2'!H60+'01_B_D.1.2'!H67+'01_B_D.1.2'!H75+'01_B_D.1.2'!H79+'01_B_D.1.2'!H84</f>
        <v>0</v>
      </c>
      <c r="D58" s="1269"/>
      <c r="E58" s="1268">
        <f>'01_B_D.1.2'!H10+'01_B_D.1.2'!H45+'01_B_D.1.2'!H57+'01_B_D.1.2'!H63+'01_B_D.1.2'!H71</f>
        <v>0</v>
      </c>
      <c r="F58" s="1269"/>
    </row>
    <row r="59" spans="1:6" ht="15" x14ac:dyDescent="0.2">
      <c r="A59" s="373">
        <v>2</v>
      </c>
      <c r="B59" s="165" t="s">
        <v>4310</v>
      </c>
      <c r="C59" s="1268">
        <f>'01_B_D.1.2'!H89+'01_B_D.1.2'!H96+'01_B_D.1.2'!H111+'01_B_D.1.2'!H135+'01_B_D.1.2'!H161+'01_B_D.1.2'!H179+'01_B_D.1.2'!H187+'01_B_D.1.2'!H192+'01_B_D.1.2'!H197+'01_B_D.1.2'!H204+'01_B_D.1.2'!H211+'01_B_D.1.2'!H214</f>
        <v>0</v>
      </c>
      <c r="D59" s="1269"/>
      <c r="E59" s="1268">
        <f>'01_B_D.1.2'!H101+'01_B_D.1.2'!H123+'01_B_D.1.2'!H149+'01_B_D.1.2'!H176+'01_B_D.1.2'!H182</f>
        <v>0</v>
      </c>
      <c r="F59" s="1269"/>
    </row>
    <row r="60" spans="1:6" ht="15" x14ac:dyDescent="0.2">
      <c r="A60" s="373">
        <v>3</v>
      </c>
      <c r="B60" s="165" t="s">
        <v>43</v>
      </c>
      <c r="C60" s="1268">
        <f>'01_B_D.1.2'!H228+'01_B_D.1.2'!H233+'01_B_D.1.2'!H240+'01_B_D.1.2'!H247+'01_B_D.1.2'!H250</f>
        <v>0</v>
      </c>
      <c r="D60" s="1269"/>
      <c r="E60" s="1268">
        <f>'01_B_D.1.2'!H223+'01_B_D.1.2'!H258+'01_B_D.1.2'!H265+'01_B_D.1.2'!H276+'01_B_D.1.2'!H282+'01_B_D.1.2'!H285+'01_B_D.1.2'!H295+'01_B_D.1.2'!H298+'01_B_D.1.2'!H307+'01_B_D.1.2'!H310</f>
        <v>0</v>
      </c>
      <c r="F60" s="1269"/>
    </row>
    <row r="61" spans="1:6" ht="15" x14ac:dyDescent="0.2">
      <c r="A61" s="373">
        <v>4</v>
      </c>
      <c r="B61" s="165" t="s">
        <v>2890</v>
      </c>
      <c r="C61" s="1268">
        <f>'01_B_D.1.2'!H403+'01_B_D.1.2'!H416+'01_B_D.1.2'!H426+'01_B_D.1.2'!H435</f>
        <v>0</v>
      </c>
      <c r="D61" s="1269"/>
      <c r="E61" s="1268">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269"/>
    </row>
    <row r="62" spans="1:6" ht="15" x14ac:dyDescent="0.2">
      <c r="A62" s="373">
        <v>6</v>
      </c>
      <c r="B62" s="165" t="s">
        <v>969</v>
      </c>
      <c r="C62" s="1268">
        <f>'01_B_D.1.2'!H507</f>
        <v>0</v>
      </c>
      <c r="D62" s="1269"/>
      <c r="E62" s="1268">
        <f>'01_B_D.1.2'!H515</f>
        <v>0</v>
      </c>
      <c r="F62" s="1269"/>
    </row>
    <row r="63" spans="1:6" ht="15" x14ac:dyDescent="0.2">
      <c r="A63" s="373">
        <v>9</v>
      </c>
      <c r="B63" s="165" t="s">
        <v>970</v>
      </c>
      <c r="C63" s="1268">
        <f>'01_B_D.1.2'!H534+'01_B_D.1.2'!H540+'01_B_D.1.2'!H566+'01_B_D.1.2'!H580+'01_B_D.1.2'!H589+'01_B_D.1.2'!H603+'01_B_D.1.2'!H615+'01_B_D.1.2'!H622+'01_B_D.1.2'!H630+'01_B_D.1.2'!H646+'01_B_D.1.2'!H667+'01_B_D.1.2'!H675+'01_B_D.1.2'!H689+'01_B_D.1.2'!H706</f>
        <v>0</v>
      </c>
      <c r="D63" s="1269"/>
      <c r="E63" s="1268">
        <f>'01_B_D.1.2'!H528+'01_B_D.1.2'!H545+'01_B_D.1.2'!H556+'01_B_D.1.2'!H571+'01_B_D.1.2'!H594+'01_B_D.1.2'!H597+'01_B_D.1.2'!H608+'01_B_D.1.2'!H634+'01_B_D.1.2'!H639+'01_B_D.1.2'!H651+'01_B_D.1.2'!H656+'01_B_D.1.2'!H662+'01_B_D.1.2'!H682+'01_B_D.1.2'!H700+'01_B_D.1.2'!H713+'01_B_D.1.2'!H719</f>
        <v>0</v>
      </c>
      <c r="F63" s="1269"/>
    </row>
    <row r="64" spans="1:6" ht="15" x14ac:dyDescent="0.2">
      <c r="A64" s="373">
        <v>997</v>
      </c>
      <c r="B64" s="165" t="s">
        <v>971</v>
      </c>
      <c r="C64" s="1268">
        <f>'01_B_D.1.2'!H728+'01_B_D.1.2'!H734+'01_B_D.1.2'!H742+'01_B_D.1.2'!H749</f>
        <v>0</v>
      </c>
      <c r="D64" s="1269"/>
      <c r="E64" s="1268">
        <f>'01_B_D.1.2'!H725+'01_B_D.1.2'!H731+'01_B_D.1.2'!H738+'01_B_D.1.2'!H746</f>
        <v>0</v>
      </c>
      <c r="F64" s="1269"/>
    </row>
    <row r="65" spans="1:6" ht="15" x14ac:dyDescent="0.2">
      <c r="A65" s="373">
        <v>998</v>
      </c>
      <c r="B65" s="165" t="s">
        <v>972</v>
      </c>
      <c r="C65" s="1268">
        <f>'01_B_D.1.2'!H757</f>
        <v>0</v>
      </c>
      <c r="D65" s="1269"/>
      <c r="E65" s="1268">
        <f>'01_B_D.1.2'!H754</f>
        <v>0</v>
      </c>
      <c r="F65" s="1269"/>
    </row>
    <row r="66" spans="1:6" ht="15" x14ac:dyDescent="0.2">
      <c r="A66" s="370" t="s">
        <v>340</v>
      </c>
      <c r="B66" s="162" t="s">
        <v>341</v>
      </c>
      <c r="C66" s="1273">
        <f>SUM(C67:D70)</f>
        <v>0</v>
      </c>
      <c r="D66" s="1273"/>
      <c r="E66" s="1273">
        <f>SUM(E67:F70)</f>
        <v>0</v>
      </c>
      <c r="F66" s="1273"/>
    </row>
    <row r="67" spans="1:6" ht="15" x14ac:dyDescent="0.2">
      <c r="A67" s="373">
        <v>762</v>
      </c>
      <c r="B67" s="165" t="s">
        <v>345</v>
      </c>
      <c r="C67" s="1268">
        <f>0</f>
        <v>0</v>
      </c>
      <c r="D67" s="1269"/>
      <c r="E67" s="1268">
        <f>'01_B_D.1.2'!H762+'01_B_D.1.2'!H767+'01_B_D.1.2'!H773+'01_B_D.1.2'!H777</f>
        <v>0</v>
      </c>
      <c r="F67" s="1269"/>
    </row>
    <row r="68" spans="1:6" ht="15" x14ac:dyDescent="0.2">
      <c r="A68" s="373">
        <v>765</v>
      </c>
      <c r="B68" s="165" t="s">
        <v>2895</v>
      </c>
      <c r="C68" s="1268">
        <f>0</f>
        <v>0</v>
      </c>
      <c r="D68" s="1269"/>
      <c r="E68" s="1268">
        <f>'01_B_D.1.2'!H781</f>
        <v>0</v>
      </c>
      <c r="F68" s="1269"/>
    </row>
    <row r="69" spans="1:6" ht="15" x14ac:dyDescent="0.2">
      <c r="A69" s="373">
        <v>767</v>
      </c>
      <c r="B69" s="165" t="s">
        <v>63</v>
      </c>
      <c r="C69" s="1268">
        <f>'01_B_D.1.2'!H790+'01_B_D.1.2'!H794+'01_B_D.1.2'!H798</f>
        <v>0</v>
      </c>
      <c r="D69" s="1269"/>
      <c r="E69" s="1268">
        <f>'01_B_D.1.2'!H786+'01_B_D.1.2'!H803+'01_B_D.1.2'!H807</f>
        <v>0</v>
      </c>
      <c r="F69" s="1269"/>
    </row>
    <row r="70" spans="1:6" ht="15" x14ac:dyDescent="0.2">
      <c r="A70" s="373">
        <v>789</v>
      </c>
      <c r="B70" s="165" t="s">
        <v>4311</v>
      </c>
      <c r="C70" s="1268">
        <f>'01_B_D.1.2'!H816+'01_B_D.1.2'!H827</f>
        <v>0</v>
      </c>
      <c r="D70" s="1269"/>
      <c r="E70" s="1268">
        <f>'01_B_D.1.2'!H811+'01_B_D.1.2'!H822</f>
        <v>0</v>
      </c>
      <c r="F70" s="1269"/>
    </row>
    <row r="71" spans="1:6" ht="15.75" x14ac:dyDescent="0.2">
      <c r="A71" s="1305" t="s">
        <v>2909</v>
      </c>
      <c r="B71" s="1306"/>
      <c r="C71" s="1307">
        <f>C57+C66</f>
        <v>0</v>
      </c>
      <c r="D71" s="1308"/>
      <c r="E71" s="1309">
        <f>E57+E66</f>
        <v>0</v>
      </c>
      <c r="F71" s="1293"/>
    </row>
    <row r="72" spans="1:6" ht="15.75" x14ac:dyDescent="0.2">
      <c r="A72" s="1286" t="s">
        <v>79</v>
      </c>
      <c r="B72" s="1286"/>
      <c r="C72" s="1287">
        <f>C71+E71</f>
        <v>0</v>
      </c>
      <c r="D72" s="1287"/>
      <c r="E72" s="1287"/>
      <c r="F72" s="1287"/>
    </row>
  </sheetData>
  <sheetProtection algorithmName="SHA-512" hashValue="Mk2UOF1tgoB+iuz2nmCVt9627HnsU0knaySjyI0z1WykxMANgTkL1zbvFVSQcFXCAZ6x+KqUuYvO7gtul8IZcw==" saltValue="TS0y11ko09WjYX2cgLBR9g=="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topLeftCell="A796"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12"/>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0"/>
      <c r="C4" s="50"/>
      <c r="D4" s="50" t="s">
        <v>4309</v>
      </c>
      <c r="E4" s="52"/>
      <c r="F4" s="13"/>
      <c r="G4" s="50"/>
      <c r="H4" s="550"/>
      <c r="I4" s="551"/>
    </row>
    <row r="5" spans="1:29" x14ac:dyDescent="0.2">
      <c r="A5" s="16" t="s">
        <v>7</v>
      </c>
      <c r="B5" s="17"/>
      <c r="C5" s="17"/>
      <c r="D5" s="17" t="s">
        <v>8</v>
      </c>
      <c r="E5" s="21"/>
      <c r="F5" s="18"/>
      <c r="G5" s="17"/>
      <c r="H5" s="17"/>
      <c r="I5" s="552"/>
    </row>
    <row r="6" spans="1:29" x14ac:dyDescent="0.2">
      <c r="A6" s="62" t="s">
        <v>9</v>
      </c>
      <c r="B6" s="63"/>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330</v>
      </c>
      <c r="D8" s="50" t="s">
        <v>978</v>
      </c>
      <c r="E8" s="556"/>
      <c r="F8" s="557"/>
      <c r="G8" s="557"/>
      <c r="H8" s="558">
        <f>H9+H88+H222+H316+H506+H527+H724+H753</f>
        <v>0</v>
      </c>
      <c r="I8" s="559"/>
    </row>
    <row r="9" spans="1:29" s="46" customFormat="1" ht="24.95" customHeight="1" x14ac:dyDescent="0.25">
      <c r="A9" s="560"/>
      <c r="B9" s="561" t="s">
        <v>977</v>
      </c>
      <c r="C9" s="55" t="s">
        <v>73</v>
      </c>
      <c r="D9" s="55" t="s">
        <v>74</v>
      </c>
      <c r="E9" s="562"/>
      <c r="F9" s="563"/>
      <c r="G9" s="563"/>
      <c r="H9" s="564">
        <f>SUM(H10:H87)</f>
        <v>0</v>
      </c>
      <c r="I9" s="565"/>
    </row>
    <row r="10" spans="1:29" s="46" customFormat="1" ht="24.95" customHeight="1" x14ac:dyDescent="0.25">
      <c r="A10" s="278" t="s">
        <v>4312</v>
      </c>
      <c r="B10" s="278" t="s">
        <v>979</v>
      </c>
      <c r="C10" s="382" t="s">
        <v>4313</v>
      </c>
      <c r="D10" s="280" t="s">
        <v>4314</v>
      </c>
      <c r="E10" s="281" t="s">
        <v>142</v>
      </c>
      <c r="F10" s="282">
        <v>26.722999999999999</v>
      </c>
      <c r="G10" s="67"/>
      <c r="H10" s="254">
        <f>ROUND(G10*F10,2)</f>
        <v>0</v>
      </c>
      <c r="I10" s="280" t="s">
        <v>982</v>
      </c>
    </row>
    <row r="11" spans="1:29" s="526" customFormat="1" ht="24" x14ac:dyDescent="0.2">
      <c r="A11" s="175"/>
      <c r="B11" s="589" t="s">
        <v>2912</v>
      </c>
      <c r="C11" s="209"/>
      <c r="D11" s="524" t="s">
        <v>4315</v>
      </c>
      <c r="E11" s="209"/>
      <c r="F11" s="209"/>
      <c r="G11" s="209"/>
      <c r="H11" s="209"/>
      <c r="I11" s="385"/>
    </row>
    <row r="12" spans="1:29" s="526" customFormat="1" ht="12" x14ac:dyDescent="0.2">
      <c r="A12" s="175"/>
      <c r="B12" s="589" t="s">
        <v>983</v>
      </c>
      <c r="C12" s="209"/>
      <c r="D12" s="176" t="s">
        <v>4316</v>
      </c>
      <c r="E12" s="209"/>
      <c r="F12" s="209"/>
      <c r="G12" s="209"/>
      <c r="H12" s="209"/>
      <c r="I12" s="385"/>
    </row>
    <row r="13" spans="1:29" s="526" customFormat="1" ht="12" x14ac:dyDescent="0.2">
      <c r="A13" s="177"/>
      <c r="B13" s="589" t="s">
        <v>985</v>
      </c>
      <c r="C13" s="589" t="s">
        <v>986</v>
      </c>
      <c r="D13" s="524" t="s">
        <v>3047</v>
      </c>
      <c r="E13" s="209"/>
      <c r="F13" s="589" t="s">
        <v>986</v>
      </c>
      <c r="G13" s="212"/>
      <c r="H13" s="212"/>
      <c r="I13" s="383"/>
    </row>
    <row r="14" spans="1:29" s="526" customFormat="1" ht="12" x14ac:dyDescent="0.2">
      <c r="A14" s="178"/>
      <c r="B14" s="589" t="s">
        <v>985</v>
      </c>
      <c r="C14" s="589" t="s">
        <v>986</v>
      </c>
      <c r="D14" s="524" t="s">
        <v>4317</v>
      </c>
      <c r="E14" s="209"/>
      <c r="F14" s="590">
        <v>19.748999999999999</v>
      </c>
      <c r="G14" s="215"/>
      <c r="H14" s="215"/>
      <c r="I14" s="384"/>
    </row>
    <row r="15" spans="1:29" s="526" customFormat="1" ht="12" x14ac:dyDescent="0.2">
      <c r="A15" s="178"/>
      <c r="B15" s="589" t="s">
        <v>985</v>
      </c>
      <c r="C15" s="589" t="s">
        <v>986</v>
      </c>
      <c r="D15" s="524" t="s">
        <v>4318</v>
      </c>
      <c r="E15" s="209"/>
      <c r="F15" s="590">
        <v>1.5740000000000001</v>
      </c>
      <c r="G15" s="215"/>
      <c r="H15" s="215"/>
      <c r="I15" s="384"/>
    </row>
    <row r="16" spans="1:29" s="526" customFormat="1" ht="12" x14ac:dyDescent="0.2">
      <c r="A16" s="178"/>
      <c r="B16" s="589" t="s">
        <v>985</v>
      </c>
      <c r="C16" s="589" t="s">
        <v>986</v>
      </c>
      <c r="D16" s="524" t="s">
        <v>4319</v>
      </c>
      <c r="E16" s="209"/>
      <c r="F16" s="590">
        <v>1.5549999999999999</v>
      </c>
      <c r="G16" s="215"/>
      <c r="H16" s="215"/>
      <c r="I16" s="384"/>
    </row>
    <row r="17" spans="1:9" s="526" customFormat="1" ht="12" x14ac:dyDescent="0.2">
      <c r="A17" s="178"/>
      <c r="B17" s="589" t="s">
        <v>985</v>
      </c>
      <c r="C17" s="589" t="s">
        <v>986</v>
      </c>
      <c r="D17" s="524" t="s">
        <v>4320</v>
      </c>
      <c r="E17" s="209"/>
      <c r="F17" s="590">
        <v>3.8450000000000002</v>
      </c>
      <c r="G17" s="215"/>
      <c r="H17" s="215"/>
      <c r="I17" s="384"/>
    </row>
    <row r="18" spans="1:9" s="526" customFormat="1" ht="12" x14ac:dyDescent="0.2">
      <c r="A18" s="179"/>
      <c r="B18" s="589" t="s">
        <v>985</v>
      </c>
      <c r="C18" s="589" t="s">
        <v>986</v>
      </c>
      <c r="D18" s="524" t="s">
        <v>1023</v>
      </c>
      <c r="E18" s="209"/>
      <c r="F18" s="590">
        <v>26.722999999999999</v>
      </c>
      <c r="G18" s="219"/>
      <c r="H18" s="219"/>
      <c r="I18" s="387"/>
    </row>
    <row r="19" spans="1:9" s="46" customFormat="1" ht="24.95" customHeight="1" x14ac:dyDescent="0.25">
      <c r="A19" s="571" t="s">
        <v>4321</v>
      </c>
      <c r="B19" s="572" t="s">
        <v>979</v>
      </c>
      <c r="C19" s="573" t="s">
        <v>4313</v>
      </c>
      <c r="D19" s="574" t="s">
        <v>4322</v>
      </c>
      <c r="E19" s="575" t="s">
        <v>142</v>
      </c>
      <c r="F19" s="576">
        <v>12.831</v>
      </c>
      <c r="G19" s="67"/>
      <c r="H19" s="577">
        <f>ROUND(G19*F19,2)</f>
        <v>0</v>
      </c>
      <c r="I19" s="574" t="s">
        <v>982</v>
      </c>
    </row>
    <row r="20" spans="1:9" s="526" customFormat="1" ht="24" x14ac:dyDescent="0.2">
      <c r="A20" s="177"/>
      <c r="B20" s="589" t="s">
        <v>2912</v>
      </c>
      <c r="C20" s="589"/>
      <c r="D20" s="524" t="s">
        <v>4323</v>
      </c>
      <c r="E20" s="209"/>
      <c r="F20" s="589"/>
      <c r="G20" s="212"/>
      <c r="H20" s="212"/>
      <c r="I20" s="383"/>
    </row>
    <row r="21" spans="1:9" s="526" customFormat="1" ht="12" x14ac:dyDescent="0.2">
      <c r="A21" s="177"/>
      <c r="B21" s="589" t="s">
        <v>983</v>
      </c>
      <c r="C21" s="589"/>
      <c r="D21" s="524" t="s">
        <v>4316</v>
      </c>
      <c r="E21" s="209"/>
      <c r="F21" s="589"/>
      <c r="G21" s="212"/>
      <c r="H21" s="212"/>
      <c r="I21" s="383"/>
    </row>
    <row r="22" spans="1:9" s="526" customFormat="1" ht="12" x14ac:dyDescent="0.2">
      <c r="A22" s="177"/>
      <c r="B22" s="589" t="s">
        <v>985</v>
      </c>
      <c r="C22" s="589" t="s">
        <v>986</v>
      </c>
      <c r="D22" s="524" t="s">
        <v>3047</v>
      </c>
      <c r="E22" s="209"/>
      <c r="F22" s="589" t="s">
        <v>986</v>
      </c>
      <c r="G22" s="212"/>
      <c r="H22" s="212"/>
      <c r="I22" s="383"/>
    </row>
    <row r="23" spans="1:9" s="526" customFormat="1" ht="12" x14ac:dyDescent="0.2">
      <c r="A23" s="177"/>
      <c r="B23" s="589" t="s">
        <v>985</v>
      </c>
      <c r="C23" s="589" t="s">
        <v>986</v>
      </c>
      <c r="D23" s="524" t="s">
        <v>4324</v>
      </c>
      <c r="E23" s="209"/>
      <c r="F23" s="589">
        <v>3.4750000000000001</v>
      </c>
      <c r="G23" s="212"/>
      <c r="H23" s="212"/>
      <c r="I23" s="383"/>
    </row>
    <row r="24" spans="1:9" s="526" customFormat="1" ht="12" x14ac:dyDescent="0.2">
      <c r="A24" s="177"/>
      <c r="B24" s="589" t="s">
        <v>985</v>
      </c>
      <c r="C24" s="589" t="s">
        <v>986</v>
      </c>
      <c r="D24" s="524" t="s">
        <v>4325</v>
      </c>
      <c r="E24" s="209"/>
      <c r="F24" s="589">
        <v>1.536</v>
      </c>
      <c r="G24" s="212"/>
      <c r="H24" s="212"/>
      <c r="I24" s="383"/>
    </row>
    <row r="25" spans="1:9" s="526" customFormat="1" ht="12" x14ac:dyDescent="0.2">
      <c r="A25" s="177"/>
      <c r="B25" s="589" t="s">
        <v>985</v>
      </c>
      <c r="C25" s="589" t="s">
        <v>986</v>
      </c>
      <c r="D25" s="524" t="s">
        <v>4326</v>
      </c>
      <c r="E25" s="209"/>
      <c r="F25" s="589">
        <v>3.0139999999999998</v>
      </c>
      <c r="G25" s="212"/>
      <c r="H25" s="212"/>
      <c r="I25" s="383"/>
    </row>
    <row r="26" spans="1:9" s="526" customFormat="1" ht="12" x14ac:dyDescent="0.2">
      <c r="A26" s="177"/>
      <c r="B26" s="589" t="s">
        <v>985</v>
      </c>
      <c r="C26" s="589" t="s">
        <v>986</v>
      </c>
      <c r="D26" s="524" t="s">
        <v>4327</v>
      </c>
      <c r="E26" s="209"/>
      <c r="F26" s="589">
        <v>2.6459999999999999</v>
      </c>
      <c r="G26" s="212"/>
      <c r="H26" s="212"/>
      <c r="I26" s="383"/>
    </row>
    <row r="27" spans="1:9" s="526" customFormat="1" ht="12" x14ac:dyDescent="0.2">
      <c r="A27" s="177"/>
      <c r="B27" s="589" t="s">
        <v>985</v>
      </c>
      <c r="C27" s="589" t="s">
        <v>986</v>
      </c>
      <c r="D27" s="524" t="s">
        <v>4328</v>
      </c>
      <c r="E27" s="209"/>
      <c r="F27" s="589">
        <v>0.64800000000000002</v>
      </c>
      <c r="G27" s="212"/>
      <c r="H27" s="212"/>
      <c r="I27" s="383"/>
    </row>
    <row r="28" spans="1:9" s="526" customFormat="1" ht="12" x14ac:dyDescent="0.2">
      <c r="A28" s="177"/>
      <c r="B28" s="589" t="s">
        <v>985</v>
      </c>
      <c r="C28" s="589" t="s">
        <v>986</v>
      </c>
      <c r="D28" s="524" t="s">
        <v>4329</v>
      </c>
      <c r="E28" s="209"/>
      <c r="F28" s="589">
        <v>1.512</v>
      </c>
      <c r="G28" s="212"/>
      <c r="H28" s="212"/>
      <c r="I28" s="383"/>
    </row>
    <row r="29" spans="1:9" s="526" customFormat="1" ht="12" x14ac:dyDescent="0.2">
      <c r="A29" s="177"/>
      <c r="B29" s="589" t="s">
        <v>985</v>
      </c>
      <c r="C29" s="589" t="s">
        <v>986</v>
      </c>
      <c r="D29" s="524" t="s">
        <v>1023</v>
      </c>
      <c r="E29" s="209"/>
      <c r="F29" s="589">
        <v>12.831</v>
      </c>
      <c r="G29" s="212"/>
      <c r="H29" s="212"/>
      <c r="I29" s="383"/>
    </row>
    <row r="30" spans="1:9" s="46" customFormat="1" ht="24.95" customHeight="1" x14ac:dyDescent="0.25">
      <c r="A30" s="571" t="s">
        <v>3553</v>
      </c>
      <c r="B30" s="572" t="s">
        <v>979</v>
      </c>
      <c r="C30" s="573" t="s">
        <v>4330</v>
      </c>
      <c r="D30" s="574" t="s">
        <v>4331</v>
      </c>
      <c r="E30" s="575" t="s">
        <v>142</v>
      </c>
      <c r="F30" s="576">
        <v>5.7389999999999999</v>
      </c>
      <c r="G30" s="67"/>
      <c r="H30" s="577">
        <f>ROUND(G30*F30,2)</f>
        <v>0</v>
      </c>
      <c r="I30" s="574" t="s">
        <v>982</v>
      </c>
    </row>
    <row r="31" spans="1:9" s="526" customFormat="1" ht="12" x14ac:dyDescent="0.2">
      <c r="A31" s="175"/>
      <c r="B31" s="221" t="s">
        <v>2912</v>
      </c>
      <c r="C31" s="209"/>
      <c r="D31" s="524" t="s">
        <v>4332</v>
      </c>
      <c r="E31" s="209"/>
      <c r="F31" s="209"/>
      <c r="G31" s="209"/>
      <c r="H31" s="209"/>
      <c r="I31" s="385"/>
    </row>
    <row r="32" spans="1:9" s="526" customFormat="1" ht="12" x14ac:dyDescent="0.2">
      <c r="A32" s="175"/>
      <c r="B32" s="454" t="s">
        <v>983</v>
      </c>
      <c r="C32" s="209"/>
      <c r="D32" s="180" t="s">
        <v>4333</v>
      </c>
      <c r="E32" s="209"/>
      <c r="F32" s="209"/>
      <c r="G32" s="209"/>
      <c r="H32" s="209"/>
      <c r="I32" s="385"/>
    </row>
    <row r="33" spans="1:9" s="526" customFormat="1" ht="12" x14ac:dyDescent="0.2">
      <c r="A33" s="177"/>
      <c r="B33" s="221" t="s">
        <v>985</v>
      </c>
      <c r="C33" s="210" t="s">
        <v>986</v>
      </c>
      <c r="D33" s="211" t="s">
        <v>4334</v>
      </c>
      <c r="E33" s="212"/>
      <c r="F33" s="210" t="s">
        <v>986</v>
      </c>
      <c r="G33" s="212"/>
      <c r="H33" s="212"/>
      <c r="I33" s="383"/>
    </row>
    <row r="34" spans="1:9" s="526" customFormat="1" ht="12" x14ac:dyDescent="0.2">
      <c r="A34" s="178"/>
      <c r="B34" s="221" t="s">
        <v>985</v>
      </c>
      <c r="C34" s="213" t="s">
        <v>986</v>
      </c>
      <c r="D34" s="214" t="s">
        <v>4335</v>
      </c>
      <c r="E34" s="215"/>
      <c r="F34" s="216">
        <v>5.7389999999999999</v>
      </c>
      <c r="G34" s="215"/>
      <c r="H34" s="215"/>
      <c r="I34" s="384"/>
    </row>
    <row r="35" spans="1:9" s="46" customFormat="1" ht="24.95" customHeight="1" x14ac:dyDescent="0.25">
      <c r="A35" s="571" t="s">
        <v>1321</v>
      </c>
      <c r="B35" s="572" t="s">
        <v>979</v>
      </c>
      <c r="C35" s="573" t="s">
        <v>4336</v>
      </c>
      <c r="D35" s="574" t="s">
        <v>4337</v>
      </c>
      <c r="E35" s="575" t="s">
        <v>142</v>
      </c>
      <c r="F35" s="576">
        <v>5.7389999999999999</v>
      </c>
      <c r="G35" s="67"/>
      <c r="H35" s="577">
        <f>ROUND(G35*F35,2)</f>
        <v>0</v>
      </c>
      <c r="I35" s="574" t="s">
        <v>982</v>
      </c>
    </row>
    <row r="36" spans="1:9" s="526" customFormat="1" ht="36" x14ac:dyDescent="0.2">
      <c r="A36" s="175"/>
      <c r="B36" s="221" t="s">
        <v>2912</v>
      </c>
      <c r="C36" s="209"/>
      <c r="D36" s="524" t="s">
        <v>4338</v>
      </c>
      <c r="E36" s="209"/>
      <c r="F36" s="209"/>
      <c r="G36" s="209"/>
      <c r="H36" s="209"/>
      <c r="I36" s="385"/>
    </row>
    <row r="37" spans="1:9" s="526" customFormat="1" ht="12" x14ac:dyDescent="0.2">
      <c r="A37" s="175"/>
      <c r="B37" s="454" t="s">
        <v>983</v>
      </c>
      <c r="C37" s="209"/>
      <c r="D37" s="180" t="s">
        <v>4339</v>
      </c>
      <c r="E37" s="209"/>
      <c r="F37" s="209"/>
      <c r="G37" s="209"/>
      <c r="H37" s="209"/>
      <c r="I37" s="385"/>
    </row>
    <row r="38" spans="1:9" s="526" customFormat="1" ht="12" x14ac:dyDescent="0.2">
      <c r="A38" s="177"/>
      <c r="B38" s="221" t="s">
        <v>985</v>
      </c>
      <c r="C38" s="210" t="s">
        <v>986</v>
      </c>
      <c r="D38" s="211" t="s">
        <v>4334</v>
      </c>
      <c r="E38" s="212"/>
      <c r="F38" s="210" t="s">
        <v>986</v>
      </c>
      <c r="G38" s="212"/>
      <c r="H38" s="212"/>
      <c r="I38" s="383"/>
    </row>
    <row r="39" spans="1:9" s="526" customFormat="1" ht="12" x14ac:dyDescent="0.2">
      <c r="A39" s="178"/>
      <c r="B39" s="221" t="s">
        <v>985</v>
      </c>
      <c r="C39" s="213" t="s">
        <v>986</v>
      </c>
      <c r="D39" s="214" t="s">
        <v>4335</v>
      </c>
      <c r="E39" s="215"/>
      <c r="F39" s="216">
        <v>5.7389999999999999</v>
      </c>
      <c r="G39" s="215"/>
      <c r="H39" s="215"/>
      <c r="I39" s="384"/>
    </row>
    <row r="40" spans="1:9" s="46" customFormat="1" ht="24.95" customHeight="1" x14ac:dyDescent="0.25">
      <c r="A40" s="571" t="s">
        <v>3561</v>
      </c>
      <c r="B40" s="572" t="s">
        <v>979</v>
      </c>
      <c r="C40" s="573" t="s">
        <v>4340</v>
      </c>
      <c r="D40" s="574" t="s">
        <v>4341</v>
      </c>
      <c r="E40" s="575" t="s">
        <v>142</v>
      </c>
      <c r="F40" s="576">
        <v>5.7389999999999999</v>
      </c>
      <c r="G40" s="67"/>
      <c r="H40" s="577">
        <f>ROUND(G40*F40,2)</f>
        <v>0</v>
      </c>
      <c r="I40" s="574" t="s">
        <v>982</v>
      </c>
    </row>
    <row r="41" spans="1:9" s="526" customFormat="1" ht="24" x14ac:dyDescent="0.2">
      <c r="A41" s="175"/>
      <c r="B41" s="221" t="s">
        <v>2912</v>
      </c>
      <c r="C41" s="209"/>
      <c r="D41" s="524" t="s">
        <v>4342</v>
      </c>
      <c r="E41" s="209"/>
      <c r="F41" s="209"/>
      <c r="G41" s="209"/>
      <c r="H41" s="209"/>
      <c r="I41" s="385"/>
    </row>
    <row r="42" spans="1:9" s="526" customFormat="1" ht="12" x14ac:dyDescent="0.2">
      <c r="A42" s="175"/>
      <c r="B42" s="454" t="s">
        <v>983</v>
      </c>
      <c r="C42" s="209"/>
      <c r="D42" s="180" t="s">
        <v>4343</v>
      </c>
      <c r="E42" s="209"/>
      <c r="F42" s="209"/>
      <c r="G42" s="209"/>
      <c r="H42" s="209"/>
      <c r="I42" s="385"/>
    </row>
    <row r="43" spans="1:9" s="526" customFormat="1" ht="12" x14ac:dyDescent="0.2">
      <c r="A43" s="177"/>
      <c r="B43" s="221" t="s">
        <v>985</v>
      </c>
      <c r="C43" s="210" t="s">
        <v>986</v>
      </c>
      <c r="D43" s="211" t="s">
        <v>4334</v>
      </c>
      <c r="E43" s="212"/>
      <c r="F43" s="210" t="s">
        <v>986</v>
      </c>
      <c r="G43" s="212"/>
      <c r="H43" s="212"/>
      <c r="I43" s="383"/>
    </row>
    <row r="44" spans="1:9" s="526" customFormat="1" ht="12" x14ac:dyDescent="0.2">
      <c r="A44" s="178"/>
      <c r="B44" s="221" t="s">
        <v>985</v>
      </c>
      <c r="C44" s="213" t="s">
        <v>986</v>
      </c>
      <c r="D44" s="214" t="s">
        <v>4335</v>
      </c>
      <c r="E44" s="215"/>
      <c r="F44" s="216">
        <v>5.7389999999999999</v>
      </c>
      <c r="G44" s="215"/>
      <c r="H44" s="215"/>
      <c r="I44" s="384"/>
    </row>
    <row r="45" spans="1:9" s="46" customFormat="1" ht="24.95" customHeight="1" x14ac:dyDescent="0.25">
      <c r="A45" s="278" t="s">
        <v>4344</v>
      </c>
      <c r="B45" s="278" t="s">
        <v>979</v>
      </c>
      <c r="C45" s="382" t="s">
        <v>4345</v>
      </c>
      <c r="D45" s="280" t="s">
        <v>4346</v>
      </c>
      <c r="E45" s="281" t="s">
        <v>142</v>
      </c>
      <c r="F45" s="282">
        <v>16.722999999999999</v>
      </c>
      <c r="G45" s="67"/>
      <c r="H45" s="254">
        <f>ROUND(G45*F45,2)</f>
        <v>0</v>
      </c>
      <c r="I45" s="280" t="s">
        <v>982</v>
      </c>
    </row>
    <row r="46" spans="1:9" s="526" customFormat="1" ht="36" x14ac:dyDescent="0.2">
      <c r="A46" s="175"/>
      <c r="B46" s="221" t="s">
        <v>2912</v>
      </c>
      <c r="C46" s="209"/>
      <c r="D46" s="524" t="s">
        <v>4347</v>
      </c>
      <c r="E46" s="209"/>
      <c r="F46" s="209"/>
      <c r="G46" s="209"/>
      <c r="H46" s="209"/>
      <c r="I46" s="385"/>
    </row>
    <row r="47" spans="1:9" s="526" customFormat="1" ht="12" x14ac:dyDescent="0.2">
      <c r="A47" s="175"/>
      <c r="B47" s="454" t="s">
        <v>983</v>
      </c>
      <c r="C47" s="209"/>
      <c r="D47" s="180" t="s">
        <v>4348</v>
      </c>
      <c r="E47" s="209"/>
      <c r="F47" s="209"/>
      <c r="G47" s="209"/>
      <c r="H47" s="209"/>
      <c r="I47" s="385"/>
    </row>
    <row r="48" spans="1:9" s="526" customFormat="1" ht="12" x14ac:dyDescent="0.2">
      <c r="A48" s="178"/>
      <c r="B48" s="221" t="s">
        <v>985</v>
      </c>
      <c r="C48" s="213" t="s">
        <v>986</v>
      </c>
      <c r="D48" s="214">
        <v>26.722999999999999</v>
      </c>
      <c r="E48" s="215"/>
      <c r="F48" s="216">
        <v>26.722999999999999</v>
      </c>
      <c r="G48" s="215"/>
      <c r="H48" s="215"/>
      <c r="I48" s="384"/>
    </row>
    <row r="49" spans="1:9" s="526" customFormat="1" ht="12" x14ac:dyDescent="0.2">
      <c r="A49" s="178"/>
      <c r="B49" s="221" t="s">
        <v>985</v>
      </c>
      <c r="C49" s="213" t="s">
        <v>986</v>
      </c>
      <c r="D49" s="591" t="s">
        <v>4349</v>
      </c>
      <c r="E49" s="215"/>
      <c r="F49" s="216">
        <v>-10</v>
      </c>
      <c r="G49" s="215"/>
      <c r="H49" s="215"/>
      <c r="I49" s="384"/>
    </row>
    <row r="50" spans="1:9" s="526" customFormat="1" ht="12" x14ac:dyDescent="0.2">
      <c r="A50" s="179"/>
      <c r="B50" s="221" t="s">
        <v>985</v>
      </c>
      <c r="C50" s="217" t="s">
        <v>986</v>
      </c>
      <c r="D50" s="218" t="s">
        <v>1023</v>
      </c>
      <c r="E50" s="219"/>
      <c r="F50" s="220">
        <v>16.722999999999999</v>
      </c>
      <c r="G50" s="219"/>
      <c r="H50" s="219"/>
      <c r="I50" s="387"/>
    </row>
    <row r="51" spans="1:9" s="46" customFormat="1" ht="24.95" customHeight="1" x14ac:dyDescent="0.25">
      <c r="A51" s="571" t="s">
        <v>4350</v>
      </c>
      <c r="B51" s="572" t="s">
        <v>979</v>
      </c>
      <c r="C51" s="573" t="s">
        <v>4345</v>
      </c>
      <c r="D51" s="574" t="s">
        <v>4346</v>
      </c>
      <c r="E51" s="575" t="s">
        <v>142</v>
      </c>
      <c r="F51" s="576">
        <v>16.57</v>
      </c>
      <c r="G51" s="67"/>
      <c r="H51" s="577">
        <f>ROUND(G51*F51,2)</f>
        <v>0</v>
      </c>
      <c r="I51" s="574" t="s">
        <v>982</v>
      </c>
    </row>
    <row r="52" spans="1:9" s="526" customFormat="1" ht="36" x14ac:dyDescent="0.2">
      <c r="A52" s="175"/>
      <c r="B52" s="592" t="s">
        <v>2912</v>
      </c>
      <c r="C52" s="593"/>
      <c r="D52" s="397" t="s">
        <v>4351</v>
      </c>
      <c r="E52" s="593"/>
      <c r="F52" s="593"/>
      <c r="G52" s="209"/>
      <c r="H52" s="209"/>
      <c r="I52" s="385"/>
    </row>
    <row r="53" spans="1:9" s="526" customFormat="1" ht="12" x14ac:dyDescent="0.2">
      <c r="A53" s="175"/>
      <c r="B53" s="594" t="s">
        <v>983</v>
      </c>
      <c r="C53" s="593"/>
      <c r="D53" s="180" t="s">
        <v>4348</v>
      </c>
      <c r="E53" s="593"/>
      <c r="F53" s="593"/>
      <c r="G53" s="209"/>
      <c r="H53" s="209"/>
      <c r="I53" s="385"/>
    </row>
    <row r="54" spans="1:9" s="526" customFormat="1" ht="12" x14ac:dyDescent="0.2">
      <c r="A54" s="178"/>
      <c r="B54" s="592" t="s">
        <v>985</v>
      </c>
      <c r="C54" s="595" t="s">
        <v>986</v>
      </c>
      <c r="D54" s="596" t="s">
        <v>4352</v>
      </c>
      <c r="E54" s="597"/>
      <c r="F54" s="598">
        <v>18.57</v>
      </c>
      <c r="G54" s="215"/>
      <c r="H54" s="215"/>
      <c r="I54" s="384"/>
    </row>
    <row r="55" spans="1:9" s="526" customFormat="1" ht="12" x14ac:dyDescent="0.2">
      <c r="A55" s="178"/>
      <c r="B55" s="592" t="s">
        <v>985</v>
      </c>
      <c r="C55" s="595" t="s">
        <v>986</v>
      </c>
      <c r="D55" s="596" t="s">
        <v>4353</v>
      </c>
      <c r="E55" s="597"/>
      <c r="F55" s="598">
        <v>-2</v>
      </c>
      <c r="G55" s="215"/>
      <c r="H55" s="215"/>
      <c r="I55" s="384"/>
    </row>
    <row r="56" spans="1:9" s="526" customFormat="1" ht="12" x14ac:dyDescent="0.2">
      <c r="A56" s="179"/>
      <c r="B56" s="592" t="s">
        <v>985</v>
      </c>
      <c r="C56" s="599" t="s">
        <v>986</v>
      </c>
      <c r="D56" s="600" t="s">
        <v>1023</v>
      </c>
      <c r="E56" s="601"/>
      <c r="F56" s="602">
        <v>16.57</v>
      </c>
      <c r="G56" s="219"/>
      <c r="H56" s="219"/>
      <c r="I56" s="387"/>
    </row>
    <row r="57" spans="1:9" s="46" customFormat="1" ht="24.95" customHeight="1" x14ac:dyDescent="0.25">
      <c r="A57" s="278" t="s">
        <v>4354</v>
      </c>
      <c r="B57" s="278" t="s">
        <v>979</v>
      </c>
      <c r="C57" s="382" t="s">
        <v>4355</v>
      </c>
      <c r="D57" s="280" t="s">
        <v>4356</v>
      </c>
      <c r="E57" s="281" t="s">
        <v>142</v>
      </c>
      <c r="F57" s="282">
        <v>16.722999999999999</v>
      </c>
      <c r="G57" s="67"/>
      <c r="H57" s="254">
        <f>ROUND(G57*F57,2)</f>
        <v>0</v>
      </c>
      <c r="I57" s="280" t="s">
        <v>982</v>
      </c>
    </row>
    <row r="58" spans="1:9" s="526" customFormat="1" ht="24" x14ac:dyDescent="0.2">
      <c r="A58" s="175"/>
      <c r="B58" s="221" t="s">
        <v>2912</v>
      </c>
      <c r="C58" s="209"/>
      <c r="D58" s="524" t="s">
        <v>4357</v>
      </c>
      <c r="E58" s="209"/>
      <c r="F58" s="209"/>
      <c r="G58" s="209"/>
      <c r="H58" s="209"/>
      <c r="I58" s="385"/>
    </row>
    <row r="59" spans="1:9" s="526" customFormat="1" ht="12" x14ac:dyDescent="0.2">
      <c r="A59" s="175"/>
      <c r="B59" s="454" t="s">
        <v>983</v>
      </c>
      <c r="C59" s="209"/>
      <c r="D59" s="180" t="s">
        <v>4358</v>
      </c>
      <c r="E59" s="209"/>
      <c r="F59" s="209"/>
      <c r="G59" s="209"/>
      <c r="H59" s="209"/>
      <c r="I59" s="385"/>
    </row>
    <row r="60" spans="1:9" s="46" customFormat="1" ht="24.95" customHeight="1" x14ac:dyDescent="0.25">
      <c r="A60" s="571" t="s">
        <v>4359</v>
      </c>
      <c r="B60" s="572" t="s">
        <v>979</v>
      </c>
      <c r="C60" s="573" t="s">
        <v>4355</v>
      </c>
      <c r="D60" s="574" t="s">
        <v>4360</v>
      </c>
      <c r="E60" s="575" t="s">
        <v>142</v>
      </c>
      <c r="F60" s="576">
        <v>16.57</v>
      </c>
      <c r="G60" s="67"/>
      <c r="H60" s="577">
        <f>ROUND(G60*F60,2)</f>
        <v>0</v>
      </c>
      <c r="I60" s="574" t="s">
        <v>982</v>
      </c>
    </row>
    <row r="61" spans="1:9" s="526" customFormat="1" ht="24" x14ac:dyDescent="0.2">
      <c r="A61" s="603"/>
      <c r="B61" s="604" t="s">
        <v>2912</v>
      </c>
      <c r="C61" s="605"/>
      <c r="D61" s="397" t="s">
        <v>4361</v>
      </c>
      <c r="E61" s="605"/>
      <c r="F61" s="605"/>
      <c r="G61" s="605"/>
      <c r="H61" s="605"/>
      <c r="I61" s="606"/>
    </row>
    <row r="62" spans="1:9" s="526" customFormat="1" ht="12" x14ac:dyDescent="0.2">
      <c r="A62" s="603"/>
      <c r="B62" s="607" t="s">
        <v>983</v>
      </c>
      <c r="C62" s="605"/>
      <c r="D62" s="222" t="s">
        <v>4358</v>
      </c>
      <c r="E62" s="605"/>
      <c r="F62" s="605"/>
      <c r="G62" s="605"/>
      <c r="H62" s="605"/>
      <c r="I62" s="606"/>
    </row>
    <row r="63" spans="1:9" s="46" customFormat="1" ht="24.95" customHeight="1" x14ac:dyDescent="0.25">
      <c r="A63" s="278" t="s">
        <v>4362</v>
      </c>
      <c r="B63" s="278" t="s">
        <v>979</v>
      </c>
      <c r="C63" s="382" t="s">
        <v>4363</v>
      </c>
      <c r="D63" s="280" t="s">
        <v>4364</v>
      </c>
      <c r="E63" s="281" t="s">
        <v>100</v>
      </c>
      <c r="F63" s="282">
        <v>31.773999999999997</v>
      </c>
      <c r="G63" s="67"/>
      <c r="H63" s="254">
        <f>ROUND(G63*F63,2)</f>
        <v>0</v>
      </c>
      <c r="I63" s="280" t="s">
        <v>982</v>
      </c>
    </row>
    <row r="64" spans="1:9" s="526" customFormat="1" ht="24" x14ac:dyDescent="0.2">
      <c r="A64" s="175"/>
      <c r="B64" s="221" t="s">
        <v>2912</v>
      </c>
      <c r="C64" s="209"/>
      <c r="D64" s="524" t="s">
        <v>4365</v>
      </c>
      <c r="E64" s="209"/>
      <c r="F64" s="209"/>
      <c r="G64" s="209"/>
      <c r="H64" s="209"/>
      <c r="I64" s="385"/>
    </row>
    <row r="65" spans="1:9" s="526" customFormat="1" ht="12" x14ac:dyDescent="0.2">
      <c r="A65" s="175"/>
      <c r="B65" s="454" t="s">
        <v>983</v>
      </c>
      <c r="C65" s="209"/>
      <c r="D65" s="180" t="s">
        <v>4366</v>
      </c>
      <c r="E65" s="209"/>
      <c r="F65" s="209"/>
      <c r="G65" s="209"/>
      <c r="H65" s="209"/>
      <c r="I65" s="385"/>
    </row>
    <row r="66" spans="1:9" s="526" customFormat="1" ht="12" x14ac:dyDescent="0.2">
      <c r="A66" s="178"/>
      <c r="B66" s="221" t="s">
        <v>985</v>
      </c>
      <c r="C66" s="213" t="s">
        <v>986</v>
      </c>
      <c r="D66" s="214" t="s">
        <v>4367</v>
      </c>
      <c r="E66" s="215"/>
      <c r="F66" s="216">
        <v>31.774000000000001</v>
      </c>
      <c r="G66" s="215"/>
      <c r="H66" s="215"/>
      <c r="I66" s="384"/>
    </row>
    <row r="67" spans="1:9" s="46" customFormat="1" ht="24.95" customHeight="1" x14ac:dyDescent="0.25">
      <c r="A67" s="571" t="s">
        <v>4368</v>
      </c>
      <c r="B67" s="572" t="s">
        <v>979</v>
      </c>
      <c r="C67" s="573" t="s">
        <v>4363</v>
      </c>
      <c r="D67" s="574" t="s">
        <v>4364</v>
      </c>
      <c r="E67" s="575" t="s">
        <v>100</v>
      </c>
      <c r="F67" s="576">
        <v>31.483000000000001</v>
      </c>
      <c r="G67" s="67"/>
      <c r="H67" s="577">
        <f>ROUND(G67*F67,2)</f>
        <v>0</v>
      </c>
      <c r="I67" s="574" t="s">
        <v>982</v>
      </c>
    </row>
    <row r="68" spans="1:9" s="526" customFormat="1" ht="24" x14ac:dyDescent="0.2">
      <c r="A68" s="608"/>
      <c r="B68" s="592" t="s">
        <v>2912</v>
      </c>
      <c r="C68" s="593"/>
      <c r="D68" s="397" t="s">
        <v>4369</v>
      </c>
      <c r="E68" s="593"/>
      <c r="F68" s="593"/>
      <c r="G68" s="593"/>
      <c r="H68" s="593"/>
      <c r="I68" s="609"/>
    </row>
    <row r="69" spans="1:9" s="526" customFormat="1" ht="12" x14ac:dyDescent="0.2">
      <c r="A69" s="608"/>
      <c r="B69" s="594" t="s">
        <v>983</v>
      </c>
      <c r="C69" s="593"/>
      <c r="D69" s="180" t="s">
        <v>4366</v>
      </c>
      <c r="E69" s="593"/>
      <c r="F69" s="593"/>
      <c r="G69" s="593"/>
      <c r="H69" s="593"/>
      <c r="I69" s="609"/>
    </row>
    <row r="70" spans="1:9" s="526" customFormat="1" ht="12" x14ac:dyDescent="0.2">
      <c r="A70" s="610"/>
      <c r="B70" s="592" t="s">
        <v>985</v>
      </c>
      <c r="C70" s="595" t="s">
        <v>986</v>
      </c>
      <c r="D70" s="596" t="s">
        <v>4370</v>
      </c>
      <c r="E70" s="597"/>
      <c r="F70" s="598">
        <v>31.483000000000001</v>
      </c>
      <c r="G70" s="597"/>
      <c r="H70" s="597"/>
      <c r="I70" s="611"/>
    </row>
    <row r="71" spans="1:9" s="46" customFormat="1" ht="24.95" customHeight="1" x14ac:dyDescent="0.25">
      <c r="A71" s="964" t="s">
        <v>11815</v>
      </c>
      <c r="B71" s="964" t="s">
        <v>979</v>
      </c>
      <c r="C71" s="977" t="s">
        <v>4372</v>
      </c>
      <c r="D71" s="966" t="s">
        <v>4373</v>
      </c>
      <c r="E71" s="967" t="s">
        <v>142</v>
      </c>
      <c r="F71" s="968">
        <v>10</v>
      </c>
      <c r="G71" s="67"/>
      <c r="H71" s="970">
        <f>ROUND(G71*F71,2)</f>
        <v>0</v>
      </c>
      <c r="I71" s="966" t="s">
        <v>982</v>
      </c>
    </row>
    <row r="72" spans="1:9" s="526" customFormat="1" ht="24" x14ac:dyDescent="0.2">
      <c r="A72" s="972"/>
      <c r="B72" s="973" t="s">
        <v>2912</v>
      </c>
      <c r="C72" s="974"/>
      <c r="D72" s="975" t="s">
        <v>4374</v>
      </c>
      <c r="E72" s="974"/>
      <c r="F72" s="974"/>
      <c r="G72" s="974"/>
      <c r="H72" s="974"/>
      <c r="I72" s="976"/>
    </row>
    <row r="73" spans="1:9" s="526" customFormat="1" ht="12" x14ac:dyDescent="0.2">
      <c r="A73" s="972"/>
      <c r="B73" s="1033" t="s">
        <v>983</v>
      </c>
      <c r="C73" s="974"/>
      <c r="D73" s="1034" t="s">
        <v>4375</v>
      </c>
      <c r="E73" s="974"/>
      <c r="F73" s="974"/>
      <c r="G73" s="974"/>
      <c r="H73" s="974"/>
      <c r="I73" s="976"/>
    </row>
    <row r="74" spans="1:9" s="526" customFormat="1" ht="12" x14ac:dyDescent="0.2">
      <c r="A74" s="989"/>
      <c r="B74" s="973" t="s">
        <v>985</v>
      </c>
      <c r="C74" s="990" t="s">
        <v>986</v>
      </c>
      <c r="D74" s="991" t="s">
        <v>4376</v>
      </c>
      <c r="E74" s="992"/>
      <c r="F74" s="993">
        <v>10</v>
      </c>
      <c r="G74" s="992"/>
      <c r="H74" s="992"/>
      <c r="I74" s="1006"/>
    </row>
    <row r="75" spans="1:9" s="46" customFormat="1" ht="24.95" customHeight="1" x14ac:dyDescent="0.25">
      <c r="A75" s="571" t="s">
        <v>4371</v>
      </c>
      <c r="B75" s="572" t="s">
        <v>979</v>
      </c>
      <c r="C75" s="573" t="s">
        <v>4372</v>
      </c>
      <c r="D75" s="574" t="s">
        <v>4373</v>
      </c>
      <c r="E75" s="575" t="s">
        <v>142</v>
      </c>
      <c r="F75" s="576">
        <v>2</v>
      </c>
      <c r="G75" s="67"/>
      <c r="H75" s="577">
        <f>ROUND(G75*F75,2)</f>
        <v>0</v>
      </c>
      <c r="I75" s="574" t="s">
        <v>982</v>
      </c>
    </row>
    <row r="76" spans="1:9" s="526" customFormat="1" ht="24" x14ac:dyDescent="0.2">
      <c r="A76" s="608"/>
      <c r="B76" s="592" t="s">
        <v>2912</v>
      </c>
      <c r="C76" s="593"/>
      <c r="D76" s="397" t="s">
        <v>4377</v>
      </c>
      <c r="E76" s="593"/>
      <c r="F76" s="593"/>
      <c r="G76" s="593"/>
      <c r="H76" s="593"/>
      <c r="I76" s="609"/>
    </row>
    <row r="77" spans="1:9" s="526" customFormat="1" ht="12" x14ac:dyDescent="0.2">
      <c r="A77" s="608"/>
      <c r="B77" s="594" t="s">
        <v>983</v>
      </c>
      <c r="C77" s="593"/>
      <c r="D77" s="180" t="s">
        <v>4375</v>
      </c>
      <c r="E77" s="593"/>
      <c r="F77" s="593"/>
      <c r="G77" s="593"/>
      <c r="H77" s="593"/>
      <c r="I77" s="609"/>
    </row>
    <row r="78" spans="1:9" s="526" customFormat="1" ht="12" x14ac:dyDescent="0.2">
      <c r="A78" s="610"/>
      <c r="B78" s="592" t="s">
        <v>985</v>
      </c>
      <c r="C78" s="595" t="s">
        <v>986</v>
      </c>
      <c r="D78" s="596" t="s">
        <v>4378</v>
      </c>
      <c r="E78" s="597"/>
      <c r="F78" s="598">
        <v>2</v>
      </c>
      <c r="G78" s="597"/>
      <c r="H78" s="597"/>
      <c r="I78" s="611"/>
    </row>
    <row r="79" spans="1:9" s="46" customFormat="1" ht="24.95" customHeight="1" x14ac:dyDescent="0.25">
      <c r="A79" s="572" t="s">
        <v>2737</v>
      </c>
      <c r="B79" s="572" t="s">
        <v>979</v>
      </c>
      <c r="C79" s="573" t="s">
        <v>4379</v>
      </c>
      <c r="D79" s="574" t="s">
        <v>4380</v>
      </c>
      <c r="E79" s="575" t="s">
        <v>142</v>
      </c>
      <c r="F79" s="576">
        <v>3.8220000000000001</v>
      </c>
      <c r="G79" s="67"/>
      <c r="H79" s="577">
        <f>ROUND(G79*F79,2)</f>
        <v>0</v>
      </c>
      <c r="I79" s="574" t="s">
        <v>982</v>
      </c>
    </row>
    <row r="80" spans="1:9" s="526" customFormat="1" ht="24" x14ac:dyDescent="0.2">
      <c r="A80" s="175"/>
      <c r="B80" s="221" t="s">
        <v>2912</v>
      </c>
      <c r="C80" s="209"/>
      <c r="D80" s="524" t="s">
        <v>4381</v>
      </c>
      <c r="E80" s="209"/>
      <c r="F80" s="209"/>
      <c r="G80" s="209"/>
      <c r="H80" s="209"/>
      <c r="I80" s="385"/>
    </row>
    <row r="81" spans="1:9" s="526" customFormat="1" ht="12" x14ac:dyDescent="0.2">
      <c r="A81" s="175"/>
      <c r="B81" s="454" t="s">
        <v>983</v>
      </c>
      <c r="C81" s="209"/>
      <c r="D81" s="180" t="s">
        <v>4382</v>
      </c>
      <c r="E81" s="209"/>
      <c r="F81" s="209"/>
      <c r="G81" s="209"/>
      <c r="H81" s="209"/>
      <c r="I81" s="385"/>
    </row>
    <row r="82" spans="1:9" s="526" customFormat="1" ht="12" x14ac:dyDescent="0.2">
      <c r="A82" s="177"/>
      <c r="B82" s="221" t="s">
        <v>985</v>
      </c>
      <c r="C82" s="210" t="s">
        <v>986</v>
      </c>
      <c r="D82" s="211" t="s">
        <v>4334</v>
      </c>
      <c r="E82" s="212"/>
      <c r="F82" s="210" t="s">
        <v>986</v>
      </c>
      <c r="G82" s="212"/>
      <c r="H82" s="212"/>
      <c r="I82" s="383"/>
    </row>
    <row r="83" spans="1:9" s="526" customFormat="1" ht="12" x14ac:dyDescent="0.2">
      <c r="A83" s="178"/>
      <c r="B83" s="221" t="s">
        <v>985</v>
      </c>
      <c r="C83" s="213" t="s">
        <v>986</v>
      </c>
      <c r="D83" s="214" t="s">
        <v>4383</v>
      </c>
      <c r="E83" s="215"/>
      <c r="F83" s="216">
        <v>3.8220000000000001</v>
      </c>
      <c r="G83" s="215"/>
      <c r="H83" s="215"/>
      <c r="I83" s="384"/>
    </row>
    <row r="84" spans="1:9" ht="24.95" customHeight="1" x14ac:dyDescent="0.2">
      <c r="A84" s="578" t="s">
        <v>2739</v>
      </c>
      <c r="B84" s="578" t="s">
        <v>1145</v>
      </c>
      <c r="C84" s="579" t="s">
        <v>4384</v>
      </c>
      <c r="D84" s="580" t="s">
        <v>4385</v>
      </c>
      <c r="E84" s="581" t="s">
        <v>100</v>
      </c>
      <c r="F84" s="582">
        <v>8.7910000000000004</v>
      </c>
      <c r="G84" s="117"/>
      <c r="H84" s="583">
        <f>ROUND(G84*F84,2)</f>
        <v>0</v>
      </c>
      <c r="I84" s="580" t="s">
        <v>982</v>
      </c>
    </row>
    <row r="85" spans="1:9" s="526" customFormat="1" ht="12" x14ac:dyDescent="0.2">
      <c r="A85" s="175"/>
      <c r="B85" s="221" t="s">
        <v>2912</v>
      </c>
      <c r="C85" s="209"/>
      <c r="D85" s="524" t="s">
        <v>4385</v>
      </c>
      <c r="E85" s="209"/>
      <c r="F85" s="209"/>
      <c r="G85" s="209"/>
      <c r="H85" s="209"/>
      <c r="I85" s="385"/>
    </row>
    <row r="86" spans="1:9" s="526" customFormat="1" ht="12" x14ac:dyDescent="0.2">
      <c r="A86" s="177"/>
      <c r="B86" s="221" t="s">
        <v>985</v>
      </c>
      <c r="C86" s="210" t="s">
        <v>986</v>
      </c>
      <c r="D86" s="211" t="s">
        <v>4334</v>
      </c>
      <c r="E86" s="212"/>
      <c r="F86" s="210" t="s">
        <v>986</v>
      </c>
      <c r="G86" s="212"/>
      <c r="H86" s="212"/>
      <c r="I86" s="383"/>
    </row>
    <row r="87" spans="1:9" s="526" customFormat="1" ht="12" x14ac:dyDescent="0.2">
      <c r="A87" s="178"/>
      <c r="B87" s="221" t="s">
        <v>985</v>
      </c>
      <c r="C87" s="213" t="s">
        <v>986</v>
      </c>
      <c r="D87" s="214" t="s">
        <v>4386</v>
      </c>
      <c r="E87" s="215"/>
      <c r="F87" s="216">
        <v>8.7910000000000004</v>
      </c>
      <c r="G87" s="215"/>
      <c r="H87" s="215"/>
      <c r="I87" s="384"/>
    </row>
    <row r="88" spans="1:9" s="46" customFormat="1" ht="24.95" customHeight="1" x14ac:dyDescent="0.25">
      <c r="A88" s="560"/>
      <c r="B88" s="561" t="s">
        <v>977</v>
      </c>
      <c r="C88" s="55" t="s">
        <v>75</v>
      </c>
      <c r="D88" s="55" t="s">
        <v>4310</v>
      </c>
      <c r="E88" s="562"/>
      <c r="F88" s="563"/>
      <c r="G88" s="563"/>
      <c r="H88" s="564">
        <f>SUM(H89:H221)</f>
        <v>0</v>
      </c>
      <c r="I88" s="565"/>
    </row>
    <row r="89" spans="1:9" s="46" customFormat="1" ht="24.95" customHeight="1" x14ac:dyDescent="0.25">
      <c r="A89" s="572" t="s">
        <v>2748</v>
      </c>
      <c r="B89" s="572" t="s">
        <v>979</v>
      </c>
      <c r="C89" s="573" t="s">
        <v>4387</v>
      </c>
      <c r="D89" s="574" t="s">
        <v>4388</v>
      </c>
      <c r="E89" s="575" t="s">
        <v>142</v>
      </c>
      <c r="F89" s="576">
        <v>1.9419999999999999</v>
      </c>
      <c r="G89" s="67"/>
      <c r="H89" s="577">
        <f>ROUND(G89*F89,2)</f>
        <v>0</v>
      </c>
      <c r="I89" s="574" t="s">
        <v>982</v>
      </c>
    </row>
    <row r="90" spans="1:9" s="526" customFormat="1" ht="12" x14ac:dyDescent="0.2">
      <c r="A90" s="175"/>
      <c r="B90" s="221" t="s">
        <v>2912</v>
      </c>
      <c r="C90" s="209"/>
      <c r="D90" s="524" t="s">
        <v>4389</v>
      </c>
      <c r="E90" s="209"/>
      <c r="F90" s="209"/>
      <c r="G90" s="209"/>
      <c r="H90" s="209"/>
      <c r="I90" s="385"/>
    </row>
    <row r="91" spans="1:9" s="526" customFormat="1" ht="12" x14ac:dyDescent="0.2">
      <c r="A91" s="175"/>
      <c r="B91" s="454" t="s">
        <v>983</v>
      </c>
      <c r="C91" s="209"/>
      <c r="D91" s="180" t="s">
        <v>4390</v>
      </c>
      <c r="E91" s="209"/>
      <c r="F91" s="209"/>
      <c r="G91" s="209"/>
      <c r="H91" s="209"/>
      <c r="I91" s="385"/>
    </row>
    <row r="92" spans="1:9" s="526" customFormat="1" ht="12" x14ac:dyDescent="0.2">
      <c r="A92" s="177"/>
      <c r="B92" s="221" t="s">
        <v>985</v>
      </c>
      <c r="C92" s="210" t="s">
        <v>986</v>
      </c>
      <c r="D92" s="211" t="s">
        <v>4334</v>
      </c>
      <c r="E92" s="212"/>
      <c r="F92" s="210" t="s">
        <v>986</v>
      </c>
      <c r="G92" s="212"/>
      <c r="H92" s="212"/>
      <c r="I92" s="383"/>
    </row>
    <row r="93" spans="1:9" s="526" customFormat="1" ht="12" x14ac:dyDescent="0.2">
      <c r="A93" s="178"/>
      <c r="B93" s="221" t="s">
        <v>985</v>
      </c>
      <c r="C93" s="213" t="s">
        <v>986</v>
      </c>
      <c r="D93" s="214" t="s">
        <v>4391</v>
      </c>
      <c r="E93" s="215"/>
      <c r="F93" s="216">
        <v>1.0940000000000001</v>
      </c>
      <c r="G93" s="215"/>
      <c r="H93" s="215"/>
      <c r="I93" s="384"/>
    </row>
    <row r="94" spans="1:9" s="526" customFormat="1" ht="12" x14ac:dyDescent="0.2">
      <c r="A94" s="178"/>
      <c r="B94" s="221" t="s">
        <v>985</v>
      </c>
      <c r="C94" s="213" t="s">
        <v>986</v>
      </c>
      <c r="D94" s="214" t="s">
        <v>4392</v>
      </c>
      <c r="E94" s="215"/>
      <c r="F94" s="216">
        <v>0.84799999999999998</v>
      </c>
      <c r="G94" s="215"/>
      <c r="H94" s="215"/>
      <c r="I94" s="384"/>
    </row>
    <row r="95" spans="1:9" s="526" customFormat="1" ht="12" x14ac:dyDescent="0.2">
      <c r="A95" s="179"/>
      <c r="B95" s="221" t="s">
        <v>985</v>
      </c>
      <c r="C95" s="217" t="s">
        <v>986</v>
      </c>
      <c r="D95" s="218" t="s">
        <v>1023</v>
      </c>
      <c r="E95" s="219"/>
      <c r="F95" s="220">
        <v>1.9420000000000002</v>
      </c>
      <c r="G95" s="219"/>
      <c r="H95" s="219"/>
      <c r="I95" s="387"/>
    </row>
    <row r="96" spans="1:9" s="46" customFormat="1" ht="24.95" customHeight="1" x14ac:dyDescent="0.25">
      <c r="A96" s="572" t="s">
        <v>77</v>
      </c>
      <c r="B96" s="572" t="s">
        <v>979</v>
      </c>
      <c r="C96" s="573" t="s">
        <v>4393</v>
      </c>
      <c r="D96" s="574" t="s">
        <v>4394</v>
      </c>
      <c r="E96" s="575" t="s">
        <v>100</v>
      </c>
      <c r="F96" s="576">
        <v>0.214</v>
      </c>
      <c r="G96" s="67"/>
      <c r="H96" s="577">
        <f>ROUND(G96*F96,2)</f>
        <v>0</v>
      </c>
      <c r="I96" s="574" t="s">
        <v>982</v>
      </c>
    </row>
    <row r="97" spans="1:9" s="526" customFormat="1" ht="12" x14ac:dyDescent="0.2">
      <c r="A97" s="175"/>
      <c r="B97" s="221" t="s">
        <v>2912</v>
      </c>
      <c r="C97" s="209"/>
      <c r="D97" s="524" t="s">
        <v>4395</v>
      </c>
      <c r="E97" s="209"/>
      <c r="F97" s="209"/>
      <c r="G97" s="209"/>
      <c r="H97" s="209"/>
      <c r="I97" s="385"/>
    </row>
    <row r="98" spans="1:9" s="526" customFormat="1" ht="12" x14ac:dyDescent="0.2">
      <c r="A98" s="175"/>
      <c r="B98" s="454" t="s">
        <v>983</v>
      </c>
      <c r="C98" s="209"/>
      <c r="D98" s="180" t="s">
        <v>4396</v>
      </c>
      <c r="E98" s="209"/>
      <c r="F98" s="209"/>
      <c r="G98" s="209"/>
      <c r="H98" s="209"/>
      <c r="I98" s="385"/>
    </row>
    <row r="99" spans="1:9" s="526" customFormat="1" ht="12" x14ac:dyDescent="0.2">
      <c r="A99" s="177"/>
      <c r="B99" s="221" t="s">
        <v>985</v>
      </c>
      <c r="C99" s="210" t="s">
        <v>986</v>
      </c>
      <c r="D99" s="211" t="s">
        <v>4334</v>
      </c>
      <c r="E99" s="212"/>
      <c r="F99" s="210" t="s">
        <v>986</v>
      </c>
      <c r="G99" s="212"/>
      <c r="H99" s="212"/>
      <c r="I99" s="383"/>
    </row>
    <row r="100" spans="1:9" s="526" customFormat="1" ht="12" x14ac:dyDescent="0.2">
      <c r="A100" s="178"/>
      <c r="B100" s="221" t="s">
        <v>985</v>
      </c>
      <c r="C100" s="213" t="s">
        <v>986</v>
      </c>
      <c r="D100" s="214" t="s">
        <v>4397</v>
      </c>
      <c r="E100" s="215"/>
      <c r="F100" s="216">
        <v>0.214</v>
      </c>
      <c r="G100" s="215"/>
      <c r="H100" s="215"/>
      <c r="I100" s="384"/>
    </row>
    <row r="101" spans="1:9" s="46" customFormat="1" ht="24.95" customHeight="1" x14ac:dyDescent="0.25">
      <c r="A101" s="278" t="s">
        <v>3512</v>
      </c>
      <c r="B101" s="278" t="s">
        <v>979</v>
      </c>
      <c r="C101" s="382" t="s">
        <v>4398</v>
      </c>
      <c r="D101" s="280" t="s">
        <v>4399</v>
      </c>
      <c r="E101" s="281" t="s">
        <v>142</v>
      </c>
      <c r="F101" s="282">
        <v>1.0559999999999998</v>
      </c>
      <c r="G101" s="67"/>
      <c r="H101" s="254">
        <f>ROUND(G101*F101,2)</f>
        <v>0</v>
      </c>
      <c r="I101" s="280" t="s">
        <v>982</v>
      </c>
    </row>
    <row r="102" spans="1:9" s="526" customFormat="1" ht="12" x14ac:dyDescent="0.2">
      <c r="A102" s="175" t="s">
        <v>4400</v>
      </c>
      <c r="B102" s="221" t="s">
        <v>2912</v>
      </c>
      <c r="C102" s="209"/>
      <c r="D102" s="524" t="s">
        <v>4401</v>
      </c>
      <c r="E102" s="209"/>
      <c r="F102" s="209"/>
      <c r="G102" s="209"/>
      <c r="H102" s="209"/>
      <c r="I102" s="385"/>
    </row>
    <row r="103" spans="1:9" s="526" customFormat="1" ht="12" x14ac:dyDescent="0.2">
      <c r="A103" s="175"/>
      <c r="B103" s="454" t="s">
        <v>983</v>
      </c>
      <c r="C103" s="209"/>
      <c r="D103" s="180" t="s">
        <v>4402</v>
      </c>
      <c r="E103" s="209"/>
      <c r="F103" s="209"/>
      <c r="G103" s="209"/>
      <c r="H103" s="209"/>
      <c r="I103" s="385"/>
    </row>
    <row r="104" spans="1:9" s="526" customFormat="1" ht="12" x14ac:dyDescent="0.2">
      <c r="A104" s="177"/>
      <c r="B104" s="221" t="s">
        <v>985</v>
      </c>
      <c r="C104" s="210" t="s">
        <v>986</v>
      </c>
      <c r="D104" s="211" t="s">
        <v>3047</v>
      </c>
      <c r="E104" s="212"/>
      <c r="F104" s="210" t="s">
        <v>986</v>
      </c>
      <c r="G104" s="212"/>
      <c r="H104" s="212"/>
      <c r="I104" s="383"/>
    </row>
    <row r="105" spans="1:9" s="526" customFormat="1" ht="12" x14ac:dyDescent="0.2">
      <c r="A105" s="177"/>
      <c r="B105" s="221" t="s">
        <v>985</v>
      </c>
      <c r="C105" s="210" t="s">
        <v>986</v>
      </c>
      <c r="D105" s="211" t="s">
        <v>4403</v>
      </c>
      <c r="E105" s="212"/>
      <c r="F105" s="210" t="s">
        <v>986</v>
      </c>
      <c r="G105" s="212"/>
      <c r="H105" s="212"/>
      <c r="I105" s="383"/>
    </row>
    <row r="106" spans="1:9" s="526" customFormat="1" ht="12" x14ac:dyDescent="0.2">
      <c r="A106" s="178"/>
      <c r="B106" s="221" t="s">
        <v>985</v>
      </c>
      <c r="C106" s="213" t="s">
        <v>986</v>
      </c>
      <c r="D106" s="214" t="s">
        <v>4404</v>
      </c>
      <c r="E106" s="215"/>
      <c r="F106" s="216">
        <v>0.76500000000000001</v>
      </c>
      <c r="G106" s="215"/>
      <c r="H106" s="215"/>
      <c r="I106" s="384"/>
    </row>
    <row r="107" spans="1:9" s="526" customFormat="1" ht="12" x14ac:dyDescent="0.2">
      <c r="A107" s="178"/>
      <c r="B107" s="221" t="s">
        <v>985</v>
      </c>
      <c r="C107" s="213" t="s">
        <v>986</v>
      </c>
      <c r="D107" s="214" t="s">
        <v>4405</v>
      </c>
      <c r="E107" s="215"/>
      <c r="F107" s="216">
        <v>6.6000000000000003E-2</v>
      </c>
      <c r="G107" s="215"/>
      <c r="H107" s="215"/>
      <c r="I107" s="384"/>
    </row>
    <row r="108" spans="1:9" s="526" customFormat="1" ht="12" x14ac:dyDescent="0.2">
      <c r="A108" s="178"/>
      <c r="B108" s="221" t="s">
        <v>985</v>
      </c>
      <c r="C108" s="213" t="s">
        <v>986</v>
      </c>
      <c r="D108" s="214" t="s">
        <v>4406</v>
      </c>
      <c r="E108" s="215"/>
      <c r="F108" s="216">
        <v>6.5000000000000002E-2</v>
      </c>
      <c r="G108" s="215"/>
      <c r="H108" s="215"/>
      <c r="I108" s="384"/>
    </row>
    <row r="109" spans="1:9" s="526" customFormat="1" ht="12" x14ac:dyDescent="0.2">
      <c r="A109" s="178"/>
      <c r="B109" s="221" t="s">
        <v>985</v>
      </c>
      <c r="C109" s="213" t="s">
        <v>986</v>
      </c>
      <c r="D109" s="214" t="s">
        <v>4407</v>
      </c>
      <c r="E109" s="215"/>
      <c r="F109" s="216">
        <v>0.16</v>
      </c>
      <c r="G109" s="215"/>
      <c r="H109" s="215"/>
      <c r="I109" s="384"/>
    </row>
    <row r="110" spans="1:9" s="526" customFormat="1" ht="12" x14ac:dyDescent="0.2">
      <c r="A110" s="179"/>
      <c r="B110" s="221" t="s">
        <v>985</v>
      </c>
      <c r="C110" s="217" t="s">
        <v>986</v>
      </c>
      <c r="D110" s="218" t="s">
        <v>1023</v>
      </c>
      <c r="E110" s="219"/>
      <c r="F110" s="220">
        <v>1.0559999999999998</v>
      </c>
      <c r="G110" s="219"/>
      <c r="H110" s="219"/>
      <c r="I110" s="387"/>
    </row>
    <row r="111" spans="1:9" s="46" customFormat="1" ht="24.95" customHeight="1" x14ac:dyDescent="0.25">
      <c r="A111" s="572" t="s">
        <v>3517</v>
      </c>
      <c r="B111" s="572" t="s">
        <v>979</v>
      </c>
      <c r="C111" s="573" t="s">
        <v>4398</v>
      </c>
      <c r="D111" s="574" t="s">
        <v>4399</v>
      </c>
      <c r="E111" s="575" t="s">
        <v>142</v>
      </c>
      <c r="F111" s="576">
        <v>0.53500000000000003</v>
      </c>
      <c r="G111" s="67"/>
      <c r="H111" s="577">
        <f>ROUND(G111*F111,2)</f>
        <v>0</v>
      </c>
      <c r="I111" s="574" t="s">
        <v>982</v>
      </c>
    </row>
    <row r="112" spans="1:9" s="526" customFormat="1" ht="24" x14ac:dyDescent="0.2">
      <c r="A112" s="608"/>
      <c r="B112" s="592" t="s">
        <v>2912</v>
      </c>
      <c r="C112" s="593"/>
      <c r="D112" s="397" t="s">
        <v>4408</v>
      </c>
      <c r="E112" s="593"/>
      <c r="F112" s="593"/>
      <c r="G112" s="593"/>
      <c r="H112" s="593"/>
      <c r="I112" s="609"/>
    </row>
    <row r="113" spans="1:9" s="526" customFormat="1" ht="12" x14ac:dyDescent="0.2">
      <c r="A113" s="608"/>
      <c r="B113" s="594" t="s">
        <v>983</v>
      </c>
      <c r="C113" s="593"/>
      <c r="D113" s="180" t="s">
        <v>4402</v>
      </c>
      <c r="E113" s="593"/>
      <c r="F113" s="593"/>
      <c r="G113" s="593"/>
      <c r="H113" s="593"/>
      <c r="I113" s="609"/>
    </row>
    <row r="114" spans="1:9" s="526" customFormat="1" ht="12" x14ac:dyDescent="0.2">
      <c r="A114" s="612"/>
      <c r="B114" s="592" t="s">
        <v>985</v>
      </c>
      <c r="C114" s="613" t="s">
        <v>986</v>
      </c>
      <c r="D114" s="614" t="s">
        <v>3047</v>
      </c>
      <c r="E114" s="615"/>
      <c r="F114" s="613" t="s">
        <v>986</v>
      </c>
      <c r="G114" s="615"/>
      <c r="H114" s="615"/>
      <c r="I114" s="616"/>
    </row>
    <row r="115" spans="1:9" s="526" customFormat="1" ht="12" x14ac:dyDescent="0.2">
      <c r="A115" s="612"/>
      <c r="B115" s="592" t="s">
        <v>985</v>
      </c>
      <c r="C115" s="613" t="s">
        <v>986</v>
      </c>
      <c r="D115" s="614" t="s">
        <v>4403</v>
      </c>
      <c r="E115" s="615"/>
      <c r="F115" s="613" t="s">
        <v>986</v>
      </c>
      <c r="G115" s="615"/>
      <c r="H115" s="615"/>
      <c r="I115" s="616"/>
    </row>
    <row r="116" spans="1:9" s="526" customFormat="1" ht="12" x14ac:dyDescent="0.2">
      <c r="A116" s="610"/>
      <c r="B116" s="592" t="s">
        <v>985</v>
      </c>
      <c r="C116" s="595" t="s">
        <v>986</v>
      </c>
      <c r="D116" s="596" t="s">
        <v>4409</v>
      </c>
      <c r="E116" s="597"/>
      <c r="F116" s="598">
        <v>0.14499999999999999</v>
      </c>
      <c r="G116" s="597"/>
      <c r="H116" s="597"/>
      <c r="I116" s="611"/>
    </row>
    <row r="117" spans="1:9" s="526" customFormat="1" ht="12" x14ac:dyDescent="0.2">
      <c r="A117" s="610"/>
      <c r="B117" s="592" t="s">
        <v>985</v>
      </c>
      <c r="C117" s="595" t="s">
        <v>986</v>
      </c>
      <c r="D117" s="596" t="s">
        <v>4410</v>
      </c>
      <c r="E117" s="597"/>
      <c r="F117" s="598">
        <v>6.4000000000000001E-2</v>
      </c>
      <c r="G117" s="597"/>
      <c r="H117" s="597"/>
      <c r="I117" s="611"/>
    </row>
    <row r="118" spans="1:9" s="526" customFormat="1" ht="12" x14ac:dyDescent="0.2">
      <c r="A118" s="610"/>
      <c r="B118" s="592" t="s">
        <v>985</v>
      </c>
      <c r="C118" s="595" t="s">
        <v>986</v>
      </c>
      <c r="D118" s="596" t="s">
        <v>4411</v>
      </c>
      <c r="E118" s="597"/>
      <c r="F118" s="598">
        <v>0.126</v>
      </c>
      <c r="G118" s="597"/>
      <c r="H118" s="597"/>
      <c r="I118" s="611"/>
    </row>
    <row r="119" spans="1:9" s="526" customFormat="1" ht="12" x14ac:dyDescent="0.2">
      <c r="A119" s="610"/>
      <c r="B119" s="592" t="s">
        <v>985</v>
      </c>
      <c r="C119" s="595" t="s">
        <v>986</v>
      </c>
      <c r="D119" s="596" t="s">
        <v>4412</v>
      </c>
      <c r="E119" s="597"/>
      <c r="F119" s="598">
        <v>0.11</v>
      </c>
      <c r="G119" s="597"/>
      <c r="H119" s="597"/>
      <c r="I119" s="611"/>
    </row>
    <row r="120" spans="1:9" s="526" customFormat="1" ht="12" x14ac:dyDescent="0.2">
      <c r="A120" s="610"/>
      <c r="B120" s="592" t="s">
        <v>985</v>
      </c>
      <c r="C120" s="595" t="s">
        <v>986</v>
      </c>
      <c r="D120" s="596" t="s">
        <v>4413</v>
      </c>
      <c r="E120" s="597"/>
      <c r="F120" s="598">
        <v>2.7E-2</v>
      </c>
      <c r="G120" s="597"/>
      <c r="H120" s="597"/>
      <c r="I120" s="611"/>
    </row>
    <row r="121" spans="1:9" s="526" customFormat="1" ht="12" x14ac:dyDescent="0.2">
      <c r="A121" s="610"/>
      <c r="B121" s="592" t="s">
        <v>985</v>
      </c>
      <c r="C121" s="595" t="s">
        <v>986</v>
      </c>
      <c r="D121" s="596" t="s">
        <v>4414</v>
      </c>
      <c r="E121" s="597"/>
      <c r="F121" s="598">
        <v>6.3E-2</v>
      </c>
      <c r="G121" s="597"/>
      <c r="H121" s="597"/>
      <c r="I121" s="611"/>
    </row>
    <row r="122" spans="1:9" s="526" customFormat="1" ht="12" x14ac:dyDescent="0.2">
      <c r="A122" s="617"/>
      <c r="B122" s="592" t="s">
        <v>985</v>
      </c>
      <c r="C122" s="599" t="s">
        <v>986</v>
      </c>
      <c r="D122" s="600" t="s">
        <v>1023</v>
      </c>
      <c r="E122" s="601"/>
      <c r="F122" s="602">
        <v>0.53500000000000003</v>
      </c>
      <c r="G122" s="601"/>
      <c r="H122" s="601"/>
      <c r="I122" s="618"/>
    </row>
    <row r="123" spans="1:9" s="46" customFormat="1" ht="24.95" customHeight="1" x14ac:dyDescent="0.25">
      <c r="A123" s="278" t="s">
        <v>4415</v>
      </c>
      <c r="B123" s="278" t="s">
        <v>979</v>
      </c>
      <c r="C123" s="382" t="s">
        <v>4416</v>
      </c>
      <c r="D123" s="280" t="s">
        <v>4417</v>
      </c>
      <c r="E123" s="281" t="s">
        <v>142</v>
      </c>
      <c r="F123" s="282">
        <v>17.881</v>
      </c>
      <c r="G123" s="67"/>
      <c r="H123" s="254">
        <f>ROUND(G123*F123,2)</f>
        <v>0</v>
      </c>
      <c r="I123" s="280" t="s">
        <v>982</v>
      </c>
    </row>
    <row r="124" spans="1:9" s="526" customFormat="1" ht="12" x14ac:dyDescent="0.2">
      <c r="A124" s="175"/>
      <c r="B124" s="221" t="s">
        <v>2912</v>
      </c>
      <c r="C124" s="209"/>
      <c r="D124" s="524" t="s">
        <v>4418</v>
      </c>
      <c r="E124" s="209"/>
      <c r="F124" s="209"/>
      <c r="G124" s="209"/>
      <c r="H124" s="209"/>
      <c r="I124" s="385"/>
    </row>
    <row r="125" spans="1:9" s="526" customFormat="1" ht="12" x14ac:dyDescent="0.2">
      <c r="A125" s="175"/>
      <c r="B125" s="454" t="s">
        <v>983</v>
      </c>
      <c r="C125" s="209"/>
      <c r="D125" s="180" t="s">
        <v>4419</v>
      </c>
      <c r="E125" s="209"/>
      <c r="F125" s="209"/>
      <c r="G125" s="209"/>
      <c r="H125" s="209"/>
      <c r="I125" s="385"/>
    </row>
    <row r="126" spans="1:9" s="526" customFormat="1" ht="12" x14ac:dyDescent="0.2">
      <c r="A126" s="177"/>
      <c r="B126" s="221" t="s">
        <v>985</v>
      </c>
      <c r="C126" s="210" t="s">
        <v>986</v>
      </c>
      <c r="D126" s="211" t="s">
        <v>3047</v>
      </c>
      <c r="E126" s="212"/>
      <c r="F126" s="210" t="s">
        <v>986</v>
      </c>
      <c r="G126" s="212"/>
      <c r="H126" s="212"/>
      <c r="I126" s="383"/>
    </row>
    <row r="127" spans="1:9" s="526" customFormat="1" ht="12" x14ac:dyDescent="0.2">
      <c r="A127" s="178"/>
      <c r="B127" s="221" t="s">
        <v>985</v>
      </c>
      <c r="C127" s="213" t="s">
        <v>986</v>
      </c>
      <c r="D127" s="214" t="s">
        <v>4420</v>
      </c>
      <c r="E127" s="215"/>
      <c r="F127" s="216">
        <v>13.122</v>
      </c>
      <c r="G127" s="215"/>
      <c r="H127" s="215"/>
      <c r="I127" s="384"/>
    </row>
    <row r="128" spans="1:9" s="526" customFormat="1" ht="12" x14ac:dyDescent="0.2">
      <c r="A128" s="178"/>
      <c r="B128" s="221" t="s">
        <v>985</v>
      </c>
      <c r="C128" s="213" t="s">
        <v>986</v>
      </c>
      <c r="D128" s="214" t="s">
        <v>4421</v>
      </c>
      <c r="E128" s="215"/>
      <c r="F128" s="216">
        <v>1.181</v>
      </c>
      <c r="G128" s="215"/>
      <c r="H128" s="215"/>
      <c r="I128" s="384"/>
    </row>
    <row r="129" spans="1:9" s="526" customFormat="1" ht="12" x14ac:dyDescent="0.2">
      <c r="A129" s="178"/>
      <c r="B129" s="221" t="s">
        <v>985</v>
      </c>
      <c r="C129" s="213" t="s">
        <v>986</v>
      </c>
      <c r="D129" s="214" t="s">
        <v>4422</v>
      </c>
      <c r="E129" s="215"/>
      <c r="F129" s="216">
        <v>1.3460000000000001</v>
      </c>
      <c r="G129" s="215"/>
      <c r="H129" s="215"/>
      <c r="I129" s="384"/>
    </row>
    <row r="130" spans="1:9" s="526" customFormat="1" ht="12" x14ac:dyDescent="0.2">
      <c r="A130" s="178"/>
      <c r="B130" s="221" t="s">
        <v>985</v>
      </c>
      <c r="C130" s="213" t="s">
        <v>986</v>
      </c>
      <c r="D130" s="214" t="s">
        <v>4423</v>
      </c>
      <c r="E130" s="215"/>
      <c r="F130" s="216">
        <v>1.89</v>
      </c>
      <c r="G130" s="215"/>
      <c r="H130" s="215"/>
      <c r="I130" s="384"/>
    </row>
    <row r="131" spans="1:9" s="526" customFormat="1" ht="12" x14ac:dyDescent="0.2">
      <c r="A131" s="178"/>
      <c r="B131" s="221" t="s">
        <v>985</v>
      </c>
      <c r="C131" s="213" t="s">
        <v>986</v>
      </c>
      <c r="D131" s="214" t="s">
        <v>4424</v>
      </c>
      <c r="E131" s="215"/>
      <c r="F131" s="216">
        <v>0.185</v>
      </c>
      <c r="G131" s="215"/>
      <c r="H131" s="215"/>
      <c r="I131" s="384"/>
    </row>
    <row r="132" spans="1:9" s="526" customFormat="1" ht="12" x14ac:dyDescent="0.2">
      <c r="A132" s="178"/>
      <c r="B132" s="221" t="s">
        <v>985</v>
      </c>
      <c r="C132" s="213" t="s">
        <v>986</v>
      </c>
      <c r="D132" s="214" t="s">
        <v>4425</v>
      </c>
      <c r="E132" s="215"/>
      <c r="F132" s="216">
        <v>7.6999999999999999E-2</v>
      </c>
      <c r="G132" s="215"/>
      <c r="H132" s="215"/>
      <c r="I132" s="384"/>
    </row>
    <row r="133" spans="1:9" s="526" customFormat="1" ht="12" x14ac:dyDescent="0.2">
      <c r="A133" s="178"/>
      <c r="B133" s="221" t="s">
        <v>985</v>
      </c>
      <c r="C133" s="213" t="s">
        <v>986</v>
      </c>
      <c r="D133" s="214" t="s">
        <v>4426</v>
      </c>
      <c r="E133" s="215"/>
      <c r="F133" s="216">
        <v>0.08</v>
      </c>
      <c r="G133" s="215"/>
      <c r="H133" s="215"/>
      <c r="I133" s="384"/>
    </row>
    <row r="134" spans="1:9" s="526" customFormat="1" ht="12" x14ac:dyDescent="0.2">
      <c r="A134" s="179"/>
      <c r="B134" s="221" t="s">
        <v>985</v>
      </c>
      <c r="C134" s="217" t="s">
        <v>986</v>
      </c>
      <c r="D134" s="218" t="s">
        <v>1023</v>
      </c>
      <c r="E134" s="219"/>
      <c r="F134" s="220">
        <v>17.881</v>
      </c>
      <c r="G134" s="219"/>
      <c r="H134" s="219"/>
      <c r="I134" s="387"/>
    </row>
    <row r="135" spans="1:9" s="46" customFormat="1" ht="24.95" customHeight="1" x14ac:dyDescent="0.25">
      <c r="A135" s="572" t="s">
        <v>4427</v>
      </c>
      <c r="B135" s="572" t="s">
        <v>979</v>
      </c>
      <c r="C135" s="573" t="s">
        <v>4416</v>
      </c>
      <c r="D135" s="574" t="s">
        <v>4417</v>
      </c>
      <c r="E135" s="575" t="s">
        <v>142</v>
      </c>
      <c r="F135" s="576">
        <v>9.202</v>
      </c>
      <c r="G135" s="67"/>
      <c r="H135" s="577">
        <f>ROUND(G135*F135,2)</f>
        <v>0</v>
      </c>
      <c r="I135" s="574" t="s">
        <v>982</v>
      </c>
    </row>
    <row r="136" spans="1:9" s="526" customFormat="1" ht="24" x14ac:dyDescent="0.2">
      <c r="A136" s="608"/>
      <c r="B136" s="592" t="s">
        <v>2912</v>
      </c>
      <c r="C136" s="593"/>
      <c r="D136" s="397" t="s">
        <v>4428</v>
      </c>
      <c r="E136" s="593"/>
      <c r="F136" s="593"/>
      <c r="G136" s="593"/>
      <c r="H136" s="593"/>
      <c r="I136" s="609"/>
    </row>
    <row r="137" spans="1:9" s="526" customFormat="1" ht="12" x14ac:dyDescent="0.2">
      <c r="A137" s="608"/>
      <c r="B137" s="594" t="s">
        <v>983</v>
      </c>
      <c r="C137" s="593"/>
      <c r="D137" s="180" t="s">
        <v>4419</v>
      </c>
      <c r="E137" s="593"/>
      <c r="F137" s="593"/>
      <c r="G137" s="593"/>
      <c r="H137" s="593"/>
      <c r="I137" s="609"/>
    </row>
    <row r="138" spans="1:9" s="526" customFormat="1" ht="12" x14ac:dyDescent="0.2">
      <c r="A138" s="612"/>
      <c r="B138" s="592" t="s">
        <v>985</v>
      </c>
      <c r="C138" s="613" t="s">
        <v>986</v>
      </c>
      <c r="D138" s="614" t="s">
        <v>3047</v>
      </c>
      <c r="E138" s="615"/>
      <c r="F138" s="613" t="s">
        <v>986</v>
      </c>
      <c r="G138" s="615"/>
      <c r="H138" s="615"/>
      <c r="I138" s="616"/>
    </row>
    <row r="139" spans="1:9" s="526" customFormat="1" ht="12" x14ac:dyDescent="0.2">
      <c r="A139" s="610"/>
      <c r="B139" s="592" t="s">
        <v>985</v>
      </c>
      <c r="C139" s="595" t="s">
        <v>986</v>
      </c>
      <c r="D139" s="596" t="s">
        <v>4429</v>
      </c>
      <c r="E139" s="597"/>
      <c r="F139" s="598">
        <v>2.4620000000000002</v>
      </c>
      <c r="G139" s="597"/>
      <c r="H139" s="597"/>
      <c r="I139" s="611"/>
    </row>
    <row r="140" spans="1:9" s="526" customFormat="1" ht="12" x14ac:dyDescent="0.2">
      <c r="A140" s="610"/>
      <c r="B140" s="592" t="s">
        <v>985</v>
      </c>
      <c r="C140" s="595" t="s">
        <v>986</v>
      </c>
      <c r="D140" s="596" t="s">
        <v>4430</v>
      </c>
      <c r="E140" s="597"/>
      <c r="F140" s="598">
        <v>1.1519999999999999</v>
      </c>
      <c r="G140" s="597"/>
      <c r="H140" s="597"/>
      <c r="I140" s="611"/>
    </row>
    <row r="141" spans="1:9" s="526" customFormat="1" ht="12" x14ac:dyDescent="0.2">
      <c r="A141" s="610"/>
      <c r="B141" s="592" t="s">
        <v>985</v>
      </c>
      <c r="C141" s="595" t="s">
        <v>986</v>
      </c>
      <c r="D141" s="596" t="s">
        <v>4431</v>
      </c>
      <c r="E141" s="597"/>
      <c r="F141" s="598">
        <v>2.2610000000000001</v>
      </c>
      <c r="G141" s="597"/>
      <c r="H141" s="597"/>
      <c r="I141" s="611"/>
    </row>
    <row r="142" spans="1:9" s="526" customFormat="1" ht="12" x14ac:dyDescent="0.2">
      <c r="A142" s="610"/>
      <c r="B142" s="592" t="s">
        <v>985</v>
      </c>
      <c r="C142" s="595" t="s">
        <v>986</v>
      </c>
      <c r="D142" s="596" t="s">
        <v>4432</v>
      </c>
      <c r="E142" s="597"/>
      <c r="F142" s="598">
        <v>1.335</v>
      </c>
      <c r="G142" s="597"/>
      <c r="H142" s="597"/>
      <c r="I142" s="611"/>
    </row>
    <row r="143" spans="1:9" s="526" customFormat="1" ht="12" x14ac:dyDescent="0.2">
      <c r="A143" s="610"/>
      <c r="B143" s="592" t="s">
        <v>985</v>
      </c>
      <c r="C143" s="595" t="s">
        <v>986</v>
      </c>
      <c r="D143" s="596" t="s">
        <v>4433</v>
      </c>
      <c r="E143" s="597"/>
      <c r="F143" s="598">
        <v>6.8000000000000005E-2</v>
      </c>
      <c r="G143" s="597"/>
      <c r="H143" s="597"/>
      <c r="I143" s="611"/>
    </row>
    <row r="144" spans="1:9" s="526" customFormat="1" ht="12" x14ac:dyDescent="0.2">
      <c r="A144" s="610"/>
      <c r="B144" s="592" t="s">
        <v>985</v>
      </c>
      <c r="C144" s="595" t="s">
        <v>986</v>
      </c>
      <c r="D144" s="596" t="s">
        <v>4434</v>
      </c>
      <c r="E144" s="597"/>
      <c r="F144" s="598">
        <v>0.14699999999999999</v>
      </c>
      <c r="G144" s="597"/>
      <c r="H144" s="597"/>
      <c r="I144" s="611"/>
    </row>
    <row r="145" spans="1:9" s="526" customFormat="1" ht="12" x14ac:dyDescent="0.2">
      <c r="A145" s="610"/>
      <c r="B145" s="592" t="s">
        <v>985</v>
      </c>
      <c r="C145" s="595" t="s">
        <v>986</v>
      </c>
      <c r="D145" s="596" t="s">
        <v>4435</v>
      </c>
      <c r="E145" s="597"/>
      <c r="F145" s="598">
        <v>0.752</v>
      </c>
      <c r="G145" s="597"/>
      <c r="H145" s="597"/>
      <c r="I145" s="611"/>
    </row>
    <row r="146" spans="1:9" s="526" customFormat="1" ht="12" x14ac:dyDescent="0.2">
      <c r="A146" s="610"/>
      <c r="B146" s="592" t="s">
        <v>985</v>
      </c>
      <c r="C146" s="595" t="s">
        <v>986</v>
      </c>
      <c r="D146" s="596" t="s">
        <v>4436</v>
      </c>
      <c r="E146" s="597"/>
      <c r="F146" s="598">
        <v>0.81</v>
      </c>
      <c r="G146" s="597"/>
      <c r="H146" s="597"/>
      <c r="I146" s="611"/>
    </row>
    <row r="147" spans="1:9" s="526" customFormat="1" ht="12" x14ac:dyDescent="0.2">
      <c r="A147" s="610"/>
      <c r="B147" s="592" t="s">
        <v>985</v>
      </c>
      <c r="C147" s="595" t="s">
        <v>986</v>
      </c>
      <c r="D147" s="596" t="s">
        <v>4437</v>
      </c>
      <c r="E147" s="597"/>
      <c r="F147" s="598">
        <v>0.215</v>
      </c>
      <c r="G147" s="597"/>
      <c r="H147" s="597"/>
      <c r="I147" s="611"/>
    </row>
    <row r="148" spans="1:9" s="526" customFormat="1" ht="12" x14ac:dyDescent="0.2">
      <c r="A148" s="617"/>
      <c r="B148" s="592" t="s">
        <v>985</v>
      </c>
      <c r="C148" s="599" t="s">
        <v>986</v>
      </c>
      <c r="D148" s="600" t="s">
        <v>1023</v>
      </c>
      <c r="E148" s="601"/>
      <c r="F148" s="602">
        <v>9.202</v>
      </c>
      <c r="G148" s="601"/>
      <c r="H148" s="601"/>
      <c r="I148" s="618"/>
    </row>
    <row r="149" spans="1:9" s="46" customFormat="1" ht="24.95" customHeight="1" x14ac:dyDescent="0.25">
      <c r="A149" s="278" t="s">
        <v>3523</v>
      </c>
      <c r="B149" s="278" t="s">
        <v>979</v>
      </c>
      <c r="C149" s="382" t="s">
        <v>4438</v>
      </c>
      <c r="D149" s="280" t="s">
        <v>4439</v>
      </c>
      <c r="E149" s="281" t="s">
        <v>106</v>
      </c>
      <c r="F149" s="282">
        <v>80.585999999999984</v>
      </c>
      <c r="G149" s="67"/>
      <c r="H149" s="254">
        <f>ROUND(G149*F149,2)</f>
        <v>0</v>
      </c>
      <c r="I149" s="280" t="s">
        <v>982</v>
      </c>
    </row>
    <row r="150" spans="1:9" s="526" customFormat="1" ht="12" x14ac:dyDescent="0.2">
      <c r="A150" s="175"/>
      <c r="B150" s="221" t="s">
        <v>2912</v>
      </c>
      <c r="C150" s="209"/>
      <c r="D150" s="524" t="s">
        <v>4440</v>
      </c>
      <c r="E150" s="209"/>
      <c r="F150" s="209"/>
      <c r="G150" s="209"/>
      <c r="H150" s="209"/>
      <c r="I150" s="385"/>
    </row>
    <row r="151" spans="1:9" s="526" customFormat="1" ht="12" x14ac:dyDescent="0.2">
      <c r="A151" s="175"/>
      <c r="B151" s="454" t="s">
        <v>983</v>
      </c>
      <c r="C151" s="209"/>
      <c r="D151" s="180" t="s">
        <v>4441</v>
      </c>
      <c r="E151" s="209"/>
      <c r="F151" s="209"/>
      <c r="G151" s="209"/>
      <c r="H151" s="209"/>
      <c r="I151" s="385"/>
    </row>
    <row r="152" spans="1:9" s="526" customFormat="1" ht="12" x14ac:dyDescent="0.2">
      <c r="A152" s="177"/>
      <c r="B152" s="221" t="s">
        <v>985</v>
      </c>
      <c r="C152" s="210" t="s">
        <v>986</v>
      </c>
      <c r="D152" s="211" t="s">
        <v>3047</v>
      </c>
      <c r="E152" s="212"/>
      <c r="F152" s="210" t="s">
        <v>986</v>
      </c>
      <c r="G152" s="212"/>
      <c r="H152" s="212"/>
      <c r="I152" s="383"/>
    </row>
    <row r="153" spans="1:9" s="526" customFormat="1" ht="12" x14ac:dyDescent="0.2">
      <c r="A153" s="178"/>
      <c r="B153" s="221" t="s">
        <v>985</v>
      </c>
      <c r="C153" s="213" t="s">
        <v>986</v>
      </c>
      <c r="D153" s="214" t="s">
        <v>4442</v>
      </c>
      <c r="E153" s="215"/>
      <c r="F153" s="216">
        <v>52.488</v>
      </c>
      <c r="G153" s="215"/>
      <c r="H153" s="215"/>
      <c r="I153" s="384"/>
    </row>
    <row r="154" spans="1:9" s="526" customFormat="1" ht="12" x14ac:dyDescent="0.2">
      <c r="A154" s="178"/>
      <c r="B154" s="221" t="s">
        <v>985</v>
      </c>
      <c r="C154" s="213" t="s">
        <v>986</v>
      </c>
      <c r="D154" s="214" t="s">
        <v>4443</v>
      </c>
      <c r="E154" s="215"/>
      <c r="F154" s="216">
        <v>3.9359999999999999</v>
      </c>
      <c r="G154" s="215"/>
      <c r="H154" s="215"/>
      <c r="I154" s="384"/>
    </row>
    <row r="155" spans="1:9" s="526" customFormat="1" ht="12" x14ac:dyDescent="0.2">
      <c r="A155" s="178"/>
      <c r="B155" s="221" t="s">
        <v>985</v>
      </c>
      <c r="C155" s="213" t="s">
        <v>986</v>
      </c>
      <c r="D155" s="214" t="s">
        <v>4444</v>
      </c>
      <c r="E155" s="215"/>
      <c r="F155" s="216">
        <v>4.4880000000000004</v>
      </c>
      <c r="G155" s="215"/>
      <c r="H155" s="215"/>
      <c r="I155" s="384"/>
    </row>
    <row r="156" spans="1:9" s="526" customFormat="1" ht="12" x14ac:dyDescent="0.2">
      <c r="A156" s="178"/>
      <c r="B156" s="221" t="s">
        <v>985</v>
      </c>
      <c r="C156" s="213" t="s">
        <v>986</v>
      </c>
      <c r="D156" s="214" t="s">
        <v>4445</v>
      </c>
      <c r="E156" s="215"/>
      <c r="F156" s="216">
        <v>15.12</v>
      </c>
      <c r="G156" s="215"/>
      <c r="H156" s="215"/>
      <c r="I156" s="384"/>
    </row>
    <row r="157" spans="1:9" s="526" customFormat="1" ht="12" x14ac:dyDescent="0.2">
      <c r="A157" s="178"/>
      <c r="B157" s="221" t="s">
        <v>985</v>
      </c>
      <c r="C157" s="213" t="s">
        <v>986</v>
      </c>
      <c r="D157" s="214" t="s">
        <v>4446</v>
      </c>
      <c r="E157" s="215"/>
      <c r="F157" s="216">
        <v>2.4630000000000001</v>
      </c>
      <c r="G157" s="215"/>
      <c r="H157" s="215"/>
      <c r="I157" s="384"/>
    </row>
    <row r="158" spans="1:9" s="526" customFormat="1" ht="12" x14ac:dyDescent="0.2">
      <c r="A158" s="178"/>
      <c r="B158" s="221" t="s">
        <v>985</v>
      </c>
      <c r="C158" s="213" t="s">
        <v>986</v>
      </c>
      <c r="D158" s="214" t="s">
        <v>4447</v>
      </c>
      <c r="E158" s="215"/>
      <c r="F158" s="216">
        <v>1.026</v>
      </c>
      <c r="G158" s="215"/>
      <c r="H158" s="215"/>
      <c r="I158" s="384"/>
    </row>
    <row r="159" spans="1:9" s="526" customFormat="1" ht="12" x14ac:dyDescent="0.2">
      <c r="A159" s="178"/>
      <c r="B159" s="221" t="s">
        <v>985</v>
      </c>
      <c r="C159" s="213" t="s">
        <v>986</v>
      </c>
      <c r="D159" s="214" t="s">
        <v>4448</v>
      </c>
      <c r="E159" s="215"/>
      <c r="F159" s="216">
        <v>1.0649999999999999</v>
      </c>
      <c r="G159" s="215"/>
      <c r="H159" s="215"/>
      <c r="I159" s="384"/>
    </row>
    <row r="160" spans="1:9" s="526" customFormat="1" ht="12" x14ac:dyDescent="0.2">
      <c r="A160" s="179"/>
      <c r="B160" s="221" t="s">
        <v>985</v>
      </c>
      <c r="C160" s="217" t="s">
        <v>986</v>
      </c>
      <c r="D160" s="218" t="s">
        <v>1023</v>
      </c>
      <c r="E160" s="219"/>
      <c r="F160" s="220">
        <v>80.585999999999984</v>
      </c>
      <c r="G160" s="219"/>
      <c r="H160" s="219"/>
      <c r="I160" s="387"/>
    </row>
    <row r="161" spans="1:9" s="46" customFormat="1" ht="24.95" customHeight="1" x14ac:dyDescent="0.25">
      <c r="A161" s="572" t="s">
        <v>3527</v>
      </c>
      <c r="B161" s="572" t="s">
        <v>979</v>
      </c>
      <c r="C161" s="573" t="s">
        <v>4438</v>
      </c>
      <c r="D161" s="574" t="s">
        <v>4439</v>
      </c>
      <c r="E161" s="575" t="s">
        <v>106</v>
      </c>
      <c r="F161" s="576">
        <v>50.776000000000003</v>
      </c>
      <c r="G161" s="67"/>
      <c r="H161" s="577">
        <f>ROUND(G161*F161,2)</f>
        <v>0</v>
      </c>
      <c r="I161" s="574" t="s">
        <v>982</v>
      </c>
    </row>
    <row r="162" spans="1:9" s="526" customFormat="1" ht="12" x14ac:dyDescent="0.2">
      <c r="A162" s="608"/>
      <c r="B162" s="592" t="s">
        <v>2912</v>
      </c>
      <c r="C162" s="593"/>
      <c r="D162" s="397" t="s">
        <v>4449</v>
      </c>
      <c r="E162" s="593"/>
      <c r="F162" s="593"/>
      <c r="G162" s="593"/>
      <c r="H162" s="593"/>
      <c r="I162" s="609"/>
    </row>
    <row r="163" spans="1:9" s="526" customFormat="1" ht="12" x14ac:dyDescent="0.2">
      <c r="A163" s="608"/>
      <c r="B163" s="594" t="s">
        <v>983</v>
      </c>
      <c r="C163" s="593"/>
      <c r="D163" s="180" t="s">
        <v>4441</v>
      </c>
      <c r="E163" s="593"/>
      <c r="F163" s="593"/>
      <c r="G163" s="593"/>
      <c r="H163" s="593"/>
      <c r="I163" s="609"/>
    </row>
    <row r="164" spans="1:9" s="526" customFormat="1" ht="12" x14ac:dyDescent="0.2">
      <c r="A164" s="612"/>
      <c r="B164" s="592" t="s">
        <v>985</v>
      </c>
      <c r="C164" s="613" t="s">
        <v>986</v>
      </c>
      <c r="D164" s="614" t="s">
        <v>3047</v>
      </c>
      <c r="E164" s="615"/>
      <c r="F164" s="613" t="s">
        <v>986</v>
      </c>
      <c r="G164" s="615"/>
      <c r="H164" s="615"/>
      <c r="I164" s="616"/>
    </row>
    <row r="165" spans="1:9" s="526" customFormat="1" ht="12" x14ac:dyDescent="0.2">
      <c r="A165" s="610"/>
      <c r="B165" s="592" t="s">
        <v>985</v>
      </c>
      <c r="C165" s="595" t="s">
        <v>986</v>
      </c>
      <c r="D165" s="596" t="s">
        <v>4450</v>
      </c>
      <c r="E165" s="597"/>
      <c r="F165" s="598">
        <v>9.6479999999999997</v>
      </c>
      <c r="G165" s="597"/>
      <c r="H165" s="597"/>
      <c r="I165" s="611"/>
    </row>
    <row r="166" spans="1:9" s="526" customFormat="1" ht="12" x14ac:dyDescent="0.2">
      <c r="A166" s="610"/>
      <c r="B166" s="592" t="s">
        <v>985</v>
      </c>
      <c r="C166" s="595" t="s">
        <v>986</v>
      </c>
      <c r="D166" s="596" t="s">
        <v>4451</v>
      </c>
      <c r="E166" s="597"/>
      <c r="F166" s="598">
        <v>3.84</v>
      </c>
      <c r="G166" s="597"/>
      <c r="H166" s="597"/>
      <c r="I166" s="611"/>
    </row>
    <row r="167" spans="1:9" s="526" customFormat="1" ht="12" x14ac:dyDescent="0.2">
      <c r="A167" s="610"/>
      <c r="B167" s="592" t="s">
        <v>985</v>
      </c>
      <c r="C167" s="595" t="s">
        <v>986</v>
      </c>
      <c r="D167" s="596" t="s">
        <v>4452</v>
      </c>
      <c r="E167" s="597"/>
      <c r="F167" s="598">
        <v>7.5359999999999996</v>
      </c>
      <c r="G167" s="597"/>
      <c r="H167" s="597"/>
      <c r="I167" s="611"/>
    </row>
    <row r="168" spans="1:9" s="526" customFormat="1" ht="12" x14ac:dyDescent="0.2">
      <c r="A168" s="610"/>
      <c r="B168" s="592" t="s">
        <v>985</v>
      </c>
      <c r="C168" s="595" t="s">
        <v>986</v>
      </c>
      <c r="D168" s="596" t="s">
        <v>4453</v>
      </c>
      <c r="E168" s="597"/>
      <c r="F168" s="598">
        <v>10.68</v>
      </c>
      <c r="G168" s="597"/>
      <c r="H168" s="597"/>
      <c r="I168" s="611"/>
    </row>
    <row r="169" spans="1:9" s="526" customFormat="1" ht="12" x14ac:dyDescent="0.2">
      <c r="A169" s="610"/>
      <c r="B169" s="592" t="s">
        <v>985</v>
      </c>
      <c r="C169" s="595" t="s">
        <v>986</v>
      </c>
      <c r="D169" s="596" t="s">
        <v>4454</v>
      </c>
      <c r="E169" s="597"/>
      <c r="F169" s="598">
        <v>0.94</v>
      </c>
      <c r="G169" s="597"/>
      <c r="H169" s="597"/>
      <c r="I169" s="611"/>
    </row>
    <row r="170" spans="1:9" s="526" customFormat="1" ht="12" x14ac:dyDescent="0.2">
      <c r="A170" s="610"/>
      <c r="B170" s="592" t="s">
        <v>985</v>
      </c>
      <c r="C170" s="595" t="s">
        <v>986</v>
      </c>
      <c r="D170" s="596" t="s">
        <v>4455</v>
      </c>
      <c r="E170" s="597"/>
      <c r="F170" s="598">
        <v>1.9570000000000001</v>
      </c>
      <c r="G170" s="597"/>
      <c r="H170" s="597"/>
      <c r="I170" s="611"/>
    </row>
    <row r="171" spans="1:9" s="526" customFormat="1" ht="12" x14ac:dyDescent="0.2">
      <c r="A171" s="610"/>
      <c r="B171" s="592" t="s">
        <v>985</v>
      </c>
      <c r="C171" s="595" t="s">
        <v>986</v>
      </c>
      <c r="D171" s="596" t="s">
        <v>4456</v>
      </c>
      <c r="E171" s="597"/>
      <c r="F171" s="598">
        <v>6.5000000000000002E-2</v>
      </c>
      <c r="G171" s="597"/>
      <c r="H171" s="597"/>
      <c r="I171" s="611"/>
    </row>
    <row r="172" spans="1:9" s="526" customFormat="1" ht="12" x14ac:dyDescent="0.2">
      <c r="A172" s="610"/>
      <c r="B172" s="592" t="s">
        <v>985</v>
      </c>
      <c r="C172" s="595" t="s">
        <v>986</v>
      </c>
      <c r="D172" s="596" t="s">
        <v>4457</v>
      </c>
      <c r="E172" s="597"/>
      <c r="F172" s="598">
        <v>6.7679999999999998</v>
      </c>
      <c r="G172" s="597"/>
      <c r="H172" s="597"/>
      <c r="I172" s="611"/>
    </row>
    <row r="173" spans="1:9" s="526" customFormat="1" ht="12" x14ac:dyDescent="0.2">
      <c r="A173" s="610"/>
      <c r="B173" s="592" t="s">
        <v>985</v>
      </c>
      <c r="C173" s="595" t="s">
        <v>986</v>
      </c>
      <c r="D173" s="596" t="s">
        <v>4458</v>
      </c>
      <c r="E173" s="597"/>
      <c r="F173" s="598">
        <v>6.48</v>
      </c>
      <c r="G173" s="597"/>
      <c r="H173" s="597"/>
      <c r="I173" s="611"/>
    </row>
    <row r="174" spans="1:9" s="526" customFormat="1" ht="12" x14ac:dyDescent="0.2">
      <c r="A174" s="610"/>
      <c r="B174" s="592" t="s">
        <v>985</v>
      </c>
      <c r="C174" s="595" t="s">
        <v>986</v>
      </c>
      <c r="D174" s="596" t="s">
        <v>4459</v>
      </c>
      <c r="E174" s="597"/>
      <c r="F174" s="598">
        <v>2.8620000000000001</v>
      </c>
      <c r="G174" s="597"/>
      <c r="H174" s="597"/>
      <c r="I174" s="611"/>
    </row>
    <row r="175" spans="1:9" s="526" customFormat="1" ht="12" x14ac:dyDescent="0.2">
      <c r="A175" s="617"/>
      <c r="B175" s="592" t="s">
        <v>985</v>
      </c>
      <c r="C175" s="599" t="s">
        <v>986</v>
      </c>
      <c r="D175" s="600" t="s">
        <v>1023</v>
      </c>
      <c r="E175" s="601"/>
      <c r="F175" s="602">
        <v>50.776000000000003</v>
      </c>
      <c r="G175" s="601"/>
      <c r="H175" s="601"/>
      <c r="I175" s="618"/>
    </row>
    <row r="176" spans="1:9" s="46" customFormat="1" ht="24.95" customHeight="1" x14ac:dyDescent="0.25">
      <c r="A176" s="278" t="s">
        <v>4460</v>
      </c>
      <c r="B176" s="278" t="s">
        <v>979</v>
      </c>
      <c r="C176" s="382" t="s">
        <v>4461</v>
      </c>
      <c r="D176" s="280" t="s">
        <v>4462</v>
      </c>
      <c r="E176" s="281" t="s">
        <v>106</v>
      </c>
      <c r="F176" s="282">
        <v>80.585999999999984</v>
      </c>
      <c r="G176" s="67"/>
      <c r="H176" s="254">
        <f>ROUND(G176*F176,2)</f>
        <v>0</v>
      </c>
      <c r="I176" s="280" t="s">
        <v>982</v>
      </c>
    </row>
    <row r="177" spans="1:9" s="526" customFormat="1" ht="12" x14ac:dyDescent="0.2">
      <c r="A177" s="175"/>
      <c r="B177" s="221" t="s">
        <v>2912</v>
      </c>
      <c r="C177" s="209"/>
      <c r="D177" s="524" t="s">
        <v>4463</v>
      </c>
      <c r="E177" s="209"/>
      <c r="F177" s="209"/>
      <c r="G177" s="209"/>
      <c r="H177" s="209"/>
      <c r="I177" s="385"/>
    </row>
    <row r="178" spans="1:9" s="526" customFormat="1" ht="12" x14ac:dyDescent="0.2">
      <c r="A178" s="175"/>
      <c r="B178" s="454" t="s">
        <v>983</v>
      </c>
      <c r="C178" s="209"/>
      <c r="D178" s="180" t="s">
        <v>4464</v>
      </c>
      <c r="E178" s="209"/>
      <c r="F178" s="209"/>
      <c r="G178" s="209"/>
      <c r="H178" s="209"/>
      <c r="I178" s="385"/>
    </row>
    <row r="179" spans="1:9" s="46" customFormat="1" ht="24.95" customHeight="1" x14ac:dyDescent="0.25">
      <c r="A179" s="572" t="s">
        <v>4465</v>
      </c>
      <c r="B179" s="572" t="s">
        <v>979</v>
      </c>
      <c r="C179" s="573" t="s">
        <v>4461</v>
      </c>
      <c r="D179" s="574" t="s">
        <v>4462</v>
      </c>
      <c r="E179" s="575" t="s">
        <v>106</v>
      </c>
      <c r="F179" s="576">
        <v>50.776000000000003</v>
      </c>
      <c r="G179" s="67"/>
      <c r="H179" s="577">
        <f>ROUND(G179*F179,2)</f>
        <v>0</v>
      </c>
      <c r="I179" s="574" t="s">
        <v>982</v>
      </c>
    </row>
    <row r="180" spans="1:9" s="526" customFormat="1" ht="12" x14ac:dyDescent="0.2">
      <c r="A180" s="603"/>
      <c r="B180" s="604" t="s">
        <v>2912</v>
      </c>
      <c r="C180" s="605"/>
      <c r="D180" s="619" t="s">
        <v>4466</v>
      </c>
      <c r="E180" s="605"/>
      <c r="F180" s="605"/>
      <c r="G180" s="605"/>
      <c r="H180" s="605"/>
      <c r="I180" s="606"/>
    </row>
    <row r="181" spans="1:9" s="526" customFormat="1" ht="12" x14ac:dyDescent="0.2">
      <c r="A181" s="603"/>
      <c r="B181" s="607" t="s">
        <v>983</v>
      </c>
      <c r="C181" s="605"/>
      <c r="D181" s="222" t="s">
        <v>4464</v>
      </c>
      <c r="E181" s="605"/>
      <c r="F181" s="605"/>
      <c r="G181" s="605"/>
      <c r="H181" s="605"/>
      <c r="I181" s="606"/>
    </row>
    <row r="182" spans="1:9" s="46" customFormat="1" ht="24.95" customHeight="1" x14ac:dyDescent="0.25">
      <c r="A182" s="278" t="s">
        <v>4467</v>
      </c>
      <c r="B182" s="278" t="s">
        <v>979</v>
      </c>
      <c r="C182" s="382" t="s">
        <v>4468</v>
      </c>
      <c r="D182" s="280" t="s">
        <v>4469</v>
      </c>
      <c r="E182" s="281" t="s">
        <v>100</v>
      </c>
      <c r="F182" s="282">
        <v>2.7E-2</v>
      </c>
      <c r="G182" s="67"/>
      <c r="H182" s="254">
        <f>ROUND(G182*F182,2)</f>
        <v>0</v>
      </c>
      <c r="I182" s="280" t="s">
        <v>982</v>
      </c>
    </row>
    <row r="183" spans="1:9" s="526" customFormat="1" ht="12" x14ac:dyDescent="0.2">
      <c r="A183" s="175"/>
      <c r="B183" s="221" t="s">
        <v>2912</v>
      </c>
      <c r="C183" s="209"/>
      <c r="D183" s="524" t="s">
        <v>4470</v>
      </c>
      <c r="E183" s="209"/>
      <c r="F183" s="209"/>
      <c r="G183" s="209"/>
      <c r="H183" s="209"/>
      <c r="I183" s="385"/>
    </row>
    <row r="184" spans="1:9" s="526" customFormat="1" ht="12" x14ac:dyDescent="0.2">
      <c r="A184" s="175"/>
      <c r="B184" s="454" t="s">
        <v>983</v>
      </c>
      <c r="C184" s="209"/>
      <c r="D184" s="180" t="s">
        <v>4471</v>
      </c>
      <c r="E184" s="209"/>
      <c r="F184" s="209"/>
      <c r="G184" s="209"/>
      <c r="H184" s="209"/>
      <c r="I184" s="385"/>
    </row>
    <row r="185" spans="1:9" s="526" customFormat="1" ht="12" x14ac:dyDescent="0.2">
      <c r="A185" s="177"/>
      <c r="B185" s="221" t="s">
        <v>985</v>
      </c>
      <c r="C185" s="210" t="s">
        <v>986</v>
      </c>
      <c r="D185" s="211" t="s">
        <v>3047</v>
      </c>
      <c r="E185" s="212"/>
      <c r="F185" s="210" t="s">
        <v>986</v>
      </c>
      <c r="G185" s="212"/>
      <c r="H185" s="212"/>
      <c r="I185" s="383"/>
    </row>
    <row r="186" spans="1:9" s="526" customFormat="1" ht="12" x14ac:dyDescent="0.2">
      <c r="A186" s="178"/>
      <c r="B186" s="221" t="s">
        <v>985</v>
      </c>
      <c r="C186" s="213" t="s">
        <v>986</v>
      </c>
      <c r="D186" s="214" t="s">
        <v>4472</v>
      </c>
      <c r="E186" s="215"/>
      <c r="F186" s="216">
        <v>2.7E-2</v>
      </c>
      <c r="G186" s="215"/>
      <c r="H186" s="215"/>
      <c r="I186" s="384"/>
    </row>
    <row r="187" spans="1:9" s="46" customFormat="1" ht="24.95" customHeight="1" x14ac:dyDescent="0.25">
      <c r="A187" s="572" t="s">
        <v>4473</v>
      </c>
      <c r="B187" s="572" t="s">
        <v>979</v>
      </c>
      <c r="C187" s="573" t="s">
        <v>4468</v>
      </c>
      <c r="D187" s="574" t="s">
        <v>4469</v>
      </c>
      <c r="E187" s="575" t="s">
        <v>100</v>
      </c>
      <c r="F187" s="576">
        <v>0.55200000000000005</v>
      </c>
      <c r="G187" s="67"/>
      <c r="H187" s="577">
        <f>ROUND(G187*F187,2)</f>
        <v>0</v>
      </c>
      <c r="I187" s="574" t="s">
        <v>982</v>
      </c>
    </row>
    <row r="188" spans="1:9" s="526" customFormat="1" ht="14.45" customHeight="1" x14ac:dyDescent="0.2">
      <c r="A188" s="608"/>
      <c r="B188" s="592" t="s">
        <v>2912</v>
      </c>
      <c r="C188" s="593"/>
      <c r="D188" s="397" t="s">
        <v>4474</v>
      </c>
      <c r="E188" s="593"/>
      <c r="F188" s="593"/>
      <c r="G188" s="593"/>
      <c r="H188" s="593"/>
      <c r="I188" s="609"/>
    </row>
    <row r="189" spans="1:9" s="526" customFormat="1" ht="12" x14ac:dyDescent="0.2">
      <c r="A189" s="608"/>
      <c r="B189" s="594" t="s">
        <v>983</v>
      </c>
      <c r="C189" s="593"/>
      <c r="D189" s="180" t="s">
        <v>4471</v>
      </c>
      <c r="E189" s="593"/>
      <c r="F189" s="593"/>
      <c r="G189" s="593"/>
      <c r="H189" s="593"/>
      <c r="I189" s="609"/>
    </row>
    <row r="190" spans="1:9" s="526" customFormat="1" ht="12" x14ac:dyDescent="0.2">
      <c r="A190" s="612"/>
      <c r="B190" s="592" t="s">
        <v>985</v>
      </c>
      <c r="C190" s="613" t="s">
        <v>986</v>
      </c>
      <c r="D190" s="614" t="s">
        <v>3047</v>
      </c>
      <c r="E190" s="615"/>
      <c r="F190" s="613" t="s">
        <v>986</v>
      </c>
      <c r="G190" s="615"/>
      <c r="H190" s="615"/>
      <c r="I190" s="616"/>
    </row>
    <row r="191" spans="1:9" s="526" customFormat="1" ht="12" x14ac:dyDescent="0.2">
      <c r="A191" s="610"/>
      <c r="B191" s="592" t="s">
        <v>985</v>
      </c>
      <c r="C191" s="595" t="s">
        <v>986</v>
      </c>
      <c r="D191" s="596" t="s">
        <v>4475</v>
      </c>
      <c r="E191" s="597"/>
      <c r="F191" s="598">
        <v>0.55200000000000005</v>
      </c>
      <c r="G191" s="597"/>
      <c r="H191" s="597"/>
      <c r="I191" s="611"/>
    </row>
    <row r="192" spans="1:9" s="46" customFormat="1" ht="24.95" customHeight="1" x14ac:dyDescent="0.25">
      <c r="A192" s="572" t="s">
        <v>2734</v>
      </c>
      <c r="B192" s="572" t="s">
        <v>979</v>
      </c>
      <c r="C192" s="573" t="s">
        <v>4476</v>
      </c>
      <c r="D192" s="574" t="s">
        <v>4477</v>
      </c>
      <c r="E192" s="575" t="s">
        <v>106</v>
      </c>
      <c r="F192" s="576">
        <v>6.6150000000000002</v>
      </c>
      <c r="G192" s="67"/>
      <c r="H192" s="577">
        <f>ROUND(G192*F192,2)</f>
        <v>0</v>
      </c>
      <c r="I192" s="574" t="s">
        <v>982</v>
      </c>
    </row>
    <row r="193" spans="1:9" s="526" customFormat="1" ht="24" x14ac:dyDescent="0.2">
      <c r="A193" s="175"/>
      <c r="B193" s="221" t="s">
        <v>2912</v>
      </c>
      <c r="C193" s="209"/>
      <c r="D193" s="524" t="s">
        <v>4478</v>
      </c>
      <c r="E193" s="209"/>
      <c r="F193" s="209"/>
      <c r="G193" s="209"/>
      <c r="H193" s="209"/>
      <c r="I193" s="385"/>
    </row>
    <row r="194" spans="1:9" s="526" customFormat="1" ht="12" x14ac:dyDescent="0.2">
      <c r="A194" s="175"/>
      <c r="B194" s="454" t="s">
        <v>983</v>
      </c>
      <c r="C194" s="209"/>
      <c r="D194" s="180" t="s">
        <v>4479</v>
      </c>
      <c r="E194" s="209"/>
      <c r="F194" s="209"/>
      <c r="G194" s="209"/>
      <c r="H194" s="209"/>
      <c r="I194" s="385"/>
    </row>
    <row r="195" spans="1:9" s="526" customFormat="1" ht="12" x14ac:dyDescent="0.2">
      <c r="A195" s="177"/>
      <c r="B195" s="221" t="s">
        <v>985</v>
      </c>
      <c r="C195" s="210" t="s">
        <v>986</v>
      </c>
      <c r="D195" s="211" t="s">
        <v>4334</v>
      </c>
      <c r="E195" s="212"/>
      <c r="F195" s="210" t="s">
        <v>986</v>
      </c>
      <c r="G195" s="212"/>
      <c r="H195" s="212"/>
      <c r="I195" s="383"/>
    </row>
    <row r="196" spans="1:9" s="526" customFormat="1" ht="12" x14ac:dyDescent="0.2">
      <c r="A196" s="178"/>
      <c r="B196" s="221" t="s">
        <v>985</v>
      </c>
      <c r="C196" s="213" t="s">
        <v>986</v>
      </c>
      <c r="D196" s="214" t="s">
        <v>4480</v>
      </c>
      <c r="E196" s="215"/>
      <c r="F196" s="216">
        <v>6.6150000000000002</v>
      </c>
      <c r="G196" s="215"/>
      <c r="H196" s="215"/>
      <c r="I196" s="384"/>
    </row>
    <row r="197" spans="1:9" s="46" customFormat="1" ht="24.95" customHeight="1" x14ac:dyDescent="0.25">
      <c r="A197" s="572" t="s">
        <v>2727</v>
      </c>
      <c r="B197" s="572" t="s">
        <v>979</v>
      </c>
      <c r="C197" s="573" t="s">
        <v>4481</v>
      </c>
      <c r="D197" s="574" t="s">
        <v>4482</v>
      </c>
      <c r="E197" s="575" t="s">
        <v>142</v>
      </c>
      <c r="F197" s="576">
        <v>1.831</v>
      </c>
      <c r="G197" s="67"/>
      <c r="H197" s="577">
        <f>ROUND(G197*F197,2)</f>
        <v>0</v>
      </c>
      <c r="I197" s="574" t="s">
        <v>982</v>
      </c>
    </row>
    <row r="198" spans="1:9" s="526" customFormat="1" ht="12" x14ac:dyDescent="0.2">
      <c r="A198" s="175"/>
      <c r="B198" s="221" t="s">
        <v>2912</v>
      </c>
      <c r="C198" s="209"/>
      <c r="D198" s="524" t="s">
        <v>4483</v>
      </c>
      <c r="E198" s="209"/>
      <c r="F198" s="209"/>
      <c r="G198" s="209"/>
      <c r="H198" s="209"/>
      <c r="I198" s="385"/>
    </row>
    <row r="199" spans="1:9" s="526" customFormat="1" ht="12" x14ac:dyDescent="0.2">
      <c r="A199" s="175"/>
      <c r="B199" s="454" t="s">
        <v>983</v>
      </c>
      <c r="C199" s="209"/>
      <c r="D199" s="180" t="s">
        <v>4484</v>
      </c>
      <c r="E199" s="209"/>
      <c r="F199" s="209"/>
      <c r="G199" s="209"/>
      <c r="H199" s="209"/>
      <c r="I199" s="385"/>
    </row>
    <row r="200" spans="1:9" s="526" customFormat="1" ht="12" x14ac:dyDescent="0.2">
      <c r="A200" s="177"/>
      <c r="B200" s="221" t="s">
        <v>985</v>
      </c>
      <c r="C200" s="210" t="s">
        <v>986</v>
      </c>
      <c r="D200" s="211" t="s">
        <v>4334</v>
      </c>
      <c r="E200" s="212"/>
      <c r="F200" s="210" t="s">
        <v>986</v>
      </c>
      <c r="G200" s="212"/>
      <c r="H200" s="212"/>
      <c r="I200" s="383"/>
    </row>
    <row r="201" spans="1:9" s="526" customFormat="1" ht="12" x14ac:dyDescent="0.2">
      <c r="A201" s="178"/>
      <c r="B201" s="221" t="s">
        <v>985</v>
      </c>
      <c r="C201" s="213" t="s">
        <v>986</v>
      </c>
      <c r="D201" s="214" t="s">
        <v>4485</v>
      </c>
      <c r="E201" s="215"/>
      <c r="F201" s="216">
        <v>0.65</v>
      </c>
      <c r="G201" s="215"/>
      <c r="H201" s="215"/>
      <c r="I201" s="384"/>
    </row>
    <row r="202" spans="1:9" s="526" customFormat="1" ht="12" x14ac:dyDescent="0.2">
      <c r="A202" s="178"/>
      <c r="B202" s="221" t="s">
        <v>985</v>
      </c>
      <c r="C202" s="213" t="s">
        <v>986</v>
      </c>
      <c r="D202" s="214" t="s">
        <v>4486</v>
      </c>
      <c r="E202" s="215"/>
      <c r="F202" s="216">
        <v>1.181</v>
      </c>
      <c r="G202" s="215"/>
      <c r="H202" s="215"/>
      <c r="I202" s="384"/>
    </row>
    <row r="203" spans="1:9" s="526" customFormat="1" ht="12" x14ac:dyDescent="0.2">
      <c r="A203" s="179"/>
      <c r="B203" s="221" t="s">
        <v>985</v>
      </c>
      <c r="C203" s="217" t="s">
        <v>986</v>
      </c>
      <c r="D203" s="218" t="s">
        <v>1023</v>
      </c>
      <c r="E203" s="219"/>
      <c r="F203" s="220">
        <v>1.831</v>
      </c>
      <c r="G203" s="219"/>
      <c r="H203" s="219"/>
      <c r="I203" s="387"/>
    </row>
    <row r="204" spans="1:9" s="46" customFormat="1" ht="24.95" customHeight="1" x14ac:dyDescent="0.25">
      <c r="A204" s="572" t="s">
        <v>2729</v>
      </c>
      <c r="B204" s="572" t="s">
        <v>979</v>
      </c>
      <c r="C204" s="573" t="s">
        <v>4487</v>
      </c>
      <c r="D204" s="574" t="s">
        <v>4488</v>
      </c>
      <c r="E204" s="575" t="s">
        <v>106</v>
      </c>
      <c r="F204" s="576">
        <v>10.462999999999999</v>
      </c>
      <c r="G204" s="67"/>
      <c r="H204" s="577">
        <f>ROUND(G204*F204,2)</f>
        <v>0</v>
      </c>
      <c r="I204" s="574" t="s">
        <v>982</v>
      </c>
    </row>
    <row r="205" spans="1:9" s="526" customFormat="1" ht="12" x14ac:dyDescent="0.2">
      <c r="A205" s="175"/>
      <c r="B205" s="221" t="s">
        <v>2912</v>
      </c>
      <c r="C205" s="209"/>
      <c r="D205" s="524" t="s">
        <v>4489</v>
      </c>
      <c r="E205" s="209"/>
      <c r="F205" s="209"/>
      <c r="G205" s="209"/>
      <c r="H205" s="209"/>
      <c r="I205" s="385"/>
    </row>
    <row r="206" spans="1:9" s="526" customFormat="1" ht="12" x14ac:dyDescent="0.2">
      <c r="A206" s="175"/>
      <c r="B206" s="454" t="s">
        <v>983</v>
      </c>
      <c r="C206" s="209"/>
      <c r="D206" s="180" t="s">
        <v>4490</v>
      </c>
      <c r="E206" s="209"/>
      <c r="F206" s="209"/>
      <c r="G206" s="209"/>
      <c r="H206" s="209"/>
      <c r="I206" s="385"/>
    </row>
    <row r="207" spans="1:9" s="526" customFormat="1" ht="12" x14ac:dyDescent="0.2">
      <c r="A207" s="177"/>
      <c r="B207" s="221" t="s">
        <v>985</v>
      </c>
      <c r="C207" s="210" t="s">
        <v>986</v>
      </c>
      <c r="D207" s="211" t="s">
        <v>4334</v>
      </c>
      <c r="E207" s="212"/>
      <c r="F207" s="210" t="s">
        <v>986</v>
      </c>
      <c r="G207" s="212"/>
      <c r="H207" s="212"/>
      <c r="I207" s="383"/>
    </row>
    <row r="208" spans="1:9" s="526" customFormat="1" ht="12" x14ac:dyDescent="0.2">
      <c r="A208" s="178"/>
      <c r="B208" s="221" t="s">
        <v>985</v>
      </c>
      <c r="C208" s="213" t="s">
        <v>986</v>
      </c>
      <c r="D208" s="214" t="s">
        <v>4491</v>
      </c>
      <c r="E208" s="215"/>
      <c r="F208" s="216">
        <v>3.7120000000000002</v>
      </c>
      <c r="G208" s="215"/>
      <c r="H208" s="215"/>
      <c r="I208" s="384"/>
    </row>
    <row r="209" spans="1:9" s="526" customFormat="1" ht="12" x14ac:dyDescent="0.2">
      <c r="A209" s="178"/>
      <c r="B209" s="221" t="s">
        <v>985</v>
      </c>
      <c r="C209" s="213" t="s">
        <v>986</v>
      </c>
      <c r="D209" s="214" t="s">
        <v>4492</v>
      </c>
      <c r="E209" s="215"/>
      <c r="F209" s="216">
        <v>6.7510000000000003</v>
      </c>
      <c r="G209" s="215"/>
      <c r="H209" s="215"/>
      <c r="I209" s="384"/>
    </row>
    <row r="210" spans="1:9" s="526" customFormat="1" ht="12" x14ac:dyDescent="0.2">
      <c r="A210" s="179"/>
      <c r="B210" s="221" t="s">
        <v>985</v>
      </c>
      <c r="C210" s="217" t="s">
        <v>986</v>
      </c>
      <c r="D210" s="218" t="s">
        <v>1023</v>
      </c>
      <c r="E210" s="219"/>
      <c r="F210" s="220">
        <v>10.463000000000001</v>
      </c>
      <c r="G210" s="219"/>
      <c r="H210" s="219"/>
      <c r="I210" s="387"/>
    </row>
    <row r="211" spans="1:9" s="46" customFormat="1" ht="24.95" customHeight="1" x14ac:dyDescent="0.25">
      <c r="A211" s="572" t="s">
        <v>2731</v>
      </c>
      <c r="B211" s="572" t="s">
        <v>979</v>
      </c>
      <c r="C211" s="573" t="s">
        <v>4493</v>
      </c>
      <c r="D211" s="574" t="s">
        <v>4494</v>
      </c>
      <c r="E211" s="575" t="s">
        <v>106</v>
      </c>
      <c r="F211" s="576">
        <v>10.462999999999999</v>
      </c>
      <c r="G211" s="67"/>
      <c r="H211" s="577">
        <f>ROUND(G211*F211,2)</f>
        <v>0</v>
      </c>
      <c r="I211" s="574" t="s">
        <v>982</v>
      </c>
    </row>
    <row r="212" spans="1:9" s="526" customFormat="1" ht="12" x14ac:dyDescent="0.2">
      <c r="A212" s="175"/>
      <c r="B212" s="221" t="s">
        <v>2912</v>
      </c>
      <c r="C212" s="209"/>
      <c r="D212" s="524" t="s">
        <v>4495</v>
      </c>
      <c r="E212" s="209"/>
      <c r="F212" s="209"/>
      <c r="G212" s="209"/>
      <c r="H212" s="209"/>
      <c r="I212" s="385"/>
    </row>
    <row r="213" spans="1:9" s="526" customFormat="1" ht="12" x14ac:dyDescent="0.2">
      <c r="A213" s="175"/>
      <c r="B213" s="454" t="s">
        <v>983</v>
      </c>
      <c r="C213" s="209"/>
      <c r="D213" s="180" t="s">
        <v>4496</v>
      </c>
      <c r="E213" s="209"/>
      <c r="F213" s="209"/>
      <c r="G213" s="209"/>
      <c r="H213" s="209"/>
      <c r="I213" s="385"/>
    </row>
    <row r="214" spans="1:9" s="46" customFormat="1" ht="24.95" customHeight="1" x14ac:dyDescent="0.25">
      <c r="A214" s="572" t="s">
        <v>2733</v>
      </c>
      <c r="B214" s="572" t="s">
        <v>979</v>
      </c>
      <c r="C214" s="573" t="s">
        <v>4497</v>
      </c>
      <c r="D214" s="574" t="s">
        <v>4498</v>
      </c>
      <c r="E214" s="575" t="s">
        <v>100</v>
      </c>
      <c r="F214" s="576">
        <v>0.29399999999999998</v>
      </c>
      <c r="G214" s="67"/>
      <c r="H214" s="577">
        <f>ROUND(G214*F214,2)</f>
        <v>0</v>
      </c>
      <c r="I214" s="574" t="s">
        <v>982</v>
      </c>
    </row>
    <row r="215" spans="1:9" s="526" customFormat="1" ht="24" x14ac:dyDescent="0.2">
      <c r="A215" s="175"/>
      <c r="B215" s="221" t="s">
        <v>2912</v>
      </c>
      <c r="C215" s="209"/>
      <c r="D215" s="524" t="s">
        <v>4499</v>
      </c>
      <c r="E215" s="209"/>
      <c r="F215" s="209"/>
      <c r="G215" s="209"/>
      <c r="H215" s="209"/>
      <c r="I215" s="385"/>
    </row>
    <row r="216" spans="1:9" s="526" customFormat="1" ht="12" x14ac:dyDescent="0.2">
      <c r="A216" s="175"/>
      <c r="B216" s="454" t="s">
        <v>983</v>
      </c>
      <c r="C216" s="209"/>
      <c r="D216" s="180" t="s">
        <v>4500</v>
      </c>
      <c r="E216" s="209"/>
      <c r="F216" s="209"/>
      <c r="G216" s="209"/>
      <c r="H216" s="209"/>
      <c r="I216" s="385"/>
    </row>
    <row r="217" spans="1:9" s="526" customFormat="1" ht="12" x14ac:dyDescent="0.2">
      <c r="A217" s="177"/>
      <c r="B217" s="221" t="s">
        <v>985</v>
      </c>
      <c r="C217" s="210" t="s">
        <v>986</v>
      </c>
      <c r="D217" s="211" t="s">
        <v>4334</v>
      </c>
      <c r="E217" s="212"/>
      <c r="F217" s="210" t="s">
        <v>986</v>
      </c>
      <c r="G217" s="212"/>
      <c r="H217" s="212"/>
      <c r="I217" s="383"/>
    </row>
    <row r="218" spans="1:9" s="526" customFormat="1" ht="12" x14ac:dyDescent="0.2">
      <c r="A218" s="178"/>
      <c r="B218" s="221" t="s">
        <v>985</v>
      </c>
      <c r="C218" s="213" t="s">
        <v>986</v>
      </c>
      <c r="D218" s="214" t="s">
        <v>4501</v>
      </c>
      <c r="E218" s="215"/>
      <c r="F218" s="216">
        <v>0.20100000000000001</v>
      </c>
      <c r="G218" s="215"/>
      <c r="H218" s="215"/>
      <c r="I218" s="384"/>
    </row>
    <row r="219" spans="1:9" s="526" customFormat="1" ht="12" x14ac:dyDescent="0.2">
      <c r="A219" s="177"/>
      <c r="B219" s="221" t="s">
        <v>985</v>
      </c>
      <c r="C219" s="210" t="s">
        <v>986</v>
      </c>
      <c r="D219" s="211" t="s">
        <v>4502</v>
      </c>
      <c r="E219" s="212"/>
      <c r="F219" s="210" t="s">
        <v>986</v>
      </c>
      <c r="G219" s="212"/>
      <c r="H219" s="212"/>
      <c r="I219" s="383"/>
    </row>
    <row r="220" spans="1:9" s="526" customFormat="1" ht="12" x14ac:dyDescent="0.2">
      <c r="A220" s="178"/>
      <c r="B220" s="221" t="s">
        <v>985</v>
      </c>
      <c r="C220" s="213" t="s">
        <v>986</v>
      </c>
      <c r="D220" s="214" t="s">
        <v>4503</v>
      </c>
      <c r="E220" s="215"/>
      <c r="F220" s="216">
        <v>9.2999999999999999E-2</v>
      </c>
      <c r="G220" s="215"/>
      <c r="H220" s="215"/>
      <c r="I220" s="384"/>
    </row>
    <row r="221" spans="1:9" s="526" customFormat="1" ht="12" x14ac:dyDescent="0.2">
      <c r="A221" s="179"/>
      <c r="B221" s="221" t="s">
        <v>985</v>
      </c>
      <c r="C221" s="217" t="s">
        <v>986</v>
      </c>
      <c r="D221" s="218" t="s">
        <v>1023</v>
      </c>
      <c r="E221" s="219"/>
      <c r="F221" s="220">
        <v>0.29400000000000004</v>
      </c>
      <c r="G221" s="219"/>
      <c r="H221" s="219"/>
      <c r="I221" s="387"/>
    </row>
    <row r="222" spans="1:9" s="46" customFormat="1" ht="24.95" customHeight="1" x14ac:dyDescent="0.25">
      <c r="A222" s="560"/>
      <c r="B222" s="561" t="s">
        <v>977</v>
      </c>
      <c r="C222" s="55" t="s">
        <v>42</v>
      </c>
      <c r="D222" s="55" t="s">
        <v>43</v>
      </c>
      <c r="E222" s="562"/>
      <c r="F222" s="563"/>
      <c r="G222" s="563"/>
      <c r="H222" s="564">
        <f>SUM(H223:H315)</f>
        <v>0</v>
      </c>
      <c r="I222" s="565"/>
    </row>
    <row r="223" spans="1:9" s="46" customFormat="1" ht="24.95" customHeight="1" x14ac:dyDescent="0.25">
      <c r="A223" s="278" t="s">
        <v>1258</v>
      </c>
      <c r="B223" s="278" t="s">
        <v>979</v>
      </c>
      <c r="C223" s="382" t="s">
        <v>2952</v>
      </c>
      <c r="D223" s="280" t="s">
        <v>2953</v>
      </c>
      <c r="E223" s="281" t="s">
        <v>142</v>
      </c>
      <c r="F223" s="282">
        <v>1.62</v>
      </c>
      <c r="G223" s="67"/>
      <c r="H223" s="254">
        <f>ROUND(G223*F223,2)</f>
        <v>0</v>
      </c>
      <c r="I223" s="280" t="s">
        <v>982</v>
      </c>
    </row>
    <row r="224" spans="1:9" s="526" customFormat="1" ht="24" x14ac:dyDescent="0.2">
      <c r="A224" s="175"/>
      <c r="B224" s="221" t="s">
        <v>2912</v>
      </c>
      <c r="C224" s="209"/>
      <c r="D224" s="524" t="s">
        <v>2954</v>
      </c>
      <c r="E224" s="209"/>
      <c r="F224" s="209"/>
      <c r="G224" s="209"/>
      <c r="H224" s="209"/>
      <c r="I224" s="385"/>
    </row>
    <row r="225" spans="1:9" s="526" customFormat="1" ht="12" x14ac:dyDescent="0.2">
      <c r="A225" s="175"/>
      <c r="B225" s="454" t="s">
        <v>983</v>
      </c>
      <c r="C225" s="209"/>
      <c r="D225" s="180" t="s">
        <v>2955</v>
      </c>
      <c r="E225" s="209"/>
      <c r="F225" s="209"/>
      <c r="G225" s="209"/>
      <c r="H225" s="209"/>
      <c r="I225" s="385"/>
    </row>
    <row r="226" spans="1:9" s="526" customFormat="1" ht="12" x14ac:dyDescent="0.2">
      <c r="A226" s="177"/>
      <c r="B226" s="221" t="s">
        <v>985</v>
      </c>
      <c r="C226" s="210" t="s">
        <v>986</v>
      </c>
      <c r="D226" s="211" t="s">
        <v>2971</v>
      </c>
      <c r="E226" s="212"/>
      <c r="F226" s="210" t="s">
        <v>986</v>
      </c>
      <c r="G226" s="212"/>
      <c r="H226" s="212"/>
      <c r="I226" s="383"/>
    </row>
    <row r="227" spans="1:9" s="526" customFormat="1" ht="12" x14ac:dyDescent="0.2">
      <c r="A227" s="178"/>
      <c r="B227" s="221" t="s">
        <v>985</v>
      </c>
      <c r="C227" s="213" t="s">
        <v>986</v>
      </c>
      <c r="D227" s="214" t="s">
        <v>4504</v>
      </c>
      <c r="E227" s="215"/>
      <c r="F227" s="216">
        <v>1.62</v>
      </c>
      <c r="G227" s="215"/>
      <c r="H227" s="215"/>
      <c r="I227" s="384"/>
    </row>
    <row r="228" spans="1:9" s="46" customFormat="1" ht="24.95" customHeight="1" x14ac:dyDescent="0.25">
      <c r="A228" s="572" t="s">
        <v>2735</v>
      </c>
      <c r="B228" s="572" t="s">
        <v>979</v>
      </c>
      <c r="C228" s="573" t="s">
        <v>4505</v>
      </c>
      <c r="D228" s="574" t="s">
        <v>4506</v>
      </c>
      <c r="E228" s="575" t="s">
        <v>106</v>
      </c>
      <c r="F228" s="576">
        <v>10.304</v>
      </c>
      <c r="G228" s="67"/>
      <c r="H228" s="577">
        <f>ROUND(G228*F228,2)</f>
        <v>0</v>
      </c>
      <c r="I228" s="574" t="s">
        <v>982</v>
      </c>
    </row>
    <row r="229" spans="1:9" s="526" customFormat="1" ht="24" x14ac:dyDescent="0.2">
      <c r="A229" s="175"/>
      <c r="B229" s="221" t="s">
        <v>2912</v>
      </c>
      <c r="C229" s="209"/>
      <c r="D229" s="524" t="s">
        <v>4507</v>
      </c>
      <c r="E229" s="209"/>
      <c r="F229" s="209"/>
      <c r="G229" s="209"/>
      <c r="H229" s="209"/>
      <c r="I229" s="385"/>
    </row>
    <row r="230" spans="1:9" s="526" customFormat="1" ht="12" x14ac:dyDescent="0.2">
      <c r="A230" s="175"/>
      <c r="B230" s="454" t="s">
        <v>983</v>
      </c>
      <c r="C230" s="209"/>
      <c r="D230" s="180" t="s">
        <v>4508</v>
      </c>
      <c r="E230" s="209"/>
      <c r="F230" s="209"/>
      <c r="G230" s="209"/>
      <c r="H230" s="209"/>
      <c r="I230" s="385"/>
    </row>
    <row r="231" spans="1:9" s="526" customFormat="1" ht="12" x14ac:dyDescent="0.2">
      <c r="A231" s="177"/>
      <c r="B231" s="221" t="s">
        <v>985</v>
      </c>
      <c r="C231" s="210" t="s">
        <v>986</v>
      </c>
      <c r="D231" s="211" t="s">
        <v>4334</v>
      </c>
      <c r="E231" s="212"/>
      <c r="F231" s="210" t="s">
        <v>986</v>
      </c>
      <c r="G231" s="212"/>
      <c r="H231" s="212"/>
      <c r="I231" s="383"/>
    </row>
    <row r="232" spans="1:9" s="526" customFormat="1" ht="12" x14ac:dyDescent="0.2">
      <c r="A232" s="178"/>
      <c r="B232" s="221" t="s">
        <v>985</v>
      </c>
      <c r="C232" s="213" t="s">
        <v>986</v>
      </c>
      <c r="D232" s="214" t="s">
        <v>4509</v>
      </c>
      <c r="E232" s="215"/>
      <c r="F232" s="216">
        <v>10.304</v>
      </c>
      <c r="G232" s="215"/>
      <c r="H232" s="215"/>
      <c r="I232" s="384"/>
    </row>
    <row r="233" spans="1:9" s="46" customFormat="1" ht="24.95" customHeight="1" x14ac:dyDescent="0.25">
      <c r="A233" s="572" t="s">
        <v>1267</v>
      </c>
      <c r="B233" s="572" t="s">
        <v>979</v>
      </c>
      <c r="C233" s="573" t="s">
        <v>4510</v>
      </c>
      <c r="D233" s="574" t="s">
        <v>4511</v>
      </c>
      <c r="E233" s="575" t="s">
        <v>142</v>
      </c>
      <c r="F233" s="576">
        <v>2.4300000000000002</v>
      </c>
      <c r="G233" s="67"/>
      <c r="H233" s="577">
        <f>ROUND(G233*F233,2)</f>
        <v>0</v>
      </c>
      <c r="I233" s="574" t="s">
        <v>982</v>
      </c>
    </row>
    <row r="234" spans="1:9" s="526" customFormat="1" ht="24" x14ac:dyDescent="0.2">
      <c r="A234" s="175"/>
      <c r="B234" s="221" t="s">
        <v>2912</v>
      </c>
      <c r="C234" s="209"/>
      <c r="D234" s="524" t="s">
        <v>4512</v>
      </c>
      <c r="E234" s="209"/>
      <c r="F234" s="209"/>
      <c r="G234" s="209"/>
      <c r="H234" s="209"/>
      <c r="I234" s="385"/>
    </row>
    <row r="235" spans="1:9" s="526" customFormat="1" ht="12" x14ac:dyDescent="0.2">
      <c r="A235" s="175"/>
      <c r="B235" s="454" t="s">
        <v>983</v>
      </c>
      <c r="C235" s="209"/>
      <c r="D235" s="180" t="s">
        <v>4513</v>
      </c>
      <c r="E235" s="209"/>
      <c r="F235" s="209"/>
      <c r="G235" s="209"/>
      <c r="H235" s="209"/>
      <c r="I235" s="385"/>
    </row>
    <row r="236" spans="1:9" s="526" customFormat="1" ht="12" x14ac:dyDescent="0.2">
      <c r="A236" s="177"/>
      <c r="B236" s="221" t="s">
        <v>985</v>
      </c>
      <c r="C236" s="210" t="s">
        <v>986</v>
      </c>
      <c r="D236" s="211" t="s">
        <v>4334</v>
      </c>
      <c r="E236" s="212"/>
      <c r="F236" s="210" t="s">
        <v>986</v>
      </c>
      <c r="G236" s="212"/>
      <c r="H236" s="212"/>
      <c r="I236" s="383"/>
    </row>
    <row r="237" spans="1:9" s="526" customFormat="1" ht="12" x14ac:dyDescent="0.2">
      <c r="A237" s="178"/>
      <c r="B237" s="221" t="s">
        <v>985</v>
      </c>
      <c r="C237" s="213" t="s">
        <v>986</v>
      </c>
      <c r="D237" s="214" t="s">
        <v>4514</v>
      </c>
      <c r="E237" s="215"/>
      <c r="F237" s="216">
        <v>1.605</v>
      </c>
      <c r="G237" s="215"/>
      <c r="H237" s="215"/>
      <c r="I237" s="384"/>
    </row>
    <row r="238" spans="1:9" s="526" customFormat="1" ht="12" x14ac:dyDescent="0.2">
      <c r="A238" s="178"/>
      <c r="B238" s="221" t="s">
        <v>985</v>
      </c>
      <c r="C238" s="213" t="s">
        <v>986</v>
      </c>
      <c r="D238" s="214" t="s">
        <v>4515</v>
      </c>
      <c r="E238" s="215"/>
      <c r="F238" s="216">
        <v>0.82499999999999996</v>
      </c>
      <c r="G238" s="215"/>
      <c r="H238" s="215"/>
      <c r="I238" s="384"/>
    </row>
    <row r="239" spans="1:9" s="526" customFormat="1" ht="12" x14ac:dyDescent="0.2">
      <c r="A239" s="179"/>
      <c r="B239" s="221" t="s">
        <v>985</v>
      </c>
      <c r="C239" s="217" t="s">
        <v>986</v>
      </c>
      <c r="D239" s="218" t="s">
        <v>1023</v>
      </c>
      <c r="E239" s="219"/>
      <c r="F239" s="220">
        <v>2.4299999999999997</v>
      </c>
      <c r="G239" s="219"/>
      <c r="H239" s="219"/>
      <c r="I239" s="387"/>
    </row>
    <row r="240" spans="1:9" s="46" customFormat="1" ht="24.95" customHeight="1" x14ac:dyDescent="0.25">
      <c r="A240" s="572" t="s">
        <v>1272</v>
      </c>
      <c r="B240" s="572" t="s">
        <v>979</v>
      </c>
      <c r="C240" s="573" t="s">
        <v>4516</v>
      </c>
      <c r="D240" s="574" t="s">
        <v>4517</v>
      </c>
      <c r="E240" s="575" t="s">
        <v>106</v>
      </c>
      <c r="F240" s="576">
        <v>14.747999999999999</v>
      </c>
      <c r="G240" s="67"/>
      <c r="H240" s="577">
        <f>ROUND(G240*F240,2)</f>
        <v>0</v>
      </c>
      <c r="I240" s="574" t="s">
        <v>982</v>
      </c>
    </row>
    <row r="241" spans="1:9" s="526" customFormat="1" ht="12" x14ac:dyDescent="0.2">
      <c r="A241" s="175"/>
      <c r="B241" s="221" t="s">
        <v>2912</v>
      </c>
      <c r="C241" s="209"/>
      <c r="D241" s="524" t="s">
        <v>4518</v>
      </c>
      <c r="E241" s="209"/>
      <c r="F241" s="209"/>
      <c r="G241" s="209"/>
      <c r="H241" s="209"/>
      <c r="I241" s="385"/>
    </row>
    <row r="242" spans="1:9" s="526" customFormat="1" ht="12" x14ac:dyDescent="0.2">
      <c r="A242" s="175"/>
      <c r="B242" s="454" t="s">
        <v>983</v>
      </c>
      <c r="C242" s="209"/>
      <c r="D242" s="180" t="s">
        <v>4519</v>
      </c>
      <c r="E242" s="209"/>
      <c r="F242" s="209"/>
      <c r="G242" s="209"/>
      <c r="H242" s="209"/>
      <c r="I242" s="385"/>
    </row>
    <row r="243" spans="1:9" s="526" customFormat="1" ht="12" x14ac:dyDescent="0.2">
      <c r="A243" s="177"/>
      <c r="B243" s="221" t="s">
        <v>985</v>
      </c>
      <c r="C243" s="210" t="s">
        <v>986</v>
      </c>
      <c r="D243" s="211" t="s">
        <v>4334</v>
      </c>
      <c r="E243" s="212"/>
      <c r="F243" s="210" t="s">
        <v>986</v>
      </c>
      <c r="G243" s="212"/>
      <c r="H243" s="212"/>
      <c r="I243" s="383"/>
    </row>
    <row r="244" spans="1:9" s="526" customFormat="1" ht="12" x14ac:dyDescent="0.2">
      <c r="A244" s="178"/>
      <c r="B244" s="221" t="s">
        <v>985</v>
      </c>
      <c r="C244" s="213" t="s">
        <v>986</v>
      </c>
      <c r="D244" s="214" t="s">
        <v>4520</v>
      </c>
      <c r="E244" s="215"/>
      <c r="F244" s="216">
        <v>10.032</v>
      </c>
      <c r="G244" s="215"/>
      <c r="H244" s="215"/>
      <c r="I244" s="384"/>
    </row>
    <row r="245" spans="1:9" s="526" customFormat="1" ht="12" x14ac:dyDescent="0.2">
      <c r="A245" s="178"/>
      <c r="B245" s="221" t="s">
        <v>985</v>
      </c>
      <c r="C245" s="213" t="s">
        <v>986</v>
      </c>
      <c r="D245" s="214" t="s">
        <v>4521</v>
      </c>
      <c r="E245" s="215"/>
      <c r="F245" s="216">
        <v>4.7160000000000002</v>
      </c>
      <c r="G245" s="215"/>
      <c r="H245" s="215"/>
      <c r="I245" s="384"/>
    </row>
    <row r="246" spans="1:9" s="526" customFormat="1" ht="12" x14ac:dyDescent="0.2">
      <c r="A246" s="179"/>
      <c r="B246" s="221" t="s">
        <v>985</v>
      </c>
      <c r="C246" s="217" t="s">
        <v>986</v>
      </c>
      <c r="D246" s="218" t="s">
        <v>1023</v>
      </c>
      <c r="E246" s="219"/>
      <c r="F246" s="220">
        <v>14.748000000000001</v>
      </c>
      <c r="G246" s="219"/>
      <c r="H246" s="219"/>
      <c r="I246" s="387"/>
    </row>
    <row r="247" spans="1:9" s="46" customFormat="1" ht="24.95" customHeight="1" x14ac:dyDescent="0.25">
      <c r="A247" s="572" t="s">
        <v>1277</v>
      </c>
      <c r="B247" s="572" t="s">
        <v>979</v>
      </c>
      <c r="C247" s="573" t="s">
        <v>4522</v>
      </c>
      <c r="D247" s="574" t="s">
        <v>4523</v>
      </c>
      <c r="E247" s="575" t="s">
        <v>106</v>
      </c>
      <c r="F247" s="576">
        <v>14.747999999999999</v>
      </c>
      <c r="G247" s="67"/>
      <c r="H247" s="577">
        <f>ROUND(G247*F247,2)</f>
        <v>0</v>
      </c>
      <c r="I247" s="574" t="s">
        <v>982</v>
      </c>
    </row>
    <row r="248" spans="1:9" s="526" customFormat="1" ht="12" x14ac:dyDescent="0.2">
      <c r="A248" s="175"/>
      <c r="B248" s="221" t="s">
        <v>2912</v>
      </c>
      <c r="C248" s="209"/>
      <c r="D248" s="524" t="s">
        <v>4524</v>
      </c>
      <c r="E248" s="209"/>
      <c r="F248" s="209"/>
      <c r="G248" s="209"/>
      <c r="H248" s="209"/>
      <c r="I248" s="385"/>
    </row>
    <row r="249" spans="1:9" s="526" customFormat="1" ht="12" x14ac:dyDescent="0.2">
      <c r="A249" s="175"/>
      <c r="B249" s="454" t="s">
        <v>983</v>
      </c>
      <c r="C249" s="209"/>
      <c r="D249" s="180" t="s">
        <v>4525</v>
      </c>
      <c r="E249" s="209"/>
      <c r="F249" s="209"/>
      <c r="G249" s="209"/>
      <c r="H249" s="209"/>
      <c r="I249" s="385"/>
    </row>
    <row r="250" spans="1:9" s="46" customFormat="1" ht="24.95" customHeight="1" x14ac:dyDescent="0.25">
      <c r="A250" s="572" t="s">
        <v>2719</v>
      </c>
      <c r="B250" s="572" t="s">
        <v>979</v>
      </c>
      <c r="C250" s="573" t="s">
        <v>4526</v>
      </c>
      <c r="D250" s="574" t="s">
        <v>4527</v>
      </c>
      <c r="E250" s="575" t="s">
        <v>100</v>
      </c>
      <c r="F250" s="576">
        <v>0.45100000000000001</v>
      </c>
      <c r="G250" s="67"/>
      <c r="H250" s="577">
        <f>ROUND(G250*F250,2)</f>
        <v>0</v>
      </c>
      <c r="I250" s="574" t="s">
        <v>982</v>
      </c>
    </row>
    <row r="251" spans="1:9" s="526" customFormat="1" ht="24" x14ac:dyDescent="0.2">
      <c r="A251" s="175"/>
      <c r="B251" s="221" t="s">
        <v>2912</v>
      </c>
      <c r="C251" s="209"/>
      <c r="D251" s="524" t="s">
        <v>4528</v>
      </c>
      <c r="E251" s="209"/>
      <c r="F251" s="209"/>
      <c r="G251" s="209"/>
      <c r="H251" s="209"/>
      <c r="I251" s="385"/>
    </row>
    <row r="252" spans="1:9" s="526" customFormat="1" ht="12" x14ac:dyDescent="0.2">
      <c r="A252" s="175"/>
      <c r="B252" s="454" t="s">
        <v>983</v>
      </c>
      <c r="C252" s="209"/>
      <c r="D252" s="180" t="s">
        <v>4529</v>
      </c>
      <c r="E252" s="209"/>
      <c r="F252" s="209"/>
      <c r="G252" s="209"/>
      <c r="H252" s="209"/>
      <c r="I252" s="385"/>
    </row>
    <row r="253" spans="1:9" s="526" customFormat="1" ht="12" x14ac:dyDescent="0.2">
      <c r="A253" s="177"/>
      <c r="B253" s="221" t="s">
        <v>985</v>
      </c>
      <c r="C253" s="210" t="s">
        <v>986</v>
      </c>
      <c r="D253" s="211" t="s">
        <v>4334</v>
      </c>
      <c r="E253" s="212"/>
      <c r="F253" s="210" t="s">
        <v>986</v>
      </c>
      <c r="G253" s="212"/>
      <c r="H253" s="212"/>
      <c r="I253" s="383"/>
    </row>
    <row r="254" spans="1:9" s="526" customFormat="1" ht="12" x14ac:dyDescent="0.2">
      <c r="A254" s="178"/>
      <c r="B254" s="221" t="s">
        <v>985</v>
      </c>
      <c r="C254" s="213" t="s">
        <v>986</v>
      </c>
      <c r="D254" s="214" t="s">
        <v>4530</v>
      </c>
      <c r="E254" s="215"/>
      <c r="F254" s="216">
        <v>0.14399999999999999</v>
      </c>
      <c r="G254" s="215"/>
      <c r="H254" s="215"/>
      <c r="I254" s="384"/>
    </row>
    <row r="255" spans="1:9" s="526" customFormat="1" ht="12" x14ac:dyDescent="0.2">
      <c r="A255" s="178"/>
      <c r="B255" s="221" t="s">
        <v>985</v>
      </c>
      <c r="C255" s="213" t="s">
        <v>986</v>
      </c>
      <c r="D255" s="214" t="s">
        <v>4531</v>
      </c>
      <c r="E255" s="215"/>
      <c r="F255" s="216">
        <v>9.0999999999999998E-2</v>
      </c>
      <c r="G255" s="215"/>
      <c r="H255" s="215"/>
      <c r="I255" s="384"/>
    </row>
    <row r="256" spans="1:9" s="526" customFormat="1" ht="12" x14ac:dyDescent="0.2">
      <c r="A256" s="178"/>
      <c r="B256" s="221" t="s">
        <v>985</v>
      </c>
      <c r="C256" s="213" t="s">
        <v>986</v>
      </c>
      <c r="D256" s="214" t="s">
        <v>4532</v>
      </c>
      <c r="E256" s="215"/>
      <c r="F256" s="216">
        <v>0.216</v>
      </c>
      <c r="G256" s="215"/>
      <c r="H256" s="215"/>
      <c r="I256" s="384"/>
    </row>
    <row r="257" spans="1:9" s="526" customFormat="1" ht="12" x14ac:dyDescent="0.2">
      <c r="A257" s="179"/>
      <c r="B257" s="221" t="s">
        <v>985</v>
      </c>
      <c r="C257" s="217" t="s">
        <v>986</v>
      </c>
      <c r="D257" s="218" t="s">
        <v>1023</v>
      </c>
      <c r="E257" s="219"/>
      <c r="F257" s="220">
        <v>0.45099999999999996</v>
      </c>
      <c r="G257" s="219"/>
      <c r="H257" s="219"/>
      <c r="I257" s="387"/>
    </row>
    <row r="258" spans="1:9" s="46" customFormat="1" ht="24.95" customHeight="1" x14ac:dyDescent="0.25">
      <c r="A258" s="278" t="s">
        <v>73</v>
      </c>
      <c r="B258" s="278" t="s">
        <v>979</v>
      </c>
      <c r="C258" s="382" t="s">
        <v>4533</v>
      </c>
      <c r="D258" s="280" t="s">
        <v>4534</v>
      </c>
      <c r="E258" s="281" t="s">
        <v>100</v>
      </c>
      <c r="F258" s="282">
        <v>0.129</v>
      </c>
      <c r="G258" s="67"/>
      <c r="H258" s="254">
        <f>ROUND(G258*F258,2)</f>
        <v>0</v>
      </c>
      <c r="I258" s="280" t="s">
        <v>982</v>
      </c>
    </row>
    <row r="259" spans="1:9" s="526" customFormat="1" ht="12" x14ac:dyDescent="0.2">
      <c r="A259" s="175"/>
      <c r="B259" s="221" t="s">
        <v>2912</v>
      </c>
      <c r="C259" s="209"/>
      <c r="D259" s="524" t="s">
        <v>4535</v>
      </c>
      <c r="E259" s="209"/>
      <c r="F259" s="209"/>
      <c r="G259" s="209"/>
      <c r="H259" s="209"/>
      <c r="I259" s="385"/>
    </row>
    <row r="260" spans="1:9" s="526" customFormat="1" ht="12" x14ac:dyDescent="0.2">
      <c r="A260" s="175"/>
      <c r="B260" s="454" t="s">
        <v>983</v>
      </c>
      <c r="C260" s="209"/>
      <c r="D260" s="180" t="s">
        <v>4536</v>
      </c>
      <c r="E260" s="209"/>
      <c r="F260" s="209"/>
      <c r="G260" s="209"/>
      <c r="H260" s="209"/>
      <c r="I260" s="385"/>
    </row>
    <row r="261" spans="1:9" s="526" customFormat="1" ht="12" x14ac:dyDescent="0.2">
      <c r="A261" s="177"/>
      <c r="B261" s="221" t="s">
        <v>985</v>
      </c>
      <c r="C261" s="210" t="s">
        <v>986</v>
      </c>
      <c r="D261" s="211" t="s">
        <v>3047</v>
      </c>
      <c r="E261" s="212"/>
      <c r="F261" s="210" t="s">
        <v>986</v>
      </c>
      <c r="G261" s="212"/>
      <c r="H261" s="212"/>
      <c r="I261" s="383"/>
    </row>
    <row r="262" spans="1:9" s="526" customFormat="1" ht="12" x14ac:dyDescent="0.2">
      <c r="A262" s="178"/>
      <c r="B262" s="221" t="s">
        <v>985</v>
      </c>
      <c r="C262" s="213" t="s">
        <v>986</v>
      </c>
      <c r="D262" s="214" t="s">
        <v>4537</v>
      </c>
      <c r="E262" s="215"/>
      <c r="F262" s="216">
        <v>0.123</v>
      </c>
      <c r="G262" s="215"/>
      <c r="H262" s="215"/>
      <c r="I262" s="384"/>
    </row>
    <row r="263" spans="1:9" s="526" customFormat="1" ht="12" x14ac:dyDescent="0.2">
      <c r="A263" s="178"/>
      <c r="B263" s="221" t="s">
        <v>985</v>
      </c>
      <c r="C263" s="213" t="s">
        <v>986</v>
      </c>
      <c r="D263" s="214" t="s">
        <v>4538</v>
      </c>
      <c r="E263" s="215"/>
      <c r="F263" s="216">
        <v>6.0000000000000001E-3</v>
      </c>
      <c r="G263" s="215"/>
      <c r="H263" s="215"/>
      <c r="I263" s="384"/>
    </row>
    <row r="264" spans="1:9" s="526" customFormat="1" ht="12" x14ac:dyDescent="0.2">
      <c r="A264" s="179"/>
      <c r="B264" s="221" t="s">
        <v>985</v>
      </c>
      <c r="C264" s="217" t="s">
        <v>986</v>
      </c>
      <c r="D264" s="218" t="s">
        <v>1023</v>
      </c>
      <c r="E264" s="219"/>
      <c r="F264" s="220">
        <v>0.129</v>
      </c>
      <c r="G264" s="219"/>
      <c r="H264" s="219"/>
      <c r="I264" s="387"/>
    </row>
    <row r="265" spans="1:9" s="46" customFormat="1" ht="24.95" customHeight="1" x14ac:dyDescent="0.25">
      <c r="A265" s="278" t="s">
        <v>904</v>
      </c>
      <c r="B265" s="278" t="s">
        <v>979</v>
      </c>
      <c r="C265" s="382" t="s">
        <v>4539</v>
      </c>
      <c r="D265" s="280" t="s">
        <v>4540</v>
      </c>
      <c r="E265" s="281" t="s">
        <v>142</v>
      </c>
      <c r="F265" s="282">
        <v>8.8490000000000002</v>
      </c>
      <c r="G265" s="67"/>
      <c r="H265" s="254">
        <f>ROUND(G265*F265,2)</f>
        <v>0</v>
      </c>
      <c r="I265" s="280" t="s">
        <v>982</v>
      </c>
    </row>
    <row r="266" spans="1:9" s="526" customFormat="1" ht="24" x14ac:dyDescent="0.2">
      <c r="A266" s="175"/>
      <c r="B266" s="221" t="s">
        <v>2912</v>
      </c>
      <c r="C266" s="209"/>
      <c r="D266" s="524" t="s">
        <v>4541</v>
      </c>
      <c r="E266" s="209"/>
      <c r="F266" s="209"/>
      <c r="G266" s="209"/>
      <c r="H266" s="209"/>
      <c r="I266" s="385"/>
    </row>
    <row r="267" spans="1:9" s="526" customFormat="1" ht="12" x14ac:dyDescent="0.2">
      <c r="A267" s="175"/>
      <c r="B267" s="454" t="s">
        <v>983</v>
      </c>
      <c r="C267" s="209"/>
      <c r="D267" s="180" t="s">
        <v>4542</v>
      </c>
      <c r="E267" s="209"/>
      <c r="F267" s="209"/>
      <c r="G267" s="209"/>
      <c r="H267" s="209"/>
      <c r="I267" s="385"/>
    </row>
    <row r="268" spans="1:9" s="526" customFormat="1" ht="12" x14ac:dyDescent="0.2">
      <c r="A268" s="177"/>
      <c r="B268" s="221" t="s">
        <v>985</v>
      </c>
      <c r="C268" s="210" t="s">
        <v>986</v>
      </c>
      <c r="D268" s="211" t="s">
        <v>4543</v>
      </c>
      <c r="E268" s="212"/>
      <c r="F268" s="210" t="s">
        <v>986</v>
      </c>
      <c r="G268" s="212"/>
      <c r="H268" s="212"/>
      <c r="I268" s="383"/>
    </row>
    <row r="269" spans="1:9" s="526" customFormat="1" ht="12" x14ac:dyDescent="0.2">
      <c r="A269" s="177"/>
      <c r="B269" s="221" t="s">
        <v>985</v>
      </c>
      <c r="C269" s="210" t="s">
        <v>986</v>
      </c>
      <c r="D269" s="211" t="s">
        <v>4544</v>
      </c>
      <c r="E269" s="212"/>
      <c r="F269" s="210" t="s">
        <v>986</v>
      </c>
      <c r="G269" s="212"/>
      <c r="H269" s="212"/>
      <c r="I269" s="383"/>
    </row>
    <row r="270" spans="1:9" s="526" customFormat="1" ht="12" x14ac:dyDescent="0.2">
      <c r="A270" s="178"/>
      <c r="B270" s="221" t="s">
        <v>985</v>
      </c>
      <c r="C270" s="213" t="s">
        <v>986</v>
      </c>
      <c r="D270" s="214" t="s">
        <v>4545</v>
      </c>
      <c r="E270" s="215"/>
      <c r="F270" s="216">
        <v>1.3560000000000001</v>
      </c>
      <c r="G270" s="215"/>
      <c r="H270" s="215"/>
      <c r="I270" s="384"/>
    </row>
    <row r="271" spans="1:9" s="526" customFormat="1" ht="12" x14ac:dyDescent="0.2">
      <c r="A271" s="178"/>
      <c r="B271" s="221" t="s">
        <v>985</v>
      </c>
      <c r="C271" s="213" t="s">
        <v>986</v>
      </c>
      <c r="D271" s="214" t="s">
        <v>4546</v>
      </c>
      <c r="E271" s="215"/>
      <c r="F271" s="216">
        <v>0.39600000000000002</v>
      </c>
      <c r="G271" s="215"/>
      <c r="H271" s="215"/>
      <c r="I271" s="384"/>
    </row>
    <row r="272" spans="1:9" s="526" customFormat="1" ht="12" x14ac:dyDescent="0.2">
      <c r="A272" s="178"/>
      <c r="B272" s="221" t="s">
        <v>985</v>
      </c>
      <c r="C272" s="213" t="s">
        <v>986</v>
      </c>
      <c r="D272" s="214" t="s">
        <v>4547</v>
      </c>
      <c r="E272" s="215"/>
      <c r="F272" s="216">
        <v>2.218</v>
      </c>
      <c r="G272" s="215"/>
      <c r="H272" s="215"/>
      <c r="I272" s="384"/>
    </row>
    <row r="273" spans="1:9" s="526" customFormat="1" ht="12" x14ac:dyDescent="0.2">
      <c r="A273" s="178"/>
      <c r="B273" s="221" t="s">
        <v>985</v>
      </c>
      <c r="C273" s="213" t="s">
        <v>986</v>
      </c>
      <c r="D273" s="214" t="s">
        <v>4547</v>
      </c>
      <c r="E273" s="215"/>
      <c r="F273" s="216">
        <v>2.218</v>
      </c>
      <c r="G273" s="215"/>
      <c r="H273" s="215"/>
      <c r="I273" s="384"/>
    </row>
    <row r="274" spans="1:9" s="526" customFormat="1" ht="12" x14ac:dyDescent="0.2">
      <c r="A274" s="178"/>
      <c r="B274" s="221" t="s">
        <v>985</v>
      </c>
      <c r="C274" s="213" t="s">
        <v>986</v>
      </c>
      <c r="D274" s="214" t="s">
        <v>4548</v>
      </c>
      <c r="E274" s="215"/>
      <c r="F274" s="216">
        <v>2.661</v>
      </c>
      <c r="G274" s="215"/>
      <c r="H274" s="215"/>
      <c r="I274" s="384"/>
    </row>
    <row r="275" spans="1:9" s="526" customFormat="1" ht="12" x14ac:dyDescent="0.2">
      <c r="A275" s="179"/>
      <c r="B275" s="221" t="s">
        <v>985</v>
      </c>
      <c r="C275" s="217" t="s">
        <v>986</v>
      </c>
      <c r="D275" s="218" t="s">
        <v>1023</v>
      </c>
      <c r="E275" s="219"/>
      <c r="F275" s="220">
        <v>8.8490000000000002</v>
      </c>
      <c r="G275" s="219"/>
      <c r="H275" s="219"/>
      <c r="I275" s="387"/>
    </row>
    <row r="276" spans="1:9" s="46" customFormat="1" ht="24.95" customHeight="1" x14ac:dyDescent="0.25">
      <c r="A276" s="278" t="s">
        <v>906</v>
      </c>
      <c r="B276" s="278" t="s">
        <v>979</v>
      </c>
      <c r="C276" s="382" t="s">
        <v>4549</v>
      </c>
      <c r="D276" s="280" t="s">
        <v>4550</v>
      </c>
      <c r="E276" s="281" t="s">
        <v>106</v>
      </c>
      <c r="F276" s="282">
        <v>4.5220000000000002</v>
      </c>
      <c r="G276" s="67"/>
      <c r="H276" s="254">
        <f>ROUND(G276*F276,2)</f>
        <v>0</v>
      </c>
      <c r="I276" s="280" t="s">
        <v>982</v>
      </c>
    </row>
    <row r="277" spans="1:9" s="526" customFormat="1" ht="24" x14ac:dyDescent="0.2">
      <c r="A277" s="175"/>
      <c r="B277" s="221" t="s">
        <v>2912</v>
      </c>
      <c r="C277" s="209"/>
      <c r="D277" s="524" t="s">
        <v>4551</v>
      </c>
      <c r="E277" s="209"/>
      <c r="F277" s="209"/>
      <c r="G277" s="209"/>
      <c r="H277" s="209"/>
      <c r="I277" s="385"/>
    </row>
    <row r="278" spans="1:9" s="526" customFormat="1" ht="12" x14ac:dyDescent="0.2">
      <c r="A278" s="175"/>
      <c r="B278" s="454" t="s">
        <v>983</v>
      </c>
      <c r="C278" s="209"/>
      <c r="D278" s="180" t="s">
        <v>4552</v>
      </c>
      <c r="E278" s="209"/>
      <c r="F278" s="209"/>
      <c r="G278" s="209"/>
      <c r="H278" s="209"/>
      <c r="I278" s="385"/>
    </row>
    <row r="279" spans="1:9" s="526" customFormat="1" ht="12" x14ac:dyDescent="0.2">
      <c r="A279" s="177"/>
      <c r="B279" s="221" t="s">
        <v>985</v>
      </c>
      <c r="C279" s="210" t="s">
        <v>986</v>
      </c>
      <c r="D279" s="211" t="s">
        <v>4543</v>
      </c>
      <c r="E279" s="212"/>
      <c r="F279" s="210" t="s">
        <v>986</v>
      </c>
      <c r="G279" s="212"/>
      <c r="H279" s="212"/>
      <c r="I279" s="383"/>
    </row>
    <row r="280" spans="1:9" s="526" customFormat="1" ht="12" x14ac:dyDescent="0.2">
      <c r="A280" s="177"/>
      <c r="B280" s="221" t="s">
        <v>985</v>
      </c>
      <c r="C280" s="210" t="s">
        <v>986</v>
      </c>
      <c r="D280" s="211" t="s">
        <v>4544</v>
      </c>
      <c r="E280" s="212"/>
      <c r="F280" s="210" t="s">
        <v>986</v>
      </c>
      <c r="G280" s="212"/>
      <c r="H280" s="212"/>
      <c r="I280" s="383"/>
    </row>
    <row r="281" spans="1:9" s="526" customFormat="1" ht="12" x14ac:dyDescent="0.2">
      <c r="A281" s="178"/>
      <c r="B281" s="221" t="s">
        <v>985</v>
      </c>
      <c r="C281" s="213" t="s">
        <v>986</v>
      </c>
      <c r="D281" s="214" t="s">
        <v>4553</v>
      </c>
      <c r="E281" s="215"/>
      <c r="F281" s="216">
        <v>4.5220000000000002</v>
      </c>
      <c r="G281" s="215"/>
      <c r="H281" s="215"/>
      <c r="I281" s="384"/>
    </row>
    <row r="282" spans="1:9" s="46" customFormat="1" ht="24.95" customHeight="1" x14ac:dyDescent="0.25">
      <c r="A282" s="278" t="s">
        <v>908</v>
      </c>
      <c r="B282" s="278" t="s">
        <v>979</v>
      </c>
      <c r="C282" s="382" t="s">
        <v>4554</v>
      </c>
      <c r="D282" s="280" t="s">
        <v>4555</v>
      </c>
      <c r="E282" s="281" t="s">
        <v>106</v>
      </c>
      <c r="F282" s="282">
        <v>4.5220000000000002</v>
      </c>
      <c r="G282" s="67"/>
      <c r="H282" s="254">
        <f>ROUND(G282*F282,2)</f>
        <v>0</v>
      </c>
      <c r="I282" s="280" t="s">
        <v>982</v>
      </c>
    </row>
    <row r="283" spans="1:9" s="526" customFormat="1" ht="24" x14ac:dyDescent="0.2">
      <c r="A283" s="175"/>
      <c r="B283" s="221" t="s">
        <v>2912</v>
      </c>
      <c r="C283" s="209"/>
      <c r="D283" s="524" t="s">
        <v>4556</v>
      </c>
      <c r="E283" s="209"/>
      <c r="F283" s="209"/>
      <c r="G283" s="209"/>
      <c r="H283" s="209"/>
      <c r="I283" s="385"/>
    </row>
    <row r="284" spans="1:9" s="526" customFormat="1" ht="12" x14ac:dyDescent="0.2">
      <c r="A284" s="175"/>
      <c r="B284" s="454" t="s">
        <v>983</v>
      </c>
      <c r="C284" s="209"/>
      <c r="D284" s="180" t="s">
        <v>4557</v>
      </c>
      <c r="E284" s="209"/>
      <c r="F284" s="209"/>
      <c r="G284" s="209"/>
      <c r="H284" s="209"/>
      <c r="I284" s="385"/>
    </row>
    <row r="285" spans="1:9" s="46" customFormat="1" ht="24.95" customHeight="1" x14ac:dyDescent="0.25">
      <c r="A285" s="278" t="s">
        <v>910</v>
      </c>
      <c r="B285" s="278" t="s">
        <v>979</v>
      </c>
      <c r="C285" s="382" t="s">
        <v>4558</v>
      </c>
      <c r="D285" s="280" t="s">
        <v>4559</v>
      </c>
      <c r="E285" s="281" t="s">
        <v>106</v>
      </c>
      <c r="F285" s="282">
        <v>19.193999999999999</v>
      </c>
      <c r="G285" s="67"/>
      <c r="H285" s="254">
        <f>ROUND(G285*F285,2)</f>
        <v>0</v>
      </c>
      <c r="I285" s="280" t="s">
        <v>982</v>
      </c>
    </row>
    <row r="286" spans="1:9" s="526" customFormat="1" ht="24" x14ac:dyDescent="0.2">
      <c r="A286" s="175"/>
      <c r="B286" s="221" t="s">
        <v>2912</v>
      </c>
      <c r="C286" s="209"/>
      <c r="D286" s="524" t="s">
        <v>4560</v>
      </c>
      <c r="E286" s="209"/>
      <c r="F286" s="209"/>
      <c r="G286" s="209"/>
      <c r="H286" s="209"/>
      <c r="I286" s="385"/>
    </row>
    <row r="287" spans="1:9" s="526" customFormat="1" ht="12" x14ac:dyDescent="0.2">
      <c r="A287" s="175"/>
      <c r="B287" s="454" t="s">
        <v>983</v>
      </c>
      <c r="C287" s="209"/>
      <c r="D287" s="180" t="s">
        <v>4561</v>
      </c>
      <c r="E287" s="209"/>
      <c r="F287" s="209"/>
      <c r="G287" s="209"/>
      <c r="H287" s="209"/>
      <c r="I287" s="385"/>
    </row>
    <row r="288" spans="1:9" s="526" customFormat="1" ht="12" x14ac:dyDescent="0.2">
      <c r="A288" s="177"/>
      <c r="B288" s="221" t="s">
        <v>985</v>
      </c>
      <c r="C288" s="210" t="s">
        <v>986</v>
      </c>
      <c r="D288" s="211" t="s">
        <v>4543</v>
      </c>
      <c r="E288" s="212"/>
      <c r="F288" s="210" t="s">
        <v>986</v>
      </c>
      <c r="G288" s="212"/>
      <c r="H288" s="212"/>
      <c r="I288" s="383"/>
    </row>
    <row r="289" spans="1:9" s="526" customFormat="1" ht="12" x14ac:dyDescent="0.2">
      <c r="A289" s="177"/>
      <c r="B289" s="221" t="s">
        <v>985</v>
      </c>
      <c r="C289" s="210" t="s">
        <v>986</v>
      </c>
      <c r="D289" s="211" t="s">
        <v>4544</v>
      </c>
      <c r="E289" s="212"/>
      <c r="F289" s="210" t="s">
        <v>986</v>
      </c>
      <c r="G289" s="212"/>
      <c r="H289" s="212"/>
      <c r="I289" s="383"/>
    </row>
    <row r="290" spans="1:9" s="526" customFormat="1" ht="12" x14ac:dyDescent="0.2">
      <c r="A290" s="178"/>
      <c r="B290" s="221" t="s">
        <v>985</v>
      </c>
      <c r="C290" s="213" t="s">
        <v>986</v>
      </c>
      <c r="D290" s="214" t="s">
        <v>4562</v>
      </c>
      <c r="E290" s="215"/>
      <c r="F290" s="216">
        <v>8.9550000000000001</v>
      </c>
      <c r="G290" s="215"/>
      <c r="H290" s="215"/>
      <c r="I290" s="384"/>
    </row>
    <row r="291" spans="1:9" s="526" customFormat="1" ht="12" x14ac:dyDescent="0.2">
      <c r="A291" s="178"/>
      <c r="B291" s="221" t="s">
        <v>985</v>
      </c>
      <c r="C291" s="213" t="s">
        <v>986</v>
      </c>
      <c r="D291" s="214" t="s">
        <v>4563</v>
      </c>
      <c r="E291" s="215"/>
      <c r="F291" s="216">
        <v>2.9649999999999999</v>
      </c>
      <c r="G291" s="215"/>
      <c r="H291" s="215"/>
      <c r="I291" s="384"/>
    </row>
    <row r="292" spans="1:9" s="526" customFormat="1" ht="12" x14ac:dyDescent="0.2">
      <c r="A292" s="178"/>
      <c r="B292" s="221" t="s">
        <v>985</v>
      </c>
      <c r="C292" s="213" t="s">
        <v>986</v>
      </c>
      <c r="D292" s="214" t="s">
        <v>4563</v>
      </c>
      <c r="E292" s="215"/>
      <c r="F292" s="216">
        <v>2.9649999999999999</v>
      </c>
      <c r="G292" s="215"/>
      <c r="H292" s="215"/>
      <c r="I292" s="384"/>
    </row>
    <row r="293" spans="1:9" s="526" customFormat="1" ht="12" x14ac:dyDescent="0.2">
      <c r="A293" s="178"/>
      <c r="B293" s="221" t="s">
        <v>985</v>
      </c>
      <c r="C293" s="213" t="s">
        <v>986</v>
      </c>
      <c r="D293" s="214" t="s">
        <v>4564</v>
      </c>
      <c r="E293" s="215"/>
      <c r="F293" s="216">
        <v>4.3090000000000002</v>
      </c>
      <c r="G293" s="215"/>
      <c r="H293" s="215"/>
      <c r="I293" s="384"/>
    </row>
    <row r="294" spans="1:9" s="526" customFormat="1" ht="12" x14ac:dyDescent="0.2">
      <c r="A294" s="179"/>
      <c r="B294" s="221" t="s">
        <v>985</v>
      </c>
      <c r="C294" s="217" t="s">
        <v>986</v>
      </c>
      <c r="D294" s="218" t="s">
        <v>1023</v>
      </c>
      <c r="E294" s="219"/>
      <c r="F294" s="220">
        <v>19.193999999999999</v>
      </c>
      <c r="G294" s="219"/>
      <c r="H294" s="219"/>
      <c r="I294" s="387"/>
    </row>
    <row r="295" spans="1:9" s="46" customFormat="1" ht="24.95" customHeight="1" x14ac:dyDescent="0.25">
      <c r="A295" s="278" t="s">
        <v>912</v>
      </c>
      <c r="B295" s="278" t="s">
        <v>979</v>
      </c>
      <c r="C295" s="382" t="s">
        <v>4565</v>
      </c>
      <c r="D295" s="280" t="s">
        <v>4566</v>
      </c>
      <c r="E295" s="281" t="s">
        <v>106</v>
      </c>
      <c r="F295" s="282">
        <v>19.193999999999999</v>
      </c>
      <c r="G295" s="67"/>
      <c r="H295" s="254">
        <f>ROUND(G295*F295,2)</f>
        <v>0</v>
      </c>
      <c r="I295" s="280" t="s">
        <v>982</v>
      </c>
    </row>
    <row r="296" spans="1:9" s="526" customFormat="1" ht="24" x14ac:dyDescent="0.2">
      <c r="A296" s="175"/>
      <c r="B296" s="221" t="s">
        <v>2912</v>
      </c>
      <c r="C296" s="209"/>
      <c r="D296" s="524" t="s">
        <v>4567</v>
      </c>
      <c r="E296" s="209"/>
      <c r="F296" s="209"/>
      <c r="G296" s="209"/>
      <c r="H296" s="209"/>
      <c r="I296" s="385"/>
    </row>
    <row r="297" spans="1:9" s="526" customFormat="1" ht="12" x14ac:dyDescent="0.2">
      <c r="A297" s="175"/>
      <c r="B297" s="454" t="s">
        <v>983</v>
      </c>
      <c r="C297" s="209"/>
      <c r="D297" s="180" t="s">
        <v>4568</v>
      </c>
      <c r="E297" s="209"/>
      <c r="F297" s="209"/>
      <c r="G297" s="209"/>
      <c r="H297" s="209"/>
      <c r="I297" s="385"/>
    </row>
    <row r="298" spans="1:9" s="46" customFormat="1" ht="24.95" customHeight="1" x14ac:dyDescent="0.25">
      <c r="A298" s="278" t="s">
        <v>913</v>
      </c>
      <c r="B298" s="278" t="s">
        <v>979</v>
      </c>
      <c r="C298" s="382" t="s">
        <v>4569</v>
      </c>
      <c r="D298" s="280" t="s">
        <v>4570</v>
      </c>
      <c r="E298" s="281" t="s">
        <v>106</v>
      </c>
      <c r="F298" s="282">
        <v>36.610999999999997</v>
      </c>
      <c r="G298" s="67"/>
      <c r="H298" s="254">
        <f>ROUND(G298*F298,2)</f>
        <v>0</v>
      </c>
      <c r="I298" s="280" t="s">
        <v>982</v>
      </c>
    </row>
    <row r="299" spans="1:9" s="526" customFormat="1" ht="24" x14ac:dyDescent="0.2">
      <c r="A299" s="175"/>
      <c r="B299" s="221" t="s">
        <v>2912</v>
      </c>
      <c r="C299" s="209"/>
      <c r="D299" s="524" t="s">
        <v>4571</v>
      </c>
      <c r="E299" s="209"/>
      <c r="F299" s="209"/>
      <c r="G299" s="209"/>
      <c r="H299" s="209"/>
      <c r="I299" s="385"/>
    </row>
    <row r="300" spans="1:9" s="526" customFormat="1" ht="12" x14ac:dyDescent="0.2">
      <c r="A300" s="175"/>
      <c r="B300" s="454" t="s">
        <v>983</v>
      </c>
      <c r="C300" s="209"/>
      <c r="D300" s="180" t="s">
        <v>4572</v>
      </c>
      <c r="E300" s="209"/>
      <c r="F300" s="209"/>
      <c r="G300" s="209"/>
      <c r="H300" s="209"/>
      <c r="I300" s="385"/>
    </row>
    <row r="301" spans="1:9" s="526" customFormat="1" ht="12" x14ac:dyDescent="0.2">
      <c r="A301" s="177"/>
      <c r="B301" s="221" t="s">
        <v>985</v>
      </c>
      <c r="C301" s="210" t="s">
        <v>986</v>
      </c>
      <c r="D301" s="211" t="s">
        <v>4543</v>
      </c>
      <c r="E301" s="212"/>
      <c r="F301" s="210" t="s">
        <v>986</v>
      </c>
      <c r="G301" s="212"/>
      <c r="H301" s="212"/>
      <c r="I301" s="383"/>
    </row>
    <row r="302" spans="1:9" s="526" customFormat="1" ht="12" x14ac:dyDescent="0.2">
      <c r="A302" s="177"/>
      <c r="B302" s="221" t="s">
        <v>985</v>
      </c>
      <c r="C302" s="210" t="s">
        <v>986</v>
      </c>
      <c r="D302" s="211" t="s">
        <v>4544</v>
      </c>
      <c r="E302" s="212"/>
      <c r="F302" s="210" t="s">
        <v>986</v>
      </c>
      <c r="G302" s="212"/>
      <c r="H302" s="212"/>
      <c r="I302" s="383"/>
    </row>
    <row r="303" spans="1:9" s="526" customFormat="1" ht="12" x14ac:dyDescent="0.2">
      <c r="A303" s="178"/>
      <c r="B303" s="221" t="s">
        <v>985</v>
      </c>
      <c r="C303" s="213" t="s">
        <v>986</v>
      </c>
      <c r="D303" s="214" t="s">
        <v>4573</v>
      </c>
      <c r="E303" s="215"/>
      <c r="F303" s="216">
        <v>11.675000000000001</v>
      </c>
      <c r="G303" s="215"/>
      <c r="H303" s="215"/>
      <c r="I303" s="384"/>
    </row>
    <row r="304" spans="1:9" s="526" customFormat="1" ht="12" x14ac:dyDescent="0.2">
      <c r="A304" s="178"/>
      <c r="B304" s="221" t="s">
        <v>985</v>
      </c>
      <c r="C304" s="213" t="s">
        <v>986</v>
      </c>
      <c r="D304" s="214" t="s">
        <v>4573</v>
      </c>
      <c r="E304" s="215"/>
      <c r="F304" s="216">
        <v>11.675000000000001</v>
      </c>
      <c r="G304" s="215"/>
      <c r="H304" s="215"/>
      <c r="I304" s="384"/>
    </row>
    <row r="305" spans="1:9" s="526" customFormat="1" ht="12" x14ac:dyDescent="0.2">
      <c r="A305" s="178"/>
      <c r="B305" s="221" t="s">
        <v>985</v>
      </c>
      <c r="C305" s="213" t="s">
        <v>986</v>
      </c>
      <c r="D305" s="214" t="s">
        <v>4574</v>
      </c>
      <c r="E305" s="215"/>
      <c r="F305" s="216">
        <v>13.260999999999999</v>
      </c>
      <c r="G305" s="215"/>
      <c r="H305" s="215"/>
      <c r="I305" s="384"/>
    </row>
    <row r="306" spans="1:9" s="526" customFormat="1" ht="12" x14ac:dyDescent="0.2">
      <c r="A306" s="179"/>
      <c r="B306" s="221" t="s">
        <v>985</v>
      </c>
      <c r="C306" s="217" t="s">
        <v>986</v>
      </c>
      <c r="D306" s="218" t="s">
        <v>1023</v>
      </c>
      <c r="E306" s="219"/>
      <c r="F306" s="220">
        <v>36.611000000000004</v>
      </c>
      <c r="G306" s="219"/>
      <c r="H306" s="219"/>
      <c r="I306" s="387"/>
    </row>
    <row r="307" spans="1:9" s="46" customFormat="1" ht="24.95" customHeight="1" x14ac:dyDescent="0.25">
      <c r="A307" s="278" t="s">
        <v>914</v>
      </c>
      <c r="B307" s="278" t="s">
        <v>979</v>
      </c>
      <c r="C307" s="382" t="s">
        <v>4575</v>
      </c>
      <c r="D307" s="280" t="s">
        <v>4576</v>
      </c>
      <c r="E307" s="281" t="s">
        <v>106</v>
      </c>
      <c r="F307" s="282">
        <v>36.610999999999997</v>
      </c>
      <c r="G307" s="67"/>
      <c r="H307" s="254">
        <f>ROUND(G307*F307,2)</f>
        <v>0</v>
      </c>
      <c r="I307" s="280" t="s">
        <v>982</v>
      </c>
    </row>
    <row r="308" spans="1:9" s="526" customFormat="1" ht="24" x14ac:dyDescent="0.2">
      <c r="A308" s="175"/>
      <c r="B308" s="221" t="s">
        <v>2912</v>
      </c>
      <c r="C308" s="209"/>
      <c r="D308" s="524" t="s">
        <v>4577</v>
      </c>
      <c r="E308" s="209"/>
      <c r="F308" s="209"/>
      <c r="G308" s="209"/>
      <c r="H308" s="209"/>
      <c r="I308" s="385"/>
    </row>
    <row r="309" spans="1:9" s="526" customFormat="1" ht="12" x14ac:dyDescent="0.2">
      <c r="A309" s="175"/>
      <c r="B309" s="454" t="s">
        <v>983</v>
      </c>
      <c r="C309" s="209"/>
      <c r="D309" s="180" t="s">
        <v>4578</v>
      </c>
      <c r="E309" s="209"/>
      <c r="F309" s="209"/>
      <c r="G309" s="209"/>
      <c r="H309" s="209"/>
      <c r="I309" s="385"/>
    </row>
    <row r="310" spans="1:9" s="46" customFormat="1" ht="24.95" customHeight="1" x14ac:dyDescent="0.25">
      <c r="A310" s="278" t="s">
        <v>915</v>
      </c>
      <c r="B310" s="278" t="s">
        <v>979</v>
      </c>
      <c r="C310" s="382" t="s">
        <v>4579</v>
      </c>
      <c r="D310" s="280" t="s">
        <v>4580</v>
      </c>
      <c r="E310" s="281" t="s">
        <v>100</v>
      </c>
      <c r="F310" s="282">
        <v>0.66400000000000003</v>
      </c>
      <c r="G310" s="67"/>
      <c r="H310" s="254">
        <f>ROUND(G310*F310,2)</f>
        <v>0</v>
      </c>
      <c r="I310" s="280" t="s">
        <v>982</v>
      </c>
    </row>
    <row r="311" spans="1:9" s="526" customFormat="1" ht="24" x14ac:dyDescent="0.2">
      <c r="A311" s="175"/>
      <c r="B311" s="221" t="s">
        <v>2912</v>
      </c>
      <c r="C311" s="209"/>
      <c r="D311" s="524" t="s">
        <v>4581</v>
      </c>
      <c r="E311" s="209"/>
      <c r="F311" s="209"/>
      <c r="G311" s="209"/>
      <c r="H311" s="209"/>
      <c r="I311" s="385"/>
    </row>
    <row r="312" spans="1:9" s="526" customFormat="1" ht="12" x14ac:dyDescent="0.2">
      <c r="A312" s="175"/>
      <c r="B312" s="454" t="s">
        <v>983</v>
      </c>
      <c r="C312" s="209"/>
      <c r="D312" s="180" t="s">
        <v>4582</v>
      </c>
      <c r="E312" s="209"/>
      <c r="F312" s="209"/>
      <c r="G312" s="209"/>
      <c r="H312" s="209"/>
      <c r="I312" s="385"/>
    </row>
    <row r="313" spans="1:9" s="526" customFormat="1" ht="12" x14ac:dyDescent="0.2">
      <c r="A313" s="177"/>
      <c r="B313" s="221" t="s">
        <v>985</v>
      </c>
      <c r="C313" s="210" t="s">
        <v>986</v>
      </c>
      <c r="D313" s="211" t="s">
        <v>4543</v>
      </c>
      <c r="E313" s="212"/>
      <c r="F313" s="210" t="s">
        <v>986</v>
      </c>
      <c r="G313" s="212"/>
      <c r="H313" s="212"/>
      <c r="I313" s="383"/>
    </row>
    <row r="314" spans="1:9" s="526" customFormat="1" ht="12" x14ac:dyDescent="0.2">
      <c r="A314" s="177"/>
      <c r="B314" s="221" t="s">
        <v>985</v>
      </c>
      <c r="C314" s="210" t="s">
        <v>986</v>
      </c>
      <c r="D314" s="211" t="s">
        <v>4544</v>
      </c>
      <c r="E314" s="212"/>
      <c r="F314" s="210" t="s">
        <v>986</v>
      </c>
      <c r="G314" s="212"/>
      <c r="H314" s="212"/>
      <c r="I314" s="383"/>
    </row>
    <row r="315" spans="1:9" s="526" customFormat="1" ht="12" x14ac:dyDescent="0.2">
      <c r="A315" s="178"/>
      <c r="B315" s="221" t="s">
        <v>985</v>
      </c>
      <c r="C315" s="213" t="s">
        <v>986</v>
      </c>
      <c r="D315" s="214" t="s">
        <v>4583</v>
      </c>
      <c r="E315" s="215"/>
      <c r="F315" s="216">
        <v>0.66400000000000003</v>
      </c>
      <c r="G315" s="215"/>
      <c r="H315" s="215"/>
      <c r="I315" s="384"/>
    </row>
    <row r="316" spans="1:9" s="46" customFormat="1" ht="24.95" customHeight="1" x14ac:dyDescent="0.25">
      <c r="A316" s="560"/>
      <c r="B316" s="561" t="s">
        <v>977</v>
      </c>
      <c r="C316" s="55" t="s">
        <v>997</v>
      </c>
      <c r="D316" s="55" t="s">
        <v>2890</v>
      </c>
      <c r="E316" s="562"/>
      <c r="F316" s="563"/>
      <c r="G316" s="563"/>
      <c r="H316" s="564">
        <f>SUM(H317:H505)</f>
        <v>0</v>
      </c>
      <c r="I316" s="565"/>
    </row>
    <row r="317" spans="1:9" s="46" customFormat="1" ht="24.95" customHeight="1" x14ac:dyDescent="0.25">
      <c r="A317" s="278" t="s">
        <v>870</v>
      </c>
      <c r="B317" s="278" t="s">
        <v>979</v>
      </c>
      <c r="C317" s="382" t="s">
        <v>4584</v>
      </c>
      <c r="D317" s="280" t="s">
        <v>4585</v>
      </c>
      <c r="E317" s="281" t="s">
        <v>142</v>
      </c>
      <c r="F317" s="282">
        <v>3.734</v>
      </c>
      <c r="G317" s="67"/>
      <c r="H317" s="254">
        <f>ROUND(G317*F317,2)</f>
        <v>0</v>
      </c>
      <c r="I317" s="280" t="s">
        <v>982</v>
      </c>
    </row>
    <row r="318" spans="1:9" s="526" customFormat="1" ht="24" x14ac:dyDescent="0.2">
      <c r="A318" s="175"/>
      <c r="B318" s="221" t="s">
        <v>2912</v>
      </c>
      <c r="C318" s="209"/>
      <c r="D318" s="524" t="s">
        <v>4586</v>
      </c>
      <c r="E318" s="209"/>
      <c r="F318" s="209"/>
      <c r="G318" s="209"/>
      <c r="H318" s="209"/>
      <c r="I318" s="385"/>
    </row>
    <row r="319" spans="1:9" s="526" customFormat="1" ht="12" x14ac:dyDescent="0.2">
      <c r="A319" s="175"/>
      <c r="B319" s="454" t="s">
        <v>983</v>
      </c>
      <c r="C319" s="209"/>
      <c r="D319" s="180" t="s">
        <v>4587</v>
      </c>
      <c r="E319" s="209"/>
      <c r="F319" s="209"/>
      <c r="G319" s="209"/>
      <c r="H319" s="209"/>
      <c r="I319" s="385"/>
    </row>
    <row r="320" spans="1:9" s="526" customFormat="1" ht="12" x14ac:dyDescent="0.2">
      <c r="A320" s="177"/>
      <c r="B320" s="221" t="s">
        <v>985</v>
      </c>
      <c r="C320" s="210" t="s">
        <v>986</v>
      </c>
      <c r="D320" s="211" t="s">
        <v>4543</v>
      </c>
      <c r="E320" s="212"/>
      <c r="F320" s="210" t="s">
        <v>986</v>
      </c>
      <c r="G320" s="212"/>
      <c r="H320" s="212"/>
      <c r="I320" s="383"/>
    </row>
    <row r="321" spans="1:9" s="526" customFormat="1" ht="12" x14ac:dyDescent="0.2">
      <c r="A321" s="178"/>
      <c r="B321" s="221" t="s">
        <v>985</v>
      </c>
      <c r="C321" s="213" t="s">
        <v>986</v>
      </c>
      <c r="D321" s="214" t="s">
        <v>4588</v>
      </c>
      <c r="E321" s="215"/>
      <c r="F321" s="216">
        <v>3.004</v>
      </c>
      <c r="G321" s="215"/>
      <c r="H321" s="215"/>
      <c r="I321" s="384"/>
    </row>
    <row r="322" spans="1:9" s="526" customFormat="1" ht="12" x14ac:dyDescent="0.2">
      <c r="A322" s="178"/>
      <c r="B322" s="221" t="s">
        <v>985</v>
      </c>
      <c r="C322" s="213" t="s">
        <v>986</v>
      </c>
      <c r="D322" s="214" t="s">
        <v>4589</v>
      </c>
      <c r="E322" s="215"/>
      <c r="F322" s="216">
        <v>4.5999999999999999E-2</v>
      </c>
      <c r="G322" s="215"/>
      <c r="H322" s="215"/>
      <c r="I322" s="384"/>
    </row>
    <row r="323" spans="1:9" s="526" customFormat="1" ht="12" x14ac:dyDescent="0.2">
      <c r="A323" s="178"/>
      <c r="B323" s="221" t="s">
        <v>985</v>
      </c>
      <c r="C323" s="213" t="s">
        <v>986</v>
      </c>
      <c r="D323" s="214" t="s">
        <v>4590</v>
      </c>
      <c r="E323" s="215"/>
      <c r="F323" s="216">
        <v>0.376</v>
      </c>
      <c r="G323" s="215"/>
      <c r="H323" s="215"/>
      <c r="I323" s="384"/>
    </row>
    <row r="324" spans="1:9" s="526" customFormat="1" ht="12" x14ac:dyDescent="0.2">
      <c r="A324" s="178"/>
      <c r="B324" s="221" t="s">
        <v>985</v>
      </c>
      <c r="C324" s="213" t="s">
        <v>986</v>
      </c>
      <c r="D324" s="214" t="s">
        <v>4591</v>
      </c>
      <c r="E324" s="215"/>
      <c r="F324" s="216">
        <v>0.37</v>
      </c>
      <c r="G324" s="215"/>
      <c r="H324" s="215"/>
      <c r="I324" s="384"/>
    </row>
    <row r="325" spans="1:9" s="526" customFormat="1" ht="12" x14ac:dyDescent="0.2">
      <c r="A325" s="178"/>
      <c r="B325" s="221" t="s">
        <v>985</v>
      </c>
      <c r="C325" s="213" t="s">
        <v>986</v>
      </c>
      <c r="D325" s="214" t="s">
        <v>4592</v>
      </c>
      <c r="E325" s="215"/>
      <c r="F325" s="216">
        <v>-0.09</v>
      </c>
      <c r="G325" s="215"/>
      <c r="H325" s="215"/>
      <c r="I325" s="384"/>
    </row>
    <row r="326" spans="1:9" s="526" customFormat="1" ht="12" x14ac:dyDescent="0.2">
      <c r="A326" s="178"/>
      <c r="B326" s="221" t="s">
        <v>985</v>
      </c>
      <c r="C326" s="213" t="s">
        <v>986</v>
      </c>
      <c r="D326" s="214" t="s">
        <v>4593</v>
      </c>
      <c r="E326" s="215"/>
      <c r="F326" s="216">
        <v>2.8000000000000001E-2</v>
      </c>
      <c r="G326" s="215"/>
      <c r="H326" s="215"/>
      <c r="I326" s="384"/>
    </row>
    <row r="327" spans="1:9" s="526" customFormat="1" ht="12" x14ac:dyDescent="0.2">
      <c r="A327" s="179"/>
      <c r="B327" s="221" t="s">
        <v>985</v>
      </c>
      <c r="C327" s="217" t="s">
        <v>986</v>
      </c>
      <c r="D327" s="218" t="s">
        <v>1023</v>
      </c>
      <c r="E327" s="219"/>
      <c r="F327" s="220">
        <v>3.734</v>
      </c>
      <c r="G327" s="219"/>
      <c r="H327" s="219"/>
      <c r="I327" s="387"/>
    </row>
    <row r="328" spans="1:9" s="46" customFormat="1" ht="24.95" customHeight="1" x14ac:dyDescent="0.25">
      <c r="A328" s="278" t="s">
        <v>872</v>
      </c>
      <c r="B328" s="278" t="s">
        <v>979</v>
      </c>
      <c r="C328" s="382" t="s">
        <v>4594</v>
      </c>
      <c r="D328" s="280" t="s">
        <v>4595</v>
      </c>
      <c r="E328" s="281" t="s">
        <v>106</v>
      </c>
      <c r="F328" s="282">
        <v>15.066000000000001</v>
      </c>
      <c r="G328" s="67"/>
      <c r="H328" s="254">
        <f>ROUND(G328*F328,2)</f>
        <v>0</v>
      </c>
      <c r="I328" s="280" t="s">
        <v>982</v>
      </c>
    </row>
    <row r="329" spans="1:9" s="526" customFormat="1" ht="24" x14ac:dyDescent="0.2">
      <c r="A329" s="175"/>
      <c r="B329" s="221" t="s">
        <v>2912</v>
      </c>
      <c r="C329" s="209"/>
      <c r="D329" s="524" t="s">
        <v>4596</v>
      </c>
      <c r="E329" s="209"/>
      <c r="F329" s="209"/>
      <c r="G329" s="209"/>
      <c r="H329" s="209"/>
      <c r="I329" s="385"/>
    </row>
    <row r="330" spans="1:9" s="526" customFormat="1" ht="12" x14ac:dyDescent="0.2">
      <c r="A330" s="175"/>
      <c r="B330" s="454" t="s">
        <v>983</v>
      </c>
      <c r="C330" s="209"/>
      <c r="D330" s="180" t="s">
        <v>4597</v>
      </c>
      <c r="E330" s="209"/>
      <c r="F330" s="209"/>
      <c r="G330" s="209"/>
      <c r="H330" s="209"/>
      <c r="I330" s="385"/>
    </row>
    <row r="331" spans="1:9" s="526" customFormat="1" ht="12" x14ac:dyDescent="0.2">
      <c r="A331" s="177"/>
      <c r="B331" s="221" t="s">
        <v>985</v>
      </c>
      <c r="C331" s="210" t="s">
        <v>986</v>
      </c>
      <c r="D331" s="211" t="s">
        <v>4543</v>
      </c>
      <c r="E331" s="212"/>
      <c r="F331" s="210" t="s">
        <v>986</v>
      </c>
      <c r="G331" s="212"/>
      <c r="H331" s="212"/>
      <c r="I331" s="383"/>
    </row>
    <row r="332" spans="1:9" s="526" customFormat="1" ht="12" x14ac:dyDescent="0.2">
      <c r="A332" s="178"/>
      <c r="B332" s="221" t="s">
        <v>985</v>
      </c>
      <c r="C332" s="213" t="s">
        <v>986</v>
      </c>
      <c r="D332" s="214" t="s">
        <v>4598</v>
      </c>
      <c r="E332" s="215"/>
      <c r="F332" s="216">
        <v>13.058999999999999</v>
      </c>
      <c r="G332" s="215"/>
      <c r="H332" s="215"/>
      <c r="I332" s="384"/>
    </row>
    <row r="333" spans="1:9" s="526" customFormat="1" ht="12" x14ac:dyDescent="0.2">
      <c r="A333" s="178"/>
      <c r="B333" s="221" t="s">
        <v>985</v>
      </c>
      <c r="C333" s="213" t="s">
        <v>986</v>
      </c>
      <c r="D333" s="214" t="s">
        <v>4599</v>
      </c>
      <c r="E333" s="215"/>
      <c r="F333" s="216">
        <v>0.19900000000000001</v>
      </c>
      <c r="G333" s="215"/>
      <c r="H333" s="215"/>
      <c r="I333" s="384"/>
    </row>
    <row r="334" spans="1:9" s="526" customFormat="1" ht="12" x14ac:dyDescent="0.2">
      <c r="A334" s="178"/>
      <c r="B334" s="221" t="s">
        <v>985</v>
      </c>
      <c r="C334" s="213" t="s">
        <v>986</v>
      </c>
      <c r="D334" s="214" t="s">
        <v>4600</v>
      </c>
      <c r="E334" s="215"/>
      <c r="F334" s="216">
        <v>1.637</v>
      </c>
      <c r="G334" s="215"/>
      <c r="H334" s="215"/>
      <c r="I334" s="384"/>
    </row>
    <row r="335" spans="1:9" s="526" customFormat="1" ht="12" x14ac:dyDescent="0.2">
      <c r="A335" s="178"/>
      <c r="B335" s="221" t="s">
        <v>985</v>
      </c>
      <c r="C335" s="213" t="s">
        <v>986</v>
      </c>
      <c r="D335" s="214" t="s">
        <v>4601</v>
      </c>
      <c r="E335" s="215"/>
      <c r="F335" s="216">
        <v>0.56100000000000005</v>
      </c>
      <c r="G335" s="215"/>
      <c r="H335" s="215"/>
      <c r="I335" s="384"/>
    </row>
    <row r="336" spans="1:9" s="526" customFormat="1" ht="12" x14ac:dyDescent="0.2">
      <c r="A336" s="178"/>
      <c r="B336" s="221" t="s">
        <v>985</v>
      </c>
      <c r="C336" s="213" t="s">
        <v>986</v>
      </c>
      <c r="D336" s="214" t="s">
        <v>4602</v>
      </c>
      <c r="E336" s="215"/>
      <c r="F336" s="216">
        <v>-0.39</v>
      </c>
      <c r="G336" s="215"/>
      <c r="H336" s="215"/>
      <c r="I336" s="384"/>
    </row>
    <row r="337" spans="1:9" s="526" customFormat="1" ht="12" x14ac:dyDescent="0.2">
      <c r="A337" s="179"/>
      <c r="B337" s="221" t="s">
        <v>985</v>
      </c>
      <c r="C337" s="217" t="s">
        <v>986</v>
      </c>
      <c r="D337" s="218" t="s">
        <v>1023</v>
      </c>
      <c r="E337" s="219"/>
      <c r="F337" s="220">
        <v>15.065999999999999</v>
      </c>
      <c r="G337" s="219"/>
      <c r="H337" s="219"/>
      <c r="I337" s="387"/>
    </row>
    <row r="338" spans="1:9" s="46" customFormat="1" ht="24.95" customHeight="1" x14ac:dyDescent="0.25">
      <c r="A338" s="278" t="s">
        <v>874</v>
      </c>
      <c r="B338" s="278" t="s">
        <v>979</v>
      </c>
      <c r="C338" s="382" t="s">
        <v>4603</v>
      </c>
      <c r="D338" s="280" t="s">
        <v>4604</v>
      </c>
      <c r="E338" s="281" t="s">
        <v>106</v>
      </c>
      <c r="F338" s="282">
        <v>15.066000000000001</v>
      </c>
      <c r="G338" s="67"/>
      <c r="H338" s="254">
        <f>ROUND(G338*F338,2)</f>
        <v>0</v>
      </c>
      <c r="I338" s="280" t="s">
        <v>982</v>
      </c>
    </row>
    <row r="339" spans="1:9" s="526" customFormat="1" ht="24" x14ac:dyDescent="0.2">
      <c r="A339" s="175"/>
      <c r="B339" s="221" t="s">
        <v>2912</v>
      </c>
      <c r="C339" s="209"/>
      <c r="D339" s="524" t="s">
        <v>4605</v>
      </c>
      <c r="E339" s="209"/>
      <c r="F339" s="209"/>
      <c r="G339" s="209"/>
      <c r="H339" s="209"/>
      <c r="I339" s="385"/>
    </row>
    <row r="340" spans="1:9" s="526" customFormat="1" ht="12" x14ac:dyDescent="0.2">
      <c r="A340" s="175"/>
      <c r="B340" s="454" t="s">
        <v>983</v>
      </c>
      <c r="C340" s="209"/>
      <c r="D340" s="180" t="s">
        <v>4606</v>
      </c>
      <c r="E340" s="209"/>
      <c r="F340" s="209"/>
      <c r="G340" s="209"/>
      <c r="H340" s="209"/>
      <c r="I340" s="385"/>
    </row>
    <row r="341" spans="1:9" s="46" customFormat="1" ht="24.95" customHeight="1" x14ac:dyDescent="0.25">
      <c r="A341" s="278" t="s">
        <v>878</v>
      </c>
      <c r="B341" s="278" t="s">
        <v>979</v>
      </c>
      <c r="C341" s="382" t="s">
        <v>4607</v>
      </c>
      <c r="D341" s="280" t="s">
        <v>4608</v>
      </c>
      <c r="E341" s="281" t="s">
        <v>106</v>
      </c>
      <c r="F341" s="282">
        <v>14.505000000000001</v>
      </c>
      <c r="G341" s="67"/>
      <c r="H341" s="254">
        <f>ROUND(G341*F341,2)</f>
        <v>0</v>
      </c>
      <c r="I341" s="280" t="s">
        <v>982</v>
      </c>
    </row>
    <row r="342" spans="1:9" s="526" customFormat="1" ht="24" x14ac:dyDescent="0.2">
      <c r="A342" s="175"/>
      <c r="B342" s="221" t="s">
        <v>2912</v>
      </c>
      <c r="C342" s="209"/>
      <c r="D342" s="524" t="s">
        <v>4609</v>
      </c>
      <c r="E342" s="209"/>
      <c r="F342" s="209"/>
      <c r="G342" s="209"/>
      <c r="H342" s="209"/>
      <c r="I342" s="385"/>
    </row>
    <row r="343" spans="1:9" s="526" customFormat="1" ht="12" x14ac:dyDescent="0.2">
      <c r="A343" s="175"/>
      <c r="B343" s="454" t="s">
        <v>983</v>
      </c>
      <c r="C343" s="209"/>
      <c r="D343" s="180" t="s">
        <v>4610</v>
      </c>
      <c r="E343" s="209"/>
      <c r="F343" s="209"/>
      <c r="G343" s="209"/>
      <c r="H343" s="209"/>
      <c r="I343" s="385"/>
    </row>
    <row r="344" spans="1:9" s="526" customFormat="1" ht="12" x14ac:dyDescent="0.2">
      <c r="A344" s="177"/>
      <c r="B344" s="221" t="s">
        <v>985</v>
      </c>
      <c r="C344" s="210" t="s">
        <v>986</v>
      </c>
      <c r="D344" s="211" t="s">
        <v>4543</v>
      </c>
      <c r="E344" s="212"/>
      <c r="F344" s="210" t="s">
        <v>986</v>
      </c>
      <c r="G344" s="212"/>
      <c r="H344" s="212"/>
      <c r="I344" s="383"/>
    </row>
    <row r="345" spans="1:9" s="526" customFormat="1" ht="12" x14ac:dyDescent="0.2">
      <c r="A345" s="178"/>
      <c r="B345" s="221" t="s">
        <v>985</v>
      </c>
      <c r="C345" s="213" t="s">
        <v>986</v>
      </c>
      <c r="D345" s="214" t="s">
        <v>4598</v>
      </c>
      <c r="E345" s="215"/>
      <c r="F345" s="216">
        <v>13.058999999999999</v>
      </c>
      <c r="G345" s="215"/>
      <c r="H345" s="215"/>
      <c r="I345" s="384"/>
    </row>
    <row r="346" spans="1:9" s="526" customFormat="1" ht="12" x14ac:dyDescent="0.2">
      <c r="A346" s="178"/>
      <c r="B346" s="221" t="s">
        <v>985</v>
      </c>
      <c r="C346" s="213" t="s">
        <v>986</v>
      </c>
      <c r="D346" s="214" t="s">
        <v>4599</v>
      </c>
      <c r="E346" s="215"/>
      <c r="F346" s="216">
        <v>0.19900000000000001</v>
      </c>
      <c r="G346" s="215"/>
      <c r="H346" s="215"/>
      <c r="I346" s="384"/>
    </row>
    <row r="347" spans="1:9" s="526" customFormat="1" ht="12" x14ac:dyDescent="0.2">
      <c r="A347" s="178"/>
      <c r="B347" s="221" t="s">
        <v>985</v>
      </c>
      <c r="C347" s="213" t="s">
        <v>986</v>
      </c>
      <c r="D347" s="214" t="s">
        <v>4600</v>
      </c>
      <c r="E347" s="215"/>
      <c r="F347" s="216">
        <v>1.637</v>
      </c>
      <c r="G347" s="215"/>
      <c r="H347" s="215"/>
      <c r="I347" s="384"/>
    </row>
    <row r="348" spans="1:9" s="526" customFormat="1" ht="12" x14ac:dyDescent="0.2">
      <c r="A348" s="178"/>
      <c r="B348" s="221" t="s">
        <v>985</v>
      </c>
      <c r="C348" s="213" t="s">
        <v>986</v>
      </c>
      <c r="D348" s="214" t="s">
        <v>4602</v>
      </c>
      <c r="E348" s="215"/>
      <c r="F348" s="216">
        <v>-0.39</v>
      </c>
      <c r="G348" s="215"/>
      <c r="H348" s="215"/>
      <c r="I348" s="384"/>
    </row>
    <row r="349" spans="1:9" s="526" customFormat="1" ht="12" x14ac:dyDescent="0.2">
      <c r="A349" s="179"/>
      <c r="B349" s="221" t="s">
        <v>985</v>
      </c>
      <c r="C349" s="217" t="s">
        <v>986</v>
      </c>
      <c r="D349" s="218" t="s">
        <v>1023</v>
      </c>
      <c r="E349" s="219"/>
      <c r="F349" s="220">
        <v>14.504999999999999</v>
      </c>
      <c r="G349" s="219"/>
      <c r="H349" s="219"/>
      <c r="I349" s="387"/>
    </row>
    <row r="350" spans="1:9" s="46" customFormat="1" ht="24.95" customHeight="1" x14ac:dyDescent="0.25">
      <c r="A350" s="278" t="s">
        <v>880</v>
      </c>
      <c r="B350" s="278" t="s">
        <v>979</v>
      </c>
      <c r="C350" s="382" t="s">
        <v>4611</v>
      </c>
      <c r="D350" s="280" t="s">
        <v>4612</v>
      </c>
      <c r="E350" s="281" t="s">
        <v>106</v>
      </c>
      <c r="F350" s="282">
        <v>14.505000000000001</v>
      </c>
      <c r="G350" s="67"/>
      <c r="H350" s="254">
        <f>ROUND(G350*F350,2)</f>
        <v>0</v>
      </c>
      <c r="I350" s="280" t="s">
        <v>982</v>
      </c>
    </row>
    <row r="351" spans="1:9" s="526" customFormat="1" ht="24" x14ac:dyDescent="0.2">
      <c r="A351" s="175"/>
      <c r="B351" s="221" t="s">
        <v>2912</v>
      </c>
      <c r="C351" s="209"/>
      <c r="D351" s="524" t="s">
        <v>4613</v>
      </c>
      <c r="E351" s="209"/>
      <c r="F351" s="209"/>
      <c r="G351" s="209"/>
      <c r="H351" s="209"/>
      <c r="I351" s="385"/>
    </row>
    <row r="352" spans="1:9" s="526" customFormat="1" ht="12" x14ac:dyDescent="0.2">
      <c r="A352" s="175"/>
      <c r="B352" s="454" t="s">
        <v>983</v>
      </c>
      <c r="C352" s="209"/>
      <c r="D352" s="180" t="s">
        <v>4614</v>
      </c>
      <c r="E352" s="209"/>
      <c r="F352" s="209"/>
      <c r="G352" s="209"/>
      <c r="H352" s="209"/>
      <c r="I352" s="385"/>
    </row>
    <row r="353" spans="1:9" s="46" customFormat="1" ht="24.95" customHeight="1" x14ac:dyDescent="0.25">
      <c r="A353" s="278" t="s">
        <v>876</v>
      </c>
      <c r="B353" s="278" t="s">
        <v>979</v>
      </c>
      <c r="C353" s="382" t="s">
        <v>4615</v>
      </c>
      <c r="D353" s="280" t="s">
        <v>4616</v>
      </c>
      <c r="E353" s="281" t="s">
        <v>106</v>
      </c>
      <c r="F353" s="282">
        <v>14.505000000000001</v>
      </c>
      <c r="G353" s="67"/>
      <c r="H353" s="254">
        <f>ROUND(G353*F353,2)</f>
        <v>0</v>
      </c>
      <c r="I353" s="280" t="s">
        <v>982</v>
      </c>
    </row>
    <row r="354" spans="1:9" s="526" customFormat="1" ht="12" x14ac:dyDescent="0.2">
      <c r="A354" s="175"/>
      <c r="B354" s="221" t="s">
        <v>2912</v>
      </c>
      <c r="C354" s="209"/>
      <c r="D354" s="524" t="s">
        <v>4617</v>
      </c>
      <c r="E354" s="209"/>
      <c r="F354" s="209"/>
      <c r="G354" s="209"/>
      <c r="H354" s="209"/>
      <c r="I354" s="385"/>
    </row>
    <row r="355" spans="1:9" s="526" customFormat="1" ht="12" x14ac:dyDescent="0.2">
      <c r="A355" s="175"/>
      <c r="B355" s="454" t="s">
        <v>983</v>
      </c>
      <c r="C355" s="209"/>
      <c r="D355" s="180" t="s">
        <v>4618</v>
      </c>
      <c r="E355" s="209"/>
      <c r="F355" s="209"/>
      <c r="G355" s="209"/>
      <c r="H355" s="209"/>
      <c r="I355" s="385"/>
    </row>
    <row r="356" spans="1:9" s="46" customFormat="1" ht="24.95" customHeight="1" x14ac:dyDescent="0.25">
      <c r="A356" s="278" t="s">
        <v>882</v>
      </c>
      <c r="B356" s="278" t="s">
        <v>979</v>
      </c>
      <c r="C356" s="382" t="s">
        <v>4619</v>
      </c>
      <c r="D356" s="280" t="s">
        <v>4620</v>
      </c>
      <c r="E356" s="281" t="s">
        <v>100</v>
      </c>
      <c r="F356" s="282">
        <v>0.29899999999999999</v>
      </c>
      <c r="G356" s="67"/>
      <c r="H356" s="254">
        <f>ROUND(G356*F356,2)</f>
        <v>0</v>
      </c>
      <c r="I356" s="280" t="s">
        <v>982</v>
      </c>
    </row>
    <row r="357" spans="1:9" s="526" customFormat="1" ht="36" x14ac:dyDescent="0.2">
      <c r="A357" s="175"/>
      <c r="B357" s="221" t="s">
        <v>2912</v>
      </c>
      <c r="C357" s="209"/>
      <c r="D357" s="524" t="s">
        <v>4621</v>
      </c>
      <c r="E357" s="209"/>
      <c r="F357" s="209"/>
      <c r="G357" s="209"/>
      <c r="H357" s="209"/>
      <c r="I357" s="385"/>
    </row>
    <row r="358" spans="1:9" s="526" customFormat="1" ht="9.9499999999999993" customHeight="1" x14ac:dyDescent="0.2">
      <c r="A358" s="175"/>
      <c r="B358" s="454" t="s">
        <v>983</v>
      </c>
      <c r="C358" s="209"/>
      <c r="D358" s="180" t="s">
        <v>4622</v>
      </c>
      <c r="E358" s="209"/>
      <c r="F358" s="209"/>
      <c r="G358" s="209"/>
      <c r="H358" s="209"/>
      <c r="I358" s="385"/>
    </row>
    <row r="359" spans="1:9" s="526" customFormat="1" ht="9.9499999999999993" customHeight="1" x14ac:dyDescent="0.2">
      <c r="A359" s="177"/>
      <c r="B359" s="221" t="s">
        <v>985</v>
      </c>
      <c r="C359" s="210" t="s">
        <v>986</v>
      </c>
      <c r="D359" s="211" t="s">
        <v>4543</v>
      </c>
      <c r="E359" s="212"/>
      <c r="F359" s="210" t="s">
        <v>986</v>
      </c>
      <c r="G359" s="212"/>
      <c r="H359" s="212"/>
      <c r="I359" s="383"/>
    </row>
    <row r="360" spans="1:9" s="526" customFormat="1" ht="9.9499999999999993" customHeight="1" x14ac:dyDescent="0.2">
      <c r="A360" s="178"/>
      <c r="B360" s="221" t="s">
        <v>985</v>
      </c>
      <c r="C360" s="213" t="s">
        <v>986</v>
      </c>
      <c r="D360" s="214" t="s">
        <v>4623</v>
      </c>
      <c r="E360" s="215"/>
      <c r="F360" s="216">
        <v>0.29899999999999999</v>
      </c>
      <c r="G360" s="215"/>
      <c r="H360" s="215"/>
      <c r="I360" s="384"/>
    </row>
    <row r="361" spans="1:9" s="46" customFormat="1" ht="24.95" customHeight="1" x14ac:dyDescent="0.25">
      <c r="A361" s="278" t="s">
        <v>1216</v>
      </c>
      <c r="B361" s="278" t="s">
        <v>979</v>
      </c>
      <c r="C361" s="382" t="s">
        <v>4624</v>
      </c>
      <c r="D361" s="280" t="s">
        <v>4625</v>
      </c>
      <c r="E361" s="281" t="s">
        <v>142</v>
      </c>
      <c r="F361" s="282">
        <v>0.879</v>
      </c>
      <c r="G361" s="67"/>
      <c r="H361" s="254">
        <f>ROUND(G361*F361,2)</f>
        <v>0</v>
      </c>
      <c r="I361" s="280" t="s">
        <v>982</v>
      </c>
    </row>
    <row r="362" spans="1:9" s="526" customFormat="1" ht="24" x14ac:dyDescent="0.2">
      <c r="A362" s="175"/>
      <c r="B362" s="221" t="s">
        <v>2912</v>
      </c>
      <c r="C362" s="209"/>
      <c r="D362" s="524" t="s">
        <v>4626</v>
      </c>
      <c r="E362" s="209"/>
      <c r="F362" s="209"/>
      <c r="G362" s="209"/>
      <c r="H362" s="209"/>
      <c r="I362" s="385"/>
    </row>
    <row r="363" spans="1:9" s="526" customFormat="1" ht="9.9499999999999993" customHeight="1" x14ac:dyDescent="0.2">
      <c r="A363" s="175"/>
      <c r="B363" s="454" t="s">
        <v>983</v>
      </c>
      <c r="C363" s="209"/>
      <c r="D363" s="180" t="s">
        <v>4627</v>
      </c>
      <c r="E363" s="209"/>
      <c r="F363" s="209"/>
      <c r="G363" s="209"/>
      <c r="H363" s="209"/>
      <c r="I363" s="385"/>
    </row>
    <row r="364" spans="1:9" s="526" customFormat="1" ht="9.9499999999999993" customHeight="1" x14ac:dyDescent="0.2">
      <c r="A364" s="177"/>
      <c r="B364" s="221" t="s">
        <v>985</v>
      </c>
      <c r="C364" s="210" t="s">
        <v>986</v>
      </c>
      <c r="D364" s="211" t="s">
        <v>4543</v>
      </c>
      <c r="E364" s="212"/>
      <c r="F364" s="210" t="s">
        <v>986</v>
      </c>
      <c r="G364" s="212"/>
      <c r="H364" s="212"/>
      <c r="I364" s="383"/>
    </row>
    <row r="365" spans="1:9" s="526" customFormat="1" ht="9.9499999999999993" customHeight="1" x14ac:dyDescent="0.2">
      <c r="A365" s="178"/>
      <c r="B365" s="221" t="s">
        <v>985</v>
      </c>
      <c r="C365" s="213" t="s">
        <v>986</v>
      </c>
      <c r="D365" s="214" t="s">
        <v>4628</v>
      </c>
      <c r="E365" s="215"/>
      <c r="F365" s="216">
        <v>0.81100000000000005</v>
      </c>
      <c r="G365" s="215"/>
      <c r="H365" s="215"/>
      <c r="I365" s="384"/>
    </row>
    <row r="366" spans="1:9" s="526" customFormat="1" ht="9.9499999999999993" customHeight="1" x14ac:dyDescent="0.2">
      <c r="A366" s="178"/>
      <c r="B366" s="221" t="s">
        <v>985</v>
      </c>
      <c r="C366" s="213" t="s">
        <v>986</v>
      </c>
      <c r="D366" s="214" t="s">
        <v>4629</v>
      </c>
      <c r="E366" s="215"/>
      <c r="F366" s="216">
        <v>6.8000000000000005E-2</v>
      </c>
      <c r="G366" s="215"/>
      <c r="H366" s="215"/>
      <c r="I366" s="384"/>
    </row>
    <row r="367" spans="1:9" s="526" customFormat="1" ht="9.9499999999999993" customHeight="1" x14ac:dyDescent="0.2">
      <c r="A367" s="179"/>
      <c r="B367" s="221" t="s">
        <v>985</v>
      </c>
      <c r="C367" s="217" t="s">
        <v>986</v>
      </c>
      <c r="D367" s="218" t="s">
        <v>1023</v>
      </c>
      <c r="E367" s="219"/>
      <c r="F367" s="220">
        <v>0.879</v>
      </c>
      <c r="G367" s="219"/>
      <c r="H367" s="219"/>
      <c r="I367" s="387"/>
    </row>
    <row r="368" spans="1:9" s="46" customFormat="1" ht="24.95" customHeight="1" x14ac:dyDescent="0.25">
      <c r="A368" s="278" t="s">
        <v>1220</v>
      </c>
      <c r="B368" s="278" t="s">
        <v>979</v>
      </c>
      <c r="C368" s="382" t="s">
        <v>4630</v>
      </c>
      <c r="D368" s="280" t="s">
        <v>4631</v>
      </c>
      <c r="E368" s="281" t="s">
        <v>106</v>
      </c>
      <c r="F368" s="282">
        <v>5.7960000000000003</v>
      </c>
      <c r="G368" s="67"/>
      <c r="H368" s="254">
        <f>ROUND(G368*F368,2)</f>
        <v>0</v>
      </c>
      <c r="I368" s="280" t="s">
        <v>982</v>
      </c>
    </row>
    <row r="369" spans="1:9" s="526" customFormat="1" ht="24" x14ac:dyDescent="0.2">
      <c r="A369" s="175"/>
      <c r="B369" s="221" t="s">
        <v>2912</v>
      </c>
      <c r="C369" s="209"/>
      <c r="D369" s="524" t="s">
        <v>4632</v>
      </c>
      <c r="E369" s="209"/>
      <c r="F369" s="209"/>
      <c r="G369" s="209"/>
      <c r="H369" s="209"/>
      <c r="I369" s="385"/>
    </row>
    <row r="370" spans="1:9" s="526" customFormat="1" ht="12" x14ac:dyDescent="0.2">
      <c r="A370" s="175"/>
      <c r="B370" s="454" t="s">
        <v>983</v>
      </c>
      <c r="C370" s="209"/>
      <c r="D370" s="180" t="s">
        <v>4633</v>
      </c>
      <c r="E370" s="209"/>
      <c r="F370" s="209"/>
      <c r="G370" s="209"/>
      <c r="H370" s="209"/>
      <c r="I370" s="385"/>
    </row>
    <row r="371" spans="1:9" s="526" customFormat="1" ht="12" x14ac:dyDescent="0.2">
      <c r="A371" s="177"/>
      <c r="B371" s="221" t="s">
        <v>985</v>
      </c>
      <c r="C371" s="210" t="s">
        <v>986</v>
      </c>
      <c r="D371" s="211" t="s">
        <v>4543</v>
      </c>
      <c r="E371" s="212"/>
      <c r="F371" s="210" t="s">
        <v>986</v>
      </c>
      <c r="G371" s="212"/>
      <c r="H371" s="212"/>
      <c r="I371" s="383"/>
    </row>
    <row r="372" spans="1:9" s="526" customFormat="1" ht="12" x14ac:dyDescent="0.2">
      <c r="A372" s="178"/>
      <c r="B372" s="221" t="s">
        <v>985</v>
      </c>
      <c r="C372" s="213" t="s">
        <v>986</v>
      </c>
      <c r="D372" s="214" t="s">
        <v>4634</v>
      </c>
      <c r="E372" s="215"/>
      <c r="F372" s="216">
        <v>2.7050000000000001</v>
      </c>
      <c r="G372" s="215"/>
      <c r="H372" s="215"/>
      <c r="I372" s="384"/>
    </row>
    <row r="373" spans="1:9" s="526" customFormat="1" ht="12" x14ac:dyDescent="0.2">
      <c r="A373" s="178"/>
      <c r="B373" s="221" t="s">
        <v>985</v>
      </c>
      <c r="C373" s="213" t="s">
        <v>986</v>
      </c>
      <c r="D373" s="214" t="s">
        <v>4635</v>
      </c>
      <c r="E373" s="215"/>
      <c r="F373" s="216">
        <v>0.67600000000000005</v>
      </c>
      <c r="G373" s="215"/>
      <c r="H373" s="215"/>
      <c r="I373" s="384"/>
    </row>
    <row r="374" spans="1:9" s="526" customFormat="1" ht="12" x14ac:dyDescent="0.2">
      <c r="A374" s="178"/>
      <c r="B374" s="221" t="s">
        <v>985</v>
      </c>
      <c r="C374" s="213" t="s">
        <v>986</v>
      </c>
      <c r="D374" s="214" t="s">
        <v>4636</v>
      </c>
      <c r="E374" s="215"/>
      <c r="F374" s="216">
        <v>1.4490000000000001</v>
      </c>
      <c r="G374" s="215"/>
      <c r="H374" s="215"/>
      <c r="I374" s="384"/>
    </row>
    <row r="375" spans="1:9" s="526" customFormat="1" ht="12" x14ac:dyDescent="0.2">
      <c r="A375" s="178"/>
      <c r="B375" s="221" t="s">
        <v>985</v>
      </c>
      <c r="C375" s="213" t="s">
        <v>986</v>
      </c>
      <c r="D375" s="214" t="s">
        <v>4637</v>
      </c>
      <c r="E375" s="215"/>
      <c r="F375" s="216">
        <v>0.96599999999999997</v>
      </c>
      <c r="G375" s="215"/>
      <c r="H375" s="215"/>
      <c r="I375" s="384"/>
    </row>
    <row r="376" spans="1:9" s="526" customFormat="1" ht="12" x14ac:dyDescent="0.2">
      <c r="A376" s="179"/>
      <c r="B376" s="221" t="s">
        <v>985</v>
      </c>
      <c r="C376" s="217" t="s">
        <v>986</v>
      </c>
      <c r="D376" s="218" t="s">
        <v>1023</v>
      </c>
      <c r="E376" s="219"/>
      <c r="F376" s="220">
        <v>5.7960000000000003</v>
      </c>
      <c r="G376" s="219"/>
      <c r="H376" s="219"/>
      <c r="I376" s="387"/>
    </row>
    <row r="377" spans="1:9" s="46" customFormat="1" ht="24.95" customHeight="1" x14ac:dyDescent="0.25">
      <c r="A377" s="278" t="s">
        <v>1224</v>
      </c>
      <c r="B377" s="278" t="s">
        <v>979</v>
      </c>
      <c r="C377" s="382" t="s">
        <v>4638</v>
      </c>
      <c r="D377" s="280" t="s">
        <v>4639</v>
      </c>
      <c r="E377" s="281" t="s">
        <v>106</v>
      </c>
      <c r="F377" s="282">
        <v>5.7960000000000003</v>
      </c>
      <c r="G377" s="67"/>
      <c r="H377" s="254">
        <f>ROUND(G377*F377,2)</f>
        <v>0</v>
      </c>
      <c r="I377" s="280" t="s">
        <v>982</v>
      </c>
    </row>
    <row r="378" spans="1:9" s="526" customFormat="1" ht="24" x14ac:dyDescent="0.2">
      <c r="A378" s="175"/>
      <c r="B378" s="221" t="s">
        <v>2912</v>
      </c>
      <c r="C378" s="209"/>
      <c r="D378" s="524" t="s">
        <v>4640</v>
      </c>
      <c r="E378" s="209"/>
      <c r="F378" s="209"/>
      <c r="G378" s="209"/>
      <c r="H378" s="209"/>
      <c r="I378" s="385"/>
    </row>
    <row r="379" spans="1:9" s="526" customFormat="1" ht="12" x14ac:dyDescent="0.2">
      <c r="A379" s="175"/>
      <c r="B379" s="454" t="s">
        <v>983</v>
      </c>
      <c r="C379" s="209"/>
      <c r="D379" s="180" t="s">
        <v>4641</v>
      </c>
      <c r="E379" s="209"/>
      <c r="F379" s="209"/>
      <c r="G379" s="209"/>
      <c r="H379" s="209"/>
      <c r="I379" s="385"/>
    </row>
    <row r="380" spans="1:9" s="46" customFormat="1" ht="24.95" customHeight="1" x14ac:dyDescent="0.25">
      <c r="A380" s="278" t="s">
        <v>1228</v>
      </c>
      <c r="B380" s="278" t="s">
        <v>979</v>
      </c>
      <c r="C380" s="382" t="s">
        <v>4642</v>
      </c>
      <c r="D380" s="280" t="s">
        <v>4643</v>
      </c>
      <c r="E380" s="281" t="s">
        <v>106</v>
      </c>
      <c r="F380" s="282">
        <v>3.3809999999999998</v>
      </c>
      <c r="G380" s="67"/>
      <c r="H380" s="254">
        <f>ROUND(G380*F380,2)</f>
        <v>0</v>
      </c>
      <c r="I380" s="280" t="s">
        <v>982</v>
      </c>
    </row>
    <row r="381" spans="1:9" s="526" customFormat="1" ht="24" x14ac:dyDescent="0.2">
      <c r="A381" s="175"/>
      <c r="B381" s="221" t="s">
        <v>2912</v>
      </c>
      <c r="C381" s="209"/>
      <c r="D381" s="524" t="s">
        <v>4644</v>
      </c>
      <c r="E381" s="209"/>
      <c r="F381" s="209"/>
      <c r="G381" s="209"/>
      <c r="H381" s="209"/>
      <c r="I381" s="385"/>
    </row>
    <row r="382" spans="1:9" s="526" customFormat="1" ht="12" x14ac:dyDescent="0.2">
      <c r="A382" s="175"/>
      <c r="B382" s="454" t="s">
        <v>983</v>
      </c>
      <c r="C382" s="209"/>
      <c r="D382" s="180" t="s">
        <v>4645</v>
      </c>
      <c r="E382" s="209"/>
      <c r="F382" s="209"/>
      <c r="G382" s="209"/>
      <c r="H382" s="209"/>
      <c r="I382" s="385"/>
    </row>
    <row r="383" spans="1:9" s="526" customFormat="1" ht="12" x14ac:dyDescent="0.2">
      <c r="A383" s="177"/>
      <c r="B383" s="221" t="s">
        <v>985</v>
      </c>
      <c r="C383" s="210" t="s">
        <v>986</v>
      </c>
      <c r="D383" s="211" t="s">
        <v>4543</v>
      </c>
      <c r="E383" s="212"/>
      <c r="F383" s="210" t="s">
        <v>986</v>
      </c>
      <c r="G383" s="212"/>
      <c r="H383" s="212"/>
      <c r="I383" s="383"/>
    </row>
    <row r="384" spans="1:9" s="526" customFormat="1" ht="12" x14ac:dyDescent="0.2">
      <c r="A384" s="178"/>
      <c r="B384" s="221" t="s">
        <v>985</v>
      </c>
      <c r="C384" s="213" t="s">
        <v>986</v>
      </c>
      <c r="D384" s="214" t="s">
        <v>4634</v>
      </c>
      <c r="E384" s="215"/>
      <c r="F384" s="216">
        <v>2.7050000000000001</v>
      </c>
      <c r="G384" s="215"/>
      <c r="H384" s="215"/>
      <c r="I384" s="384"/>
    </row>
    <row r="385" spans="1:9" s="526" customFormat="1" ht="12" x14ac:dyDescent="0.2">
      <c r="A385" s="178"/>
      <c r="B385" s="221" t="s">
        <v>985</v>
      </c>
      <c r="C385" s="213" t="s">
        <v>986</v>
      </c>
      <c r="D385" s="214" t="s">
        <v>4635</v>
      </c>
      <c r="E385" s="215"/>
      <c r="F385" s="216">
        <v>0.67600000000000005</v>
      </c>
      <c r="G385" s="215"/>
      <c r="H385" s="215"/>
      <c r="I385" s="384"/>
    </row>
    <row r="386" spans="1:9" s="526" customFormat="1" ht="12" x14ac:dyDescent="0.2">
      <c r="A386" s="179"/>
      <c r="B386" s="221" t="s">
        <v>985</v>
      </c>
      <c r="C386" s="217" t="s">
        <v>986</v>
      </c>
      <c r="D386" s="218" t="s">
        <v>1023</v>
      </c>
      <c r="E386" s="219"/>
      <c r="F386" s="220">
        <v>3.3810000000000002</v>
      </c>
      <c r="G386" s="219"/>
      <c r="H386" s="219"/>
      <c r="I386" s="387"/>
    </row>
    <row r="387" spans="1:9" s="46" customFormat="1" ht="24.95" customHeight="1" x14ac:dyDescent="0.25">
      <c r="A387" s="278" t="s">
        <v>46</v>
      </c>
      <c r="B387" s="278" t="s">
        <v>979</v>
      </c>
      <c r="C387" s="382" t="s">
        <v>4646</v>
      </c>
      <c r="D387" s="280" t="s">
        <v>4647</v>
      </c>
      <c r="E387" s="281" t="s">
        <v>106</v>
      </c>
      <c r="F387" s="282">
        <v>3.3809999999999998</v>
      </c>
      <c r="G387" s="67"/>
      <c r="H387" s="254">
        <f>ROUND(G387*F387,2)</f>
        <v>0</v>
      </c>
      <c r="I387" s="280" t="s">
        <v>982</v>
      </c>
    </row>
    <row r="388" spans="1:9" s="526" customFormat="1" ht="24" x14ac:dyDescent="0.2">
      <c r="A388" s="175"/>
      <c r="B388" s="221" t="s">
        <v>2912</v>
      </c>
      <c r="C388" s="209"/>
      <c r="D388" s="524" t="s">
        <v>4648</v>
      </c>
      <c r="E388" s="209"/>
      <c r="F388" s="209"/>
      <c r="G388" s="209"/>
      <c r="H388" s="209"/>
      <c r="I388" s="385"/>
    </row>
    <row r="389" spans="1:9" s="526" customFormat="1" ht="12" x14ac:dyDescent="0.2">
      <c r="A389" s="175"/>
      <c r="B389" s="454" t="s">
        <v>983</v>
      </c>
      <c r="C389" s="209"/>
      <c r="D389" s="180" t="s">
        <v>4649</v>
      </c>
      <c r="E389" s="209"/>
      <c r="F389" s="209"/>
      <c r="G389" s="209"/>
      <c r="H389" s="209"/>
      <c r="I389" s="385"/>
    </row>
    <row r="390" spans="1:9" s="46" customFormat="1" ht="24.95" customHeight="1" x14ac:dyDescent="0.25">
      <c r="A390" s="278" t="s">
        <v>48</v>
      </c>
      <c r="B390" s="278" t="s">
        <v>979</v>
      </c>
      <c r="C390" s="382" t="s">
        <v>4650</v>
      </c>
      <c r="D390" s="280" t="s">
        <v>4651</v>
      </c>
      <c r="E390" s="281" t="s">
        <v>100</v>
      </c>
      <c r="F390" s="282">
        <v>7.0000000000000007E-2</v>
      </c>
      <c r="G390" s="67"/>
      <c r="H390" s="254">
        <f>ROUND(G390*F390,2)</f>
        <v>0</v>
      </c>
      <c r="I390" s="280" t="s">
        <v>982</v>
      </c>
    </row>
    <row r="391" spans="1:9" s="526" customFormat="1" ht="36" x14ac:dyDescent="0.2">
      <c r="A391" s="175"/>
      <c r="B391" s="221" t="s">
        <v>2912</v>
      </c>
      <c r="C391" s="209"/>
      <c r="D391" s="524" t="s">
        <v>4652</v>
      </c>
      <c r="E391" s="209"/>
      <c r="F391" s="209"/>
      <c r="G391" s="209"/>
      <c r="H391" s="209"/>
      <c r="I391" s="385"/>
    </row>
    <row r="392" spans="1:9" s="526" customFormat="1" ht="12" x14ac:dyDescent="0.2">
      <c r="A392" s="175"/>
      <c r="B392" s="454" t="s">
        <v>983</v>
      </c>
      <c r="C392" s="209"/>
      <c r="D392" s="180" t="s">
        <v>4653</v>
      </c>
      <c r="E392" s="209"/>
      <c r="F392" s="209"/>
      <c r="G392" s="209"/>
      <c r="H392" s="209"/>
      <c r="I392" s="385"/>
    </row>
    <row r="393" spans="1:9" s="526" customFormat="1" ht="12" x14ac:dyDescent="0.2">
      <c r="A393" s="177"/>
      <c r="B393" s="221" t="s">
        <v>985</v>
      </c>
      <c r="C393" s="210" t="s">
        <v>986</v>
      </c>
      <c r="D393" s="211" t="s">
        <v>4543</v>
      </c>
      <c r="E393" s="212"/>
      <c r="F393" s="210" t="s">
        <v>986</v>
      </c>
      <c r="G393" s="212"/>
      <c r="H393" s="212"/>
      <c r="I393" s="383"/>
    </row>
    <row r="394" spans="1:9" s="526" customFormat="1" ht="12" x14ac:dyDescent="0.2">
      <c r="A394" s="178"/>
      <c r="B394" s="221" t="s">
        <v>985</v>
      </c>
      <c r="C394" s="213" t="s">
        <v>986</v>
      </c>
      <c r="D394" s="214" t="s">
        <v>4654</v>
      </c>
      <c r="E394" s="215"/>
      <c r="F394" s="216">
        <v>7.0000000000000007E-2</v>
      </c>
      <c r="G394" s="215"/>
      <c r="H394" s="215"/>
      <c r="I394" s="384"/>
    </row>
    <row r="395" spans="1:9" s="46" customFormat="1" ht="24.95" customHeight="1" x14ac:dyDescent="0.25">
      <c r="A395" s="570" t="s">
        <v>4655</v>
      </c>
      <c r="B395" s="278" t="s">
        <v>979</v>
      </c>
      <c r="C395" s="382" t="s">
        <v>4656</v>
      </c>
      <c r="D395" s="280" t="s">
        <v>4657</v>
      </c>
      <c r="E395" s="281" t="s">
        <v>142</v>
      </c>
      <c r="F395" s="282">
        <v>1.26</v>
      </c>
      <c r="G395" s="67"/>
      <c r="H395" s="254">
        <f>ROUND(G395*F395,2)</f>
        <v>0</v>
      </c>
      <c r="I395" s="280" t="s">
        <v>982</v>
      </c>
    </row>
    <row r="396" spans="1:9" s="526" customFormat="1" ht="12" x14ac:dyDescent="0.2">
      <c r="A396" s="175"/>
      <c r="B396" s="221" t="s">
        <v>2912</v>
      </c>
      <c r="C396" s="209"/>
      <c r="D396" s="524" t="s">
        <v>4658</v>
      </c>
      <c r="E396" s="209"/>
      <c r="F396" s="209"/>
      <c r="G396" s="209"/>
      <c r="H396" s="209"/>
      <c r="I396" s="385"/>
    </row>
    <row r="397" spans="1:9" s="526" customFormat="1" ht="12" x14ac:dyDescent="0.2">
      <c r="A397" s="175"/>
      <c r="B397" s="454" t="s">
        <v>983</v>
      </c>
      <c r="C397" s="209"/>
      <c r="D397" s="180" t="s">
        <v>4659</v>
      </c>
      <c r="E397" s="209"/>
      <c r="F397" s="209"/>
      <c r="G397" s="209"/>
      <c r="H397" s="209"/>
      <c r="I397" s="385"/>
    </row>
    <row r="398" spans="1:9" s="526" customFormat="1" ht="12" x14ac:dyDescent="0.2">
      <c r="A398" s="177"/>
      <c r="B398" s="221" t="s">
        <v>985</v>
      </c>
      <c r="C398" s="210" t="s">
        <v>986</v>
      </c>
      <c r="D398" s="211" t="s">
        <v>4543</v>
      </c>
      <c r="E398" s="212"/>
      <c r="F398" s="210" t="s">
        <v>986</v>
      </c>
      <c r="G398" s="212"/>
      <c r="H398" s="212"/>
      <c r="I398" s="383"/>
    </row>
    <row r="399" spans="1:9" s="526" customFormat="1" ht="12" x14ac:dyDescent="0.2">
      <c r="A399" s="178"/>
      <c r="B399" s="221" t="s">
        <v>985</v>
      </c>
      <c r="C399" s="213" t="s">
        <v>986</v>
      </c>
      <c r="D399" s="214" t="s">
        <v>4660</v>
      </c>
      <c r="E399" s="215"/>
      <c r="F399" s="216">
        <v>0.89700000000000002</v>
      </c>
      <c r="G399" s="215"/>
      <c r="H399" s="215"/>
      <c r="I399" s="384"/>
    </row>
    <row r="400" spans="1:9" s="526" customFormat="1" ht="12" x14ac:dyDescent="0.2">
      <c r="A400" s="178"/>
      <c r="B400" s="221" t="s">
        <v>985</v>
      </c>
      <c r="C400" s="213" t="s">
        <v>986</v>
      </c>
      <c r="D400" s="214" t="s">
        <v>4661</v>
      </c>
      <c r="E400" s="215"/>
      <c r="F400" s="216">
        <v>0.36299999999999999</v>
      </c>
      <c r="G400" s="215"/>
      <c r="H400" s="215"/>
      <c r="I400" s="384"/>
    </row>
    <row r="401" spans="1:9" s="526" customFormat="1" ht="12" x14ac:dyDescent="0.2">
      <c r="A401" s="181"/>
      <c r="B401" s="221" t="s">
        <v>985</v>
      </c>
      <c r="C401" s="223" t="s">
        <v>986</v>
      </c>
      <c r="D401" s="224" t="s">
        <v>988</v>
      </c>
      <c r="E401" s="225"/>
      <c r="F401" s="226">
        <v>1.26</v>
      </c>
      <c r="G401" s="225"/>
      <c r="H401" s="225"/>
      <c r="I401" s="391"/>
    </row>
    <row r="402" spans="1:9" ht="12" customHeight="1" x14ac:dyDescent="0.2">
      <c r="A402" s="477"/>
      <c r="B402" s="418" t="s">
        <v>985</v>
      </c>
      <c r="C402" s="478" t="s">
        <v>986</v>
      </c>
      <c r="D402" s="479" t="s">
        <v>1023</v>
      </c>
      <c r="E402" s="480"/>
      <c r="F402" s="481">
        <v>1.26</v>
      </c>
      <c r="G402" s="480"/>
      <c r="H402" s="480"/>
      <c r="I402" s="499"/>
    </row>
    <row r="403" spans="1:9" s="46" customFormat="1" ht="24.95" customHeight="1" x14ac:dyDescent="0.25">
      <c r="A403" s="571" t="s">
        <v>4662</v>
      </c>
      <c r="B403" s="572" t="s">
        <v>979</v>
      </c>
      <c r="C403" s="573" t="s">
        <v>4656</v>
      </c>
      <c r="D403" s="574" t="s">
        <v>4657</v>
      </c>
      <c r="E403" s="575" t="s">
        <v>142</v>
      </c>
      <c r="F403" s="576">
        <v>0.626</v>
      </c>
      <c r="G403" s="67"/>
      <c r="H403" s="577">
        <f>ROUND(G403*F403,2)</f>
        <v>0</v>
      </c>
      <c r="I403" s="574" t="s">
        <v>982</v>
      </c>
    </row>
    <row r="404" spans="1:9" s="526" customFormat="1" ht="12" customHeight="1" x14ac:dyDescent="0.2">
      <c r="A404" s="608"/>
      <c r="B404" s="592" t="s">
        <v>2912</v>
      </c>
      <c r="C404" s="593"/>
      <c r="D404" s="397" t="s">
        <v>4663</v>
      </c>
      <c r="E404" s="593"/>
      <c r="F404" s="593"/>
      <c r="G404" s="593"/>
      <c r="H404" s="593"/>
      <c r="I404" s="609"/>
    </row>
    <row r="405" spans="1:9" s="526" customFormat="1" ht="12" customHeight="1" x14ac:dyDescent="0.2">
      <c r="A405" s="608"/>
      <c r="B405" s="594" t="s">
        <v>983</v>
      </c>
      <c r="C405" s="593"/>
      <c r="D405" s="180" t="s">
        <v>4659</v>
      </c>
      <c r="E405" s="593"/>
      <c r="F405" s="593"/>
      <c r="G405" s="593"/>
      <c r="H405" s="593"/>
      <c r="I405" s="609"/>
    </row>
    <row r="406" spans="1:9" s="526" customFormat="1" ht="12" customHeight="1" x14ac:dyDescent="0.2">
      <c r="A406" s="612"/>
      <c r="B406" s="592" t="s">
        <v>985</v>
      </c>
      <c r="C406" s="613" t="s">
        <v>986</v>
      </c>
      <c r="D406" s="614" t="s">
        <v>4334</v>
      </c>
      <c r="E406" s="615"/>
      <c r="F406" s="613" t="s">
        <v>986</v>
      </c>
      <c r="G406" s="615"/>
      <c r="H406" s="615"/>
      <c r="I406" s="616"/>
    </row>
    <row r="407" spans="1:9" s="526" customFormat="1" ht="12" customHeight="1" x14ac:dyDescent="0.2">
      <c r="A407" s="610"/>
      <c r="B407" s="592" t="s">
        <v>985</v>
      </c>
      <c r="C407" s="595" t="s">
        <v>986</v>
      </c>
      <c r="D407" s="596" t="s">
        <v>4664</v>
      </c>
      <c r="E407" s="597"/>
      <c r="F407" s="598">
        <v>0.626</v>
      </c>
      <c r="G407" s="597"/>
      <c r="H407" s="597"/>
      <c r="I407" s="611"/>
    </row>
    <row r="408" spans="1:9" s="46" customFormat="1" ht="24.95" customHeight="1" x14ac:dyDescent="0.25">
      <c r="A408" s="570" t="s">
        <v>4665</v>
      </c>
      <c r="B408" s="278" t="s">
        <v>979</v>
      </c>
      <c r="C408" s="382" t="s">
        <v>4666</v>
      </c>
      <c r="D408" s="280" t="s">
        <v>4667</v>
      </c>
      <c r="E408" s="281" t="s">
        <v>106</v>
      </c>
      <c r="F408" s="282">
        <v>8.5859999999999985</v>
      </c>
      <c r="G408" s="67"/>
      <c r="H408" s="254">
        <f>ROUND(G408*F408,2)</f>
        <v>0</v>
      </c>
      <c r="I408" s="280" t="s">
        <v>982</v>
      </c>
    </row>
    <row r="409" spans="1:9" s="526" customFormat="1" ht="12" x14ac:dyDescent="0.2">
      <c r="A409" s="175"/>
      <c r="B409" s="221" t="s">
        <v>2912</v>
      </c>
      <c r="C409" s="209"/>
      <c r="D409" s="524" t="s">
        <v>4668</v>
      </c>
      <c r="E409" s="209"/>
      <c r="F409" s="209"/>
      <c r="G409" s="209"/>
      <c r="H409" s="209"/>
      <c r="I409" s="385"/>
    </row>
    <row r="410" spans="1:9" s="526" customFormat="1" ht="12" x14ac:dyDescent="0.2">
      <c r="A410" s="175"/>
      <c r="B410" s="454" t="s">
        <v>983</v>
      </c>
      <c r="C410" s="209"/>
      <c r="D410" s="180" t="s">
        <v>4669</v>
      </c>
      <c r="E410" s="209"/>
      <c r="F410" s="209"/>
      <c r="G410" s="209"/>
      <c r="H410" s="209"/>
      <c r="I410" s="385"/>
    </row>
    <row r="411" spans="1:9" s="526" customFormat="1" ht="12" x14ac:dyDescent="0.2">
      <c r="A411" s="177"/>
      <c r="B411" s="221" t="s">
        <v>985</v>
      </c>
      <c r="C411" s="210" t="s">
        <v>986</v>
      </c>
      <c r="D411" s="211" t="s">
        <v>4543</v>
      </c>
      <c r="E411" s="212"/>
      <c r="F411" s="210" t="s">
        <v>986</v>
      </c>
      <c r="G411" s="212"/>
      <c r="H411" s="212"/>
      <c r="I411" s="383"/>
    </row>
    <row r="412" spans="1:9" s="526" customFormat="1" ht="12" x14ac:dyDescent="0.2">
      <c r="A412" s="178"/>
      <c r="B412" s="221" t="s">
        <v>985</v>
      </c>
      <c r="C412" s="213" t="s">
        <v>986</v>
      </c>
      <c r="D412" s="214" t="s">
        <v>4670</v>
      </c>
      <c r="E412" s="215"/>
      <c r="F412" s="216">
        <v>6.2859999999999996</v>
      </c>
      <c r="G412" s="215"/>
      <c r="H412" s="215"/>
      <c r="I412" s="384"/>
    </row>
    <row r="413" spans="1:9" s="526" customFormat="1" ht="12" x14ac:dyDescent="0.2">
      <c r="A413" s="178"/>
      <c r="B413" s="221" t="s">
        <v>985</v>
      </c>
      <c r="C413" s="213" t="s">
        <v>986</v>
      </c>
      <c r="D413" s="214" t="s">
        <v>4671</v>
      </c>
      <c r="E413" s="215"/>
      <c r="F413" s="216">
        <v>1.0980000000000001</v>
      </c>
      <c r="G413" s="215"/>
      <c r="H413" s="215"/>
      <c r="I413" s="384"/>
    </row>
    <row r="414" spans="1:9" s="526" customFormat="1" ht="12" x14ac:dyDescent="0.2">
      <c r="A414" s="178"/>
      <c r="B414" s="221" t="s">
        <v>985</v>
      </c>
      <c r="C414" s="213" t="s">
        <v>986</v>
      </c>
      <c r="D414" s="214" t="s">
        <v>4672</v>
      </c>
      <c r="E414" s="215"/>
      <c r="F414" s="216">
        <v>1.202</v>
      </c>
      <c r="G414" s="215"/>
      <c r="H414" s="215"/>
      <c r="I414" s="384"/>
    </row>
    <row r="415" spans="1:9" s="526" customFormat="1" ht="12" x14ac:dyDescent="0.2">
      <c r="A415" s="179"/>
      <c r="B415" s="221" t="s">
        <v>985</v>
      </c>
      <c r="C415" s="217" t="s">
        <v>986</v>
      </c>
      <c r="D415" s="218" t="s">
        <v>1023</v>
      </c>
      <c r="E415" s="219"/>
      <c r="F415" s="220">
        <v>8.5859999999999985</v>
      </c>
      <c r="G415" s="219"/>
      <c r="H415" s="219"/>
      <c r="I415" s="387"/>
    </row>
    <row r="416" spans="1:9" s="46" customFormat="1" ht="24.95" customHeight="1" x14ac:dyDescent="0.25">
      <c r="A416" s="571" t="s">
        <v>4673</v>
      </c>
      <c r="B416" s="572" t="s">
        <v>979</v>
      </c>
      <c r="C416" s="573" t="s">
        <v>4666</v>
      </c>
      <c r="D416" s="574" t="s">
        <v>4667</v>
      </c>
      <c r="E416" s="575" t="s">
        <v>106</v>
      </c>
      <c r="F416" s="576">
        <v>3.0760000000000001</v>
      </c>
      <c r="G416" s="67"/>
      <c r="H416" s="577">
        <f>ROUND(G416*F416,2)</f>
        <v>0</v>
      </c>
      <c r="I416" s="574" t="s">
        <v>982</v>
      </c>
    </row>
    <row r="417" spans="1:9" s="526" customFormat="1" ht="12" x14ac:dyDescent="0.2">
      <c r="A417" s="608"/>
      <c r="B417" s="592" t="s">
        <v>2912</v>
      </c>
      <c r="C417" s="593"/>
      <c r="D417" s="397" t="s">
        <v>4674</v>
      </c>
      <c r="E417" s="593"/>
      <c r="F417" s="593"/>
      <c r="G417" s="593"/>
      <c r="H417" s="593"/>
      <c r="I417" s="609"/>
    </row>
    <row r="418" spans="1:9" s="526" customFormat="1" ht="12" x14ac:dyDescent="0.2">
      <c r="A418" s="608"/>
      <c r="B418" s="594" t="s">
        <v>983</v>
      </c>
      <c r="C418" s="593"/>
      <c r="D418" s="180" t="s">
        <v>4669</v>
      </c>
      <c r="E418" s="593"/>
      <c r="F418" s="593"/>
      <c r="G418" s="593"/>
      <c r="H418" s="593"/>
      <c r="I418" s="609"/>
    </row>
    <row r="419" spans="1:9" s="526" customFormat="1" ht="12" x14ac:dyDescent="0.2">
      <c r="A419" s="612"/>
      <c r="B419" s="592" t="s">
        <v>985</v>
      </c>
      <c r="C419" s="613" t="s">
        <v>986</v>
      </c>
      <c r="D419" s="614" t="s">
        <v>4334</v>
      </c>
      <c r="E419" s="615"/>
      <c r="F419" s="613" t="s">
        <v>986</v>
      </c>
      <c r="G419" s="615"/>
      <c r="H419" s="615"/>
      <c r="I419" s="616"/>
    </row>
    <row r="420" spans="1:9" s="526" customFormat="1" ht="12" x14ac:dyDescent="0.2">
      <c r="A420" s="610"/>
      <c r="B420" s="592" t="s">
        <v>985</v>
      </c>
      <c r="C420" s="595" t="s">
        <v>986</v>
      </c>
      <c r="D420" s="596" t="s">
        <v>4675</v>
      </c>
      <c r="E420" s="597"/>
      <c r="F420" s="598">
        <v>1.8</v>
      </c>
      <c r="G420" s="597"/>
      <c r="H420" s="597"/>
      <c r="I420" s="611"/>
    </row>
    <row r="421" spans="1:9" s="526" customFormat="1" ht="12" x14ac:dyDescent="0.2">
      <c r="A421" s="610"/>
      <c r="B421" s="592" t="s">
        <v>985</v>
      </c>
      <c r="C421" s="595" t="s">
        <v>986</v>
      </c>
      <c r="D421" s="596" t="s">
        <v>4676</v>
      </c>
      <c r="E421" s="597"/>
      <c r="F421" s="598">
        <v>1.276</v>
      </c>
      <c r="G421" s="597"/>
      <c r="H421" s="597"/>
      <c r="I421" s="611"/>
    </row>
    <row r="422" spans="1:9" s="526" customFormat="1" ht="12" x14ac:dyDescent="0.2">
      <c r="A422" s="617"/>
      <c r="B422" s="592" t="s">
        <v>985</v>
      </c>
      <c r="C422" s="599" t="s">
        <v>986</v>
      </c>
      <c r="D422" s="600" t="s">
        <v>1023</v>
      </c>
      <c r="E422" s="601"/>
      <c r="F422" s="602">
        <v>3.0760000000000001</v>
      </c>
      <c r="G422" s="601"/>
      <c r="H422" s="601"/>
      <c r="I422" s="618"/>
    </row>
    <row r="423" spans="1:9" s="46" customFormat="1" ht="24.95" customHeight="1" x14ac:dyDescent="0.25">
      <c r="A423" s="570" t="s">
        <v>4677</v>
      </c>
      <c r="B423" s="278" t="s">
        <v>979</v>
      </c>
      <c r="C423" s="382" t="s">
        <v>4678</v>
      </c>
      <c r="D423" s="280" t="s">
        <v>4679</v>
      </c>
      <c r="E423" s="281" t="s">
        <v>106</v>
      </c>
      <c r="F423" s="282">
        <v>8.5860000000000003</v>
      </c>
      <c r="G423" s="67"/>
      <c r="H423" s="254">
        <f>ROUND(G423*F423,2)</f>
        <v>0</v>
      </c>
      <c r="I423" s="280" t="s">
        <v>982</v>
      </c>
    </row>
    <row r="424" spans="1:9" s="526" customFormat="1" ht="12" x14ac:dyDescent="0.2">
      <c r="A424" s="175"/>
      <c r="B424" s="221" t="s">
        <v>2912</v>
      </c>
      <c r="C424" s="209"/>
      <c r="D424" s="524" t="s">
        <v>4680</v>
      </c>
      <c r="E424" s="209"/>
      <c r="F424" s="209"/>
      <c r="G424" s="209"/>
      <c r="H424" s="209"/>
      <c r="I424" s="385"/>
    </row>
    <row r="425" spans="1:9" s="526" customFormat="1" ht="12" x14ac:dyDescent="0.2">
      <c r="A425" s="175"/>
      <c r="B425" s="454" t="s">
        <v>983</v>
      </c>
      <c r="C425" s="209"/>
      <c r="D425" s="180" t="s">
        <v>4681</v>
      </c>
      <c r="E425" s="209"/>
      <c r="F425" s="209"/>
      <c r="G425" s="209"/>
      <c r="H425" s="209"/>
      <c r="I425" s="385"/>
    </row>
    <row r="426" spans="1:9" s="46" customFormat="1" ht="24.95" customHeight="1" x14ac:dyDescent="0.25">
      <c r="A426" s="571" t="s">
        <v>4682</v>
      </c>
      <c r="B426" s="572" t="s">
        <v>979</v>
      </c>
      <c r="C426" s="573" t="s">
        <v>4678</v>
      </c>
      <c r="D426" s="574" t="s">
        <v>4679</v>
      </c>
      <c r="E426" s="575" t="s">
        <v>106</v>
      </c>
      <c r="F426" s="576">
        <v>3.0760000000000001</v>
      </c>
      <c r="G426" s="67"/>
      <c r="H426" s="577">
        <f>ROUND(G426*F426,2)</f>
        <v>0</v>
      </c>
      <c r="I426" s="574" t="s">
        <v>982</v>
      </c>
    </row>
    <row r="427" spans="1:9" ht="11.25" x14ac:dyDescent="0.2">
      <c r="A427" s="603"/>
      <c r="B427" s="620" t="s">
        <v>2912</v>
      </c>
      <c r="C427" s="605"/>
      <c r="D427" s="621" t="s">
        <v>4683</v>
      </c>
      <c r="E427" s="605"/>
      <c r="F427" s="605"/>
      <c r="G427" s="605"/>
      <c r="H427" s="605"/>
      <c r="I427" s="606"/>
    </row>
    <row r="428" spans="1:9" ht="11.25" x14ac:dyDescent="0.2">
      <c r="A428" s="603"/>
      <c r="B428" s="622" t="s">
        <v>983</v>
      </c>
      <c r="C428" s="605"/>
      <c r="D428" s="166" t="s">
        <v>4681</v>
      </c>
      <c r="E428" s="605"/>
      <c r="F428" s="605"/>
      <c r="G428" s="605"/>
      <c r="H428" s="605"/>
      <c r="I428" s="606"/>
    </row>
    <row r="429" spans="1:9" s="46" customFormat="1" ht="24.95" customHeight="1" x14ac:dyDescent="0.25">
      <c r="A429" s="570" t="s">
        <v>4684</v>
      </c>
      <c r="B429" s="278" t="s">
        <v>979</v>
      </c>
      <c r="C429" s="382" t="s">
        <v>4685</v>
      </c>
      <c r="D429" s="280" t="s">
        <v>4686</v>
      </c>
      <c r="E429" s="281" t="s">
        <v>100</v>
      </c>
      <c r="F429" s="282">
        <v>9.8000000000000004E-2</v>
      </c>
      <c r="G429" s="67"/>
      <c r="H429" s="254">
        <f>ROUND(G429*F429,2)</f>
        <v>0</v>
      </c>
      <c r="I429" s="280" t="s">
        <v>982</v>
      </c>
    </row>
    <row r="430" spans="1:9" s="526" customFormat="1" ht="12" x14ac:dyDescent="0.2">
      <c r="A430" s="175"/>
      <c r="B430" s="221" t="s">
        <v>2912</v>
      </c>
      <c r="C430" s="209"/>
      <c r="D430" s="524" t="s">
        <v>4687</v>
      </c>
      <c r="E430" s="209"/>
      <c r="F430" s="209"/>
      <c r="G430" s="209"/>
      <c r="H430" s="209"/>
      <c r="I430" s="385"/>
    </row>
    <row r="431" spans="1:9" s="526" customFormat="1" ht="12" x14ac:dyDescent="0.2">
      <c r="A431" s="175"/>
      <c r="B431" s="454" t="s">
        <v>983</v>
      </c>
      <c r="C431" s="209"/>
      <c r="D431" s="180" t="s">
        <v>4688</v>
      </c>
      <c r="E431" s="209"/>
      <c r="F431" s="209"/>
      <c r="G431" s="209"/>
      <c r="H431" s="209"/>
      <c r="I431" s="385"/>
    </row>
    <row r="432" spans="1:9" s="526" customFormat="1" ht="12" x14ac:dyDescent="0.2">
      <c r="A432" s="177"/>
      <c r="B432" s="221" t="s">
        <v>985</v>
      </c>
      <c r="C432" s="210" t="s">
        <v>986</v>
      </c>
      <c r="D432" s="211" t="s">
        <v>4543</v>
      </c>
      <c r="E432" s="212"/>
      <c r="F432" s="210" t="s">
        <v>986</v>
      </c>
      <c r="G432" s="212"/>
      <c r="H432" s="212"/>
      <c r="I432" s="383"/>
    </row>
    <row r="433" spans="1:9" s="526" customFormat="1" ht="12" x14ac:dyDescent="0.2">
      <c r="A433" s="178"/>
      <c r="B433" s="221" t="s">
        <v>985</v>
      </c>
      <c r="C433" s="213" t="s">
        <v>986</v>
      </c>
      <c r="D433" s="214" t="s">
        <v>4689</v>
      </c>
      <c r="E433" s="215"/>
      <c r="F433" s="216">
        <v>9.8000000000000004E-2</v>
      </c>
      <c r="G433" s="215"/>
      <c r="H433" s="215"/>
      <c r="I433" s="384"/>
    </row>
    <row r="434" spans="1:9" s="526" customFormat="1" ht="12" x14ac:dyDescent="0.2">
      <c r="A434" s="179"/>
      <c r="B434" s="221" t="s">
        <v>985</v>
      </c>
      <c r="C434" s="217" t="s">
        <v>986</v>
      </c>
      <c r="D434" s="218" t="s">
        <v>1023</v>
      </c>
      <c r="E434" s="219"/>
      <c r="F434" s="220">
        <v>9.8000000000000004E-2</v>
      </c>
      <c r="G434" s="219"/>
      <c r="H434" s="219"/>
      <c r="I434" s="387"/>
    </row>
    <row r="435" spans="1:9" s="46" customFormat="1" ht="24.95" customHeight="1" x14ac:dyDescent="0.25">
      <c r="A435" s="571" t="s">
        <v>4690</v>
      </c>
      <c r="B435" s="572" t="s">
        <v>979</v>
      </c>
      <c r="C435" s="573" t="s">
        <v>4685</v>
      </c>
      <c r="D435" s="574" t="s">
        <v>4686</v>
      </c>
      <c r="E435" s="575" t="s">
        <v>100</v>
      </c>
      <c r="F435" s="576">
        <v>6.9000000000000006E-2</v>
      </c>
      <c r="G435" s="67"/>
      <c r="H435" s="577">
        <f>ROUND(G435*F435,2)</f>
        <v>0</v>
      </c>
      <c r="I435" s="574" t="s">
        <v>982</v>
      </c>
    </row>
    <row r="436" spans="1:9" s="526" customFormat="1" ht="22.5" x14ac:dyDescent="0.2">
      <c r="A436" s="603"/>
      <c r="B436" s="604" t="s">
        <v>2912</v>
      </c>
      <c r="C436" s="605"/>
      <c r="D436" s="621" t="s">
        <v>4691</v>
      </c>
      <c r="E436" s="605"/>
      <c r="F436" s="605"/>
      <c r="G436" s="605"/>
      <c r="H436" s="605"/>
      <c r="I436" s="606"/>
    </row>
    <row r="437" spans="1:9" s="526" customFormat="1" ht="12" x14ac:dyDescent="0.2">
      <c r="A437" s="603"/>
      <c r="B437" s="607" t="s">
        <v>983</v>
      </c>
      <c r="C437" s="605"/>
      <c r="D437" s="222" t="s">
        <v>4688</v>
      </c>
      <c r="E437" s="605"/>
      <c r="F437" s="605"/>
      <c r="G437" s="605"/>
      <c r="H437" s="605"/>
      <c r="I437" s="606"/>
    </row>
    <row r="438" spans="1:9" s="526" customFormat="1" ht="12" x14ac:dyDescent="0.2">
      <c r="A438" s="623"/>
      <c r="B438" s="604" t="s">
        <v>985</v>
      </c>
      <c r="C438" s="624" t="s">
        <v>986</v>
      </c>
      <c r="D438" s="625" t="s">
        <v>4334</v>
      </c>
      <c r="E438" s="626"/>
      <c r="F438" s="624" t="s">
        <v>986</v>
      </c>
      <c r="G438" s="626"/>
      <c r="H438" s="626"/>
      <c r="I438" s="627"/>
    </row>
    <row r="439" spans="1:9" s="526" customFormat="1" ht="12" x14ac:dyDescent="0.2">
      <c r="A439" s="628"/>
      <c r="B439" s="604" t="s">
        <v>985</v>
      </c>
      <c r="C439" s="629" t="s">
        <v>986</v>
      </c>
      <c r="D439" s="630" t="s">
        <v>4692</v>
      </c>
      <c r="E439" s="631"/>
      <c r="F439" s="632">
        <v>6.9000000000000006E-2</v>
      </c>
      <c r="G439" s="631"/>
      <c r="H439" s="631"/>
      <c r="I439" s="633"/>
    </row>
    <row r="440" spans="1:9" s="46" customFormat="1" ht="24.95" customHeight="1" x14ac:dyDescent="0.25">
      <c r="A440" s="278" t="s">
        <v>891</v>
      </c>
      <c r="B440" s="278" t="s">
        <v>979</v>
      </c>
      <c r="C440" s="382" t="s">
        <v>4693</v>
      </c>
      <c r="D440" s="280" t="s">
        <v>4694</v>
      </c>
      <c r="E440" s="281" t="s">
        <v>142</v>
      </c>
      <c r="F440" s="282">
        <v>3.8740000000000001</v>
      </c>
      <c r="G440" s="67"/>
      <c r="H440" s="254">
        <f>ROUND(G440*F440,2)</f>
        <v>0</v>
      </c>
      <c r="I440" s="280" t="s">
        <v>986</v>
      </c>
    </row>
    <row r="441" spans="1:9" s="526" customFormat="1" ht="24" x14ac:dyDescent="0.2">
      <c r="A441" s="175"/>
      <c r="B441" s="221" t="s">
        <v>2912</v>
      </c>
      <c r="C441" s="209"/>
      <c r="D441" s="524" t="s">
        <v>4695</v>
      </c>
      <c r="E441" s="209"/>
      <c r="F441" s="209"/>
      <c r="G441" s="209"/>
      <c r="H441" s="209"/>
      <c r="I441" s="385"/>
    </row>
    <row r="442" spans="1:9" s="526" customFormat="1" ht="12" x14ac:dyDescent="0.2">
      <c r="A442" s="177"/>
      <c r="B442" s="221" t="s">
        <v>985</v>
      </c>
      <c r="C442" s="210" t="s">
        <v>986</v>
      </c>
      <c r="D442" s="211" t="s">
        <v>4543</v>
      </c>
      <c r="E442" s="212"/>
      <c r="F442" s="210" t="s">
        <v>986</v>
      </c>
      <c r="G442" s="212"/>
      <c r="H442" s="212"/>
      <c r="I442" s="383"/>
    </row>
    <row r="443" spans="1:9" s="526" customFormat="1" ht="12" x14ac:dyDescent="0.2">
      <c r="A443" s="178"/>
      <c r="B443" s="221" t="s">
        <v>985</v>
      </c>
      <c r="C443" s="213" t="s">
        <v>986</v>
      </c>
      <c r="D443" s="214" t="s">
        <v>4696</v>
      </c>
      <c r="E443" s="215"/>
      <c r="F443" s="216">
        <v>0.98599999999999999</v>
      </c>
      <c r="G443" s="215"/>
      <c r="H443" s="215"/>
      <c r="I443" s="384"/>
    </row>
    <row r="444" spans="1:9" s="526" customFormat="1" ht="12" x14ac:dyDescent="0.2">
      <c r="A444" s="178"/>
      <c r="B444" s="221" t="s">
        <v>985</v>
      </c>
      <c r="C444" s="213" t="s">
        <v>986</v>
      </c>
      <c r="D444" s="214" t="s">
        <v>4697</v>
      </c>
      <c r="E444" s="215"/>
      <c r="F444" s="216">
        <v>9.9000000000000005E-2</v>
      </c>
      <c r="G444" s="215"/>
      <c r="H444" s="215"/>
      <c r="I444" s="384"/>
    </row>
    <row r="445" spans="1:9" s="526" customFormat="1" ht="12" x14ac:dyDescent="0.2">
      <c r="A445" s="178"/>
      <c r="B445" s="221" t="s">
        <v>985</v>
      </c>
      <c r="C445" s="213" t="s">
        <v>986</v>
      </c>
      <c r="D445" s="214" t="s">
        <v>4698</v>
      </c>
      <c r="E445" s="215"/>
      <c r="F445" s="216">
        <v>2.8000000000000001E-2</v>
      </c>
      <c r="G445" s="215"/>
      <c r="H445" s="215"/>
      <c r="I445" s="384"/>
    </row>
    <row r="446" spans="1:9" s="526" customFormat="1" ht="12" x14ac:dyDescent="0.2">
      <c r="A446" s="178"/>
      <c r="B446" s="221" t="s">
        <v>985</v>
      </c>
      <c r="C446" s="213" t="s">
        <v>986</v>
      </c>
      <c r="D446" s="214" t="s">
        <v>4699</v>
      </c>
      <c r="E446" s="215"/>
      <c r="F446" s="216">
        <v>9.7000000000000003E-2</v>
      </c>
      <c r="G446" s="215"/>
      <c r="H446" s="215"/>
      <c r="I446" s="384"/>
    </row>
    <row r="447" spans="1:9" s="526" customFormat="1" ht="12" x14ac:dyDescent="0.2">
      <c r="A447" s="177"/>
      <c r="B447" s="221" t="s">
        <v>985</v>
      </c>
      <c r="C447" s="210" t="s">
        <v>986</v>
      </c>
      <c r="D447" s="211" t="s">
        <v>4700</v>
      </c>
      <c r="E447" s="212"/>
      <c r="F447" s="210" t="s">
        <v>986</v>
      </c>
      <c r="G447" s="212"/>
      <c r="H447" s="212"/>
      <c r="I447" s="383"/>
    </row>
    <row r="448" spans="1:9" s="526" customFormat="1" ht="12" x14ac:dyDescent="0.2">
      <c r="A448" s="178"/>
      <c r="B448" s="221" t="s">
        <v>985</v>
      </c>
      <c r="C448" s="213" t="s">
        <v>986</v>
      </c>
      <c r="D448" s="214" t="s">
        <v>4701</v>
      </c>
      <c r="E448" s="215"/>
      <c r="F448" s="216">
        <v>0.21199999999999999</v>
      </c>
      <c r="G448" s="215"/>
      <c r="H448" s="215"/>
      <c r="I448" s="384"/>
    </row>
    <row r="449" spans="1:9" s="526" customFormat="1" ht="12" x14ac:dyDescent="0.2">
      <c r="A449" s="178"/>
      <c r="B449" s="221" t="s">
        <v>985</v>
      </c>
      <c r="C449" s="213" t="s">
        <v>986</v>
      </c>
      <c r="D449" s="214" t="s">
        <v>4702</v>
      </c>
      <c r="E449" s="215"/>
      <c r="F449" s="216">
        <v>0.79600000000000004</v>
      </c>
      <c r="G449" s="215"/>
      <c r="H449" s="215"/>
      <c r="I449" s="384"/>
    </row>
    <row r="450" spans="1:9" s="526" customFormat="1" ht="12" x14ac:dyDescent="0.2">
      <c r="A450" s="178"/>
      <c r="B450" s="221" t="s">
        <v>985</v>
      </c>
      <c r="C450" s="213" t="s">
        <v>986</v>
      </c>
      <c r="D450" s="214" t="s">
        <v>4703</v>
      </c>
      <c r="E450" s="215"/>
      <c r="F450" s="216">
        <v>0.434</v>
      </c>
      <c r="G450" s="215"/>
      <c r="H450" s="215"/>
      <c r="I450" s="384"/>
    </row>
    <row r="451" spans="1:9" s="526" customFormat="1" ht="12" x14ac:dyDescent="0.2">
      <c r="A451" s="178"/>
      <c r="B451" s="221" t="s">
        <v>985</v>
      </c>
      <c r="C451" s="213" t="s">
        <v>986</v>
      </c>
      <c r="D451" s="214" t="s">
        <v>4704</v>
      </c>
      <c r="E451" s="215"/>
      <c r="F451" s="216">
        <v>0.23400000000000001</v>
      </c>
      <c r="G451" s="215"/>
      <c r="H451" s="215"/>
      <c r="I451" s="384"/>
    </row>
    <row r="452" spans="1:9" s="526" customFormat="1" ht="12" x14ac:dyDescent="0.2">
      <c r="A452" s="178"/>
      <c r="B452" s="221" t="s">
        <v>985</v>
      </c>
      <c r="C452" s="213" t="s">
        <v>986</v>
      </c>
      <c r="D452" s="214" t="s">
        <v>4705</v>
      </c>
      <c r="E452" s="215"/>
      <c r="F452" s="216">
        <v>0.98799999999999999</v>
      </c>
      <c r="G452" s="215"/>
      <c r="H452" s="215"/>
      <c r="I452" s="384"/>
    </row>
    <row r="453" spans="1:9" s="526" customFormat="1" ht="12" x14ac:dyDescent="0.2">
      <c r="A453" s="179"/>
      <c r="B453" s="221" t="s">
        <v>985</v>
      </c>
      <c r="C453" s="217" t="s">
        <v>986</v>
      </c>
      <c r="D453" s="218" t="s">
        <v>1023</v>
      </c>
      <c r="E453" s="219"/>
      <c r="F453" s="220">
        <v>3.8740000000000001</v>
      </c>
      <c r="G453" s="219"/>
      <c r="H453" s="219"/>
      <c r="I453" s="387"/>
    </row>
    <row r="454" spans="1:9" s="46" customFormat="1" ht="24.95" customHeight="1" x14ac:dyDescent="0.25">
      <c r="A454" s="278" t="s">
        <v>892</v>
      </c>
      <c r="B454" s="278" t="s">
        <v>979</v>
      </c>
      <c r="C454" s="382" t="s">
        <v>4706</v>
      </c>
      <c r="D454" s="280" t="s">
        <v>4707</v>
      </c>
      <c r="E454" s="281" t="s">
        <v>100</v>
      </c>
      <c r="F454" s="282">
        <v>0.31</v>
      </c>
      <c r="G454" s="67"/>
      <c r="H454" s="254">
        <f>ROUND(G454*F454,2)</f>
        <v>0</v>
      </c>
      <c r="I454" s="280" t="s">
        <v>982</v>
      </c>
    </row>
    <row r="455" spans="1:9" s="526" customFormat="1" ht="24" x14ac:dyDescent="0.2">
      <c r="A455" s="175"/>
      <c r="B455" s="221" t="s">
        <v>2912</v>
      </c>
      <c r="C455" s="209"/>
      <c r="D455" s="524" t="s">
        <v>4708</v>
      </c>
      <c r="E455" s="209"/>
      <c r="F455" s="209"/>
      <c r="G455" s="209"/>
      <c r="H455" s="209"/>
      <c r="I455" s="385"/>
    </row>
    <row r="456" spans="1:9" s="526" customFormat="1" ht="12" x14ac:dyDescent="0.2">
      <c r="A456" s="175"/>
      <c r="B456" s="454" t="s">
        <v>983</v>
      </c>
      <c r="C456" s="209"/>
      <c r="D456" s="180" t="s">
        <v>4709</v>
      </c>
      <c r="E456" s="209"/>
      <c r="F456" s="209"/>
      <c r="G456" s="209"/>
      <c r="H456" s="209"/>
      <c r="I456" s="385"/>
    </row>
    <row r="457" spans="1:9" s="526" customFormat="1" ht="12" x14ac:dyDescent="0.2">
      <c r="A457" s="177"/>
      <c r="B457" s="221" t="s">
        <v>985</v>
      </c>
      <c r="C457" s="210" t="s">
        <v>986</v>
      </c>
      <c r="D457" s="211" t="s">
        <v>4543</v>
      </c>
      <c r="E457" s="212"/>
      <c r="F457" s="210" t="s">
        <v>986</v>
      </c>
      <c r="G457" s="212"/>
      <c r="H457" s="212"/>
      <c r="I457" s="383"/>
    </row>
    <row r="458" spans="1:9" s="526" customFormat="1" ht="12" x14ac:dyDescent="0.2">
      <c r="A458" s="178"/>
      <c r="B458" s="221" t="s">
        <v>985</v>
      </c>
      <c r="C458" s="213" t="s">
        <v>986</v>
      </c>
      <c r="D458" s="214" t="s">
        <v>4710</v>
      </c>
      <c r="E458" s="215"/>
      <c r="F458" s="216">
        <v>0.31</v>
      </c>
      <c r="G458" s="215"/>
      <c r="H458" s="215"/>
      <c r="I458" s="384"/>
    </row>
    <row r="459" spans="1:9" s="46" customFormat="1" ht="24.95" customHeight="1" x14ac:dyDescent="0.25">
      <c r="A459" s="278" t="s">
        <v>893</v>
      </c>
      <c r="B459" s="278" t="s">
        <v>979</v>
      </c>
      <c r="C459" s="382" t="s">
        <v>4711</v>
      </c>
      <c r="D459" s="280" t="s">
        <v>4712</v>
      </c>
      <c r="E459" s="281" t="s">
        <v>106</v>
      </c>
      <c r="F459" s="282">
        <v>21.14</v>
      </c>
      <c r="G459" s="67"/>
      <c r="H459" s="254">
        <f>ROUND(G459*F459,2)</f>
        <v>0</v>
      </c>
      <c r="I459" s="280" t="s">
        <v>982</v>
      </c>
    </row>
    <row r="460" spans="1:9" s="526" customFormat="1" ht="24" x14ac:dyDescent="0.2">
      <c r="A460" s="175"/>
      <c r="B460" s="221" t="s">
        <v>2912</v>
      </c>
      <c r="C460" s="209"/>
      <c r="D460" s="524" t="s">
        <v>4713</v>
      </c>
      <c r="E460" s="209"/>
      <c r="F460" s="209"/>
      <c r="G460" s="209"/>
      <c r="H460" s="209"/>
      <c r="I460" s="385"/>
    </row>
    <row r="461" spans="1:9" s="526" customFormat="1" ht="12" x14ac:dyDescent="0.2">
      <c r="A461" s="175"/>
      <c r="B461" s="454" t="s">
        <v>983</v>
      </c>
      <c r="C461" s="209"/>
      <c r="D461" s="180" t="s">
        <v>4714</v>
      </c>
      <c r="E461" s="209"/>
      <c r="F461" s="209"/>
      <c r="G461" s="209"/>
      <c r="H461" s="209"/>
      <c r="I461" s="385"/>
    </row>
    <row r="462" spans="1:9" s="526" customFormat="1" ht="12" x14ac:dyDescent="0.2">
      <c r="A462" s="177"/>
      <c r="B462" s="221" t="s">
        <v>985</v>
      </c>
      <c r="C462" s="210" t="s">
        <v>986</v>
      </c>
      <c r="D462" s="211" t="s">
        <v>4543</v>
      </c>
      <c r="E462" s="212"/>
      <c r="F462" s="210" t="s">
        <v>986</v>
      </c>
      <c r="G462" s="212"/>
      <c r="H462" s="212"/>
      <c r="I462" s="383"/>
    </row>
    <row r="463" spans="1:9" s="526" customFormat="1" ht="12" x14ac:dyDescent="0.2">
      <c r="A463" s="178"/>
      <c r="B463" s="221" t="s">
        <v>985</v>
      </c>
      <c r="C463" s="213" t="s">
        <v>986</v>
      </c>
      <c r="D463" s="214" t="s">
        <v>4715</v>
      </c>
      <c r="E463" s="215"/>
      <c r="F463" s="216">
        <v>4.2850000000000001</v>
      </c>
      <c r="G463" s="215"/>
      <c r="H463" s="215"/>
      <c r="I463" s="384"/>
    </row>
    <row r="464" spans="1:9" s="526" customFormat="1" ht="12" x14ac:dyDescent="0.2">
      <c r="A464" s="178"/>
      <c r="B464" s="221" t="s">
        <v>985</v>
      </c>
      <c r="C464" s="213" t="s">
        <v>986</v>
      </c>
      <c r="D464" s="214" t="s">
        <v>4716</v>
      </c>
      <c r="E464" s="215"/>
      <c r="F464" s="216">
        <v>0.433</v>
      </c>
      <c r="G464" s="215"/>
      <c r="H464" s="215"/>
      <c r="I464" s="384"/>
    </row>
    <row r="465" spans="1:9" s="526" customFormat="1" ht="12" x14ac:dyDescent="0.2">
      <c r="A465" s="177"/>
      <c r="B465" s="221" t="s">
        <v>985</v>
      </c>
      <c r="C465" s="210" t="s">
        <v>986</v>
      </c>
      <c r="D465" s="211" t="s">
        <v>4700</v>
      </c>
      <c r="E465" s="212"/>
      <c r="F465" s="210" t="s">
        <v>986</v>
      </c>
      <c r="G465" s="212"/>
      <c r="H465" s="212"/>
      <c r="I465" s="383"/>
    </row>
    <row r="466" spans="1:9" s="526" customFormat="1" ht="12" x14ac:dyDescent="0.2">
      <c r="A466" s="178"/>
      <c r="B466" s="221" t="s">
        <v>985</v>
      </c>
      <c r="C466" s="213" t="s">
        <v>986</v>
      </c>
      <c r="D466" s="214" t="s">
        <v>4717</v>
      </c>
      <c r="E466" s="215"/>
      <c r="F466" s="216">
        <v>4.42</v>
      </c>
      <c r="G466" s="215"/>
      <c r="H466" s="215"/>
      <c r="I466" s="384"/>
    </row>
    <row r="467" spans="1:9" s="526" customFormat="1" ht="12" x14ac:dyDescent="0.2">
      <c r="A467" s="178"/>
      <c r="B467" s="221" t="s">
        <v>985</v>
      </c>
      <c r="C467" s="213" t="s">
        <v>986</v>
      </c>
      <c r="D467" s="214" t="s">
        <v>4718</v>
      </c>
      <c r="E467" s="215"/>
      <c r="F467" s="216">
        <v>2.4119999999999999</v>
      </c>
      <c r="G467" s="215"/>
      <c r="H467" s="215"/>
      <c r="I467" s="384"/>
    </row>
    <row r="468" spans="1:9" s="526" customFormat="1" ht="12" x14ac:dyDescent="0.2">
      <c r="A468" s="178"/>
      <c r="B468" s="221" t="s">
        <v>985</v>
      </c>
      <c r="C468" s="213" t="s">
        <v>986</v>
      </c>
      <c r="D468" s="214" t="s">
        <v>4719</v>
      </c>
      <c r="E468" s="215"/>
      <c r="F468" s="216">
        <v>0.70799999999999996</v>
      </c>
      <c r="G468" s="215"/>
      <c r="H468" s="215"/>
      <c r="I468" s="384"/>
    </row>
    <row r="469" spans="1:9" s="526" customFormat="1" ht="12" x14ac:dyDescent="0.2">
      <c r="A469" s="178"/>
      <c r="B469" s="221" t="s">
        <v>985</v>
      </c>
      <c r="C469" s="213" t="s">
        <v>986</v>
      </c>
      <c r="D469" s="214" t="s">
        <v>4720</v>
      </c>
      <c r="E469" s="215"/>
      <c r="F469" s="216">
        <v>6.5880000000000001</v>
      </c>
      <c r="G469" s="215"/>
      <c r="H469" s="215"/>
      <c r="I469" s="384"/>
    </row>
    <row r="470" spans="1:9" s="526" customFormat="1" ht="12" x14ac:dyDescent="0.2">
      <c r="A470" s="178"/>
      <c r="B470" s="221" t="s">
        <v>985</v>
      </c>
      <c r="C470" s="213" t="s">
        <v>986</v>
      </c>
      <c r="D470" s="214" t="s">
        <v>4721</v>
      </c>
      <c r="E470" s="215"/>
      <c r="F470" s="216">
        <v>2.294</v>
      </c>
      <c r="G470" s="215"/>
      <c r="H470" s="215"/>
      <c r="I470" s="384"/>
    </row>
    <row r="471" spans="1:9" s="526" customFormat="1" ht="12" x14ac:dyDescent="0.2">
      <c r="A471" s="179"/>
      <c r="B471" s="221" t="s">
        <v>985</v>
      </c>
      <c r="C471" s="217" t="s">
        <v>986</v>
      </c>
      <c r="D471" s="218" t="s">
        <v>1023</v>
      </c>
      <c r="E471" s="219"/>
      <c r="F471" s="220">
        <v>21.14</v>
      </c>
      <c r="G471" s="219"/>
      <c r="H471" s="219"/>
      <c r="I471" s="387"/>
    </row>
    <row r="472" spans="1:9" s="46" customFormat="1" ht="24.95" customHeight="1" x14ac:dyDescent="0.25">
      <c r="A472" s="278" t="s">
        <v>894</v>
      </c>
      <c r="B472" s="278" t="s">
        <v>979</v>
      </c>
      <c r="C472" s="382" t="s">
        <v>4722</v>
      </c>
      <c r="D472" s="280" t="s">
        <v>4723</v>
      </c>
      <c r="E472" s="281" t="s">
        <v>106</v>
      </c>
      <c r="F472" s="282">
        <v>21.14</v>
      </c>
      <c r="G472" s="67"/>
      <c r="H472" s="254">
        <f>ROUND(G472*F472,2)</f>
        <v>0</v>
      </c>
      <c r="I472" s="280" t="s">
        <v>982</v>
      </c>
    </row>
    <row r="473" spans="1:9" s="526" customFormat="1" ht="24" x14ac:dyDescent="0.2">
      <c r="A473" s="175"/>
      <c r="B473" s="221" t="s">
        <v>2912</v>
      </c>
      <c r="C473" s="209"/>
      <c r="D473" s="524" t="s">
        <v>4724</v>
      </c>
      <c r="E473" s="209"/>
      <c r="F473" s="209"/>
      <c r="G473" s="209"/>
      <c r="H473" s="209"/>
      <c r="I473" s="385"/>
    </row>
    <row r="474" spans="1:9" s="526" customFormat="1" ht="12" x14ac:dyDescent="0.2">
      <c r="A474" s="175"/>
      <c r="B474" s="454" t="s">
        <v>983</v>
      </c>
      <c r="C474" s="209"/>
      <c r="D474" s="180" t="s">
        <v>4725</v>
      </c>
      <c r="E474" s="209"/>
      <c r="F474" s="209"/>
      <c r="G474" s="209"/>
      <c r="H474" s="209"/>
      <c r="I474" s="385"/>
    </row>
    <row r="475" spans="1:9" s="46" customFormat="1" ht="24.95" customHeight="1" x14ac:dyDescent="0.25">
      <c r="A475" s="278" t="s">
        <v>902</v>
      </c>
      <c r="B475" s="278" t="s">
        <v>979</v>
      </c>
      <c r="C475" s="382" t="s">
        <v>4726</v>
      </c>
      <c r="D475" s="280" t="s">
        <v>4727</v>
      </c>
      <c r="E475" s="281" t="s">
        <v>106</v>
      </c>
      <c r="F475" s="282">
        <v>21.14</v>
      </c>
      <c r="G475" s="67"/>
      <c r="H475" s="254">
        <f>ROUND(G475*F475,2)</f>
        <v>0</v>
      </c>
      <c r="I475" s="280" t="s">
        <v>986</v>
      </c>
    </row>
    <row r="476" spans="1:9" s="526" customFormat="1" ht="12" x14ac:dyDescent="0.2">
      <c r="A476" s="175"/>
      <c r="B476" s="221" t="s">
        <v>2912</v>
      </c>
      <c r="C476" s="209"/>
      <c r="D476" s="524" t="s">
        <v>4727</v>
      </c>
      <c r="E476" s="209"/>
      <c r="F476" s="209"/>
      <c r="G476" s="209"/>
      <c r="H476" s="209"/>
      <c r="I476" s="385"/>
    </row>
    <row r="477" spans="1:9" s="526" customFormat="1" ht="12" x14ac:dyDescent="0.2">
      <c r="A477" s="177"/>
      <c r="B477" s="221" t="s">
        <v>985</v>
      </c>
      <c r="C477" s="210" t="s">
        <v>986</v>
      </c>
      <c r="D477" s="211" t="s">
        <v>4543</v>
      </c>
      <c r="E477" s="212"/>
      <c r="F477" s="210" t="s">
        <v>986</v>
      </c>
      <c r="G477" s="212"/>
      <c r="H477" s="212"/>
      <c r="I477" s="383"/>
    </row>
    <row r="478" spans="1:9" s="526" customFormat="1" ht="12" x14ac:dyDescent="0.2">
      <c r="A478" s="178"/>
      <c r="B478" s="221" t="s">
        <v>985</v>
      </c>
      <c r="C478" s="213" t="s">
        <v>986</v>
      </c>
      <c r="D478" s="214" t="s">
        <v>4728</v>
      </c>
      <c r="E478" s="215"/>
      <c r="F478" s="216">
        <v>4.2850000000000001</v>
      </c>
      <c r="G478" s="215"/>
      <c r="H478" s="215"/>
      <c r="I478" s="384"/>
    </row>
    <row r="479" spans="1:9" s="526" customFormat="1" ht="12" x14ac:dyDescent="0.2">
      <c r="A479" s="178"/>
      <c r="B479" s="221" t="s">
        <v>985</v>
      </c>
      <c r="C479" s="213" t="s">
        <v>986</v>
      </c>
      <c r="D479" s="214" t="s">
        <v>4716</v>
      </c>
      <c r="E479" s="215"/>
      <c r="F479" s="216">
        <v>0.433</v>
      </c>
      <c r="G479" s="215"/>
      <c r="H479" s="215"/>
      <c r="I479" s="384"/>
    </row>
    <row r="480" spans="1:9" s="526" customFormat="1" ht="12" x14ac:dyDescent="0.2">
      <c r="A480" s="177"/>
      <c r="B480" s="221" t="s">
        <v>985</v>
      </c>
      <c r="C480" s="210" t="s">
        <v>986</v>
      </c>
      <c r="D480" s="211" t="s">
        <v>4700</v>
      </c>
      <c r="E480" s="212"/>
      <c r="F480" s="210" t="s">
        <v>986</v>
      </c>
      <c r="G480" s="212"/>
      <c r="H480" s="212"/>
      <c r="I480" s="383"/>
    </row>
    <row r="481" spans="1:9" s="526" customFormat="1" ht="12" x14ac:dyDescent="0.2">
      <c r="A481" s="178"/>
      <c r="B481" s="221" t="s">
        <v>985</v>
      </c>
      <c r="C481" s="213" t="s">
        <v>986</v>
      </c>
      <c r="D481" s="214" t="s">
        <v>4717</v>
      </c>
      <c r="E481" s="215"/>
      <c r="F481" s="216">
        <v>4.42</v>
      </c>
      <c r="G481" s="215"/>
      <c r="H481" s="215"/>
      <c r="I481" s="384"/>
    </row>
    <row r="482" spans="1:9" s="526" customFormat="1" ht="12" x14ac:dyDescent="0.2">
      <c r="A482" s="178"/>
      <c r="B482" s="221" t="s">
        <v>985</v>
      </c>
      <c r="C482" s="213" t="s">
        <v>986</v>
      </c>
      <c r="D482" s="214" t="s">
        <v>4718</v>
      </c>
      <c r="E482" s="215"/>
      <c r="F482" s="216">
        <v>2.4119999999999999</v>
      </c>
      <c r="G482" s="215"/>
      <c r="H482" s="215"/>
      <c r="I482" s="384"/>
    </row>
    <row r="483" spans="1:9" s="526" customFormat="1" ht="12" x14ac:dyDescent="0.2">
      <c r="A483" s="178"/>
      <c r="B483" s="221" t="s">
        <v>985</v>
      </c>
      <c r="C483" s="213" t="s">
        <v>986</v>
      </c>
      <c r="D483" s="214" t="s">
        <v>4719</v>
      </c>
      <c r="E483" s="215"/>
      <c r="F483" s="216">
        <v>0.70799999999999996</v>
      </c>
      <c r="G483" s="215"/>
      <c r="H483" s="215"/>
      <c r="I483" s="384"/>
    </row>
    <row r="484" spans="1:9" s="526" customFormat="1" ht="12" x14ac:dyDescent="0.2">
      <c r="A484" s="178"/>
      <c r="B484" s="221" t="s">
        <v>985</v>
      </c>
      <c r="C484" s="213" t="s">
        <v>986</v>
      </c>
      <c r="D484" s="214" t="s">
        <v>4720</v>
      </c>
      <c r="E484" s="215"/>
      <c r="F484" s="216">
        <v>6.5880000000000001</v>
      </c>
      <c r="G484" s="215"/>
      <c r="H484" s="215"/>
      <c r="I484" s="384"/>
    </row>
    <row r="485" spans="1:9" s="526" customFormat="1" ht="12" x14ac:dyDescent="0.2">
      <c r="A485" s="178"/>
      <c r="B485" s="221" t="s">
        <v>985</v>
      </c>
      <c r="C485" s="213" t="s">
        <v>986</v>
      </c>
      <c r="D485" s="214" t="s">
        <v>4721</v>
      </c>
      <c r="E485" s="215"/>
      <c r="F485" s="216">
        <v>2.294</v>
      </c>
      <c r="G485" s="215"/>
      <c r="H485" s="215"/>
      <c r="I485" s="384"/>
    </row>
    <row r="486" spans="1:9" s="526" customFormat="1" ht="12" x14ac:dyDescent="0.2">
      <c r="A486" s="179"/>
      <c r="B486" s="221" t="s">
        <v>985</v>
      </c>
      <c r="C486" s="217" t="s">
        <v>986</v>
      </c>
      <c r="D486" s="218" t="s">
        <v>1023</v>
      </c>
      <c r="E486" s="219"/>
      <c r="F486" s="220">
        <v>21.14</v>
      </c>
      <c r="G486" s="219"/>
      <c r="H486" s="219"/>
      <c r="I486" s="387"/>
    </row>
    <row r="487" spans="1:9" s="46" customFormat="1" ht="24.95" customHeight="1" x14ac:dyDescent="0.25">
      <c r="A487" s="278" t="s">
        <v>896</v>
      </c>
      <c r="B487" s="278" t="s">
        <v>979</v>
      </c>
      <c r="C487" s="382" t="s">
        <v>4729</v>
      </c>
      <c r="D487" s="280" t="s">
        <v>4730</v>
      </c>
      <c r="E487" s="281" t="s">
        <v>125</v>
      </c>
      <c r="F487" s="282">
        <v>45.075000000000003</v>
      </c>
      <c r="G487" s="67"/>
      <c r="H487" s="254">
        <f>ROUND(G487*F487,2)</f>
        <v>0</v>
      </c>
      <c r="I487" s="280" t="s">
        <v>986</v>
      </c>
    </row>
    <row r="488" spans="1:9" s="526" customFormat="1" ht="12" x14ac:dyDescent="0.2">
      <c r="A488" s="175"/>
      <c r="B488" s="221" t="s">
        <v>2912</v>
      </c>
      <c r="C488" s="209"/>
      <c r="D488" s="524" t="s">
        <v>4731</v>
      </c>
      <c r="E488" s="209"/>
      <c r="F488" s="209"/>
      <c r="G488" s="209"/>
      <c r="H488" s="209"/>
      <c r="I488" s="385"/>
    </row>
    <row r="489" spans="1:9" s="526" customFormat="1" ht="12" x14ac:dyDescent="0.2">
      <c r="A489" s="177"/>
      <c r="B489" s="221" t="s">
        <v>985</v>
      </c>
      <c r="C489" s="210" t="s">
        <v>986</v>
      </c>
      <c r="D489" s="211" t="s">
        <v>4543</v>
      </c>
      <c r="E489" s="212"/>
      <c r="F489" s="210" t="s">
        <v>986</v>
      </c>
      <c r="G489" s="212"/>
      <c r="H489" s="212"/>
      <c r="I489" s="383"/>
    </row>
    <row r="490" spans="1:9" s="526" customFormat="1" ht="12" x14ac:dyDescent="0.2">
      <c r="A490" s="178"/>
      <c r="B490" s="221" t="s">
        <v>985</v>
      </c>
      <c r="C490" s="213" t="s">
        <v>986</v>
      </c>
      <c r="D490" s="214" t="s">
        <v>4081</v>
      </c>
      <c r="E490" s="215"/>
      <c r="F490" s="216">
        <v>45.075000000000003</v>
      </c>
      <c r="G490" s="215"/>
      <c r="H490" s="215"/>
      <c r="I490" s="384"/>
    </row>
    <row r="491" spans="1:9" s="46" customFormat="1" ht="24.95" customHeight="1" x14ac:dyDescent="0.25">
      <c r="A491" s="278" t="s">
        <v>898</v>
      </c>
      <c r="B491" s="278" t="s">
        <v>979</v>
      </c>
      <c r="C491" s="382" t="s">
        <v>4732</v>
      </c>
      <c r="D491" s="280" t="s">
        <v>4733</v>
      </c>
      <c r="E491" s="281" t="s">
        <v>106</v>
      </c>
      <c r="F491" s="282">
        <v>20.350000000000001</v>
      </c>
      <c r="G491" s="67"/>
      <c r="H491" s="254">
        <f>ROUND(G491*F491,2)</f>
        <v>0</v>
      </c>
      <c r="I491" s="280" t="s">
        <v>982</v>
      </c>
    </row>
    <row r="492" spans="1:9" s="526" customFormat="1" ht="12" x14ac:dyDescent="0.2">
      <c r="A492" s="175"/>
      <c r="B492" s="221" t="s">
        <v>2912</v>
      </c>
      <c r="C492" s="209"/>
      <c r="D492" s="524" t="s">
        <v>4734</v>
      </c>
      <c r="E492" s="209"/>
      <c r="F492" s="209"/>
      <c r="G492" s="209"/>
      <c r="H492" s="209"/>
      <c r="I492" s="385"/>
    </row>
    <row r="493" spans="1:9" s="526" customFormat="1" ht="12" x14ac:dyDescent="0.2">
      <c r="A493" s="175"/>
      <c r="B493" s="454" t="s">
        <v>983</v>
      </c>
      <c r="C493" s="209"/>
      <c r="D493" s="180" t="s">
        <v>4735</v>
      </c>
      <c r="E493" s="209"/>
      <c r="F493" s="209"/>
      <c r="G493" s="209"/>
      <c r="H493" s="209"/>
      <c r="I493" s="385"/>
    </row>
    <row r="494" spans="1:9" s="526" customFormat="1" ht="12" x14ac:dyDescent="0.2">
      <c r="A494" s="177"/>
      <c r="B494" s="221" t="s">
        <v>985</v>
      </c>
      <c r="C494" s="210" t="s">
        <v>986</v>
      </c>
      <c r="D494" s="211" t="s">
        <v>4543</v>
      </c>
      <c r="E494" s="212"/>
      <c r="F494" s="210" t="s">
        <v>986</v>
      </c>
      <c r="G494" s="212"/>
      <c r="H494" s="212"/>
      <c r="I494" s="383"/>
    </row>
    <row r="495" spans="1:9" s="526" customFormat="1" ht="12" x14ac:dyDescent="0.2">
      <c r="A495" s="178"/>
      <c r="B495" s="221" t="s">
        <v>985</v>
      </c>
      <c r="C495" s="213" t="s">
        <v>986</v>
      </c>
      <c r="D495" s="214" t="s">
        <v>4736</v>
      </c>
      <c r="E495" s="215"/>
      <c r="F495" s="216">
        <v>6.173</v>
      </c>
      <c r="G495" s="215"/>
      <c r="H495" s="215"/>
      <c r="I495" s="384"/>
    </row>
    <row r="496" spans="1:9" s="526" customFormat="1" ht="12" x14ac:dyDescent="0.2">
      <c r="A496" s="178"/>
      <c r="B496" s="221" t="s">
        <v>985</v>
      </c>
      <c r="C496" s="213" t="s">
        <v>986</v>
      </c>
      <c r="D496" s="214" t="s">
        <v>4737</v>
      </c>
      <c r="E496" s="215"/>
      <c r="F496" s="216">
        <v>4.1740000000000004</v>
      </c>
      <c r="G496" s="215"/>
      <c r="H496" s="215"/>
      <c r="I496" s="384"/>
    </row>
    <row r="497" spans="1:9" s="526" customFormat="1" ht="12" x14ac:dyDescent="0.2">
      <c r="A497" s="178"/>
      <c r="B497" s="221" t="s">
        <v>985</v>
      </c>
      <c r="C497" s="213" t="s">
        <v>986</v>
      </c>
      <c r="D497" s="214" t="s">
        <v>4738</v>
      </c>
      <c r="E497" s="215"/>
      <c r="F497" s="216">
        <v>10.003</v>
      </c>
      <c r="G497" s="215"/>
      <c r="H497" s="215"/>
      <c r="I497" s="384"/>
    </row>
    <row r="498" spans="1:9" s="526" customFormat="1" ht="12" x14ac:dyDescent="0.2">
      <c r="A498" s="179"/>
      <c r="B498" s="221" t="s">
        <v>985</v>
      </c>
      <c r="C498" s="217" t="s">
        <v>986</v>
      </c>
      <c r="D498" s="218" t="s">
        <v>1023</v>
      </c>
      <c r="E498" s="219"/>
      <c r="F498" s="220">
        <v>20.350000000000001</v>
      </c>
      <c r="G498" s="219"/>
      <c r="H498" s="219"/>
      <c r="I498" s="387"/>
    </row>
    <row r="499" spans="1:9" s="46" customFormat="1" ht="24.95" customHeight="1" x14ac:dyDescent="0.25">
      <c r="A499" s="278" t="s">
        <v>900</v>
      </c>
      <c r="B499" s="278" t="s">
        <v>979</v>
      </c>
      <c r="C499" s="382" t="s">
        <v>4739</v>
      </c>
      <c r="D499" s="280" t="s">
        <v>4740</v>
      </c>
      <c r="E499" s="281" t="s">
        <v>106</v>
      </c>
      <c r="F499" s="282">
        <v>20.350000000000001</v>
      </c>
      <c r="G499" s="67"/>
      <c r="H499" s="254">
        <f>ROUND(G499*F499,2)</f>
        <v>0</v>
      </c>
      <c r="I499" s="280" t="s">
        <v>982</v>
      </c>
    </row>
    <row r="500" spans="1:9" s="526" customFormat="1" ht="12" x14ac:dyDescent="0.2">
      <c r="A500" s="175"/>
      <c r="B500" s="221" t="s">
        <v>2912</v>
      </c>
      <c r="C500" s="209"/>
      <c r="D500" s="524" t="s">
        <v>4741</v>
      </c>
      <c r="E500" s="209"/>
      <c r="F500" s="209"/>
      <c r="G500" s="209"/>
      <c r="H500" s="209"/>
      <c r="I500" s="385"/>
    </row>
    <row r="501" spans="1:9" s="526" customFormat="1" ht="12" x14ac:dyDescent="0.2">
      <c r="A501" s="175"/>
      <c r="B501" s="454" t="s">
        <v>983</v>
      </c>
      <c r="C501" s="209"/>
      <c r="D501" s="180" t="s">
        <v>4742</v>
      </c>
      <c r="E501" s="209"/>
      <c r="F501" s="209"/>
      <c r="G501" s="209"/>
      <c r="H501" s="209"/>
      <c r="I501" s="385"/>
    </row>
    <row r="502" spans="1:9" s="971" customFormat="1" ht="29.45" customHeight="1" x14ac:dyDescent="0.25">
      <c r="A502" s="964" t="s">
        <v>1203</v>
      </c>
      <c r="B502" s="964" t="s">
        <v>979</v>
      </c>
      <c r="C502" s="977" t="s">
        <v>4743</v>
      </c>
      <c r="D502" s="978" t="s">
        <v>11790</v>
      </c>
      <c r="E502" s="967" t="s">
        <v>125</v>
      </c>
      <c r="F502" s="968">
        <v>13</v>
      </c>
      <c r="G502" s="969"/>
      <c r="H502" s="970">
        <f>ROUND(G502*F502,2)</f>
        <v>0</v>
      </c>
      <c r="I502" s="966" t="s">
        <v>986</v>
      </c>
    </row>
    <row r="503" spans="1:9" s="526" customFormat="1" ht="21.6" customHeight="1" x14ac:dyDescent="0.2">
      <c r="A503" s="175"/>
      <c r="B503" s="221" t="s">
        <v>2912</v>
      </c>
      <c r="C503" s="209"/>
      <c r="D503" s="524" t="s">
        <v>11791</v>
      </c>
      <c r="E503" s="209"/>
      <c r="F503" s="209"/>
      <c r="G503" s="209"/>
      <c r="H503" s="209"/>
      <c r="I503" s="385"/>
    </row>
    <row r="504" spans="1:9" s="526" customFormat="1" ht="12" x14ac:dyDescent="0.2">
      <c r="A504" s="177"/>
      <c r="B504" s="221" t="s">
        <v>985</v>
      </c>
      <c r="C504" s="210" t="s">
        <v>986</v>
      </c>
      <c r="D504" s="211" t="s">
        <v>4744</v>
      </c>
      <c r="E504" s="212"/>
      <c r="F504" s="210" t="s">
        <v>986</v>
      </c>
      <c r="G504" s="212"/>
      <c r="H504" s="212"/>
      <c r="I504" s="383"/>
    </row>
    <row r="505" spans="1:9" s="526" customFormat="1" ht="12" x14ac:dyDescent="0.2">
      <c r="A505" s="178"/>
      <c r="B505" s="221" t="s">
        <v>985</v>
      </c>
      <c r="C505" s="213" t="s">
        <v>986</v>
      </c>
      <c r="D505" s="214" t="s">
        <v>4745</v>
      </c>
      <c r="E505" s="215"/>
      <c r="F505" s="216">
        <v>13</v>
      </c>
      <c r="G505" s="215"/>
      <c r="H505" s="215"/>
      <c r="I505" s="384"/>
    </row>
    <row r="506" spans="1:9" s="46" customFormat="1" ht="24.95" customHeight="1" x14ac:dyDescent="0.25">
      <c r="A506" s="560"/>
      <c r="B506" s="561" t="s">
        <v>977</v>
      </c>
      <c r="C506" s="55" t="s">
        <v>336</v>
      </c>
      <c r="D506" s="55" t="s">
        <v>969</v>
      </c>
      <c r="E506" s="562"/>
      <c r="F506" s="563"/>
      <c r="G506" s="563"/>
      <c r="H506" s="564">
        <f>SUM(H507:H526)</f>
        <v>0</v>
      </c>
      <c r="I506" s="565"/>
    </row>
    <row r="507" spans="1:9" s="46" customFormat="1" ht="24.95" customHeight="1" x14ac:dyDescent="0.25">
      <c r="A507" s="572" t="s">
        <v>2722</v>
      </c>
      <c r="B507" s="572" t="s">
        <v>979</v>
      </c>
      <c r="C507" s="573" t="s">
        <v>4746</v>
      </c>
      <c r="D507" s="574" t="s">
        <v>4747</v>
      </c>
      <c r="E507" s="575" t="s">
        <v>142</v>
      </c>
      <c r="F507" s="576">
        <v>0.54</v>
      </c>
      <c r="G507" s="67"/>
      <c r="H507" s="577">
        <f>ROUND(G507*F507,2)</f>
        <v>0</v>
      </c>
      <c r="I507" s="574" t="s">
        <v>982</v>
      </c>
    </row>
    <row r="508" spans="1:9" s="526" customFormat="1" ht="12" x14ac:dyDescent="0.2">
      <c r="A508" s="175"/>
      <c r="B508" s="221" t="s">
        <v>2912</v>
      </c>
      <c r="C508" s="209"/>
      <c r="D508" s="524" t="s">
        <v>4748</v>
      </c>
      <c r="E508" s="209"/>
      <c r="F508" s="209"/>
      <c r="G508" s="209"/>
      <c r="H508" s="209"/>
      <c r="I508" s="385"/>
    </row>
    <row r="509" spans="1:9" s="526" customFormat="1" ht="12" x14ac:dyDescent="0.2">
      <c r="A509" s="175"/>
      <c r="B509" s="454" t="s">
        <v>983</v>
      </c>
      <c r="C509" s="209"/>
      <c r="D509" s="180" t="s">
        <v>4749</v>
      </c>
      <c r="E509" s="209"/>
      <c r="F509" s="209"/>
      <c r="G509" s="209"/>
      <c r="H509" s="209"/>
      <c r="I509" s="385"/>
    </row>
    <row r="510" spans="1:9" s="526" customFormat="1" ht="12" x14ac:dyDescent="0.2">
      <c r="A510" s="177"/>
      <c r="B510" s="221" t="s">
        <v>985</v>
      </c>
      <c r="C510" s="210" t="s">
        <v>986</v>
      </c>
      <c r="D510" s="211" t="s">
        <v>4334</v>
      </c>
      <c r="E510" s="212"/>
      <c r="F510" s="210" t="s">
        <v>986</v>
      </c>
      <c r="G510" s="212"/>
      <c r="H510" s="212"/>
      <c r="I510" s="383"/>
    </row>
    <row r="511" spans="1:9" s="526" customFormat="1" ht="12" x14ac:dyDescent="0.2">
      <c r="A511" s="177"/>
      <c r="B511" s="221" t="s">
        <v>985</v>
      </c>
      <c r="C511" s="210" t="s">
        <v>986</v>
      </c>
      <c r="D511" s="211" t="s">
        <v>4750</v>
      </c>
      <c r="E511" s="212"/>
      <c r="F511" s="210" t="s">
        <v>986</v>
      </c>
      <c r="G511" s="212"/>
      <c r="H511" s="212"/>
      <c r="I511" s="383"/>
    </row>
    <row r="512" spans="1:9" s="526" customFormat="1" ht="12" x14ac:dyDescent="0.2">
      <c r="A512" s="178"/>
      <c r="B512" s="221" t="s">
        <v>985</v>
      </c>
      <c r="C512" s="213" t="s">
        <v>986</v>
      </c>
      <c r="D512" s="214" t="s">
        <v>4751</v>
      </c>
      <c r="E512" s="215"/>
      <c r="F512" s="216">
        <v>0.32800000000000001</v>
      </c>
      <c r="G512" s="215"/>
      <c r="H512" s="215"/>
      <c r="I512" s="384"/>
    </row>
    <row r="513" spans="1:9" s="526" customFormat="1" ht="12" x14ac:dyDescent="0.2">
      <c r="A513" s="178"/>
      <c r="B513" s="221" t="s">
        <v>985</v>
      </c>
      <c r="C513" s="213" t="s">
        <v>986</v>
      </c>
      <c r="D513" s="214" t="s">
        <v>4752</v>
      </c>
      <c r="E513" s="215"/>
      <c r="F513" s="216">
        <v>0.21199999999999999</v>
      </c>
      <c r="G513" s="215"/>
      <c r="H513" s="215"/>
      <c r="I513" s="384"/>
    </row>
    <row r="514" spans="1:9" s="526" customFormat="1" ht="12" x14ac:dyDescent="0.2">
      <c r="A514" s="179"/>
      <c r="B514" s="221" t="s">
        <v>985</v>
      </c>
      <c r="C514" s="217" t="s">
        <v>986</v>
      </c>
      <c r="D514" s="218" t="s">
        <v>1023</v>
      </c>
      <c r="E514" s="219"/>
      <c r="F514" s="220">
        <v>0.54</v>
      </c>
      <c r="G514" s="219"/>
      <c r="H514" s="219"/>
      <c r="I514" s="387"/>
    </row>
    <row r="515" spans="1:9" s="46" customFormat="1" ht="24.95" customHeight="1" x14ac:dyDescent="0.25">
      <c r="A515" s="278" t="s">
        <v>3537</v>
      </c>
      <c r="B515" s="278" t="s">
        <v>979</v>
      </c>
      <c r="C515" s="382" t="s">
        <v>4753</v>
      </c>
      <c r="D515" s="280" t="s">
        <v>4754</v>
      </c>
      <c r="E515" s="281" t="s">
        <v>142</v>
      </c>
      <c r="F515" s="282">
        <v>11.988</v>
      </c>
      <c r="G515" s="67"/>
      <c r="H515" s="254">
        <f>ROUND(G515*F515,2)</f>
        <v>0</v>
      </c>
      <c r="I515" s="280" t="s">
        <v>982</v>
      </c>
    </row>
    <row r="516" spans="1:9" s="526" customFormat="1" ht="12" x14ac:dyDescent="0.2">
      <c r="A516" s="175"/>
      <c r="B516" s="221" t="s">
        <v>2912</v>
      </c>
      <c r="C516" s="209"/>
      <c r="D516" s="524" t="s">
        <v>4755</v>
      </c>
      <c r="E516" s="209"/>
      <c r="F516" s="209"/>
      <c r="G516" s="209"/>
      <c r="H516" s="209"/>
      <c r="I516" s="385"/>
    </row>
    <row r="517" spans="1:9" s="526" customFormat="1" ht="12" x14ac:dyDescent="0.2">
      <c r="A517" s="175"/>
      <c r="B517" s="454" t="s">
        <v>983</v>
      </c>
      <c r="C517" s="209"/>
      <c r="D517" s="180" t="s">
        <v>4756</v>
      </c>
      <c r="E517" s="209"/>
      <c r="F517" s="209"/>
      <c r="G517" s="209"/>
      <c r="H517" s="209"/>
      <c r="I517" s="385"/>
    </row>
    <row r="518" spans="1:9" s="526" customFormat="1" ht="12" x14ac:dyDescent="0.2">
      <c r="A518" s="177"/>
      <c r="B518" s="221" t="s">
        <v>985</v>
      </c>
      <c r="C518" s="210" t="s">
        <v>986</v>
      </c>
      <c r="D518" s="211" t="s">
        <v>3047</v>
      </c>
      <c r="E518" s="212"/>
      <c r="F518" s="210" t="s">
        <v>986</v>
      </c>
      <c r="G518" s="212"/>
      <c r="H518" s="212"/>
      <c r="I518" s="383"/>
    </row>
    <row r="519" spans="1:9" s="526" customFormat="1" ht="12" x14ac:dyDescent="0.2">
      <c r="A519" s="177"/>
      <c r="B519" s="221" t="s">
        <v>985</v>
      </c>
      <c r="C519" s="210" t="s">
        <v>986</v>
      </c>
      <c r="D519" s="211" t="s">
        <v>4757</v>
      </c>
      <c r="E519" s="212"/>
      <c r="F519" s="210" t="s">
        <v>986</v>
      </c>
      <c r="G519" s="212"/>
      <c r="H519" s="212"/>
      <c r="I519" s="383"/>
    </row>
    <row r="520" spans="1:9" s="526" customFormat="1" ht="12" x14ac:dyDescent="0.2">
      <c r="A520" s="178"/>
      <c r="B520" s="221" t="s">
        <v>985</v>
      </c>
      <c r="C520" s="213" t="s">
        <v>986</v>
      </c>
      <c r="D520" s="214" t="s">
        <v>4758</v>
      </c>
      <c r="E520" s="215"/>
      <c r="F520" s="216">
        <v>3.9079999999999999</v>
      </c>
      <c r="G520" s="215"/>
      <c r="H520" s="215"/>
      <c r="I520" s="384"/>
    </row>
    <row r="521" spans="1:9" s="526" customFormat="1" ht="12" x14ac:dyDescent="0.2">
      <c r="A521" s="178"/>
      <c r="B521" s="221" t="s">
        <v>985</v>
      </c>
      <c r="C521" s="213" t="s">
        <v>986</v>
      </c>
      <c r="D521" s="214" t="s">
        <v>4759</v>
      </c>
      <c r="E521" s="215"/>
      <c r="F521" s="216">
        <v>1.907</v>
      </c>
      <c r="G521" s="215"/>
      <c r="H521" s="215"/>
      <c r="I521" s="384"/>
    </row>
    <row r="522" spans="1:9" s="526" customFormat="1" ht="12" x14ac:dyDescent="0.2">
      <c r="A522" s="181"/>
      <c r="B522" s="221" t="s">
        <v>985</v>
      </c>
      <c r="C522" s="223" t="s">
        <v>986</v>
      </c>
      <c r="D522" s="224" t="s">
        <v>988</v>
      </c>
      <c r="E522" s="225"/>
      <c r="F522" s="226">
        <v>5.8149999999999995</v>
      </c>
      <c r="G522" s="225"/>
      <c r="H522" s="225"/>
      <c r="I522" s="391"/>
    </row>
    <row r="523" spans="1:9" s="526" customFormat="1" ht="12" x14ac:dyDescent="0.2">
      <c r="A523" s="178"/>
      <c r="B523" s="221" t="s">
        <v>985</v>
      </c>
      <c r="C523" s="213" t="s">
        <v>986</v>
      </c>
      <c r="D523" s="214" t="s">
        <v>4760</v>
      </c>
      <c r="E523" s="215"/>
      <c r="F523" s="216">
        <v>6.49</v>
      </c>
      <c r="G523" s="215"/>
      <c r="H523" s="215"/>
      <c r="I523" s="384"/>
    </row>
    <row r="524" spans="1:9" s="526" customFormat="1" ht="12" x14ac:dyDescent="0.2">
      <c r="A524" s="178"/>
      <c r="B524" s="221" t="s">
        <v>985</v>
      </c>
      <c r="C524" s="213" t="s">
        <v>986</v>
      </c>
      <c r="D524" s="214" t="s">
        <v>4761</v>
      </c>
      <c r="E524" s="215"/>
      <c r="F524" s="216">
        <v>-0.317</v>
      </c>
      <c r="G524" s="215"/>
      <c r="H524" s="215"/>
      <c r="I524" s="384"/>
    </row>
    <row r="525" spans="1:9" s="526" customFormat="1" ht="12" x14ac:dyDescent="0.2">
      <c r="A525" s="181"/>
      <c r="B525" s="221" t="s">
        <v>985</v>
      </c>
      <c r="C525" s="223" t="s">
        <v>986</v>
      </c>
      <c r="D525" s="224" t="s">
        <v>988</v>
      </c>
      <c r="E525" s="225"/>
      <c r="F525" s="226">
        <v>6.173</v>
      </c>
      <c r="G525" s="225"/>
      <c r="H525" s="225"/>
      <c r="I525" s="391"/>
    </row>
    <row r="526" spans="1:9" s="526" customFormat="1" ht="12" x14ac:dyDescent="0.2">
      <c r="A526" s="179"/>
      <c r="B526" s="221" t="s">
        <v>985</v>
      </c>
      <c r="C526" s="217" t="s">
        <v>986</v>
      </c>
      <c r="D526" s="218" t="s">
        <v>1023</v>
      </c>
      <c r="E526" s="219"/>
      <c r="F526" s="220">
        <v>11.988</v>
      </c>
      <c r="G526" s="219"/>
      <c r="H526" s="219"/>
      <c r="I526" s="387"/>
    </row>
    <row r="527" spans="1:9" s="46" customFormat="1" ht="24.95" customHeight="1" x14ac:dyDescent="0.25">
      <c r="A527" s="560"/>
      <c r="B527" s="561" t="s">
        <v>977</v>
      </c>
      <c r="C527" s="55" t="s">
        <v>1024</v>
      </c>
      <c r="D527" s="55" t="s">
        <v>970</v>
      </c>
      <c r="E527" s="562"/>
      <c r="F527" s="563"/>
      <c r="G527" s="563"/>
      <c r="H527" s="564">
        <f>SUM(H528:H723)</f>
        <v>0</v>
      </c>
      <c r="I527" s="565"/>
    </row>
    <row r="528" spans="1:9" s="46" customFormat="1" ht="24.95" customHeight="1" x14ac:dyDescent="0.25">
      <c r="A528" s="570" t="s">
        <v>4762</v>
      </c>
      <c r="B528" s="278" t="s">
        <v>979</v>
      </c>
      <c r="C528" s="382" t="s">
        <v>3269</v>
      </c>
      <c r="D528" s="280" t="s">
        <v>3270</v>
      </c>
      <c r="E528" s="281" t="s">
        <v>142</v>
      </c>
      <c r="F528" s="282">
        <v>3.9749999999999996</v>
      </c>
      <c r="G528" s="67"/>
      <c r="H528" s="254">
        <f>ROUND(G528*F528,2)</f>
        <v>0</v>
      </c>
      <c r="I528" s="280" t="s">
        <v>982</v>
      </c>
    </row>
    <row r="529" spans="1:9" s="526" customFormat="1" ht="12" x14ac:dyDescent="0.2">
      <c r="A529" s="175"/>
      <c r="B529" s="221" t="s">
        <v>2912</v>
      </c>
      <c r="C529" s="209"/>
      <c r="D529" s="524" t="s">
        <v>3271</v>
      </c>
      <c r="E529" s="209"/>
      <c r="F529" s="209"/>
      <c r="G529" s="209"/>
      <c r="H529" s="209"/>
      <c r="I529" s="385"/>
    </row>
    <row r="530" spans="1:9" s="526" customFormat="1" ht="12" x14ac:dyDescent="0.2">
      <c r="A530" s="175"/>
      <c r="B530" s="454" t="s">
        <v>983</v>
      </c>
      <c r="C530" s="209"/>
      <c r="D530" s="180" t="s">
        <v>3272</v>
      </c>
      <c r="E530" s="209"/>
      <c r="F530" s="209"/>
      <c r="G530" s="209"/>
      <c r="H530" s="209"/>
      <c r="I530" s="385"/>
    </row>
    <row r="531" spans="1:9" s="526" customFormat="1" ht="12" x14ac:dyDescent="0.2">
      <c r="A531" s="177"/>
      <c r="B531" s="221" t="s">
        <v>985</v>
      </c>
      <c r="C531" s="210" t="s">
        <v>986</v>
      </c>
      <c r="D531" s="211" t="s">
        <v>3305</v>
      </c>
      <c r="E531" s="212"/>
      <c r="F531" s="210" t="s">
        <v>986</v>
      </c>
      <c r="G531" s="212"/>
      <c r="H531" s="212"/>
      <c r="I531" s="383"/>
    </row>
    <row r="532" spans="1:9" s="526" customFormat="1" ht="12" x14ac:dyDescent="0.2">
      <c r="A532" s="177"/>
      <c r="B532" s="221" t="s">
        <v>985</v>
      </c>
      <c r="C532" s="210" t="s">
        <v>986</v>
      </c>
      <c r="D532" s="211" t="s">
        <v>3306</v>
      </c>
      <c r="E532" s="212"/>
      <c r="F532" s="210" t="s">
        <v>986</v>
      </c>
      <c r="G532" s="212"/>
      <c r="H532" s="212"/>
      <c r="I532" s="383"/>
    </row>
    <row r="533" spans="1:9" s="526" customFormat="1" ht="12" x14ac:dyDescent="0.2">
      <c r="A533" s="178"/>
      <c r="B533" s="221" t="s">
        <v>985</v>
      </c>
      <c r="C533" s="213" t="s">
        <v>986</v>
      </c>
      <c r="D533" s="214" t="s">
        <v>4763</v>
      </c>
      <c r="E533" s="215"/>
      <c r="F533" s="216">
        <v>3.9750000000000001</v>
      </c>
      <c r="G533" s="215"/>
      <c r="H533" s="215"/>
      <c r="I533" s="384"/>
    </row>
    <row r="534" spans="1:9" s="46" customFormat="1" ht="24.95" customHeight="1" x14ac:dyDescent="0.25">
      <c r="A534" s="571" t="s">
        <v>4764</v>
      </c>
      <c r="B534" s="572" t="s">
        <v>979</v>
      </c>
      <c r="C534" s="573" t="s">
        <v>3269</v>
      </c>
      <c r="D534" s="574" t="s">
        <v>3270</v>
      </c>
      <c r="E534" s="575" t="s">
        <v>142</v>
      </c>
      <c r="F534" s="576">
        <v>0.625</v>
      </c>
      <c r="G534" s="67"/>
      <c r="H534" s="577">
        <f>ROUND(G534*F534,2)</f>
        <v>0</v>
      </c>
      <c r="I534" s="574" t="s">
        <v>982</v>
      </c>
    </row>
    <row r="535" spans="1:9" s="526" customFormat="1" ht="12" x14ac:dyDescent="0.2">
      <c r="A535" s="608"/>
      <c r="B535" s="592" t="s">
        <v>2912</v>
      </c>
      <c r="C535" s="593"/>
      <c r="D535" s="397" t="s">
        <v>4765</v>
      </c>
      <c r="E535" s="593"/>
      <c r="F535" s="593"/>
      <c r="G535" s="593"/>
      <c r="H535" s="593"/>
      <c r="I535" s="609"/>
    </row>
    <row r="536" spans="1:9" s="526" customFormat="1" ht="12" x14ac:dyDescent="0.2">
      <c r="A536" s="608"/>
      <c r="B536" s="594" t="s">
        <v>983</v>
      </c>
      <c r="C536" s="593"/>
      <c r="D536" s="180" t="s">
        <v>3272</v>
      </c>
      <c r="E536" s="593"/>
      <c r="F536" s="593"/>
      <c r="G536" s="593"/>
      <c r="H536" s="593"/>
      <c r="I536" s="609"/>
    </row>
    <row r="537" spans="1:9" s="526" customFormat="1" ht="12" x14ac:dyDescent="0.2">
      <c r="A537" s="612"/>
      <c r="B537" s="592" t="s">
        <v>985</v>
      </c>
      <c r="C537" s="613" t="s">
        <v>986</v>
      </c>
      <c r="D537" s="614" t="s">
        <v>3305</v>
      </c>
      <c r="E537" s="615"/>
      <c r="F537" s="613" t="s">
        <v>986</v>
      </c>
      <c r="G537" s="615"/>
      <c r="H537" s="615"/>
      <c r="I537" s="616"/>
    </row>
    <row r="538" spans="1:9" s="526" customFormat="1" ht="12" x14ac:dyDescent="0.2">
      <c r="A538" s="612"/>
      <c r="B538" s="592" t="s">
        <v>985</v>
      </c>
      <c r="C538" s="613" t="s">
        <v>986</v>
      </c>
      <c r="D538" s="614" t="s">
        <v>3306</v>
      </c>
      <c r="E538" s="615"/>
      <c r="F538" s="613" t="s">
        <v>986</v>
      </c>
      <c r="G538" s="615"/>
      <c r="H538" s="615"/>
      <c r="I538" s="616"/>
    </row>
    <row r="539" spans="1:9" s="526" customFormat="1" ht="12" x14ac:dyDescent="0.2">
      <c r="A539" s="610"/>
      <c r="B539" s="592" t="s">
        <v>985</v>
      </c>
      <c r="C539" s="595" t="s">
        <v>986</v>
      </c>
      <c r="D539" s="596" t="s">
        <v>4766</v>
      </c>
      <c r="E539" s="597"/>
      <c r="F539" s="598">
        <v>0.625</v>
      </c>
      <c r="G539" s="597"/>
      <c r="H539" s="597"/>
      <c r="I539" s="611"/>
    </row>
    <row r="540" spans="1:9" s="46" customFormat="1" ht="24.95" customHeight="1" x14ac:dyDescent="0.25">
      <c r="A540" s="572" t="s">
        <v>2743</v>
      </c>
      <c r="B540" s="572" t="s">
        <v>979</v>
      </c>
      <c r="C540" s="573" t="s">
        <v>4767</v>
      </c>
      <c r="D540" s="574" t="s">
        <v>4768</v>
      </c>
      <c r="E540" s="575" t="s">
        <v>142</v>
      </c>
      <c r="F540" s="576">
        <v>1.256</v>
      </c>
      <c r="G540" s="67"/>
      <c r="H540" s="577">
        <f>ROUND(G540*F540,2)</f>
        <v>0</v>
      </c>
      <c r="I540" s="574" t="s">
        <v>982</v>
      </c>
    </row>
    <row r="541" spans="1:9" s="526" customFormat="1" ht="12" x14ac:dyDescent="0.2">
      <c r="A541" s="175"/>
      <c r="B541" s="221" t="s">
        <v>2912</v>
      </c>
      <c r="C541" s="209"/>
      <c r="D541" s="524" t="s">
        <v>4769</v>
      </c>
      <c r="E541" s="209"/>
      <c r="F541" s="209"/>
      <c r="G541" s="209"/>
      <c r="H541" s="209"/>
      <c r="I541" s="385"/>
    </row>
    <row r="542" spans="1:9" s="526" customFormat="1" ht="12" x14ac:dyDescent="0.2">
      <c r="A542" s="175"/>
      <c r="B542" s="454" t="s">
        <v>983</v>
      </c>
      <c r="C542" s="209"/>
      <c r="D542" s="180" t="s">
        <v>4770</v>
      </c>
      <c r="E542" s="209"/>
      <c r="F542" s="209"/>
      <c r="G542" s="209"/>
      <c r="H542" s="209"/>
      <c r="I542" s="385"/>
    </row>
    <row r="543" spans="1:9" s="526" customFormat="1" ht="12" x14ac:dyDescent="0.2">
      <c r="A543" s="177"/>
      <c r="B543" s="221" t="s">
        <v>985</v>
      </c>
      <c r="C543" s="210" t="s">
        <v>986</v>
      </c>
      <c r="D543" s="211" t="s">
        <v>4771</v>
      </c>
      <c r="E543" s="212"/>
      <c r="F543" s="210" t="s">
        <v>986</v>
      </c>
      <c r="G543" s="212"/>
      <c r="H543" s="212"/>
      <c r="I543" s="383"/>
    </row>
    <row r="544" spans="1:9" s="526" customFormat="1" ht="12" x14ac:dyDescent="0.2">
      <c r="A544" s="178"/>
      <c r="B544" s="221" t="s">
        <v>985</v>
      </c>
      <c r="C544" s="213" t="s">
        <v>986</v>
      </c>
      <c r="D544" s="214" t="s">
        <v>4772</v>
      </c>
      <c r="E544" s="215"/>
      <c r="F544" s="216">
        <v>1.256</v>
      </c>
      <c r="G544" s="215"/>
      <c r="H544" s="215"/>
      <c r="I544" s="384"/>
    </row>
    <row r="545" spans="1:9" s="46" customFormat="1" ht="24.95" customHeight="1" x14ac:dyDescent="0.25">
      <c r="A545" s="278" t="s">
        <v>1248</v>
      </c>
      <c r="B545" s="278" t="s">
        <v>979</v>
      </c>
      <c r="C545" s="382" t="s">
        <v>4773</v>
      </c>
      <c r="D545" s="280" t="s">
        <v>3291</v>
      </c>
      <c r="E545" s="281" t="s">
        <v>142</v>
      </c>
      <c r="F545" s="282">
        <v>8.6470000000000002</v>
      </c>
      <c r="G545" s="67"/>
      <c r="H545" s="254">
        <f>ROUND(G545*F545,2)</f>
        <v>0</v>
      </c>
      <c r="I545" s="280" t="s">
        <v>982</v>
      </c>
    </row>
    <row r="546" spans="1:9" s="526" customFormat="1" ht="24" x14ac:dyDescent="0.2">
      <c r="A546" s="175"/>
      <c r="B546" s="221" t="s">
        <v>2912</v>
      </c>
      <c r="C546" s="209"/>
      <c r="D546" s="524" t="s">
        <v>3292</v>
      </c>
      <c r="E546" s="209"/>
      <c r="F546" s="209"/>
      <c r="G546" s="209"/>
      <c r="H546" s="209"/>
      <c r="I546" s="385"/>
    </row>
    <row r="547" spans="1:9" s="526" customFormat="1" ht="12" x14ac:dyDescent="0.2">
      <c r="A547" s="175"/>
      <c r="B547" s="454" t="s">
        <v>983</v>
      </c>
      <c r="C547" s="209"/>
      <c r="D547" s="180" t="s">
        <v>4774</v>
      </c>
      <c r="E547" s="209"/>
      <c r="F547" s="209"/>
      <c r="G547" s="209"/>
      <c r="H547" s="209"/>
      <c r="I547" s="385"/>
    </row>
    <row r="548" spans="1:9" s="526" customFormat="1" ht="12" x14ac:dyDescent="0.2">
      <c r="A548" s="177"/>
      <c r="B548" s="221" t="s">
        <v>985</v>
      </c>
      <c r="C548" s="210" t="s">
        <v>986</v>
      </c>
      <c r="D548" s="211" t="s">
        <v>4775</v>
      </c>
      <c r="E548" s="212"/>
      <c r="F548" s="210" t="s">
        <v>986</v>
      </c>
      <c r="G548" s="212"/>
      <c r="H548" s="212"/>
      <c r="I548" s="383"/>
    </row>
    <row r="549" spans="1:9" s="526" customFormat="1" ht="12" x14ac:dyDescent="0.2">
      <c r="A549" s="178"/>
      <c r="B549" s="221" t="s">
        <v>985</v>
      </c>
      <c r="C549" s="213" t="s">
        <v>986</v>
      </c>
      <c r="D549" s="214" t="s">
        <v>4776</v>
      </c>
      <c r="E549" s="215"/>
      <c r="F549" s="216">
        <v>6.1</v>
      </c>
      <c r="G549" s="215"/>
      <c r="H549" s="215"/>
      <c r="I549" s="384"/>
    </row>
    <row r="550" spans="1:9" s="526" customFormat="1" ht="12" x14ac:dyDescent="0.2">
      <c r="A550" s="178"/>
      <c r="B550" s="221" t="s">
        <v>985</v>
      </c>
      <c r="C550" s="213" t="s">
        <v>986</v>
      </c>
      <c r="D550" s="214" t="s">
        <v>4777</v>
      </c>
      <c r="E550" s="215"/>
      <c r="F550" s="216">
        <v>-4.2850000000000001</v>
      </c>
      <c r="G550" s="215"/>
      <c r="H550" s="215"/>
      <c r="I550" s="384"/>
    </row>
    <row r="551" spans="1:9" s="526" customFormat="1" ht="12" x14ac:dyDescent="0.2">
      <c r="A551" s="177"/>
      <c r="B551" s="221" t="s">
        <v>985</v>
      </c>
      <c r="C551" s="210" t="s">
        <v>986</v>
      </c>
      <c r="D551" s="211" t="s">
        <v>4778</v>
      </c>
      <c r="E551" s="212"/>
      <c r="F551" s="210" t="s">
        <v>986</v>
      </c>
      <c r="G551" s="212"/>
      <c r="H551" s="212"/>
      <c r="I551" s="383"/>
    </row>
    <row r="552" spans="1:9" s="526" customFormat="1" ht="12" x14ac:dyDescent="0.2">
      <c r="A552" s="178"/>
      <c r="B552" s="221" t="s">
        <v>985</v>
      </c>
      <c r="C552" s="213" t="s">
        <v>986</v>
      </c>
      <c r="D552" s="214" t="s">
        <v>4779</v>
      </c>
      <c r="E552" s="215"/>
      <c r="F552" s="216">
        <v>1.992</v>
      </c>
      <c r="G552" s="215"/>
      <c r="H552" s="215"/>
      <c r="I552" s="384"/>
    </row>
    <row r="553" spans="1:9" s="526" customFormat="1" ht="12" x14ac:dyDescent="0.2">
      <c r="A553" s="178"/>
      <c r="B553" s="221" t="s">
        <v>985</v>
      </c>
      <c r="C553" s="213" t="s">
        <v>986</v>
      </c>
      <c r="D553" s="214" t="s">
        <v>4780</v>
      </c>
      <c r="E553" s="215"/>
      <c r="F553" s="216">
        <v>1.7390000000000001</v>
      </c>
      <c r="G553" s="215"/>
      <c r="H553" s="215"/>
      <c r="I553" s="384"/>
    </row>
    <row r="554" spans="1:9" s="526" customFormat="1" ht="12" x14ac:dyDescent="0.2">
      <c r="A554" s="178"/>
      <c r="B554" s="221" t="s">
        <v>985</v>
      </c>
      <c r="C554" s="213" t="s">
        <v>986</v>
      </c>
      <c r="D554" s="214" t="s">
        <v>4781</v>
      </c>
      <c r="E554" s="215"/>
      <c r="F554" s="216">
        <v>3.101</v>
      </c>
      <c r="G554" s="215"/>
      <c r="H554" s="215"/>
      <c r="I554" s="384"/>
    </row>
    <row r="555" spans="1:9" s="526" customFormat="1" ht="12" x14ac:dyDescent="0.2">
      <c r="A555" s="179"/>
      <c r="B555" s="221" t="s">
        <v>985</v>
      </c>
      <c r="C555" s="217" t="s">
        <v>986</v>
      </c>
      <c r="D555" s="218" t="s">
        <v>1023</v>
      </c>
      <c r="E555" s="219"/>
      <c r="F555" s="220">
        <v>8.6469999999999985</v>
      </c>
      <c r="G555" s="219"/>
      <c r="H555" s="219"/>
      <c r="I555" s="387"/>
    </row>
    <row r="556" spans="1:9" s="46" customFormat="1" ht="24.95" customHeight="1" x14ac:dyDescent="0.25">
      <c r="A556" s="570" t="s">
        <v>3474</v>
      </c>
      <c r="B556" s="278" t="s">
        <v>979</v>
      </c>
      <c r="C556" s="382" t="s">
        <v>4782</v>
      </c>
      <c r="D556" s="280" t="s">
        <v>4783</v>
      </c>
      <c r="E556" s="281" t="s">
        <v>142</v>
      </c>
      <c r="F556" s="282">
        <v>2.1440000000000001</v>
      </c>
      <c r="G556" s="67"/>
      <c r="H556" s="254">
        <f>ROUND(G556*F556,2)</f>
        <v>0</v>
      </c>
      <c r="I556" s="280" t="s">
        <v>982</v>
      </c>
    </row>
    <row r="557" spans="1:9" s="526" customFormat="1" ht="12" x14ac:dyDescent="0.2">
      <c r="A557" s="175"/>
      <c r="B557" s="221" t="s">
        <v>2912</v>
      </c>
      <c r="C557" s="209"/>
      <c r="D557" s="524" t="s">
        <v>4784</v>
      </c>
      <c r="E557" s="209"/>
      <c r="F557" s="209"/>
      <c r="G557" s="209"/>
      <c r="H557" s="209"/>
      <c r="I557" s="385"/>
    </row>
    <row r="558" spans="1:9" s="526" customFormat="1" ht="12" x14ac:dyDescent="0.2">
      <c r="A558" s="175"/>
      <c r="B558" s="454" t="s">
        <v>983</v>
      </c>
      <c r="C558" s="209"/>
      <c r="D558" s="180" t="s">
        <v>4785</v>
      </c>
      <c r="E558" s="209"/>
      <c r="F558" s="209"/>
      <c r="G558" s="209"/>
      <c r="H558" s="209"/>
      <c r="I558" s="385"/>
    </row>
    <row r="559" spans="1:9" s="526" customFormat="1" ht="12" x14ac:dyDescent="0.2">
      <c r="A559" s="177"/>
      <c r="B559" s="221" t="s">
        <v>985</v>
      </c>
      <c r="C559" s="210" t="s">
        <v>986</v>
      </c>
      <c r="D559" s="211" t="s">
        <v>4786</v>
      </c>
      <c r="E559" s="212"/>
      <c r="F559" s="210" t="s">
        <v>986</v>
      </c>
      <c r="G559" s="212"/>
      <c r="H559" s="212"/>
      <c r="I559" s="383"/>
    </row>
    <row r="560" spans="1:9" s="526" customFormat="1" ht="12" x14ac:dyDescent="0.2">
      <c r="A560" s="178"/>
      <c r="B560" s="221" t="s">
        <v>985</v>
      </c>
      <c r="C560" s="213" t="s">
        <v>986</v>
      </c>
      <c r="D560" s="214" t="s">
        <v>4787</v>
      </c>
      <c r="E560" s="215"/>
      <c r="F560" s="216">
        <v>0.61</v>
      </c>
      <c r="G560" s="215"/>
      <c r="H560" s="215"/>
      <c r="I560" s="384"/>
    </row>
    <row r="561" spans="1:9" s="526" customFormat="1" ht="12" x14ac:dyDescent="0.2">
      <c r="A561" s="178"/>
      <c r="B561" s="221" t="s">
        <v>985</v>
      </c>
      <c r="C561" s="213" t="s">
        <v>986</v>
      </c>
      <c r="D561" s="214" t="s">
        <v>4788</v>
      </c>
      <c r="E561" s="215"/>
      <c r="F561" s="216">
        <v>0.312</v>
      </c>
      <c r="G561" s="215"/>
      <c r="H561" s="215"/>
      <c r="I561" s="384"/>
    </row>
    <row r="562" spans="1:9" s="526" customFormat="1" ht="12" x14ac:dyDescent="0.2">
      <c r="A562" s="177"/>
      <c r="B562" s="221" t="s">
        <v>985</v>
      </c>
      <c r="C562" s="210" t="s">
        <v>986</v>
      </c>
      <c r="D562" s="211" t="s">
        <v>4789</v>
      </c>
      <c r="E562" s="212"/>
      <c r="F562" s="210" t="s">
        <v>986</v>
      </c>
      <c r="G562" s="212"/>
      <c r="H562" s="212"/>
      <c r="I562" s="383"/>
    </row>
    <row r="563" spans="1:9" s="526" customFormat="1" ht="12" x14ac:dyDescent="0.2">
      <c r="A563" s="177"/>
      <c r="B563" s="221" t="s">
        <v>985</v>
      </c>
      <c r="C563" s="210" t="s">
        <v>986</v>
      </c>
      <c r="D563" s="211" t="s">
        <v>4790</v>
      </c>
      <c r="E563" s="212"/>
      <c r="F563" s="210" t="s">
        <v>986</v>
      </c>
      <c r="G563" s="212"/>
      <c r="H563" s="212"/>
      <c r="I563" s="383"/>
    </row>
    <row r="564" spans="1:9" s="526" customFormat="1" ht="12" x14ac:dyDescent="0.2">
      <c r="A564" s="178"/>
      <c r="B564" s="221" t="s">
        <v>985</v>
      </c>
      <c r="C564" s="213" t="s">
        <v>986</v>
      </c>
      <c r="D564" s="214" t="s">
        <v>4791</v>
      </c>
      <c r="E564" s="215"/>
      <c r="F564" s="216">
        <v>1.222</v>
      </c>
      <c r="G564" s="215"/>
      <c r="H564" s="215"/>
      <c r="I564" s="384"/>
    </row>
    <row r="565" spans="1:9" s="526" customFormat="1" ht="12" x14ac:dyDescent="0.2">
      <c r="A565" s="179"/>
      <c r="B565" s="221" t="s">
        <v>985</v>
      </c>
      <c r="C565" s="217" t="s">
        <v>986</v>
      </c>
      <c r="D565" s="218" t="s">
        <v>1023</v>
      </c>
      <c r="E565" s="219"/>
      <c r="F565" s="220">
        <v>2.1440000000000001</v>
      </c>
      <c r="G565" s="219"/>
      <c r="H565" s="219"/>
      <c r="I565" s="387"/>
    </row>
    <row r="566" spans="1:9" s="46" customFormat="1" ht="24.95" customHeight="1" x14ac:dyDescent="0.25">
      <c r="A566" s="571" t="s">
        <v>3479</v>
      </c>
      <c r="B566" s="572" t="s">
        <v>979</v>
      </c>
      <c r="C566" s="573" t="s">
        <v>4782</v>
      </c>
      <c r="D566" s="574" t="s">
        <v>4783</v>
      </c>
      <c r="E566" s="575" t="s">
        <v>142</v>
      </c>
      <c r="F566" s="576">
        <v>1.302</v>
      </c>
      <c r="G566" s="67"/>
      <c r="H566" s="577">
        <f>ROUND(G566*F566,2)</f>
        <v>0</v>
      </c>
      <c r="I566" s="574" t="s">
        <v>982</v>
      </c>
    </row>
    <row r="567" spans="1:9" s="526" customFormat="1" ht="12" x14ac:dyDescent="0.2">
      <c r="A567" s="608"/>
      <c r="B567" s="592" t="s">
        <v>2912</v>
      </c>
      <c r="C567" s="593"/>
      <c r="D567" s="397" t="s">
        <v>4792</v>
      </c>
      <c r="E567" s="593"/>
      <c r="F567" s="593"/>
      <c r="G567" s="593"/>
      <c r="H567" s="593"/>
      <c r="I567" s="609"/>
    </row>
    <row r="568" spans="1:9" s="526" customFormat="1" ht="12" x14ac:dyDescent="0.2">
      <c r="A568" s="603"/>
      <c r="B568" s="607" t="s">
        <v>983</v>
      </c>
      <c r="C568" s="605"/>
      <c r="D568" s="222" t="s">
        <v>4785</v>
      </c>
      <c r="E568" s="605"/>
      <c r="F568" s="605"/>
      <c r="G568" s="605"/>
      <c r="H568" s="605"/>
      <c r="I568" s="606"/>
    </row>
    <row r="569" spans="1:9" s="526" customFormat="1" ht="12" x14ac:dyDescent="0.2">
      <c r="A569" s="623"/>
      <c r="B569" s="604" t="s">
        <v>985</v>
      </c>
      <c r="C569" s="624" t="s">
        <v>986</v>
      </c>
      <c r="D569" s="625" t="s">
        <v>4793</v>
      </c>
      <c r="E569" s="626"/>
      <c r="F569" s="624" t="s">
        <v>986</v>
      </c>
      <c r="G569" s="626"/>
      <c r="H569" s="626"/>
      <c r="I569" s="627"/>
    </row>
    <row r="570" spans="1:9" s="526" customFormat="1" ht="12" x14ac:dyDescent="0.2">
      <c r="A570" s="628"/>
      <c r="B570" s="604" t="s">
        <v>985</v>
      </c>
      <c r="C570" s="629" t="s">
        <v>986</v>
      </c>
      <c r="D570" s="630" t="s">
        <v>4794</v>
      </c>
      <c r="E570" s="631"/>
      <c r="F570" s="632">
        <v>1.302</v>
      </c>
      <c r="G570" s="631"/>
      <c r="H570" s="631"/>
      <c r="I570" s="633"/>
    </row>
    <row r="571" spans="1:9" s="46" customFormat="1" ht="24.95" customHeight="1" x14ac:dyDescent="0.25">
      <c r="A571" s="278" t="s">
        <v>3354</v>
      </c>
      <c r="B571" s="278" t="s">
        <v>979</v>
      </c>
      <c r="C571" s="382" t="s">
        <v>4795</v>
      </c>
      <c r="D571" s="280" t="s">
        <v>4796</v>
      </c>
      <c r="E571" s="281" t="s">
        <v>142</v>
      </c>
      <c r="F571" s="282">
        <v>4.5259999999999998</v>
      </c>
      <c r="G571" s="67"/>
      <c r="H571" s="254">
        <f>ROUND(G571*F571,2)</f>
        <v>0</v>
      </c>
      <c r="I571" s="280" t="s">
        <v>982</v>
      </c>
    </row>
    <row r="572" spans="1:9" s="526" customFormat="1" ht="12" x14ac:dyDescent="0.2">
      <c r="A572" s="175"/>
      <c r="B572" s="221" t="s">
        <v>2912</v>
      </c>
      <c r="C572" s="209"/>
      <c r="D572" s="524" t="s">
        <v>4797</v>
      </c>
      <c r="E572" s="209"/>
      <c r="F572" s="209"/>
      <c r="G572" s="209"/>
      <c r="H572" s="209"/>
      <c r="I572" s="385"/>
    </row>
    <row r="573" spans="1:9" s="526" customFormat="1" ht="9.9499999999999993" customHeight="1" x14ac:dyDescent="0.2">
      <c r="A573" s="175"/>
      <c r="B573" s="454" t="s">
        <v>983</v>
      </c>
      <c r="C573" s="209"/>
      <c r="D573" s="180" t="s">
        <v>4798</v>
      </c>
      <c r="E573" s="209"/>
      <c r="F573" s="209"/>
      <c r="G573" s="209"/>
      <c r="H573" s="209"/>
      <c r="I573" s="385"/>
    </row>
    <row r="574" spans="1:9" s="526" customFormat="1" ht="9.9499999999999993" customHeight="1" x14ac:dyDescent="0.2">
      <c r="A574" s="177"/>
      <c r="B574" s="221" t="s">
        <v>985</v>
      </c>
      <c r="C574" s="210" t="s">
        <v>986</v>
      </c>
      <c r="D574" s="211" t="s">
        <v>4799</v>
      </c>
      <c r="E574" s="212"/>
      <c r="F574" s="210" t="s">
        <v>986</v>
      </c>
      <c r="G574" s="212"/>
      <c r="H574" s="212"/>
      <c r="I574" s="383"/>
    </row>
    <row r="575" spans="1:9" s="526" customFormat="1" ht="9.9499999999999993" customHeight="1" x14ac:dyDescent="0.2">
      <c r="A575" s="177"/>
      <c r="B575" s="221" t="s">
        <v>985</v>
      </c>
      <c r="C575" s="210" t="s">
        <v>986</v>
      </c>
      <c r="D575" s="211" t="s">
        <v>4800</v>
      </c>
      <c r="E575" s="212"/>
      <c r="F575" s="210" t="s">
        <v>986</v>
      </c>
      <c r="G575" s="212"/>
      <c r="H575" s="212"/>
      <c r="I575" s="383"/>
    </row>
    <row r="576" spans="1:9" s="526" customFormat="1" ht="9.9499999999999993" customHeight="1" x14ac:dyDescent="0.2">
      <c r="A576" s="178"/>
      <c r="B576" s="221" t="s">
        <v>985</v>
      </c>
      <c r="C576" s="213" t="s">
        <v>986</v>
      </c>
      <c r="D576" s="214" t="s">
        <v>4801</v>
      </c>
      <c r="E576" s="215"/>
      <c r="F576" s="216">
        <v>1.85</v>
      </c>
      <c r="G576" s="215"/>
      <c r="H576" s="216"/>
      <c r="I576" s="384"/>
    </row>
    <row r="577" spans="1:9" s="526" customFormat="1" ht="9.9499999999999993" customHeight="1" x14ac:dyDescent="0.2">
      <c r="A577" s="178"/>
      <c r="B577" s="221" t="s">
        <v>985</v>
      </c>
      <c r="C577" s="213" t="s">
        <v>986</v>
      </c>
      <c r="D577" s="214" t="s">
        <v>4802</v>
      </c>
      <c r="E577" s="215"/>
      <c r="F577" s="216">
        <v>1.6859999999999999</v>
      </c>
      <c r="G577" s="215"/>
      <c r="H577" s="216"/>
      <c r="I577" s="384"/>
    </row>
    <row r="578" spans="1:9" s="526" customFormat="1" ht="9.9499999999999993" customHeight="1" x14ac:dyDescent="0.2">
      <c r="A578" s="178"/>
      <c r="B578" s="221" t="s">
        <v>985</v>
      </c>
      <c r="C578" s="213" t="s">
        <v>986</v>
      </c>
      <c r="D578" s="214" t="s">
        <v>4803</v>
      </c>
      <c r="E578" s="215"/>
      <c r="F578" s="216">
        <v>0.99</v>
      </c>
      <c r="G578" s="215"/>
      <c r="H578" s="216"/>
      <c r="I578" s="384"/>
    </row>
    <row r="579" spans="1:9" s="526" customFormat="1" ht="9.9499999999999993" customHeight="1" x14ac:dyDescent="0.2">
      <c r="A579" s="179"/>
      <c r="B579" s="221" t="s">
        <v>985</v>
      </c>
      <c r="C579" s="217" t="s">
        <v>986</v>
      </c>
      <c r="D579" s="218" t="s">
        <v>1023</v>
      </c>
      <c r="E579" s="219"/>
      <c r="F579" s="220">
        <v>4.5259999999999998</v>
      </c>
      <c r="G579" s="219"/>
      <c r="H579" s="219"/>
      <c r="I579" s="387"/>
    </row>
    <row r="580" spans="1:9" s="46" customFormat="1" ht="24.95" customHeight="1" x14ac:dyDescent="0.25">
      <c r="A580" s="571" t="s">
        <v>3354</v>
      </c>
      <c r="B580" s="572" t="s">
        <v>979</v>
      </c>
      <c r="C580" s="573" t="s">
        <v>4795</v>
      </c>
      <c r="D580" s="574" t="s">
        <v>4796</v>
      </c>
      <c r="E580" s="575" t="s">
        <v>142</v>
      </c>
      <c r="F580" s="576">
        <v>1.3660000000000001</v>
      </c>
      <c r="G580" s="67"/>
      <c r="H580" s="577">
        <f>ROUND(G580*F580,2)</f>
        <v>0</v>
      </c>
      <c r="I580" s="574" t="s">
        <v>982</v>
      </c>
    </row>
    <row r="581" spans="1:9" s="526" customFormat="1" ht="12.6" customHeight="1" x14ac:dyDescent="0.2">
      <c r="A581" s="608"/>
      <c r="B581" s="592" t="s">
        <v>2912</v>
      </c>
      <c r="C581" s="593"/>
      <c r="D581" s="397" t="s">
        <v>4804</v>
      </c>
      <c r="E581" s="593"/>
      <c r="F581" s="593"/>
      <c r="G581" s="593"/>
      <c r="H581" s="593"/>
      <c r="I581" s="609"/>
    </row>
    <row r="582" spans="1:9" s="526" customFormat="1" ht="12" x14ac:dyDescent="0.2">
      <c r="A582" s="603"/>
      <c r="B582" s="607" t="s">
        <v>983</v>
      </c>
      <c r="C582" s="605"/>
      <c r="D582" s="222" t="s">
        <v>4798</v>
      </c>
      <c r="E582" s="605"/>
      <c r="F582" s="605"/>
      <c r="G582" s="605"/>
      <c r="H582" s="605"/>
      <c r="I582" s="606"/>
    </row>
    <row r="583" spans="1:9" s="526" customFormat="1" ht="9.9499999999999993" customHeight="1" x14ac:dyDescent="0.2">
      <c r="A583" s="623"/>
      <c r="B583" s="604" t="s">
        <v>985</v>
      </c>
      <c r="C583" s="624" t="s">
        <v>986</v>
      </c>
      <c r="D583" s="625" t="s">
        <v>4799</v>
      </c>
      <c r="E583" s="626"/>
      <c r="F583" s="624" t="s">
        <v>986</v>
      </c>
      <c r="G583" s="626"/>
      <c r="H583" s="626"/>
      <c r="I583" s="627"/>
    </row>
    <row r="584" spans="1:9" s="526" customFormat="1" ht="9.9499999999999993" customHeight="1" x14ac:dyDescent="0.2">
      <c r="A584" s="623"/>
      <c r="B584" s="604" t="s">
        <v>985</v>
      </c>
      <c r="C584" s="624" t="s">
        <v>986</v>
      </c>
      <c r="D584" s="625" t="s">
        <v>4805</v>
      </c>
      <c r="E584" s="626"/>
      <c r="F584" s="624" t="s">
        <v>986</v>
      </c>
      <c r="G584" s="626"/>
      <c r="H584" s="626"/>
      <c r="I584" s="627"/>
    </row>
    <row r="585" spans="1:9" s="526" customFormat="1" ht="9.9499999999999993" customHeight="1" x14ac:dyDescent="0.2">
      <c r="A585" s="628"/>
      <c r="B585" s="604" t="s">
        <v>985</v>
      </c>
      <c r="C585" s="629" t="s">
        <v>986</v>
      </c>
      <c r="D585" s="630" t="s">
        <v>4806</v>
      </c>
      <c r="E585" s="631"/>
      <c r="F585" s="632">
        <v>0.64800000000000002</v>
      </c>
      <c r="G585" s="631"/>
      <c r="H585" s="631"/>
      <c r="I585" s="633"/>
    </row>
    <row r="586" spans="1:9" s="526" customFormat="1" ht="9.9499999999999993" customHeight="1" x14ac:dyDescent="0.2">
      <c r="A586" s="628"/>
      <c r="B586" s="604" t="s">
        <v>985</v>
      </c>
      <c r="C586" s="629" t="s">
        <v>986</v>
      </c>
      <c r="D586" s="630" t="s">
        <v>4807</v>
      </c>
      <c r="E586" s="631"/>
      <c r="F586" s="632">
        <v>0.45900000000000002</v>
      </c>
      <c r="G586" s="631"/>
      <c r="H586" s="631"/>
      <c r="I586" s="633"/>
    </row>
    <row r="587" spans="1:9" s="526" customFormat="1" ht="9.9499999999999993" customHeight="1" x14ac:dyDescent="0.2">
      <c r="A587" s="628"/>
      <c r="B587" s="604" t="s">
        <v>985</v>
      </c>
      <c r="C587" s="629" t="s">
        <v>986</v>
      </c>
      <c r="D587" s="630" t="s">
        <v>4808</v>
      </c>
      <c r="E587" s="631"/>
      <c r="F587" s="632">
        <v>0.25900000000000001</v>
      </c>
      <c r="G587" s="631"/>
      <c r="H587" s="631"/>
      <c r="I587" s="633"/>
    </row>
    <row r="588" spans="1:9" s="526" customFormat="1" ht="9.9499999999999993" customHeight="1" x14ac:dyDescent="0.2">
      <c r="A588" s="634"/>
      <c r="B588" s="604" t="s">
        <v>985</v>
      </c>
      <c r="C588" s="635" t="s">
        <v>986</v>
      </c>
      <c r="D588" s="636" t="s">
        <v>1023</v>
      </c>
      <c r="E588" s="637"/>
      <c r="F588" s="638">
        <v>1.3660000000000001</v>
      </c>
      <c r="G588" s="637"/>
      <c r="H588" s="637"/>
      <c r="I588" s="639"/>
    </row>
    <row r="589" spans="1:9" s="46" customFormat="1" ht="24.95" customHeight="1" x14ac:dyDescent="0.25">
      <c r="A589" s="572" t="s">
        <v>2742</v>
      </c>
      <c r="B589" s="572" t="s">
        <v>979</v>
      </c>
      <c r="C589" s="573" t="s">
        <v>4809</v>
      </c>
      <c r="D589" s="574" t="s">
        <v>4810</v>
      </c>
      <c r="E589" s="575" t="s">
        <v>106</v>
      </c>
      <c r="F589" s="576">
        <v>2.4</v>
      </c>
      <c r="G589" s="67"/>
      <c r="H589" s="577">
        <f>ROUND(G589*F589,2)</f>
        <v>0</v>
      </c>
      <c r="I589" s="574" t="s">
        <v>982</v>
      </c>
    </row>
    <row r="590" spans="1:9" s="526" customFormat="1" ht="12" x14ac:dyDescent="0.2">
      <c r="A590" s="175"/>
      <c r="B590" s="221" t="s">
        <v>2912</v>
      </c>
      <c r="C590" s="209"/>
      <c r="D590" s="524" t="s">
        <v>4811</v>
      </c>
      <c r="E590" s="209"/>
      <c r="F590" s="209"/>
      <c r="G590" s="209"/>
      <c r="H590" s="209"/>
      <c r="I590" s="385"/>
    </row>
    <row r="591" spans="1:9" s="526" customFormat="1" ht="12" x14ac:dyDescent="0.2">
      <c r="A591" s="175"/>
      <c r="B591" s="454" t="s">
        <v>983</v>
      </c>
      <c r="C591" s="209"/>
      <c r="D591" s="180" t="s">
        <v>4812</v>
      </c>
      <c r="E591" s="209"/>
      <c r="F591" s="209"/>
      <c r="G591" s="209"/>
      <c r="H591" s="209"/>
      <c r="I591" s="385"/>
    </row>
    <row r="592" spans="1:9" s="526" customFormat="1" ht="12" x14ac:dyDescent="0.2">
      <c r="A592" s="177"/>
      <c r="B592" s="221" t="s">
        <v>985</v>
      </c>
      <c r="C592" s="210" t="s">
        <v>986</v>
      </c>
      <c r="D592" s="211" t="s">
        <v>4771</v>
      </c>
      <c r="E592" s="212"/>
      <c r="F592" s="210" t="s">
        <v>986</v>
      </c>
      <c r="G592" s="212"/>
      <c r="H592" s="212"/>
      <c r="I592" s="383"/>
    </row>
    <row r="593" spans="1:9" s="526" customFormat="1" ht="12" x14ac:dyDescent="0.2">
      <c r="A593" s="178"/>
      <c r="B593" s="221" t="s">
        <v>985</v>
      </c>
      <c r="C593" s="213" t="s">
        <v>986</v>
      </c>
      <c r="D593" s="214" t="s">
        <v>4813</v>
      </c>
      <c r="E593" s="215"/>
      <c r="F593" s="216">
        <v>2.4</v>
      </c>
      <c r="G593" s="215"/>
      <c r="H593" s="215"/>
      <c r="I593" s="384"/>
    </row>
    <row r="594" spans="1:9" s="46" customFormat="1" ht="24.95" customHeight="1" x14ac:dyDescent="0.25">
      <c r="A594" s="278" t="s">
        <v>1243</v>
      </c>
      <c r="B594" s="278" t="s">
        <v>979</v>
      </c>
      <c r="C594" s="382" t="s">
        <v>4814</v>
      </c>
      <c r="D594" s="280" t="s">
        <v>4815</v>
      </c>
      <c r="E594" s="281" t="s">
        <v>125</v>
      </c>
      <c r="F594" s="282">
        <v>3</v>
      </c>
      <c r="G594" s="67"/>
      <c r="H594" s="254">
        <f>ROUND(G594*F594,2)</f>
        <v>0</v>
      </c>
      <c r="I594" s="280" t="s">
        <v>986</v>
      </c>
    </row>
    <row r="595" spans="1:9" s="526" customFormat="1" ht="12" x14ac:dyDescent="0.2">
      <c r="A595" s="175"/>
      <c r="B595" s="221" t="s">
        <v>2912</v>
      </c>
      <c r="C595" s="209"/>
      <c r="D595" s="524" t="s">
        <v>4815</v>
      </c>
      <c r="E595" s="209"/>
      <c r="F595" s="209"/>
      <c r="G595" s="209"/>
      <c r="H595" s="209"/>
      <c r="I595" s="385"/>
    </row>
    <row r="596" spans="1:9" s="526" customFormat="1" ht="12" x14ac:dyDescent="0.2">
      <c r="A596" s="178"/>
      <c r="B596" s="221" t="s">
        <v>985</v>
      </c>
      <c r="C596" s="213" t="s">
        <v>986</v>
      </c>
      <c r="D596" s="214" t="s">
        <v>4816</v>
      </c>
      <c r="E596" s="215"/>
      <c r="F596" s="216">
        <v>3</v>
      </c>
      <c r="G596" s="215"/>
      <c r="H596" s="215"/>
      <c r="I596" s="384"/>
    </row>
    <row r="597" spans="1:9" s="46" customFormat="1" ht="24.95" customHeight="1" x14ac:dyDescent="0.25">
      <c r="A597" s="570" t="s">
        <v>2928</v>
      </c>
      <c r="B597" s="278" t="s">
        <v>979</v>
      </c>
      <c r="C597" s="382" t="s">
        <v>4817</v>
      </c>
      <c r="D597" s="280" t="s">
        <v>4818</v>
      </c>
      <c r="E597" s="281" t="s">
        <v>106</v>
      </c>
      <c r="F597" s="282">
        <v>3.84</v>
      </c>
      <c r="G597" s="67"/>
      <c r="H597" s="254">
        <f>ROUND(G597*F597,2)</f>
        <v>0</v>
      </c>
      <c r="I597" s="280" t="s">
        <v>982</v>
      </c>
    </row>
    <row r="598" spans="1:9" s="526" customFormat="1" ht="24" x14ac:dyDescent="0.2">
      <c r="A598" s="175"/>
      <c r="B598" s="221" t="s">
        <v>2912</v>
      </c>
      <c r="C598" s="209"/>
      <c r="D598" s="524" t="s">
        <v>4819</v>
      </c>
      <c r="E598" s="209"/>
      <c r="F598" s="209"/>
      <c r="G598" s="209"/>
      <c r="H598" s="209"/>
      <c r="I598" s="385"/>
    </row>
    <row r="599" spans="1:9" s="526" customFormat="1" ht="12" x14ac:dyDescent="0.2">
      <c r="A599" s="175"/>
      <c r="B599" s="454" t="s">
        <v>983</v>
      </c>
      <c r="C599" s="209"/>
      <c r="D599" s="180" t="s">
        <v>4820</v>
      </c>
      <c r="E599" s="209"/>
      <c r="F599" s="209"/>
      <c r="G599" s="209"/>
      <c r="H599" s="209"/>
      <c r="I599" s="385"/>
    </row>
    <row r="600" spans="1:9" s="526" customFormat="1" ht="12" x14ac:dyDescent="0.2">
      <c r="A600" s="177"/>
      <c r="B600" s="221" t="s">
        <v>985</v>
      </c>
      <c r="C600" s="210" t="s">
        <v>986</v>
      </c>
      <c r="D600" s="211" t="s">
        <v>3047</v>
      </c>
      <c r="E600" s="212"/>
      <c r="F600" s="210" t="s">
        <v>986</v>
      </c>
      <c r="G600" s="212"/>
      <c r="H600" s="212"/>
      <c r="I600" s="383"/>
    </row>
    <row r="601" spans="1:9" s="526" customFormat="1" ht="12" x14ac:dyDescent="0.2">
      <c r="A601" s="178"/>
      <c r="B601" s="221" t="s">
        <v>985</v>
      </c>
      <c r="C601" s="213" t="s">
        <v>986</v>
      </c>
      <c r="D601" s="214" t="s">
        <v>4821</v>
      </c>
      <c r="E601" s="215"/>
      <c r="F601" s="216">
        <v>3.84</v>
      </c>
      <c r="G601" s="215"/>
      <c r="H601" s="215"/>
      <c r="I601" s="384"/>
    </row>
    <row r="602" spans="1:9" s="526" customFormat="1" ht="12" x14ac:dyDescent="0.2">
      <c r="A602" s="179"/>
      <c r="B602" s="221" t="s">
        <v>985</v>
      </c>
      <c r="C602" s="217" t="s">
        <v>986</v>
      </c>
      <c r="D602" s="218" t="s">
        <v>1023</v>
      </c>
      <c r="E602" s="219"/>
      <c r="F602" s="220">
        <v>3.84</v>
      </c>
      <c r="G602" s="219"/>
      <c r="H602" s="219"/>
      <c r="I602" s="387"/>
    </row>
    <row r="603" spans="1:9" s="46" customFormat="1" ht="24.95" customHeight="1" x14ac:dyDescent="0.25">
      <c r="A603" s="571" t="s">
        <v>2934</v>
      </c>
      <c r="B603" s="572" t="s">
        <v>979</v>
      </c>
      <c r="C603" s="573" t="s">
        <v>4817</v>
      </c>
      <c r="D603" s="574" t="s">
        <v>4818</v>
      </c>
      <c r="E603" s="575" t="s">
        <v>106</v>
      </c>
      <c r="F603" s="576">
        <v>7.4880000000000004</v>
      </c>
      <c r="G603" s="67"/>
      <c r="H603" s="577">
        <f>ROUND(G603*F603,2)</f>
        <v>0</v>
      </c>
      <c r="I603" s="574" t="s">
        <v>982</v>
      </c>
    </row>
    <row r="604" spans="1:9" ht="22.5" x14ac:dyDescent="0.2">
      <c r="A604" s="603"/>
      <c r="B604" s="620" t="s">
        <v>2912</v>
      </c>
      <c r="C604" s="605"/>
      <c r="D604" s="621" t="s">
        <v>4822</v>
      </c>
      <c r="E604" s="605"/>
      <c r="F604" s="605"/>
      <c r="G604" s="605"/>
      <c r="H604" s="605"/>
      <c r="I604" s="606"/>
    </row>
    <row r="605" spans="1:9" ht="11.25" x14ac:dyDescent="0.2">
      <c r="A605" s="603"/>
      <c r="B605" s="622" t="s">
        <v>983</v>
      </c>
      <c r="C605" s="605"/>
      <c r="D605" s="166" t="s">
        <v>4820</v>
      </c>
      <c r="E605" s="605"/>
      <c r="F605" s="605"/>
      <c r="G605" s="605"/>
      <c r="H605" s="605"/>
      <c r="I605" s="606"/>
    </row>
    <row r="606" spans="1:9" ht="11.25" x14ac:dyDescent="0.2">
      <c r="A606" s="623"/>
      <c r="B606" s="620" t="s">
        <v>985</v>
      </c>
      <c r="C606" s="624" t="s">
        <v>986</v>
      </c>
      <c r="D606" s="625" t="s">
        <v>3047</v>
      </c>
      <c r="E606" s="626"/>
      <c r="F606" s="624" t="s">
        <v>986</v>
      </c>
      <c r="G606" s="626"/>
      <c r="H606" s="626"/>
      <c r="I606" s="627"/>
    </row>
    <row r="607" spans="1:9" ht="11.25" x14ac:dyDescent="0.2">
      <c r="A607" s="628"/>
      <c r="B607" s="620" t="s">
        <v>985</v>
      </c>
      <c r="C607" s="629" t="s">
        <v>986</v>
      </c>
      <c r="D607" s="630" t="s">
        <v>4823</v>
      </c>
      <c r="E607" s="631"/>
      <c r="F607" s="632">
        <v>7.4880000000000004</v>
      </c>
      <c r="G607" s="631"/>
      <c r="H607" s="631"/>
      <c r="I607" s="633"/>
    </row>
    <row r="608" spans="1:9" s="46" customFormat="1" ht="24.95" customHeight="1" x14ac:dyDescent="0.25">
      <c r="A608" s="278" t="s">
        <v>42</v>
      </c>
      <c r="B608" s="278" t="s">
        <v>979</v>
      </c>
      <c r="C608" s="382" t="s">
        <v>4824</v>
      </c>
      <c r="D608" s="280" t="s">
        <v>4825</v>
      </c>
      <c r="E608" s="281" t="s">
        <v>142</v>
      </c>
      <c r="F608" s="282">
        <v>0.27900000000000003</v>
      </c>
      <c r="G608" s="67"/>
      <c r="H608" s="254">
        <f>ROUND(G608*F608,2)</f>
        <v>0</v>
      </c>
      <c r="I608" s="280" t="s">
        <v>982</v>
      </c>
    </row>
    <row r="609" spans="1:9" s="526" customFormat="1" ht="24" x14ac:dyDescent="0.2">
      <c r="A609" s="175"/>
      <c r="B609" s="221" t="s">
        <v>2912</v>
      </c>
      <c r="C609" s="209"/>
      <c r="D609" s="524" t="s">
        <v>4826</v>
      </c>
      <c r="E609" s="209"/>
      <c r="F609" s="209"/>
      <c r="G609" s="209"/>
      <c r="H609" s="209"/>
      <c r="I609" s="385"/>
    </row>
    <row r="610" spans="1:9" s="526" customFormat="1" ht="12" x14ac:dyDescent="0.2">
      <c r="A610" s="175"/>
      <c r="B610" s="454" t="s">
        <v>983</v>
      </c>
      <c r="C610" s="209"/>
      <c r="D610" s="180" t="s">
        <v>4827</v>
      </c>
      <c r="E610" s="209"/>
      <c r="F610" s="209"/>
      <c r="G610" s="209"/>
      <c r="H610" s="209"/>
      <c r="I610" s="385"/>
    </row>
    <row r="611" spans="1:9" s="526" customFormat="1" ht="12" x14ac:dyDescent="0.2">
      <c r="A611" s="177"/>
      <c r="B611" s="221" t="s">
        <v>985</v>
      </c>
      <c r="C611" s="210" t="s">
        <v>986</v>
      </c>
      <c r="D611" s="211" t="s">
        <v>3047</v>
      </c>
      <c r="E611" s="212"/>
      <c r="F611" s="210" t="s">
        <v>986</v>
      </c>
      <c r="G611" s="212"/>
      <c r="H611" s="212"/>
      <c r="I611" s="383"/>
    </row>
    <row r="612" spans="1:9" s="526" customFormat="1" ht="12" x14ac:dyDescent="0.2">
      <c r="A612" s="178"/>
      <c r="B612" s="221" t="s">
        <v>985</v>
      </c>
      <c r="C612" s="213" t="s">
        <v>986</v>
      </c>
      <c r="D612" s="214" t="s">
        <v>4828</v>
      </c>
      <c r="E612" s="215"/>
      <c r="F612" s="216">
        <v>1.766</v>
      </c>
      <c r="G612" s="215"/>
      <c r="H612" s="215"/>
      <c r="I612" s="384"/>
    </row>
    <row r="613" spans="1:9" s="526" customFormat="1" ht="12" x14ac:dyDescent="0.2">
      <c r="A613" s="178"/>
      <c r="B613" s="221" t="s">
        <v>985</v>
      </c>
      <c r="C613" s="213" t="s">
        <v>986</v>
      </c>
      <c r="D613" s="214" t="s">
        <v>4829</v>
      </c>
      <c r="E613" s="215"/>
      <c r="F613" s="216">
        <v>-1.4870000000000001</v>
      </c>
      <c r="G613" s="215"/>
      <c r="H613" s="215"/>
      <c r="I613" s="384"/>
    </row>
    <row r="614" spans="1:9" s="526" customFormat="1" ht="12" x14ac:dyDescent="0.2">
      <c r="A614" s="179"/>
      <c r="B614" s="221" t="s">
        <v>985</v>
      </c>
      <c r="C614" s="217" t="s">
        <v>986</v>
      </c>
      <c r="D614" s="218" t="s">
        <v>1023</v>
      </c>
      <c r="E614" s="219"/>
      <c r="F614" s="220">
        <v>0.27899999999999991</v>
      </c>
      <c r="G614" s="219"/>
      <c r="H614" s="219"/>
      <c r="I614" s="387"/>
    </row>
    <row r="615" spans="1:9" s="46" customFormat="1" ht="24.95" customHeight="1" x14ac:dyDescent="0.25">
      <c r="A615" s="572" t="s">
        <v>1263</v>
      </c>
      <c r="B615" s="572" t="s">
        <v>979</v>
      </c>
      <c r="C615" s="573" t="s">
        <v>4830</v>
      </c>
      <c r="D615" s="574" t="s">
        <v>4831</v>
      </c>
      <c r="E615" s="575" t="s">
        <v>142</v>
      </c>
      <c r="F615" s="576">
        <v>1</v>
      </c>
      <c r="G615" s="67"/>
      <c r="H615" s="577">
        <f>ROUND(G615*F615,2)</f>
        <v>0</v>
      </c>
      <c r="I615" s="574" t="s">
        <v>982</v>
      </c>
    </row>
    <row r="616" spans="1:9" s="526" customFormat="1" ht="24" x14ac:dyDescent="0.2">
      <c r="A616" s="175"/>
      <c r="B616" s="221" t="s">
        <v>2912</v>
      </c>
      <c r="C616" s="209"/>
      <c r="D616" s="524" t="s">
        <v>4832</v>
      </c>
      <c r="E616" s="209"/>
      <c r="F616" s="209"/>
      <c r="G616" s="209"/>
      <c r="H616" s="209"/>
      <c r="I616" s="385"/>
    </row>
    <row r="617" spans="1:9" s="526" customFormat="1" ht="12" x14ac:dyDescent="0.2">
      <c r="A617" s="175"/>
      <c r="B617" s="454" t="s">
        <v>983</v>
      </c>
      <c r="C617" s="209"/>
      <c r="D617" s="180" t="s">
        <v>4833</v>
      </c>
      <c r="E617" s="209"/>
      <c r="F617" s="209"/>
      <c r="G617" s="209"/>
      <c r="H617" s="209"/>
      <c r="I617" s="385"/>
    </row>
    <row r="618" spans="1:9" s="526" customFormat="1" ht="12" x14ac:dyDescent="0.2">
      <c r="A618" s="177"/>
      <c r="B618" s="221" t="s">
        <v>985</v>
      </c>
      <c r="C618" s="210" t="s">
        <v>986</v>
      </c>
      <c r="D618" s="211" t="s">
        <v>4334</v>
      </c>
      <c r="E618" s="212"/>
      <c r="F618" s="210" t="s">
        <v>986</v>
      </c>
      <c r="G618" s="212"/>
      <c r="H618" s="212"/>
      <c r="I618" s="383"/>
    </row>
    <row r="619" spans="1:9" s="526" customFormat="1" ht="12" x14ac:dyDescent="0.2">
      <c r="A619" s="178"/>
      <c r="B619" s="221" t="s">
        <v>985</v>
      </c>
      <c r="C619" s="213" t="s">
        <v>986</v>
      </c>
      <c r="D619" s="214" t="s">
        <v>4834</v>
      </c>
      <c r="E619" s="215"/>
      <c r="F619" s="216">
        <v>1.605</v>
      </c>
      <c r="G619" s="215"/>
      <c r="H619" s="215"/>
      <c r="I619" s="384"/>
    </row>
    <row r="620" spans="1:9" s="526" customFormat="1" ht="12" x14ac:dyDescent="0.2">
      <c r="A620" s="178"/>
      <c r="B620" s="221" t="s">
        <v>985</v>
      </c>
      <c r="C620" s="213" t="s">
        <v>986</v>
      </c>
      <c r="D620" s="214" t="s">
        <v>4835</v>
      </c>
      <c r="E620" s="215"/>
      <c r="F620" s="216">
        <v>-0.60499999999999998</v>
      </c>
      <c r="G620" s="215"/>
      <c r="H620" s="215"/>
      <c r="I620" s="384"/>
    </row>
    <row r="621" spans="1:9" s="526" customFormat="1" ht="12" x14ac:dyDescent="0.2">
      <c r="A621" s="179"/>
      <c r="B621" s="221" t="s">
        <v>985</v>
      </c>
      <c r="C621" s="217" t="s">
        <v>986</v>
      </c>
      <c r="D621" s="218" t="s">
        <v>1023</v>
      </c>
      <c r="E621" s="219"/>
      <c r="F621" s="220">
        <v>1</v>
      </c>
      <c r="G621" s="219"/>
      <c r="H621" s="219"/>
      <c r="I621" s="387"/>
    </row>
    <row r="622" spans="1:9" s="46" customFormat="1" ht="24.95" customHeight="1" x14ac:dyDescent="0.25">
      <c r="A622" s="572" t="s">
        <v>44</v>
      </c>
      <c r="B622" s="572" t="s">
        <v>979</v>
      </c>
      <c r="C622" s="573" t="s">
        <v>4836</v>
      </c>
      <c r="D622" s="574" t="s">
        <v>4837</v>
      </c>
      <c r="E622" s="575" t="s">
        <v>142</v>
      </c>
      <c r="F622" s="576">
        <v>5.9790000000000001</v>
      </c>
      <c r="G622" s="67"/>
      <c r="H622" s="577">
        <f>ROUND(G622*F622,2)</f>
        <v>0</v>
      </c>
      <c r="I622" s="574" t="s">
        <v>982</v>
      </c>
    </row>
    <row r="623" spans="1:9" s="526" customFormat="1" ht="24" x14ac:dyDescent="0.2">
      <c r="A623" s="175"/>
      <c r="B623" s="221" t="s">
        <v>2912</v>
      </c>
      <c r="C623" s="209"/>
      <c r="D623" s="524" t="s">
        <v>4838</v>
      </c>
      <c r="E623" s="209"/>
      <c r="F623" s="209"/>
      <c r="G623" s="209"/>
      <c r="H623" s="209"/>
      <c r="I623" s="385"/>
    </row>
    <row r="624" spans="1:9" s="526" customFormat="1" ht="12" x14ac:dyDescent="0.2">
      <c r="A624" s="175"/>
      <c r="B624" s="454" t="s">
        <v>983</v>
      </c>
      <c r="C624" s="209"/>
      <c r="D624" s="180" t="s">
        <v>4839</v>
      </c>
      <c r="E624" s="209"/>
      <c r="F624" s="209"/>
      <c r="G624" s="209"/>
      <c r="H624" s="209"/>
      <c r="I624" s="385"/>
    </row>
    <row r="625" spans="1:9" s="526" customFormat="1" ht="12" x14ac:dyDescent="0.2">
      <c r="A625" s="177"/>
      <c r="B625" s="221" t="s">
        <v>985</v>
      </c>
      <c r="C625" s="210" t="s">
        <v>986</v>
      </c>
      <c r="D625" s="211" t="s">
        <v>3047</v>
      </c>
      <c r="E625" s="212"/>
      <c r="F625" s="210" t="s">
        <v>986</v>
      </c>
      <c r="G625" s="212"/>
      <c r="H625" s="212"/>
      <c r="I625" s="383"/>
    </row>
    <row r="626" spans="1:9" s="526" customFormat="1" ht="12" x14ac:dyDescent="0.2">
      <c r="A626" s="178"/>
      <c r="B626" s="221" t="s">
        <v>985</v>
      </c>
      <c r="C626" s="213" t="s">
        <v>986</v>
      </c>
      <c r="D626" s="214" t="s">
        <v>4840</v>
      </c>
      <c r="E626" s="215"/>
      <c r="F626" s="216">
        <v>3.8530000000000002</v>
      </c>
      <c r="G626" s="215"/>
      <c r="H626" s="215"/>
      <c r="I626" s="384"/>
    </row>
    <row r="627" spans="1:9" s="526" customFormat="1" ht="12" x14ac:dyDescent="0.2">
      <c r="A627" s="178"/>
      <c r="B627" s="221" t="s">
        <v>985</v>
      </c>
      <c r="C627" s="213" t="s">
        <v>986</v>
      </c>
      <c r="D627" s="214" t="s">
        <v>4841</v>
      </c>
      <c r="E627" s="215"/>
      <c r="F627" s="216">
        <v>-1.7270000000000001</v>
      </c>
      <c r="G627" s="215"/>
      <c r="H627" s="215"/>
      <c r="I627" s="384"/>
    </row>
    <row r="628" spans="1:9" s="526" customFormat="1" ht="12" x14ac:dyDescent="0.2">
      <c r="A628" s="178"/>
      <c r="B628" s="221" t="s">
        <v>985</v>
      </c>
      <c r="C628" s="213" t="s">
        <v>986</v>
      </c>
      <c r="D628" s="214" t="s">
        <v>4842</v>
      </c>
      <c r="E628" s="215"/>
      <c r="F628" s="216">
        <v>3.8530000000000002</v>
      </c>
      <c r="G628" s="215"/>
      <c r="H628" s="215"/>
      <c r="I628" s="384"/>
    </row>
    <row r="629" spans="1:9" s="526" customFormat="1" ht="12" x14ac:dyDescent="0.2">
      <c r="A629" s="179"/>
      <c r="B629" s="221" t="s">
        <v>985</v>
      </c>
      <c r="C629" s="217" t="s">
        <v>986</v>
      </c>
      <c r="D629" s="218" t="s">
        <v>1023</v>
      </c>
      <c r="E629" s="219"/>
      <c r="F629" s="220">
        <v>5.979000000000001</v>
      </c>
      <c r="G629" s="219"/>
      <c r="H629" s="219"/>
      <c r="I629" s="387"/>
    </row>
    <row r="630" spans="1:9" s="46" customFormat="1" ht="24.95" customHeight="1" x14ac:dyDescent="0.25">
      <c r="A630" s="572" t="s">
        <v>2725</v>
      </c>
      <c r="B630" s="572" t="s">
        <v>979</v>
      </c>
      <c r="C630" s="573" t="s">
        <v>4843</v>
      </c>
      <c r="D630" s="574" t="s">
        <v>4844</v>
      </c>
      <c r="E630" s="575" t="s">
        <v>125</v>
      </c>
      <c r="F630" s="576">
        <v>1.6</v>
      </c>
      <c r="G630" s="67"/>
      <c r="H630" s="577">
        <f>ROUND(G630*F630,2)</f>
        <v>0</v>
      </c>
      <c r="I630" s="574" t="s">
        <v>986</v>
      </c>
    </row>
    <row r="631" spans="1:9" s="526" customFormat="1" ht="24" x14ac:dyDescent="0.2">
      <c r="A631" s="175"/>
      <c r="B631" s="221" t="s">
        <v>2912</v>
      </c>
      <c r="C631" s="209"/>
      <c r="D631" s="524" t="s">
        <v>4845</v>
      </c>
      <c r="E631" s="209"/>
      <c r="F631" s="209"/>
      <c r="G631" s="209"/>
      <c r="H631" s="209"/>
      <c r="I631" s="385"/>
    </row>
    <row r="632" spans="1:9" s="526" customFormat="1" ht="12" x14ac:dyDescent="0.2">
      <c r="A632" s="177"/>
      <c r="B632" s="221" t="s">
        <v>985</v>
      </c>
      <c r="C632" s="210" t="s">
        <v>986</v>
      </c>
      <c r="D632" s="211" t="s">
        <v>4334</v>
      </c>
      <c r="E632" s="212"/>
      <c r="F632" s="210" t="s">
        <v>986</v>
      </c>
      <c r="G632" s="212"/>
      <c r="H632" s="212"/>
      <c r="I632" s="383"/>
    </row>
    <row r="633" spans="1:9" s="526" customFormat="1" ht="12" x14ac:dyDescent="0.2">
      <c r="A633" s="178"/>
      <c r="B633" s="221" t="s">
        <v>985</v>
      </c>
      <c r="C633" s="213" t="s">
        <v>986</v>
      </c>
      <c r="D633" s="214" t="s">
        <v>4846</v>
      </c>
      <c r="E633" s="215"/>
      <c r="F633" s="216">
        <v>1.6</v>
      </c>
      <c r="G633" s="215"/>
      <c r="H633" s="215"/>
      <c r="I633" s="384"/>
    </row>
    <row r="634" spans="1:9" s="46" customFormat="1" ht="24.95" customHeight="1" x14ac:dyDescent="0.25">
      <c r="A634" s="278" t="s">
        <v>75</v>
      </c>
      <c r="B634" s="278" t="s">
        <v>979</v>
      </c>
      <c r="C634" s="382" t="s">
        <v>4847</v>
      </c>
      <c r="D634" s="280" t="s">
        <v>4848</v>
      </c>
      <c r="E634" s="281" t="s">
        <v>125</v>
      </c>
      <c r="F634" s="282">
        <v>6.16</v>
      </c>
      <c r="G634" s="67"/>
      <c r="H634" s="254">
        <f>ROUND(G634*F634,2)</f>
        <v>0</v>
      </c>
      <c r="I634" s="280" t="s">
        <v>982</v>
      </c>
    </row>
    <row r="635" spans="1:9" s="526" customFormat="1" ht="24" x14ac:dyDescent="0.2">
      <c r="A635" s="175"/>
      <c r="B635" s="221" t="s">
        <v>2912</v>
      </c>
      <c r="C635" s="209"/>
      <c r="D635" s="524" t="s">
        <v>4849</v>
      </c>
      <c r="E635" s="209"/>
      <c r="F635" s="209"/>
      <c r="G635" s="209"/>
      <c r="H635" s="209"/>
      <c r="I635" s="385"/>
    </row>
    <row r="636" spans="1:9" s="526" customFormat="1" ht="9.9499999999999993" customHeight="1" x14ac:dyDescent="0.2">
      <c r="A636" s="175"/>
      <c r="B636" s="454" t="s">
        <v>983</v>
      </c>
      <c r="C636" s="209"/>
      <c r="D636" s="180" t="s">
        <v>4850</v>
      </c>
      <c r="E636" s="209"/>
      <c r="F636" s="209"/>
      <c r="G636" s="209"/>
      <c r="H636" s="209"/>
      <c r="I636" s="385"/>
    </row>
    <row r="637" spans="1:9" s="526" customFormat="1" ht="9.9499999999999993" customHeight="1" x14ac:dyDescent="0.2">
      <c r="A637" s="177"/>
      <c r="B637" s="221" t="s">
        <v>985</v>
      </c>
      <c r="C637" s="210" t="s">
        <v>986</v>
      </c>
      <c r="D637" s="211" t="s">
        <v>3047</v>
      </c>
      <c r="E637" s="212"/>
      <c r="F637" s="210" t="s">
        <v>986</v>
      </c>
      <c r="G637" s="212"/>
      <c r="H637" s="212"/>
      <c r="I637" s="383"/>
    </row>
    <row r="638" spans="1:9" s="526" customFormat="1" ht="9.9499999999999993" customHeight="1" x14ac:dyDescent="0.2">
      <c r="A638" s="178"/>
      <c r="B638" s="221" t="s">
        <v>985</v>
      </c>
      <c r="C638" s="213" t="s">
        <v>986</v>
      </c>
      <c r="D638" s="214" t="s">
        <v>4851</v>
      </c>
      <c r="E638" s="215"/>
      <c r="F638" s="216">
        <v>6.16</v>
      </c>
      <c r="G638" s="215"/>
      <c r="H638" s="215"/>
      <c r="I638" s="384"/>
    </row>
    <row r="639" spans="1:9" s="46" customFormat="1" ht="24.95" customHeight="1" x14ac:dyDescent="0.25">
      <c r="A639" s="278" t="s">
        <v>4852</v>
      </c>
      <c r="B639" s="278" t="s">
        <v>979</v>
      </c>
      <c r="C639" s="382" t="s">
        <v>4853</v>
      </c>
      <c r="D639" s="280" t="s">
        <v>4854</v>
      </c>
      <c r="E639" s="281" t="s">
        <v>106</v>
      </c>
      <c r="F639" s="282">
        <v>29.2</v>
      </c>
      <c r="G639" s="67"/>
      <c r="H639" s="254">
        <f>ROUND(G639*F639,2)</f>
        <v>0</v>
      </c>
      <c r="I639" s="280" t="s">
        <v>982</v>
      </c>
    </row>
    <row r="640" spans="1:9" s="526" customFormat="1" ht="12" x14ac:dyDescent="0.2">
      <c r="A640" s="175"/>
      <c r="B640" s="221" t="s">
        <v>2912</v>
      </c>
      <c r="C640" s="209"/>
      <c r="D640" s="524" t="s">
        <v>4855</v>
      </c>
      <c r="E640" s="209"/>
      <c r="F640" s="209"/>
      <c r="G640" s="209"/>
      <c r="H640" s="209"/>
      <c r="I640" s="385"/>
    </row>
    <row r="641" spans="1:9" s="526" customFormat="1" ht="12" x14ac:dyDescent="0.2">
      <c r="A641" s="175"/>
      <c r="B641" s="454" t="s">
        <v>983</v>
      </c>
      <c r="C641" s="209"/>
      <c r="D641" s="180" t="s">
        <v>4856</v>
      </c>
      <c r="E641" s="209"/>
      <c r="F641" s="209"/>
      <c r="G641" s="209"/>
      <c r="H641" s="209"/>
      <c r="I641" s="385"/>
    </row>
    <row r="642" spans="1:9" s="526" customFormat="1" ht="9.9499999999999993" customHeight="1" x14ac:dyDescent="0.2">
      <c r="A642" s="177"/>
      <c r="B642" s="221" t="s">
        <v>985</v>
      </c>
      <c r="C642" s="210" t="s">
        <v>986</v>
      </c>
      <c r="D642" s="211" t="s">
        <v>4789</v>
      </c>
      <c r="E642" s="212"/>
      <c r="F642" s="210" t="s">
        <v>986</v>
      </c>
      <c r="G642" s="212"/>
      <c r="H642" s="212"/>
      <c r="I642" s="383"/>
    </row>
    <row r="643" spans="1:9" s="526" customFormat="1" ht="9.9499999999999993" customHeight="1" x14ac:dyDescent="0.2">
      <c r="A643" s="177"/>
      <c r="B643" s="221" t="s">
        <v>985</v>
      </c>
      <c r="C643" s="210" t="s">
        <v>986</v>
      </c>
      <c r="D643" s="211" t="s">
        <v>4790</v>
      </c>
      <c r="E643" s="212"/>
      <c r="F643" s="210" t="s">
        <v>986</v>
      </c>
      <c r="G643" s="212"/>
      <c r="H643" s="212"/>
      <c r="I643" s="383"/>
    </row>
    <row r="644" spans="1:9" s="526" customFormat="1" ht="9.9499999999999993" customHeight="1" x14ac:dyDescent="0.2">
      <c r="A644" s="178"/>
      <c r="B644" s="221" t="s">
        <v>985</v>
      </c>
      <c r="C644" s="213" t="s">
        <v>986</v>
      </c>
      <c r="D644" s="214" t="s">
        <v>4857</v>
      </c>
      <c r="E644" s="215"/>
      <c r="F644" s="216">
        <v>29.2</v>
      </c>
      <c r="G644" s="215"/>
      <c r="H644" s="215"/>
      <c r="I644" s="384"/>
    </row>
    <row r="645" spans="1:9" s="526" customFormat="1" ht="9.9499999999999993" customHeight="1" x14ac:dyDescent="0.2">
      <c r="A645" s="179"/>
      <c r="B645" s="221" t="s">
        <v>985</v>
      </c>
      <c r="C645" s="217" t="s">
        <v>986</v>
      </c>
      <c r="D645" s="218" t="s">
        <v>1023</v>
      </c>
      <c r="E645" s="219"/>
      <c r="F645" s="220">
        <v>29.2</v>
      </c>
      <c r="G645" s="219"/>
      <c r="H645" s="219"/>
      <c r="I645" s="387"/>
    </row>
    <row r="646" spans="1:9" s="46" customFormat="1" ht="24.95" customHeight="1" x14ac:dyDescent="0.25">
      <c r="A646" s="572" t="s">
        <v>4858</v>
      </c>
      <c r="B646" s="572" t="s">
        <v>979</v>
      </c>
      <c r="C646" s="573" t="s">
        <v>4853</v>
      </c>
      <c r="D646" s="574" t="s">
        <v>4854</v>
      </c>
      <c r="E646" s="575" t="s">
        <v>106</v>
      </c>
      <c r="F646" s="576">
        <v>20.8</v>
      </c>
      <c r="G646" s="67"/>
      <c r="H646" s="577">
        <f>ROUND(G646*F646,2)</f>
        <v>0</v>
      </c>
      <c r="I646" s="574" t="s">
        <v>982</v>
      </c>
    </row>
    <row r="647" spans="1:9" s="526" customFormat="1" ht="12" x14ac:dyDescent="0.2">
      <c r="A647" s="603"/>
      <c r="B647" s="604" t="s">
        <v>2912</v>
      </c>
      <c r="C647" s="605"/>
      <c r="D647" s="619" t="s">
        <v>4859</v>
      </c>
      <c r="E647" s="605"/>
      <c r="F647" s="605"/>
      <c r="G647" s="605"/>
      <c r="H647" s="605"/>
      <c r="I647" s="606"/>
    </row>
    <row r="648" spans="1:9" s="526" customFormat="1" ht="12" x14ac:dyDescent="0.2">
      <c r="A648" s="603"/>
      <c r="B648" s="607" t="s">
        <v>983</v>
      </c>
      <c r="C648" s="605"/>
      <c r="D648" s="222" t="s">
        <v>4856</v>
      </c>
      <c r="E648" s="605"/>
      <c r="F648" s="605"/>
      <c r="G648" s="605"/>
      <c r="H648" s="605"/>
      <c r="I648" s="606"/>
    </row>
    <row r="649" spans="1:9" s="526" customFormat="1" ht="12" x14ac:dyDescent="0.2">
      <c r="A649" s="623"/>
      <c r="B649" s="604" t="s">
        <v>985</v>
      </c>
      <c r="C649" s="624" t="s">
        <v>986</v>
      </c>
      <c r="D649" s="625" t="s">
        <v>4793</v>
      </c>
      <c r="E649" s="626"/>
      <c r="F649" s="624" t="s">
        <v>986</v>
      </c>
      <c r="G649" s="626"/>
      <c r="H649" s="626"/>
      <c r="I649" s="627"/>
    </row>
    <row r="650" spans="1:9" s="526" customFormat="1" ht="12" x14ac:dyDescent="0.2">
      <c r="A650" s="628"/>
      <c r="B650" s="604" t="s">
        <v>985</v>
      </c>
      <c r="C650" s="629" t="s">
        <v>986</v>
      </c>
      <c r="D650" s="630" t="s">
        <v>4860</v>
      </c>
      <c r="E650" s="631"/>
      <c r="F650" s="632">
        <v>20.8</v>
      </c>
      <c r="G650" s="631"/>
      <c r="H650" s="631"/>
      <c r="I650" s="633"/>
    </row>
    <row r="651" spans="1:9" s="46" customFormat="1" ht="24.95" customHeight="1" x14ac:dyDescent="0.25">
      <c r="A651" s="278" t="s">
        <v>1253</v>
      </c>
      <c r="B651" s="278" t="s">
        <v>979</v>
      </c>
      <c r="C651" s="382" t="s">
        <v>4861</v>
      </c>
      <c r="D651" s="280" t="s">
        <v>4862</v>
      </c>
      <c r="E651" s="281" t="s">
        <v>92</v>
      </c>
      <c r="F651" s="282">
        <v>1</v>
      </c>
      <c r="G651" s="67"/>
      <c r="H651" s="254">
        <f>ROUND(G651*F651,2)</f>
        <v>0</v>
      </c>
      <c r="I651" s="280" t="s">
        <v>986</v>
      </c>
    </row>
    <row r="652" spans="1:9" s="526" customFormat="1" ht="12" x14ac:dyDescent="0.2">
      <c r="A652" s="175"/>
      <c r="B652" s="221" t="s">
        <v>2912</v>
      </c>
      <c r="C652" s="209"/>
      <c r="D652" s="524" t="s">
        <v>4862</v>
      </c>
      <c r="E652" s="209"/>
      <c r="F652" s="209"/>
      <c r="G652" s="209"/>
      <c r="H652" s="209"/>
      <c r="I652" s="385"/>
    </row>
    <row r="653" spans="1:9" s="526" customFormat="1" ht="36" x14ac:dyDescent="0.2">
      <c r="A653" s="175"/>
      <c r="B653" s="221" t="s">
        <v>1079</v>
      </c>
      <c r="C653" s="209"/>
      <c r="D653" s="227" t="s">
        <v>4863</v>
      </c>
      <c r="E653" s="209"/>
      <c r="F653" s="209"/>
      <c r="G653" s="209"/>
      <c r="H653" s="209"/>
      <c r="I653" s="385"/>
    </row>
    <row r="654" spans="1:9" s="526" customFormat="1" ht="9.9499999999999993" customHeight="1" x14ac:dyDescent="0.2">
      <c r="A654" s="177"/>
      <c r="B654" s="221" t="s">
        <v>985</v>
      </c>
      <c r="C654" s="210" t="s">
        <v>986</v>
      </c>
      <c r="D654" s="211" t="s">
        <v>4864</v>
      </c>
      <c r="E654" s="212"/>
      <c r="F654" s="210" t="s">
        <v>986</v>
      </c>
      <c r="G654" s="212"/>
      <c r="H654" s="212"/>
      <c r="I654" s="383"/>
    </row>
    <row r="655" spans="1:9" s="526" customFormat="1" ht="9.9499999999999993" customHeight="1" x14ac:dyDescent="0.2">
      <c r="A655" s="178"/>
      <c r="B655" s="221" t="s">
        <v>985</v>
      </c>
      <c r="C655" s="213" t="s">
        <v>986</v>
      </c>
      <c r="D655" s="214" t="s">
        <v>4865</v>
      </c>
      <c r="E655" s="215"/>
      <c r="F655" s="216">
        <v>1</v>
      </c>
      <c r="G655" s="215"/>
      <c r="H655" s="215"/>
      <c r="I655" s="384"/>
    </row>
    <row r="656" spans="1:9" s="46" customFormat="1" ht="24.95" customHeight="1" x14ac:dyDescent="0.25">
      <c r="A656" s="278" t="s">
        <v>1207</v>
      </c>
      <c r="B656" s="278" t="s">
        <v>979</v>
      </c>
      <c r="C656" s="382" t="s">
        <v>4866</v>
      </c>
      <c r="D656" s="280" t="s">
        <v>4867</v>
      </c>
      <c r="E656" s="281" t="s">
        <v>106</v>
      </c>
      <c r="F656" s="282">
        <v>1.478</v>
      </c>
      <c r="G656" s="67"/>
      <c r="H656" s="254">
        <f>ROUND(G656*F656,2)</f>
        <v>0</v>
      </c>
      <c r="I656" s="280" t="s">
        <v>986</v>
      </c>
    </row>
    <row r="657" spans="1:9" s="526" customFormat="1" ht="12" x14ac:dyDescent="0.2">
      <c r="A657" s="175"/>
      <c r="B657" s="221" t="s">
        <v>2912</v>
      </c>
      <c r="C657" s="209"/>
      <c r="D657" s="524" t="s">
        <v>4867</v>
      </c>
      <c r="E657" s="209"/>
      <c r="F657" s="209"/>
      <c r="G657" s="209"/>
      <c r="H657" s="209"/>
      <c r="I657" s="385"/>
    </row>
    <row r="658" spans="1:9" s="526" customFormat="1" ht="48" x14ac:dyDescent="0.2">
      <c r="A658" s="175"/>
      <c r="B658" s="221" t="s">
        <v>1079</v>
      </c>
      <c r="C658" s="209"/>
      <c r="D658" s="227" t="s">
        <v>4868</v>
      </c>
      <c r="E658" s="209"/>
      <c r="F658" s="209"/>
      <c r="G658" s="209"/>
      <c r="H658" s="209"/>
      <c r="I658" s="385"/>
    </row>
    <row r="659" spans="1:9" s="526" customFormat="1" ht="9.9499999999999993" customHeight="1" x14ac:dyDescent="0.2">
      <c r="A659" s="177"/>
      <c r="B659" s="221" t="s">
        <v>985</v>
      </c>
      <c r="C659" s="210" t="s">
        <v>986</v>
      </c>
      <c r="D659" s="211" t="s">
        <v>4543</v>
      </c>
      <c r="E659" s="212"/>
      <c r="F659" s="210" t="s">
        <v>986</v>
      </c>
      <c r="G659" s="212"/>
      <c r="H659" s="212"/>
      <c r="I659" s="383"/>
    </row>
    <row r="660" spans="1:9" s="526" customFormat="1" ht="9.9499999999999993" customHeight="1" x14ac:dyDescent="0.2">
      <c r="A660" s="177"/>
      <c r="B660" s="221" t="s">
        <v>985</v>
      </c>
      <c r="C660" s="210" t="s">
        <v>986</v>
      </c>
      <c r="D660" s="211" t="s">
        <v>4544</v>
      </c>
      <c r="E660" s="212"/>
      <c r="F660" s="210" t="s">
        <v>986</v>
      </c>
      <c r="G660" s="212"/>
      <c r="H660" s="212"/>
      <c r="I660" s="383"/>
    </row>
    <row r="661" spans="1:9" s="526" customFormat="1" ht="9.9499999999999993" customHeight="1" x14ac:dyDescent="0.2">
      <c r="A661" s="178"/>
      <c r="B661" s="221" t="s">
        <v>985</v>
      </c>
      <c r="C661" s="213" t="s">
        <v>986</v>
      </c>
      <c r="D661" s="214" t="s">
        <v>4869</v>
      </c>
      <c r="E661" s="215"/>
      <c r="F661" s="216">
        <v>1.478</v>
      </c>
      <c r="G661" s="215"/>
      <c r="H661" s="215"/>
      <c r="I661" s="384"/>
    </row>
    <row r="662" spans="1:9" s="46" customFormat="1" ht="24.95" customHeight="1" x14ac:dyDescent="0.25">
      <c r="A662" s="278" t="s">
        <v>1212</v>
      </c>
      <c r="B662" s="278" t="s">
        <v>979</v>
      </c>
      <c r="C662" s="382" t="s">
        <v>4870</v>
      </c>
      <c r="D662" s="280" t="s">
        <v>4871</v>
      </c>
      <c r="E662" s="281" t="s">
        <v>106</v>
      </c>
      <c r="F662" s="282">
        <v>0.52800000000000002</v>
      </c>
      <c r="G662" s="67"/>
      <c r="H662" s="254">
        <f>ROUND(G662*F662,2)</f>
        <v>0</v>
      </c>
      <c r="I662" s="280" t="s">
        <v>986</v>
      </c>
    </row>
    <row r="663" spans="1:9" s="526" customFormat="1" ht="12" x14ac:dyDescent="0.2">
      <c r="A663" s="175"/>
      <c r="B663" s="221" t="s">
        <v>2912</v>
      </c>
      <c r="C663" s="209"/>
      <c r="D663" s="524" t="s">
        <v>4871</v>
      </c>
      <c r="E663" s="209"/>
      <c r="F663" s="209"/>
      <c r="G663" s="209"/>
      <c r="H663" s="209"/>
      <c r="I663" s="385"/>
    </row>
    <row r="664" spans="1:9" s="526" customFormat="1" ht="48" x14ac:dyDescent="0.2">
      <c r="A664" s="175"/>
      <c r="B664" s="221" t="s">
        <v>1079</v>
      </c>
      <c r="C664" s="209"/>
      <c r="D664" s="227" t="s">
        <v>4868</v>
      </c>
      <c r="E664" s="209"/>
      <c r="F664" s="209"/>
      <c r="G664" s="209"/>
      <c r="H664" s="209"/>
      <c r="I664" s="385"/>
    </row>
    <row r="665" spans="1:9" s="526" customFormat="1" ht="12" x14ac:dyDescent="0.2">
      <c r="A665" s="177"/>
      <c r="B665" s="221" t="s">
        <v>985</v>
      </c>
      <c r="C665" s="210" t="s">
        <v>986</v>
      </c>
      <c r="D665" s="211" t="s">
        <v>4543</v>
      </c>
      <c r="E665" s="212"/>
      <c r="F665" s="210" t="s">
        <v>986</v>
      </c>
      <c r="G665" s="212"/>
      <c r="H665" s="212"/>
      <c r="I665" s="383"/>
    </row>
    <row r="666" spans="1:9" s="526" customFormat="1" ht="12" x14ac:dyDescent="0.2">
      <c r="A666" s="178"/>
      <c r="B666" s="221" t="s">
        <v>985</v>
      </c>
      <c r="C666" s="213" t="s">
        <v>986</v>
      </c>
      <c r="D666" s="214" t="s">
        <v>4872</v>
      </c>
      <c r="E666" s="215"/>
      <c r="F666" s="216">
        <v>0.52800000000000002</v>
      </c>
      <c r="G666" s="215"/>
      <c r="H666" s="215"/>
      <c r="I666" s="384"/>
    </row>
    <row r="667" spans="1:9" s="46" customFormat="1" ht="24.95" customHeight="1" x14ac:dyDescent="0.25">
      <c r="A667" s="572" t="s">
        <v>1192</v>
      </c>
      <c r="B667" s="572" t="s">
        <v>979</v>
      </c>
      <c r="C667" s="573" t="s">
        <v>4873</v>
      </c>
      <c r="D667" s="574" t="s">
        <v>4874</v>
      </c>
      <c r="E667" s="575" t="s">
        <v>125</v>
      </c>
      <c r="F667" s="576">
        <v>10.4</v>
      </c>
      <c r="G667" s="67"/>
      <c r="H667" s="577">
        <f>ROUND(G667*F667,2)</f>
        <v>0</v>
      </c>
      <c r="I667" s="574" t="s">
        <v>982</v>
      </c>
    </row>
    <row r="668" spans="1:9" s="526" customFormat="1" ht="24" x14ac:dyDescent="0.2">
      <c r="A668" s="175"/>
      <c r="B668" s="221" t="s">
        <v>2912</v>
      </c>
      <c r="C668" s="209"/>
      <c r="D668" s="524" t="s">
        <v>4875</v>
      </c>
      <c r="E668" s="209"/>
      <c r="F668" s="209"/>
      <c r="G668" s="209"/>
      <c r="H668" s="209"/>
      <c r="I668" s="385"/>
    </row>
    <row r="669" spans="1:9" s="526" customFormat="1" ht="12" x14ac:dyDescent="0.2">
      <c r="A669" s="175"/>
      <c r="B669" s="454" t="s">
        <v>983</v>
      </c>
      <c r="C669" s="209"/>
      <c r="D669" s="180" t="s">
        <v>4876</v>
      </c>
      <c r="E669" s="209"/>
      <c r="F669" s="209"/>
      <c r="G669" s="209"/>
      <c r="H669" s="209"/>
      <c r="I669" s="385"/>
    </row>
    <row r="670" spans="1:9" s="526" customFormat="1" ht="12" x14ac:dyDescent="0.2">
      <c r="A670" s="177"/>
      <c r="B670" s="221" t="s">
        <v>985</v>
      </c>
      <c r="C670" s="210" t="s">
        <v>986</v>
      </c>
      <c r="D670" s="211" t="s">
        <v>4334</v>
      </c>
      <c r="E670" s="212"/>
      <c r="F670" s="210" t="s">
        <v>986</v>
      </c>
      <c r="G670" s="212"/>
      <c r="H670" s="212"/>
      <c r="I670" s="383"/>
    </row>
    <row r="671" spans="1:9" s="526" customFormat="1" ht="12" x14ac:dyDescent="0.2">
      <c r="A671" s="178"/>
      <c r="B671" s="221" t="s">
        <v>985</v>
      </c>
      <c r="C671" s="213" t="s">
        <v>986</v>
      </c>
      <c r="D671" s="214" t="s">
        <v>4877</v>
      </c>
      <c r="E671" s="215"/>
      <c r="F671" s="216">
        <v>6</v>
      </c>
      <c r="G671" s="215"/>
      <c r="H671" s="215"/>
      <c r="I671" s="384"/>
    </row>
    <row r="672" spans="1:9" s="526" customFormat="1" ht="12" x14ac:dyDescent="0.2">
      <c r="A672" s="177"/>
      <c r="B672" s="221" t="s">
        <v>985</v>
      </c>
      <c r="C672" s="210" t="s">
        <v>986</v>
      </c>
      <c r="D672" s="211" t="s">
        <v>4878</v>
      </c>
      <c r="E672" s="212"/>
      <c r="F672" s="210" t="s">
        <v>986</v>
      </c>
      <c r="G672" s="212"/>
      <c r="H672" s="212"/>
      <c r="I672" s="383"/>
    </row>
    <row r="673" spans="1:9" s="526" customFormat="1" ht="12" x14ac:dyDescent="0.2">
      <c r="A673" s="178"/>
      <c r="B673" s="221" t="s">
        <v>985</v>
      </c>
      <c r="C673" s="213" t="s">
        <v>986</v>
      </c>
      <c r="D673" s="214" t="s">
        <v>4879</v>
      </c>
      <c r="E673" s="215"/>
      <c r="F673" s="216">
        <v>4.4000000000000004</v>
      </c>
      <c r="G673" s="215"/>
      <c r="H673" s="215"/>
      <c r="I673" s="384"/>
    </row>
    <row r="674" spans="1:9" s="526" customFormat="1" ht="12" x14ac:dyDescent="0.2">
      <c r="A674" s="179"/>
      <c r="B674" s="221" t="s">
        <v>985</v>
      </c>
      <c r="C674" s="217" t="s">
        <v>986</v>
      </c>
      <c r="D674" s="218" t="s">
        <v>1023</v>
      </c>
      <c r="E674" s="219"/>
      <c r="F674" s="220">
        <v>10.4</v>
      </c>
      <c r="G674" s="219"/>
      <c r="H674" s="219"/>
      <c r="I674" s="387"/>
    </row>
    <row r="675" spans="1:9" ht="24.95" customHeight="1" x14ac:dyDescent="0.2">
      <c r="A675" s="578" t="s">
        <v>1197</v>
      </c>
      <c r="B675" s="578" t="s">
        <v>1145</v>
      </c>
      <c r="C675" s="579" t="s">
        <v>4880</v>
      </c>
      <c r="D675" s="580" t="s">
        <v>4881</v>
      </c>
      <c r="E675" s="581" t="s">
        <v>100</v>
      </c>
      <c r="F675" s="582">
        <v>7.0000000000000001E-3</v>
      </c>
      <c r="G675" s="117"/>
      <c r="H675" s="583">
        <f>ROUND(G675*F675,2)</f>
        <v>0</v>
      </c>
      <c r="I675" s="580" t="s">
        <v>982</v>
      </c>
    </row>
    <row r="676" spans="1:9" s="526" customFormat="1" ht="12" x14ac:dyDescent="0.2">
      <c r="A676" s="175"/>
      <c r="B676" s="221" t="s">
        <v>2912</v>
      </c>
      <c r="C676" s="209"/>
      <c r="D676" s="524" t="s">
        <v>4881</v>
      </c>
      <c r="E676" s="209"/>
      <c r="F676" s="209"/>
      <c r="G676" s="209"/>
      <c r="H676" s="209"/>
      <c r="I676" s="385"/>
    </row>
    <row r="677" spans="1:9" s="526" customFormat="1" ht="12" x14ac:dyDescent="0.2">
      <c r="A677" s="177"/>
      <c r="B677" s="221" t="s">
        <v>985</v>
      </c>
      <c r="C677" s="210" t="s">
        <v>986</v>
      </c>
      <c r="D677" s="211" t="s">
        <v>4334</v>
      </c>
      <c r="E677" s="212"/>
      <c r="F677" s="210" t="s">
        <v>986</v>
      </c>
      <c r="G677" s="212"/>
      <c r="H677" s="212"/>
      <c r="I677" s="383"/>
    </row>
    <row r="678" spans="1:9" s="526" customFormat="1" ht="12" x14ac:dyDescent="0.2">
      <c r="A678" s="178"/>
      <c r="B678" s="221" t="s">
        <v>985</v>
      </c>
      <c r="C678" s="213" t="s">
        <v>986</v>
      </c>
      <c r="D678" s="214" t="s">
        <v>4882</v>
      </c>
      <c r="E678" s="215"/>
      <c r="F678" s="216">
        <v>4.0000000000000001E-3</v>
      </c>
      <c r="G678" s="215"/>
      <c r="H678" s="215"/>
      <c r="I678" s="384"/>
    </row>
    <row r="679" spans="1:9" s="526" customFormat="1" ht="12" x14ac:dyDescent="0.2">
      <c r="A679" s="177"/>
      <c r="B679" s="221" t="s">
        <v>985</v>
      </c>
      <c r="C679" s="210" t="s">
        <v>986</v>
      </c>
      <c r="D679" s="211" t="s">
        <v>4878</v>
      </c>
      <c r="E679" s="212"/>
      <c r="F679" s="210" t="s">
        <v>986</v>
      </c>
      <c r="G679" s="212"/>
      <c r="H679" s="212"/>
      <c r="I679" s="383"/>
    </row>
    <row r="680" spans="1:9" s="526" customFormat="1" ht="12" x14ac:dyDescent="0.2">
      <c r="A680" s="178"/>
      <c r="B680" s="221" t="s">
        <v>985</v>
      </c>
      <c r="C680" s="213" t="s">
        <v>986</v>
      </c>
      <c r="D680" s="214" t="s">
        <v>4883</v>
      </c>
      <c r="E680" s="215"/>
      <c r="F680" s="216">
        <v>3.0000000000000001E-3</v>
      </c>
      <c r="G680" s="215"/>
      <c r="H680" s="215"/>
      <c r="I680" s="384"/>
    </row>
    <row r="681" spans="1:9" s="526" customFormat="1" ht="12" x14ac:dyDescent="0.2">
      <c r="A681" s="179"/>
      <c r="B681" s="221" t="s">
        <v>985</v>
      </c>
      <c r="C681" s="217" t="s">
        <v>986</v>
      </c>
      <c r="D681" s="218" t="s">
        <v>1023</v>
      </c>
      <c r="E681" s="219"/>
      <c r="F681" s="220">
        <v>7.0000000000000001E-3</v>
      </c>
      <c r="G681" s="219"/>
      <c r="H681" s="219"/>
      <c r="I681" s="387"/>
    </row>
    <row r="682" spans="1:9" s="46" customFormat="1" ht="24.95" customHeight="1" x14ac:dyDescent="0.25">
      <c r="A682" s="278" t="s">
        <v>4884</v>
      </c>
      <c r="B682" s="278" t="s">
        <v>979</v>
      </c>
      <c r="C682" s="382" t="s">
        <v>4885</v>
      </c>
      <c r="D682" s="280" t="s">
        <v>4886</v>
      </c>
      <c r="E682" s="281" t="s">
        <v>125</v>
      </c>
      <c r="F682" s="282">
        <v>5.6</v>
      </c>
      <c r="G682" s="67"/>
      <c r="H682" s="254">
        <f>ROUND(G682*F682,2)</f>
        <v>0</v>
      </c>
      <c r="I682" s="280" t="s">
        <v>982</v>
      </c>
    </row>
    <row r="683" spans="1:9" s="526" customFormat="1" ht="24" x14ac:dyDescent="0.2">
      <c r="A683" s="175"/>
      <c r="B683" s="221" t="s">
        <v>2912</v>
      </c>
      <c r="C683" s="209"/>
      <c r="D683" s="524" t="s">
        <v>4887</v>
      </c>
      <c r="E683" s="209"/>
      <c r="F683" s="209"/>
      <c r="G683" s="209"/>
      <c r="H683" s="209"/>
      <c r="I683" s="385"/>
    </row>
    <row r="684" spans="1:9" s="526" customFormat="1" ht="12" x14ac:dyDescent="0.2">
      <c r="A684" s="175"/>
      <c r="B684" s="454" t="s">
        <v>983</v>
      </c>
      <c r="C684" s="209"/>
      <c r="D684" s="180" t="s">
        <v>4888</v>
      </c>
      <c r="E684" s="209"/>
      <c r="F684" s="209"/>
      <c r="G684" s="209"/>
      <c r="H684" s="209"/>
      <c r="I684" s="385"/>
    </row>
    <row r="685" spans="1:9" s="526" customFormat="1" ht="12" x14ac:dyDescent="0.2">
      <c r="A685" s="177"/>
      <c r="B685" s="221" t="s">
        <v>985</v>
      </c>
      <c r="C685" s="210" t="s">
        <v>986</v>
      </c>
      <c r="D685" s="211" t="s">
        <v>4543</v>
      </c>
      <c r="E685" s="212"/>
      <c r="F685" s="210" t="s">
        <v>986</v>
      </c>
      <c r="G685" s="212"/>
      <c r="H685" s="212"/>
      <c r="I685" s="383"/>
    </row>
    <row r="686" spans="1:9" s="526" customFormat="1" ht="12" x14ac:dyDescent="0.2">
      <c r="A686" s="177"/>
      <c r="B686" s="221" t="s">
        <v>985</v>
      </c>
      <c r="C686" s="210" t="s">
        <v>986</v>
      </c>
      <c r="D686" s="211" t="s">
        <v>4544</v>
      </c>
      <c r="E686" s="212"/>
      <c r="F686" s="210" t="s">
        <v>986</v>
      </c>
      <c r="G686" s="212"/>
      <c r="H686" s="212"/>
      <c r="I686" s="383"/>
    </row>
    <row r="687" spans="1:9" s="526" customFormat="1" ht="12" x14ac:dyDescent="0.2">
      <c r="A687" s="178"/>
      <c r="B687" s="221" t="s">
        <v>985</v>
      </c>
      <c r="C687" s="213" t="s">
        <v>986</v>
      </c>
      <c r="D687" s="214" t="s">
        <v>4889</v>
      </c>
      <c r="E687" s="215"/>
      <c r="F687" s="216">
        <v>5.6</v>
      </c>
      <c r="G687" s="215"/>
      <c r="H687" s="215"/>
      <c r="I687" s="384"/>
    </row>
    <row r="688" spans="1:9" s="526" customFormat="1" ht="12" x14ac:dyDescent="0.2">
      <c r="A688" s="179"/>
      <c r="B688" s="221" t="s">
        <v>985</v>
      </c>
      <c r="C688" s="217" t="s">
        <v>986</v>
      </c>
      <c r="D688" s="218" t="s">
        <v>1023</v>
      </c>
      <c r="E688" s="219"/>
      <c r="F688" s="220">
        <v>5.6</v>
      </c>
      <c r="G688" s="219"/>
      <c r="H688" s="219"/>
      <c r="I688" s="387"/>
    </row>
    <row r="689" spans="1:9" s="46" customFormat="1" ht="24.95" customHeight="1" x14ac:dyDescent="0.25">
      <c r="A689" s="572" t="s">
        <v>4890</v>
      </c>
      <c r="B689" s="572" t="s">
        <v>979</v>
      </c>
      <c r="C689" s="573" t="s">
        <v>4885</v>
      </c>
      <c r="D689" s="574" t="s">
        <v>4886</v>
      </c>
      <c r="E689" s="575" t="s">
        <v>125</v>
      </c>
      <c r="F689" s="576">
        <v>14.7</v>
      </c>
      <c r="G689" s="67"/>
      <c r="H689" s="577">
        <f>ROUND(G689*F689,2)</f>
        <v>0</v>
      </c>
      <c r="I689" s="574" t="s">
        <v>982</v>
      </c>
    </row>
    <row r="690" spans="1:9" ht="22.5" x14ac:dyDescent="0.2">
      <c r="A690" s="603"/>
      <c r="B690" s="620" t="s">
        <v>2912</v>
      </c>
      <c r="C690" s="605"/>
      <c r="D690" s="621" t="s">
        <v>4891</v>
      </c>
      <c r="E690" s="605"/>
      <c r="F690" s="605"/>
      <c r="G690" s="605"/>
      <c r="H690" s="605"/>
      <c r="I690" s="606"/>
    </row>
    <row r="691" spans="1:9" ht="11.25" x14ac:dyDescent="0.2">
      <c r="A691" s="603"/>
      <c r="B691" s="622" t="s">
        <v>983</v>
      </c>
      <c r="C691" s="605"/>
      <c r="D691" s="166" t="s">
        <v>4888</v>
      </c>
      <c r="E691" s="605"/>
      <c r="F691" s="605"/>
      <c r="G691" s="605"/>
      <c r="H691" s="605"/>
      <c r="I691" s="606"/>
    </row>
    <row r="692" spans="1:9" ht="11.25" x14ac:dyDescent="0.2">
      <c r="A692" s="623"/>
      <c r="B692" s="620" t="s">
        <v>985</v>
      </c>
      <c r="C692" s="624" t="s">
        <v>986</v>
      </c>
      <c r="D692" s="625" t="s">
        <v>4334</v>
      </c>
      <c r="E692" s="626"/>
      <c r="F692" s="624" t="s">
        <v>986</v>
      </c>
      <c r="G692" s="626"/>
      <c r="H692" s="626"/>
      <c r="I692" s="627"/>
    </row>
    <row r="693" spans="1:9" ht="11.25" x14ac:dyDescent="0.2">
      <c r="A693" s="628"/>
      <c r="B693" s="620" t="s">
        <v>985</v>
      </c>
      <c r="C693" s="629" t="s">
        <v>986</v>
      </c>
      <c r="D693" s="630" t="s">
        <v>4892</v>
      </c>
      <c r="E693" s="631"/>
      <c r="F693" s="632">
        <v>5.4</v>
      </c>
      <c r="G693" s="631"/>
      <c r="H693" s="631"/>
      <c r="I693" s="633"/>
    </row>
    <row r="694" spans="1:9" ht="11.25" x14ac:dyDescent="0.2">
      <c r="A694" s="628"/>
      <c r="B694" s="620" t="s">
        <v>985</v>
      </c>
      <c r="C694" s="629" t="s">
        <v>986</v>
      </c>
      <c r="D694" s="630" t="s">
        <v>4893</v>
      </c>
      <c r="E694" s="631"/>
      <c r="F694" s="632">
        <v>7.2</v>
      </c>
      <c r="G694" s="631"/>
      <c r="H694" s="631"/>
      <c r="I694" s="633"/>
    </row>
    <row r="695" spans="1:9" ht="11.25" x14ac:dyDescent="0.2">
      <c r="A695" s="628"/>
      <c r="B695" s="620" t="s">
        <v>985</v>
      </c>
      <c r="C695" s="629" t="s">
        <v>986</v>
      </c>
      <c r="D695" s="630" t="s">
        <v>4894</v>
      </c>
      <c r="E695" s="631"/>
      <c r="F695" s="632">
        <v>2.1</v>
      </c>
      <c r="G695" s="631"/>
      <c r="H695" s="631"/>
      <c r="I695" s="633"/>
    </row>
    <row r="696" spans="1:9" ht="11.25" x14ac:dyDescent="0.2">
      <c r="A696" s="634"/>
      <c r="B696" s="620" t="s">
        <v>985</v>
      </c>
      <c r="C696" s="635" t="s">
        <v>986</v>
      </c>
      <c r="D696" s="636" t="s">
        <v>1023</v>
      </c>
      <c r="E696" s="637"/>
      <c r="F696" s="638">
        <v>14.7</v>
      </c>
      <c r="G696" s="637"/>
      <c r="H696" s="637"/>
      <c r="I696" s="639"/>
    </row>
    <row r="697" spans="1:9" s="526" customFormat="1" ht="12" x14ac:dyDescent="0.2">
      <c r="A697" s="179"/>
      <c r="B697" s="221"/>
      <c r="C697" s="217"/>
      <c r="D697" s="218"/>
      <c r="E697" s="219"/>
      <c r="F697" s="220"/>
      <c r="G697" s="952"/>
      <c r="H697" s="219"/>
      <c r="I697" s="387"/>
    </row>
    <row r="698" spans="1:9" s="526" customFormat="1" ht="12" x14ac:dyDescent="0.2">
      <c r="A698" s="179"/>
      <c r="B698" s="221"/>
      <c r="C698" s="217"/>
      <c r="D698" s="218"/>
      <c r="E698" s="219"/>
      <c r="F698" s="220"/>
      <c r="G698" s="952"/>
      <c r="H698" s="219"/>
      <c r="I698" s="387"/>
    </row>
    <row r="699" spans="1:9" s="526" customFormat="1" ht="12" x14ac:dyDescent="0.2">
      <c r="A699" s="179"/>
      <c r="B699" s="221"/>
      <c r="C699" s="217"/>
      <c r="D699" s="218"/>
      <c r="E699" s="219"/>
      <c r="F699" s="220"/>
      <c r="G699" s="952"/>
      <c r="H699" s="219"/>
      <c r="I699" s="387"/>
    </row>
    <row r="700" spans="1:9" ht="24.95" customHeight="1" x14ac:dyDescent="0.2">
      <c r="A700" s="167" t="s">
        <v>4895</v>
      </c>
      <c r="B700" s="167" t="s">
        <v>1145</v>
      </c>
      <c r="C700" s="168" t="s">
        <v>4896</v>
      </c>
      <c r="D700" s="169" t="s">
        <v>4897</v>
      </c>
      <c r="E700" s="170" t="s">
        <v>100</v>
      </c>
      <c r="F700" s="171">
        <v>7.0000000000000001E-3</v>
      </c>
      <c r="G700" s="117"/>
      <c r="H700" s="172">
        <f>ROUND(F700*G700,2)</f>
        <v>0</v>
      </c>
      <c r="I700" s="169" t="s">
        <v>982</v>
      </c>
    </row>
    <row r="701" spans="1:9" s="526" customFormat="1" ht="12" x14ac:dyDescent="0.2">
      <c r="A701" s="175"/>
      <c r="B701" s="221" t="s">
        <v>2912</v>
      </c>
      <c r="C701" s="209"/>
      <c r="D701" s="524" t="s">
        <v>4897</v>
      </c>
      <c r="E701" s="209"/>
      <c r="F701" s="209"/>
      <c r="G701" s="953"/>
      <c r="H701" s="209"/>
      <c r="I701" s="385"/>
    </row>
    <row r="702" spans="1:9" s="526" customFormat="1" ht="12" x14ac:dyDescent="0.2">
      <c r="A702" s="177"/>
      <c r="B702" s="221" t="s">
        <v>985</v>
      </c>
      <c r="C702" s="210" t="s">
        <v>986</v>
      </c>
      <c r="D702" s="211" t="s">
        <v>4543</v>
      </c>
      <c r="E702" s="212"/>
      <c r="F702" s="210" t="s">
        <v>986</v>
      </c>
      <c r="G702" s="954"/>
      <c r="H702" s="212"/>
      <c r="I702" s="383"/>
    </row>
    <row r="703" spans="1:9" s="526" customFormat="1" ht="12" x14ac:dyDescent="0.2">
      <c r="A703" s="177"/>
      <c r="B703" s="221" t="s">
        <v>985</v>
      </c>
      <c r="C703" s="210" t="s">
        <v>986</v>
      </c>
      <c r="D703" s="211" t="s">
        <v>4544</v>
      </c>
      <c r="E703" s="212"/>
      <c r="F703" s="210" t="s">
        <v>986</v>
      </c>
      <c r="G703" s="954"/>
      <c r="H703" s="212"/>
      <c r="I703" s="383"/>
    </row>
    <row r="704" spans="1:9" s="526" customFormat="1" ht="12" x14ac:dyDescent="0.2">
      <c r="A704" s="178"/>
      <c r="B704" s="221" t="s">
        <v>985</v>
      </c>
      <c r="C704" s="213" t="s">
        <v>986</v>
      </c>
      <c r="D704" s="214" t="s">
        <v>4898</v>
      </c>
      <c r="E704" s="215"/>
      <c r="F704" s="216">
        <v>7.0000000000000001E-3</v>
      </c>
      <c r="G704" s="955"/>
      <c r="H704" s="215"/>
      <c r="I704" s="384"/>
    </row>
    <row r="705" spans="1:9" s="526" customFormat="1" ht="12" x14ac:dyDescent="0.2">
      <c r="A705" s="179"/>
      <c r="B705" s="221" t="s">
        <v>985</v>
      </c>
      <c r="C705" s="217" t="s">
        <v>986</v>
      </c>
      <c r="D705" s="218" t="s">
        <v>1023</v>
      </c>
      <c r="E705" s="219"/>
      <c r="F705" s="220">
        <v>7.0000000000000001E-3</v>
      </c>
      <c r="G705" s="952"/>
      <c r="H705" s="219"/>
      <c r="I705" s="387"/>
    </row>
    <row r="706" spans="1:9" ht="24.95" customHeight="1" x14ac:dyDescent="0.2">
      <c r="A706" s="578" t="s">
        <v>4899</v>
      </c>
      <c r="B706" s="578" t="s">
        <v>1145</v>
      </c>
      <c r="C706" s="579" t="s">
        <v>4896</v>
      </c>
      <c r="D706" s="580" t="s">
        <v>4900</v>
      </c>
      <c r="E706" s="581" t="s">
        <v>100</v>
      </c>
      <c r="F706" s="582">
        <v>2.4E-2</v>
      </c>
      <c r="G706" s="117"/>
      <c r="H706" s="583">
        <f>ROUND(G706*F706,2)</f>
        <v>0</v>
      </c>
      <c r="I706" s="580" t="s">
        <v>982</v>
      </c>
    </row>
    <row r="707" spans="1:9" s="526" customFormat="1" ht="22.5" x14ac:dyDescent="0.2">
      <c r="A707" s="603"/>
      <c r="B707" s="604" t="s">
        <v>2912</v>
      </c>
      <c r="C707" s="605"/>
      <c r="D707" s="621" t="s">
        <v>4901</v>
      </c>
      <c r="E707" s="605"/>
      <c r="F707" s="605"/>
      <c r="G707" s="956"/>
      <c r="H707" s="605"/>
      <c r="I707" s="606"/>
    </row>
    <row r="708" spans="1:9" s="526" customFormat="1" ht="12" x14ac:dyDescent="0.2">
      <c r="A708" s="623"/>
      <c r="B708" s="604" t="s">
        <v>985</v>
      </c>
      <c r="C708" s="624" t="s">
        <v>986</v>
      </c>
      <c r="D708" s="625" t="s">
        <v>4334</v>
      </c>
      <c r="E708" s="626"/>
      <c r="F708" s="624" t="s">
        <v>986</v>
      </c>
      <c r="G708" s="957"/>
      <c r="H708" s="626"/>
      <c r="I708" s="627"/>
    </row>
    <row r="709" spans="1:9" s="526" customFormat="1" ht="12" x14ac:dyDescent="0.2">
      <c r="A709" s="628"/>
      <c r="B709" s="604" t="s">
        <v>985</v>
      </c>
      <c r="C709" s="629" t="s">
        <v>986</v>
      </c>
      <c r="D709" s="630" t="s">
        <v>4902</v>
      </c>
      <c r="E709" s="631"/>
      <c r="F709" s="632">
        <v>8.9999999999999993E-3</v>
      </c>
      <c r="G709" s="958"/>
      <c r="H709" s="631"/>
      <c r="I709" s="633"/>
    </row>
    <row r="710" spans="1:9" s="526" customFormat="1" ht="12" x14ac:dyDescent="0.2">
      <c r="A710" s="628"/>
      <c r="B710" s="604" t="s">
        <v>985</v>
      </c>
      <c r="C710" s="629" t="s">
        <v>986</v>
      </c>
      <c r="D710" s="630" t="s">
        <v>4903</v>
      </c>
      <c r="E710" s="631"/>
      <c r="F710" s="632">
        <v>1.2E-2</v>
      </c>
      <c r="G710" s="958"/>
      <c r="H710" s="631"/>
      <c r="I710" s="633"/>
    </row>
    <row r="711" spans="1:9" s="526" customFormat="1" ht="12" x14ac:dyDescent="0.2">
      <c r="A711" s="628"/>
      <c r="B711" s="604" t="s">
        <v>985</v>
      </c>
      <c r="C711" s="629" t="s">
        <v>986</v>
      </c>
      <c r="D711" s="630" t="s">
        <v>4904</v>
      </c>
      <c r="E711" s="631"/>
      <c r="F711" s="632">
        <v>3.0000000000000001E-3</v>
      </c>
      <c r="G711" s="958"/>
      <c r="H711" s="631"/>
      <c r="I711" s="633"/>
    </row>
    <row r="712" spans="1:9" s="526" customFormat="1" ht="12" x14ac:dyDescent="0.2">
      <c r="A712" s="634"/>
      <c r="B712" s="604" t="s">
        <v>985</v>
      </c>
      <c r="C712" s="635" t="s">
        <v>986</v>
      </c>
      <c r="D712" s="636" t="s">
        <v>1023</v>
      </c>
      <c r="E712" s="637"/>
      <c r="F712" s="638">
        <v>2.4E-2</v>
      </c>
      <c r="G712" s="959"/>
      <c r="H712" s="637"/>
      <c r="I712" s="639"/>
    </row>
    <row r="713" spans="1:9" s="46" customFormat="1" ht="24.95" customHeight="1" x14ac:dyDescent="0.25">
      <c r="A713" s="278" t="s">
        <v>1184</v>
      </c>
      <c r="B713" s="278" t="s">
        <v>979</v>
      </c>
      <c r="C713" s="382" t="s">
        <v>4905</v>
      </c>
      <c r="D713" s="280" t="s">
        <v>4906</v>
      </c>
      <c r="E713" s="281" t="s">
        <v>125</v>
      </c>
      <c r="F713" s="282">
        <v>8.4</v>
      </c>
      <c r="G713" s="67"/>
      <c r="H713" s="254">
        <f>ROUND(G713*F713,2)</f>
        <v>0</v>
      </c>
      <c r="I713" s="280" t="s">
        <v>982</v>
      </c>
    </row>
    <row r="714" spans="1:9" s="526" customFormat="1" ht="24" x14ac:dyDescent="0.2">
      <c r="A714" s="175"/>
      <c r="B714" s="221" t="s">
        <v>2912</v>
      </c>
      <c r="C714" s="209"/>
      <c r="D714" s="524" t="s">
        <v>4907</v>
      </c>
      <c r="E714" s="209"/>
      <c r="F714" s="209"/>
      <c r="G714" s="953"/>
      <c r="H714" s="209"/>
      <c r="I714" s="385"/>
    </row>
    <row r="715" spans="1:9" s="526" customFormat="1" ht="12" x14ac:dyDescent="0.2">
      <c r="A715" s="175"/>
      <c r="B715" s="454" t="s">
        <v>983</v>
      </c>
      <c r="C715" s="209"/>
      <c r="D715" s="180" t="s">
        <v>4908</v>
      </c>
      <c r="E715" s="209"/>
      <c r="F715" s="209"/>
      <c r="G715" s="953"/>
      <c r="H715" s="209"/>
      <c r="I715" s="385"/>
    </row>
    <row r="716" spans="1:9" s="526" customFormat="1" ht="12" x14ac:dyDescent="0.2">
      <c r="A716" s="177"/>
      <c r="B716" s="221" t="s">
        <v>985</v>
      </c>
      <c r="C716" s="210" t="s">
        <v>986</v>
      </c>
      <c r="D716" s="211" t="s">
        <v>4543</v>
      </c>
      <c r="E716" s="212"/>
      <c r="F716" s="210" t="s">
        <v>986</v>
      </c>
      <c r="G716" s="954"/>
      <c r="H716" s="212"/>
      <c r="I716" s="383"/>
    </row>
    <row r="717" spans="1:9" s="526" customFormat="1" ht="12" x14ac:dyDescent="0.2">
      <c r="A717" s="177"/>
      <c r="B717" s="221" t="s">
        <v>985</v>
      </c>
      <c r="C717" s="210" t="s">
        <v>986</v>
      </c>
      <c r="D717" s="211" t="s">
        <v>4544</v>
      </c>
      <c r="E717" s="212"/>
      <c r="F717" s="210" t="s">
        <v>986</v>
      </c>
      <c r="G717" s="954"/>
      <c r="H717" s="212"/>
      <c r="I717" s="383"/>
    </row>
    <row r="718" spans="1:9" s="526" customFormat="1" ht="12" x14ac:dyDescent="0.2">
      <c r="A718" s="178"/>
      <c r="B718" s="221" t="s">
        <v>985</v>
      </c>
      <c r="C718" s="213" t="s">
        <v>986</v>
      </c>
      <c r="D718" s="214" t="s">
        <v>4909</v>
      </c>
      <c r="E718" s="215"/>
      <c r="F718" s="216">
        <v>8.4</v>
      </c>
      <c r="G718" s="955"/>
      <c r="H718" s="215"/>
      <c r="I718" s="384"/>
    </row>
    <row r="719" spans="1:9" ht="24.95" customHeight="1" x14ac:dyDescent="0.2">
      <c r="A719" s="167" t="s">
        <v>1188</v>
      </c>
      <c r="B719" s="167" t="s">
        <v>1145</v>
      </c>
      <c r="C719" s="168" t="s">
        <v>4910</v>
      </c>
      <c r="D719" s="169" t="s">
        <v>4911</v>
      </c>
      <c r="E719" s="170" t="s">
        <v>100</v>
      </c>
      <c r="F719" s="171">
        <v>2.1999999999999999E-2</v>
      </c>
      <c r="G719" s="117"/>
      <c r="H719" s="172">
        <f>ROUND(G719*F719,2)</f>
        <v>0</v>
      </c>
      <c r="I719" s="169" t="s">
        <v>982</v>
      </c>
    </row>
    <row r="720" spans="1:9" s="526" customFormat="1" ht="12" x14ac:dyDescent="0.2">
      <c r="A720" s="175"/>
      <c r="B720" s="221" t="s">
        <v>2912</v>
      </c>
      <c r="C720" s="209"/>
      <c r="D720" s="524" t="s">
        <v>4911</v>
      </c>
      <c r="E720" s="209"/>
      <c r="F720" s="209"/>
      <c r="G720" s="953"/>
      <c r="H720" s="209"/>
      <c r="I720" s="385"/>
    </row>
    <row r="721" spans="1:9" s="526" customFormat="1" ht="12" x14ac:dyDescent="0.2">
      <c r="A721" s="177"/>
      <c r="B721" s="221" t="s">
        <v>985</v>
      </c>
      <c r="C721" s="210" t="s">
        <v>986</v>
      </c>
      <c r="D721" s="211" t="s">
        <v>4543</v>
      </c>
      <c r="E721" s="212"/>
      <c r="F721" s="210" t="s">
        <v>986</v>
      </c>
      <c r="G721" s="954"/>
      <c r="H721" s="212"/>
      <c r="I721" s="383"/>
    </row>
    <row r="722" spans="1:9" s="526" customFormat="1" ht="12" x14ac:dyDescent="0.2">
      <c r="A722" s="177"/>
      <c r="B722" s="221" t="s">
        <v>985</v>
      </c>
      <c r="C722" s="210" t="s">
        <v>986</v>
      </c>
      <c r="D722" s="211" t="s">
        <v>4544</v>
      </c>
      <c r="E722" s="212"/>
      <c r="F722" s="210" t="s">
        <v>986</v>
      </c>
      <c r="G722" s="954"/>
      <c r="H722" s="212"/>
      <c r="I722" s="383"/>
    </row>
    <row r="723" spans="1:9" s="526" customFormat="1" ht="12" x14ac:dyDescent="0.2">
      <c r="A723" s="178"/>
      <c r="B723" s="221" t="s">
        <v>985</v>
      </c>
      <c r="C723" s="213" t="s">
        <v>986</v>
      </c>
      <c r="D723" s="214" t="s">
        <v>4912</v>
      </c>
      <c r="E723" s="215"/>
      <c r="F723" s="216">
        <v>2.1999999999999999E-2</v>
      </c>
      <c r="G723" s="955"/>
      <c r="H723" s="215"/>
      <c r="I723" s="384"/>
    </row>
    <row r="724" spans="1:9" s="46" customFormat="1" ht="24.95" customHeight="1" x14ac:dyDescent="0.25">
      <c r="A724" s="560"/>
      <c r="B724" s="561" t="s">
        <v>977</v>
      </c>
      <c r="C724" s="55" t="s">
        <v>1117</v>
      </c>
      <c r="D724" s="55" t="s">
        <v>971</v>
      </c>
      <c r="E724" s="562"/>
      <c r="F724" s="563"/>
      <c r="G724" s="960"/>
      <c r="H724" s="564">
        <f>SUM(H725:H752)</f>
        <v>0</v>
      </c>
      <c r="I724" s="565"/>
    </row>
    <row r="725" spans="1:9" s="46" customFormat="1" ht="24.95" customHeight="1" x14ac:dyDescent="0.25">
      <c r="A725" s="570" t="s">
        <v>2942</v>
      </c>
      <c r="B725" s="278" t="s">
        <v>979</v>
      </c>
      <c r="C725" s="382" t="s">
        <v>3414</v>
      </c>
      <c r="D725" s="280" t="s">
        <v>3415</v>
      </c>
      <c r="E725" s="281" t="s">
        <v>100</v>
      </c>
      <c r="F725" s="282">
        <v>61.251000000000005</v>
      </c>
      <c r="G725" s="67"/>
      <c r="H725" s="254">
        <f>ROUND(G725*F725,2)</f>
        <v>0</v>
      </c>
      <c r="I725" s="280" t="s">
        <v>982</v>
      </c>
    </row>
    <row r="726" spans="1:9" s="526" customFormat="1" ht="24" x14ac:dyDescent="0.2">
      <c r="A726" s="175"/>
      <c r="B726" s="221" t="s">
        <v>2912</v>
      </c>
      <c r="C726" s="209"/>
      <c r="D726" s="524" t="s">
        <v>3416</v>
      </c>
      <c r="E726" s="209"/>
      <c r="F726" s="209"/>
      <c r="G726" s="953"/>
      <c r="H726" s="209"/>
      <c r="I726" s="385"/>
    </row>
    <row r="727" spans="1:9" s="526" customFormat="1" ht="12" x14ac:dyDescent="0.2">
      <c r="A727" s="175"/>
      <c r="B727" s="454" t="s">
        <v>983</v>
      </c>
      <c r="C727" s="209"/>
      <c r="D727" s="180" t="s">
        <v>3417</v>
      </c>
      <c r="E727" s="209"/>
      <c r="F727" s="209"/>
      <c r="G727" s="953"/>
      <c r="H727" s="209"/>
      <c r="I727" s="385"/>
    </row>
    <row r="728" spans="1:9" s="46" customFormat="1" ht="24.95" customHeight="1" x14ac:dyDescent="0.25">
      <c r="A728" s="571" t="s">
        <v>2949</v>
      </c>
      <c r="B728" s="572" t="s">
        <v>979</v>
      </c>
      <c r="C728" s="573" t="s">
        <v>3414</v>
      </c>
      <c r="D728" s="574" t="s">
        <v>4913</v>
      </c>
      <c r="E728" s="575" t="s">
        <v>100</v>
      </c>
      <c r="F728" s="576">
        <v>24.69</v>
      </c>
      <c r="G728" s="67"/>
      <c r="H728" s="577">
        <f>ROUND(G728*F728,2)</f>
        <v>0</v>
      </c>
      <c r="I728" s="574" t="s">
        <v>982</v>
      </c>
    </row>
    <row r="729" spans="1:9" s="526" customFormat="1" ht="19.5" x14ac:dyDescent="0.2">
      <c r="A729" s="603"/>
      <c r="B729" s="604" t="s">
        <v>2912</v>
      </c>
      <c r="C729" s="605"/>
      <c r="D729" s="619" t="s">
        <v>4914</v>
      </c>
      <c r="E729" s="605"/>
      <c r="F729" s="605"/>
      <c r="G729" s="956"/>
      <c r="H729" s="605"/>
      <c r="I729" s="606"/>
    </row>
    <row r="730" spans="1:9" s="526" customFormat="1" ht="12" x14ac:dyDescent="0.2">
      <c r="A730" s="603"/>
      <c r="B730" s="607" t="s">
        <v>983</v>
      </c>
      <c r="C730" s="605"/>
      <c r="D730" s="222" t="s">
        <v>3417</v>
      </c>
      <c r="E730" s="605"/>
      <c r="F730" s="605"/>
      <c r="G730" s="956"/>
      <c r="H730" s="605"/>
      <c r="I730" s="606"/>
    </row>
    <row r="731" spans="1:9" s="46" customFormat="1" ht="24.95" customHeight="1" x14ac:dyDescent="0.25">
      <c r="A731" s="570" t="s">
        <v>4915</v>
      </c>
      <c r="B731" s="278" t="s">
        <v>979</v>
      </c>
      <c r="C731" s="382" t="s">
        <v>1124</v>
      </c>
      <c r="D731" s="280" t="s">
        <v>3421</v>
      </c>
      <c r="E731" s="281" t="s">
        <v>100</v>
      </c>
      <c r="F731" s="282">
        <v>61.251000000000005</v>
      </c>
      <c r="G731" s="67"/>
      <c r="H731" s="254">
        <f>ROUND(G731*F731,2)</f>
        <v>0</v>
      </c>
      <c r="I731" s="280" t="s">
        <v>982</v>
      </c>
    </row>
    <row r="732" spans="1:9" s="526" customFormat="1" ht="12" x14ac:dyDescent="0.2">
      <c r="A732" s="175"/>
      <c r="B732" s="221" t="s">
        <v>2912</v>
      </c>
      <c r="C732" s="209"/>
      <c r="D732" s="524" t="s">
        <v>4916</v>
      </c>
      <c r="E732" s="209"/>
      <c r="F732" s="209"/>
      <c r="G732" s="953"/>
      <c r="H732" s="209"/>
      <c r="I732" s="385"/>
    </row>
    <row r="733" spans="1:9" s="526" customFormat="1" ht="12" x14ac:dyDescent="0.2">
      <c r="A733" s="175"/>
      <c r="B733" s="454" t="s">
        <v>983</v>
      </c>
      <c r="C733" s="209"/>
      <c r="D733" s="180" t="s">
        <v>3422</v>
      </c>
      <c r="E733" s="209"/>
      <c r="F733" s="209"/>
      <c r="G733" s="953"/>
      <c r="H733" s="209"/>
      <c r="I733" s="385"/>
    </row>
    <row r="734" spans="1:9" s="46" customFormat="1" ht="24.95" customHeight="1" x14ac:dyDescent="0.25">
      <c r="A734" s="571" t="s">
        <v>4917</v>
      </c>
      <c r="B734" s="572" t="s">
        <v>979</v>
      </c>
      <c r="C734" s="573" t="s">
        <v>1124</v>
      </c>
      <c r="D734" s="574" t="s">
        <v>3421</v>
      </c>
      <c r="E734" s="575" t="s">
        <v>100</v>
      </c>
      <c r="F734" s="576">
        <v>24.69</v>
      </c>
      <c r="G734" s="67"/>
      <c r="H734" s="577">
        <f>ROUND(G734*F734,2)</f>
        <v>0</v>
      </c>
      <c r="I734" s="574" t="s">
        <v>982</v>
      </c>
    </row>
    <row r="735" spans="1:9" s="526" customFormat="1" ht="18.75" x14ac:dyDescent="0.2">
      <c r="A735" s="603"/>
      <c r="B735" s="604" t="s">
        <v>2912</v>
      </c>
      <c r="C735" s="605"/>
      <c r="D735" s="619" t="s">
        <v>4918</v>
      </c>
      <c r="E735" s="605"/>
      <c r="F735" s="605">
        <f>F731/F734</f>
        <v>2.480801944106926</v>
      </c>
      <c r="G735" s="956"/>
      <c r="H735" s="605"/>
      <c r="I735" s="606"/>
    </row>
    <row r="736" spans="1:9" s="526" customFormat="1" ht="12" x14ac:dyDescent="0.2">
      <c r="A736" s="603"/>
      <c r="B736" s="607" t="s">
        <v>983</v>
      </c>
      <c r="C736" s="605"/>
      <c r="D736" s="222" t="s">
        <v>3422</v>
      </c>
      <c r="E736" s="605"/>
      <c r="F736" s="605"/>
      <c r="G736" s="956"/>
      <c r="H736" s="605"/>
      <c r="I736" s="606"/>
    </row>
    <row r="737" spans="1:9" s="526" customFormat="1" ht="12" x14ac:dyDescent="0.2">
      <c r="A737" s="175"/>
      <c r="B737" s="454"/>
      <c r="C737" s="209"/>
      <c r="D737" s="180"/>
      <c r="E737" s="209"/>
      <c r="F737" s="209"/>
      <c r="G737" s="953"/>
      <c r="H737" s="209"/>
      <c r="I737" s="385"/>
    </row>
    <row r="738" spans="1:9" s="46" customFormat="1" ht="24.95" customHeight="1" x14ac:dyDescent="0.25">
      <c r="A738" s="570" t="s">
        <v>4919</v>
      </c>
      <c r="B738" s="278" t="s">
        <v>979</v>
      </c>
      <c r="C738" s="382" t="s">
        <v>1127</v>
      </c>
      <c r="D738" s="280" t="s">
        <v>3426</v>
      </c>
      <c r="E738" s="281" t="s">
        <v>100</v>
      </c>
      <c r="F738" s="282">
        <v>551.25900000000001</v>
      </c>
      <c r="G738" s="67"/>
      <c r="H738" s="254">
        <f>ROUND(G738*F738,2)</f>
        <v>0</v>
      </c>
      <c r="I738" s="280" t="s">
        <v>982</v>
      </c>
    </row>
    <row r="739" spans="1:9" s="526" customFormat="1" ht="24" x14ac:dyDescent="0.2">
      <c r="A739" s="175"/>
      <c r="B739" s="221" t="s">
        <v>2912</v>
      </c>
      <c r="C739" s="209"/>
      <c r="D739" s="524" t="s">
        <v>4920</v>
      </c>
      <c r="E739" s="209"/>
      <c r="F739" s="209"/>
      <c r="G739" s="953"/>
      <c r="H739" s="209"/>
      <c r="I739" s="385"/>
    </row>
    <row r="740" spans="1:9" s="526" customFormat="1" ht="12" x14ac:dyDescent="0.2">
      <c r="A740" s="175"/>
      <c r="B740" s="454" t="s">
        <v>983</v>
      </c>
      <c r="C740" s="209"/>
      <c r="D740" s="180" t="s">
        <v>3427</v>
      </c>
      <c r="E740" s="209"/>
      <c r="F740" s="209"/>
      <c r="G740" s="953"/>
      <c r="H740" s="209"/>
      <c r="I740" s="385"/>
    </row>
    <row r="741" spans="1:9" s="526" customFormat="1" ht="12" x14ac:dyDescent="0.2">
      <c r="A741" s="178"/>
      <c r="B741" s="221" t="s">
        <v>985</v>
      </c>
      <c r="C741" s="215"/>
      <c r="D741" s="214" t="s">
        <v>4921</v>
      </c>
      <c r="E741" s="215"/>
      <c r="F741" s="216">
        <v>551.25900000000001</v>
      </c>
      <c r="G741" s="955"/>
      <c r="H741" s="216"/>
      <c r="I741" s="384"/>
    </row>
    <row r="742" spans="1:9" s="46" customFormat="1" ht="24.95" customHeight="1" x14ac:dyDescent="0.25">
      <c r="A742" s="571" t="s">
        <v>4922</v>
      </c>
      <c r="B742" s="572" t="s">
        <v>979</v>
      </c>
      <c r="C742" s="573" t="s">
        <v>1127</v>
      </c>
      <c r="D742" s="574" t="s">
        <v>3426</v>
      </c>
      <c r="E742" s="575" t="s">
        <v>100</v>
      </c>
      <c r="F742" s="576">
        <v>222.21</v>
      </c>
      <c r="G742" s="67"/>
      <c r="H742" s="577">
        <f>ROUND(G742*F742,2)</f>
        <v>0</v>
      </c>
      <c r="I742" s="574" t="s">
        <v>982</v>
      </c>
    </row>
    <row r="743" spans="1:9" s="526" customFormat="1" ht="19.5" x14ac:dyDescent="0.2">
      <c r="A743" s="603"/>
      <c r="B743" s="604" t="s">
        <v>2912</v>
      </c>
      <c r="C743" s="605"/>
      <c r="D743" s="619" t="s">
        <v>4923</v>
      </c>
      <c r="E743" s="605"/>
      <c r="F743" s="605"/>
      <c r="G743" s="956"/>
      <c r="H743" s="605"/>
      <c r="I743" s="606"/>
    </row>
    <row r="744" spans="1:9" s="526" customFormat="1" ht="12" x14ac:dyDescent="0.2">
      <c r="A744" s="603"/>
      <c r="B744" s="607" t="s">
        <v>983</v>
      </c>
      <c r="C744" s="605"/>
      <c r="D744" s="222" t="s">
        <v>3427</v>
      </c>
      <c r="E744" s="605"/>
      <c r="F744" s="605"/>
      <c r="G744" s="956"/>
      <c r="H744" s="605"/>
      <c r="I744" s="606"/>
    </row>
    <row r="745" spans="1:9" s="526" customFormat="1" ht="12" x14ac:dyDescent="0.2">
      <c r="A745" s="628"/>
      <c r="B745" s="604" t="s">
        <v>985</v>
      </c>
      <c r="C745" s="631"/>
      <c r="D745" s="630" t="s">
        <v>4924</v>
      </c>
      <c r="E745" s="631"/>
      <c r="F745" s="632">
        <v>222.21</v>
      </c>
      <c r="G745" s="958"/>
      <c r="H745" s="631"/>
      <c r="I745" s="633"/>
    </row>
    <row r="746" spans="1:9" s="46" customFormat="1" ht="24.95" customHeight="1" x14ac:dyDescent="0.25">
      <c r="A746" s="1037" t="s">
        <v>4925</v>
      </c>
      <c r="B746" s="964" t="s">
        <v>979</v>
      </c>
      <c r="C746" s="977" t="s">
        <v>1132</v>
      </c>
      <c r="D746" s="966" t="s">
        <v>3432</v>
      </c>
      <c r="E746" s="967" t="s">
        <v>100</v>
      </c>
      <c r="F746" s="968">
        <v>61.250999999999998</v>
      </c>
      <c r="G746" s="67"/>
      <c r="H746" s="970">
        <f>ROUND(G746*F746,2)</f>
        <v>0</v>
      </c>
      <c r="I746" s="966" t="s">
        <v>982</v>
      </c>
    </row>
    <row r="747" spans="1:9" s="526" customFormat="1" ht="24" x14ac:dyDescent="0.2">
      <c r="A747" s="972"/>
      <c r="B747" s="973" t="s">
        <v>2912</v>
      </c>
      <c r="C747" s="974"/>
      <c r="D747" s="975" t="s">
        <v>1133</v>
      </c>
      <c r="E747" s="974"/>
      <c r="F747" s="974"/>
      <c r="G747" s="1035"/>
      <c r="H747" s="974"/>
      <c r="I747" s="976"/>
    </row>
    <row r="748" spans="1:9" s="526" customFormat="1" ht="12" x14ac:dyDescent="0.2">
      <c r="A748" s="972"/>
      <c r="B748" s="1033" t="s">
        <v>983</v>
      </c>
      <c r="C748" s="974"/>
      <c r="D748" s="1034" t="s">
        <v>3433</v>
      </c>
      <c r="E748" s="974"/>
      <c r="F748" s="974"/>
      <c r="G748" s="1035"/>
      <c r="H748" s="974"/>
      <c r="I748" s="976"/>
    </row>
    <row r="749" spans="1:9" s="46" customFormat="1" ht="24.95" customHeight="1" x14ac:dyDescent="0.25">
      <c r="A749" s="571" t="s">
        <v>4926</v>
      </c>
      <c r="B749" s="572" t="s">
        <v>979</v>
      </c>
      <c r="C749" s="573" t="s">
        <v>1132</v>
      </c>
      <c r="D749" s="574" t="s">
        <v>4927</v>
      </c>
      <c r="E749" s="575" t="s">
        <v>100</v>
      </c>
      <c r="F749" s="576">
        <v>24.69</v>
      </c>
      <c r="G749" s="67"/>
      <c r="H749" s="577">
        <f>ROUND(G749*F749,2)</f>
        <v>0</v>
      </c>
      <c r="I749" s="574" t="s">
        <v>982</v>
      </c>
    </row>
    <row r="750" spans="1:9" s="526" customFormat="1" ht="19.5" x14ac:dyDescent="0.2">
      <c r="A750" s="1038"/>
      <c r="B750" s="1039" t="s">
        <v>2912</v>
      </c>
      <c r="C750" s="1040"/>
      <c r="D750" s="1041" t="s">
        <v>4928</v>
      </c>
      <c r="E750" s="1040"/>
      <c r="F750" s="1040"/>
      <c r="G750" s="1042"/>
      <c r="H750" s="1040"/>
      <c r="I750" s="1043"/>
    </row>
    <row r="751" spans="1:9" s="526" customFormat="1" ht="12" x14ac:dyDescent="0.2">
      <c r="A751" s="1038"/>
      <c r="B751" s="1044" t="s">
        <v>983</v>
      </c>
      <c r="C751" s="1040"/>
      <c r="D751" s="1045" t="s">
        <v>3433</v>
      </c>
      <c r="E751" s="1040"/>
      <c r="F751" s="1040"/>
      <c r="G751" s="1042"/>
      <c r="H751" s="1040"/>
      <c r="I751" s="1043"/>
    </row>
    <row r="752" spans="1:9" s="526" customFormat="1" ht="12" x14ac:dyDescent="0.2">
      <c r="A752" s="972"/>
      <c r="B752" s="1033"/>
      <c r="C752" s="974"/>
      <c r="D752" s="1034"/>
      <c r="E752" s="974"/>
      <c r="F752" s="974"/>
      <c r="G752" s="1035"/>
      <c r="H752" s="974"/>
      <c r="I752" s="976"/>
    </row>
    <row r="753" spans="1:9" s="46" customFormat="1" ht="24.95" customHeight="1" x14ac:dyDescent="0.25">
      <c r="A753" s="560"/>
      <c r="B753" s="561" t="s">
        <v>977</v>
      </c>
      <c r="C753" s="55" t="s">
        <v>1135</v>
      </c>
      <c r="D753" s="55" t="s">
        <v>972</v>
      </c>
      <c r="E753" s="562"/>
      <c r="F753" s="563"/>
      <c r="G753" s="960"/>
      <c r="H753" s="564">
        <f>SUM(H754:H759)</f>
        <v>0</v>
      </c>
      <c r="I753" s="565"/>
    </row>
    <row r="754" spans="1:9" s="46" customFormat="1" ht="24.95" customHeight="1" x14ac:dyDescent="0.25">
      <c r="A754" s="570" t="s">
        <v>4929</v>
      </c>
      <c r="B754" s="278" t="s">
        <v>979</v>
      </c>
      <c r="C754" s="382" t="s">
        <v>3435</v>
      </c>
      <c r="D754" s="280" t="s">
        <v>3436</v>
      </c>
      <c r="E754" s="281" t="s">
        <v>100</v>
      </c>
      <c r="F754" s="282">
        <v>137.83199999999999</v>
      </c>
      <c r="G754" s="67"/>
      <c r="H754" s="254">
        <f>ROUND(G754*F754,2)</f>
        <v>0</v>
      </c>
      <c r="I754" s="280" t="s">
        <v>982</v>
      </c>
    </row>
    <row r="755" spans="1:9" s="526" customFormat="1" ht="24" x14ac:dyDescent="0.2">
      <c r="A755" s="175"/>
      <c r="B755" s="221" t="s">
        <v>2912</v>
      </c>
      <c r="C755" s="209"/>
      <c r="D755" s="524" t="s">
        <v>3437</v>
      </c>
      <c r="E755" s="209"/>
      <c r="F755" s="209"/>
      <c r="G755" s="953"/>
      <c r="H755" s="209"/>
      <c r="I755" s="385"/>
    </row>
    <row r="756" spans="1:9" s="526" customFormat="1" ht="12" x14ac:dyDescent="0.2">
      <c r="A756" s="175"/>
      <c r="B756" s="454" t="s">
        <v>983</v>
      </c>
      <c r="C756" s="209"/>
      <c r="D756" s="180" t="s">
        <v>3438</v>
      </c>
      <c r="E756" s="209"/>
      <c r="F756" s="209"/>
      <c r="G756" s="953"/>
      <c r="H756" s="209"/>
      <c r="I756" s="385"/>
    </row>
    <row r="757" spans="1:9" s="46" customFormat="1" ht="24.95" customHeight="1" x14ac:dyDescent="0.25">
      <c r="A757" s="571" t="s">
        <v>4930</v>
      </c>
      <c r="B757" s="572" t="s">
        <v>979</v>
      </c>
      <c r="C757" s="573" t="s">
        <v>3435</v>
      </c>
      <c r="D757" s="574" t="s">
        <v>4931</v>
      </c>
      <c r="E757" s="575" t="s">
        <v>100</v>
      </c>
      <c r="F757" s="576">
        <v>64.17</v>
      </c>
      <c r="G757" s="67"/>
      <c r="H757" s="577">
        <f>ROUND(G757*F757,2)</f>
        <v>0</v>
      </c>
      <c r="I757" s="574" t="s">
        <v>982</v>
      </c>
    </row>
    <row r="758" spans="1:9" s="526" customFormat="1" ht="19.5" x14ac:dyDescent="0.2">
      <c r="A758" s="603"/>
      <c r="B758" s="604" t="s">
        <v>2912</v>
      </c>
      <c r="C758" s="605"/>
      <c r="D758" s="619" t="s">
        <v>4932</v>
      </c>
      <c r="E758" s="605"/>
      <c r="F758" s="605"/>
      <c r="G758" s="956"/>
      <c r="H758" s="605"/>
      <c r="I758" s="606"/>
    </row>
    <row r="759" spans="1:9" s="526" customFormat="1" ht="12" x14ac:dyDescent="0.2">
      <c r="A759" s="603"/>
      <c r="B759" s="607" t="s">
        <v>983</v>
      </c>
      <c r="C759" s="605"/>
      <c r="D759" s="222" t="s">
        <v>3438</v>
      </c>
      <c r="E759" s="605"/>
      <c r="F759" s="605"/>
      <c r="G759" s="956"/>
      <c r="H759" s="605"/>
      <c r="I759" s="606"/>
    </row>
    <row r="760" spans="1:9" ht="24.95" customHeight="1" x14ac:dyDescent="0.2">
      <c r="A760" s="554"/>
      <c r="B760" s="555" t="s">
        <v>977</v>
      </c>
      <c r="C760" s="50" t="s">
        <v>340</v>
      </c>
      <c r="D760" s="50" t="s">
        <v>1139</v>
      </c>
      <c r="E760" s="556"/>
      <c r="F760" s="557"/>
      <c r="G760" s="961"/>
      <c r="H760" s="558">
        <f>H761+H780+H785+H810</f>
        <v>0</v>
      </c>
      <c r="I760" s="559"/>
    </row>
    <row r="761" spans="1:9" s="46" customFormat="1" ht="24.95" customHeight="1" x14ac:dyDescent="0.25">
      <c r="A761" s="560"/>
      <c r="B761" s="561" t="s">
        <v>977</v>
      </c>
      <c r="C761" s="55" t="s">
        <v>344</v>
      </c>
      <c r="D761" s="55" t="s">
        <v>345</v>
      </c>
      <c r="E761" s="562"/>
      <c r="F761" s="563"/>
      <c r="G761" s="960"/>
      <c r="H761" s="564">
        <f>SUM(H762:H779)</f>
        <v>0</v>
      </c>
      <c r="I761" s="565"/>
    </row>
    <row r="762" spans="1:9" s="46" customFormat="1" ht="24.95" customHeight="1" x14ac:dyDescent="0.25">
      <c r="A762" s="278" t="s">
        <v>3589</v>
      </c>
      <c r="B762" s="278" t="s">
        <v>979</v>
      </c>
      <c r="C762" s="382" t="s">
        <v>4933</v>
      </c>
      <c r="D762" s="280" t="s">
        <v>4934</v>
      </c>
      <c r="E762" s="281" t="s">
        <v>106</v>
      </c>
      <c r="F762" s="282">
        <v>26</v>
      </c>
      <c r="G762" s="67"/>
      <c r="H762" s="254">
        <f>ROUND(G762*F762,2)</f>
        <v>0</v>
      </c>
      <c r="I762" s="280" t="s">
        <v>982</v>
      </c>
    </row>
    <row r="763" spans="1:9" s="526" customFormat="1" ht="24" x14ac:dyDescent="0.2">
      <c r="A763" s="175"/>
      <c r="B763" s="221" t="s">
        <v>2912</v>
      </c>
      <c r="C763" s="209"/>
      <c r="D763" s="524" t="s">
        <v>4935</v>
      </c>
      <c r="E763" s="209"/>
      <c r="F763" s="209"/>
      <c r="G763" s="953"/>
      <c r="H763" s="209"/>
      <c r="I763" s="385"/>
    </row>
    <row r="764" spans="1:9" s="526" customFormat="1" ht="12" x14ac:dyDescent="0.2">
      <c r="A764" s="175"/>
      <c r="B764" s="454" t="s">
        <v>983</v>
      </c>
      <c r="C764" s="209"/>
      <c r="D764" s="180" t="s">
        <v>4936</v>
      </c>
      <c r="E764" s="209"/>
      <c r="F764" s="209"/>
      <c r="G764" s="953"/>
      <c r="H764" s="209"/>
      <c r="I764" s="385"/>
    </row>
    <row r="765" spans="1:9" s="526" customFormat="1" ht="12" x14ac:dyDescent="0.2">
      <c r="A765" s="177"/>
      <c r="B765" s="221" t="s">
        <v>985</v>
      </c>
      <c r="C765" s="210" t="s">
        <v>986</v>
      </c>
      <c r="D765" s="211" t="s">
        <v>4937</v>
      </c>
      <c r="E765" s="212"/>
      <c r="F765" s="210" t="s">
        <v>986</v>
      </c>
      <c r="G765" s="954"/>
      <c r="H765" s="212"/>
      <c r="I765" s="383"/>
    </row>
    <row r="766" spans="1:9" s="526" customFormat="1" ht="12" x14ac:dyDescent="0.2">
      <c r="A766" s="178"/>
      <c r="B766" s="221" t="s">
        <v>985</v>
      </c>
      <c r="C766" s="213" t="s">
        <v>986</v>
      </c>
      <c r="D766" s="214" t="s">
        <v>4938</v>
      </c>
      <c r="E766" s="215"/>
      <c r="F766" s="216">
        <v>26</v>
      </c>
      <c r="G766" s="955"/>
      <c r="H766" s="215"/>
      <c r="I766" s="384"/>
    </row>
    <row r="767" spans="1:9" ht="24.95" customHeight="1" x14ac:dyDescent="0.2">
      <c r="A767" s="167" t="s">
        <v>3596</v>
      </c>
      <c r="B767" s="167" t="s">
        <v>1145</v>
      </c>
      <c r="C767" s="168" t="s">
        <v>4939</v>
      </c>
      <c r="D767" s="169" t="s">
        <v>4940</v>
      </c>
      <c r="E767" s="170" t="s">
        <v>106</v>
      </c>
      <c r="F767" s="171">
        <v>28.6</v>
      </c>
      <c r="G767" s="117"/>
      <c r="H767" s="172">
        <f>ROUND(G767*F767,2)</f>
        <v>0</v>
      </c>
      <c r="I767" s="169" t="s">
        <v>982</v>
      </c>
    </row>
    <row r="768" spans="1:9" s="526" customFormat="1" ht="12" x14ac:dyDescent="0.2">
      <c r="A768" s="175"/>
      <c r="B768" s="221" t="s">
        <v>2912</v>
      </c>
      <c r="C768" s="209"/>
      <c r="D768" s="524" t="s">
        <v>4940</v>
      </c>
      <c r="E768" s="209"/>
      <c r="F768" s="209"/>
      <c r="G768" s="953"/>
      <c r="H768" s="209"/>
      <c r="I768" s="385"/>
    </row>
    <row r="769" spans="1:9" s="526" customFormat="1" ht="12" x14ac:dyDescent="0.2">
      <c r="A769" s="177"/>
      <c r="B769" s="221" t="s">
        <v>985</v>
      </c>
      <c r="C769" s="210" t="s">
        <v>986</v>
      </c>
      <c r="D769" s="211" t="s">
        <v>4937</v>
      </c>
      <c r="E769" s="212"/>
      <c r="F769" s="210" t="s">
        <v>986</v>
      </c>
      <c r="G769" s="954"/>
      <c r="H769" s="212"/>
      <c r="I769" s="383"/>
    </row>
    <row r="770" spans="1:9" s="526" customFormat="1" ht="12" x14ac:dyDescent="0.2">
      <c r="A770" s="178"/>
      <c r="B770" s="221" t="s">
        <v>985</v>
      </c>
      <c r="C770" s="213" t="s">
        <v>986</v>
      </c>
      <c r="D770" s="214" t="s">
        <v>4938</v>
      </c>
      <c r="E770" s="215"/>
      <c r="F770" s="216">
        <v>26</v>
      </c>
      <c r="G770" s="955"/>
      <c r="H770" s="215"/>
      <c r="I770" s="384"/>
    </row>
    <row r="771" spans="1:9" s="526" customFormat="1" ht="12" x14ac:dyDescent="0.2">
      <c r="A771" s="178"/>
      <c r="B771" s="221" t="s">
        <v>985</v>
      </c>
      <c r="C771" s="213" t="s">
        <v>986</v>
      </c>
      <c r="D771" s="214" t="s">
        <v>4941</v>
      </c>
      <c r="E771" s="215"/>
      <c r="F771" s="216">
        <v>2.6</v>
      </c>
      <c r="G771" s="955"/>
      <c r="H771" s="215"/>
      <c r="I771" s="384"/>
    </row>
    <row r="772" spans="1:9" s="526" customFormat="1" ht="12" x14ac:dyDescent="0.2">
      <c r="A772" s="179"/>
      <c r="B772" s="221" t="s">
        <v>985</v>
      </c>
      <c r="C772" s="217" t="s">
        <v>986</v>
      </c>
      <c r="D772" s="218" t="s">
        <v>1023</v>
      </c>
      <c r="E772" s="219"/>
      <c r="F772" s="220">
        <v>28.6</v>
      </c>
      <c r="G772" s="952"/>
      <c r="H772" s="219"/>
      <c r="I772" s="387"/>
    </row>
    <row r="773" spans="1:9" s="46" customFormat="1" ht="24.95" customHeight="1" x14ac:dyDescent="0.25">
      <c r="A773" s="278" t="s">
        <v>3606</v>
      </c>
      <c r="B773" s="278" t="s">
        <v>979</v>
      </c>
      <c r="C773" s="382" t="s">
        <v>4942</v>
      </c>
      <c r="D773" s="280" t="s">
        <v>4943</v>
      </c>
      <c r="E773" s="281" t="s">
        <v>106</v>
      </c>
      <c r="F773" s="282">
        <v>87.26</v>
      </c>
      <c r="G773" s="67"/>
      <c r="H773" s="254">
        <f>ROUND(G773*F773,2)</f>
        <v>0</v>
      </c>
      <c r="I773" s="280" t="s">
        <v>982</v>
      </c>
    </row>
    <row r="774" spans="1:9" s="526" customFormat="1" ht="24" x14ac:dyDescent="0.2">
      <c r="A774" s="175"/>
      <c r="B774" s="221" t="s">
        <v>2912</v>
      </c>
      <c r="C774" s="209"/>
      <c r="D774" s="524" t="s">
        <v>4944</v>
      </c>
      <c r="E774" s="209"/>
      <c r="F774" s="209"/>
      <c r="G774" s="953"/>
      <c r="H774" s="209"/>
      <c r="I774" s="385"/>
    </row>
    <row r="775" spans="1:9" s="526" customFormat="1" ht="12" x14ac:dyDescent="0.2">
      <c r="A775" s="175"/>
      <c r="B775" s="454" t="s">
        <v>983</v>
      </c>
      <c r="C775" s="209"/>
      <c r="D775" s="180" t="s">
        <v>4945</v>
      </c>
      <c r="E775" s="209"/>
      <c r="F775" s="209"/>
      <c r="G775" s="953"/>
      <c r="H775" s="209"/>
      <c r="I775" s="385"/>
    </row>
    <row r="776" spans="1:9" s="526" customFormat="1" ht="12" x14ac:dyDescent="0.2">
      <c r="A776" s="178"/>
      <c r="B776" s="221" t="s">
        <v>985</v>
      </c>
      <c r="C776" s="213" t="s">
        <v>986</v>
      </c>
      <c r="D776" s="214" t="s">
        <v>4946</v>
      </c>
      <c r="E776" s="215"/>
      <c r="F776" s="216">
        <v>87.26</v>
      </c>
      <c r="G776" s="955"/>
      <c r="H776" s="215"/>
      <c r="I776" s="384"/>
    </row>
    <row r="777" spans="1:9" s="46" customFormat="1" ht="24.95" customHeight="1" x14ac:dyDescent="0.25">
      <c r="A777" s="278" t="s">
        <v>3624</v>
      </c>
      <c r="B777" s="278" t="s">
        <v>979</v>
      </c>
      <c r="C777" s="382" t="s">
        <v>3625</v>
      </c>
      <c r="D777" s="280" t="s">
        <v>3626</v>
      </c>
      <c r="E777" s="281" t="s">
        <v>100</v>
      </c>
      <c r="F777" s="282">
        <v>0.41499999999999998</v>
      </c>
      <c r="G777" s="67"/>
      <c r="H777" s="254">
        <f>ROUND(G777*F777,2)</f>
        <v>0</v>
      </c>
      <c r="I777" s="280" t="s">
        <v>982</v>
      </c>
    </row>
    <row r="778" spans="1:9" s="526" customFormat="1" ht="24" x14ac:dyDescent="0.2">
      <c r="A778" s="175"/>
      <c r="B778" s="221" t="s">
        <v>2912</v>
      </c>
      <c r="C778" s="209"/>
      <c r="D778" s="524" t="s">
        <v>3627</v>
      </c>
      <c r="E778" s="209"/>
      <c r="F778" s="209"/>
      <c r="G778" s="953"/>
      <c r="H778" s="209"/>
      <c r="I778" s="385"/>
    </row>
    <row r="779" spans="1:9" s="526" customFormat="1" ht="12" x14ac:dyDescent="0.2">
      <c r="A779" s="175"/>
      <c r="B779" s="454" t="s">
        <v>983</v>
      </c>
      <c r="C779" s="209"/>
      <c r="D779" s="180" t="s">
        <v>3628</v>
      </c>
      <c r="E779" s="209"/>
      <c r="F779" s="209"/>
      <c r="G779" s="953"/>
      <c r="H779" s="209"/>
      <c r="I779" s="385"/>
    </row>
    <row r="780" spans="1:9" s="46" customFormat="1" ht="24.95" customHeight="1" x14ac:dyDescent="0.25">
      <c r="A780" s="560"/>
      <c r="B780" s="561" t="s">
        <v>977</v>
      </c>
      <c r="C780" s="55" t="s">
        <v>3810</v>
      </c>
      <c r="D780" s="55" t="s">
        <v>2895</v>
      </c>
      <c r="E780" s="562"/>
      <c r="F780" s="563"/>
      <c r="G780" s="960"/>
      <c r="H780" s="564">
        <f>SUM(H781:H784)</f>
        <v>0</v>
      </c>
      <c r="I780" s="565"/>
    </row>
    <row r="781" spans="1:9" s="46" customFormat="1" ht="24.95" customHeight="1" x14ac:dyDescent="0.25">
      <c r="A781" s="964" t="s">
        <v>3601</v>
      </c>
      <c r="B781" s="964" t="s">
        <v>979</v>
      </c>
      <c r="C781" s="977" t="s">
        <v>11811</v>
      </c>
      <c r="D781" s="966" t="s">
        <v>11812</v>
      </c>
      <c r="E781" s="967" t="s">
        <v>106</v>
      </c>
      <c r="F781" s="968">
        <v>87.26</v>
      </c>
      <c r="G781" s="67"/>
      <c r="H781" s="970">
        <f>ROUND(G781*F781,2)</f>
        <v>0</v>
      </c>
      <c r="I781" s="966" t="s">
        <v>982</v>
      </c>
    </row>
    <row r="782" spans="1:9" s="526" customFormat="1" ht="12" x14ac:dyDescent="0.2">
      <c r="A782" s="972"/>
      <c r="B782" s="973" t="s">
        <v>2912</v>
      </c>
      <c r="C782" s="974"/>
      <c r="D782" s="975" t="s">
        <v>11812</v>
      </c>
      <c r="E782" s="974"/>
      <c r="F782" s="974"/>
      <c r="G782" s="1035"/>
      <c r="H782" s="974"/>
      <c r="I782" s="976"/>
    </row>
    <row r="783" spans="1:9" s="526" customFormat="1" ht="12" x14ac:dyDescent="0.2">
      <c r="A783" s="972"/>
      <c r="B783" s="1033"/>
      <c r="C783" s="974"/>
      <c r="D783" s="1034"/>
      <c r="E783" s="974"/>
      <c r="F783" s="974"/>
      <c r="G783" s="1035"/>
      <c r="H783" s="974"/>
      <c r="I783" s="976"/>
    </row>
    <row r="784" spans="1:9" s="526" customFormat="1" ht="12" x14ac:dyDescent="0.2">
      <c r="A784" s="989"/>
      <c r="B784" s="973" t="s">
        <v>985</v>
      </c>
      <c r="C784" s="990" t="s">
        <v>986</v>
      </c>
      <c r="D784" s="991" t="s">
        <v>4946</v>
      </c>
      <c r="E784" s="992"/>
      <c r="F784" s="993">
        <v>87.26</v>
      </c>
      <c r="G784" s="1036"/>
      <c r="H784" s="992"/>
      <c r="I784" s="1006"/>
    </row>
    <row r="785" spans="1:9" s="46" customFormat="1" ht="24.95" customHeight="1" x14ac:dyDescent="0.25">
      <c r="A785" s="560"/>
      <c r="B785" s="561" t="s">
        <v>977</v>
      </c>
      <c r="C785" s="55" t="s">
        <v>62</v>
      </c>
      <c r="D785" s="55" t="s">
        <v>63</v>
      </c>
      <c r="E785" s="562"/>
      <c r="F785" s="563"/>
      <c r="G785" s="960"/>
      <c r="H785" s="564">
        <f>SUM(H786:H809)</f>
        <v>0</v>
      </c>
      <c r="I785" s="565"/>
    </row>
    <row r="786" spans="1:9" s="46" customFormat="1" ht="24.95" customHeight="1" x14ac:dyDescent="0.25">
      <c r="A786" s="278" t="s">
        <v>854</v>
      </c>
      <c r="B786" s="278" t="s">
        <v>979</v>
      </c>
      <c r="C786" s="382" t="s">
        <v>4947</v>
      </c>
      <c r="D786" s="280" t="s">
        <v>4948</v>
      </c>
      <c r="E786" s="281" t="s">
        <v>620</v>
      </c>
      <c r="F786" s="282">
        <v>974</v>
      </c>
      <c r="G786" s="67"/>
      <c r="H786" s="254">
        <f>ROUND(G786*F786,2)</f>
        <v>0</v>
      </c>
      <c r="I786" s="280" t="s">
        <v>986</v>
      </c>
    </row>
    <row r="787" spans="1:9" s="526" customFormat="1" ht="24" x14ac:dyDescent="0.2">
      <c r="A787" s="175"/>
      <c r="B787" s="221" t="s">
        <v>2912</v>
      </c>
      <c r="C787" s="209"/>
      <c r="D787" s="524" t="s">
        <v>4949</v>
      </c>
      <c r="E787" s="209"/>
      <c r="F787" s="209"/>
      <c r="G787" s="953"/>
      <c r="H787" s="209"/>
      <c r="I787" s="385"/>
    </row>
    <row r="788" spans="1:9" s="526" customFormat="1" ht="12" x14ac:dyDescent="0.2">
      <c r="A788" s="177"/>
      <c r="B788" s="221" t="s">
        <v>985</v>
      </c>
      <c r="C788" s="210" t="s">
        <v>986</v>
      </c>
      <c r="D788" s="211" t="s">
        <v>4950</v>
      </c>
      <c r="E788" s="212"/>
      <c r="F788" s="210" t="s">
        <v>986</v>
      </c>
      <c r="G788" s="954"/>
      <c r="H788" s="212"/>
      <c r="I788" s="383"/>
    </row>
    <row r="789" spans="1:9" s="526" customFormat="1" ht="12" x14ac:dyDescent="0.2">
      <c r="A789" s="178"/>
      <c r="B789" s="221" t="s">
        <v>985</v>
      </c>
      <c r="C789" s="213" t="s">
        <v>986</v>
      </c>
      <c r="D789" s="214" t="s">
        <v>4951</v>
      </c>
      <c r="E789" s="215"/>
      <c r="F789" s="216">
        <v>974</v>
      </c>
      <c r="G789" s="955"/>
      <c r="H789" s="215"/>
      <c r="I789" s="384"/>
    </row>
    <row r="790" spans="1:9" s="46" customFormat="1" ht="24.95" customHeight="1" x14ac:dyDescent="0.25">
      <c r="A790" s="572" t="s">
        <v>856</v>
      </c>
      <c r="B790" s="572" t="s">
        <v>979</v>
      </c>
      <c r="C790" s="573" t="s">
        <v>4952</v>
      </c>
      <c r="D790" s="574" t="s">
        <v>4953</v>
      </c>
      <c r="E790" s="575" t="s">
        <v>620</v>
      </c>
      <c r="F790" s="576">
        <v>2882</v>
      </c>
      <c r="G790" s="67"/>
      <c r="H790" s="577">
        <f>ROUND(G790*F790,2)</f>
        <v>0</v>
      </c>
      <c r="I790" s="574" t="s">
        <v>986</v>
      </c>
    </row>
    <row r="791" spans="1:9" s="526" customFormat="1" ht="12" x14ac:dyDescent="0.2">
      <c r="A791" s="175"/>
      <c r="B791" s="221" t="s">
        <v>2912</v>
      </c>
      <c r="C791" s="209"/>
      <c r="D791" s="524" t="s">
        <v>4953</v>
      </c>
      <c r="E791" s="209"/>
      <c r="F791" s="209"/>
      <c r="G791" s="953"/>
      <c r="H791" s="209"/>
      <c r="I791" s="385"/>
    </row>
    <row r="792" spans="1:9" s="526" customFormat="1" ht="12" x14ac:dyDescent="0.2">
      <c r="A792" s="177"/>
      <c r="B792" s="221" t="s">
        <v>985</v>
      </c>
      <c r="C792" s="210" t="s">
        <v>986</v>
      </c>
      <c r="D792" s="211" t="s">
        <v>4950</v>
      </c>
      <c r="E792" s="212"/>
      <c r="F792" s="210" t="s">
        <v>986</v>
      </c>
      <c r="G792" s="954"/>
      <c r="H792" s="212"/>
      <c r="I792" s="383"/>
    </row>
    <row r="793" spans="1:9" s="526" customFormat="1" ht="12" x14ac:dyDescent="0.2">
      <c r="A793" s="178"/>
      <c r="B793" s="221" t="s">
        <v>985</v>
      </c>
      <c r="C793" s="213" t="s">
        <v>986</v>
      </c>
      <c r="D793" s="214" t="s">
        <v>4954</v>
      </c>
      <c r="E793" s="215"/>
      <c r="F793" s="216">
        <v>2882</v>
      </c>
      <c r="G793" s="955"/>
      <c r="H793" s="215"/>
      <c r="I793" s="384"/>
    </row>
    <row r="794" spans="1:9" s="46" customFormat="1" ht="24.95" customHeight="1" x14ac:dyDescent="0.25">
      <c r="A794" s="572" t="s">
        <v>858</v>
      </c>
      <c r="B794" s="572" t="s">
        <v>979</v>
      </c>
      <c r="C794" s="573" t="s">
        <v>4955</v>
      </c>
      <c r="D794" s="574" t="s">
        <v>4956</v>
      </c>
      <c r="E794" s="575" t="s">
        <v>620</v>
      </c>
      <c r="F794" s="576">
        <v>8806</v>
      </c>
      <c r="G794" s="67"/>
      <c r="H794" s="577">
        <f>ROUND(G794*F794,2)</f>
        <v>0</v>
      </c>
      <c r="I794" s="574" t="s">
        <v>986</v>
      </c>
    </row>
    <row r="795" spans="1:9" s="526" customFormat="1" ht="24" x14ac:dyDescent="0.2">
      <c r="A795" s="175"/>
      <c r="B795" s="221" t="s">
        <v>2912</v>
      </c>
      <c r="C795" s="209"/>
      <c r="D795" s="524" t="s">
        <v>4956</v>
      </c>
      <c r="E795" s="209"/>
      <c r="F795" s="209"/>
      <c r="G795" s="953"/>
      <c r="H795" s="209"/>
      <c r="I795" s="385"/>
    </row>
    <row r="796" spans="1:9" s="526" customFormat="1" ht="12" x14ac:dyDescent="0.2">
      <c r="A796" s="177"/>
      <c r="B796" s="221" t="s">
        <v>985</v>
      </c>
      <c r="C796" s="210" t="s">
        <v>986</v>
      </c>
      <c r="D796" s="211" t="s">
        <v>4957</v>
      </c>
      <c r="E796" s="212"/>
      <c r="F796" s="210" t="s">
        <v>986</v>
      </c>
      <c r="G796" s="954"/>
      <c r="H796" s="212"/>
      <c r="I796" s="383"/>
    </row>
    <row r="797" spans="1:9" s="526" customFormat="1" ht="12" x14ac:dyDescent="0.2">
      <c r="A797" s="178"/>
      <c r="B797" s="221" t="s">
        <v>985</v>
      </c>
      <c r="C797" s="213" t="s">
        <v>986</v>
      </c>
      <c r="D797" s="214" t="s">
        <v>4958</v>
      </c>
      <c r="E797" s="215"/>
      <c r="F797" s="216">
        <v>8806</v>
      </c>
      <c r="G797" s="955"/>
      <c r="H797" s="215"/>
      <c r="I797" s="384"/>
    </row>
    <row r="798" spans="1:9" s="46" customFormat="1" ht="24.95" customHeight="1" x14ac:dyDescent="0.25">
      <c r="A798" s="572" t="s">
        <v>866</v>
      </c>
      <c r="B798" s="572" t="s">
        <v>979</v>
      </c>
      <c r="C798" s="573" t="s">
        <v>4959</v>
      </c>
      <c r="D798" s="574" t="s">
        <v>4960</v>
      </c>
      <c r="E798" s="575" t="s">
        <v>620</v>
      </c>
      <c r="F798" s="576">
        <v>1900</v>
      </c>
      <c r="G798" s="67"/>
      <c r="H798" s="577">
        <f>ROUND(G798*F798,2)</f>
        <v>0</v>
      </c>
      <c r="I798" s="574" t="s">
        <v>986</v>
      </c>
    </row>
    <row r="799" spans="1:9" s="526" customFormat="1" ht="12" x14ac:dyDescent="0.2">
      <c r="A799" s="175"/>
      <c r="B799" s="221" t="s">
        <v>2912</v>
      </c>
      <c r="C799" s="209"/>
      <c r="D799" s="524" t="s">
        <v>4961</v>
      </c>
      <c r="E799" s="209"/>
      <c r="F799" s="209"/>
      <c r="G799" s="953"/>
      <c r="H799" s="209"/>
      <c r="I799" s="385"/>
    </row>
    <row r="800" spans="1:9" s="526" customFormat="1" ht="24" x14ac:dyDescent="0.2">
      <c r="A800" s="175"/>
      <c r="B800" s="221" t="s">
        <v>1079</v>
      </c>
      <c r="C800" s="209"/>
      <c r="D800" s="227" t="s">
        <v>4962</v>
      </c>
      <c r="E800" s="209"/>
      <c r="F800" s="209"/>
      <c r="G800" s="953"/>
      <c r="H800" s="209"/>
      <c r="I800" s="385"/>
    </row>
    <row r="801" spans="1:9" s="526" customFormat="1" ht="12" x14ac:dyDescent="0.2">
      <c r="A801" s="177"/>
      <c r="B801" s="221" t="s">
        <v>985</v>
      </c>
      <c r="C801" s="210" t="s">
        <v>986</v>
      </c>
      <c r="D801" s="211" t="s">
        <v>4963</v>
      </c>
      <c r="E801" s="212"/>
      <c r="F801" s="210" t="s">
        <v>986</v>
      </c>
      <c r="G801" s="954"/>
      <c r="H801" s="212"/>
      <c r="I801" s="383"/>
    </row>
    <row r="802" spans="1:9" s="526" customFormat="1" ht="12" x14ac:dyDescent="0.2">
      <c r="A802" s="178"/>
      <c r="B802" s="221" t="s">
        <v>985</v>
      </c>
      <c r="C802" s="213" t="s">
        <v>986</v>
      </c>
      <c r="D802" s="214" t="s">
        <v>4964</v>
      </c>
      <c r="E802" s="215"/>
      <c r="F802" s="216">
        <v>1900</v>
      </c>
      <c r="G802" s="955"/>
      <c r="H802" s="215"/>
      <c r="I802" s="384"/>
    </row>
    <row r="803" spans="1:9" s="46" customFormat="1" ht="24.95" customHeight="1" x14ac:dyDescent="0.25">
      <c r="A803" s="278" t="s">
        <v>3570</v>
      </c>
      <c r="B803" s="278" t="s">
        <v>979</v>
      </c>
      <c r="C803" s="382" t="s">
        <v>4965</v>
      </c>
      <c r="D803" s="280" t="s">
        <v>4966</v>
      </c>
      <c r="E803" s="281" t="s">
        <v>620</v>
      </c>
      <c r="F803" s="282">
        <v>329</v>
      </c>
      <c r="G803" s="67"/>
      <c r="H803" s="254">
        <f>ROUND(G803*F803,2)</f>
        <v>0</v>
      </c>
      <c r="I803" s="280" t="s">
        <v>986</v>
      </c>
    </row>
    <row r="804" spans="1:9" s="526" customFormat="1" ht="12.6" customHeight="1" x14ac:dyDescent="0.2">
      <c r="A804" s="175"/>
      <c r="B804" s="221" t="s">
        <v>2912</v>
      </c>
      <c r="C804" s="209"/>
      <c r="D804" s="524" t="s">
        <v>4966</v>
      </c>
      <c r="E804" s="209"/>
      <c r="F804" s="209"/>
      <c r="G804" s="953"/>
      <c r="H804" s="209"/>
      <c r="I804" s="385"/>
    </row>
    <row r="805" spans="1:9" s="526" customFormat="1" ht="12.6" customHeight="1" x14ac:dyDescent="0.2">
      <c r="A805" s="177"/>
      <c r="B805" s="221" t="s">
        <v>985</v>
      </c>
      <c r="C805" s="210" t="s">
        <v>986</v>
      </c>
      <c r="D805" s="211" t="s">
        <v>4937</v>
      </c>
      <c r="E805" s="212"/>
      <c r="F805" s="210" t="s">
        <v>986</v>
      </c>
      <c r="G805" s="954"/>
      <c r="H805" s="212"/>
      <c r="I805" s="383"/>
    </row>
    <row r="806" spans="1:9" s="526" customFormat="1" ht="12.6" customHeight="1" x14ac:dyDescent="0.2">
      <c r="A806" s="178"/>
      <c r="B806" s="221" t="s">
        <v>985</v>
      </c>
      <c r="C806" s="213" t="s">
        <v>986</v>
      </c>
      <c r="D806" s="214" t="s">
        <v>4967</v>
      </c>
      <c r="E806" s="215"/>
      <c r="F806" s="216">
        <v>329</v>
      </c>
      <c r="G806" s="955"/>
      <c r="H806" s="215"/>
      <c r="I806" s="384"/>
    </row>
    <row r="807" spans="1:9" s="46" customFormat="1" ht="24.95" customHeight="1" x14ac:dyDescent="0.25">
      <c r="A807" s="278" t="s">
        <v>3629</v>
      </c>
      <c r="B807" s="278" t="s">
        <v>979</v>
      </c>
      <c r="C807" s="382" t="s">
        <v>4968</v>
      </c>
      <c r="D807" s="280" t="s">
        <v>4969</v>
      </c>
      <c r="E807" s="281" t="s">
        <v>100</v>
      </c>
      <c r="F807" s="282">
        <v>3.4620000000000002</v>
      </c>
      <c r="G807" s="67"/>
      <c r="H807" s="254">
        <f>ROUND(G807*F807,2)</f>
        <v>0</v>
      </c>
      <c r="I807" s="280" t="s">
        <v>982</v>
      </c>
    </row>
    <row r="808" spans="1:9" s="526" customFormat="1" ht="25.5" customHeight="1" x14ac:dyDescent="0.2">
      <c r="A808" s="175"/>
      <c r="B808" s="221" t="s">
        <v>2912</v>
      </c>
      <c r="C808" s="209"/>
      <c r="D808" s="524" t="s">
        <v>4970</v>
      </c>
      <c r="E808" s="209"/>
      <c r="F808" s="209"/>
      <c r="G808" s="953"/>
      <c r="H808" s="209"/>
      <c r="I808" s="385"/>
    </row>
    <row r="809" spans="1:9" s="526" customFormat="1" ht="12.6" customHeight="1" x14ac:dyDescent="0.2">
      <c r="A809" s="175"/>
      <c r="B809" s="454" t="s">
        <v>983</v>
      </c>
      <c r="C809" s="209"/>
      <c r="D809" s="180" t="s">
        <v>4971</v>
      </c>
      <c r="E809" s="209"/>
      <c r="F809" s="209"/>
      <c r="G809" s="953"/>
      <c r="H809" s="209"/>
      <c r="I809" s="385"/>
    </row>
    <row r="810" spans="1:9" s="46" customFormat="1" ht="24.95" customHeight="1" x14ac:dyDescent="0.25">
      <c r="A810" s="560"/>
      <c r="B810" s="561" t="s">
        <v>977</v>
      </c>
      <c r="C810" s="55" t="s">
        <v>4972</v>
      </c>
      <c r="D810" s="55" t="s">
        <v>4311</v>
      </c>
      <c r="E810" s="562"/>
      <c r="F810" s="563"/>
      <c r="G810" s="960"/>
      <c r="H810" s="564">
        <f>SUM(H811:H834)</f>
        <v>0</v>
      </c>
      <c r="I810" s="565"/>
    </row>
    <row r="811" spans="1:9" s="46" customFormat="1" ht="24.95" customHeight="1" x14ac:dyDescent="0.25">
      <c r="A811" s="570" t="s">
        <v>4973</v>
      </c>
      <c r="B811" s="278" t="s">
        <v>979</v>
      </c>
      <c r="C811" s="382" t="s">
        <v>4974</v>
      </c>
      <c r="D811" s="280" t="s">
        <v>4975</v>
      </c>
      <c r="E811" s="281" t="s">
        <v>106</v>
      </c>
      <c r="F811" s="282">
        <v>62.9</v>
      </c>
      <c r="G811" s="67"/>
      <c r="H811" s="254">
        <f>ROUND(G811*F811,2)</f>
        <v>0</v>
      </c>
      <c r="I811" s="280" t="s">
        <v>986</v>
      </c>
    </row>
    <row r="812" spans="1:9" s="526" customFormat="1" ht="12.6" customHeight="1" x14ac:dyDescent="0.2">
      <c r="A812" s="175"/>
      <c r="B812" s="221" t="s">
        <v>2912</v>
      </c>
      <c r="C812" s="209"/>
      <c r="D812" s="524" t="s">
        <v>4976</v>
      </c>
      <c r="E812" s="209"/>
      <c r="F812" s="209"/>
      <c r="G812" s="953"/>
      <c r="H812" s="209"/>
      <c r="I812" s="385"/>
    </row>
    <row r="813" spans="1:9" s="526" customFormat="1" ht="12.6" customHeight="1" x14ac:dyDescent="0.2">
      <c r="A813" s="177"/>
      <c r="B813" s="221" t="s">
        <v>985</v>
      </c>
      <c r="C813" s="210" t="s">
        <v>986</v>
      </c>
      <c r="D813" s="211" t="s">
        <v>4963</v>
      </c>
      <c r="E813" s="212"/>
      <c r="F813" s="210" t="s">
        <v>986</v>
      </c>
      <c r="G813" s="954"/>
      <c r="H813" s="212"/>
      <c r="I813" s="383"/>
    </row>
    <row r="814" spans="1:9" s="526" customFormat="1" ht="12.6" customHeight="1" x14ac:dyDescent="0.2">
      <c r="A814" s="178"/>
      <c r="B814" s="221" t="s">
        <v>985</v>
      </c>
      <c r="C814" s="213" t="s">
        <v>986</v>
      </c>
      <c r="D814" s="214" t="s">
        <v>4977</v>
      </c>
      <c r="E814" s="215"/>
      <c r="F814" s="216">
        <v>62.9</v>
      </c>
      <c r="G814" s="955"/>
      <c r="H814" s="215"/>
      <c r="I814" s="384"/>
    </row>
    <row r="815" spans="1:9" s="526" customFormat="1" ht="12.6" customHeight="1" x14ac:dyDescent="0.2">
      <c r="A815" s="179"/>
      <c r="B815" s="221" t="s">
        <v>985</v>
      </c>
      <c r="C815" s="217" t="s">
        <v>986</v>
      </c>
      <c r="D815" s="218" t="s">
        <v>1023</v>
      </c>
      <c r="E815" s="219"/>
      <c r="F815" s="220">
        <v>62.9</v>
      </c>
      <c r="G815" s="952"/>
      <c r="H815" s="219"/>
      <c r="I815" s="387"/>
    </row>
    <row r="816" spans="1:9" s="46" customFormat="1" ht="24.95" customHeight="1" x14ac:dyDescent="0.25">
      <c r="A816" s="571" t="s">
        <v>4978</v>
      </c>
      <c r="B816" s="572" t="s">
        <v>979</v>
      </c>
      <c r="C816" s="573" t="s">
        <v>4974</v>
      </c>
      <c r="D816" s="574" t="s">
        <v>4975</v>
      </c>
      <c r="E816" s="575" t="s">
        <v>106</v>
      </c>
      <c r="F816" s="576">
        <v>254.1</v>
      </c>
      <c r="G816" s="67"/>
      <c r="H816" s="577">
        <f>ROUND(G816*F816,2)</f>
        <v>0</v>
      </c>
      <c r="I816" s="574" t="s">
        <v>986</v>
      </c>
    </row>
    <row r="817" spans="1:9" s="526" customFormat="1" ht="12.6" customHeight="1" x14ac:dyDescent="0.2">
      <c r="A817" s="603"/>
      <c r="B817" s="604" t="s">
        <v>2912</v>
      </c>
      <c r="C817" s="605"/>
      <c r="D817" s="619" t="s">
        <v>4979</v>
      </c>
      <c r="E817" s="605"/>
      <c r="F817" s="605"/>
      <c r="G817" s="956"/>
      <c r="H817" s="605"/>
      <c r="I817" s="606"/>
    </row>
    <row r="818" spans="1:9" s="526" customFormat="1" ht="12.6" customHeight="1" x14ac:dyDescent="0.2">
      <c r="A818" s="623"/>
      <c r="B818" s="604" t="s">
        <v>985</v>
      </c>
      <c r="C818" s="624" t="s">
        <v>986</v>
      </c>
      <c r="D818" s="625" t="s">
        <v>4957</v>
      </c>
      <c r="E818" s="626"/>
      <c r="F818" s="624" t="s">
        <v>986</v>
      </c>
      <c r="G818" s="957"/>
      <c r="H818" s="626"/>
      <c r="I818" s="627"/>
    </row>
    <row r="819" spans="1:9" s="526" customFormat="1" ht="12.6" customHeight="1" x14ac:dyDescent="0.2">
      <c r="A819" s="628"/>
      <c r="B819" s="604" t="s">
        <v>985</v>
      </c>
      <c r="C819" s="629" t="s">
        <v>986</v>
      </c>
      <c r="D819" s="630" t="s">
        <v>4980</v>
      </c>
      <c r="E819" s="631"/>
      <c r="F819" s="632">
        <v>254.1</v>
      </c>
      <c r="G819" s="958"/>
      <c r="H819" s="631"/>
      <c r="I819" s="633"/>
    </row>
    <row r="820" spans="1:9" s="526" customFormat="1" ht="12.6" customHeight="1" x14ac:dyDescent="0.2">
      <c r="A820" s="179"/>
      <c r="B820" s="221"/>
      <c r="C820" s="217"/>
      <c r="D820" s="218"/>
      <c r="E820" s="219"/>
      <c r="F820" s="220"/>
      <c r="G820" s="952"/>
      <c r="H820" s="219"/>
      <c r="I820" s="387"/>
    </row>
    <row r="821" spans="1:9" s="526" customFormat="1" ht="12.6" customHeight="1" x14ac:dyDescent="0.2">
      <c r="A821" s="179"/>
      <c r="B821" s="221"/>
      <c r="C821" s="217"/>
      <c r="D821" s="218"/>
      <c r="E821" s="219"/>
      <c r="F821" s="220"/>
      <c r="G821" s="952"/>
      <c r="H821" s="219"/>
      <c r="I821" s="387"/>
    </row>
    <row r="822" spans="1:9" s="46" customFormat="1" ht="24.95" customHeight="1" x14ac:dyDescent="0.25">
      <c r="A822" s="570" t="s">
        <v>2991</v>
      </c>
      <c r="B822" s="278" t="s">
        <v>979</v>
      </c>
      <c r="C822" s="382" t="s">
        <v>4981</v>
      </c>
      <c r="D822" s="280" t="s">
        <v>4982</v>
      </c>
      <c r="E822" s="281" t="s">
        <v>620</v>
      </c>
      <c r="F822" s="282">
        <v>974</v>
      </c>
      <c r="G822" s="67"/>
      <c r="H822" s="254">
        <f>ROUND(G822*F822,2)</f>
        <v>0</v>
      </c>
      <c r="I822" s="280" t="s">
        <v>986</v>
      </c>
    </row>
    <row r="823" spans="1:9" s="526" customFormat="1" ht="12.6" customHeight="1" x14ac:dyDescent="0.2">
      <c r="A823" s="175"/>
      <c r="B823" s="221" t="s">
        <v>2912</v>
      </c>
      <c r="C823" s="209"/>
      <c r="D823" s="524" t="s">
        <v>4983</v>
      </c>
      <c r="E823" s="209"/>
      <c r="F823" s="209"/>
      <c r="G823" s="953"/>
      <c r="H823" s="209"/>
      <c r="I823" s="385"/>
    </row>
    <row r="824" spans="1:9" s="526" customFormat="1" ht="12.6" customHeight="1" x14ac:dyDescent="0.2">
      <c r="A824" s="177"/>
      <c r="B824" s="221" t="s">
        <v>985</v>
      </c>
      <c r="C824" s="210" t="s">
        <v>986</v>
      </c>
      <c r="D824" s="211" t="s">
        <v>4984</v>
      </c>
      <c r="E824" s="212"/>
      <c r="F824" s="210" t="s">
        <v>986</v>
      </c>
      <c r="G824" s="954"/>
      <c r="H824" s="212"/>
      <c r="I824" s="383"/>
    </row>
    <row r="825" spans="1:9" s="526" customFormat="1" ht="12.6" customHeight="1" x14ac:dyDescent="0.2">
      <c r="A825" s="178"/>
      <c r="B825" s="221" t="s">
        <v>985</v>
      </c>
      <c r="C825" s="213" t="s">
        <v>986</v>
      </c>
      <c r="D825" s="214" t="s">
        <v>4985</v>
      </c>
      <c r="E825" s="215"/>
      <c r="F825" s="216">
        <v>974</v>
      </c>
      <c r="G825" s="955"/>
      <c r="H825" s="215"/>
      <c r="I825" s="384"/>
    </row>
    <row r="826" spans="1:9" s="526" customFormat="1" ht="12" x14ac:dyDescent="0.2">
      <c r="A826" s="483"/>
      <c r="B826" s="182" t="s">
        <v>985</v>
      </c>
      <c r="C826" s="484" t="s">
        <v>986</v>
      </c>
      <c r="D826" s="485" t="s">
        <v>1023</v>
      </c>
      <c r="E826" s="486"/>
      <c r="F826" s="487">
        <v>974</v>
      </c>
      <c r="G826" s="962"/>
      <c r="H826" s="486"/>
      <c r="I826" s="514"/>
    </row>
    <row r="827" spans="1:9" s="46" customFormat="1" ht="24.95" customHeight="1" x14ac:dyDescent="0.25">
      <c r="A827" s="571" t="s">
        <v>2996</v>
      </c>
      <c r="B827" s="572" t="s">
        <v>979</v>
      </c>
      <c r="C827" s="573" t="s">
        <v>4981</v>
      </c>
      <c r="D827" s="574" t="s">
        <v>4982</v>
      </c>
      <c r="E827" s="575" t="s">
        <v>620</v>
      </c>
      <c r="F827" s="576">
        <v>2882</v>
      </c>
      <c r="G827" s="67"/>
      <c r="H827" s="577">
        <f>ROUND(G827*F827,2)</f>
        <v>0</v>
      </c>
      <c r="I827" s="574" t="s">
        <v>986</v>
      </c>
    </row>
    <row r="828" spans="1:9" ht="18.75" x14ac:dyDescent="0.2">
      <c r="A828" s="603"/>
      <c r="B828" s="604" t="s">
        <v>2912</v>
      </c>
      <c r="C828" s="605"/>
      <c r="D828" s="619" t="s">
        <v>4986</v>
      </c>
      <c r="E828" s="605"/>
      <c r="F828" s="605"/>
      <c r="G828" s="956"/>
      <c r="H828" s="605"/>
      <c r="I828" s="606"/>
    </row>
    <row r="829" spans="1:9" ht="11.25" x14ac:dyDescent="0.2">
      <c r="A829" s="623"/>
      <c r="B829" s="604" t="s">
        <v>985</v>
      </c>
      <c r="C829" s="624" t="s">
        <v>986</v>
      </c>
      <c r="D829" s="625" t="s">
        <v>4984</v>
      </c>
      <c r="E829" s="626"/>
      <c r="F829" s="624" t="s">
        <v>986</v>
      </c>
      <c r="G829" s="957"/>
      <c r="H829" s="626"/>
      <c r="I829" s="627"/>
    </row>
    <row r="830" spans="1:9" ht="11.25" x14ac:dyDescent="0.2">
      <c r="A830" s="640"/>
      <c r="B830" s="641" t="s">
        <v>985</v>
      </c>
      <c r="C830" s="642" t="s">
        <v>986</v>
      </c>
      <c r="D830" s="643" t="s">
        <v>4987</v>
      </c>
      <c r="E830" s="644"/>
      <c r="F830" s="645">
        <v>2882</v>
      </c>
      <c r="G830" s="963"/>
      <c r="H830" s="644"/>
      <c r="I830" s="646"/>
    </row>
  </sheetData>
  <sheetProtection algorithmName="SHA-512" hashValue="n7Bmdg2Z1labj3mj99mW+SrTFNZR4dn07P4iuBQjdviOufVN1blgy6YVLymCdI5IpJ1+lsvvYD7PXTJThG0u0g==" saltValue="1VqD4j560/u3IePZRWDAlw=="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809" r:id="rId83" xr:uid="{00000000-0004-0000-1900-000053000000}"/>
    <hyperlink ref="D47" r:id="rId84" xr:uid="{00000000-0004-0000-1900-000054000000}"/>
    <hyperlink ref="D53" r:id="rId85" xr:uid="{00000000-0004-0000-1900-000055000000}"/>
    <hyperlink ref="D62" r:id="rId86" xr:uid="{00000000-0004-0000-1900-000056000000}"/>
    <hyperlink ref="D69" r:id="rId87" xr:uid="{00000000-0004-0000-1900-000057000000}"/>
    <hyperlink ref="D77" r:id="rId88" xr:uid="{00000000-0004-0000-1900-000058000000}"/>
    <hyperlink ref="D113" r:id="rId89" xr:uid="{00000000-0004-0000-1900-000059000000}"/>
    <hyperlink ref="D137" r:id="rId90" xr:uid="{00000000-0004-0000-1900-00005A000000}"/>
    <hyperlink ref="D163" r:id="rId91" xr:uid="{00000000-0004-0000-1900-00005B000000}"/>
    <hyperlink ref="D181" r:id="rId92" xr:uid="{00000000-0004-0000-1900-00005C000000}"/>
    <hyperlink ref="D189" r:id="rId93" xr:uid="{00000000-0004-0000-1900-00005D000000}"/>
    <hyperlink ref="D405" r:id="rId94" xr:uid="{00000000-0004-0000-1900-00005E000000}"/>
    <hyperlink ref="D418" r:id="rId95" xr:uid="{00000000-0004-0000-1900-00005F000000}"/>
    <hyperlink ref="D428" r:id="rId96" xr:uid="{00000000-0004-0000-1900-000060000000}"/>
    <hyperlink ref="D437" r:id="rId97" xr:uid="{00000000-0004-0000-1900-000061000000}"/>
    <hyperlink ref="D536" r:id="rId98" xr:uid="{00000000-0004-0000-1900-000062000000}"/>
    <hyperlink ref="D568" r:id="rId99" xr:uid="{00000000-0004-0000-1900-000063000000}"/>
    <hyperlink ref="D582" r:id="rId100" xr:uid="{00000000-0004-0000-1900-000064000000}"/>
    <hyperlink ref="D605" r:id="rId101" xr:uid="{00000000-0004-0000-1900-000065000000}"/>
    <hyperlink ref="D648" r:id="rId102" xr:uid="{00000000-0004-0000-1900-000066000000}"/>
    <hyperlink ref="D691" r:id="rId103" xr:uid="{00000000-0004-0000-1900-000067000000}"/>
    <hyperlink ref="D730" r:id="rId104" xr:uid="{00000000-0004-0000-1900-000068000000}"/>
    <hyperlink ref="D736" r:id="rId105" xr:uid="{00000000-0004-0000-1900-000069000000}"/>
    <hyperlink ref="D744" r:id="rId106" xr:uid="{00000000-0004-0000-1900-00006A000000}"/>
    <hyperlink ref="D751" r:id="rId107" xr:uid="{00000000-0004-0000-1900-00006B000000}"/>
    <hyperlink ref="D759" r:id="rId108" xr:uid="{00000000-0004-0000-1900-00006C000000}"/>
  </hyperlinks>
  <pageMargins left="0.19685039370078741" right="0.19685039370078741" top="0.19685039370078741" bottom="0.19685039370078741" header="0.31496062992125984" footer="0.31496062992125984"/>
  <pageSetup paperSize="9" scale="64" fitToHeight="0" orientation="portrait" r:id="rId109"/>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4988</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E42</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4988</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294" t="s">
        <v>33</v>
      </c>
      <c r="C32" s="1295"/>
      <c r="D32" s="1296"/>
      <c r="E32" s="1299" t="s">
        <v>34</v>
      </c>
      <c r="F32" s="1299"/>
    </row>
    <row r="33" spans="1:29" s="40" customFormat="1" ht="20.100000000000001" customHeight="1" x14ac:dyDescent="0.2">
      <c r="A33" s="373">
        <v>61</v>
      </c>
      <c r="B33" s="1265" t="s">
        <v>4989</v>
      </c>
      <c r="C33" s="1266"/>
      <c r="D33" s="1267"/>
      <c r="E33" s="1268">
        <f>'01_B_D.1.4.2'!H9</f>
        <v>0</v>
      </c>
      <c r="F33" s="1269"/>
    </row>
    <row r="34" spans="1:29" s="40" customFormat="1" ht="20.100000000000001" customHeight="1" x14ac:dyDescent="0.2">
      <c r="A34" s="373">
        <v>96</v>
      </c>
      <c r="B34" s="1265" t="s">
        <v>57</v>
      </c>
      <c r="C34" s="1266"/>
      <c r="D34" s="1267"/>
      <c r="E34" s="1268">
        <f>'01_B_D.1.4.2'!H16</f>
        <v>0</v>
      </c>
      <c r="F34" s="1269"/>
    </row>
    <row r="35" spans="1:29" s="40" customFormat="1" ht="20.100000000000001" customHeight="1" x14ac:dyDescent="0.2">
      <c r="A35" s="373">
        <v>97</v>
      </c>
      <c r="B35" s="1265" t="s">
        <v>4990</v>
      </c>
      <c r="C35" s="1266"/>
      <c r="D35" s="1267"/>
      <c r="E35" s="1268">
        <f>'01_B_D.1.4.2'!H21</f>
        <v>0</v>
      </c>
      <c r="F35" s="1269"/>
    </row>
    <row r="36" spans="1:29" s="40" customFormat="1" ht="20.100000000000001" customHeight="1" x14ac:dyDescent="0.2">
      <c r="A36" s="373" t="s">
        <v>1454</v>
      </c>
      <c r="B36" s="1265" t="s">
        <v>4991</v>
      </c>
      <c r="C36" s="1266"/>
      <c r="D36" s="1267"/>
      <c r="E36" s="1268">
        <f>'01_B_D.1.4.2'!H28</f>
        <v>0</v>
      </c>
      <c r="F36" s="1269"/>
    </row>
    <row r="37" spans="1:29" s="40" customFormat="1" ht="20.100000000000001" customHeight="1" x14ac:dyDescent="0.2">
      <c r="A37" s="373" t="s">
        <v>4992</v>
      </c>
      <c r="B37" s="1265" t="s">
        <v>690</v>
      </c>
      <c r="C37" s="1266"/>
      <c r="D37" s="1267"/>
      <c r="E37" s="1268">
        <f>'01_B_D.1.4.2'!H35</f>
        <v>0</v>
      </c>
      <c r="F37" s="1269"/>
    </row>
    <row r="38" spans="1:29" s="40" customFormat="1" ht="20.100000000000001" customHeight="1" x14ac:dyDescent="0.2">
      <c r="A38" s="373" t="s">
        <v>4993</v>
      </c>
      <c r="B38" s="1265" t="s">
        <v>4994</v>
      </c>
      <c r="C38" s="1266"/>
      <c r="D38" s="1267"/>
      <c r="E38" s="1268">
        <f>'01_B_D.1.4.2'!H40</f>
        <v>0</v>
      </c>
      <c r="F38" s="1269"/>
    </row>
    <row r="39" spans="1:29" s="40" customFormat="1" ht="20.100000000000001" customHeight="1" x14ac:dyDescent="0.2">
      <c r="A39" s="373" t="s">
        <v>4995</v>
      </c>
      <c r="B39" s="1265" t="s">
        <v>4996</v>
      </c>
      <c r="C39" s="1266"/>
      <c r="D39" s="1267"/>
      <c r="E39" s="1268">
        <f>'01_B_D.1.4.2'!H43</f>
        <v>0</v>
      </c>
      <c r="F39" s="1269"/>
    </row>
    <row r="40" spans="1:29" s="40" customFormat="1" ht="20.100000000000001" customHeight="1" x14ac:dyDescent="0.2">
      <c r="A40" s="373">
        <v>721</v>
      </c>
      <c r="B40" s="1265" t="s">
        <v>690</v>
      </c>
      <c r="C40" s="1266"/>
      <c r="D40" s="1267"/>
      <c r="E40" s="1268">
        <f>'01_B_D.1.4.2'!H52</f>
        <v>0</v>
      </c>
      <c r="F40" s="1269"/>
    </row>
    <row r="41" spans="1:29" s="40" customFormat="1" ht="20.100000000000001" customHeight="1" x14ac:dyDescent="0.2">
      <c r="A41" s="373">
        <v>722</v>
      </c>
      <c r="B41" s="1265" t="s">
        <v>692</v>
      </c>
      <c r="C41" s="1266"/>
      <c r="D41" s="1267"/>
      <c r="E41" s="1268">
        <f>'01_B_D.1.4.2'!H69</f>
        <v>0</v>
      </c>
      <c r="F41" s="1269"/>
    </row>
    <row r="42" spans="1:29" s="56" customFormat="1" ht="24.95" customHeight="1" x14ac:dyDescent="0.2">
      <c r="A42" s="57" t="s">
        <v>79</v>
      </c>
      <c r="B42" s="42"/>
      <c r="C42" s="43"/>
      <c r="D42" s="43"/>
      <c r="E42" s="1292">
        <f>SUM(E33:F41)</f>
        <v>0</v>
      </c>
      <c r="F42" s="1293"/>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sheetData>
  <sheetProtection algorithmName="SHA-512" hashValue="c2zz5qeZONl9K/r+8Q3xSwosi0WK9I5Gx4C2yEBEZGE4FVeYZElo1n4yeex7NVpSrp9Xy0UTn/BOn9rfQH2vQw==" saltValue="SXDc8Hpq9r/I9rGYjY0C9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48"/>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4988</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c r="D8" s="50" t="s">
        <v>1284</v>
      </c>
      <c r="E8" s="556"/>
      <c r="F8" s="557"/>
      <c r="G8" s="557"/>
      <c r="H8" s="558">
        <f>H9+H16+H21+H28+H35+H40+H43+H52+H69</f>
        <v>0</v>
      </c>
      <c r="I8" s="559"/>
    </row>
    <row r="9" spans="1:29" s="46" customFormat="1" ht="24.95" customHeight="1" x14ac:dyDescent="0.25">
      <c r="A9" s="560"/>
      <c r="B9" s="561" t="s">
        <v>977</v>
      </c>
      <c r="C9" s="55" t="s">
        <v>46</v>
      </c>
      <c r="D9" s="55" t="s">
        <v>4989</v>
      </c>
      <c r="E9" s="562"/>
      <c r="F9" s="563"/>
      <c r="G9" s="563"/>
      <c r="H9" s="564">
        <f>SUM(H10:H15)</f>
        <v>0</v>
      </c>
      <c r="I9" s="565"/>
    </row>
    <row r="10" spans="1:29" s="46" customFormat="1" ht="24.95" customHeight="1" x14ac:dyDescent="0.25">
      <c r="A10" s="278" t="s">
        <v>73</v>
      </c>
      <c r="B10" s="278" t="s">
        <v>979</v>
      </c>
      <c r="C10" s="382" t="s">
        <v>4997</v>
      </c>
      <c r="D10" s="280" t="s">
        <v>4998</v>
      </c>
      <c r="E10" s="281" t="s">
        <v>92</v>
      </c>
      <c r="F10" s="282">
        <v>5</v>
      </c>
      <c r="G10" s="67"/>
      <c r="H10" s="254">
        <f>ROUND(G10*F10,2)</f>
        <v>0</v>
      </c>
      <c r="I10" s="280" t="s">
        <v>4999</v>
      </c>
    </row>
    <row r="11" spans="1:29" s="526" customFormat="1" ht="12" x14ac:dyDescent="0.2">
      <c r="A11" s="175"/>
      <c r="B11" s="523" t="s">
        <v>2912</v>
      </c>
      <c r="C11" s="209"/>
      <c r="D11" s="524" t="s">
        <v>4998</v>
      </c>
      <c r="E11" s="209"/>
      <c r="F11" s="209"/>
      <c r="G11" s="209"/>
      <c r="H11" s="209"/>
      <c r="I11" s="385"/>
    </row>
    <row r="12" spans="1:29" s="46" customFormat="1" ht="24.95" customHeight="1" x14ac:dyDescent="0.25">
      <c r="A12" s="278" t="s">
        <v>75</v>
      </c>
      <c r="B12" s="278" t="s">
        <v>979</v>
      </c>
      <c r="C12" s="382" t="s">
        <v>5000</v>
      </c>
      <c r="D12" s="280" t="s">
        <v>5001</v>
      </c>
      <c r="E12" s="281" t="s">
        <v>125</v>
      </c>
      <c r="F12" s="282">
        <v>40</v>
      </c>
      <c r="G12" s="67"/>
      <c r="H12" s="254">
        <f>ROUND(G12*F12,2)</f>
        <v>0</v>
      </c>
      <c r="I12" s="280" t="s">
        <v>4999</v>
      </c>
    </row>
    <row r="13" spans="1:29" s="526" customFormat="1" ht="12" x14ac:dyDescent="0.2">
      <c r="A13" s="175"/>
      <c r="B13" s="523" t="s">
        <v>2912</v>
      </c>
      <c r="C13" s="209"/>
      <c r="D13" s="524" t="s">
        <v>5001</v>
      </c>
      <c r="E13" s="209"/>
      <c r="F13" s="209"/>
      <c r="G13" s="209"/>
      <c r="H13" s="209"/>
      <c r="I13" s="385"/>
    </row>
    <row r="14" spans="1:29" s="46" customFormat="1" ht="24.95" customHeight="1" x14ac:dyDescent="0.25">
      <c r="A14" s="278" t="s">
        <v>42</v>
      </c>
      <c r="B14" s="278" t="s">
        <v>979</v>
      </c>
      <c r="C14" s="382" t="s">
        <v>5002</v>
      </c>
      <c r="D14" s="280" t="s">
        <v>5003</v>
      </c>
      <c r="E14" s="281" t="s">
        <v>125</v>
      </c>
      <c r="F14" s="282">
        <v>10</v>
      </c>
      <c r="G14" s="67"/>
      <c r="H14" s="254">
        <f>ROUND(G14*F14,2)</f>
        <v>0</v>
      </c>
      <c r="I14" s="280" t="s">
        <v>4999</v>
      </c>
    </row>
    <row r="15" spans="1:29" s="526" customFormat="1" ht="12" x14ac:dyDescent="0.2">
      <c r="A15" s="175"/>
      <c r="B15" s="523" t="s">
        <v>2912</v>
      </c>
      <c r="C15" s="209"/>
      <c r="D15" s="524" t="s">
        <v>5003</v>
      </c>
      <c r="E15" s="209"/>
      <c r="F15" s="209"/>
      <c r="G15" s="209"/>
      <c r="H15" s="209"/>
      <c r="I15" s="385"/>
    </row>
    <row r="16" spans="1:29" s="46" customFormat="1" ht="24.95" customHeight="1" x14ac:dyDescent="0.25">
      <c r="A16" s="560"/>
      <c r="B16" s="561" t="s">
        <v>977</v>
      </c>
      <c r="C16" s="55" t="s">
        <v>56</v>
      </c>
      <c r="D16" s="55" t="s">
        <v>57</v>
      </c>
      <c r="E16" s="562"/>
      <c r="F16" s="563"/>
      <c r="G16" s="563"/>
      <c r="H16" s="564">
        <f>SUM(H17:H20)</f>
        <v>0</v>
      </c>
      <c r="I16" s="565"/>
    </row>
    <row r="17" spans="1:9" s="46" customFormat="1" ht="24.95" customHeight="1" x14ac:dyDescent="0.25">
      <c r="A17" s="278" t="s">
        <v>890</v>
      </c>
      <c r="B17" s="278" t="s">
        <v>979</v>
      </c>
      <c r="C17" s="382" t="s">
        <v>5004</v>
      </c>
      <c r="D17" s="280" t="s">
        <v>5005</v>
      </c>
      <c r="E17" s="281" t="s">
        <v>125</v>
      </c>
      <c r="F17" s="282">
        <v>51</v>
      </c>
      <c r="G17" s="67"/>
      <c r="H17" s="254">
        <f>ROUND(G17*F17,2)</f>
        <v>0</v>
      </c>
      <c r="I17" s="280" t="s">
        <v>4999</v>
      </c>
    </row>
    <row r="18" spans="1:9" s="526" customFormat="1" ht="12" x14ac:dyDescent="0.2">
      <c r="A18" s="175"/>
      <c r="B18" s="523" t="s">
        <v>2912</v>
      </c>
      <c r="C18" s="209"/>
      <c r="D18" s="524" t="s">
        <v>5005</v>
      </c>
      <c r="E18" s="209"/>
      <c r="F18" s="209"/>
      <c r="G18" s="209"/>
      <c r="H18" s="209"/>
      <c r="I18" s="385"/>
    </row>
    <row r="19" spans="1:9" s="46" customFormat="1" ht="24.95" customHeight="1" x14ac:dyDescent="0.25">
      <c r="A19" s="278" t="s">
        <v>888</v>
      </c>
      <c r="B19" s="278" t="s">
        <v>979</v>
      </c>
      <c r="C19" s="382" t="s">
        <v>5006</v>
      </c>
      <c r="D19" s="280" t="s">
        <v>5007</v>
      </c>
      <c r="E19" s="281" t="s">
        <v>125</v>
      </c>
      <c r="F19" s="282">
        <v>10</v>
      </c>
      <c r="G19" s="67"/>
      <c r="H19" s="254">
        <f>ROUND(G19*F19,2)</f>
        <v>0</v>
      </c>
      <c r="I19" s="280" t="s">
        <v>4999</v>
      </c>
    </row>
    <row r="20" spans="1:9" s="526" customFormat="1" ht="12" x14ac:dyDescent="0.2">
      <c r="A20" s="175"/>
      <c r="B20" s="523" t="s">
        <v>2912</v>
      </c>
      <c r="C20" s="209"/>
      <c r="D20" s="524" t="s">
        <v>5007</v>
      </c>
      <c r="E20" s="209"/>
      <c r="F20" s="209"/>
      <c r="G20" s="209"/>
      <c r="H20" s="209"/>
      <c r="I20" s="385"/>
    </row>
    <row r="21" spans="1:9" s="46" customFormat="1" ht="24.95" customHeight="1" x14ac:dyDescent="0.25">
      <c r="A21" s="560"/>
      <c r="B21" s="561" t="s">
        <v>977</v>
      </c>
      <c r="C21" s="55" t="s">
        <v>3537</v>
      </c>
      <c r="D21" s="55" t="s">
        <v>4990</v>
      </c>
      <c r="E21" s="562"/>
      <c r="F21" s="563"/>
      <c r="G21" s="563"/>
      <c r="H21" s="564">
        <f>SUM(H22:H27)</f>
        <v>0</v>
      </c>
      <c r="I21" s="565"/>
    </row>
    <row r="22" spans="1:9" s="46" customFormat="1" ht="24.95" customHeight="1" x14ac:dyDescent="0.25">
      <c r="A22" s="278" t="s">
        <v>872</v>
      </c>
      <c r="B22" s="278" t="s">
        <v>979</v>
      </c>
      <c r="C22" s="382" t="s">
        <v>5008</v>
      </c>
      <c r="D22" s="280" t="s">
        <v>5009</v>
      </c>
      <c r="E22" s="281" t="s">
        <v>92</v>
      </c>
      <c r="F22" s="282">
        <v>3</v>
      </c>
      <c r="G22" s="67"/>
      <c r="H22" s="254">
        <f>ROUND(G22*F22,2)</f>
        <v>0</v>
      </c>
      <c r="I22" s="280" t="s">
        <v>4999</v>
      </c>
    </row>
    <row r="23" spans="1:9" s="526" customFormat="1" ht="12" x14ac:dyDescent="0.2">
      <c r="A23" s="175"/>
      <c r="B23" s="523" t="s">
        <v>2912</v>
      </c>
      <c r="C23" s="209"/>
      <c r="D23" s="524" t="s">
        <v>5009</v>
      </c>
      <c r="E23" s="209"/>
      <c r="F23" s="209"/>
      <c r="G23" s="209"/>
      <c r="H23" s="209"/>
      <c r="I23" s="385"/>
    </row>
    <row r="24" spans="1:9" s="46" customFormat="1" ht="24.95" customHeight="1" x14ac:dyDescent="0.25">
      <c r="A24" s="278" t="s">
        <v>868</v>
      </c>
      <c r="B24" s="278" t="s">
        <v>979</v>
      </c>
      <c r="C24" s="382" t="s">
        <v>5010</v>
      </c>
      <c r="D24" s="280" t="s">
        <v>5011</v>
      </c>
      <c r="E24" s="281" t="s">
        <v>125</v>
      </c>
      <c r="F24" s="282">
        <v>40</v>
      </c>
      <c r="G24" s="67"/>
      <c r="H24" s="254">
        <f>ROUND(G24*F24,2)</f>
        <v>0</v>
      </c>
      <c r="I24" s="280" t="s">
        <v>4999</v>
      </c>
    </row>
    <row r="25" spans="1:9" s="526" customFormat="1" ht="12" x14ac:dyDescent="0.2">
      <c r="A25" s="175"/>
      <c r="B25" s="523" t="s">
        <v>2912</v>
      </c>
      <c r="C25" s="209"/>
      <c r="D25" s="524" t="s">
        <v>5011</v>
      </c>
      <c r="E25" s="209"/>
      <c r="F25" s="209"/>
      <c r="G25" s="209"/>
      <c r="H25" s="209"/>
      <c r="I25" s="385"/>
    </row>
    <row r="26" spans="1:9" s="46" customFormat="1" ht="24.95" customHeight="1" x14ac:dyDescent="0.25">
      <c r="A26" s="278" t="s">
        <v>870</v>
      </c>
      <c r="B26" s="278" t="s">
        <v>979</v>
      </c>
      <c r="C26" s="382" t="s">
        <v>5012</v>
      </c>
      <c r="D26" s="280" t="s">
        <v>708</v>
      </c>
      <c r="E26" s="281" t="s">
        <v>125</v>
      </c>
      <c r="F26" s="282">
        <v>10</v>
      </c>
      <c r="G26" s="67"/>
      <c r="H26" s="254">
        <f>ROUND(G26*F26,2)</f>
        <v>0</v>
      </c>
      <c r="I26" s="280" t="s">
        <v>4999</v>
      </c>
    </row>
    <row r="27" spans="1:9" s="526" customFormat="1" ht="12" x14ac:dyDescent="0.2">
      <c r="A27" s="175"/>
      <c r="B27" s="523" t="s">
        <v>2912</v>
      </c>
      <c r="C27" s="209"/>
      <c r="D27" s="524" t="s">
        <v>708</v>
      </c>
      <c r="E27" s="209"/>
      <c r="F27" s="209"/>
      <c r="G27" s="209"/>
      <c r="H27" s="209"/>
      <c r="I27" s="385"/>
    </row>
    <row r="28" spans="1:9" s="46" customFormat="1" ht="24.95" customHeight="1" x14ac:dyDescent="0.25">
      <c r="A28" s="560"/>
      <c r="B28" s="561" t="s">
        <v>977</v>
      </c>
      <c r="C28" s="55" t="s">
        <v>1454</v>
      </c>
      <c r="D28" s="55" t="s">
        <v>4991</v>
      </c>
      <c r="E28" s="562"/>
      <c r="F28" s="563"/>
      <c r="G28" s="563"/>
      <c r="H28" s="564">
        <f>SUM(H29:H34)</f>
        <v>0</v>
      </c>
      <c r="I28" s="565"/>
    </row>
    <row r="29" spans="1:9" ht="24.95" customHeight="1" x14ac:dyDescent="0.2">
      <c r="A29" s="167" t="s">
        <v>891</v>
      </c>
      <c r="B29" s="167" t="s">
        <v>1145</v>
      </c>
      <c r="C29" s="168" t="s">
        <v>5013</v>
      </c>
      <c r="D29" s="169" t="s">
        <v>5014</v>
      </c>
      <c r="E29" s="170" t="s">
        <v>106</v>
      </c>
      <c r="F29" s="171">
        <v>30</v>
      </c>
      <c r="G29" s="117"/>
      <c r="H29" s="172">
        <f>ROUND(G29*F29,2)</f>
        <v>0</v>
      </c>
      <c r="I29" s="169" t="s">
        <v>4999</v>
      </c>
    </row>
    <row r="30" spans="1:9" s="526" customFormat="1" ht="12" x14ac:dyDescent="0.2">
      <c r="A30" s="175"/>
      <c r="B30" s="523" t="s">
        <v>2912</v>
      </c>
      <c r="C30" s="209"/>
      <c r="D30" s="524" t="s">
        <v>5014</v>
      </c>
      <c r="E30" s="209"/>
      <c r="F30" s="209"/>
      <c r="G30" s="209"/>
      <c r="H30" s="209"/>
      <c r="I30" s="385"/>
    </row>
    <row r="31" spans="1:9" ht="24.95" customHeight="1" x14ac:dyDescent="0.2">
      <c r="A31" s="167" t="s">
        <v>892</v>
      </c>
      <c r="B31" s="167" t="s">
        <v>1145</v>
      </c>
      <c r="C31" s="168" t="s">
        <v>5015</v>
      </c>
      <c r="D31" s="169" t="s">
        <v>5016</v>
      </c>
      <c r="E31" s="170" t="s">
        <v>92</v>
      </c>
      <c r="F31" s="171">
        <v>6</v>
      </c>
      <c r="G31" s="117"/>
      <c r="H31" s="172">
        <f>ROUND(G31*F31,2)</f>
        <v>0</v>
      </c>
      <c r="I31" s="169" t="s">
        <v>4999</v>
      </c>
    </row>
    <row r="32" spans="1:9" s="526" customFormat="1" ht="12" x14ac:dyDescent="0.2">
      <c r="A32" s="175"/>
      <c r="B32" s="523" t="s">
        <v>2912</v>
      </c>
      <c r="C32" s="209"/>
      <c r="D32" s="524" t="s">
        <v>5016</v>
      </c>
      <c r="E32" s="209"/>
      <c r="F32" s="209"/>
      <c r="G32" s="209"/>
      <c r="H32" s="209"/>
      <c r="I32" s="385"/>
    </row>
    <row r="33" spans="1:9" ht="24.95" customHeight="1" x14ac:dyDescent="0.2">
      <c r="A33" s="167" t="s">
        <v>893</v>
      </c>
      <c r="B33" s="167" t="s">
        <v>1145</v>
      </c>
      <c r="C33" s="168" t="s">
        <v>5017</v>
      </c>
      <c r="D33" s="169" t="s">
        <v>5018</v>
      </c>
      <c r="E33" s="170" t="s">
        <v>92</v>
      </c>
      <c r="F33" s="171">
        <v>10</v>
      </c>
      <c r="G33" s="117"/>
      <c r="H33" s="172">
        <f>ROUND(G33*F33,2)</f>
        <v>0</v>
      </c>
      <c r="I33" s="169" t="s">
        <v>4999</v>
      </c>
    </row>
    <row r="34" spans="1:9" s="526" customFormat="1" ht="12" x14ac:dyDescent="0.2">
      <c r="A34" s="175"/>
      <c r="B34" s="523" t="s">
        <v>2912</v>
      </c>
      <c r="C34" s="209"/>
      <c r="D34" s="524" t="s">
        <v>5018</v>
      </c>
      <c r="E34" s="209"/>
      <c r="F34" s="209"/>
      <c r="G34" s="209"/>
      <c r="H34" s="209"/>
      <c r="I34" s="385"/>
    </row>
    <row r="35" spans="1:9" s="46" customFormat="1" ht="24.95" customHeight="1" x14ac:dyDescent="0.25">
      <c r="A35" s="560"/>
      <c r="B35" s="561" t="s">
        <v>977</v>
      </c>
      <c r="C35" s="55" t="s">
        <v>4992</v>
      </c>
      <c r="D35" s="55" t="s">
        <v>690</v>
      </c>
      <c r="E35" s="562"/>
      <c r="F35" s="563"/>
      <c r="G35" s="563"/>
      <c r="H35" s="564">
        <f>SUM(H36:H39)</f>
        <v>0</v>
      </c>
      <c r="I35" s="565"/>
    </row>
    <row r="36" spans="1:9" s="46" customFormat="1" ht="24.95" customHeight="1" x14ac:dyDescent="0.25">
      <c r="A36" s="278" t="s">
        <v>874</v>
      </c>
      <c r="B36" s="278" t="s">
        <v>979</v>
      </c>
      <c r="C36" s="382" t="s">
        <v>724</v>
      </c>
      <c r="D36" s="280" t="s">
        <v>725</v>
      </c>
      <c r="E36" s="281" t="s">
        <v>100</v>
      </c>
      <c r="F36" s="282">
        <v>4.2999999999999997E-2</v>
      </c>
      <c r="G36" s="67"/>
      <c r="H36" s="254">
        <f>ROUND(G36*F36,2)</f>
        <v>0</v>
      </c>
      <c r="I36" s="280" t="s">
        <v>4999</v>
      </c>
    </row>
    <row r="37" spans="1:9" s="526" customFormat="1" ht="12" x14ac:dyDescent="0.2">
      <c r="A37" s="175"/>
      <c r="B37" s="523" t="s">
        <v>2912</v>
      </c>
      <c r="C37" s="209"/>
      <c r="D37" s="524" t="s">
        <v>725</v>
      </c>
      <c r="E37" s="209"/>
      <c r="F37" s="209"/>
      <c r="G37" s="209"/>
      <c r="H37" s="209"/>
      <c r="I37" s="385"/>
    </row>
    <row r="38" spans="1:9" s="46" customFormat="1" ht="24.95" customHeight="1" x14ac:dyDescent="0.25">
      <c r="A38" s="278" t="s">
        <v>876</v>
      </c>
      <c r="B38" s="278" t="s">
        <v>979</v>
      </c>
      <c r="C38" s="382" t="s">
        <v>5019</v>
      </c>
      <c r="D38" s="280" t="s">
        <v>5020</v>
      </c>
      <c r="E38" s="281" t="s">
        <v>100</v>
      </c>
      <c r="F38" s="282">
        <v>0.42499999999999999</v>
      </c>
      <c r="G38" s="67"/>
      <c r="H38" s="254">
        <f>ROUND(G38*F38,2)</f>
        <v>0</v>
      </c>
      <c r="I38" s="280" t="s">
        <v>4999</v>
      </c>
    </row>
    <row r="39" spans="1:9" s="526" customFormat="1" ht="12" x14ac:dyDescent="0.2">
      <c r="A39" s="175"/>
      <c r="B39" s="523" t="s">
        <v>2912</v>
      </c>
      <c r="C39" s="209"/>
      <c r="D39" s="524" t="s">
        <v>5020</v>
      </c>
      <c r="E39" s="209"/>
      <c r="F39" s="209"/>
      <c r="G39" s="209"/>
      <c r="H39" s="209"/>
      <c r="I39" s="385"/>
    </row>
    <row r="40" spans="1:9" s="46" customFormat="1" ht="24.95" customHeight="1" x14ac:dyDescent="0.25">
      <c r="A40" s="560"/>
      <c r="B40" s="561" t="s">
        <v>977</v>
      </c>
      <c r="C40" s="55" t="s">
        <v>4993</v>
      </c>
      <c r="D40" s="55" t="s">
        <v>4994</v>
      </c>
      <c r="E40" s="562"/>
      <c r="F40" s="563"/>
      <c r="G40" s="563"/>
      <c r="H40" s="564">
        <f>SUM(H41:H42)</f>
        <v>0</v>
      </c>
      <c r="I40" s="565"/>
    </row>
    <row r="41" spans="1:9" s="46" customFormat="1" ht="24.95" customHeight="1" x14ac:dyDescent="0.25">
      <c r="A41" s="278" t="s">
        <v>878</v>
      </c>
      <c r="B41" s="278" t="s">
        <v>979</v>
      </c>
      <c r="C41" s="382" t="s">
        <v>502</v>
      </c>
      <c r="D41" s="280" t="s">
        <v>5021</v>
      </c>
      <c r="E41" s="281" t="s">
        <v>100</v>
      </c>
      <c r="F41" s="282">
        <v>0.76500000000000001</v>
      </c>
      <c r="G41" s="67"/>
      <c r="H41" s="254">
        <f>ROUND(G41*F41,2)</f>
        <v>0</v>
      </c>
      <c r="I41" s="280" t="s">
        <v>4999</v>
      </c>
    </row>
    <row r="42" spans="1:9" s="526" customFormat="1" ht="12" x14ac:dyDescent="0.2">
      <c r="A42" s="175"/>
      <c r="B42" s="523" t="s">
        <v>2912</v>
      </c>
      <c r="C42" s="209"/>
      <c r="D42" s="524" t="s">
        <v>5021</v>
      </c>
      <c r="E42" s="209"/>
      <c r="F42" s="209"/>
      <c r="G42" s="209"/>
      <c r="H42" s="209"/>
      <c r="I42" s="385"/>
    </row>
    <row r="43" spans="1:9" s="46" customFormat="1" ht="24.95" customHeight="1" x14ac:dyDescent="0.25">
      <c r="A43" s="560"/>
      <c r="B43" s="561" t="s">
        <v>977</v>
      </c>
      <c r="C43" s="55" t="s">
        <v>4995</v>
      </c>
      <c r="D43" s="55" t="s">
        <v>4996</v>
      </c>
      <c r="E43" s="562"/>
      <c r="F43" s="563"/>
      <c r="G43" s="563"/>
      <c r="H43" s="564">
        <f>SUM(H44:H51)</f>
        <v>0</v>
      </c>
      <c r="I43" s="565"/>
    </row>
    <row r="44" spans="1:9" s="46" customFormat="1" ht="24.95" customHeight="1" x14ac:dyDescent="0.25">
      <c r="A44" s="278" t="s">
        <v>882</v>
      </c>
      <c r="B44" s="278" t="s">
        <v>979</v>
      </c>
      <c r="C44" s="382" t="s">
        <v>231</v>
      </c>
      <c r="D44" s="280" t="s">
        <v>5022</v>
      </c>
      <c r="E44" s="281" t="s">
        <v>100</v>
      </c>
      <c r="F44" s="282">
        <v>14.973000000000001</v>
      </c>
      <c r="G44" s="67"/>
      <c r="H44" s="254">
        <f>ROUND(G44*F44,2)</f>
        <v>0</v>
      </c>
      <c r="I44" s="280" t="s">
        <v>4999</v>
      </c>
    </row>
    <row r="45" spans="1:9" s="526" customFormat="1" ht="12" x14ac:dyDescent="0.2">
      <c r="A45" s="175"/>
      <c r="B45" s="523" t="s">
        <v>2912</v>
      </c>
      <c r="C45" s="209"/>
      <c r="D45" s="524" t="s">
        <v>5022</v>
      </c>
      <c r="E45" s="209"/>
      <c r="F45" s="209"/>
      <c r="G45" s="209"/>
      <c r="H45" s="209"/>
      <c r="I45" s="385"/>
    </row>
    <row r="46" spans="1:9" s="46" customFormat="1" ht="24.95" customHeight="1" x14ac:dyDescent="0.25">
      <c r="A46" s="278" t="s">
        <v>884</v>
      </c>
      <c r="B46" s="278" t="s">
        <v>979</v>
      </c>
      <c r="C46" s="382" t="s">
        <v>234</v>
      </c>
      <c r="D46" s="280" t="s">
        <v>5023</v>
      </c>
      <c r="E46" s="281" t="s">
        <v>100</v>
      </c>
      <c r="F46" s="282">
        <v>1.4970000000000001</v>
      </c>
      <c r="G46" s="67"/>
      <c r="H46" s="254">
        <f>ROUND(G46*F46,2)</f>
        <v>0</v>
      </c>
      <c r="I46" s="280" t="s">
        <v>4999</v>
      </c>
    </row>
    <row r="47" spans="1:9" s="526" customFormat="1" ht="12" x14ac:dyDescent="0.2">
      <c r="A47" s="175"/>
      <c r="B47" s="523" t="s">
        <v>2912</v>
      </c>
      <c r="C47" s="209"/>
      <c r="D47" s="524" t="s">
        <v>5023</v>
      </c>
      <c r="E47" s="209"/>
      <c r="F47" s="209"/>
      <c r="G47" s="209"/>
      <c r="H47" s="209"/>
      <c r="I47" s="385"/>
    </row>
    <row r="48" spans="1:9" s="46" customFormat="1" ht="24.95" customHeight="1" x14ac:dyDescent="0.25">
      <c r="A48" s="278" t="s">
        <v>886</v>
      </c>
      <c r="B48" s="278" t="s">
        <v>979</v>
      </c>
      <c r="C48" s="382" t="s">
        <v>5024</v>
      </c>
      <c r="D48" s="280" t="s">
        <v>5025</v>
      </c>
      <c r="E48" s="281" t="s">
        <v>100</v>
      </c>
      <c r="F48" s="282">
        <v>1.4970000000000001</v>
      </c>
      <c r="G48" s="67"/>
      <c r="H48" s="254">
        <f>ROUND(G48*F48,2)</f>
        <v>0</v>
      </c>
      <c r="I48" s="280" t="s">
        <v>4999</v>
      </c>
    </row>
    <row r="49" spans="1:9" s="526" customFormat="1" ht="12" x14ac:dyDescent="0.2">
      <c r="A49" s="175"/>
      <c r="B49" s="523" t="s">
        <v>2912</v>
      </c>
      <c r="C49" s="209"/>
      <c r="D49" s="524" t="s">
        <v>5025</v>
      </c>
      <c r="E49" s="209"/>
      <c r="F49" s="209"/>
      <c r="G49" s="209"/>
      <c r="H49" s="209"/>
      <c r="I49" s="385"/>
    </row>
    <row r="50" spans="1:9" s="46" customFormat="1" ht="24.95" customHeight="1" x14ac:dyDescent="0.25">
      <c r="A50" s="278" t="s">
        <v>880</v>
      </c>
      <c r="B50" s="278" t="s">
        <v>979</v>
      </c>
      <c r="C50" s="382" t="s">
        <v>5026</v>
      </c>
      <c r="D50" s="280" t="s">
        <v>5027</v>
      </c>
      <c r="E50" s="281" t="s">
        <v>100</v>
      </c>
      <c r="F50" s="282">
        <v>1.4970000000000001</v>
      </c>
      <c r="G50" s="67"/>
      <c r="H50" s="254">
        <f>ROUND(G50*F50,2)</f>
        <v>0</v>
      </c>
      <c r="I50" s="280" t="s">
        <v>4999</v>
      </c>
    </row>
    <row r="51" spans="1:9" s="526" customFormat="1" ht="12" x14ac:dyDescent="0.2">
      <c r="A51" s="175"/>
      <c r="B51" s="523" t="s">
        <v>2912</v>
      </c>
      <c r="C51" s="209"/>
      <c r="D51" s="524" t="s">
        <v>5027</v>
      </c>
      <c r="E51" s="209"/>
      <c r="F51" s="209"/>
      <c r="G51" s="209"/>
      <c r="H51" s="209"/>
      <c r="I51" s="385"/>
    </row>
    <row r="52" spans="1:9" s="46" customFormat="1" ht="24.95" customHeight="1" x14ac:dyDescent="0.25">
      <c r="A52" s="560"/>
      <c r="B52" s="561" t="s">
        <v>977</v>
      </c>
      <c r="C52" s="55" t="s">
        <v>689</v>
      </c>
      <c r="D52" s="55" t="s">
        <v>690</v>
      </c>
      <c r="E52" s="562"/>
      <c r="F52" s="563"/>
      <c r="G52" s="563"/>
      <c r="H52" s="564">
        <f>SUM(H53:H68)</f>
        <v>0</v>
      </c>
      <c r="I52" s="565"/>
    </row>
    <row r="53" spans="1:9" s="46" customFormat="1" ht="24.95" customHeight="1" x14ac:dyDescent="0.25">
      <c r="A53" s="278" t="s">
        <v>1024</v>
      </c>
      <c r="B53" s="278" t="s">
        <v>979</v>
      </c>
      <c r="C53" s="382" t="s">
        <v>5028</v>
      </c>
      <c r="D53" s="280" t="s">
        <v>5029</v>
      </c>
      <c r="E53" s="281" t="s">
        <v>986</v>
      </c>
      <c r="F53" s="282">
        <v>5</v>
      </c>
      <c r="G53" s="67"/>
      <c r="H53" s="254">
        <f>ROUND(G53*F53,2)</f>
        <v>0</v>
      </c>
      <c r="I53" s="280" t="s">
        <v>4999</v>
      </c>
    </row>
    <row r="54" spans="1:9" s="526" customFormat="1" ht="12" x14ac:dyDescent="0.2">
      <c r="A54" s="175"/>
      <c r="B54" s="523" t="s">
        <v>2912</v>
      </c>
      <c r="C54" s="209"/>
      <c r="D54" s="524" t="s">
        <v>5029</v>
      </c>
      <c r="E54" s="209"/>
      <c r="F54" s="209"/>
      <c r="G54" s="209"/>
      <c r="H54" s="209"/>
      <c r="I54" s="385"/>
    </row>
    <row r="55" spans="1:9" s="46" customFormat="1" ht="24.95" customHeight="1" x14ac:dyDescent="0.25">
      <c r="A55" s="278" t="s">
        <v>336</v>
      </c>
      <c r="B55" s="278" t="s">
        <v>979</v>
      </c>
      <c r="C55" s="382" t="s">
        <v>5030</v>
      </c>
      <c r="D55" s="280" t="s">
        <v>5031</v>
      </c>
      <c r="E55" s="281" t="s">
        <v>92</v>
      </c>
      <c r="F55" s="282">
        <v>2</v>
      </c>
      <c r="G55" s="67"/>
      <c r="H55" s="254">
        <f>ROUND(G55*F55,2)</f>
        <v>0</v>
      </c>
      <c r="I55" s="280" t="s">
        <v>4999</v>
      </c>
    </row>
    <row r="56" spans="1:9" s="526" customFormat="1" ht="12" x14ac:dyDescent="0.2">
      <c r="A56" s="175"/>
      <c r="B56" s="523" t="s">
        <v>2912</v>
      </c>
      <c r="C56" s="209"/>
      <c r="D56" s="524" t="s">
        <v>5031</v>
      </c>
      <c r="E56" s="209"/>
      <c r="F56" s="209"/>
      <c r="G56" s="209"/>
      <c r="H56" s="209"/>
      <c r="I56" s="385"/>
    </row>
    <row r="57" spans="1:9" s="46" customFormat="1" ht="24.95" customHeight="1" x14ac:dyDescent="0.25">
      <c r="A57" s="278" t="s">
        <v>997</v>
      </c>
      <c r="B57" s="278" t="s">
        <v>979</v>
      </c>
      <c r="C57" s="382" t="s">
        <v>695</v>
      </c>
      <c r="D57" s="280" t="s">
        <v>5032</v>
      </c>
      <c r="E57" s="281" t="s">
        <v>125</v>
      </c>
      <c r="F57" s="282">
        <v>40</v>
      </c>
      <c r="G57" s="67"/>
      <c r="H57" s="254">
        <f>ROUND(G57*F57,2)</f>
        <v>0</v>
      </c>
      <c r="I57" s="280" t="s">
        <v>4999</v>
      </c>
    </row>
    <row r="58" spans="1:9" s="526" customFormat="1" ht="12" x14ac:dyDescent="0.2">
      <c r="A58" s="175"/>
      <c r="B58" s="523" t="s">
        <v>2912</v>
      </c>
      <c r="C58" s="209"/>
      <c r="D58" s="524" t="s">
        <v>5032</v>
      </c>
      <c r="E58" s="209"/>
      <c r="F58" s="209"/>
      <c r="G58" s="209"/>
      <c r="H58" s="209"/>
      <c r="I58" s="385"/>
    </row>
    <row r="59" spans="1:9" s="46" customFormat="1" ht="24.95" customHeight="1" x14ac:dyDescent="0.25">
      <c r="A59" s="278" t="s">
        <v>44</v>
      </c>
      <c r="B59" s="278" t="s">
        <v>979</v>
      </c>
      <c r="C59" s="382" t="s">
        <v>5033</v>
      </c>
      <c r="D59" s="280" t="s">
        <v>5034</v>
      </c>
      <c r="E59" s="281" t="s">
        <v>125</v>
      </c>
      <c r="F59" s="282">
        <v>10</v>
      </c>
      <c r="G59" s="67"/>
      <c r="H59" s="254">
        <f>ROUND(G59*F59,2)</f>
        <v>0</v>
      </c>
      <c r="I59" s="280" t="s">
        <v>4999</v>
      </c>
    </row>
    <row r="60" spans="1:9" s="526" customFormat="1" ht="12" x14ac:dyDescent="0.2">
      <c r="A60" s="175"/>
      <c r="B60" s="523" t="s">
        <v>2912</v>
      </c>
      <c r="C60" s="209"/>
      <c r="D60" s="524" t="s">
        <v>5034</v>
      </c>
      <c r="E60" s="209"/>
      <c r="F60" s="209"/>
      <c r="G60" s="209"/>
      <c r="H60" s="209"/>
      <c r="I60" s="385"/>
    </row>
    <row r="61" spans="1:9" s="46" customFormat="1" ht="24.95" customHeight="1" x14ac:dyDescent="0.25">
      <c r="A61" s="278" t="s">
        <v>1011</v>
      </c>
      <c r="B61" s="278" t="s">
        <v>979</v>
      </c>
      <c r="C61" s="382" t="s">
        <v>711</v>
      </c>
      <c r="D61" s="280" t="s">
        <v>1285</v>
      </c>
      <c r="E61" s="281" t="s">
        <v>92</v>
      </c>
      <c r="F61" s="282">
        <v>5</v>
      </c>
      <c r="G61" s="67"/>
      <c r="H61" s="254">
        <f>ROUND(G61*F61,2)</f>
        <v>0</v>
      </c>
      <c r="I61" s="280" t="s">
        <v>4999</v>
      </c>
    </row>
    <row r="62" spans="1:9" s="526" customFormat="1" ht="12" x14ac:dyDescent="0.2">
      <c r="A62" s="175"/>
      <c r="B62" s="523" t="s">
        <v>2912</v>
      </c>
      <c r="C62" s="209"/>
      <c r="D62" s="524" t="s">
        <v>1285</v>
      </c>
      <c r="E62" s="209"/>
      <c r="F62" s="209"/>
      <c r="G62" s="209"/>
      <c r="H62" s="209"/>
      <c r="I62" s="385"/>
    </row>
    <row r="63" spans="1:9" s="46" customFormat="1" ht="24.95" customHeight="1" x14ac:dyDescent="0.25">
      <c r="A63" s="278" t="s">
        <v>854</v>
      </c>
      <c r="B63" s="278" t="s">
        <v>979</v>
      </c>
      <c r="C63" s="382" t="s">
        <v>5035</v>
      </c>
      <c r="D63" s="280" t="s">
        <v>5036</v>
      </c>
      <c r="E63" s="281" t="s">
        <v>92</v>
      </c>
      <c r="F63" s="282">
        <v>2</v>
      </c>
      <c r="G63" s="67"/>
      <c r="H63" s="254">
        <f>ROUND(G63*F63,2)</f>
        <v>0</v>
      </c>
      <c r="I63" s="280" t="s">
        <v>4999</v>
      </c>
    </row>
    <row r="64" spans="1:9" s="526" customFormat="1" ht="12" x14ac:dyDescent="0.2">
      <c r="A64" s="175"/>
      <c r="B64" s="523" t="s">
        <v>2912</v>
      </c>
      <c r="C64" s="209"/>
      <c r="D64" s="524" t="s">
        <v>5036</v>
      </c>
      <c r="E64" s="209"/>
      <c r="F64" s="209"/>
      <c r="G64" s="209"/>
      <c r="H64" s="209"/>
      <c r="I64" s="385"/>
    </row>
    <row r="65" spans="1:9" s="46" customFormat="1" ht="24.95" customHeight="1" x14ac:dyDescent="0.25">
      <c r="A65" s="278" t="s">
        <v>852</v>
      </c>
      <c r="B65" s="278" t="s">
        <v>979</v>
      </c>
      <c r="C65" s="382" t="s">
        <v>5037</v>
      </c>
      <c r="D65" s="280" t="s">
        <v>5038</v>
      </c>
      <c r="E65" s="281" t="s">
        <v>92</v>
      </c>
      <c r="F65" s="282">
        <v>2</v>
      </c>
      <c r="G65" s="67"/>
      <c r="H65" s="254">
        <f>ROUND(G65*F65,2)</f>
        <v>0</v>
      </c>
      <c r="I65" s="280" t="s">
        <v>4999</v>
      </c>
    </row>
    <row r="66" spans="1:9" s="526" customFormat="1" ht="12" x14ac:dyDescent="0.2">
      <c r="A66" s="175"/>
      <c r="B66" s="523" t="s">
        <v>2912</v>
      </c>
      <c r="C66" s="209"/>
      <c r="D66" s="524" t="s">
        <v>5038</v>
      </c>
      <c r="E66" s="209"/>
      <c r="F66" s="209"/>
      <c r="G66" s="209"/>
      <c r="H66" s="209"/>
      <c r="I66" s="385"/>
    </row>
    <row r="67" spans="1:9" s="46" customFormat="1" ht="24.95" customHeight="1" x14ac:dyDescent="0.25">
      <c r="A67" s="278" t="s">
        <v>1016</v>
      </c>
      <c r="B67" s="278" t="s">
        <v>979</v>
      </c>
      <c r="C67" s="382" t="s">
        <v>5039</v>
      </c>
      <c r="D67" s="280" t="s">
        <v>5040</v>
      </c>
      <c r="E67" s="281" t="s">
        <v>125</v>
      </c>
      <c r="F67" s="282">
        <v>50</v>
      </c>
      <c r="G67" s="67"/>
      <c r="H67" s="254">
        <f>ROUND(G67*F67,2)</f>
        <v>0</v>
      </c>
      <c r="I67" s="280" t="s">
        <v>4999</v>
      </c>
    </row>
    <row r="68" spans="1:9" s="526" customFormat="1" ht="12" x14ac:dyDescent="0.2">
      <c r="A68" s="175"/>
      <c r="B68" s="523" t="s">
        <v>2912</v>
      </c>
      <c r="C68" s="209"/>
      <c r="D68" s="524" t="s">
        <v>5040</v>
      </c>
      <c r="E68" s="209"/>
      <c r="F68" s="209"/>
      <c r="G68" s="209"/>
      <c r="H68" s="209"/>
      <c r="I68" s="385"/>
    </row>
    <row r="69" spans="1:9" s="46" customFormat="1" ht="24.95" customHeight="1" x14ac:dyDescent="0.25">
      <c r="A69" s="560"/>
      <c r="B69" s="561" t="s">
        <v>977</v>
      </c>
      <c r="C69" s="55" t="s">
        <v>691</v>
      </c>
      <c r="D69" s="55" t="s">
        <v>692</v>
      </c>
      <c r="E69" s="562"/>
      <c r="F69" s="563"/>
      <c r="G69" s="563"/>
      <c r="H69" s="564">
        <f>SUM(H70:H81)</f>
        <v>0</v>
      </c>
      <c r="I69" s="565"/>
    </row>
    <row r="70" spans="1:9" s="46" customFormat="1" ht="24.95" customHeight="1" x14ac:dyDescent="0.25">
      <c r="A70" s="278" t="s">
        <v>856</v>
      </c>
      <c r="B70" s="278" t="s">
        <v>979</v>
      </c>
      <c r="C70" s="382" t="s">
        <v>5041</v>
      </c>
      <c r="D70" s="280" t="s">
        <v>5042</v>
      </c>
      <c r="E70" s="281" t="s">
        <v>125</v>
      </c>
      <c r="F70" s="282">
        <v>17</v>
      </c>
      <c r="G70" s="67"/>
      <c r="H70" s="254">
        <f>ROUND(G70*F70,2)</f>
        <v>0</v>
      </c>
      <c r="I70" s="280" t="s">
        <v>4999</v>
      </c>
    </row>
    <row r="71" spans="1:9" s="526" customFormat="1" ht="9" customHeight="1" x14ac:dyDescent="0.2">
      <c r="A71" s="175"/>
      <c r="B71" s="523" t="s">
        <v>2912</v>
      </c>
      <c r="C71" s="209"/>
      <c r="D71" s="524" t="s">
        <v>5042</v>
      </c>
      <c r="E71" s="209"/>
      <c r="F71" s="209"/>
      <c r="G71" s="209"/>
      <c r="H71" s="209"/>
      <c r="I71" s="385"/>
    </row>
    <row r="72" spans="1:9" s="46" customFormat="1" ht="24.95" customHeight="1" x14ac:dyDescent="0.25">
      <c r="A72" s="278" t="s">
        <v>858</v>
      </c>
      <c r="B72" s="278" t="s">
        <v>979</v>
      </c>
      <c r="C72" s="382" t="s">
        <v>5043</v>
      </c>
      <c r="D72" s="280" t="s">
        <v>5044</v>
      </c>
      <c r="E72" s="281" t="s">
        <v>125</v>
      </c>
      <c r="F72" s="282">
        <v>17</v>
      </c>
      <c r="G72" s="67"/>
      <c r="H72" s="254">
        <f>ROUND(G72*F72,2)</f>
        <v>0</v>
      </c>
      <c r="I72" s="280" t="s">
        <v>4999</v>
      </c>
    </row>
    <row r="73" spans="1:9" s="526" customFormat="1" ht="12" x14ac:dyDescent="0.2">
      <c r="A73" s="175"/>
      <c r="B73" s="523" t="s">
        <v>2912</v>
      </c>
      <c r="C73" s="209"/>
      <c r="D73" s="524" t="s">
        <v>5044</v>
      </c>
      <c r="E73" s="209"/>
      <c r="F73" s="209"/>
      <c r="G73" s="209"/>
      <c r="H73" s="209"/>
      <c r="I73" s="385"/>
    </row>
    <row r="74" spans="1:9" s="46" customFormat="1" ht="24.95" customHeight="1" x14ac:dyDescent="0.25">
      <c r="A74" s="278" t="s">
        <v>860</v>
      </c>
      <c r="B74" s="278" t="s">
        <v>979</v>
      </c>
      <c r="C74" s="382" t="s">
        <v>5045</v>
      </c>
      <c r="D74" s="280" t="s">
        <v>5046</v>
      </c>
      <c r="E74" s="281" t="s">
        <v>125</v>
      </c>
      <c r="F74" s="282">
        <v>17</v>
      </c>
      <c r="G74" s="67"/>
      <c r="H74" s="254">
        <f>ROUND(G74*F74,2)</f>
        <v>0</v>
      </c>
      <c r="I74" s="280" t="s">
        <v>4999</v>
      </c>
    </row>
    <row r="75" spans="1:9" s="526" customFormat="1" ht="12" x14ac:dyDescent="0.2">
      <c r="A75" s="175"/>
      <c r="B75" s="523" t="s">
        <v>2912</v>
      </c>
      <c r="C75" s="209"/>
      <c r="D75" s="524" t="s">
        <v>5046</v>
      </c>
      <c r="E75" s="209"/>
      <c r="F75" s="209"/>
      <c r="G75" s="209"/>
      <c r="H75" s="209"/>
      <c r="I75" s="385"/>
    </row>
    <row r="76" spans="1:9" s="46" customFormat="1" ht="24.95" customHeight="1" x14ac:dyDescent="0.25">
      <c r="A76" s="278" t="s">
        <v>862</v>
      </c>
      <c r="B76" s="278" t="s">
        <v>979</v>
      </c>
      <c r="C76" s="382" t="s">
        <v>5047</v>
      </c>
      <c r="D76" s="280" t="s">
        <v>5048</v>
      </c>
      <c r="E76" s="281" t="s">
        <v>125</v>
      </c>
      <c r="F76" s="282">
        <v>51</v>
      </c>
      <c r="G76" s="67"/>
      <c r="H76" s="254">
        <f>ROUND(G76*F76,2)</f>
        <v>0</v>
      </c>
      <c r="I76" s="280" t="s">
        <v>4999</v>
      </c>
    </row>
    <row r="77" spans="1:9" s="526" customFormat="1" ht="12" x14ac:dyDescent="0.2">
      <c r="A77" s="175"/>
      <c r="B77" s="523" t="s">
        <v>2912</v>
      </c>
      <c r="C77" s="209"/>
      <c r="D77" s="524" t="s">
        <v>5048</v>
      </c>
      <c r="E77" s="209"/>
      <c r="F77" s="209"/>
      <c r="G77" s="209"/>
      <c r="H77" s="209"/>
      <c r="I77" s="385"/>
    </row>
    <row r="78" spans="1:9" s="46" customFormat="1" ht="24.95" customHeight="1" x14ac:dyDescent="0.25">
      <c r="A78" s="278" t="s">
        <v>864</v>
      </c>
      <c r="B78" s="278" t="s">
        <v>979</v>
      </c>
      <c r="C78" s="382" t="s">
        <v>5049</v>
      </c>
      <c r="D78" s="280" t="s">
        <v>5050</v>
      </c>
      <c r="E78" s="281" t="s">
        <v>125</v>
      </c>
      <c r="F78" s="282">
        <v>51</v>
      </c>
      <c r="G78" s="67"/>
      <c r="H78" s="254">
        <f>ROUND(G78*F78,2)</f>
        <v>0</v>
      </c>
      <c r="I78" s="280" t="s">
        <v>4999</v>
      </c>
    </row>
    <row r="79" spans="1:9" s="526" customFormat="1" ht="12" x14ac:dyDescent="0.2">
      <c r="A79" s="175"/>
      <c r="B79" s="523" t="s">
        <v>2912</v>
      </c>
      <c r="C79" s="209"/>
      <c r="D79" s="524" t="s">
        <v>5050</v>
      </c>
      <c r="E79" s="209"/>
      <c r="F79" s="209"/>
      <c r="G79" s="209"/>
      <c r="H79" s="209"/>
      <c r="I79" s="385"/>
    </row>
    <row r="80" spans="1:9" s="46" customFormat="1" ht="24.95" customHeight="1" x14ac:dyDescent="0.25">
      <c r="A80" s="278" t="s">
        <v>866</v>
      </c>
      <c r="B80" s="278" t="s">
        <v>979</v>
      </c>
      <c r="C80" s="382" t="s">
        <v>738</v>
      </c>
      <c r="D80" s="280" t="s">
        <v>5051</v>
      </c>
      <c r="E80" s="281" t="s">
        <v>125</v>
      </c>
      <c r="F80" s="282">
        <v>51</v>
      </c>
      <c r="G80" s="67"/>
      <c r="H80" s="254">
        <f>ROUND(G80*F80,2)</f>
        <v>0</v>
      </c>
      <c r="I80" s="280" t="s">
        <v>4999</v>
      </c>
    </row>
    <row r="81" spans="1:9" s="526" customFormat="1" ht="12" x14ac:dyDescent="0.2">
      <c r="A81" s="184"/>
      <c r="B81" s="527" t="s">
        <v>2912</v>
      </c>
      <c r="C81" s="185"/>
      <c r="D81" s="528" t="s">
        <v>5051</v>
      </c>
      <c r="E81" s="185"/>
      <c r="F81" s="185"/>
      <c r="G81" s="185"/>
      <c r="H81" s="185"/>
      <c r="I81" s="402"/>
    </row>
  </sheetData>
  <sheetProtection algorithmName="SHA-512" hashValue="tsVrl68+3PE5cXbpfqvIxdyb9AIlLC9PL/H30/QrvEWGBtk9iY5RZPo5aSkdQ0nM2WKIWQHT6DRy7ZBb/IHSjQ==" saltValue="wjFxURSfLQTVhzAVcNSHK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5052</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E43</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5052</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294" t="s">
        <v>33</v>
      </c>
      <c r="C32" s="1295"/>
      <c r="D32" s="1296"/>
      <c r="E32" s="1299" t="s">
        <v>34</v>
      </c>
      <c r="F32" s="1299"/>
    </row>
    <row r="33" spans="1:29" s="40" customFormat="1" ht="24.95" customHeight="1" x14ac:dyDescent="0.2">
      <c r="A33" s="370" t="s">
        <v>330</v>
      </c>
      <c r="B33" s="1255" t="s">
        <v>331</v>
      </c>
      <c r="C33" s="1255"/>
      <c r="D33" s="1255"/>
      <c r="E33" s="1273">
        <f>SUM(E34:F35)</f>
        <v>0</v>
      </c>
      <c r="F33" s="1273"/>
    </row>
    <row r="34" spans="1:29" s="40" customFormat="1" ht="20.100000000000001" customHeight="1" x14ac:dyDescent="0.2">
      <c r="A34" s="373">
        <v>9</v>
      </c>
      <c r="B34" s="1265" t="s">
        <v>970</v>
      </c>
      <c r="C34" s="1266"/>
      <c r="D34" s="1267"/>
      <c r="E34" s="1268">
        <f>'01_B_D.1.4.3'!H9</f>
        <v>0</v>
      </c>
      <c r="F34" s="1269"/>
    </row>
    <row r="35" spans="1:29" s="40" customFormat="1" ht="20.100000000000001" customHeight="1" x14ac:dyDescent="0.2">
      <c r="A35" s="373">
        <v>997</v>
      </c>
      <c r="B35" s="1265" t="s">
        <v>971</v>
      </c>
      <c r="C35" s="1266"/>
      <c r="D35" s="1267"/>
      <c r="E35" s="1268">
        <f>'01_B_D.1.4.3'!H99</f>
        <v>0</v>
      </c>
      <c r="F35" s="1269"/>
    </row>
    <row r="36" spans="1:29" s="40" customFormat="1" ht="24.95" customHeight="1" x14ac:dyDescent="0.2">
      <c r="A36" s="370" t="s">
        <v>340</v>
      </c>
      <c r="B36" s="1255" t="s">
        <v>341</v>
      </c>
      <c r="C36" s="1255"/>
      <c r="D36" s="1255"/>
      <c r="E36" s="1273">
        <f>SUM(E37:F41)</f>
        <v>0</v>
      </c>
      <c r="F36" s="1273"/>
    </row>
    <row r="37" spans="1:29" s="40" customFormat="1" ht="20.100000000000001" customHeight="1" x14ac:dyDescent="0.2">
      <c r="A37" s="373">
        <v>741</v>
      </c>
      <c r="B37" s="1265" t="s">
        <v>5053</v>
      </c>
      <c r="C37" s="1266"/>
      <c r="D37" s="1267"/>
      <c r="E37" s="1268">
        <f>'01_B_D.1.4.3'!H123</f>
        <v>0</v>
      </c>
      <c r="F37" s="1269"/>
    </row>
    <row r="38" spans="1:29" s="40" customFormat="1" ht="20.100000000000001" customHeight="1" x14ac:dyDescent="0.2">
      <c r="A38" s="373" t="s">
        <v>5054</v>
      </c>
      <c r="B38" s="1265" t="s">
        <v>5055</v>
      </c>
      <c r="C38" s="1266"/>
      <c r="D38" s="1267"/>
      <c r="E38" s="1268">
        <f>'01_B_D.1.4.3'!H452</f>
        <v>0</v>
      </c>
      <c r="F38" s="1269"/>
    </row>
    <row r="39" spans="1:29" s="40" customFormat="1" ht="20.100000000000001" customHeight="1" x14ac:dyDescent="0.2">
      <c r="A39" s="373" t="s">
        <v>5056</v>
      </c>
      <c r="B39" s="1265" t="s">
        <v>5057</v>
      </c>
      <c r="C39" s="1266"/>
      <c r="D39" s="1267"/>
      <c r="E39" s="1268">
        <f>'01_B_D.1.4.3'!H551</f>
        <v>0</v>
      </c>
      <c r="F39" s="1269"/>
    </row>
    <row r="40" spans="1:29" s="40" customFormat="1" ht="20.100000000000001" customHeight="1" x14ac:dyDescent="0.2">
      <c r="A40" s="373" t="s">
        <v>5058</v>
      </c>
      <c r="B40" s="1265" t="s">
        <v>5059</v>
      </c>
      <c r="C40" s="1266"/>
      <c r="D40" s="1267"/>
      <c r="E40" s="1268">
        <f>'01_B_D.1.4.3'!H575</f>
        <v>0</v>
      </c>
      <c r="F40" s="1269"/>
    </row>
    <row r="41" spans="1:29" s="40" customFormat="1" ht="20.100000000000001" customHeight="1" x14ac:dyDescent="0.2">
      <c r="A41" s="373" t="s">
        <v>5060</v>
      </c>
      <c r="B41" s="1265" t="s">
        <v>5061</v>
      </c>
      <c r="C41" s="1266"/>
      <c r="D41" s="1267"/>
      <c r="E41" s="1268">
        <f>'01_B_D.1.4.3'!H579</f>
        <v>0</v>
      </c>
      <c r="F41" s="1269"/>
    </row>
    <row r="42" spans="1:29" s="40" customFormat="1" ht="24.95" customHeight="1" x14ac:dyDescent="0.2">
      <c r="A42" s="370" t="s">
        <v>5062</v>
      </c>
      <c r="B42" s="1255" t="s">
        <v>1369</v>
      </c>
      <c r="C42" s="1255"/>
      <c r="D42" s="1255"/>
      <c r="E42" s="1279">
        <f>'01_B_D.1.4.3'!H592</f>
        <v>0</v>
      </c>
      <c r="F42" s="1280"/>
    </row>
    <row r="43" spans="1:29" s="56" customFormat="1" ht="24.95" customHeight="1" x14ac:dyDescent="0.2">
      <c r="A43" s="57" t="s">
        <v>79</v>
      </c>
      <c r="B43" s="42"/>
      <c r="C43" s="43"/>
      <c r="D43" s="43"/>
      <c r="E43" s="1292">
        <f>E33+E36+E42</f>
        <v>0</v>
      </c>
      <c r="F43" s="1293"/>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75" x14ac:dyDescent="0.25">
      <c r="A45" s="1" t="s">
        <v>2906</v>
      </c>
      <c r="B45" s="2"/>
      <c r="C45" s="2"/>
      <c r="D45" s="2"/>
      <c r="E45" s="3"/>
      <c r="F45" s="4"/>
    </row>
    <row r="46" spans="1:29" ht="15.75" x14ac:dyDescent="0.25">
      <c r="A46" s="6" t="s">
        <v>1</v>
      </c>
      <c r="B46" s="7" t="s">
        <v>2</v>
      </c>
      <c r="C46" s="8"/>
      <c r="D46" s="8"/>
      <c r="E46" s="9"/>
      <c r="F46" s="10"/>
    </row>
    <row r="47" spans="1:29" ht="15.75" x14ac:dyDescent="0.25">
      <c r="A47" s="11" t="s">
        <v>3</v>
      </c>
      <c r="B47" s="12" t="s">
        <v>2860</v>
      </c>
      <c r="C47" s="13"/>
      <c r="D47" s="13"/>
      <c r="E47" s="14"/>
      <c r="F47" s="15"/>
    </row>
    <row r="48" spans="1:29" ht="15.75" x14ac:dyDescent="0.25">
      <c r="A48" s="49" t="s">
        <v>38</v>
      </c>
      <c r="B48" s="50" t="s">
        <v>5052</v>
      </c>
      <c r="C48" s="13"/>
      <c r="D48" s="51"/>
      <c r="E48" s="52"/>
      <c r="F48" s="15"/>
    </row>
    <row r="49" spans="1:9" ht="12.75" x14ac:dyDescent="0.2">
      <c r="A49" s="16" t="s">
        <v>7</v>
      </c>
      <c r="B49" s="17" t="s">
        <v>8</v>
      </c>
      <c r="C49" s="18"/>
      <c r="D49" s="17"/>
      <c r="E49" s="21"/>
      <c r="F49" s="20"/>
    </row>
    <row r="50" spans="1:9" ht="12.75" x14ac:dyDescent="0.2">
      <c r="A50" s="16" t="s">
        <v>9</v>
      </c>
      <c r="B50" s="17" t="s">
        <v>10</v>
      </c>
      <c r="C50" s="18"/>
      <c r="D50" s="17"/>
      <c r="E50" s="21"/>
      <c r="F50" s="20"/>
    </row>
    <row r="51" spans="1:9" ht="15" x14ac:dyDescent="0.2">
      <c r="A51" s="1300" t="s">
        <v>32</v>
      </c>
      <c r="B51" s="1300" t="s">
        <v>33</v>
      </c>
      <c r="C51" s="1301" t="s">
        <v>2907</v>
      </c>
      <c r="D51" s="1302"/>
      <c r="E51" s="1303" t="s">
        <v>2908</v>
      </c>
      <c r="F51" s="1304"/>
    </row>
    <row r="52" spans="1:9" ht="15" x14ac:dyDescent="0.2">
      <c r="A52" s="1300"/>
      <c r="B52" s="1300"/>
      <c r="C52" s="1301" t="s">
        <v>34</v>
      </c>
      <c r="D52" s="1302"/>
      <c r="E52" s="1303" t="s">
        <v>34</v>
      </c>
      <c r="F52" s="1304"/>
    </row>
    <row r="53" spans="1:9" ht="15" x14ac:dyDescent="0.2">
      <c r="A53" s="370" t="s">
        <v>330</v>
      </c>
      <c r="B53" s="162" t="s">
        <v>331</v>
      </c>
      <c r="C53" s="1273">
        <f>SUM(C54:D55)</f>
        <v>0</v>
      </c>
      <c r="D53" s="1273"/>
      <c r="E53" s="1273">
        <f>SUM(E54:F55)</f>
        <v>0</v>
      </c>
      <c r="F53" s="1273"/>
    </row>
    <row r="54" spans="1:9" ht="15" x14ac:dyDescent="0.2">
      <c r="A54" s="373">
        <v>9</v>
      </c>
      <c r="B54" s="165" t="s">
        <v>970</v>
      </c>
      <c r="C54" s="1268">
        <f>'01_B_D.1.4.3'!H14+'01_B_D.1.4.3'!H19+'01_B_D.1.4.3'!H22+'01_B_D.1.4.3'!H26</f>
        <v>0</v>
      </c>
      <c r="D54" s="1269"/>
      <c r="E54" s="1268">
        <f>'01_B_D.1.4.3'!H10+'01_B_D.1.4.3'!H28+'01_B_D.1.4.3'!H41+'01_B_D.1.4.3'!H54+'01_B_D.1.4.3'!H67+'01_B_D.1.4.3'!H72+'01_B_D.1.4.3'!H76+'01_B_D.1.4.3'!H80+'01_B_D.1.4.3'!H84+'01_B_D.1.4.3'!H89</f>
        <v>0</v>
      </c>
      <c r="F54" s="1269"/>
    </row>
    <row r="55" spans="1:9" ht="15" x14ac:dyDescent="0.2">
      <c r="A55" s="373">
        <v>997</v>
      </c>
      <c r="B55" s="165" t="s">
        <v>971</v>
      </c>
      <c r="C55" s="1268">
        <f>'01_B_D.1.4.3'!H102+'01_B_D.1.4.3'!H107+'01_B_D.1.4.3'!H113+'01_B_D.1.4.3'!H119</f>
        <v>0</v>
      </c>
      <c r="D55" s="1269"/>
      <c r="E55" s="1268">
        <f>'01_B_D.1.4.3'!H100+'01_B_D.1.4.3'!H105+'01_B_D.1.4.3'!H110+'01_B_D.1.4.3'!H117</f>
        <v>0</v>
      </c>
      <c r="F55" s="1269"/>
    </row>
    <row r="56" spans="1:9" ht="15" x14ac:dyDescent="0.2">
      <c r="A56" s="370" t="s">
        <v>340</v>
      </c>
      <c r="B56" s="162" t="s">
        <v>1139</v>
      </c>
      <c r="C56" s="1273">
        <f>SUM(C57:D61)</f>
        <v>0</v>
      </c>
      <c r="D56" s="1273"/>
      <c r="E56" s="1273">
        <f>SUM(E57:F61)</f>
        <v>0</v>
      </c>
      <c r="F56" s="1273"/>
    </row>
    <row r="57" spans="1:9" ht="15" x14ac:dyDescent="0.2">
      <c r="A57" s="373" t="s">
        <v>5063</v>
      </c>
      <c r="B57" s="165" t="s">
        <v>5053</v>
      </c>
      <c r="C57" s="1268">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269"/>
      <c r="E57" s="1268">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269"/>
      <c r="H57" s="164"/>
      <c r="I57" s="164"/>
    </row>
    <row r="58" spans="1:9" ht="15" x14ac:dyDescent="0.2">
      <c r="A58" s="373" t="s">
        <v>5054</v>
      </c>
      <c r="B58" s="165" t="s">
        <v>5055</v>
      </c>
      <c r="C58" s="1268">
        <f>'01_B_D.1.4.3'!H457+'01_B_D.1.4.3'!H462+'01_B_D.1.4.3'!H476+'01_B_D.1.4.3'!H480+'01_B_D.1.4.3'!H484+'01_B_D.1.4.3'!H487+'01_B_D.1.4.3'!H490+'01_B_D.1.4.3'!H493+'01_B_D.1.4.3'!H496+'01_B_D.1.4.3'!H507+'01_B_D.1.4.3'!H514</f>
        <v>0</v>
      </c>
      <c r="D58" s="1269"/>
      <c r="E58" s="1268">
        <f>'01_B_D.1.4.3'!H453+'01_B_D.1.4.3'!H465+'01_B_D.1.4.3'!H504+'01_B_D.1.4.3'!H511+'01_B_D.1.4.3'!H524+'01_B_D.1.4.3'!H526+'01_B_D.1.4.3'!H530+'01_B_D.1.4.3'!H533+'01_B_D.1.4.3'!H536+'01_B_D.1.4.3'!H538+'01_B_D.1.4.3'!H541+'01_B_D.1.4.3'!H544+'01_B_D.1.4.3'!H545+'01_B_D.1.4.3'!H546+'01_B_D.1.4.3'!H547+'01_B_D.1.4.3'!H548</f>
        <v>0</v>
      </c>
      <c r="F58" s="1269"/>
    </row>
    <row r="59" spans="1:9" ht="15" x14ac:dyDescent="0.2">
      <c r="A59" s="373" t="s">
        <v>5056</v>
      </c>
      <c r="B59" s="165" t="s">
        <v>5057</v>
      </c>
      <c r="C59" s="1268">
        <f>0</f>
        <v>0</v>
      </c>
      <c r="D59" s="1269"/>
      <c r="E59" s="1268">
        <f>'01_B_D.1.4.3'!H552+'01_B_D.1.4.3'!H558+'01_B_D.1.4.3'!H560+'01_B_D.1.4.3'!H561+'01_B_D.1.4.3'!H562+'01_B_D.1.4.3'!H563+'01_B_D.1.4.3'!H568+'01_B_D.1.4.3'!H569+'01_B_D.1.4.3'!H570</f>
        <v>0</v>
      </c>
      <c r="F59" s="1269"/>
    </row>
    <row r="60" spans="1:9" ht="15" x14ac:dyDescent="0.2">
      <c r="A60" s="373" t="s">
        <v>5058</v>
      </c>
      <c r="B60" s="165" t="s">
        <v>5059</v>
      </c>
      <c r="C60" s="1268">
        <f>0</f>
        <v>0</v>
      </c>
      <c r="D60" s="1269"/>
      <c r="E60" s="1268">
        <f>'01_B_D.1.4.3'!H576+'01_B_D.1.4.3'!H578</f>
        <v>0</v>
      </c>
      <c r="F60" s="1269"/>
    </row>
    <row r="61" spans="1:9" ht="15" x14ac:dyDescent="0.2">
      <c r="A61" s="373" t="s">
        <v>5060</v>
      </c>
      <c r="B61" s="165" t="s">
        <v>5061</v>
      </c>
      <c r="C61" s="1268">
        <f>0</f>
        <v>0</v>
      </c>
      <c r="D61" s="1269"/>
      <c r="E61" s="1268">
        <f>'01_B_D.1.4.3'!H580+'01_B_D.1.4.3'!H582+'01_B_D.1.4.3'!H583+'01_B_D.1.4.3'!H584+'01_B_D.1.4.3'!H587+'01_B_D.1.4.3'!H589+'01_B_D.1.4.3'!H590</f>
        <v>0</v>
      </c>
      <c r="F61" s="1269"/>
    </row>
    <row r="62" spans="1:9" ht="15" x14ac:dyDescent="0.2">
      <c r="A62" s="370" t="s">
        <v>5062</v>
      </c>
      <c r="B62" s="54" t="s">
        <v>1369</v>
      </c>
      <c r="C62" s="1273">
        <f>0</f>
        <v>0</v>
      </c>
      <c r="D62" s="1273"/>
      <c r="E62" s="1273">
        <f>'01_B_D.1.4.3'!H593</f>
        <v>0</v>
      </c>
      <c r="F62" s="1273"/>
    </row>
    <row r="63" spans="1:9" ht="24.95" customHeight="1" x14ac:dyDescent="0.2">
      <c r="A63" s="1305" t="s">
        <v>5064</v>
      </c>
      <c r="B63" s="1306"/>
      <c r="C63" s="1307">
        <f>C53+C56+C62</f>
        <v>0</v>
      </c>
      <c r="D63" s="1308"/>
      <c r="E63" s="1309">
        <f>E53+E56+E62</f>
        <v>0</v>
      </c>
      <c r="F63" s="1293"/>
    </row>
    <row r="64" spans="1:9" ht="24.95" customHeight="1" x14ac:dyDescent="0.2">
      <c r="A64" s="1286" t="s">
        <v>79</v>
      </c>
      <c r="B64" s="1286"/>
      <c r="C64" s="1287">
        <f>C63+E63</f>
        <v>0</v>
      </c>
      <c r="D64" s="1287"/>
      <c r="E64" s="1287"/>
      <c r="F64" s="1287"/>
    </row>
  </sheetData>
  <sheetProtection algorithmName="SHA-512" hashValue="I2xlvsKjDTKBT6evsh/QitKMLUV/Jpme4H6fvnVyETsLNjdcKQjjCWfFSAJu3CaOWC1Ii1r7qvPRvB282HLEwg==" saltValue="1k4xgH4GFJrD09RJ5br6+Q=="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83203125" defaultRowHeight="12.75" x14ac:dyDescent="0.2"/>
  <cols>
    <col min="1" max="1" width="5.83203125" style="730" customWidth="1"/>
    <col min="2" max="2" width="5.83203125" style="653" customWidth="1"/>
    <col min="3" max="3" width="17.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11" ht="14.45" customHeight="1" x14ac:dyDescent="0.2">
      <c r="A1" s="654" t="s">
        <v>80</v>
      </c>
      <c r="B1" s="647"/>
      <c r="C1" s="60"/>
      <c r="D1" s="59"/>
      <c r="E1" s="59"/>
      <c r="F1" s="59"/>
      <c r="G1" s="403"/>
      <c r="H1" s="60"/>
      <c r="I1" s="61"/>
      <c r="J1" s="44"/>
      <c r="K1" s="44"/>
    </row>
    <row r="2" spans="1:11" ht="15.75" x14ac:dyDescent="0.25">
      <c r="A2" s="655" t="s">
        <v>1</v>
      </c>
      <c r="B2" s="649"/>
      <c r="C2" s="7"/>
      <c r="D2" s="7" t="s">
        <v>2</v>
      </c>
      <c r="E2" s="9"/>
      <c r="F2" s="8"/>
      <c r="G2" s="7"/>
      <c r="H2" s="546"/>
      <c r="I2" s="547"/>
      <c r="J2" s="46"/>
      <c r="K2" s="46"/>
    </row>
    <row r="3" spans="1:11" ht="15.75" x14ac:dyDescent="0.25">
      <c r="A3" s="656" t="s">
        <v>3</v>
      </c>
      <c r="B3" s="650"/>
      <c r="C3" s="12"/>
      <c r="D3" s="12" t="s">
        <v>2860</v>
      </c>
      <c r="E3" s="14"/>
      <c r="F3" s="13"/>
      <c r="G3" s="12"/>
      <c r="H3" s="548"/>
      <c r="I3" s="549"/>
      <c r="J3" s="46"/>
      <c r="K3" s="46"/>
    </row>
    <row r="4" spans="1:11" ht="15.75" x14ac:dyDescent="0.25">
      <c r="A4" s="657" t="s">
        <v>38</v>
      </c>
      <c r="B4" s="555"/>
      <c r="C4" s="50"/>
      <c r="D4" s="50" t="s">
        <v>5052</v>
      </c>
      <c r="E4" s="52"/>
      <c r="F4" s="13"/>
      <c r="G4" s="50"/>
      <c r="H4" s="550"/>
      <c r="I4" s="551"/>
    </row>
    <row r="5" spans="1:11" x14ac:dyDescent="0.2">
      <c r="A5" s="658" t="s">
        <v>7</v>
      </c>
      <c r="B5" s="651"/>
      <c r="C5" s="17"/>
      <c r="D5" s="17" t="s">
        <v>8</v>
      </c>
      <c r="E5" s="21"/>
      <c r="F5" s="18"/>
      <c r="G5" s="17"/>
      <c r="H5" s="17"/>
      <c r="I5" s="552"/>
    </row>
    <row r="6" spans="1:11" x14ac:dyDescent="0.2">
      <c r="A6" s="659" t="s">
        <v>9</v>
      </c>
      <c r="B6" s="652"/>
      <c r="C6" s="63"/>
      <c r="D6" s="63" t="s">
        <v>10</v>
      </c>
      <c r="E6" s="64"/>
      <c r="F6" s="65"/>
      <c r="G6" s="63"/>
      <c r="H6" s="63"/>
      <c r="I6" s="553"/>
    </row>
    <row r="7" spans="1:11" s="46" customFormat="1" ht="30" x14ac:dyDescent="0.25">
      <c r="A7" s="660" t="s">
        <v>82</v>
      </c>
      <c r="B7" s="379" t="s">
        <v>83</v>
      </c>
      <c r="C7" s="379" t="s">
        <v>32</v>
      </c>
      <c r="D7" s="66" t="s">
        <v>33</v>
      </c>
      <c r="E7" s="379" t="s">
        <v>84</v>
      </c>
      <c r="F7" s="379" t="s">
        <v>85</v>
      </c>
      <c r="G7" s="379" t="s">
        <v>86</v>
      </c>
      <c r="H7" s="379" t="s">
        <v>87</v>
      </c>
      <c r="I7" s="379" t="s">
        <v>88</v>
      </c>
    </row>
    <row r="8" spans="1:11" ht="24.95" customHeight="1" x14ac:dyDescent="0.2">
      <c r="A8" s="661"/>
      <c r="B8" s="662" t="s">
        <v>977</v>
      </c>
      <c r="C8" s="663" t="s">
        <v>330</v>
      </c>
      <c r="D8" s="663" t="s">
        <v>978</v>
      </c>
      <c r="E8" s="664"/>
      <c r="F8" s="665"/>
      <c r="G8" s="665"/>
      <c r="H8" s="666">
        <f>H9+H99</f>
        <v>0</v>
      </c>
      <c r="I8" s="667"/>
    </row>
    <row r="9" spans="1:11" s="46" customFormat="1" ht="24.95" customHeight="1" x14ac:dyDescent="0.25">
      <c r="A9" s="668"/>
      <c r="B9" s="561" t="s">
        <v>977</v>
      </c>
      <c r="C9" s="55" t="s">
        <v>1024</v>
      </c>
      <c r="D9" s="55" t="s">
        <v>970</v>
      </c>
      <c r="E9" s="562"/>
      <c r="F9" s="563"/>
      <c r="G9" s="563"/>
      <c r="H9" s="564">
        <f>SUM(H10:H98)</f>
        <v>0</v>
      </c>
      <c r="I9" s="565"/>
    </row>
    <row r="10" spans="1:11" s="46" customFormat="1" ht="24.95" customHeight="1" x14ac:dyDescent="0.25">
      <c r="A10" s="570" t="s">
        <v>2756</v>
      </c>
      <c r="B10" s="278" t="s">
        <v>979</v>
      </c>
      <c r="C10" s="669" t="s">
        <v>5065</v>
      </c>
      <c r="D10" s="280" t="s">
        <v>5066</v>
      </c>
      <c r="E10" s="281" t="s">
        <v>125</v>
      </c>
      <c r="F10" s="282">
        <v>252</v>
      </c>
      <c r="G10" s="67"/>
      <c r="H10" s="254">
        <f>ROUND(G10*F10,2)</f>
        <v>0</v>
      </c>
      <c r="I10" s="280" t="s">
        <v>982</v>
      </c>
    </row>
    <row r="11" spans="1:11" ht="9.9499999999999993" customHeight="1" x14ac:dyDescent="0.2">
      <c r="A11" s="670"/>
      <c r="B11" s="622" t="s">
        <v>983</v>
      </c>
      <c r="C11" s="605"/>
      <c r="D11" s="186" t="s">
        <v>5067</v>
      </c>
      <c r="E11" s="605"/>
      <c r="F11" s="605"/>
      <c r="G11" s="605"/>
      <c r="H11" s="605"/>
      <c r="I11" s="606"/>
    </row>
    <row r="12" spans="1:11" ht="9.9499999999999993" customHeight="1" x14ac:dyDescent="0.2">
      <c r="A12" s="671"/>
      <c r="B12" s="620" t="s">
        <v>985</v>
      </c>
      <c r="C12" s="624" t="s">
        <v>986</v>
      </c>
      <c r="D12" s="625" t="s">
        <v>5068</v>
      </c>
      <c r="E12" s="626"/>
      <c r="F12" s="624" t="s">
        <v>986</v>
      </c>
      <c r="G12" s="626"/>
      <c r="H12" s="626"/>
      <c r="I12" s="627"/>
    </row>
    <row r="13" spans="1:11" ht="9.9499999999999993" customHeight="1" x14ac:dyDescent="0.2">
      <c r="A13" s="672"/>
      <c r="B13" s="620" t="s">
        <v>985</v>
      </c>
      <c r="C13" s="629" t="s">
        <v>986</v>
      </c>
      <c r="D13" s="630" t="s">
        <v>5069</v>
      </c>
      <c r="E13" s="631"/>
      <c r="F13" s="632">
        <v>252</v>
      </c>
      <c r="G13" s="631"/>
      <c r="H13" s="631"/>
      <c r="I13" s="633"/>
    </row>
    <row r="14" spans="1:11" s="46" customFormat="1" ht="24.95" customHeight="1" x14ac:dyDescent="0.25">
      <c r="A14" s="571" t="s">
        <v>2770</v>
      </c>
      <c r="B14" s="572" t="s">
        <v>979</v>
      </c>
      <c r="C14" s="573" t="s">
        <v>5065</v>
      </c>
      <c r="D14" s="574" t="s">
        <v>5066</v>
      </c>
      <c r="E14" s="575" t="s">
        <v>125</v>
      </c>
      <c r="F14" s="576">
        <v>105</v>
      </c>
      <c r="G14" s="67"/>
      <c r="H14" s="577">
        <f>ROUND(G14*F14,2)</f>
        <v>0</v>
      </c>
      <c r="I14" s="574" t="s">
        <v>982</v>
      </c>
    </row>
    <row r="15" spans="1:11" ht="9.9499999999999993" customHeight="1" x14ac:dyDescent="0.2">
      <c r="A15" s="670"/>
      <c r="B15" s="622" t="s">
        <v>983</v>
      </c>
      <c r="C15" s="605"/>
      <c r="D15" s="186" t="s">
        <v>5067</v>
      </c>
      <c r="E15" s="605"/>
      <c r="F15" s="605"/>
      <c r="G15" s="605"/>
      <c r="H15" s="605"/>
      <c r="I15" s="606"/>
    </row>
    <row r="16" spans="1:11" ht="9.9499999999999993" customHeight="1" x14ac:dyDescent="0.2">
      <c r="A16" s="671"/>
      <c r="B16" s="620" t="s">
        <v>985</v>
      </c>
      <c r="C16" s="624" t="s">
        <v>986</v>
      </c>
      <c r="D16" s="625" t="s">
        <v>5070</v>
      </c>
      <c r="E16" s="626"/>
      <c r="F16" s="624" t="s">
        <v>986</v>
      </c>
      <c r="G16" s="626"/>
      <c r="H16" s="626"/>
      <c r="I16" s="627"/>
    </row>
    <row r="17" spans="1:9" ht="9.9499999999999993" customHeight="1" x14ac:dyDescent="0.2">
      <c r="A17" s="672"/>
      <c r="B17" s="620" t="s">
        <v>985</v>
      </c>
      <c r="C17" s="629" t="s">
        <v>986</v>
      </c>
      <c r="D17" s="630" t="s">
        <v>5071</v>
      </c>
      <c r="E17" s="631"/>
      <c r="F17" s="632">
        <v>105</v>
      </c>
      <c r="G17" s="631"/>
      <c r="H17" s="631"/>
      <c r="I17" s="633"/>
    </row>
    <row r="18" spans="1:9" ht="9.9499999999999993" customHeight="1" x14ac:dyDescent="0.2">
      <c r="A18" s="672"/>
      <c r="B18" s="620"/>
      <c r="C18" s="629"/>
      <c r="D18" s="673" t="s">
        <v>5072</v>
      </c>
      <c r="E18" s="631"/>
      <c r="F18" s="632"/>
      <c r="G18" s="631"/>
      <c r="H18" s="631"/>
      <c r="I18" s="633"/>
    </row>
    <row r="19" spans="1:9" ht="30" x14ac:dyDescent="0.2">
      <c r="A19" s="571" t="s">
        <v>75</v>
      </c>
      <c r="B19" s="572" t="s">
        <v>979</v>
      </c>
      <c r="C19" s="573" t="s">
        <v>5073</v>
      </c>
      <c r="D19" s="574" t="s">
        <v>5074</v>
      </c>
      <c r="E19" s="575" t="s">
        <v>92</v>
      </c>
      <c r="F19" s="576">
        <v>39</v>
      </c>
      <c r="G19" s="67"/>
      <c r="H19" s="577">
        <f>ROUND(G19*F19,2)</f>
        <v>0</v>
      </c>
      <c r="I19" s="574" t="s">
        <v>982</v>
      </c>
    </row>
    <row r="20" spans="1:9" ht="9.9499999999999993" customHeight="1" x14ac:dyDescent="0.2">
      <c r="A20" s="670"/>
      <c r="B20" s="622" t="s">
        <v>983</v>
      </c>
      <c r="C20" s="605"/>
      <c r="D20" s="186" t="s">
        <v>5075</v>
      </c>
      <c r="E20" s="605"/>
      <c r="F20" s="605"/>
      <c r="G20" s="605"/>
      <c r="H20" s="605"/>
      <c r="I20" s="606"/>
    </row>
    <row r="21" spans="1:9" ht="9.9499999999999993" customHeight="1" x14ac:dyDescent="0.2">
      <c r="A21" s="672"/>
      <c r="B21" s="620" t="s">
        <v>985</v>
      </c>
      <c r="C21" s="629" t="s">
        <v>986</v>
      </c>
      <c r="D21" s="630" t="s">
        <v>5076</v>
      </c>
      <c r="E21" s="631"/>
      <c r="F21" s="632">
        <v>39</v>
      </c>
      <c r="G21" s="631"/>
      <c r="H21" s="631"/>
      <c r="I21" s="633"/>
    </row>
    <row r="22" spans="1:9" ht="30" x14ac:dyDescent="0.2">
      <c r="A22" s="571" t="s">
        <v>42</v>
      </c>
      <c r="B22" s="572" t="s">
        <v>979</v>
      </c>
      <c r="C22" s="573" t="s">
        <v>5077</v>
      </c>
      <c r="D22" s="574" t="s">
        <v>5078</v>
      </c>
      <c r="E22" s="575" t="s">
        <v>92</v>
      </c>
      <c r="F22" s="576">
        <v>12</v>
      </c>
      <c r="G22" s="67"/>
      <c r="H22" s="577">
        <f>ROUND(G22*F22,2)</f>
        <v>0</v>
      </c>
      <c r="I22" s="574" t="s">
        <v>982</v>
      </c>
    </row>
    <row r="23" spans="1:9" ht="11.25" x14ac:dyDescent="0.2">
      <c r="A23" s="670"/>
      <c r="B23" s="622" t="s">
        <v>983</v>
      </c>
      <c r="C23" s="605"/>
      <c r="D23" s="186" t="s">
        <v>5079</v>
      </c>
      <c r="E23" s="605"/>
      <c r="F23" s="605"/>
      <c r="G23" s="605"/>
      <c r="H23" s="605"/>
      <c r="I23" s="606"/>
    </row>
    <row r="24" spans="1:9" ht="11.25" x14ac:dyDescent="0.2">
      <c r="A24" s="671"/>
      <c r="B24" s="620" t="s">
        <v>985</v>
      </c>
      <c r="C24" s="624" t="s">
        <v>986</v>
      </c>
      <c r="D24" s="625" t="s">
        <v>5080</v>
      </c>
      <c r="E24" s="626"/>
      <c r="F24" s="624" t="s">
        <v>986</v>
      </c>
      <c r="G24" s="626"/>
      <c r="H24" s="626"/>
      <c r="I24" s="627"/>
    </row>
    <row r="25" spans="1:9" ht="11.25" x14ac:dyDescent="0.2">
      <c r="A25" s="672"/>
      <c r="B25" s="620" t="s">
        <v>985</v>
      </c>
      <c r="C25" s="629" t="s">
        <v>986</v>
      </c>
      <c r="D25" s="630" t="s">
        <v>5081</v>
      </c>
      <c r="E25" s="631"/>
      <c r="F25" s="632">
        <v>12</v>
      </c>
      <c r="G25" s="631"/>
      <c r="H25" s="631"/>
      <c r="I25" s="633"/>
    </row>
    <row r="26" spans="1:9" ht="30" x14ac:dyDescent="0.2">
      <c r="A26" s="571" t="s">
        <v>997</v>
      </c>
      <c r="B26" s="572" t="s">
        <v>979</v>
      </c>
      <c r="C26" s="573" t="s">
        <v>5082</v>
      </c>
      <c r="D26" s="574" t="s">
        <v>5083</v>
      </c>
      <c r="E26" s="575" t="s">
        <v>125</v>
      </c>
      <c r="F26" s="576">
        <v>105</v>
      </c>
      <c r="G26" s="67"/>
      <c r="H26" s="577">
        <f>ROUND(G26*F26,2)</f>
        <v>0</v>
      </c>
      <c r="I26" s="574" t="s">
        <v>982</v>
      </c>
    </row>
    <row r="27" spans="1:9" ht="9.9499999999999993" customHeight="1" x14ac:dyDescent="0.2">
      <c r="A27" s="670"/>
      <c r="B27" s="622" t="s">
        <v>983</v>
      </c>
      <c r="C27" s="605"/>
      <c r="D27" s="186" t="s">
        <v>5084</v>
      </c>
      <c r="E27" s="605"/>
      <c r="F27" s="605"/>
      <c r="G27" s="605"/>
      <c r="H27" s="605"/>
      <c r="I27" s="606"/>
    </row>
    <row r="28" spans="1:9" s="46" customFormat="1" ht="24.95" customHeight="1" x14ac:dyDescent="0.25">
      <c r="A28" s="570" t="s">
        <v>44</v>
      </c>
      <c r="B28" s="278" t="s">
        <v>979</v>
      </c>
      <c r="C28" s="669" t="s">
        <v>5085</v>
      </c>
      <c r="D28" s="280" t="s">
        <v>5086</v>
      </c>
      <c r="E28" s="281" t="s">
        <v>92</v>
      </c>
      <c r="F28" s="282">
        <v>7</v>
      </c>
      <c r="G28" s="67"/>
      <c r="H28" s="254">
        <f>ROUND(G28*F28,2)</f>
        <v>0</v>
      </c>
      <c r="I28" s="280" t="s">
        <v>982</v>
      </c>
    </row>
    <row r="29" spans="1:9" ht="9.9499999999999993" customHeight="1" x14ac:dyDescent="0.2">
      <c r="A29" s="674"/>
      <c r="B29" s="675" t="s">
        <v>983</v>
      </c>
      <c r="C29" s="676"/>
      <c r="D29" s="187" t="s">
        <v>5087</v>
      </c>
      <c r="E29" s="676"/>
      <c r="F29" s="676"/>
      <c r="G29" s="676"/>
      <c r="H29" s="676"/>
      <c r="I29" s="677"/>
    </row>
    <row r="30" spans="1:9" ht="9.9499999999999993" customHeight="1" x14ac:dyDescent="0.2">
      <c r="A30" s="623"/>
      <c r="B30" s="620" t="s">
        <v>985</v>
      </c>
      <c r="C30" s="624" t="s">
        <v>986</v>
      </c>
      <c r="D30" s="625" t="s">
        <v>5088</v>
      </c>
      <c r="E30" s="626"/>
      <c r="F30" s="624" t="s">
        <v>986</v>
      </c>
      <c r="G30" s="626"/>
      <c r="H30" s="626"/>
      <c r="I30" s="627"/>
    </row>
    <row r="31" spans="1:9" ht="9.9499999999999993" customHeight="1" x14ac:dyDescent="0.2">
      <c r="A31" s="628"/>
      <c r="B31" s="620" t="s">
        <v>985</v>
      </c>
      <c r="C31" s="629" t="s">
        <v>986</v>
      </c>
      <c r="D31" s="630" t="s">
        <v>42</v>
      </c>
      <c r="E31" s="631"/>
      <c r="F31" s="632">
        <v>3</v>
      </c>
      <c r="G31" s="631"/>
      <c r="H31" s="631"/>
      <c r="I31" s="633"/>
    </row>
    <row r="32" spans="1:9" ht="9.9499999999999993" customHeight="1" x14ac:dyDescent="0.2">
      <c r="A32" s="623"/>
      <c r="B32" s="620" t="s">
        <v>985</v>
      </c>
      <c r="C32" s="624" t="s">
        <v>986</v>
      </c>
      <c r="D32" s="625" t="s">
        <v>5089</v>
      </c>
      <c r="E32" s="626"/>
      <c r="F32" s="624" t="s">
        <v>986</v>
      </c>
      <c r="G32" s="626"/>
      <c r="H32" s="626"/>
      <c r="I32" s="627"/>
    </row>
    <row r="33" spans="1:9" ht="9.9499999999999993" customHeight="1" x14ac:dyDescent="0.2">
      <c r="A33" s="628"/>
      <c r="B33" s="620" t="s">
        <v>985</v>
      </c>
      <c r="C33" s="629" t="s">
        <v>986</v>
      </c>
      <c r="D33" s="630" t="s">
        <v>73</v>
      </c>
      <c r="E33" s="631"/>
      <c r="F33" s="632">
        <v>1</v>
      </c>
      <c r="G33" s="631"/>
      <c r="H33" s="631"/>
      <c r="I33" s="633"/>
    </row>
    <row r="34" spans="1:9" ht="9.9499999999999993" customHeight="1" x14ac:dyDescent="0.2">
      <c r="A34" s="623"/>
      <c r="B34" s="620" t="s">
        <v>985</v>
      </c>
      <c r="C34" s="624" t="s">
        <v>986</v>
      </c>
      <c r="D34" s="625" t="s">
        <v>5090</v>
      </c>
      <c r="E34" s="626"/>
      <c r="F34" s="624" t="s">
        <v>986</v>
      </c>
      <c r="G34" s="626"/>
      <c r="H34" s="626"/>
      <c r="I34" s="627"/>
    </row>
    <row r="35" spans="1:9" ht="9.9499999999999993" customHeight="1" x14ac:dyDescent="0.2">
      <c r="A35" s="628"/>
      <c r="B35" s="620" t="s">
        <v>985</v>
      </c>
      <c r="C35" s="629" t="s">
        <v>986</v>
      </c>
      <c r="D35" s="630" t="s">
        <v>73</v>
      </c>
      <c r="E35" s="631"/>
      <c r="F35" s="632">
        <v>1</v>
      </c>
      <c r="G35" s="631"/>
      <c r="H35" s="631"/>
      <c r="I35" s="633"/>
    </row>
    <row r="36" spans="1:9" ht="9.9499999999999993" customHeight="1" x14ac:dyDescent="0.2">
      <c r="A36" s="623"/>
      <c r="B36" s="620" t="s">
        <v>985</v>
      </c>
      <c r="C36" s="624" t="s">
        <v>986</v>
      </c>
      <c r="D36" s="625" t="s">
        <v>5091</v>
      </c>
      <c r="E36" s="626"/>
      <c r="F36" s="624" t="s">
        <v>986</v>
      </c>
      <c r="G36" s="626"/>
      <c r="H36" s="626"/>
      <c r="I36" s="627"/>
    </row>
    <row r="37" spans="1:9" ht="9.9499999999999993" customHeight="1" x14ac:dyDescent="0.2">
      <c r="A37" s="628"/>
      <c r="B37" s="620" t="s">
        <v>985</v>
      </c>
      <c r="C37" s="629" t="s">
        <v>986</v>
      </c>
      <c r="D37" s="630" t="s">
        <v>73</v>
      </c>
      <c r="E37" s="631"/>
      <c r="F37" s="632">
        <v>1</v>
      </c>
      <c r="G37" s="631"/>
      <c r="H37" s="631"/>
      <c r="I37" s="633"/>
    </row>
    <row r="38" spans="1:9" ht="9.9499999999999993" customHeight="1" x14ac:dyDescent="0.2">
      <c r="A38" s="623"/>
      <c r="B38" s="620" t="s">
        <v>985</v>
      </c>
      <c r="C38" s="624" t="s">
        <v>986</v>
      </c>
      <c r="D38" s="625" t="s">
        <v>5092</v>
      </c>
      <c r="E38" s="626"/>
      <c r="F38" s="624" t="s">
        <v>986</v>
      </c>
      <c r="G38" s="626"/>
      <c r="H38" s="626"/>
      <c r="I38" s="627"/>
    </row>
    <row r="39" spans="1:9" ht="9.9499999999999993" customHeight="1" x14ac:dyDescent="0.2">
      <c r="A39" s="628"/>
      <c r="B39" s="620" t="s">
        <v>985</v>
      </c>
      <c r="C39" s="629" t="s">
        <v>986</v>
      </c>
      <c r="D39" s="630" t="s">
        <v>73</v>
      </c>
      <c r="E39" s="631"/>
      <c r="F39" s="632">
        <v>1</v>
      </c>
      <c r="G39" s="631"/>
      <c r="H39" s="631"/>
      <c r="I39" s="633"/>
    </row>
    <row r="40" spans="1:9" ht="9.9499999999999993" customHeight="1" x14ac:dyDescent="0.2">
      <c r="A40" s="678"/>
      <c r="B40" s="679" t="s">
        <v>985</v>
      </c>
      <c r="C40" s="680" t="s">
        <v>986</v>
      </c>
      <c r="D40" s="681" t="s">
        <v>1023</v>
      </c>
      <c r="E40" s="682"/>
      <c r="F40" s="683">
        <v>7</v>
      </c>
      <c r="G40" s="682"/>
      <c r="H40" s="682"/>
      <c r="I40" s="684"/>
    </row>
    <row r="41" spans="1:9" s="46" customFormat="1" ht="24.95" customHeight="1" x14ac:dyDescent="0.25">
      <c r="A41" s="570" t="s">
        <v>336</v>
      </c>
      <c r="B41" s="278" t="s">
        <v>979</v>
      </c>
      <c r="C41" s="669" t="s">
        <v>5093</v>
      </c>
      <c r="D41" s="280" t="s">
        <v>5094</v>
      </c>
      <c r="E41" s="281" t="s">
        <v>92</v>
      </c>
      <c r="F41" s="282">
        <v>33</v>
      </c>
      <c r="G41" s="67"/>
      <c r="H41" s="254">
        <f>ROUND(G41*F41,2)</f>
        <v>0</v>
      </c>
      <c r="I41" s="280" t="s">
        <v>982</v>
      </c>
    </row>
    <row r="42" spans="1:9" ht="9.9499999999999993" customHeight="1" x14ac:dyDescent="0.2">
      <c r="A42" s="603"/>
      <c r="B42" s="622" t="s">
        <v>983</v>
      </c>
      <c r="C42" s="605"/>
      <c r="D42" s="186" t="s">
        <v>5095</v>
      </c>
      <c r="E42" s="605"/>
      <c r="F42" s="605"/>
      <c r="G42" s="605"/>
      <c r="H42" s="605"/>
      <c r="I42" s="606"/>
    </row>
    <row r="43" spans="1:9" ht="9.9499999999999993" customHeight="1" x14ac:dyDescent="0.2">
      <c r="A43" s="623"/>
      <c r="B43" s="620" t="s">
        <v>985</v>
      </c>
      <c r="C43" s="624" t="s">
        <v>986</v>
      </c>
      <c r="D43" s="625" t="s">
        <v>5088</v>
      </c>
      <c r="E43" s="626"/>
      <c r="F43" s="624" t="s">
        <v>986</v>
      </c>
      <c r="G43" s="626"/>
      <c r="H43" s="626"/>
      <c r="I43" s="627"/>
    </row>
    <row r="44" spans="1:9" ht="9.9499999999999993" customHeight="1" x14ac:dyDescent="0.2">
      <c r="A44" s="628"/>
      <c r="B44" s="620" t="s">
        <v>985</v>
      </c>
      <c r="C44" s="629" t="s">
        <v>986</v>
      </c>
      <c r="D44" s="630" t="s">
        <v>5096</v>
      </c>
      <c r="E44" s="631"/>
      <c r="F44" s="632">
        <v>18</v>
      </c>
      <c r="G44" s="631"/>
      <c r="H44" s="631"/>
      <c r="I44" s="633"/>
    </row>
    <row r="45" spans="1:9" ht="9.9499999999999993" customHeight="1" x14ac:dyDescent="0.2">
      <c r="A45" s="623"/>
      <c r="B45" s="620" t="s">
        <v>985</v>
      </c>
      <c r="C45" s="624" t="s">
        <v>986</v>
      </c>
      <c r="D45" s="625" t="s">
        <v>5089</v>
      </c>
      <c r="E45" s="626"/>
      <c r="F45" s="624" t="s">
        <v>986</v>
      </c>
      <c r="G45" s="626"/>
      <c r="H45" s="626"/>
      <c r="I45" s="627"/>
    </row>
    <row r="46" spans="1:9" ht="9.9499999999999993" customHeight="1" x14ac:dyDescent="0.2">
      <c r="A46" s="628"/>
      <c r="B46" s="620" t="s">
        <v>985</v>
      </c>
      <c r="C46" s="629" t="s">
        <v>986</v>
      </c>
      <c r="D46" s="630" t="s">
        <v>5097</v>
      </c>
      <c r="E46" s="631"/>
      <c r="F46" s="632">
        <v>3</v>
      </c>
      <c r="G46" s="631"/>
      <c r="H46" s="631"/>
      <c r="I46" s="633"/>
    </row>
    <row r="47" spans="1:9" ht="9.9499999999999993" customHeight="1" x14ac:dyDescent="0.2">
      <c r="A47" s="623"/>
      <c r="B47" s="620" t="s">
        <v>985</v>
      </c>
      <c r="C47" s="624" t="s">
        <v>986</v>
      </c>
      <c r="D47" s="625" t="s">
        <v>5090</v>
      </c>
      <c r="E47" s="626"/>
      <c r="F47" s="624" t="s">
        <v>986</v>
      </c>
      <c r="G47" s="626"/>
      <c r="H47" s="626"/>
      <c r="I47" s="627"/>
    </row>
    <row r="48" spans="1:9" ht="9.9499999999999993" customHeight="1" x14ac:dyDescent="0.2">
      <c r="A48" s="628"/>
      <c r="B48" s="620" t="s">
        <v>985</v>
      </c>
      <c r="C48" s="629" t="s">
        <v>986</v>
      </c>
      <c r="D48" s="630" t="s">
        <v>5097</v>
      </c>
      <c r="E48" s="631"/>
      <c r="F48" s="632">
        <v>3</v>
      </c>
      <c r="G48" s="631"/>
      <c r="H48" s="631"/>
      <c r="I48" s="633"/>
    </row>
    <row r="49" spans="1:9" ht="9.9499999999999993" customHeight="1" x14ac:dyDescent="0.2">
      <c r="A49" s="623"/>
      <c r="B49" s="620" t="s">
        <v>985</v>
      </c>
      <c r="C49" s="624" t="s">
        <v>986</v>
      </c>
      <c r="D49" s="625" t="s">
        <v>5091</v>
      </c>
      <c r="E49" s="626"/>
      <c r="F49" s="624" t="s">
        <v>986</v>
      </c>
      <c r="G49" s="626"/>
      <c r="H49" s="626"/>
      <c r="I49" s="627"/>
    </row>
    <row r="50" spans="1:9" ht="9.9499999999999993" customHeight="1" x14ac:dyDescent="0.2">
      <c r="A50" s="628"/>
      <c r="B50" s="620" t="s">
        <v>985</v>
      </c>
      <c r="C50" s="629" t="s">
        <v>986</v>
      </c>
      <c r="D50" s="630" t="s">
        <v>5097</v>
      </c>
      <c r="E50" s="631"/>
      <c r="F50" s="632">
        <v>3</v>
      </c>
      <c r="G50" s="631"/>
      <c r="H50" s="631"/>
      <c r="I50" s="633"/>
    </row>
    <row r="51" spans="1:9" ht="9.9499999999999993" customHeight="1" x14ac:dyDescent="0.2">
      <c r="A51" s="623"/>
      <c r="B51" s="620" t="s">
        <v>985</v>
      </c>
      <c r="C51" s="624" t="s">
        <v>986</v>
      </c>
      <c r="D51" s="625" t="s">
        <v>5092</v>
      </c>
      <c r="E51" s="626"/>
      <c r="F51" s="624" t="s">
        <v>986</v>
      </c>
      <c r="G51" s="626"/>
      <c r="H51" s="626"/>
      <c r="I51" s="627"/>
    </row>
    <row r="52" spans="1:9" ht="9.9499999999999993" customHeight="1" x14ac:dyDescent="0.2">
      <c r="A52" s="628"/>
      <c r="B52" s="620" t="s">
        <v>985</v>
      </c>
      <c r="C52" s="629" t="s">
        <v>986</v>
      </c>
      <c r="D52" s="630" t="s">
        <v>5098</v>
      </c>
      <c r="E52" s="631"/>
      <c r="F52" s="632">
        <v>6</v>
      </c>
      <c r="G52" s="631"/>
      <c r="H52" s="631"/>
      <c r="I52" s="633"/>
    </row>
    <row r="53" spans="1:9" ht="9.9499999999999993" customHeight="1" x14ac:dyDescent="0.2">
      <c r="A53" s="634"/>
      <c r="B53" s="620" t="s">
        <v>985</v>
      </c>
      <c r="C53" s="635" t="s">
        <v>986</v>
      </c>
      <c r="D53" s="636" t="s">
        <v>1023</v>
      </c>
      <c r="E53" s="637"/>
      <c r="F53" s="638">
        <v>33</v>
      </c>
      <c r="G53" s="637"/>
      <c r="H53" s="637"/>
      <c r="I53" s="639"/>
    </row>
    <row r="54" spans="1:9" s="46" customFormat="1" ht="24.95" customHeight="1" x14ac:dyDescent="0.25">
      <c r="A54" s="570" t="s">
        <v>1011</v>
      </c>
      <c r="B54" s="278" t="s">
        <v>979</v>
      </c>
      <c r="C54" s="669" t="s">
        <v>5099</v>
      </c>
      <c r="D54" s="280" t="s">
        <v>5100</v>
      </c>
      <c r="E54" s="281" t="s">
        <v>92</v>
      </c>
      <c r="F54" s="282">
        <v>7</v>
      </c>
      <c r="G54" s="67"/>
      <c r="H54" s="254">
        <f>ROUND(G54*F54,2)</f>
        <v>0</v>
      </c>
      <c r="I54" s="280" t="s">
        <v>982</v>
      </c>
    </row>
    <row r="55" spans="1:9" ht="9.9499999999999993" customHeight="1" x14ac:dyDescent="0.2">
      <c r="A55" s="603"/>
      <c r="B55" s="622" t="s">
        <v>983</v>
      </c>
      <c r="C55" s="605"/>
      <c r="D55" s="186" t="s">
        <v>5101</v>
      </c>
      <c r="E55" s="605"/>
      <c r="F55" s="605"/>
      <c r="G55" s="605"/>
      <c r="H55" s="605"/>
      <c r="I55" s="606"/>
    </row>
    <row r="56" spans="1:9" ht="9.9499999999999993" customHeight="1" x14ac:dyDescent="0.2">
      <c r="A56" s="623"/>
      <c r="B56" s="620" t="s">
        <v>985</v>
      </c>
      <c r="C56" s="624" t="s">
        <v>986</v>
      </c>
      <c r="D56" s="625" t="s">
        <v>5088</v>
      </c>
      <c r="E56" s="626"/>
      <c r="F56" s="624" t="s">
        <v>986</v>
      </c>
      <c r="G56" s="626"/>
      <c r="H56" s="626"/>
      <c r="I56" s="627"/>
    </row>
    <row r="57" spans="1:9" ht="9.9499999999999993" customHeight="1" x14ac:dyDescent="0.2">
      <c r="A57" s="628"/>
      <c r="B57" s="620" t="s">
        <v>985</v>
      </c>
      <c r="C57" s="629" t="s">
        <v>986</v>
      </c>
      <c r="D57" s="630" t="s">
        <v>42</v>
      </c>
      <c r="E57" s="631"/>
      <c r="F57" s="632">
        <v>3</v>
      </c>
      <c r="G57" s="631"/>
      <c r="H57" s="631"/>
      <c r="I57" s="633"/>
    </row>
    <row r="58" spans="1:9" ht="9.9499999999999993" customHeight="1" x14ac:dyDescent="0.2">
      <c r="A58" s="623"/>
      <c r="B58" s="620" t="s">
        <v>985</v>
      </c>
      <c r="C58" s="624" t="s">
        <v>986</v>
      </c>
      <c r="D58" s="625" t="s">
        <v>5089</v>
      </c>
      <c r="E58" s="626"/>
      <c r="F58" s="624" t="s">
        <v>986</v>
      </c>
      <c r="G58" s="626"/>
      <c r="H58" s="626"/>
      <c r="I58" s="627"/>
    </row>
    <row r="59" spans="1:9" ht="9.9499999999999993" customHeight="1" x14ac:dyDescent="0.2">
      <c r="A59" s="628"/>
      <c r="B59" s="620" t="s">
        <v>985</v>
      </c>
      <c r="C59" s="629" t="s">
        <v>986</v>
      </c>
      <c r="D59" s="630" t="s">
        <v>73</v>
      </c>
      <c r="E59" s="631"/>
      <c r="F59" s="632">
        <v>1</v>
      </c>
      <c r="G59" s="631"/>
      <c r="H59" s="631"/>
      <c r="I59" s="633"/>
    </row>
    <row r="60" spans="1:9" ht="9.9499999999999993" customHeight="1" x14ac:dyDescent="0.2">
      <c r="A60" s="623"/>
      <c r="B60" s="620" t="s">
        <v>985</v>
      </c>
      <c r="C60" s="624" t="s">
        <v>986</v>
      </c>
      <c r="D60" s="625" t="s">
        <v>5090</v>
      </c>
      <c r="E60" s="626"/>
      <c r="F60" s="624" t="s">
        <v>986</v>
      </c>
      <c r="G60" s="626"/>
      <c r="H60" s="626"/>
      <c r="I60" s="627"/>
    </row>
    <row r="61" spans="1:9" ht="9.9499999999999993" customHeight="1" x14ac:dyDescent="0.2">
      <c r="A61" s="628"/>
      <c r="B61" s="620" t="s">
        <v>985</v>
      </c>
      <c r="C61" s="629" t="s">
        <v>986</v>
      </c>
      <c r="D61" s="630" t="s">
        <v>73</v>
      </c>
      <c r="E61" s="631"/>
      <c r="F61" s="632">
        <v>1</v>
      </c>
      <c r="G61" s="631"/>
      <c r="H61" s="631"/>
      <c r="I61" s="633"/>
    </row>
    <row r="62" spans="1:9" ht="9.9499999999999993" customHeight="1" x14ac:dyDescent="0.2">
      <c r="A62" s="623"/>
      <c r="B62" s="620" t="s">
        <v>985</v>
      </c>
      <c r="C62" s="624" t="s">
        <v>986</v>
      </c>
      <c r="D62" s="625" t="s">
        <v>5091</v>
      </c>
      <c r="E62" s="626"/>
      <c r="F62" s="624" t="s">
        <v>986</v>
      </c>
      <c r="G62" s="626"/>
      <c r="H62" s="626"/>
      <c r="I62" s="627"/>
    </row>
    <row r="63" spans="1:9" ht="9.9499999999999993" customHeight="1" x14ac:dyDescent="0.2">
      <c r="A63" s="628"/>
      <c r="B63" s="620" t="s">
        <v>985</v>
      </c>
      <c r="C63" s="629" t="s">
        <v>986</v>
      </c>
      <c r="D63" s="630" t="s">
        <v>73</v>
      </c>
      <c r="E63" s="631"/>
      <c r="F63" s="632">
        <v>1</v>
      </c>
      <c r="G63" s="631"/>
      <c r="H63" s="631"/>
      <c r="I63" s="633"/>
    </row>
    <row r="64" spans="1:9" ht="9.9499999999999993" customHeight="1" x14ac:dyDescent="0.2">
      <c r="A64" s="623"/>
      <c r="B64" s="620" t="s">
        <v>985</v>
      </c>
      <c r="C64" s="624" t="s">
        <v>986</v>
      </c>
      <c r="D64" s="625" t="s">
        <v>5092</v>
      </c>
      <c r="E64" s="626"/>
      <c r="F64" s="624" t="s">
        <v>986</v>
      </c>
      <c r="G64" s="626"/>
      <c r="H64" s="626"/>
      <c r="I64" s="627"/>
    </row>
    <row r="65" spans="1:9" ht="9.9499999999999993" customHeight="1" x14ac:dyDescent="0.2">
      <c r="A65" s="628"/>
      <c r="B65" s="620" t="s">
        <v>985</v>
      </c>
      <c r="C65" s="629" t="s">
        <v>986</v>
      </c>
      <c r="D65" s="630" t="s">
        <v>73</v>
      </c>
      <c r="E65" s="631"/>
      <c r="F65" s="632">
        <v>1</v>
      </c>
      <c r="G65" s="631"/>
      <c r="H65" s="631"/>
      <c r="I65" s="633"/>
    </row>
    <row r="66" spans="1:9" ht="9.9499999999999993" customHeight="1" x14ac:dyDescent="0.2">
      <c r="A66" s="634"/>
      <c r="B66" s="620" t="s">
        <v>985</v>
      </c>
      <c r="C66" s="635" t="s">
        <v>986</v>
      </c>
      <c r="D66" s="636" t="s">
        <v>1023</v>
      </c>
      <c r="E66" s="637"/>
      <c r="F66" s="638">
        <v>7</v>
      </c>
      <c r="G66" s="637"/>
      <c r="H66" s="637"/>
      <c r="I66" s="639"/>
    </row>
    <row r="67" spans="1:9" s="46" customFormat="1" ht="24.95" customHeight="1" x14ac:dyDescent="0.25">
      <c r="A67" s="570" t="s">
        <v>1016</v>
      </c>
      <c r="B67" s="278" t="s">
        <v>979</v>
      </c>
      <c r="C67" s="669" t="s">
        <v>5102</v>
      </c>
      <c r="D67" s="280" t="s">
        <v>5103</v>
      </c>
      <c r="E67" s="281" t="s">
        <v>92</v>
      </c>
      <c r="F67" s="282">
        <v>75</v>
      </c>
      <c r="G67" s="67"/>
      <c r="H67" s="254">
        <f>ROUND(G67*F67,2)</f>
        <v>0</v>
      </c>
      <c r="I67" s="280" t="s">
        <v>982</v>
      </c>
    </row>
    <row r="68" spans="1:9" ht="9.9499999999999993" customHeight="1" x14ac:dyDescent="0.2">
      <c r="A68" s="603"/>
      <c r="B68" s="622" t="s">
        <v>983</v>
      </c>
      <c r="C68" s="605"/>
      <c r="D68" s="186" t="s">
        <v>5104</v>
      </c>
      <c r="E68" s="605"/>
      <c r="F68" s="605"/>
      <c r="G68" s="605"/>
      <c r="H68" s="605"/>
      <c r="I68" s="606"/>
    </row>
    <row r="69" spans="1:9" ht="9.9499999999999993" customHeight="1" x14ac:dyDescent="0.2">
      <c r="A69" s="623"/>
      <c r="B69" s="620" t="s">
        <v>985</v>
      </c>
      <c r="C69" s="624" t="s">
        <v>986</v>
      </c>
      <c r="D69" s="625" t="s">
        <v>5105</v>
      </c>
      <c r="E69" s="626"/>
      <c r="F69" s="624" t="s">
        <v>986</v>
      </c>
      <c r="G69" s="626"/>
      <c r="H69" s="626"/>
      <c r="I69" s="627"/>
    </row>
    <row r="70" spans="1:9" ht="9.9499999999999993" customHeight="1" x14ac:dyDescent="0.2">
      <c r="A70" s="623"/>
      <c r="B70" s="620" t="s">
        <v>985</v>
      </c>
      <c r="C70" s="624" t="s">
        <v>986</v>
      </c>
      <c r="D70" s="625" t="s">
        <v>5106</v>
      </c>
      <c r="E70" s="626"/>
      <c r="F70" s="624" t="s">
        <v>986</v>
      </c>
      <c r="G70" s="626"/>
      <c r="H70" s="626"/>
      <c r="I70" s="627"/>
    </row>
    <row r="71" spans="1:9" ht="9.9499999999999993" customHeight="1" x14ac:dyDescent="0.2">
      <c r="A71" s="628"/>
      <c r="B71" s="620" t="s">
        <v>985</v>
      </c>
      <c r="C71" s="629" t="s">
        <v>986</v>
      </c>
      <c r="D71" s="630" t="s">
        <v>5107</v>
      </c>
      <c r="E71" s="631"/>
      <c r="F71" s="632">
        <v>75</v>
      </c>
      <c r="G71" s="631"/>
      <c r="H71" s="631"/>
      <c r="I71" s="633"/>
    </row>
    <row r="72" spans="1:9" s="46" customFormat="1" ht="24.95" customHeight="1" x14ac:dyDescent="0.25">
      <c r="A72" s="570" t="s">
        <v>1024</v>
      </c>
      <c r="B72" s="278" t="s">
        <v>979</v>
      </c>
      <c r="C72" s="669" t="s">
        <v>5108</v>
      </c>
      <c r="D72" s="280" t="s">
        <v>5109</v>
      </c>
      <c r="E72" s="281" t="s">
        <v>142</v>
      </c>
      <c r="F72" s="282">
        <v>3.5000000000000003E-2</v>
      </c>
      <c r="G72" s="67"/>
      <c r="H72" s="254">
        <f>ROUND(G72*F72,2)</f>
        <v>0</v>
      </c>
      <c r="I72" s="280" t="s">
        <v>982</v>
      </c>
    </row>
    <row r="73" spans="1:9" ht="9.9499999999999993" customHeight="1" x14ac:dyDescent="0.2">
      <c r="A73" s="603"/>
      <c r="B73" s="622" t="s">
        <v>983</v>
      </c>
      <c r="C73" s="605"/>
      <c r="D73" s="186" t="s">
        <v>5110</v>
      </c>
      <c r="E73" s="605"/>
      <c r="F73" s="605"/>
      <c r="G73" s="605"/>
      <c r="H73" s="605"/>
      <c r="I73" s="606"/>
    </row>
    <row r="74" spans="1:9" ht="9.9499999999999993" customHeight="1" x14ac:dyDescent="0.2">
      <c r="A74" s="623"/>
      <c r="B74" s="620" t="s">
        <v>985</v>
      </c>
      <c r="C74" s="624" t="s">
        <v>986</v>
      </c>
      <c r="D74" s="625" t="s">
        <v>5111</v>
      </c>
      <c r="E74" s="626"/>
      <c r="F74" s="624" t="s">
        <v>986</v>
      </c>
      <c r="G74" s="626"/>
      <c r="H74" s="626"/>
      <c r="I74" s="627"/>
    </row>
    <row r="75" spans="1:9" ht="9.9499999999999993" customHeight="1" x14ac:dyDescent="0.2">
      <c r="A75" s="628"/>
      <c r="B75" s="620" t="s">
        <v>985</v>
      </c>
      <c r="C75" s="629" t="s">
        <v>986</v>
      </c>
      <c r="D75" s="630" t="s">
        <v>5112</v>
      </c>
      <c r="E75" s="631"/>
      <c r="F75" s="632">
        <v>3.5000000000000003E-2</v>
      </c>
      <c r="G75" s="631"/>
      <c r="H75" s="631"/>
      <c r="I75" s="633"/>
    </row>
    <row r="76" spans="1:9" s="46" customFormat="1" ht="24.95" customHeight="1" x14ac:dyDescent="0.25">
      <c r="A76" s="570" t="s">
        <v>852</v>
      </c>
      <c r="B76" s="278" t="s">
        <v>979</v>
      </c>
      <c r="C76" s="669" t="s">
        <v>5113</v>
      </c>
      <c r="D76" s="280" t="s">
        <v>5114</v>
      </c>
      <c r="E76" s="281" t="s">
        <v>125</v>
      </c>
      <c r="F76" s="282">
        <v>159</v>
      </c>
      <c r="G76" s="67"/>
      <c r="H76" s="254">
        <f>ROUND(G76*F76,2)</f>
        <v>0</v>
      </c>
      <c r="I76" s="280" t="s">
        <v>982</v>
      </c>
    </row>
    <row r="77" spans="1:9" ht="9.9499999999999993" customHeight="1" x14ac:dyDescent="0.2">
      <c r="A77" s="603"/>
      <c r="B77" s="622" t="s">
        <v>983</v>
      </c>
      <c r="C77" s="605"/>
      <c r="D77" s="186" t="s">
        <v>5115</v>
      </c>
      <c r="E77" s="605"/>
      <c r="F77" s="605"/>
      <c r="G77" s="605"/>
      <c r="H77" s="605"/>
      <c r="I77" s="606"/>
    </row>
    <row r="78" spans="1:9" ht="9.9499999999999993" customHeight="1" x14ac:dyDescent="0.2">
      <c r="A78" s="623"/>
      <c r="B78" s="620" t="s">
        <v>985</v>
      </c>
      <c r="C78" s="624" t="s">
        <v>986</v>
      </c>
      <c r="D78" s="625" t="s">
        <v>5105</v>
      </c>
      <c r="E78" s="626"/>
      <c r="F78" s="624" t="s">
        <v>986</v>
      </c>
      <c r="G78" s="626"/>
      <c r="H78" s="626"/>
      <c r="I78" s="627"/>
    </row>
    <row r="79" spans="1:9" ht="9.9499999999999993" customHeight="1" x14ac:dyDescent="0.2">
      <c r="A79" s="628"/>
      <c r="B79" s="620" t="s">
        <v>985</v>
      </c>
      <c r="C79" s="629" t="s">
        <v>986</v>
      </c>
      <c r="D79" s="630" t="s">
        <v>5116</v>
      </c>
      <c r="E79" s="631"/>
      <c r="F79" s="632">
        <v>159</v>
      </c>
      <c r="G79" s="631"/>
      <c r="H79" s="631"/>
      <c r="I79" s="633"/>
    </row>
    <row r="80" spans="1:9" s="46" customFormat="1" ht="24.95" customHeight="1" x14ac:dyDescent="0.25">
      <c r="A80" s="570" t="s">
        <v>854</v>
      </c>
      <c r="B80" s="278" t="s">
        <v>979</v>
      </c>
      <c r="C80" s="669" t="s">
        <v>5117</v>
      </c>
      <c r="D80" s="280" t="s">
        <v>5118</v>
      </c>
      <c r="E80" s="281" t="s">
        <v>125</v>
      </c>
      <c r="F80" s="282">
        <v>93</v>
      </c>
      <c r="G80" s="67"/>
      <c r="H80" s="254">
        <f>ROUND(G80*F80,2)</f>
        <v>0</v>
      </c>
      <c r="I80" s="280" t="s">
        <v>982</v>
      </c>
    </row>
    <row r="81" spans="1:9" ht="9.9499999999999993" customHeight="1" x14ac:dyDescent="0.2">
      <c r="A81" s="603"/>
      <c r="B81" s="622" t="s">
        <v>983</v>
      </c>
      <c r="C81" s="605"/>
      <c r="D81" s="186" t="s">
        <v>5119</v>
      </c>
      <c r="E81" s="605"/>
      <c r="F81" s="605"/>
      <c r="G81" s="605"/>
      <c r="H81" s="605"/>
      <c r="I81" s="606"/>
    </row>
    <row r="82" spans="1:9" ht="9.9499999999999993" customHeight="1" x14ac:dyDescent="0.2">
      <c r="A82" s="623"/>
      <c r="B82" s="620" t="s">
        <v>985</v>
      </c>
      <c r="C82" s="624" t="s">
        <v>986</v>
      </c>
      <c r="D82" s="625" t="s">
        <v>5105</v>
      </c>
      <c r="E82" s="626"/>
      <c r="F82" s="624" t="s">
        <v>986</v>
      </c>
      <c r="G82" s="626"/>
      <c r="H82" s="626"/>
      <c r="I82" s="627"/>
    </row>
    <row r="83" spans="1:9" ht="9.9499999999999993" customHeight="1" x14ac:dyDescent="0.2">
      <c r="A83" s="628"/>
      <c r="B83" s="620" t="s">
        <v>985</v>
      </c>
      <c r="C83" s="629" t="s">
        <v>986</v>
      </c>
      <c r="D83" s="630" t="s">
        <v>5120</v>
      </c>
      <c r="E83" s="631"/>
      <c r="F83" s="632">
        <v>93</v>
      </c>
      <c r="G83" s="631"/>
      <c r="H83" s="631"/>
      <c r="I83" s="633"/>
    </row>
    <row r="84" spans="1:9" s="46" customFormat="1" ht="24.95" customHeight="1" x14ac:dyDescent="0.25">
      <c r="A84" s="570" t="s">
        <v>856</v>
      </c>
      <c r="B84" s="278" t="s">
        <v>979</v>
      </c>
      <c r="C84" s="669" t="s">
        <v>5121</v>
      </c>
      <c r="D84" s="280" t="s">
        <v>5122</v>
      </c>
      <c r="E84" s="281" t="s">
        <v>125</v>
      </c>
      <c r="F84" s="282">
        <v>16.5</v>
      </c>
      <c r="G84" s="67"/>
      <c r="H84" s="254">
        <f>ROUND(G84*F84,2)</f>
        <v>0</v>
      </c>
      <c r="I84" s="280" t="s">
        <v>982</v>
      </c>
    </row>
    <row r="85" spans="1:9" ht="9.9499999999999993" customHeight="1" x14ac:dyDescent="0.2">
      <c r="A85" s="603"/>
      <c r="B85" s="622" t="s">
        <v>983</v>
      </c>
      <c r="C85" s="605"/>
      <c r="D85" s="186" t="s">
        <v>5123</v>
      </c>
      <c r="E85" s="605"/>
      <c r="F85" s="605"/>
      <c r="G85" s="605"/>
      <c r="H85" s="605"/>
      <c r="I85" s="606"/>
    </row>
    <row r="86" spans="1:9" ht="9.9499999999999993" customHeight="1" x14ac:dyDescent="0.2">
      <c r="A86" s="623"/>
      <c r="B86" s="620" t="s">
        <v>985</v>
      </c>
      <c r="C86" s="624" t="s">
        <v>986</v>
      </c>
      <c r="D86" s="625" t="s">
        <v>5105</v>
      </c>
      <c r="E86" s="626"/>
      <c r="F86" s="624" t="s">
        <v>986</v>
      </c>
      <c r="G86" s="626"/>
      <c r="H86" s="626"/>
      <c r="I86" s="627"/>
    </row>
    <row r="87" spans="1:9" ht="9.9499999999999993" customHeight="1" x14ac:dyDescent="0.2">
      <c r="A87" s="623"/>
      <c r="B87" s="620" t="s">
        <v>985</v>
      </c>
      <c r="C87" s="624" t="s">
        <v>986</v>
      </c>
      <c r="D87" s="625" t="s">
        <v>5124</v>
      </c>
      <c r="E87" s="626"/>
      <c r="F87" s="624" t="s">
        <v>986</v>
      </c>
      <c r="G87" s="626"/>
      <c r="H87" s="626"/>
      <c r="I87" s="627"/>
    </row>
    <row r="88" spans="1:9" ht="9.9499999999999993" customHeight="1" x14ac:dyDescent="0.2">
      <c r="A88" s="628"/>
      <c r="B88" s="620" t="s">
        <v>985</v>
      </c>
      <c r="C88" s="629" t="s">
        <v>986</v>
      </c>
      <c r="D88" s="630" t="s">
        <v>5125</v>
      </c>
      <c r="E88" s="631"/>
      <c r="F88" s="632">
        <v>16.5</v>
      </c>
      <c r="G88" s="631"/>
      <c r="H88" s="631"/>
      <c r="I88" s="633"/>
    </row>
    <row r="89" spans="1:9" s="46" customFormat="1" ht="24.95" customHeight="1" x14ac:dyDescent="0.25">
      <c r="A89" s="570" t="s">
        <v>858</v>
      </c>
      <c r="B89" s="278" t="s">
        <v>979</v>
      </c>
      <c r="C89" s="669" t="s">
        <v>5126</v>
      </c>
      <c r="D89" s="280" t="s">
        <v>5127</v>
      </c>
      <c r="E89" s="281" t="s">
        <v>125</v>
      </c>
      <c r="F89" s="282">
        <v>161.4</v>
      </c>
      <c r="G89" s="67"/>
      <c r="H89" s="254">
        <f>ROUND(G89*F89,2)</f>
        <v>0</v>
      </c>
      <c r="I89" s="280" t="s">
        <v>982</v>
      </c>
    </row>
    <row r="90" spans="1:9" ht="9.9499999999999993" customHeight="1" x14ac:dyDescent="0.2">
      <c r="A90" s="603"/>
      <c r="B90" s="622" t="s">
        <v>983</v>
      </c>
      <c r="C90" s="605"/>
      <c r="D90" s="186" t="s">
        <v>5128</v>
      </c>
      <c r="E90" s="605"/>
      <c r="F90" s="605"/>
      <c r="G90" s="605"/>
      <c r="H90" s="605"/>
      <c r="I90" s="606"/>
    </row>
    <row r="91" spans="1:9" ht="9.9499999999999993" customHeight="1" x14ac:dyDescent="0.2">
      <c r="A91" s="623"/>
      <c r="B91" s="620" t="s">
        <v>985</v>
      </c>
      <c r="C91" s="624" t="s">
        <v>986</v>
      </c>
      <c r="D91" s="625" t="s">
        <v>5105</v>
      </c>
      <c r="E91" s="626"/>
      <c r="F91" s="624" t="s">
        <v>986</v>
      </c>
      <c r="G91" s="626"/>
      <c r="H91" s="626"/>
      <c r="I91" s="627"/>
    </row>
    <row r="92" spans="1:9" ht="9.9499999999999993" customHeight="1" x14ac:dyDescent="0.2">
      <c r="A92" s="628"/>
      <c r="B92" s="620" t="s">
        <v>985</v>
      </c>
      <c r="C92" s="629" t="s">
        <v>986</v>
      </c>
      <c r="D92" s="630" t="s">
        <v>5129</v>
      </c>
      <c r="E92" s="631"/>
      <c r="F92" s="632">
        <v>16.600000000000001</v>
      </c>
      <c r="G92" s="631"/>
      <c r="H92" s="631"/>
      <c r="I92" s="633"/>
    </row>
    <row r="93" spans="1:9" ht="9.9499999999999993" customHeight="1" x14ac:dyDescent="0.2">
      <c r="A93" s="628"/>
      <c r="B93" s="620" t="s">
        <v>985</v>
      </c>
      <c r="C93" s="629" t="s">
        <v>986</v>
      </c>
      <c r="D93" s="630" t="s">
        <v>5130</v>
      </c>
      <c r="E93" s="631"/>
      <c r="F93" s="632">
        <v>62.4</v>
      </c>
      <c r="G93" s="631"/>
      <c r="H93" s="631"/>
      <c r="I93" s="633"/>
    </row>
    <row r="94" spans="1:9" ht="9.9499999999999993" customHeight="1" x14ac:dyDescent="0.2">
      <c r="A94" s="628"/>
      <c r="B94" s="620" t="s">
        <v>985</v>
      </c>
      <c r="C94" s="629" t="s">
        <v>986</v>
      </c>
      <c r="D94" s="630" t="s">
        <v>5131</v>
      </c>
      <c r="E94" s="631"/>
      <c r="F94" s="632">
        <v>23.2</v>
      </c>
      <c r="G94" s="631"/>
      <c r="H94" s="631"/>
      <c r="I94" s="633"/>
    </row>
    <row r="95" spans="1:9" ht="9.9499999999999993" customHeight="1" x14ac:dyDescent="0.2">
      <c r="A95" s="628"/>
      <c r="B95" s="620" t="s">
        <v>985</v>
      </c>
      <c r="C95" s="629" t="s">
        <v>986</v>
      </c>
      <c r="D95" s="630" t="s">
        <v>5131</v>
      </c>
      <c r="E95" s="631"/>
      <c r="F95" s="632">
        <v>23.2</v>
      </c>
      <c r="G95" s="631"/>
      <c r="H95" s="631"/>
      <c r="I95" s="633"/>
    </row>
    <row r="96" spans="1:9" ht="9.9499999999999993" customHeight="1" x14ac:dyDescent="0.2">
      <c r="A96" s="628"/>
      <c r="B96" s="620" t="s">
        <v>985</v>
      </c>
      <c r="C96" s="629" t="s">
        <v>986</v>
      </c>
      <c r="D96" s="630" t="s">
        <v>5131</v>
      </c>
      <c r="E96" s="631"/>
      <c r="F96" s="632">
        <v>23.2</v>
      </c>
      <c r="G96" s="631"/>
      <c r="H96" s="631"/>
      <c r="I96" s="633"/>
    </row>
    <row r="97" spans="1:10" ht="9.9499999999999993" customHeight="1" x14ac:dyDescent="0.2">
      <c r="A97" s="628"/>
      <c r="B97" s="620" t="s">
        <v>985</v>
      </c>
      <c r="C97" s="629" t="s">
        <v>986</v>
      </c>
      <c r="D97" s="630" t="s">
        <v>5132</v>
      </c>
      <c r="E97" s="631"/>
      <c r="F97" s="632">
        <v>12.8</v>
      </c>
      <c r="G97" s="631"/>
      <c r="H97" s="631"/>
      <c r="I97" s="633"/>
    </row>
    <row r="98" spans="1:10" ht="9.9499999999999993" customHeight="1" x14ac:dyDescent="0.2">
      <c r="A98" s="678"/>
      <c r="B98" s="679" t="s">
        <v>985</v>
      </c>
      <c r="C98" s="680" t="s">
        <v>986</v>
      </c>
      <c r="D98" s="681" t="s">
        <v>1023</v>
      </c>
      <c r="E98" s="682"/>
      <c r="F98" s="683">
        <v>161.4</v>
      </c>
      <c r="G98" s="682"/>
      <c r="H98" s="682"/>
      <c r="I98" s="684"/>
    </row>
    <row r="99" spans="1:10" s="46" customFormat="1" ht="24.95" customHeight="1" x14ac:dyDescent="0.25">
      <c r="A99" s="685"/>
      <c r="B99" s="686" t="s">
        <v>977</v>
      </c>
      <c r="C99" s="687" t="s">
        <v>1117</v>
      </c>
      <c r="D99" s="687" t="s">
        <v>971</v>
      </c>
      <c r="E99" s="688"/>
      <c r="F99" s="689"/>
      <c r="G99" s="689"/>
      <c r="H99" s="690">
        <f>SUM(H100:H121)</f>
        <v>0</v>
      </c>
      <c r="I99" s="691"/>
      <c r="J99" s="5"/>
    </row>
    <row r="100" spans="1:10" s="46" customFormat="1" ht="24.95" customHeight="1" x14ac:dyDescent="0.25">
      <c r="A100" s="570" t="s">
        <v>4973</v>
      </c>
      <c r="B100" s="278" t="s">
        <v>979</v>
      </c>
      <c r="C100" s="669" t="s">
        <v>3414</v>
      </c>
      <c r="D100" s="280" t="s">
        <v>5133</v>
      </c>
      <c r="E100" s="281" t="s">
        <v>100</v>
      </c>
      <c r="F100" s="282">
        <v>6.1219999999999999</v>
      </c>
      <c r="G100" s="67"/>
      <c r="H100" s="254">
        <f>ROUND(G100*F100,2)</f>
        <v>0</v>
      </c>
      <c r="I100" s="280" t="s">
        <v>982</v>
      </c>
      <c r="J100" s="5"/>
    </row>
    <row r="101" spans="1:10" ht="11.25" x14ac:dyDescent="0.2">
      <c r="A101" s="603"/>
      <c r="B101" s="622" t="s">
        <v>983</v>
      </c>
      <c r="C101" s="605"/>
      <c r="D101" s="186" t="s">
        <v>3417</v>
      </c>
      <c r="E101" s="605"/>
      <c r="F101" s="605"/>
      <c r="G101" s="605"/>
      <c r="H101" s="605"/>
      <c r="I101" s="606"/>
    </row>
    <row r="102" spans="1:10" s="46" customFormat="1" ht="24.95" customHeight="1" x14ac:dyDescent="0.25">
      <c r="A102" s="571" t="s">
        <v>4978</v>
      </c>
      <c r="B102" s="572" t="s">
        <v>979</v>
      </c>
      <c r="C102" s="573" t="s">
        <v>3414</v>
      </c>
      <c r="D102" s="574" t="s">
        <v>5133</v>
      </c>
      <c r="E102" s="575" t="s">
        <v>100</v>
      </c>
      <c r="F102" s="576">
        <v>1.5089999999999999</v>
      </c>
      <c r="G102" s="67"/>
      <c r="H102" s="577">
        <f>ROUND(G102*F102,2)</f>
        <v>0</v>
      </c>
      <c r="I102" s="574" t="s">
        <v>982</v>
      </c>
      <c r="J102" s="5"/>
    </row>
    <row r="103" spans="1:10" ht="11.25" x14ac:dyDescent="0.2">
      <c r="A103" s="670"/>
      <c r="B103" s="622" t="s">
        <v>983</v>
      </c>
      <c r="C103" s="605"/>
      <c r="D103" s="186" t="s">
        <v>3417</v>
      </c>
      <c r="E103" s="605"/>
      <c r="F103" s="605"/>
      <c r="G103" s="605"/>
      <c r="H103" s="605"/>
      <c r="I103" s="606"/>
    </row>
    <row r="104" spans="1:10" ht="11.25" x14ac:dyDescent="0.2">
      <c r="A104" s="670"/>
      <c r="B104" s="622"/>
      <c r="C104" s="605"/>
      <c r="D104" s="673" t="s">
        <v>5134</v>
      </c>
      <c r="E104" s="605"/>
      <c r="F104" s="605"/>
      <c r="G104" s="605"/>
      <c r="H104" s="605"/>
      <c r="I104" s="606"/>
    </row>
    <row r="105" spans="1:10" s="46" customFormat="1" ht="24.95" customHeight="1" x14ac:dyDescent="0.25">
      <c r="A105" s="570" t="s">
        <v>2991</v>
      </c>
      <c r="B105" s="278" t="s">
        <v>979</v>
      </c>
      <c r="C105" s="669" t="s">
        <v>1124</v>
      </c>
      <c r="D105" s="280" t="s">
        <v>1125</v>
      </c>
      <c r="E105" s="281" t="s">
        <v>100</v>
      </c>
      <c r="F105" s="282">
        <v>6.1219999999999999</v>
      </c>
      <c r="G105" s="67"/>
      <c r="H105" s="254">
        <f>ROUND(G105*F105,2)</f>
        <v>0</v>
      </c>
      <c r="I105" s="280" t="s">
        <v>982</v>
      </c>
      <c r="J105" s="5"/>
    </row>
    <row r="106" spans="1:10" ht="11.25" x14ac:dyDescent="0.2">
      <c r="A106" s="603"/>
      <c r="B106" s="622" t="s">
        <v>983</v>
      </c>
      <c r="C106" s="605"/>
      <c r="D106" s="186" t="s">
        <v>3422</v>
      </c>
      <c r="E106" s="605"/>
      <c r="F106" s="605"/>
      <c r="G106" s="605"/>
      <c r="H106" s="605"/>
      <c r="I106" s="606"/>
    </row>
    <row r="107" spans="1:10" s="46" customFormat="1" ht="24.95" customHeight="1" x14ac:dyDescent="0.25">
      <c r="A107" s="571" t="s">
        <v>2996</v>
      </c>
      <c r="B107" s="572" t="s">
        <v>979</v>
      </c>
      <c r="C107" s="573" t="s">
        <v>1124</v>
      </c>
      <c r="D107" s="574" t="s">
        <v>1125</v>
      </c>
      <c r="E107" s="575" t="s">
        <v>100</v>
      </c>
      <c r="F107" s="576">
        <v>1.5089999999999999</v>
      </c>
      <c r="G107" s="67"/>
      <c r="H107" s="577">
        <f>ROUND(G107*F107,2)</f>
        <v>0</v>
      </c>
      <c r="I107" s="574" t="s">
        <v>982</v>
      </c>
      <c r="J107" s="5"/>
    </row>
    <row r="108" spans="1:10" ht="11.25" x14ac:dyDescent="0.2">
      <c r="A108" s="670"/>
      <c r="B108" s="622" t="s">
        <v>983</v>
      </c>
      <c r="C108" s="605"/>
      <c r="D108" s="186" t="s">
        <v>3422</v>
      </c>
      <c r="E108" s="605"/>
      <c r="F108" s="605"/>
      <c r="G108" s="605"/>
      <c r="H108" s="605"/>
      <c r="I108" s="606"/>
    </row>
    <row r="109" spans="1:10" ht="15" x14ac:dyDescent="0.25">
      <c r="A109" s="670"/>
      <c r="B109" s="622"/>
      <c r="C109" s="605"/>
      <c r="D109" s="673" t="s">
        <v>5135</v>
      </c>
      <c r="E109" s="605"/>
      <c r="F109" s="605"/>
      <c r="G109" s="605"/>
      <c r="H109" s="605"/>
      <c r="I109" s="606"/>
      <c r="J109" s="46"/>
    </row>
    <row r="110" spans="1:10" s="46" customFormat="1" ht="24.95" customHeight="1" x14ac:dyDescent="0.25">
      <c r="A110" s="570" t="s">
        <v>5136</v>
      </c>
      <c r="B110" s="278" t="s">
        <v>979</v>
      </c>
      <c r="C110" s="669" t="s">
        <v>1127</v>
      </c>
      <c r="D110" s="280" t="s">
        <v>1128</v>
      </c>
      <c r="E110" s="281" t="s">
        <v>100</v>
      </c>
      <c r="F110" s="282">
        <v>61.22</v>
      </c>
      <c r="G110" s="67"/>
      <c r="H110" s="254">
        <f>ROUND(G110*F110,2)</f>
        <v>0</v>
      </c>
      <c r="I110" s="280" t="s">
        <v>982</v>
      </c>
    </row>
    <row r="111" spans="1:10" ht="11.25" x14ac:dyDescent="0.2">
      <c r="A111" s="692"/>
      <c r="B111" s="622" t="s">
        <v>983</v>
      </c>
      <c r="C111" s="605"/>
      <c r="D111" s="186" t="s">
        <v>3427</v>
      </c>
      <c r="E111" s="605"/>
      <c r="F111" s="605"/>
      <c r="G111" s="605"/>
      <c r="H111" s="605"/>
      <c r="I111" s="693"/>
    </row>
    <row r="112" spans="1:10" ht="15" x14ac:dyDescent="0.25">
      <c r="A112" s="692"/>
      <c r="B112" s="620" t="s">
        <v>985</v>
      </c>
      <c r="C112" s="631"/>
      <c r="D112" s="630" t="s">
        <v>5137</v>
      </c>
      <c r="E112" s="605"/>
      <c r="F112" s="605"/>
      <c r="G112" s="605"/>
      <c r="H112" s="605"/>
      <c r="I112" s="693"/>
      <c r="J112" s="46"/>
    </row>
    <row r="113" spans="1:10" s="46" customFormat="1" ht="24.95" customHeight="1" x14ac:dyDescent="0.25">
      <c r="A113" s="571" t="s">
        <v>5138</v>
      </c>
      <c r="B113" s="572" t="s">
        <v>979</v>
      </c>
      <c r="C113" s="573" t="s">
        <v>1127</v>
      </c>
      <c r="D113" s="574" t="s">
        <v>1128</v>
      </c>
      <c r="E113" s="575" t="s">
        <v>100</v>
      </c>
      <c r="F113" s="576">
        <v>15.09</v>
      </c>
      <c r="G113" s="67"/>
      <c r="H113" s="577">
        <f>ROUND(G113*F113,2)</f>
        <v>0</v>
      </c>
      <c r="I113" s="574" t="s">
        <v>982</v>
      </c>
      <c r="J113" s="5"/>
    </row>
    <row r="114" spans="1:10" ht="11.25" x14ac:dyDescent="0.2">
      <c r="A114" s="670"/>
      <c r="B114" s="622" t="s">
        <v>983</v>
      </c>
      <c r="C114" s="605"/>
      <c r="D114" s="186" t="s">
        <v>3427</v>
      </c>
      <c r="E114" s="605"/>
      <c r="F114" s="605"/>
      <c r="G114" s="605"/>
      <c r="H114" s="605"/>
      <c r="I114" s="606"/>
    </row>
    <row r="115" spans="1:10" ht="15" x14ac:dyDescent="0.25">
      <c r="A115" s="694"/>
      <c r="B115" s="620" t="s">
        <v>985</v>
      </c>
      <c r="C115" s="631"/>
      <c r="D115" s="630" t="s">
        <v>5139</v>
      </c>
      <c r="E115" s="631"/>
      <c r="F115" s="632">
        <v>15.09</v>
      </c>
      <c r="G115" s="695"/>
      <c r="H115" s="695"/>
      <c r="I115" s="696"/>
      <c r="J115" s="46"/>
    </row>
    <row r="116" spans="1:10" ht="11.25" x14ac:dyDescent="0.2">
      <c r="A116" s="670"/>
      <c r="B116" s="622"/>
      <c r="C116" s="605"/>
      <c r="D116" s="673" t="s">
        <v>5140</v>
      </c>
      <c r="E116" s="605"/>
      <c r="F116" s="605"/>
      <c r="G116" s="605"/>
      <c r="H116" s="605"/>
      <c r="I116" s="606"/>
    </row>
    <row r="117" spans="1:10" s="46" customFormat="1" ht="24.95" customHeight="1" x14ac:dyDescent="0.25">
      <c r="A117" s="570" t="s">
        <v>5141</v>
      </c>
      <c r="B117" s="278" t="s">
        <v>979</v>
      </c>
      <c r="C117" s="669" t="s">
        <v>5142</v>
      </c>
      <c r="D117" s="280" t="s">
        <v>5143</v>
      </c>
      <c r="E117" s="281" t="s">
        <v>100</v>
      </c>
      <c r="F117" s="282">
        <v>6.1219999999999999</v>
      </c>
      <c r="G117" s="67"/>
      <c r="H117" s="254">
        <f>ROUND(G117*F117,2)</f>
        <v>0</v>
      </c>
      <c r="I117" s="280" t="s">
        <v>982</v>
      </c>
    </row>
    <row r="118" spans="1:10" ht="11.25" x14ac:dyDescent="0.2">
      <c r="A118" s="670"/>
      <c r="B118" s="622" t="s">
        <v>983</v>
      </c>
      <c r="C118" s="605"/>
      <c r="D118" s="186" t="s">
        <v>5144</v>
      </c>
      <c r="E118" s="605"/>
      <c r="F118" s="605"/>
      <c r="G118" s="605"/>
      <c r="H118" s="605"/>
      <c r="I118" s="606"/>
    </row>
    <row r="119" spans="1:10" s="46" customFormat="1" ht="24.95" customHeight="1" x14ac:dyDescent="0.25">
      <c r="A119" s="571" t="s">
        <v>5145</v>
      </c>
      <c r="B119" s="572" t="s">
        <v>979</v>
      </c>
      <c r="C119" s="573" t="s">
        <v>5142</v>
      </c>
      <c r="D119" s="574" t="s">
        <v>5143</v>
      </c>
      <c r="E119" s="575" t="s">
        <v>100</v>
      </c>
      <c r="F119" s="576">
        <v>1.5089999999999999</v>
      </c>
      <c r="G119" s="67"/>
      <c r="H119" s="577">
        <f>ROUND(G119*F119,2)</f>
        <v>0</v>
      </c>
      <c r="I119" s="574" t="s">
        <v>982</v>
      </c>
      <c r="J119" s="5"/>
    </row>
    <row r="120" spans="1:10" ht="15" x14ac:dyDescent="0.25">
      <c r="A120" s="670"/>
      <c r="B120" s="622" t="s">
        <v>983</v>
      </c>
      <c r="C120" s="605"/>
      <c r="D120" s="186" t="s">
        <v>5144</v>
      </c>
      <c r="E120" s="605"/>
      <c r="F120" s="605"/>
      <c r="G120" s="605"/>
      <c r="H120" s="605"/>
      <c r="I120" s="606"/>
      <c r="J120" s="46"/>
    </row>
    <row r="121" spans="1:10" ht="11.25" x14ac:dyDescent="0.2">
      <c r="A121" s="697"/>
      <c r="B121" s="698"/>
      <c r="C121" s="699"/>
      <c r="D121" s="700" t="s">
        <v>5146</v>
      </c>
      <c r="E121" s="701"/>
      <c r="F121" s="702"/>
      <c r="G121" s="703"/>
      <c r="H121" s="703"/>
      <c r="I121" s="704"/>
    </row>
    <row r="122" spans="1:10" ht="24.95" customHeight="1" x14ac:dyDescent="0.2">
      <c r="A122" s="661"/>
      <c r="B122" s="662" t="s">
        <v>977</v>
      </c>
      <c r="C122" s="663" t="s">
        <v>340</v>
      </c>
      <c r="D122" s="663" t="s">
        <v>1139</v>
      </c>
      <c r="E122" s="664"/>
      <c r="F122" s="665"/>
      <c r="G122" s="665"/>
      <c r="H122" s="666">
        <f>H123+H452+H551+H575+H579+H592</f>
        <v>0</v>
      </c>
      <c r="I122" s="667"/>
    </row>
    <row r="123" spans="1:10" s="46" customFormat="1" ht="24.95" customHeight="1" x14ac:dyDescent="0.25">
      <c r="A123" s="668"/>
      <c r="B123" s="561" t="s">
        <v>977</v>
      </c>
      <c r="C123" s="55" t="s">
        <v>5063</v>
      </c>
      <c r="D123" s="55" t="s">
        <v>5053</v>
      </c>
      <c r="E123" s="562"/>
      <c r="F123" s="563"/>
      <c r="G123" s="563"/>
      <c r="H123" s="564">
        <f>SUM(H124:H451)</f>
        <v>0</v>
      </c>
      <c r="I123" s="565"/>
    </row>
    <row r="124" spans="1:10" s="46" customFormat="1" ht="24.95" customHeight="1" x14ac:dyDescent="0.25">
      <c r="A124" s="570" t="s">
        <v>868</v>
      </c>
      <c r="B124" s="278" t="s">
        <v>979</v>
      </c>
      <c r="C124" s="669" t="s">
        <v>5147</v>
      </c>
      <c r="D124" s="280" t="s">
        <v>5148</v>
      </c>
      <c r="E124" s="281" t="s">
        <v>125</v>
      </c>
      <c r="F124" s="282">
        <v>100</v>
      </c>
      <c r="G124" s="67"/>
      <c r="H124" s="254">
        <f>ROUND(G124*F124,2)</f>
        <v>0</v>
      </c>
      <c r="I124" s="280" t="s">
        <v>982</v>
      </c>
    </row>
    <row r="125" spans="1:10" ht="11.25" x14ac:dyDescent="0.2">
      <c r="A125" s="670"/>
      <c r="B125" s="622" t="s">
        <v>983</v>
      </c>
      <c r="C125" s="605"/>
      <c r="D125" s="186" t="s">
        <v>5149</v>
      </c>
      <c r="E125" s="605"/>
      <c r="F125" s="605"/>
      <c r="G125" s="605"/>
      <c r="H125" s="605"/>
      <c r="I125" s="606"/>
    </row>
    <row r="126" spans="1:10" ht="15" x14ac:dyDescent="0.25">
      <c r="A126" s="705"/>
      <c r="B126" s="46" t="s">
        <v>985</v>
      </c>
      <c r="C126" s="46" t="s">
        <v>986</v>
      </c>
      <c r="D126" s="46" t="s">
        <v>5105</v>
      </c>
      <c r="E126" s="46"/>
      <c r="F126" s="46" t="s">
        <v>986</v>
      </c>
      <c r="G126" s="46"/>
      <c r="H126" s="46"/>
      <c r="I126" s="706"/>
    </row>
    <row r="127" spans="1:10" ht="11.25" x14ac:dyDescent="0.2">
      <c r="A127" s="671"/>
      <c r="B127" s="620" t="s">
        <v>985</v>
      </c>
      <c r="C127" s="624" t="s">
        <v>986</v>
      </c>
      <c r="D127" s="625" t="s">
        <v>5150</v>
      </c>
      <c r="E127" s="626"/>
      <c r="F127" s="624" t="s">
        <v>986</v>
      </c>
      <c r="G127" s="626"/>
      <c r="H127" s="626"/>
      <c r="I127" s="627"/>
    </row>
    <row r="128" spans="1:10" ht="11.25" x14ac:dyDescent="0.2">
      <c r="A128" s="672"/>
      <c r="B128" s="620" t="s">
        <v>985</v>
      </c>
      <c r="C128" s="629" t="s">
        <v>986</v>
      </c>
      <c r="D128" s="630" t="s">
        <v>5151</v>
      </c>
      <c r="E128" s="631"/>
      <c r="F128" s="632">
        <v>100</v>
      </c>
      <c r="G128" s="631"/>
      <c r="H128" s="631"/>
      <c r="I128" s="633"/>
    </row>
    <row r="129" spans="1:9" ht="24.95" customHeight="1" x14ac:dyDescent="0.2">
      <c r="A129" s="707" t="s">
        <v>870</v>
      </c>
      <c r="B129" s="167" t="s">
        <v>1145</v>
      </c>
      <c r="C129" s="168" t="s">
        <v>5152</v>
      </c>
      <c r="D129" s="169" t="s">
        <v>5153</v>
      </c>
      <c r="E129" s="170" t="s">
        <v>125</v>
      </c>
      <c r="F129" s="171">
        <v>100</v>
      </c>
      <c r="G129" s="117"/>
      <c r="H129" s="172">
        <f>ROUND(G129*F129,2)</f>
        <v>0</v>
      </c>
      <c r="I129" s="169" t="s">
        <v>982</v>
      </c>
    </row>
    <row r="130" spans="1:9" s="46" customFormat="1" ht="24.95" customHeight="1" x14ac:dyDescent="0.25">
      <c r="A130" s="570" t="s">
        <v>872</v>
      </c>
      <c r="B130" s="278" t="s">
        <v>979</v>
      </c>
      <c r="C130" s="669" t="s">
        <v>5154</v>
      </c>
      <c r="D130" s="280" t="s">
        <v>5155</v>
      </c>
      <c r="E130" s="281" t="s">
        <v>92</v>
      </c>
      <c r="F130" s="282">
        <v>17</v>
      </c>
      <c r="G130" s="67"/>
      <c r="H130" s="254">
        <f>ROUND(G130*F130,2)</f>
        <v>0</v>
      </c>
      <c r="I130" s="280" t="s">
        <v>982</v>
      </c>
    </row>
    <row r="131" spans="1:9" ht="11.25" x14ac:dyDescent="0.2">
      <c r="A131" s="670"/>
      <c r="B131" s="622" t="s">
        <v>983</v>
      </c>
      <c r="C131" s="605"/>
      <c r="D131" s="186" t="s">
        <v>5156</v>
      </c>
      <c r="E131" s="605"/>
      <c r="F131" s="605"/>
      <c r="G131" s="605"/>
      <c r="H131" s="605"/>
      <c r="I131" s="606"/>
    </row>
    <row r="132" spans="1:9" ht="11.25" x14ac:dyDescent="0.2">
      <c r="A132" s="671"/>
      <c r="B132" s="620" t="s">
        <v>985</v>
      </c>
      <c r="C132" s="624" t="s">
        <v>986</v>
      </c>
      <c r="D132" s="625" t="s">
        <v>5157</v>
      </c>
      <c r="E132" s="626"/>
      <c r="F132" s="624" t="s">
        <v>986</v>
      </c>
      <c r="G132" s="626"/>
      <c r="H132" s="626"/>
      <c r="I132" s="627"/>
    </row>
    <row r="133" spans="1:9" ht="11.25" x14ac:dyDescent="0.2">
      <c r="A133" s="672"/>
      <c r="B133" s="620" t="s">
        <v>985</v>
      </c>
      <c r="C133" s="629" t="s">
        <v>986</v>
      </c>
      <c r="D133" s="630" t="s">
        <v>44</v>
      </c>
      <c r="E133" s="631"/>
      <c r="F133" s="632">
        <v>5</v>
      </c>
      <c r="G133" s="631"/>
      <c r="H133" s="631"/>
      <c r="I133" s="633"/>
    </row>
    <row r="134" spans="1:9" ht="11.25" x14ac:dyDescent="0.2">
      <c r="A134" s="671"/>
      <c r="B134" s="620" t="s">
        <v>985</v>
      </c>
      <c r="C134" s="624" t="s">
        <v>986</v>
      </c>
      <c r="D134" s="625" t="s">
        <v>5158</v>
      </c>
      <c r="E134" s="626"/>
      <c r="F134" s="624" t="s">
        <v>986</v>
      </c>
      <c r="G134" s="626"/>
      <c r="H134" s="626"/>
      <c r="I134" s="627"/>
    </row>
    <row r="135" spans="1:9" ht="11.25" x14ac:dyDescent="0.2">
      <c r="A135" s="672"/>
      <c r="B135" s="620" t="s">
        <v>985</v>
      </c>
      <c r="C135" s="629" t="s">
        <v>986</v>
      </c>
      <c r="D135" s="630" t="s">
        <v>856</v>
      </c>
      <c r="E135" s="631"/>
      <c r="F135" s="632">
        <v>12</v>
      </c>
      <c r="G135" s="631"/>
      <c r="H135" s="631"/>
      <c r="I135" s="633"/>
    </row>
    <row r="136" spans="1:9" ht="11.25" x14ac:dyDescent="0.2">
      <c r="A136" s="708"/>
      <c r="B136" s="620" t="s">
        <v>985</v>
      </c>
      <c r="C136" s="635" t="s">
        <v>986</v>
      </c>
      <c r="D136" s="636" t="s">
        <v>1023</v>
      </c>
      <c r="E136" s="637"/>
      <c r="F136" s="638">
        <v>17</v>
      </c>
      <c r="G136" s="637"/>
      <c r="H136" s="637"/>
      <c r="I136" s="639"/>
    </row>
    <row r="137" spans="1:9" ht="24.95" customHeight="1" x14ac:dyDescent="0.2">
      <c r="A137" s="707" t="s">
        <v>874</v>
      </c>
      <c r="B137" s="167" t="s">
        <v>1145</v>
      </c>
      <c r="C137" s="168" t="s">
        <v>5159</v>
      </c>
      <c r="D137" s="169" t="s">
        <v>5160</v>
      </c>
      <c r="E137" s="170" t="s">
        <v>744</v>
      </c>
      <c r="F137" s="171">
        <v>12</v>
      </c>
      <c r="G137" s="117"/>
      <c r="H137" s="172">
        <f>ROUND(G137*F137,2)</f>
        <v>0</v>
      </c>
      <c r="I137" s="169" t="s">
        <v>986</v>
      </c>
    </row>
    <row r="138" spans="1:9" ht="24.95" customHeight="1" x14ac:dyDescent="0.2">
      <c r="A138" s="707" t="s">
        <v>876</v>
      </c>
      <c r="B138" s="167" t="s">
        <v>1145</v>
      </c>
      <c r="C138" s="168" t="s">
        <v>5161</v>
      </c>
      <c r="D138" s="169" t="s">
        <v>5162</v>
      </c>
      <c r="E138" s="170" t="s">
        <v>744</v>
      </c>
      <c r="F138" s="171">
        <v>5</v>
      </c>
      <c r="G138" s="117"/>
      <c r="H138" s="172">
        <f>ROUND(G138*F138,2)</f>
        <v>0</v>
      </c>
      <c r="I138" s="169" t="s">
        <v>986</v>
      </c>
    </row>
    <row r="139" spans="1:9" ht="30" customHeight="1" x14ac:dyDescent="0.2">
      <c r="A139" s="571" t="s">
        <v>878</v>
      </c>
      <c r="B139" s="572" t="s">
        <v>979</v>
      </c>
      <c r="C139" s="573" t="s">
        <v>5163</v>
      </c>
      <c r="D139" s="574" t="s">
        <v>5164</v>
      </c>
      <c r="E139" s="575" t="s">
        <v>125</v>
      </c>
      <c r="F139" s="576">
        <v>138</v>
      </c>
      <c r="G139" s="67"/>
      <c r="H139" s="577">
        <f>ROUND(G139*F139,2)</f>
        <v>0</v>
      </c>
      <c r="I139" s="574" t="s">
        <v>982</v>
      </c>
    </row>
    <row r="140" spans="1:9" ht="11.25" x14ac:dyDescent="0.2">
      <c r="A140" s="670"/>
      <c r="B140" s="622" t="s">
        <v>983</v>
      </c>
      <c r="C140" s="605"/>
      <c r="D140" s="186" t="s">
        <v>5165</v>
      </c>
      <c r="E140" s="605"/>
      <c r="F140" s="605"/>
      <c r="G140" s="605"/>
      <c r="H140" s="605"/>
      <c r="I140" s="606"/>
    </row>
    <row r="141" spans="1:9" ht="11.25" x14ac:dyDescent="0.2">
      <c r="A141" s="671"/>
      <c r="B141" s="620" t="s">
        <v>985</v>
      </c>
      <c r="C141" s="624" t="s">
        <v>986</v>
      </c>
      <c r="D141" s="625" t="s">
        <v>5105</v>
      </c>
      <c r="E141" s="626"/>
      <c r="F141" s="624" t="s">
        <v>986</v>
      </c>
      <c r="G141" s="626"/>
      <c r="H141" s="626"/>
      <c r="I141" s="627"/>
    </row>
    <row r="142" spans="1:9" ht="11.25" x14ac:dyDescent="0.2">
      <c r="A142" s="672"/>
      <c r="B142" s="620" t="s">
        <v>985</v>
      </c>
      <c r="C142" s="629" t="s">
        <v>986</v>
      </c>
      <c r="D142" s="630" t="s">
        <v>5166</v>
      </c>
      <c r="E142" s="631"/>
      <c r="F142" s="632">
        <v>138</v>
      </c>
      <c r="G142" s="631"/>
      <c r="H142" s="631"/>
      <c r="I142" s="633"/>
    </row>
    <row r="143" spans="1:9" ht="30" customHeight="1" x14ac:dyDescent="0.2">
      <c r="A143" s="709" t="s">
        <v>880</v>
      </c>
      <c r="B143" s="578" t="s">
        <v>1145</v>
      </c>
      <c r="C143" s="579" t="s">
        <v>5167</v>
      </c>
      <c r="D143" s="580" t="s">
        <v>5168</v>
      </c>
      <c r="E143" s="581" t="s">
        <v>125</v>
      </c>
      <c r="F143" s="582">
        <v>151.80000000000001</v>
      </c>
      <c r="G143" s="117"/>
      <c r="H143" s="583">
        <f>ROUND(G143*F143,2)</f>
        <v>0</v>
      </c>
      <c r="I143" s="580" t="s">
        <v>982</v>
      </c>
    </row>
    <row r="144" spans="1:9" ht="11.25" x14ac:dyDescent="0.2">
      <c r="A144" s="672"/>
      <c r="B144" s="620" t="s">
        <v>985</v>
      </c>
      <c r="C144" s="631"/>
      <c r="D144" s="630" t="s">
        <v>5169</v>
      </c>
      <c r="E144" s="631"/>
      <c r="F144" s="632">
        <v>151.80000000000001</v>
      </c>
      <c r="G144" s="631"/>
      <c r="H144" s="631"/>
      <c r="I144" s="633"/>
    </row>
    <row r="145" spans="1:10" s="46" customFormat="1" ht="24.95" customHeight="1" x14ac:dyDescent="0.25">
      <c r="A145" s="570" t="s">
        <v>5170</v>
      </c>
      <c r="B145" s="278" t="s">
        <v>979</v>
      </c>
      <c r="C145" s="669" t="s">
        <v>5171</v>
      </c>
      <c r="D145" s="280" t="s">
        <v>5172</v>
      </c>
      <c r="E145" s="281" t="s">
        <v>125</v>
      </c>
      <c r="F145" s="282">
        <v>194</v>
      </c>
      <c r="G145" s="67"/>
      <c r="H145" s="254">
        <f>ROUND(G145*F145,2)</f>
        <v>0</v>
      </c>
      <c r="I145" s="280" t="s">
        <v>982</v>
      </c>
    </row>
    <row r="146" spans="1:10" ht="11.25" x14ac:dyDescent="0.2">
      <c r="A146" s="670"/>
      <c r="B146" s="622" t="s">
        <v>983</v>
      </c>
      <c r="C146" s="605"/>
      <c r="D146" s="186" t="s">
        <v>5173</v>
      </c>
      <c r="E146" s="605"/>
      <c r="F146" s="605"/>
      <c r="G146" s="605"/>
      <c r="H146" s="605"/>
      <c r="I146" s="606"/>
    </row>
    <row r="147" spans="1:10" ht="11.25" x14ac:dyDescent="0.2">
      <c r="A147" s="671"/>
      <c r="B147" s="620" t="s">
        <v>985</v>
      </c>
      <c r="C147" s="624" t="s">
        <v>986</v>
      </c>
      <c r="D147" s="625" t="s">
        <v>5174</v>
      </c>
      <c r="E147" s="626"/>
      <c r="F147" s="624" t="s">
        <v>986</v>
      </c>
      <c r="G147" s="626"/>
      <c r="H147" s="626"/>
      <c r="I147" s="627"/>
    </row>
    <row r="148" spans="1:10" ht="11.25" x14ac:dyDescent="0.2">
      <c r="A148" s="671"/>
      <c r="B148" s="620" t="s">
        <v>985</v>
      </c>
      <c r="C148" s="624" t="s">
        <v>986</v>
      </c>
      <c r="D148" s="625" t="s">
        <v>5175</v>
      </c>
      <c r="E148" s="626"/>
      <c r="F148" s="624" t="s">
        <v>986</v>
      </c>
      <c r="G148" s="626"/>
      <c r="H148" s="626"/>
      <c r="I148" s="627"/>
    </row>
    <row r="149" spans="1:10" ht="11.25" x14ac:dyDescent="0.2">
      <c r="A149" s="672"/>
      <c r="B149" s="620" t="s">
        <v>985</v>
      </c>
      <c r="C149" s="629" t="s">
        <v>986</v>
      </c>
      <c r="D149" s="630" t="s">
        <v>3738</v>
      </c>
      <c r="E149" s="631"/>
      <c r="F149" s="632">
        <v>132</v>
      </c>
      <c r="G149" s="631"/>
      <c r="H149" s="631"/>
      <c r="I149" s="633"/>
    </row>
    <row r="150" spans="1:10" ht="11.25" x14ac:dyDescent="0.2">
      <c r="A150" s="710"/>
      <c r="B150" s="620" t="s">
        <v>985</v>
      </c>
      <c r="C150" s="711" t="s">
        <v>986</v>
      </c>
      <c r="D150" s="712" t="s">
        <v>988</v>
      </c>
      <c r="E150" s="713"/>
      <c r="F150" s="714">
        <v>132</v>
      </c>
      <c r="G150" s="713"/>
      <c r="H150" s="713"/>
      <c r="I150" s="715"/>
    </row>
    <row r="151" spans="1:10" ht="11.25" x14ac:dyDescent="0.2">
      <c r="A151" s="671"/>
      <c r="B151" s="620" t="s">
        <v>985</v>
      </c>
      <c r="C151" s="624" t="s">
        <v>986</v>
      </c>
      <c r="D151" s="625" t="s">
        <v>5176</v>
      </c>
      <c r="E151" s="626"/>
      <c r="F151" s="624" t="s">
        <v>986</v>
      </c>
      <c r="G151" s="626"/>
      <c r="H151" s="626"/>
      <c r="I151" s="627"/>
    </row>
    <row r="152" spans="1:10" ht="11.25" x14ac:dyDescent="0.2">
      <c r="A152" s="671"/>
      <c r="B152" s="620" t="s">
        <v>985</v>
      </c>
      <c r="C152" s="624" t="s">
        <v>986</v>
      </c>
      <c r="D152" s="625" t="s">
        <v>5177</v>
      </c>
      <c r="E152" s="626"/>
      <c r="F152" s="624" t="s">
        <v>986</v>
      </c>
      <c r="G152" s="626"/>
      <c r="H152" s="626"/>
      <c r="I152" s="627"/>
    </row>
    <row r="153" spans="1:10" ht="24.95" customHeight="1" x14ac:dyDescent="0.2">
      <c r="A153" s="672"/>
      <c r="B153" s="620" t="s">
        <v>985</v>
      </c>
      <c r="C153" s="629" t="s">
        <v>986</v>
      </c>
      <c r="D153" s="630" t="s">
        <v>48</v>
      </c>
      <c r="E153" s="631"/>
      <c r="F153" s="632">
        <v>62</v>
      </c>
      <c r="G153" s="631"/>
      <c r="H153" s="631"/>
      <c r="I153" s="633"/>
    </row>
    <row r="154" spans="1:10" ht="11.25" x14ac:dyDescent="0.2">
      <c r="A154" s="710"/>
      <c r="B154" s="620" t="s">
        <v>985</v>
      </c>
      <c r="C154" s="711" t="s">
        <v>986</v>
      </c>
      <c r="D154" s="712" t="s">
        <v>988</v>
      </c>
      <c r="E154" s="713"/>
      <c r="F154" s="714">
        <v>62</v>
      </c>
      <c r="G154" s="713"/>
      <c r="H154" s="713"/>
      <c r="I154" s="715"/>
    </row>
    <row r="155" spans="1:10" s="46" customFormat="1" ht="24.95" customHeight="1" x14ac:dyDescent="0.25">
      <c r="A155" s="571" t="s">
        <v>5178</v>
      </c>
      <c r="B155" s="572" t="s">
        <v>979</v>
      </c>
      <c r="C155" s="573" t="s">
        <v>5171</v>
      </c>
      <c r="D155" s="574" t="s">
        <v>5172</v>
      </c>
      <c r="E155" s="575" t="s">
        <v>125</v>
      </c>
      <c r="F155" s="576">
        <v>255</v>
      </c>
      <c r="G155" s="67"/>
      <c r="H155" s="577">
        <f>ROUND(G155*F155,2)</f>
        <v>0</v>
      </c>
      <c r="I155" s="574" t="s">
        <v>982</v>
      </c>
      <c r="J155" s="5"/>
    </row>
    <row r="156" spans="1:10" ht="9.9499999999999993" customHeight="1" x14ac:dyDescent="0.2">
      <c r="A156" s="670"/>
      <c r="B156" s="622" t="s">
        <v>983</v>
      </c>
      <c r="C156" s="605"/>
      <c r="D156" s="186" t="s">
        <v>5173</v>
      </c>
      <c r="E156" s="605"/>
      <c r="F156" s="605"/>
      <c r="G156" s="605"/>
      <c r="H156" s="605"/>
      <c r="I156" s="606"/>
    </row>
    <row r="157" spans="1:10" ht="9.9499999999999993" customHeight="1" x14ac:dyDescent="0.2">
      <c r="A157" s="671"/>
      <c r="B157" s="620" t="s">
        <v>985</v>
      </c>
      <c r="C157" s="624" t="s">
        <v>986</v>
      </c>
      <c r="D157" s="625" t="s">
        <v>5174</v>
      </c>
      <c r="E157" s="626"/>
      <c r="F157" s="624" t="s">
        <v>986</v>
      </c>
      <c r="G157" s="626"/>
      <c r="H157" s="626"/>
      <c r="I157" s="627"/>
    </row>
    <row r="158" spans="1:10" ht="9.9499999999999993" customHeight="1" x14ac:dyDescent="0.2">
      <c r="A158" s="671"/>
      <c r="B158" s="620" t="s">
        <v>985</v>
      </c>
      <c r="C158" s="624" t="s">
        <v>986</v>
      </c>
      <c r="D158" s="625" t="s">
        <v>5179</v>
      </c>
      <c r="E158" s="626"/>
      <c r="F158" s="624" t="s">
        <v>986</v>
      </c>
      <c r="G158" s="626"/>
      <c r="H158" s="626"/>
      <c r="I158" s="627"/>
    </row>
    <row r="159" spans="1:10" ht="9.9499999999999993" customHeight="1" x14ac:dyDescent="0.2">
      <c r="A159" s="672"/>
      <c r="B159" s="620" t="s">
        <v>985</v>
      </c>
      <c r="C159" s="629" t="s">
        <v>986</v>
      </c>
      <c r="D159" s="630" t="s">
        <v>1192</v>
      </c>
      <c r="E159" s="631"/>
      <c r="F159" s="632">
        <v>52</v>
      </c>
      <c r="G159" s="631"/>
      <c r="H159" s="631"/>
      <c r="I159" s="633"/>
    </row>
    <row r="160" spans="1:10" ht="9.9499999999999993" customHeight="1" x14ac:dyDescent="0.2">
      <c r="A160" s="671"/>
      <c r="B160" s="620" t="s">
        <v>985</v>
      </c>
      <c r="C160" s="624" t="s">
        <v>986</v>
      </c>
      <c r="D160" s="625" t="s">
        <v>5180</v>
      </c>
      <c r="E160" s="626"/>
      <c r="F160" s="624" t="s">
        <v>986</v>
      </c>
      <c r="G160" s="626"/>
      <c r="H160" s="626"/>
      <c r="I160" s="627"/>
    </row>
    <row r="161" spans="1:9" ht="9.9499999999999993" customHeight="1" x14ac:dyDescent="0.2">
      <c r="A161" s="672"/>
      <c r="B161" s="620" t="s">
        <v>985</v>
      </c>
      <c r="C161" s="629" t="s">
        <v>986</v>
      </c>
      <c r="D161" s="630" t="s">
        <v>1224</v>
      </c>
      <c r="E161" s="631"/>
      <c r="F161" s="632">
        <v>59</v>
      </c>
      <c r="G161" s="631"/>
      <c r="H161" s="631"/>
      <c r="I161" s="633"/>
    </row>
    <row r="162" spans="1:9" ht="9.9499999999999993" customHeight="1" x14ac:dyDescent="0.2">
      <c r="A162" s="710"/>
      <c r="B162" s="620" t="s">
        <v>985</v>
      </c>
      <c r="C162" s="711" t="s">
        <v>986</v>
      </c>
      <c r="D162" s="712" t="s">
        <v>988</v>
      </c>
      <c r="E162" s="713"/>
      <c r="F162" s="714">
        <v>111</v>
      </c>
      <c r="G162" s="713"/>
      <c r="H162" s="713"/>
      <c r="I162" s="715"/>
    </row>
    <row r="163" spans="1:9" ht="9.9499999999999993" customHeight="1" x14ac:dyDescent="0.2">
      <c r="A163" s="671"/>
      <c r="B163" s="620" t="s">
        <v>985</v>
      </c>
      <c r="C163" s="624" t="s">
        <v>986</v>
      </c>
      <c r="D163" s="625" t="s">
        <v>5181</v>
      </c>
      <c r="E163" s="626"/>
      <c r="F163" s="624" t="s">
        <v>986</v>
      </c>
      <c r="G163" s="626"/>
      <c r="H163" s="626"/>
      <c r="I163" s="627"/>
    </row>
    <row r="164" spans="1:9" ht="9.9499999999999993" customHeight="1" x14ac:dyDescent="0.2">
      <c r="A164" s="671"/>
      <c r="B164" s="620" t="s">
        <v>985</v>
      </c>
      <c r="C164" s="624" t="s">
        <v>986</v>
      </c>
      <c r="D164" s="625" t="s">
        <v>5182</v>
      </c>
      <c r="E164" s="626"/>
      <c r="F164" s="624" t="s">
        <v>986</v>
      </c>
      <c r="G164" s="626"/>
      <c r="H164" s="626"/>
      <c r="I164" s="627"/>
    </row>
    <row r="165" spans="1:9" ht="9.9499999999999993" customHeight="1" x14ac:dyDescent="0.2">
      <c r="A165" s="672"/>
      <c r="B165" s="620" t="s">
        <v>985</v>
      </c>
      <c r="C165" s="629" t="s">
        <v>986</v>
      </c>
      <c r="D165" s="630" t="s">
        <v>908</v>
      </c>
      <c r="E165" s="631"/>
      <c r="F165" s="632">
        <v>40</v>
      </c>
      <c r="G165" s="631"/>
      <c r="H165" s="631"/>
      <c r="I165" s="633"/>
    </row>
    <row r="166" spans="1:9" ht="9.9499999999999993" customHeight="1" x14ac:dyDescent="0.2">
      <c r="A166" s="671"/>
      <c r="B166" s="620" t="s">
        <v>985</v>
      </c>
      <c r="C166" s="624" t="s">
        <v>986</v>
      </c>
      <c r="D166" s="625" t="s">
        <v>5183</v>
      </c>
      <c r="E166" s="626"/>
      <c r="F166" s="624" t="s">
        <v>986</v>
      </c>
      <c r="G166" s="626"/>
      <c r="H166" s="626"/>
      <c r="I166" s="627"/>
    </row>
    <row r="167" spans="1:9" ht="9.9499999999999993" customHeight="1" x14ac:dyDescent="0.2">
      <c r="A167" s="672"/>
      <c r="B167" s="620" t="s">
        <v>985</v>
      </c>
      <c r="C167" s="629" t="s">
        <v>986</v>
      </c>
      <c r="D167" s="630" t="s">
        <v>913</v>
      </c>
      <c r="E167" s="631"/>
      <c r="F167" s="632">
        <v>43</v>
      </c>
      <c r="G167" s="631"/>
      <c r="H167" s="631"/>
      <c r="I167" s="633"/>
    </row>
    <row r="168" spans="1:9" ht="9.9499999999999993" customHeight="1" x14ac:dyDescent="0.2">
      <c r="A168" s="710"/>
      <c r="B168" s="620" t="s">
        <v>985</v>
      </c>
      <c r="C168" s="711" t="s">
        <v>986</v>
      </c>
      <c r="D168" s="712" t="s">
        <v>988</v>
      </c>
      <c r="E168" s="713"/>
      <c r="F168" s="714">
        <v>83</v>
      </c>
      <c r="G168" s="713"/>
      <c r="H168" s="713"/>
      <c r="I168" s="715"/>
    </row>
    <row r="169" spans="1:9" ht="9.9499999999999993" customHeight="1" x14ac:dyDescent="0.2">
      <c r="A169" s="671"/>
      <c r="B169" s="620" t="s">
        <v>985</v>
      </c>
      <c r="C169" s="624" t="s">
        <v>986</v>
      </c>
      <c r="D169" s="625" t="s">
        <v>5184</v>
      </c>
      <c r="E169" s="626"/>
      <c r="F169" s="624" t="s">
        <v>986</v>
      </c>
      <c r="G169" s="626"/>
      <c r="H169" s="626"/>
      <c r="I169" s="627"/>
    </row>
    <row r="170" spans="1:9" ht="9.9499999999999993" customHeight="1" x14ac:dyDescent="0.2">
      <c r="A170" s="671"/>
      <c r="B170" s="620" t="s">
        <v>985</v>
      </c>
      <c r="C170" s="624" t="s">
        <v>986</v>
      </c>
      <c r="D170" s="625" t="s">
        <v>5185</v>
      </c>
      <c r="E170" s="626"/>
      <c r="F170" s="624" t="s">
        <v>986</v>
      </c>
      <c r="G170" s="626"/>
      <c r="H170" s="626"/>
      <c r="I170" s="627"/>
    </row>
    <row r="171" spans="1:9" ht="9.9499999999999993" customHeight="1" x14ac:dyDescent="0.2">
      <c r="A171" s="672"/>
      <c r="B171" s="620" t="s">
        <v>985</v>
      </c>
      <c r="C171" s="629" t="s">
        <v>986</v>
      </c>
      <c r="D171" s="630" t="s">
        <v>894</v>
      </c>
      <c r="E171" s="631"/>
      <c r="F171" s="632">
        <v>33</v>
      </c>
      <c r="G171" s="631"/>
      <c r="H171" s="631"/>
      <c r="I171" s="633"/>
    </row>
    <row r="172" spans="1:9" ht="9.9499999999999993" customHeight="1" x14ac:dyDescent="0.2">
      <c r="A172" s="671"/>
      <c r="B172" s="620" t="s">
        <v>985</v>
      </c>
      <c r="C172" s="624" t="s">
        <v>986</v>
      </c>
      <c r="D172" s="625" t="s">
        <v>5186</v>
      </c>
      <c r="E172" s="626"/>
      <c r="F172" s="624" t="s">
        <v>986</v>
      </c>
      <c r="G172" s="626"/>
      <c r="H172" s="626"/>
      <c r="I172" s="627"/>
    </row>
    <row r="173" spans="1:9" ht="9.9499999999999993" customHeight="1" x14ac:dyDescent="0.2">
      <c r="A173" s="672"/>
      <c r="B173" s="620" t="s">
        <v>985</v>
      </c>
      <c r="C173" s="629" t="s">
        <v>986</v>
      </c>
      <c r="D173" s="630" t="s">
        <v>888</v>
      </c>
      <c r="E173" s="631"/>
      <c r="F173" s="632">
        <v>28</v>
      </c>
      <c r="G173" s="631"/>
      <c r="H173" s="631"/>
      <c r="I173" s="633"/>
    </row>
    <row r="174" spans="1:9" ht="9.9499999999999993" customHeight="1" x14ac:dyDescent="0.2">
      <c r="A174" s="710"/>
      <c r="B174" s="620" t="s">
        <v>985</v>
      </c>
      <c r="C174" s="711" t="s">
        <v>986</v>
      </c>
      <c r="D174" s="712" t="s">
        <v>988</v>
      </c>
      <c r="E174" s="713"/>
      <c r="F174" s="714">
        <v>61</v>
      </c>
      <c r="G174" s="713"/>
      <c r="H174" s="713"/>
      <c r="I174" s="715"/>
    </row>
    <row r="175" spans="1:9" ht="9.9499999999999993" customHeight="1" x14ac:dyDescent="0.2">
      <c r="A175" s="708"/>
      <c r="B175" s="620" t="s">
        <v>985</v>
      </c>
      <c r="C175" s="635" t="s">
        <v>986</v>
      </c>
      <c r="D175" s="636" t="s">
        <v>1023</v>
      </c>
      <c r="E175" s="637"/>
      <c r="F175" s="638">
        <v>255</v>
      </c>
      <c r="G175" s="637"/>
      <c r="H175" s="637"/>
      <c r="I175" s="639"/>
    </row>
    <row r="176" spans="1:9" ht="9.9499999999999993" customHeight="1" x14ac:dyDescent="0.2">
      <c r="A176" s="708"/>
      <c r="B176" s="620"/>
      <c r="C176" s="635"/>
      <c r="D176" s="700" t="s">
        <v>5187</v>
      </c>
      <c r="E176" s="637"/>
      <c r="F176" s="638"/>
      <c r="G176" s="637"/>
      <c r="H176" s="637"/>
      <c r="I176" s="639"/>
    </row>
    <row r="177" spans="1:9" ht="24.95" customHeight="1" x14ac:dyDescent="0.2">
      <c r="A177" s="707" t="s">
        <v>4655</v>
      </c>
      <c r="B177" s="167" t="s">
        <v>1145</v>
      </c>
      <c r="C177" s="168" t="s">
        <v>5188</v>
      </c>
      <c r="D177" s="169" t="s">
        <v>5189</v>
      </c>
      <c r="E177" s="170" t="s">
        <v>125</v>
      </c>
      <c r="F177" s="171">
        <v>145.19999999999999</v>
      </c>
      <c r="G177" s="117"/>
      <c r="H177" s="172">
        <f>ROUND(G177*F177,2)</f>
        <v>0</v>
      </c>
      <c r="I177" s="169" t="s">
        <v>986</v>
      </c>
    </row>
    <row r="178" spans="1:9" ht="11.25" x14ac:dyDescent="0.2">
      <c r="A178" s="672"/>
      <c r="B178" s="620" t="s">
        <v>985</v>
      </c>
      <c r="C178" s="631"/>
      <c r="D178" s="630" t="s">
        <v>5190</v>
      </c>
      <c r="E178" s="631"/>
      <c r="F178" s="632">
        <v>145.19999999999999</v>
      </c>
      <c r="G178" s="631"/>
      <c r="H178" s="631"/>
      <c r="I178" s="633"/>
    </row>
    <row r="179" spans="1:9" ht="30" customHeight="1" x14ac:dyDescent="0.2">
      <c r="A179" s="709" t="s">
        <v>4662</v>
      </c>
      <c r="B179" s="578" t="s">
        <v>1145</v>
      </c>
      <c r="C179" s="579" t="s">
        <v>5188</v>
      </c>
      <c r="D179" s="580" t="s">
        <v>5189</v>
      </c>
      <c r="E179" s="581" t="s">
        <v>125</v>
      </c>
      <c r="F179" s="582">
        <v>122.1</v>
      </c>
      <c r="G179" s="117"/>
      <c r="H179" s="583">
        <f>ROUND(G179*F179,2)</f>
        <v>0</v>
      </c>
      <c r="I179" s="580" t="s">
        <v>986</v>
      </c>
    </row>
    <row r="180" spans="1:9" ht="11.25" x14ac:dyDescent="0.2">
      <c r="A180" s="672"/>
      <c r="B180" s="620" t="s">
        <v>985</v>
      </c>
      <c r="C180" s="631"/>
      <c r="D180" s="630" t="s">
        <v>5191</v>
      </c>
      <c r="E180" s="631"/>
      <c r="F180" s="632">
        <v>122.1</v>
      </c>
      <c r="G180" s="631"/>
      <c r="H180" s="631"/>
      <c r="I180" s="633"/>
    </row>
    <row r="181" spans="1:9" ht="11.25" x14ac:dyDescent="0.2">
      <c r="A181" s="708"/>
      <c r="B181" s="620"/>
      <c r="C181" s="635"/>
      <c r="D181" s="700" t="s">
        <v>5192</v>
      </c>
      <c r="E181" s="637"/>
      <c r="F181" s="638"/>
      <c r="G181" s="637"/>
      <c r="H181" s="637"/>
      <c r="I181" s="639"/>
    </row>
    <row r="182" spans="1:9" ht="24.95" customHeight="1" x14ac:dyDescent="0.2">
      <c r="A182" s="707" t="s">
        <v>886</v>
      </c>
      <c r="B182" s="167" t="s">
        <v>1145</v>
      </c>
      <c r="C182" s="168" t="s">
        <v>5193</v>
      </c>
      <c r="D182" s="169" t="s">
        <v>5194</v>
      </c>
      <c r="E182" s="170" t="s">
        <v>125</v>
      </c>
      <c r="F182" s="171">
        <v>68.2</v>
      </c>
      <c r="G182" s="117"/>
      <c r="H182" s="172">
        <f>ROUND(G182*F182,2)</f>
        <v>0</v>
      </c>
      <c r="I182" s="169" t="s">
        <v>986</v>
      </c>
    </row>
    <row r="183" spans="1:9" ht="11.25" x14ac:dyDescent="0.2">
      <c r="A183" s="716"/>
      <c r="B183" s="5" t="s">
        <v>985</v>
      </c>
      <c r="C183" s="5"/>
      <c r="D183" s="5" t="s">
        <v>5195</v>
      </c>
      <c r="E183" s="5"/>
      <c r="F183" s="5">
        <v>68.2</v>
      </c>
      <c r="G183" s="5"/>
      <c r="H183" s="5"/>
      <c r="I183" s="68"/>
    </row>
    <row r="184" spans="1:9" ht="30" customHeight="1" x14ac:dyDescent="0.2">
      <c r="A184" s="709" t="s">
        <v>888</v>
      </c>
      <c r="B184" s="578" t="s">
        <v>1145</v>
      </c>
      <c r="C184" s="579" t="s">
        <v>5196</v>
      </c>
      <c r="D184" s="580" t="s">
        <v>5197</v>
      </c>
      <c r="E184" s="581" t="s">
        <v>125</v>
      </c>
      <c r="F184" s="582">
        <v>91.3</v>
      </c>
      <c r="G184" s="117"/>
      <c r="H184" s="583">
        <f>ROUND(G184*F184,2)</f>
        <v>0</v>
      </c>
      <c r="I184" s="580" t="s">
        <v>986</v>
      </c>
    </row>
    <row r="185" spans="1:9" ht="11.25" x14ac:dyDescent="0.2">
      <c r="A185" s="672"/>
      <c r="B185" s="620" t="s">
        <v>985</v>
      </c>
      <c r="C185" s="631"/>
      <c r="D185" s="630" t="s">
        <v>5198</v>
      </c>
      <c r="E185" s="631"/>
      <c r="F185" s="632">
        <v>91.3</v>
      </c>
      <c r="G185" s="631"/>
      <c r="H185" s="631"/>
      <c r="I185" s="633"/>
    </row>
    <row r="186" spans="1:9" ht="30" customHeight="1" x14ac:dyDescent="0.2">
      <c r="A186" s="709" t="s">
        <v>890</v>
      </c>
      <c r="B186" s="578" t="s">
        <v>1145</v>
      </c>
      <c r="C186" s="579" t="s">
        <v>5199</v>
      </c>
      <c r="D186" s="580" t="s">
        <v>5200</v>
      </c>
      <c r="E186" s="581" t="s">
        <v>125</v>
      </c>
      <c r="F186" s="582">
        <v>67.099999999999994</v>
      </c>
      <c r="G186" s="117"/>
      <c r="H186" s="583">
        <f>ROUND(G186*F186,2)</f>
        <v>0</v>
      </c>
      <c r="I186" s="580" t="s">
        <v>986</v>
      </c>
    </row>
    <row r="187" spans="1:9" ht="11.25" x14ac:dyDescent="0.2">
      <c r="A187" s="717"/>
      <c r="B187" s="679" t="s">
        <v>985</v>
      </c>
      <c r="C187" s="644"/>
      <c r="D187" s="643" t="s">
        <v>5201</v>
      </c>
      <c r="E187" s="644"/>
      <c r="F187" s="645">
        <v>67.099999999999994</v>
      </c>
      <c r="G187" s="644"/>
      <c r="H187" s="644"/>
      <c r="I187" s="646"/>
    </row>
    <row r="188" spans="1:9" s="46" customFormat="1" ht="24.95" customHeight="1" x14ac:dyDescent="0.25">
      <c r="A188" s="570" t="s">
        <v>5202</v>
      </c>
      <c r="B188" s="278" t="s">
        <v>979</v>
      </c>
      <c r="C188" s="669" t="s">
        <v>5203</v>
      </c>
      <c r="D188" s="280" t="s">
        <v>5204</v>
      </c>
      <c r="E188" s="281" t="s">
        <v>125</v>
      </c>
      <c r="F188" s="282">
        <v>551</v>
      </c>
      <c r="G188" s="67"/>
      <c r="H188" s="254">
        <f>ROUND(G188*F188,2)</f>
        <v>0</v>
      </c>
      <c r="I188" s="280" t="s">
        <v>982</v>
      </c>
    </row>
    <row r="189" spans="1:9" ht="9.9499999999999993" customHeight="1" x14ac:dyDescent="0.2">
      <c r="A189" s="708"/>
      <c r="B189" s="620" t="s">
        <v>983</v>
      </c>
      <c r="C189" s="635"/>
      <c r="D189" s="636" t="s">
        <v>5205</v>
      </c>
      <c r="E189" s="637"/>
      <c r="F189" s="638"/>
      <c r="G189" s="637"/>
      <c r="H189" s="637"/>
      <c r="I189" s="639"/>
    </row>
    <row r="190" spans="1:9" ht="9.9499999999999993" customHeight="1" x14ac:dyDescent="0.2">
      <c r="A190" s="671"/>
      <c r="B190" s="620" t="s">
        <v>985</v>
      </c>
      <c r="C190" s="624" t="s">
        <v>986</v>
      </c>
      <c r="D190" s="625" t="s">
        <v>5206</v>
      </c>
      <c r="E190" s="626"/>
      <c r="F190" s="624" t="s">
        <v>986</v>
      </c>
      <c r="G190" s="626"/>
      <c r="H190" s="626"/>
      <c r="I190" s="627"/>
    </row>
    <row r="191" spans="1:9" ht="9.9499999999999993" customHeight="1" x14ac:dyDescent="0.2">
      <c r="A191" s="671"/>
      <c r="B191" s="620" t="s">
        <v>985</v>
      </c>
      <c r="C191" s="624" t="s">
        <v>986</v>
      </c>
      <c r="D191" s="625" t="s">
        <v>5207</v>
      </c>
      <c r="E191" s="626"/>
      <c r="F191" s="624" t="s">
        <v>986</v>
      </c>
      <c r="G191" s="626"/>
      <c r="H191" s="626"/>
      <c r="I191" s="627"/>
    </row>
    <row r="192" spans="1:9" ht="9.9499999999999993" customHeight="1" x14ac:dyDescent="0.2">
      <c r="A192" s="672"/>
      <c r="B192" s="620" t="s">
        <v>985</v>
      </c>
      <c r="C192" s="629" t="s">
        <v>986</v>
      </c>
      <c r="D192" s="630" t="s">
        <v>1248</v>
      </c>
      <c r="E192" s="631"/>
      <c r="F192" s="632">
        <v>65</v>
      </c>
      <c r="G192" s="631"/>
      <c r="H192" s="631"/>
      <c r="I192" s="633"/>
    </row>
    <row r="193" spans="1:9" ht="9.9499999999999993" customHeight="1" x14ac:dyDescent="0.2">
      <c r="A193" s="710"/>
      <c r="B193" s="620" t="s">
        <v>985</v>
      </c>
      <c r="C193" s="711" t="s">
        <v>986</v>
      </c>
      <c r="D193" s="712" t="s">
        <v>988</v>
      </c>
      <c r="E193" s="713"/>
      <c r="F193" s="714">
        <v>65</v>
      </c>
      <c r="G193" s="713"/>
      <c r="H193" s="713"/>
      <c r="I193" s="715"/>
    </row>
    <row r="194" spans="1:9" ht="9.9499999999999993" customHeight="1" x14ac:dyDescent="0.2">
      <c r="A194" s="671"/>
      <c r="B194" s="620" t="s">
        <v>985</v>
      </c>
      <c r="C194" s="624" t="s">
        <v>986</v>
      </c>
      <c r="D194" s="625" t="s">
        <v>5208</v>
      </c>
      <c r="E194" s="626"/>
      <c r="F194" s="624" t="s">
        <v>986</v>
      </c>
      <c r="G194" s="626"/>
      <c r="H194" s="626"/>
      <c r="I194" s="627"/>
    </row>
    <row r="195" spans="1:9" ht="9.9499999999999993" customHeight="1" x14ac:dyDescent="0.2">
      <c r="A195" s="671"/>
      <c r="B195" s="620" t="s">
        <v>985</v>
      </c>
      <c r="C195" s="624" t="s">
        <v>986</v>
      </c>
      <c r="D195" s="625" t="s">
        <v>5209</v>
      </c>
      <c r="E195" s="626"/>
      <c r="F195" s="624" t="s">
        <v>986</v>
      </c>
      <c r="G195" s="626"/>
      <c r="H195" s="626"/>
      <c r="I195" s="627"/>
    </row>
    <row r="196" spans="1:9" ht="9.9499999999999993" customHeight="1" x14ac:dyDescent="0.2">
      <c r="A196" s="672"/>
      <c r="B196" s="620" t="s">
        <v>985</v>
      </c>
      <c r="C196" s="629" t="s">
        <v>986</v>
      </c>
      <c r="D196" s="630" t="s">
        <v>1175</v>
      </c>
      <c r="E196" s="631"/>
      <c r="F196" s="632">
        <v>48</v>
      </c>
      <c r="G196" s="631"/>
      <c r="H196" s="631"/>
      <c r="I196" s="633"/>
    </row>
    <row r="197" spans="1:9" ht="9.9499999999999993" customHeight="1" x14ac:dyDescent="0.2">
      <c r="A197" s="671"/>
      <c r="B197" s="620" t="s">
        <v>985</v>
      </c>
      <c r="C197" s="624" t="s">
        <v>986</v>
      </c>
      <c r="D197" s="625" t="s">
        <v>5210</v>
      </c>
      <c r="E197" s="626"/>
      <c r="F197" s="624" t="s">
        <v>986</v>
      </c>
      <c r="G197" s="626"/>
      <c r="H197" s="626"/>
      <c r="I197" s="627"/>
    </row>
    <row r="198" spans="1:9" ht="9.9499999999999993" customHeight="1" x14ac:dyDescent="0.2">
      <c r="A198" s="672"/>
      <c r="B198" s="620" t="s">
        <v>985</v>
      </c>
      <c r="C198" s="629" t="s">
        <v>986</v>
      </c>
      <c r="D198" s="630" t="s">
        <v>1175</v>
      </c>
      <c r="E198" s="631"/>
      <c r="F198" s="632">
        <v>48</v>
      </c>
      <c r="G198" s="631"/>
      <c r="H198" s="631"/>
      <c r="I198" s="633"/>
    </row>
    <row r="199" spans="1:9" ht="9.9499999999999993" customHeight="1" x14ac:dyDescent="0.2">
      <c r="A199" s="671"/>
      <c r="B199" s="620" t="s">
        <v>985</v>
      </c>
      <c r="C199" s="624" t="s">
        <v>986</v>
      </c>
      <c r="D199" s="625" t="s">
        <v>5211</v>
      </c>
      <c r="E199" s="626"/>
      <c r="F199" s="624" t="s">
        <v>986</v>
      </c>
      <c r="G199" s="626"/>
      <c r="H199" s="626"/>
      <c r="I199" s="627"/>
    </row>
    <row r="200" spans="1:9" ht="9.9499999999999993" customHeight="1" x14ac:dyDescent="0.2">
      <c r="A200" s="672"/>
      <c r="B200" s="620" t="s">
        <v>985</v>
      </c>
      <c r="C200" s="629" t="s">
        <v>986</v>
      </c>
      <c r="D200" s="630" t="s">
        <v>900</v>
      </c>
      <c r="E200" s="631"/>
      <c r="F200" s="632">
        <v>36</v>
      </c>
      <c r="G200" s="631"/>
      <c r="H200" s="631"/>
      <c r="I200" s="633"/>
    </row>
    <row r="201" spans="1:9" ht="9.9499999999999993" customHeight="1" x14ac:dyDescent="0.2">
      <c r="A201" s="671"/>
      <c r="B201" s="620" t="s">
        <v>985</v>
      </c>
      <c r="C201" s="624" t="s">
        <v>986</v>
      </c>
      <c r="D201" s="625" t="s">
        <v>5212</v>
      </c>
      <c r="E201" s="626"/>
      <c r="F201" s="624" t="s">
        <v>986</v>
      </c>
      <c r="G201" s="626"/>
      <c r="H201" s="626"/>
      <c r="I201" s="627"/>
    </row>
    <row r="202" spans="1:9" ht="9.9499999999999993" customHeight="1" x14ac:dyDescent="0.2">
      <c r="A202" s="672"/>
      <c r="B202" s="620" t="s">
        <v>985</v>
      </c>
      <c r="C202" s="629" t="s">
        <v>986</v>
      </c>
      <c r="D202" s="630" t="s">
        <v>1243</v>
      </c>
      <c r="E202" s="631"/>
      <c r="F202" s="632">
        <v>64</v>
      </c>
      <c r="G202" s="631"/>
      <c r="H202" s="631"/>
      <c r="I202" s="633"/>
    </row>
    <row r="203" spans="1:9" ht="9.9499999999999993" customHeight="1" x14ac:dyDescent="0.2">
      <c r="A203" s="671"/>
      <c r="B203" s="620" t="s">
        <v>985</v>
      </c>
      <c r="C203" s="624" t="s">
        <v>986</v>
      </c>
      <c r="D203" s="625" t="s">
        <v>5213</v>
      </c>
      <c r="E203" s="626"/>
      <c r="F203" s="624" t="s">
        <v>986</v>
      </c>
      <c r="G203" s="626"/>
      <c r="H203" s="626"/>
      <c r="I203" s="627"/>
    </row>
    <row r="204" spans="1:9" ht="9.9499999999999993" customHeight="1" x14ac:dyDescent="0.2">
      <c r="A204" s="672"/>
      <c r="B204" s="620" t="s">
        <v>985</v>
      </c>
      <c r="C204" s="629" t="s">
        <v>986</v>
      </c>
      <c r="D204" s="630" t="s">
        <v>1212</v>
      </c>
      <c r="E204" s="631"/>
      <c r="F204" s="632">
        <v>56</v>
      </c>
      <c r="G204" s="631"/>
      <c r="H204" s="631"/>
      <c r="I204" s="633"/>
    </row>
    <row r="205" spans="1:9" ht="9.9499999999999993" customHeight="1" x14ac:dyDescent="0.2">
      <c r="A205" s="671"/>
      <c r="B205" s="620" t="s">
        <v>985</v>
      </c>
      <c r="C205" s="624" t="s">
        <v>986</v>
      </c>
      <c r="D205" s="625" t="s">
        <v>5214</v>
      </c>
      <c r="E205" s="626"/>
      <c r="F205" s="624" t="s">
        <v>986</v>
      </c>
      <c r="G205" s="626"/>
      <c r="H205" s="626"/>
      <c r="I205" s="627"/>
    </row>
    <row r="206" spans="1:9" ht="9.9499999999999993" customHeight="1" x14ac:dyDescent="0.2">
      <c r="A206" s="672"/>
      <c r="B206" s="620" t="s">
        <v>985</v>
      </c>
      <c r="C206" s="629" t="s">
        <v>986</v>
      </c>
      <c r="D206" s="630" t="s">
        <v>894</v>
      </c>
      <c r="E206" s="631"/>
      <c r="F206" s="632">
        <v>33</v>
      </c>
      <c r="G206" s="631"/>
      <c r="H206" s="631"/>
      <c r="I206" s="633"/>
    </row>
    <row r="207" spans="1:9" ht="9.9499999999999993" customHeight="1" x14ac:dyDescent="0.2">
      <c r="A207" s="671"/>
      <c r="B207" s="620" t="s">
        <v>985</v>
      </c>
      <c r="C207" s="624" t="s">
        <v>986</v>
      </c>
      <c r="D207" s="625" t="s">
        <v>5215</v>
      </c>
      <c r="E207" s="626"/>
      <c r="F207" s="624" t="s">
        <v>986</v>
      </c>
      <c r="G207" s="626"/>
      <c r="H207" s="626"/>
      <c r="I207" s="627"/>
    </row>
    <row r="208" spans="1:9" ht="9.9499999999999993" customHeight="1" x14ac:dyDescent="0.2">
      <c r="A208" s="672"/>
      <c r="B208" s="620" t="s">
        <v>985</v>
      </c>
      <c r="C208" s="629" t="s">
        <v>986</v>
      </c>
      <c r="D208" s="630" t="s">
        <v>888</v>
      </c>
      <c r="E208" s="631"/>
      <c r="F208" s="632">
        <v>28</v>
      </c>
      <c r="G208" s="631"/>
      <c r="H208" s="631"/>
      <c r="I208" s="633"/>
    </row>
    <row r="209" spans="1:9" ht="9.9499999999999993" customHeight="1" x14ac:dyDescent="0.2">
      <c r="A209" s="710"/>
      <c r="B209" s="620" t="s">
        <v>985</v>
      </c>
      <c r="C209" s="711" t="s">
        <v>986</v>
      </c>
      <c r="D209" s="712" t="s">
        <v>988</v>
      </c>
      <c r="E209" s="713"/>
      <c r="F209" s="714">
        <v>313</v>
      </c>
      <c r="G209" s="713"/>
      <c r="H209" s="713"/>
      <c r="I209" s="715"/>
    </row>
    <row r="210" spans="1:9" ht="9.9499999999999993" customHeight="1" x14ac:dyDescent="0.2">
      <c r="A210" s="671"/>
      <c r="B210" s="620" t="s">
        <v>985</v>
      </c>
      <c r="C210" s="624" t="s">
        <v>986</v>
      </c>
      <c r="D210" s="625" t="s">
        <v>5216</v>
      </c>
      <c r="E210" s="626"/>
      <c r="F210" s="624" t="s">
        <v>986</v>
      </c>
      <c r="G210" s="626"/>
      <c r="H210" s="626"/>
      <c r="I210" s="627"/>
    </row>
    <row r="211" spans="1:9" ht="9.9499999999999993" customHeight="1" x14ac:dyDescent="0.2">
      <c r="A211" s="716"/>
      <c r="B211" s="5" t="s">
        <v>985</v>
      </c>
      <c r="C211" s="5" t="s">
        <v>986</v>
      </c>
      <c r="D211" s="5" t="s">
        <v>5217</v>
      </c>
      <c r="E211" s="5"/>
      <c r="F211" s="5" t="s">
        <v>986</v>
      </c>
      <c r="G211" s="5"/>
      <c r="H211" s="5"/>
      <c r="I211" s="68"/>
    </row>
    <row r="212" spans="1:9" ht="9.9499999999999993" customHeight="1" x14ac:dyDescent="0.2">
      <c r="A212" s="672"/>
      <c r="B212" s="620" t="s">
        <v>985</v>
      </c>
      <c r="C212" s="629" t="s">
        <v>986</v>
      </c>
      <c r="D212" s="630" t="s">
        <v>908</v>
      </c>
      <c r="E212" s="631"/>
      <c r="F212" s="632">
        <v>40</v>
      </c>
      <c r="G212" s="631"/>
      <c r="H212" s="631"/>
      <c r="I212" s="633"/>
    </row>
    <row r="213" spans="1:9" ht="9.9499999999999993" customHeight="1" x14ac:dyDescent="0.2">
      <c r="A213" s="672"/>
      <c r="B213" s="620" t="s">
        <v>985</v>
      </c>
      <c r="C213" s="629" t="s">
        <v>986</v>
      </c>
      <c r="D213" s="630" t="s">
        <v>5218</v>
      </c>
      <c r="E213" s="631"/>
      <c r="F213" s="632" t="s">
        <v>986</v>
      </c>
      <c r="G213" s="631"/>
      <c r="H213" s="631"/>
      <c r="I213" s="633"/>
    </row>
    <row r="214" spans="1:9" ht="9.9499999999999993" customHeight="1" x14ac:dyDescent="0.2">
      <c r="A214" s="672"/>
      <c r="B214" s="620" t="s">
        <v>985</v>
      </c>
      <c r="C214" s="629" t="s">
        <v>986</v>
      </c>
      <c r="D214" s="630" t="s">
        <v>908</v>
      </c>
      <c r="E214" s="631"/>
      <c r="F214" s="632">
        <v>40</v>
      </c>
      <c r="G214" s="631"/>
      <c r="H214" s="631"/>
      <c r="I214" s="633"/>
    </row>
    <row r="215" spans="1:9" ht="9.9499999999999993" customHeight="1" x14ac:dyDescent="0.2">
      <c r="A215" s="671"/>
      <c r="B215" s="620" t="s">
        <v>985</v>
      </c>
      <c r="C215" s="624" t="s">
        <v>986</v>
      </c>
      <c r="D215" s="625" t="s">
        <v>5219</v>
      </c>
      <c r="E215" s="626"/>
      <c r="F215" s="624" t="s">
        <v>986</v>
      </c>
      <c r="G215" s="626"/>
      <c r="H215" s="626"/>
      <c r="I215" s="627"/>
    </row>
    <row r="216" spans="1:9" ht="9.9499999999999993" customHeight="1" x14ac:dyDescent="0.2">
      <c r="A216" s="716"/>
      <c r="B216" s="5" t="s">
        <v>985</v>
      </c>
      <c r="C216" s="5" t="s">
        <v>986</v>
      </c>
      <c r="D216" s="5" t="s">
        <v>915</v>
      </c>
      <c r="E216" s="5"/>
      <c r="F216" s="5">
        <v>45</v>
      </c>
      <c r="G216" s="5"/>
      <c r="H216" s="5"/>
      <c r="I216" s="68"/>
    </row>
    <row r="217" spans="1:9" ht="9.9499999999999993" customHeight="1" x14ac:dyDescent="0.2">
      <c r="A217" s="671"/>
      <c r="B217" s="620" t="s">
        <v>985</v>
      </c>
      <c r="C217" s="624" t="s">
        <v>986</v>
      </c>
      <c r="D217" s="625" t="s">
        <v>5220</v>
      </c>
      <c r="E217" s="626"/>
      <c r="F217" s="624" t="s">
        <v>986</v>
      </c>
      <c r="G217" s="626"/>
      <c r="H217" s="626"/>
      <c r="I217" s="627"/>
    </row>
    <row r="218" spans="1:9" ht="9.9499999999999993" customHeight="1" x14ac:dyDescent="0.2">
      <c r="A218" s="672"/>
      <c r="B218" s="620" t="s">
        <v>985</v>
      </c>
      <c r="C218" s="629" t="s">
        <v>986</v>
      </c>
      <c r="D218" s="630" t="s">
        <v>1175</v>
      </c>
      <c r="E218" s="631"/>
      <c r="F218" s="632">
        <v>48</v>
      </c>
      <c r="G218" s="631"/>
      <c r="H218" s="631"/>
      <c r="I218" s="633"/>
    </row>
    <row r="219" spans="1:9" ht="9.9499999999999993" customHeight="1" x14ac:dyDescent="0.2">
      <c r="A219" s="710"/>
      <c r="B219" s="620" t="s">
        <v>985</v>
      </c>
      <c r="C219" s="711" t="s">
        <v>986</v>
      </c>
      <c r="D219" s="712" t="s">
        <v>988</v>
      </c>
      <c r="E219" s="713"/>
      <c r="F219" s="714">
        <v>173</v>
      </c>
      <c r="G219" s="713"/>
      <c r="H219" s="713"/>
      <c r="I219" s="715"/>
    </row>
    <row r="220" spans="1:9" ht="9.9499999999999993" customHeight="1" x14ac:dyDescent="0.2">
      <c r="A220" s="672"/>
      <c r="B220" s="620" t="s">
        <v>985</v>
      </c>
      <c r="C220" s="629" t="s">
        <v>986</v>
      </c>
      <c r="D220" s="630" t="s">
        <v>1023</v>
      </c>
      <c r="E220" s="631"/>
      <c r="F220" s="632">
        <v>551</v>
      </c>
      <c r="G220" s="631"/>
      <c r="H220" s="631"/>
      <c r="I220" s="633"/>
    </row>
    <row r="221" spans="1:9" s="46" customFormat="1" ht="24.95" customHeight="1" x14ac:dyDescent="0.25">
      <c r="A221" s="571" t="s">
        <v>5221</v>
      </c>
      <c r="B221" s="572" t="s">
        <v>979</v>
      </c>
      <c r="C221" s="718" t="s">
        <v>5203</v>
      </c>
      <c r="D221" s="574" t="s">
        <v>5204</v>
      </c>
      <c r="E221" s="575" t="s">
        <v>125</v>
      </c>
      <c r="F221" s="576">
        <v>1521</v>
      </c>
      <c r="G221" s="67"/>
      <c r="H221" s="577">
        <f>ROUND(G221*F221,2)</f>
        <v>0</v>
      </c>
      <c r="I221" s="574" t="s">
        <v>982</v>
      </c>
    </row>
    <row r="222" spans="1:9" ht="9.9499999999999993" customHeight="1" x14ac:dyDescent="0.2">
      <c r="A222" s="671"/>
      <c r="B222" s="622" t="s">
        <v>983</v>
      </c>
      <c r="C222" s="605"/>
      <c r="D222" s="186" t="s">
        <v>5205</v>
      </c>
      <c r="E222" s="605"/>
      <c r="F222" s="605"/>
      <c r="G222" s="605"/>
      <c r="H222" s="605"/>
      <c r="I222" s="606"/>
    </row>
    <row r="223" spans="1:9" ht="9.9499999999999993" customHeight="1" x14ac:dyDescent="0.2">
      <c r="A223" s="672"/>
      <c r="B223" s="620" t="s">
        <v>985</v>
      </c>
      <c r="C223" s="624" t="s">
        <v>986</v>
      </c>
      <c r="D223" s="625" t="s">
        <v>5222</v>
      </c>
      <c r="E223" s="626"/>
      <c r="F223" s="624" t="s">
        <v>986</v>
      </c>
      <c r="G223" s="626"/>
      <c r="H223" s="626"/>
      <c r="I223" s="627"/>
    </row>
    <row r="224" spans="1:9" ht="9.9499999999999993" customHeight="1" x14ac:dyDescent="0.2">
      <c r="A224" s="710"/>
      <c r="B224" s="620" t="s">
        <v>985</v>
      </c>
      <c r="C224" s="624" t="s">
        <v>986</v>
      </c>
      <c r="D224" s="625" t="s">
        <v>5223</v>
      </c>
      <c r="E224" s="626"/>
      <c r="F224" s="624" t="s">
        <v>986</v>
      </c>
      <c r="G224" s="626"/>
      <c r="H224" s="626"/>
      <c r="I224" s="627"/>
    </row>
    <row r="225" spans="1:9" ht="9.9499999999999993" customHeight="1" x14ac:dyDescent="0.2">
      <c r="A225" s="671"/>
      <c r="B225" s="620" t="s">
        <v>985</v>
      </c>
      <c r="C225" s="629" t="s">
        <v>986</v>
      </c>
      <c r="D225" s="630" t="s">
        <v>888</v>
      </c>
      <c r="E225" s="631"/>
      <c r="F225" s="632">
        <v>28</v>
      </c>
      <c r="G225" s="631"/>
      <c r="H225" s="631"/>
      <c r="I225" s="633"/>
    </row>
    <row r="226" spans="1:9" ht="9.9499999999999993" customHeight="1" x14ac:dyDescent="0.2">
      <c r="A226" s="671"/>
      <c r="B226" s="620" t="s">
        <v>985</v>
      </c>
      <c r="C226" s="711" t="s">
        <v>986</v>
      </c>
      <c r="D226" s="712" t="s">
        <v>988</v>
      </c>
      <c r="E226" s="713"/>
      <c r="F226" s="714">
        <v>28</v>
      </c>
      <c r="G226" s="713"/>
      <c r="H226" s="713"/>
      <c r="I226" s="715"/>
    </row>
    <row r="227" spans="1:9" ht="9.9499999999999993" customHeight="1" x14ac:dyDescent="0.2">
      <c r="A227" s="672"/>
      <c r="B227" s="620" t="s">
        <v>985</v>
      </c>
      <c r="C227" s="624" t="s">
        <v>986</v>
      </c>
      <c r="D227" s="625" t="s">
        <v>5224</v>
      </c>
      <c r="E227" s="626"/>
      <c r="F227" s="624" t="s">
        <v>986</v>
      </c>
      <c r="G227" s="626"/>
      <c r="H227" s="626"/>
      <c r="I227" s="627"/>
    </row>
    <row r="228" spans="1:9" ht="9.9499999999999993" customHeight="1" x14ac:dyDescent="0.2">
      <c r="A228" s="671"/>
      <c r="B228" s="620" t="s">
        <v>985</v>
      </c>
      <c r="C228" s="624" t="s">
        <v>986</v>
      </c>
      <c r="D228" s="625" t="s">
        <v>5225</v>
      </c>
      <c r="E228" s="626"/>
      <c r="F228" s="624" t="s">
        <v>986</v>
      </c>
      <c r="G228" s="626"/>
      <c r="H228" s="626"/>
      <c r="I228" s="627"/>
    </row>
    <row r="229" spans="1:9" ht="9.9499999999999993" customHeight="1" x14ac:dyDescent="0.2">
      <c r="A229" s="672"/>
      <c r="B229" s="620" t="s">
        <v>985</v>
      </c>
      <c r="C229" s="629" t="s">
        <v>986</v>
      </c>
      <c r="D229" s="630" t="s">
        <v>2725</v>
      </c>
      <c r="E229" s="631"/>
      <c r="F229" s="632">
        <v>76</v>
      </c>
      <c r="G229" s="631"/>
      <c r="H229" s="631"/>
      <c r="I229" s="633"/>
    </row>
    <row r="230" spans="1:9" ht="9.9499999999999993" customHeight="1" x14ac:dyDescent="0.2">
      <c r="A230" s="671"/>
      <c r="B230" s="620" t="s">
        <v>985</v>
      </c>
      <c r="C230" s="624" t="s">
        <v>986</v>
      </c>
      <c r="D230" s="625" t="s">
        <v>5226</v>
      </c>
      <c r="E230" s="626"/>
      <c r="F230" s="624" t="s">
        <v>986</v>
      </c>
      <c r="G230" s="626"/>
      <c r="H230" s="626"/>
      <c r="I230" s="627"/>
    </row>
    <row r="231" spans="1:9" ht="9.9499999999999993" customHeight="1" x14ac:dyDescent="0.2">
      <c r="A231" s="672"/>
      <c r="B231" s="620" t="s">
        <v>985</v>
      </c>
      <c r="C231" s="629" t="s">
        <v>986</v>
      </c>
      <c r="D231" s="630" t="s">
        <v>2729</v>
      </c>
      <c r="E231" s="631"/>
      <c r="F231" s="632">
        <v>78</v>
      </c>
      <c r="G231" s="631"/>
      <c r="H231" s="631"/>
      <c r="I231" s="633"/>
    </row>
    <row r="232" spans="1:9" ht="9.9499999999999993" customHeight="1" x14ac:dyDescent="0.2">
      <c r="A232" s="671"/>
      <c r="B232" s="620" t="s">
        <v>985</v>
      </c>
      <c r="C232" s="624" t="s">
        <v>986</v>
      </c>
      <c r="D232" s="625" t="s">
        <v>5227</v>
      </c>
      <c r="E232" s="626"/>
      <c r="F232" s="624" t="s">
        <v>986</v>
      </c>
      <c r="G232" s="626"/>
      <c r="H232" s="626"/>
      <c r="I232" s="627"/>
    </row>
    <row r="233" spans="1:9" ht="9.9499999999999993" customHeight="1" x14ac:dyDescent="0.2">
      <c r="A233" s="672"/>
      <c r="B233" s="620" t="s">
        <v>985</v>
      </c>
      <c r="C233" s="629" t="s">
        <v>986</v>
      </c>
      <c r="D233" s="630" t="s">
        <v>2727</v>
      </c>
      <c r="E233" s="631"/>
      <c r="F233" s="632">
        <v>77</v>
      </c>
      <c r="G233" s="631"/>
      <c r="H233" s="631"/>
      <c r="I233" s="633"/>
    </row>
    <row r="234" spans="1:9" ht="9.9499999999999993" customHeight="1" x14ac:dyDescent="0.2">
      <c r="A234" s="710"/>
      <c r="B234" s="620" t="s">
        <v>985</v>
      </c>
      <c r="C234" s="711" t="s">
        <v>986</v>
      </c>
      <c r="D234" s="712" t="s">
        <v>988</v>
      </c>
      <c r="E234" s="713"/>
      <c r="F234" s="714">
        <v>231</v>
      </c>
      <c r="G234" s="713"/>
      <c r="H234" s="713"/>
      <c r="I234" s="715"/>
    </row>
    <row r="235" spans="1:9" ht="9.9499999999999993" customHeight="1" x14ac:dyDescent="0.2">
      <c r="A235" s="671"/>
      <c r="B235" s="620" t="s">
        <v>985</v>
      </c>
      <c r="C235" s="624" t="s">
        <v>986</v>
      </c>
      <c r="D235" s="625" t="s">
        <v>5228</v>
      </c>
      <c r="E235" s="626"/>
      <c r="F235" s="624" t="s">
        <v>986</v>
      </c>
      <c r="G235" s="626"/>
      <c r="H235" s="626"/>
      <c r="I235" s="627"/>
    </row>
    <row r="236" spans="1:9" ht="9.9499999999999993" customHeight="1" x14ac:dyDescent="0.2">
      <c r="A236" s="671"/>
      <c r="B236" s="620" t="s">
        <v>985</v>
      </c>
      <c r="C236" s="624" t="s">
        <v>986</v>
      </c>
      <c r="D236" s="625" t="s">
        <v>5229</v>
      </c>
      <c r="E236" s="626"/>
      <c r="F236" s="624" t="s">
        <v>986</v>
      </c>
      <c r="G236" s="626"/>
      <c r="H236" s="626"/>
      <c r="I236" s="627"/>
    </row>
    <row r="237" spans="1:9" ht="9.9499999999999993" customHeight="1" x14ac:dyDescent="0.2">
      <c r="A237" s="672"/>
      <c r="B237" s="620" t="s">
        <v>985</v>
      </c>
      <c r="C237" s="629" t="s">
        <v>986</v>
      </c>
      <c r="D237" s="630" t="s">
        <v>913</v>
      </c>
      <c r="E237" s="631"/>
      <c r="F237" s="632">
        <v>43</v>
      </c>
      <c r="G237" s="631"/>
      <c r="H237" s="631"/>
      <c r="I237" s="633"/>
    </row>
    <row r="238" spans="1:9" ht="9.9499999999999993" customHeight="1" x14ac:dyDescent="0.2">
      <c r="A238" s="671"/>
      <c r="B238" s="620" t="s">
        <v>985</v>
      </c>
      <c r="C238" s="624" t="s">
        <v>986</v>
      </c>
      <c r="D238" s="625" t="s">
        <v>5230</v>
      </c>
      <c r="E238" s="626"/>
      <c r="F238" s="624" t="s">
        <v>986</v>
      </c>
      <c r="G238" s="626"/>
      <c r="H238" s="626"/>
      <c r="I238" s="627"/>
    </row>
    <row r="239" spans="1:9" ht="9.9499999999999993" customHeight="1" x14ac:dyDescent="0.2">
      <c r="A239" s="672"/>
      <c r="B239" s="620" t="s">
        <v>985</v>
      </c>
      <c r="C239" s="629" t="s">
        <v>986</v>
      </c>
      <c r="D239" s="630" t="s">
        <v>2722</v>
      </c>
      <c r="E239" s="631"/>
      <c r="F239" s="632">
        <v>74</v>
      </c>
      <c r="G239" s="631"/>
      <c r="H239" s="631"/>
      <c r="I239" s="633"/>
    </row>
    <row r="240" spans="1:9" ht="9.9499999999999993" customHeight="1" x14ac:dyDescent="0.2">
      <c r="A240" s="671"/>
      <c r="B240" s="620" t="s">
        <v>985</v>
      </c>
      <c r="C240" s="624" t="s">
        <v>986</v>
      </c>
      <c r="D240" s="625" t="s">
        <v>5231</v>
      </c>
      <c r="E240" s="626"/>
      <c r="F240" s="624" t="s">
        <v>986</v>
      </c>
      <c r="G240" s="626"/>
      <c r="H240" s="626"/>
      <c r="I240" s="627"/>
    </row>
    <row r="241" spans="1:9" ht="9.9499999999999993" customHeight="1" x14ac:dyDescent="0.2">
      <c r="A241" s="671"/>
      <c r="B241" s="620" t="s">
        <v>985</v>
      </c>
      <c r="C241" s="629" t="s">
        <v>986</v>
      </c>
      <c r="D241" s="630" t="s">
        <v>906</v>
      </c>
      <c r="E241" s="631"/>
      <c r="F241" s="632">
        <v>39</v>
      </c>
      <c r="G241" s="631"/>
      <c r="H241" s="631"/>
      <c r="I241" s="633"/>
    </row>
    <row r="242" spans="1:9" ht="9.9499999999999993" customHeight="1" x14ac:dyDescent="0.2">
      <c r="A242" s="671"/>
      <c r="B242" s="620" t="s">
        <v>985</v>
      </c>
      <c r="C242" s="624" t="s">
        <v>986</v>
      </c>
      <c r="D242" s="625" t="s">
        <v>5232</v>
      </c>
      <c r="E242" s="626"/>
      <c r="F242" s="624" t="s">
        <v>986</v>
      </c>
      <c r="G242" s="626"/>
      <c r="H242" s="626"/>
      <c r="I242" s="627"/>
    </row>
    <row r="243" spans="1:9" ht="9.9499999999999993" customHeight="1" x14ac:dyDescent="0.2">
      <c r="A243" s="671"/>
      <c r="B243" s="620" t="s">
        <v>985</v>
      </c>
      <c r="C243" s="629" t="s">
        <v>986</v>
      </c>
      <c r="D243" s="630" t="s">
        <v>912</v>
      </c>
      <c r="E243" s="631"/>
      <c r="F243" s="632">
        <v>42</v>
      </c>
      <c r="G243" s="631"/>
      <c r="H243" s="631"/>
      <c r="I243" s="633"/>
    </row>
    <row r="244" spans="1:9" ht="9.9499999999999993" customHeight="1" x14ac:dyDescent="0.2">
      <c r="A244" s="671"/>
      <c r="B244" s="620" t="s">
        <v>985</v>
      </c>
      <c r="C244" s="711" t="s">
        <v>986</v>
      </c>
      <c r="D244" s="712" t="s">
        <v>988</v>
      </c>
      <c r="E244" s="713"/>
      <c r="F244" s="714">
        <v>198</v>
      </c>
      <c r="G244" s="713"/>
      <c r="H244" s="713"/>
      <c r="I244" s="715"/>
    </row>
    <row r="245" spans="1:9" ht="9.9499999999999993" customHeight="1" x14ac:dyDescent="0.2">
      <c r="A245" s="671"/>
      <c r="B245" s="620" t="s">
        <v>985</v>
      </c>
      <c r="C245" s="624" t="s">
        <v>986</v>
      </c>
      <c r="D245" s="625" t="s">
        <v>5233</v>
      </c>
      <c r="E245" s="626"/>
      <c r="F245" s="624" t="s">
        <v>986</v>
      </c>
      <c r="G245" s="626"/>
      <c r="H245" s="626"/>
      <c r="I245" s="627"/>
    </row>
    <row r="246" spans="1:9" ht="9.9499999999999993" customHeight="1" x14ac:dyDescent="0.2">
      <c r="A246" s="671"/>
      <c r="B246" s="620" t="s">
        <v>985</v>
      </c>
      <c r="C246" s="624" t="s">
        <v>986</v>
      </c>
      <c r="D246" s="625" t="s">
        <v>5215</v>
      </c>
      <c r="E246" s="626"/>
      <c r="F246" s="624" t="s">
        <v>986</v>
      </c>
      <c r="G246" s="626"/>
      <c r="H246" s="626"/>
      <c r="I246" s="627"/>
    </row>
    <row r="247" spans="1:9" ht="9.9499999999999993" customHeight="1" x14ac:dyDescent="0.2">
      <c r="A247" s="671"/>
      <c r="B247" s="620" t="s">
        <v>985</v>
      </c>
      <c r="C247" s="629" t="s">
        <v>986</v>
      </c>
      <c r="D247" s="630" t="s">
        <v>888</v>
      </c>
      <c r="E247" s="631"/>
      <c r="F247" s="632">
        <v>28</v>
      </c>
      <c r="G247" s="631"/>
      <c r="H247" s="631"/>
      <c r="I247" s="633"/>
    </row>
    <row r="248" spans="1:9" ht="9.9499999999999993" customHeight="1" x14ac:dyDescent="0.2">
      <c r="A248" s="671"/>
      <c r="B248" s="620" t="s">
        <v>985</v>
      </c>
      <c r="C248" s="624" t="s">
        <v>986</v>
      </c>
      <c r="D248" s="625" t="s">
        <v>5214</v>
      </c>
      <c r="E248" s="626"/>
      <c r="F248" s="624" t="s">
        <v>986</v>
      </c>
      <c r="G248" s="626"/>
      <c r="H248" s="626"/>
      <c r="I248" s="627"/>
    </row>
    <row r="249" spans="1:9" ht="9.9499999999999993" customHeight="1" x14ac:dyDescent="0.2">
      <c r="A249" s="671"/>
      <c r="B249" s="620" t="s">
        <v>985</v>
      </c>
      <c r="C249" s="629" t="s">
        <v>986</v>
      </c>
      <c r="D249" s="630" t="s">
        <v>894</v>
      </c>
      <c r="E249" s="631"/>
      <c r="F249" s="632">
        <v>33</v>
      </c>
      <c r="G249" s="631"/>
      <c r="H249" s="631"/>
      <c r="I249" s="633"/>
    </row>
    <row r="250" spans="1:9" ht="9.9499999999999993" customHeight="1" x14ac:dyDescent="0.2">
      <c r="A250" s="671"/>
      <c r="B250" s="620" t="s">
        <v>985</v>
      </c>
      <c r="C250" s="624" t="s">
        <v>986</v>
      </c>
      <c r="D250" s="625" t="s">
        <v>5234</v>
      </c>
      <c r="E250" s="626"/>
      <c r="F250" s="624" t="s">
        <v>986</v>
      </c>
      <c r="G250" s="626"/>
      <c r="H250" s="626"/>
      <c r="I250" s="627"/>
    </row>
    <row r="251" spans="1:9" ht="9.9499999999999993" customHeight="1" x14ac:dyDescent="0.2">
      <c r="A251" s="671"/>
      <c r="B251" s="620" t="s">
        <v>985</v>
      </c>
      <c r="C251" s="629" t="s">
        <v>986</v>
      </c>
      <c r="D251" s="630" t="s">
        <v>1192</v>
      </c>
      <c r="E251" s="631"/>
      <c r="F251" s="632">
        <v>52</v>
      </c>
      <c r="G251" s="631"/>
      <c r="H251" s="631"/>
      <c r="I251" s="633"/>
    </row>
    <row r="252" spans="1:9" ht="9.9499999999999993" customHeight="1" x14ac:dyDescent="0.2">
      <c r="A252" s="671"/>
      <c r="B252" s="620" t="s">
        <v>985</v>
      </c>
      <c r="C252" s="624" t="s">
        <v>986</v>
      </c>
      <c r="D252" s="625" t="s">
        <v>5235</v>
      </c>
      <c r="E252" s="626"/>
      <c r="F252" s="624" t="s">
        <v>986</v>
      </c>
      <c r="G252" s="626"/>
      <c r="H252" s="626"/>
      <c r="I252" s="627"/>
    </row>
    <row r="253" spans="1:9" ht="9.9499999999999993" customHeight="1" x14ac:dyDescent="0.2">
      <c r="A253" s="671"/>
      <c r="B253" s="620" t="s">
        <v>985</v>
      </c>
      <c r="C253" s="629" t="s">
        <v>986</v>
      </c>
      <c r="D253" s="630" t="s">
        <v>1224</v>
      </c>
      <c r="E253" s="631"/>
      <c r="F253" s="632">
        <v>59</v>
      </c>
      <c r="G253" s="631"/>
      <c r="H253" s="631"/>
      <c r="I253" s="633"/>
    </row>
    <row r="254" spans="1:9" ht="9.9499999999999993" customHeight="1" x14ac:dyDescent="0.2">
      <c r="A254" s="671"/>
      <c r="B254" s="620" t="s">
        <v>985</v>
      </c>
      <c r="C254" s="711" t="s">
        <v>986</v>
      </c>
      <c r="D254" s="712" t="s">
        <v>988</v>
      </c>
      <c r="E254" s="713"/>
      <c r="F254" s="714">
        <v>172</v>
      </c>
      <c r="G254" s="713"/>
      <c r="H254" s="713"/>
      <c r="I254" s="715"/>
    </row>
    <row r="255" spans="1:9" ht="9.9499999999999993" customHeight="1" x14ac:dyDescent="0.2">
      <c r="A255" s="671"/>
      <c r="B255" s="620" t="s">
        <v>985</v>
      </c>
      <c r="C255" s="624" t="s">
        <v>986</v>
      </c>
      <c r="D255" s="625" t="s">
        <v>5216</v>
      </c>
      <c r="E255" s="626"/>
      <c r="F255" s="624" t="s">
        <v>986</v>
      </c>
      <c r="G255" s="626"/>
      <c r="H255" s="626"/>
      <c r="I255" s="627"/>
    </row>
    <row r="256" spans="1:9" ht="9.9499999999999993" customHeight="1" x14ac:dyDescent="0.2">
      <c r="A256" s="671"/>
      <c r="B256" s="620" t="s">
        <v>985</v>
      </c>
      <c r="C256" s="624" t="s">
        <v>986</v>
      </c>
      <c r="D256" s="625" t="s">
        <v>5217</v>
      </c>
      <c r="E256" s="626"/>
      <c r="F256" s="624" t="s">
        <v>986</v>
      </c>
      <c r="G256" s="626"/>
      <c r="H256" s="626"/>
      <c r="I256" s="627"/>
    </row>
    <row r="257" spans="1:9" ht="9.9499999999999993" customHeight="1" x14ac:dyDescent="0.2">
      <c r="A257" s="671"/>
      <c r="B257" s="620" t="s">
        <v>985</v>
      </c>
      <c r="C257" s="629" t="s">
        <v>986</v>
      </c>
      <c r="D257" s="630" t="s">
        <v>4055</v>
      </c>
      <c r="E257" s="631"/>
      <c r="F257" s="632">
        <v>202</v>
      </c>
      <c r="G257" s="631"/>
      <c r="H257" s="631"/>
      <c r="I257" s="633"/>
    </row>
    <row r="258" spans="1:9" ht="9.9499999999999993" customHeight="1" x14ac:dyDescent="0.2">
      <c r="A258" s="671"/>
      <c r="B258" s="620" t="s">
        <v>985</v>
      </c>
      <c r="C258" s="624" t="s">
        <v>986</v>
      </c>
      <c r="D258" s="625" t="s">
        <v>5218</v>
      </c>
      <c r="E258" s="626"/>
      <c r="F258" s="624" t="s">
        <v>986</v>
      </c>
      <c r="G258" s="626"/>
      <c r="H258" s="626"/>
      <c r="I258" s="627"/>
    </row>
    <row r="259" spans="1:9" ht="9.9499999999999993" customHeight="1" x14ac:dyDescent="0.2">
      <c r="A259" s="671"/>
      <c r="B259" s="620" t="s">
        <v>985</v>
      </c>
      <c r="C259" s="629" t="s">
        <v>986</v>
      </c>
      <c r="D259" s="630" t="s">
        <v>1322</v>
      </c>
      <c r="E259" s="631"/>
      <c r="F259" s="632">
        <v>201</v>
      </c>
      <c r="G259" s="631"/>
      <c r="H259" s="631"/>
      <c r="I259" s="633"/>
    </row>
    <row r="260" spans="1:9" ht="9.9499999999999993" customHeight="1" x14ac:dyDescent="0.2">
      <c r="A260" s="671"/>
      <c r="B260" s="620" t="s">
        <v>985</v>
      </c>
      <c r="C260" s="624" t="s">
        <v>986</v>
      </c>
      <c r="D260" s="625" t="s">
        <v>5219</v>
      </c>
      <c r="E260" s="626"/>
      <c r="F260" s="624" t="s">
        <v>986</v>
      </c>
      <c r="G260" s="626"/>
      <c r="H260" s="626"/>
      <c r="I260" s="627"/>
    </row>
    <row r="261" spans="1:9" ht="9.9499999999999993" customHeight="1" x14ac:dyDescent="0.2">
      <c r="A261" s="671"/>
      <c r="B261" s="620" t="s">
        <v>985</v>
      </c>
      <c r="C261" s="629" t="s">
        <v>986</v>
      </c>
      <c r="D261" s="630" t="s">
        <v>4244</v>
      </c>
      <c r="E261" s="631"/>
      <c r="F261" s="632">
        <v>233</v>
      </c>
      <c r="G261" s="631"/>
      <c r="H261" s="631"/>
      <c r="I261" s="633"/>
    </row>
    <row r="262" spans="1:9" ht="9.9499999999999993" customHeight="1" x14ac:dyDescent="0.2">
      <c r="A262" s="671"/>
      <c r="B262" s="620" t="s">
        <v>985</v>
      </c>
      <c r="C262" s="624" t="s">
        <v>986</v>
      </c>
      <c r="D262" s="625" t="s">
        <v>5220</v>
      </c>
      <c r="E262" s="626"/>
      <c r="F262" s="624" t="s">
        <v>986</v>
      </c>
      <c r="G262" s="626"/>
      <c r="H262" s="626"/>
      <c r="I262" s="627"/>
    </row>
    <row r="263" spans="1:9" ht="9.9499999999999993" customHeight="1" x14ac:dyDescent="0.2">
      <c r="A263" s="671"/>
      <c r="B263" s="620" t="s">
        <v>985</v>
      </c>
      <c r="C263" s="629" t="s">
        <v>986</v>
      </c>
      <c r="D263" s="630" t="s">
        <v>5236</v>
      </c>
      <c r="E263" s="631"/>
      <c r="F263" s="632">
        <v>256</v>
      </c>
      <c r="G263" s="631"/>
      <c r="H263" s="631"/>
      <c r="I263" s="633"/>
    </row>
    <row r="264" spans="1:9" ht="9.9499999999999993" customHeight="1" x14ac:dyDescent="0.2">
      <c r="A264" s="671"/>
      <c r="B264" s="620" t="s">
        <v>985</v>
      </c>
      <c r="C264" s="711" t="s">
        <v>986</v>
      </c>
      <c r="D264" s="712" t="s">
        <v>988</v>
      </c>
      <c r="E264" s="713"/>
      <c r="F264" s="714">
        <v>892</v>
      </c>
      <c r="G264" s="713"/>
      <c r="H264" s="713"/>
      <c r="I264" s="715"/>
    </row>
    <row r="265" spans="1:9" ht="9.9499999999999993" customHeight="1" x14ac:dyDescent="0.2">
      <c r="A265" s="671"/>
      <c r="B265" s="620" t="s">
        <v>985</v>
      </c>
      <c r="C265" s="635" t="s">
        <v>986</v>
      </c>
      <c r="D265" s="636" t="s">
        <v>1023</v>
      </c>
      <c r="E265" s="637"/>
      <c r="F265" s="638">
        <v>1521</v>
      </c>
      <c r="G265" s="637"/>
      <c r="H265" s="637"/>
      <c r="I265" s="639"/>
    </row>
    <row r="266" spans="1:9" ht="9.9499999999999993" customHeight="1" x14ac:dyDescent="0.2">
      <c r="A266" s="672"/>
      <c r="B266" s="620"/>
      <c r="C266" s="635"/>
      <c r="D266" s="700" t="s">
        <v>5237</v>
      </c>
      <c r="E266" s="637"/>
      <c r="F266" s="638"/>
      <c r="G266" s="637"/>
      <c r="H266" s="637"/>
      <c r="I266" s="639"/>
    </row>
    <row r="267" spans="1:9" ht="30" customHeight="1" x14ac:dyDescent="0.2">
      <c r="A267" s="709" t="s">
        <v>892</v>
      </c>
      <c r="B267" s="578" t="s">
        <v>1145</v>
      </c>
      <c r="C267" s="579" t="s">
        <v>5238</v>
      </c>
      <c r="D267" s="580" t="s">
        <v>5239</v>
      </c>
      <c r="E267" s="581" t="s">
        <v>125</v>
      </c>
      <c r="F267" s="582">
        <v>30.8</v>
      </c>
      <c r="G267" s="117"/>
      <c r="H267" s="583">
        <f>ROUND(G267*F267,2)</f>
        <v>0</v>
      </c>
      <c r="I267" s="580" t="s">
        <v>982</v>
      </c>
    </row>
    <row r="268" spans="1:9" ht="11.25" x14ac:dyDescent="0.2">
      <c r="A268" s="670"/>
      <c r="B268" s="620" t="s">
        <v>985</v>
      </c>
      <c r="C268" s="631"/>
      <c r="D268" s="630" t="s">
        <v>5240</v>
      </c>
      <c r="E268" s="631"/>
      <c r="F268" s="632">
        <v>30.8</v>
      </c>
      <c r="G268" s="631"/>
      <c r="H268" s="631"/>
      <c r="I268" s="633"/>
    </row>
    <row r="269" spans="1:9" ht="24.95" customHeight="1" x14ac:dyDescent="0.2">
      <c r="A269" s="707" t="s">
        <v>893</v>
      </c>
      <c r="B269" s="167" t="s">
        <v>1145</v>
      </c>
      <c r="C269" s="168" t="s">
        <v>5241</v>
      </c>
      <c r="D269" s="169" t="s">
        <v>5242</v>
      </c>
      <c r="E269" s="170" t="s">
        <v>125</v>
      </c>
      <c r="F269" s="171">
        <v>71.5</v>
      </c>
      <c r="G269" s="117"/>
      <c r="H269" s="172">
        <f>ROUND(G269*F269,2)</f>
        <v>0</v>
      </c>
      <c r="I269" s="169"/>
    </row>
    <row r="270" spans="1:9" ht="33.75" x14ac:dyDescent="0.2">
      <c r="A270" s="670"/>
      <c r="B270" s="620" t="s">
        <v>1079</v>
      </c>
      <c r="C270" s="605"/>
      <c r="D270" s="719" t="s">
        <v>5243</v>
      </c>
      <c r="E270" s="605"/>
      <c r="F270" s="605"/>
      <c r="G270" s="605"/>
      <c r="H270" s="605"/>
      <c r="I270" s="633"/>
    </row>
    <row r="271" spans="1:9" ht="11.25" x14ac:dyDescent="0.2">
      <c r="A271" s="672"/>
      <c r="B271" s="620" t="s">
        <v>985</v>
      </c>
      <c r="C271" s="629"/>
      <c r="D271" s="630" t="s">
        <v>5244</v>
      </c>
      <c r="E271" s="631"/>
      <c r="F271" s="632">
        <v>71.5</v>
      </c>
      <c r="G271" s="631"/>
      <c r="H271" s="631"/>
      <c r="I271" s="633"/>
    </row>
    <row r="272" spans="1:9" ht="30" customHeight="1" x14ac:dyDescent="0.2">
      <c r="A272" s="709" t="s">
        <v>894</v>
      </c>
      <c r="B272" s="578" t="s">
        <v>1145</v>
      </c>
      <c r="C272" s="579" t="s">
        <v>5245</v>
      </c>
      <c r="D272" s="580" t="s">
        <v>5246</v>
      </c>
      <c r="E272" s="581" t="s">
        <v>125</v>
      </c>
      <c r="F272" s="582">
        <v>217.8</v>
      </c>
      <c r="G272" s="117"/>
      <c r="H272" s="583">
        <f>ROUND(G272*F272,2)</f>
        <v>0</v>
      </c>
      <c r="I272" s="580" t="s">
        <v>986</v>
      </c>
    </row>
    <row r="273" spans="1:9" ht="33.75" x14ac:dyDescent="0.2">
      <c r="A273" s="694"/>
      <c r="B273" s="620" t="s">
        <v>1079</v>
      </c>
      <c r="C273" s="605"/>
      <c r="D273" s="719" t="s">
        <v>5243</v>
      </c>
      <c r="E273" s="605"/>
      <c r="F273" s="605"/>
      <c r="G273" s="605"/>
      <c r="H273" s="605"/>
      <c r="I273" s="606"/>
    </row>
    <row r="274" spans="1:9" ht="11.25" x14ac:dyDescent="0.2">
      <c r="A274" s="670"/>
      <c r="B274" s="620" t="s">
        <v>985</v>
      </c>
      <c r="C274" s="631"/>
      <c r="D274" s="630" t="s">
        <v>5247</v>
      </c>
      <c r="E274" s="631"/>
      <c r="F274" s="632">
        <v>217.8</v>
      </c>
      <c r="G274" s="631"/>
      <c r="H274" s="631"/>
      <c r="I274" s="633"/>
    </row>
    <row r="275" spans="1:9" ht="24.95" customHeight="1" x14ac:dyDescent="0.2">
      <c r="A275" s="707" t="s">
        <v>896</v>
      </c>
      <c r="B275" s="167" t="s">
        <v>1145</v>
      </c>
      <c r="C275" s="168" t="s">
        <v>5241</v>
      </c>
      <c r="D275" s="169" t="s">
        <v>5242</v>
      </c>
      <c r="E275" s="170" t="s">
        <v>125</v>
      </c>
      <c r="F275" s="171">
        <v>71.5</v>
      </c>
      <c r="G275" s="117"/>
      <c r="H275" s="172">
        <f>ROUND(G275*F275,2)</f>
        <v>0</v>
      </c>
      <c r="I275" s="169"/>
    </row>
    <row r="276" spans="1:9" ht="33.75" x14ac:dyDescent="0.2">
      <c r="A276" s="670"/>
      <c r="B276" s="620" t="s">
        <v>1079</v>
      </c>
      <c r="C276" s="605"/>
      <c r="D276" s="719" t="s">
        <v>5243</v>
      </c>
      <c r="E276" s="605"/>
      <c r="F276" s="605"/>
      <c r="G276" s="605"/>
      <c r="H276" s="605"/>
      <c r="I276" s="633"/>
    </row>
    <row r="277" spans="1:9" ht="11.25" x14ac:dyDescent="0.2">
      <c r="A277" s="672"/>
      <c r="B277" s="620" t="s">
        <v>985</v>
      </c>
      <c r="C277" s="629"/>
      <c r="D277" s="630" t="s">
        <v>5244</v>
      </c>
      <c r="E277" s="631"/>
      <c r="F277" s="632">
        <v>71.5</v>
      </c>
      <c r="G277" s="631"/>
      <c r="H277" s="631"/>
      <c r="I277" s="633"/>
    </row>
    <row r="278" spans="1:9" ht="24.95" customHeight="1" x14ac:dyDescent="0.2">
      <c r="A278" s="707" t="s">
        <v>3154</v>
      </c>
      <c r="B278" s="167" t="s">
        <v>1145</v>
      </c>
      <c r="C278" s="168" t="s">
        <v>5248</v>
      </c>
      <c r="D278" s="169" t="s">
        <v>5249</v>
      </c>
      <c r="E278" s="170" t="s">
        <v>125</v>
      </c>
      <c r="F278" s="171">
        <v>190.3</v>
      </c>
      <c r="G278" s="117"/>
      <c r="H278" s="172">
        <f>ROUND(G278*F278,2)</f>
        <v>0</v>
      </c>
      <c r="I278" s="169" t="s">
        <v>986</v>
      </c>
    </row>
    <row r="279" spans="1:9" ht="11.25" x14ac:dyDescent="0.2">
      <c r="A279" s="716"/>
      <c r="B279" s="5" t="s">
        <v>1079</v>
      </c>
      <c r="C279" s="5"/>
      <c r="D279" s="5" t="s">
        <v>5243</v>
      </c>
      <c r="E279" s="5"/>
      <c r="G279" s="5"/>
      <c r="H279" s="5"/>
      <c r="I279" s="68"/>
    </row>
    <row r="280" spans="1:9" ht="11.25" x14ac:dyDescent="0.2">
      <c r="A280" s="672"/>
      <c r="B280" s="620" t="s">
        <v>985</v>
      </c>
      <c r="C280" s="631"/>
      <c r="D280" s="630" t="s">
        <v>5250</v>
      </c>
      <c r="E280" s="631"/>
      <c r="F280" s="632">
        <v>190.3</v>
      </c>
      <c r="G280" s="631"/>
      <c r="H280" s="631"/>
      <c r="I280" s="633"/>
    </row>
    <row r="281" spans="1:9" ht="30" customHeight="1" x14ac:dyDescent="0.2">
      <c r="A281" s="709" t="s">
        <v>3160</v>
      </c>
      <c r="B281" s="578" t="s">
        <v>1145</v>
      </c>
      <c r="C281" s="579" t="s">
        <v>5248</v>
      </c>
      <c r="D281" s="580" t="s">
        <v>5249</v>
      </c>
      <c r="E281" s="581" t="s">
        <v>125</v>
      </c>
      <c r="F281" s="582">
        <v>981.2</v>
      </c>
      <c r="G281" s="117"/>
      <c r="H281" s="583">
        <f>ROUND(G281*F281,2)</f>
        <v>0</v>
      </c>
      <c r="I281" s="580" t="s">
        <v>986</v>
      </c>
    </row>
    <row r="282" spans="1:9" ht="33.75" x14ac:dyDescent="0.2">
      <c r="A282" s="671"/>
      <c r="B282" s="620" t="s">
        <v>1079</v>
      </c>
      <c r="C282" s="605"/>
      <c r="D282" s="719" t="s">
        <v>5243</v>
      </c>
      <c r="E282" s="605"/>
      <c r="F282" s="605"/>
      <c r="G282" s="605"/>
      <c r="H282" s="605"/>
      <c r="I282" s="606"/>
    </row>
    <row r="283" spans="1:9" ht="11.25" x14ac:dyDescent="0.2">
      <c r="A283" s="672"/>
      <c r="B283" s="620" t="s">
        <v>985</v>
      </c>
      <c r="C283" s="631"/>
      <c r="D283" s="630" t="s">
        <v>5251</v>
      </c>
      <c r="E283" s="631"/>
      <c r="F283" s="632">
        <v>981.2</v>
      </c>
      <c r="G283" s="631"/>
      <c r="H283" s="631"/>
      <c r="I283" s="633"/>
    </row>
    <row r="284" spans="1:9" ht="11.25" x14ac:dyDescent="0.2">
      <c r="A284" s="672"/>
      <c r="B284" s="620"/>
      <c r="C284" s="631"/>
      <c r="D284" s="700" t="s">
        <v>5252</v>
      </c>
      <c r="E284" s="631"/>
      <c r="F284" s="632"/>
      <c r="G284" s="631"/>
      <c r="H284" s="631"/>
      <c r="I284" s="633"/>
    </row>
    <row r="285" spans="1:9" ht="30" customHeight="1" x14ac:dyDescent="0.2">
      <c r="A285" s="709" t="s">
        <v>900</v>
      </c>
      <c r="B285" s="578" t="s">
        <v>1145</v>
      </c>
      <c r="C285" s="579" t="s">
        <v>5253</v>
      </c>
      <c r="D285" s="580" t="s">
        <v>5254</v>
      </c>
      <c r="E285" s="581" t="s">
        <v>125</v>
      </c>
      <c r="F285" s="582">
        <v>254.1</v>
      </c>
      <c r="G285" s="117"/>
      <c r="H285" s="583">
        <f>ROUND(G285*F285,2)</f>
        <v>0</v>
      </c>
      <c r="I285" s="580" t="s">
        <v>986</v>
      </c>
    </row>
    <row r="286" spans="1:9" ht="22.5" x14ac:dyDescent="0.2">
      <c r="A286" s="672"/>
      <c r="B286" s="620" t="s">
        <v>1079</v>
      </c>
      <c r="C286" s="605"/>
      <c r="D286" s="719" t="s">
        <v>5255</v>
      </c>
      <c r="E286" s="605"/>
      <c r="F286" s="605"/>
      <c r="G286" s="605"/>
      <c r="H286" s="605"/>
      <c r="I286" s="606"/>
    </row>
    <row r="287" spans="1:9" ht="11.25" x14ac:dyDescent="0.2">
      <c r="A287" s="708"/>
      <c r="B287" s="620" t="s">
        <v>985</v>
      </c>
      <c r="C287" s="631"/>
      <c r="D287" s="630" t="s">
        <v>5256</v>
      </c>
      <c r="E287" s="631"/>
      <c r="F287" s="632">
        <v>254.1</v>
      </c>
      <c r="G287" s="631"/>
      <c r="H287" s="631"/>
      <c r="I287" s="633"/>
    </row>
    <row r="288" spans="1:9" ht="24.95" customHeight="1" x14ac:dyDescent="0.2">
      <c r="A288" s="707" t="s">
        <v>3169</v>
      </c>
      <c r="B288" s="167" t="s">
        <v>1145</v>
      </c>
      <c r="C288" s="168" t="s">
        <v>5257</v>
      </c>
      <c r="D288" s="169" t="s">
        <v>5258</v>
      </c>
      <c r="E288" s="170" t="s">
        <v>125</v>
      </c>
      <c r="F288" s="171">
        <v>344.3</v>
      </c>
      <c r="G288" s="117"/>
      <c r="H288" s="172">
        <f>ROUND(G288*F288,2)</f>
        <v>0</v>
      </c>
      <c r="I288" s="169" t="s">
        <v>986</v>
      </c>
    </row>
    <row r="289" spans="1:9" ht="11.25" x14ac:dyDescent="0.2">
      <c r="A289" s="716"/>
      <c r="B289" s="5" t="s">
        <v>1079</v>
      </c>
      <c r="C289" s="5"/>
      <c r="D289" s="5" t="s">
        <v>5255</v>
      </c>
      <c r="E289" s="5"/>
      <c r="G289" s="5"/>
      <c r="H289" s="5"/>
      <c r="I289" s="68"/>
    </row>
    <row r="290" spans="1:9" ht="11.25" x14ac:dyDescent="0.2">
      <c r="A290" s="672"/>
      <c r="B290" s="620" t="s">
        <v>985</v>
      </c>
      <c r="C290" s="631"/>
      <c r="D290" s="630" t="s">
        <v>5259</v>
      </c>
      <c r="E290" s="631"/>
      <c r="F290" s="632">
        <v>344.3</v>
      </c>
      <c r="G290" s="631"/>
      <c r="H290" s="631"/>
      <c r="I290" s="633"/>
    </row>
    <row r="291" spans="1:9" ht="30" customHeight="1" x14ac:dyDescent="0.2">
      <c r="A291" s="709" t="s">
        <v>3175</v>
      </c>
      <c r="B291" s="578" t="s">
        <v>1145</v>
      </c>
      <c r="C291" s="579" t="s">
        <v>5257</v>
      </c>
      <c r="D291" s="580" t="s">
        <v>5258</v>
      </c>
      <c r="E291" s="581" t="s">
        <v>125</v>
      </c>
      <c r="F291" s="582">
        <v>189.2</v>
      </c>
      <c r="G291" s="117"/>
      <c r="H291" s="583">
        <f>ROUND(G291*F291,2)</f>
        <v>0</v>
      </c>
      <c r="I291" s="580" t="s">
        <v>986</v>
      </c>
    </row>
    <row r="292" spans="1:9" ht="22.5" x14ac:dyDescent="0.2">
      <c r="A292" s="670"/>
      <c r="B292" s="620" t="s">
        <v>1079</v>
      </c>
      <c r="C292" s="605"/>
      <c r="D292" s="719" t="s">
        <v>5255</v>
      </c>
      <c r="E292" s="605"/>
      <c r="F292" s="605"/>
      <c r="G292" s="605"/>
      <c r="H292" s="605"/>
      <c r="I292" s="606"/>
    </row>
    <row r="293" spans="1:9" ht="11.25" x14ac:dyDescent="0.2">
      <c r="A293" s="672"/>
      <c r="B293" s="620" t="s">
        <v>985</v>
      </c>
      <c r="C293" s="631"/>
      <c r="D293" s="630" t="s">
        <v>5260</v>
      </c>
      <c r="E293" s="631"/>
      <c r="F293" s="632">
        <v>189.2</v>
      </c>
      <c r="G293" s="631"/>
      <c r="H293" s="631"/>
      <c r="I293" s="633"/>
    </row>
    <row r="294" spans="1:9" ht="11.25" x14ac:dyDescent="0.2">
      <c r="A294" s="672"/>
      <c r="B294" s="620"/>
      <c r="C294" s="631"/>
      <c r="D294" s="700" t="s">
        <v>5252</v>
      </c>
      <c r="E294" s="631"/>
      <c r="F294" s="632"/>
      <c r="G294" s="631"/>
      <c r="H294" s="631"/>
      <c r="I294" s="633"/>
    </row>
    <row r="295" spans="1:9" s="46" customFormat="1" ht="24.95" customHeight="1" x14ac:dyDescent="0.25">
      <c r="A295" s="570" t="s">
        <v>904</v>
      </c>
      <c r="B295" s="278" t="s">
        <v>979</v>
      </c>
      <c r="C295" s="669">
        <v>741122641</v>
      </c>
      <c r="D295" s="280" t="s">
        <v>5261</v>
      </c>
      <c r="E295" s="281" t="s">
        <v>125</v>
      </c>
      <c r="F295" s="282">
        <v>30</v>
      </c>
      <c r="G295" s="67"/>
      <c r="H295" s="254">
        <f>ROUND(G295*F295,2)</f>
        <v>0</v>
      </c>
      <c r="I295" s="280" t="s">
        <v>982</v>
      </c>
    </row>
    <row r="296" spans="1:9" ht="11.25" x14ac:dyDescent="0.2">
      <c r="A296" s="670"/>
      <c r="B296" s="622" t="s">
        <v>983</v>
      </c>
      <c r="C296" s="605"/>
      <c r="D296" s="186" t="s">
        <v>5262</v>
      </c>
      <c r="E296" s="605"/>
      <c r="F296" s="605"/>
      <c r="G296" s="605"/>
      <c r="H296" s="605"/>
      <c r="I296" s="606"/>
    </row>
    <row r="297" spans="1:9" ht="11.25" x14ac:dyDescent="0.2">
      <c r="A297" s="671"/>
      <c r="B297" s="620" t="s">
        <v>985</v>
      </c>
      <c r="C297" s="624" t="s">
        <v>986</v>
      </c>
      <c r="D297" s="625" t="s">
        <v>5263</v>
      </c>
      <c r="E297" s="626"/>
      <c r="F297" s="624" t="s">
        <v>986</v>
      </c>
      <c r="G297" s="626"/>
      <c r="H297" s="626"/>
      <c r="I297" s="627"/>
    </row>
    <row r="298" spans="1:9" ht="11.25" x14ac:dyDescent="0.2">
      <c r="A298" s="672"/>
      <c r="B298" s="620" t="s">
        <v>985</v>
      </c>
      <c r="C298" s="629" t="s">
        <v>986</v>
      </c>
      <c r="D298" s="630" t="s">
        <v>891</v>
      </c>
      <c r="E298" s="631"/>
      <c r="F298" s="632">
        <v>30</v>
      </c>
      <c r="G298" s="631"/>
      <c r="H298" s="631"/>
      <c r="I298" s="633"/>
    </row>
    <row r="299" spans="1:9" s="46" customFormat="1" ht="24.95" customHeight="1" x14ac:dyDescent="0.25">
      <c r="A299" s="570" t="s">
        <v>906</v>
      </c>
      <c r="B299" s="278" t="s">
        <v>979</v>
      </c>
      <c r="C299" s="669" t="s">
        <v>5264</v>
      </c>
      <c r="D299" s="280" t="s">
        <v>5265</v>
      </c>
      <c r="E299" s="281" t="s">
        <v>125</v>
      </c>
      <c r="F299" s="282">
        <v>83</v>
      </c>
      <c r="G299" s="67"/>
      <c r="H299" s="254">
        <f>ROUND(G299*F299,2)</f>
        <v>0</v>
      </c>
      <c r="I299" s="280" t="s">
        <v>982</v>
      </c>
    </row>
    <row r="300" spans="1:9" ht="11.25" x14ac:dyDescent="0.2">
      <c r="A300" s="670"/>
      <c r="B300" s="622" t="s">
        <v>983</v>
      </c>
      <c r="C300" s="605"/>
      <c r="D300" s="186" t="s">
        <v>5266</v>
      </c>
      <c r="E300" s="605"/>
      <c r="F300" s="605"/>
      <c r="G300" s="605"/>
      <c r="H300" s="605"/>
      <c r="I300" s="606"/>
    </row>
    <row r="301" spans="1:9" ht="11.25" x14ac:dyDescent="0.2">
      <c r="A301" s="671"/>
      <c r="B301" s="620" t="s">
        <v>985</v>
      </c>
      <c r="C301" s="624" t="s">
        <v>986</v>
      </c>
      <c r="D301" s="625" t="s">
        <v>5267</v>
      </c>
      <c r="E301" s="626"/>
      <c r="F301" s="624" t="s">
        <v>986</v>
      </c>
      <c r="G301" s="626"/>
      <c r="H301" s="626"/>
      <c r="I301" s="627"/>
    </row>
    <row r="302" spans="1:9" ht="11.25" x14ac:dyDescent="0.2">
      <c r="A302" s="672"/>
      <c r="B302" s="620" t="s">
        <v>985</v>
      </c>
      <c r="C302" s="624" t="s">
        <v>986</v>
      </c>
      <c r="D302" s="625" t="s">
        <v>5268</v>
      </c>
      <c r="E302" s="626"/>
      <c r="F302" s="624" t="s">
        <v>986</v>
      </c>
      <c r="G302" s="626"/>
      <c r="H302" s="626"/>
      <c r="I302" s="627"/>
    </row>
    <row r="303" spans="1:9" ht="11.25" x14ac:dyDescent="0.2">
      <c r="A303" s="671"/>
      <c r="B303" s="620" t="s">
        <v>985</v>
      </c>
      <c r="C303" s="629" t="s">
        <v>986</v>
      </c>
      <c r="D303" s="630" t="s">
        <v>908</v>
      </c>
      <c r="E303" s="631"/>
      <c r="F303" s="632">
        <v>40</v>
      </c>
      <c r="G303" s="631"/>
      <c r="H303" s="631"/>
      <c r="I303" s="633"/>
    </row>
    <row r="304" spans="1:9" ht="11.25" x14ac:dyDescent="0.2">
      <c r="A304" s="670"/>
      <c r="B304" s="620" t="s">
        <v>985</v>
      </c>
      <c r="C304" s="624" t="s">
        <v>986</v>
      </c>
      <c r="D304" s="625" t="s">
        <v>5269</v>
      </c>
      <c r="E304" s="626"/>
      <c r="F304" s="624" t="s">
        <v>986</v>
      </c>
      <c r="G304" s="626"/>
      <c r="H304" s="626"/>
      <c r="I304" s="627"/>
    </row>
    <row r="305" spans="1:9" ht="11.25" x14ac:dyDescent="0.2">
      <c r="A305" s="672"/>
      <c r="B305" s="620" t="s">
        <v>985</v>
      </c>
      <c r="C305" s="629" t="s">
        <v>986</v>
      </c>
      <c r="D305" s="630" t="s">
        <v>913</v>
      </c>
      <c r="E305" s="631"/>
      <c r="F305" s="632">
        <v>43</v>
      </c>
      <c r="G305" s="631"/>
      <c r="H305" s="631"/>
      <c r="I305" s="633"/>
    </row>
    <row r="306" spans="1:9" ht="11.25" x14ac:dyDescent="0.2">
      <c r="A306" s="694"/>
      <c r="B306" s="620" t="s">
        <v>985</v>
      </c>
      <c r="C306" s="635" t="s">
        <v>986</v>
      </c>
      <c r="D306" s="636" t="s">
        <v>1023</v>
      </c>
      <c r="E306" s="637"/>
      <c r="F306" s="638">
        <v>83</v>
      </c>
      <c r="G306" s="637"/>
      <c r="H306" s="637"/>
      <c r="I306" s="639"/>
    </row>
    <row r="307" spans="1:9" ht="24.95" customHeight="1" x14ac:dyDescent="0.2">
      <c r="A307" s="707" t="s">
        <v>908</v>
      </c>
      <c r="B307" s="167" t="s">
        <v>1145</v>
      </c>
      <c r="C307" s="168" t="s">
        <v>5270</v>
      </c>
      <c r="D307" s="169" t="s">
        <v>5271</v>
      </c>
      <c r="E307" s="170" t="s">
        <v>125</v>
      </c>
      <c r="F307" s="171">
        <v>33</v>
      </c>
      <c r="G307" s="117"/>
      <c r="H307" s="172">
        <f>ROUND(G307*F307,2)</f>
        <v>0</v>
      </c>
      <c r="I307" s="169" t="s">
        <v>986</v>
      </c>
    </row>
    <row r="308" spans="1:9" ht="11.25" x14ac:dyDescent="0.2">
      <c r="A308" s="716"/>
      <c r="B308" s="5" t="s">
        <v>1079</v>
      </c>
      <c r="C308" s="5"/>
      <c r="D308" s="5" t="s">
        <v>5255</v>
      </c>
      <c r="E308" s="5"/>
      <c r="G308" s="5"/>
      <c r="H308" s="5"/>
      <c r="I308" s="68"/>
    </row>
    <row r="309" spans="1:9" ht="11.25" x14ac:dyDescent="0.2">
      <c r="A309" s="672"/>
      <c r="B309" s="620" t="s">
        <v>985</v>
      </c>
      <c r="C309" s="631"/>
      <c r="D309" s="630" t="s">
        <v>5272</v>
      </c>
      <c r="E309" s="631"/>
      <c r="F309" s="632">
        <v>33</v>
      </c>
      <c r="G309" s="631"/>
      <c r="H309" s="631"/>
      <c r="I309" s="633"/>
    </row>
    <row r="310" spans="1:9" ht="30" customHeight="1" x14ac:dyDescent="0.2">
      <c r="A310" s="709" t="s">
        <v>910</v>
      </c>
      <c r="B310" s="578" t="s">
        <v>1145</v>
      </c>
      <c r="C310" s="579" t="s">
        <v>5273</v>
      </c>
      <c r="D310" s="580" t="s">
        <v>5274</v>
      </c>
      <c r="E310" s="581" t="s">
        <v>125</v>
      </c>
      <c r="F310" s="582">
        <v>91.3</v>
      </c>
      <c r="G310" s="117"/>
      <c r="H310" s="583">
        <f>ROUND(G310*F310,2)</f>
        <v>0</v>
      </c>
      <c r="I310" s="580" t="s">
        <v>986</v>
      </c>
    </row>
    <row r="311" spans="1:9" ht="22.5" x14ac:dyDescent="0.2">
      <c r="A311" s="672"/>
      <c r="B311" s="620" t="s">
        <v>1079</v>
      </c>
      <c r="C311" s="605"/>
      <c r="D311" s="719" t="s">
        <v>5255</v>
      </c>
      <c r="E311" s="605"/>
      <c r="F311" s="605"/>
      <c r="G311" s="605"/>
      <c r="H311" s="605"/>
      <c r="I311" s="606"/>
    </row>
    <row r="312" spans="1:9" ht="11.25" x14ac:dyDescent="0.2">
      <c r="A312" s="694"/>
      <c r="B312" s="620" t="s">
        <v>985</v>
      </c>
      <c r="C312" s="631"/>
      <c r="D312" s="630" t="s">
        <v>5198</v>
      </c>
      <c r="E312" s="631"/>
      <c r="F312" s="632">
        <v>91.3</v>
      </c>
      <c r="G312" s="631"/>
      <c r="H312" s="631"/>
      <c r="I312" s="633"/>
    </row>
    <row r="313" spans="1:9" s="46" customFormat="1" ht="24.95" customHeight="1" x14ac:dyDescent="0.25">
      <c r="A313" s="570" t="s">
        <v>3201</v>
      </c>
      <c r="B313" s="278" t="s">
        <v>979</v>
      </c>
      <c r="C313" s="669" t="s">
        <v>5275</v>
      </c>
      <c r="D313" s="280" t="s">
        <v>5276</v>
      </c>
      <c r="E313" s="281" t="s">
        <v>125</v>
      </c>
      <c r="F313" s="282">
        <v>436</v>
      </c>
      <c r="G313" s="67"/>
      <c r="H313" s="254">
        <f>ROUND(G313*F313,2)</f>
        <v>0</v>
      </c>
      <c r="I313" s="280" t="s">
        <v>982</v>
      </c>
    </row>
    <row r="314" spans="1:9" ht="11.25" x14ac:dyDescent="0.2">
      <c r="A314" s="716"/>
      <c r="B314" s="5" t="s">
        <v>983</v>
      </c>
      <c r="C314" s="5"/>
      <c r="D314" s="5" t="s">
        <v>5277</v>
      </c>
      <c r="E314" s="5"/>
      <c r="G314" s="5"/>
      <c r="H314" s="5"/>
      <c r="I314" s="68"/>
    </row>
    <row r="315" spans="1:9" ht="11.25" x14ac:dyDescent="0.2">
      <c r="A315" s="671"/>
      <c r="B315" s="620" t="s">
        <v>985</v>
      </c>
      <c r="C315" s="624" t="s">
        <v>986</v>
      </c>
      <c r="D315" s="625" t="s">
        <v>5278</v>
      </c>
      <c r="E315" s="626"/>
      <c r="F315" s="624" t="s">
        <v>986</v>
      </c>
      <c r="G315" s="626"/>
      <c r="H315" s="626"/>
      <c r="I315" s="627"/>
    </row>
    <row r="316" spans="1:9" ht="11.25" x14ac:dyDescent="0.2">
      <c r="A316" s="671"/>
      <c r="B316" s="620" t="s">
        <v>985</v>
      </c>
      <c r="C316" s="624" t="s">
        <v>986</v>
      </c>
      <c r="D316" s="625" t="s">
        <v>5279</v>
      </c>
      <c r="E316" s="626"/>
      <c r="F316" s="624" t="s">
        <v>986</v>
      </c>
      <c r="G316" s="626"/>
      <c r="H316" s="626"/>
      <c r="I316" s="627"/>
    </row>
    <row r="317" spans="1:9" ht="11.25" x14ac:dyDescent="0.2">
      <c r="A317" s="672"/>
      <c r="B317" s="620" t="s">
        <v>985</v>
      </c>
      <c r="C317" s="629" t="s">
        <v>986</v>
      </c>
      <c r="D317" s="630" t="s">
        <v>915</v>
      </c>
      <c r="E317" s="631"/>
      <c r="F317" s="632">
        <v>45</v>
      </c>
      <c r="G317" s="631"/>
      <c r="H317" s="631"/>
      <c r="I317" s="633"/>
    </row>
    <row r="318" spans="1:9" ht="11.25" x14ac:dyDescent="0.2">
      <c r="A318" s="716"/>
      <c r="B318" s="620" t="s">
        <v>985</v>
      </c>
      <c r="C318" s="629" t="s">
        <v>986</v>
      </c>
      <c r="D318" s="630" t="s">
        <v>5280</v>
      </c>
      <c r="E318" s="5"/>
      <c r="F318" s="5" t="s">
        <v>986</v>
      </c>
      <c r="G318" s="5"/>
      <c r="H318" s="5"/>
      <c r="I318" s="68"/>
    </row>
    <row r="319" spans="1:9" ht="11.25" x14ac:dyDescent="0.2">
      <c r="A319" s="672"/>
      <c r="B319" s="620" t="s">
        <v>985</v>
      </c>
      <c r="C319" s="629" t="s">
        <v>986</v>
      </c>
      <c r="D319" s="630" t="s">
        <v>915</v>
      </c>
      <c r="E319" s="631"/>
      <c r="F319" s="632">
        <v>45</v>
      </c>
      <c r="G319" s="631"/>
      <c r="H319" s="631"/>
      <c r="I319" s="633"/>
    </row>
    <row r="320" spans="1:9" ht="11.25" x14ac:dyDescent="0.2">
      <c r="A320" s="671"/>
      <c r="B320" s="620" t="s">
        <v>985</v>
      </c>
      <c r="C320" s="624" t="s">
        <v>986</v>
      </c>
      <c r="D320" s="625" t="s">
        <v>5281</v>
      </c>
      <c r="E320" s="626"/>
      <c r="F320" s="624" t="s">
        <v>986</v>
      </c>
      <c r="G320" s="626"/>
      <c r="H320" s="626"/>
      <c r="I320" s="627"/>
    </row>
    <row r="321" spans="1:9" ht="11.25" x14ac:dyDescent="0.2">
      <c r="A321" s="672"/>
      <c r="B321" s="620" t="s">
        <v>985</v>
      </c>
      <c r="C321" s="629" t="s">
        <v>986</v>
      </c>
      <c r="D321" s="630" t="s">
        <v>915</v>
      </c>
      <c r="E321" s="631"/>
      <c r="F321" s="632">
        <v>45</v>
      </c>
      <c r="G321" s="631"/>
      <c r="H321" s="631"/>
      <c r="I321" s="633"/>
    </row>
    <row r="322" spans="1:9" ht="11.25" x14ac:dyDescent="0.2">
      <c r="A322" s="716"/>
      <c r="B322" s="620" t="s">
        <v>985</v>
      </c>
      <c r="C322" s="629" t="s">
        <v>986</v>
      </c>
      <c r="D322" s="625" t="s">
        <v>5282</v>
      </c>
      <c r="E322" s="5"/>
      <c r="F322" s="5" t="s">
        <v>986</v>
      </c>
      <c r="G322" s="5"/>
      <c r="H322" s="5"/>
      <c r="I322" s="68"/>
    </row>
    <row r="323" spans="1:9" ht="11.25" x14ac:dyDescent="0.2">
      <c r="A323" s="672"/>
      <c r="B323" s="620" t="s">
        <v>985</v>
      </c>
      <c r="C323" s="629" t="s">
        <v>986</v>
      </c>
      <c r="D323" s="630" t="s">
        <v>1243</v>
      </c>
      <c r="E323" s="631"/>
      <c r="F323" s="632">
        <v>64</v>
      </c>
      <c r="G323" s="631"/>
      <c r="H323" s="631"/>
      <c r="I323" s="633"/>
    </row>
    <row r="324" spans="1:9" ht="11.25" x14ac:dyDescent="0.2">
      <c r="A324" s="710"/>
      <c r="B324" s="620" t="s">
        <v>985</v>
      </c>
      <c r="C324" s="711" t="s">
        <v>986</v>
      </c>
      <c r="D324" s="712" t="s">
        <v>988</v>
      </c>
      <c r="E324" s="713"/>
      <c r="F324" s="714">
        <v>199</v>
      </c>
      <c r="G324" s="713"/>
      <c r="H324" s="713"/>
      <c r="I324" s="715"/>
    </row>
    <row r="325" spans="1:9" ht="11.25" x14ac:dyDescent="0.2">
      <c r="A325" s="671"/>
      <c r="B325" s="620" t="s">
        <v>985</v>
      </c>
      <c r="C325" s="624" t="s">
        <v>986</v>
      </c>
      <c r="D325" s="625" t="s">
        <v>5283</v>
      </c>
      <c r="E325" s="626"/>
      <c r="F325" s="624" t="s">
        <v>986</v>
      </c>
      <c r="G325" s="626"/>
      <c r="H325" s="626"/>
      <c r="I325" s="627"/>
    </row>
    <row r="326" spans="1:9" ht="11.25" x14ac:dyDescent="0.2">
      <c r="A326" s="671"/>
      <c r="B326" s="620" t="s">
        <v>985</v>
      </c>
      <c r="C326" s="624" t="s">
        <v>986</v>
      </c>
      <c r="D326" s="625" t="s">
        <v>5284</v>
      </c>
      <c r="E326" s="626"/>
      <c r="F326" s="624" t="s">
        <v>986</v>
      </c>
      <c r="G326" s="626"/>
      <c r="H326" s="626"/>
      <c r="I326" s="627"/>
    </row>
    <row r="327" spans="1:9" ht="11.25" x14ac:dyDescent="0.2">
      <c r="A327" s="672"/>
      <c r="B327" s="620" t="s">
        <v>985</v>
      </c>
      <c r="C327" s="629" t="s">
        <v>986</v>
      </c>
      <c r="D327" s="630" t="s">
        <v>1016</v>
      </c>
      <c r="E327" s="631"/>
      <c r="F327" s="632">
        <v>8</v>
      </c>
      <c r="G327" s="631"/>
      <c r="H327" s="631"/>
      <c r="I327" s="633"/>
    </row>
    <row r="328" spans="1:9" ht="11.25" x14ac:dyDescent="0.2">
      <c r="A328" s="671"/>
      <c r="B328" s="620" t="s">
        <v>985</v>
      </c>
      <c r="C328" s="624" t="s">
        <v>986</v>
      </c>
      <c r="D328" s="625" t="s">
        <v>5285</v>
      </c>
      <c r="E328" s="626"/>
      <c r="F328" s="624" t="s">
        <v>986</v>
      </c>
      <c r="G328" s="626"/>
      <c r="H328" s="626"/>
      <c r="I328" s="627"/>
    </row>
    <row r="329" spans="1:9" ht="11.25" x14ac:dyDescent="0.2">
      <c r="A329" s="672"/>
      <c r="B329" s="620" t="s">
        <v>985</v>
      </c>
      <c r="C329" s="629" t="s">
        <v>986</v>
      </c>
      <c r="D329" s="630" t="s">
        <v>2719</v>
      </c>
      <c r="E329" s="631"/>
      <c r="F329" s="632">
        <v>72</v>
      </c>
      <c r="G329" s="631"/>
      <c r="H329" s="631"/>
      <c r="I329" s="633"/>
    </row>
    <row r="330" spans="1:9" ht="11.25" x14ac:dyDescent="0.2">
      <c r="A330" s="716"/>
      <c r="B330" s="5" t="s">
        <v>985</v>
      </c>
      <c r="C330" s="5" t="s">
        <v>986</v>
      </c>
      <c r="D330" s="625" t="s">
        <v>5286</v>
      </c>
      <c r="E330" s="5"/>
      <c r="F330" s="5" t="s">
        <v>986</v>
      </c>
      <c r="G330" s="5"/>
      <c r="H330" s="5"/>
      <c r="I330" s="68"/>
    </row>
    <row r="331" spans="1:9" ht="30" customHeight="1" x14ac:dyDescent="0.2">
      <c r="A331" s="672"/>
      <c r="B331" s="620" t="s">
        <v>985</v>
      </c>
      <c r="C331" s="629" t="s">
        <v>986</v>
      </c>
      <c r="D331" s="630" t="s">
        <v>1258</v>
      </c>
      <c r="E331" s="631"/>
      <c r="F331" s="632">
        <v>67</v>
      </c>
      <c r="G331" s="631"/>
      <c r="H331" s="631"/>
      <c r="I331" s="633"/>
    </row>
    <row r="332" spans="1:9" ht="11.25" x14ac:dyDescent="0.2">
      <c r="A332" s="710"/>
      <c r="B332" s="620" t="s">
        <v>985</v>
      </c>
      <c r="C332" s="711" t="s">
        <v>986</v>
      </c>
      <c r="D332" s="712" t="s">
        <v>988</v>
      </c>
      <c r="E332" s="713"/>
      <c r="F332" s="714">
        <v>147</v>
      </c>
      <c r="G332" s="713"/>
      <c r="H332" s="713"/>
      <c r="I332" s="715"/>
    </row>
    <row r="333" spans="1:9" ht="11.25" x14ac:dyDescent="0.2">
      <c r="A333" s="671"/>
      <c r="B333" s="620" t="s">
        <v>985</v>
      </c>
      <c r="C333" s="624" t="s">
        <v>986</v>
      </c>
      <c r="D333" s="625" t="s">
        <v>5287</v>
      </c>
      <c r="E333" s="626"/>
      <c r="F333" s="624" t="s">
        <v>986</v>
      </c>
      <c r="G333" s="626"/>
      <c r="H333" s="626"/>
      <c r="I333" s="627"/>
    </row>
    <row r="334" spans="1:9" ht="30" customHeight="1" x14ac:dyDescent="0.2">
      <c r="A334" s="672"/>
      <c r="B334" s="620" t="s">
        <v>985</v>
      </c>
      <c r="C334" s="629" t="s">
        <v>986</v>
      </c>
      <c r="D334" s="630" t="s">
        <v>2748</v>
      </c>
      <c r="E334" s="631"/>
      <c r="F334" s="632">
        <v>90</v>
      </c>
      <c r="G334" s="631"/>
      <c r="H334" s="631"/>
      <c r="I334" s="633"/>
    </row>
    <row r="335" spans="1:9" ht="11.25" x14ac:dyDescent="0.2">
      <c r="A335" s="710"/>
      <c r="B335" s="620" t="s">
        <v>985</v>
      </c>
      <c r="C335" s="711" t="s">
        <v>986</v>
      </c>
      <c r="D335" s="712" t="s">
        <v>988</v>
      </c>
      <c r="E335" s="713"/>
      <c r="F335" s="714">
        <v>90</v>
      </c>
      <c r="G335" s="713"/>
      <c r="H335" s="713"/>
      <c r="I335" s="715"/>
    </row>
    <row r="336" spans="1:9" ht="11.25" x14ac:dyDescent="0.2">
      <c r="A336" s="671"/>
      <c r="B336" s="620" t="s">
        <v>985</v>
      </c>
      <c r="C336" s="624" t="s">
        <v>986</v>
      </c>
      <c r="D336" s="625" t="s">
        <v>1023</v>
      </c>
      <c r="E336" s="626"/>
      <c r="F336" s="624">
        <v>436</v>
      </c>
      <c r="G336" s="626"/>
      <c r="H336" s="626"/>
      <c r="I336" s="627"/>
    </row>
    <row r="337" spans="1:9" s="46" customFormat="1" ht="24.95" customHeight="1" x14ac:dyDescent="0.25">
      <c r="A337" s="571" t="s">
        <v>3207</v>
      </c>
      <c r="B337" s="572" t="s">
        <v>979</v>
      </c>
      <c r="C337" s="718" t="s">
        <v>5275</v>
      </c>
      <c r="D337" s="574" t="s">
        <v>5276</v>
      </c>
      <c r="E337" s="575" t="s">
        <v>125</v>
      </c>
      <c r="F337" s="576">
        <v>212</v>
      </c>
      <c r="G337" s="67"/>
      <c r="H337" s="577">
        <f>ROUND(G337*F337,2)</f>
        <v>0</v>
      </c>
      <c r="I337" s="574" t="s">
        <v>982</v>
      </c>
    </row>
    <row r="338" spans="1:9" ht="11.25" x14ac:dyDescent="0.2">
      <c r="A338" s="672"/>
      <c r="B338" s="622" t="s">
        <v>983</v>
      </c>
      <c r="C338" s="605"/>
      <c r="D338" s="186" t="s">
        <v>5277</v>
      </c>
      <c r="E338" s="605"/>
      <c r="F338" s="605"/>
      <c r="G338" s="605"/>
      <c r="H338" s="605"/>
      <c r="I338" s="606"/>
    </row>
    <row r="339" spans="1:9" ht="11.25" x14ac:dyDescent="0.2">
      <c r="A339" s="694"/>
      <c r="B339" s="620" t="s">
        <v>985</v>
      </c>
      <c r="C339" s="624" t="s">
        <v>986</v>
      </c>
      <c r="D339" s="625" t="s">
        <v>5288</v>
      </c>
      <c r="E339" s="626"/>
      <c r="F339" s="624" t="s">
        <v>986</v>
      </c>
      <c r="G339" s="626"/>
      <c r="H339" s="626"/>
      <c r="I339" s="627"/>
    </row>
    <row r="340" spans="1:9" ht="11.25" x14ac:dyDescent="0.2">
      <c r="A340" s="672"/>
      <c r="B340" s="620" t="s">
        <v>985</v>
      </c>
      <c r="C340" s="629" t="s">
        <v>986</v>
      </c>
      <c r="D340" s="630" t="s">
        <v>5289</v>
      </c>
      <c r="E340" s="631"/>
      <c r="F340" s="632">
        <v>212</v>
      </c>
      <c r="G340" s="631"/>
      <c r="H340" s="631"/>
      <c r="I340" s="633"/>
    </row>
    <row r="341" spans="1:9" ht="11.25" x14ac:dyDescent="0.2">
      <c r="A341" s="672"/>
      <c r="B341" s="620"/>
      <c r="C341" s="629"/>
      <c r="D341" s="700" t="s">
        <v>5290</v>
      </c>
      <c r="E341" s="631"/>
      <c r="F341" s="632"/>
      <c r="G341" s="631"/>
      <c r="H341" s="631"/>
      <c r="I341" s="633"/>
    </row>
    <row r="342" spans="1:9" ht="30" customHeight="1" x14ac:dyDescent="0.2">
      <c r="A342" s="709" t="s">
        <v>913</v>
      </c>
      <c r="B342" s="578" t="s">
        <v>1145</v>
      </c>
      <c r="C342" s="579" t="s">
        <v>5291</v>
      </c>
      <c r="D342" s="580" t="s">
        <v>5292</v>
      </c>
      <c r="E342" s="581" t="s">
        <v>125</v>
      </c>
      <c r="F342" s="582">
        <v>233.2</v>
      </c>
      <c r="G342" s="117"/>
      <c r="H342" s="583">
        <f>ROUND(G342*F342,2)</f>
        <v>0</v>
      </c>
      <c r="I342" s="580" t="s">
        <v>986</v>
      </c>
    </row>
    <row r="343" spans="1:9" ht="123.75" x14ac:dyDescent="0.2">
      <c r="A343" s="672"/>
      <c r="B343" s="620" t="s">
        <v>1079</v>
      </c>
      <c r="C343" s="605"/>
      <c r="D343" s="719" t="s">
        <v>5293</v>
      </c>
      <c r="E343" s="605"/>
      <c r="F343" s="605"/>
      <c r="G343" s="605"/>
      <c r="H343" s="605"/>
      <c r="I343" s="606"/>
    </row>
    <row r="344" spans="1:9" ht="11.25" x14ac:dyDescent="0.2">
      <c r="A344" s="672"/>
      <c r="B344" s="620" t="s">
        <v>985</v>
      </c>
      <c r="C344" s="631"/>
      <c r="D344" s="630" t="s">
        <v>5294</v>
      </c>
      <c r="E344" s="631"/>
      <c r="F344" s="632">
        <v>233.2</v>
      </c>
      <c r="G344" s="631"/>
      <c r="H344" s="631"/>
      <c r="I344" s="633"/>
    </row>
    <row r="345" spans="1:9" ht="24.95" customHeight="1" x14ac:dyDescent="0.2">
      <c r="A345" s="707" t="s">
        <v>914</v>
      </c>
      <c r="B345" s="167" t="s">
        <v>1145</v>
      </c>
      <c r="C345" s="168" t="s">
        <v>5295</v>
      </c>
      <c r="D345" s="169" t="s">
        <v>5296</v>
      </c>
      <c r="E345" s="170" t="s">
        <v>125</v>
      </c>
      <c r="F345" s="171">
        <v>161.69999999999999</v>
      </c>
      <c r="G345" s="117"/>
      <c r="H345" s="172">
        <f>ROUND(G345*F345,2)</f>
        <v>0</v>
      </c>
      <c r="I345" s="169" t="s">
        <v>986</v>
      </c>
    </row>
    <row r="346" spans="1:9" ht="11.25" x14ac:dyDescent="0.2">
      <c r="A346" s="672"/>
      <c r="B346" s="620" t="s">
        <v>985</v>
      </c>
      <c r="C346" s="631"/>
      <c r="D346" s="630" t="s">
        <v>5297</v>
      </c>
      <c r="E346" s="631"/>
      <c r="F346" s="632">
        <v>161.69999999999999</v>
      </c>
      <c r="G346" s="631"/>
      <c r="H346" s="631"/>
      <c r="I346" s="633"/>
    </row>
    <row r="347" spans="1:9" ht="24.95" customHeight="1" x14ac:dyDescent="0.2">
      <c r="A347" s="707" t="s">
        <v>915</v>
      </c>
      <c r="B347" s="167" t="s">
        <v>1145</v>
      </c>
      <c r="C347" s="168" t="s">
        <v>5298</v>
      </c>
      <c r="D347" s="169" t="s">
        <v>5299</v>
      </c>
      <c r="E347" s="170" t="s">
        <v>125</v>
      </c>
      <c r="F347" s="171">
        <v>108.9</v>
      </c>
      <c r="G347" s="117"/>
      <c r="H347" s="172">
        <f>ROUND(G347*F347,2)</f>
        <v>0</v>
      </c>
      <c r="I347" s="169" t="s">
        <v>986</v>
      </c>
    </row>
    <row r="348" spans="1:9" ht="11.25" x14ac:dyDescent="0.2">
      <c r="A348" s="672"/>
      <c r="B348" s="620" t="s">
        <v>985</v>
      </c>
      <c r="C348" s="631"/>
      <c r="D348" s="630" t="s">
        <v>5300</v>
      </c>
      <c r="E348" s="631"/>
      <c r="F348" s="632">
        <v>108.9</v>
      </c>
      <c r="G348" s="631"/>
      <c r="H348" s="631"/>
      <c r="I348" s="633"/>
    </row>
    <row r="349" spans="1:9" ht="24.95" customHeight="1" x14ac:dyDescent="0.2">
      <c r="A349" s="707" t="s">
        <v>1166</v>
      </c>
      <c r="B349" s="167" t="s">
        <v>1145</v>
      </c>
      <c r="C349" s="168" t="s">
        <v>5301</v>
      </c>
      <c r="D349" s="169" t="s">
        <v>5302</v>
      </c>
      <c r="E349" s="170" t="s">
        <v>125</v>
      </c>
      <c r="F349" s="171">
        <v>99</v>
      </c>
      <c r="G349" s="117"/>
      <c r="H349" s="172">
        <f>ROUND(G349*F349,2)</f>
        <v>0</v>
      </c>
      <c r="I349" s="169" t="s">
        <v>986</v>
      </c>
    </row>
    <row r="350" spans="1:9" ht="11.25" x14ac:dyDescent="0.2">
      <c r="A350" s="672"/>
      <c r="B350" s="620" t="s">
        <v>985</v>
      </c>
      <c r="C350" s="631"/>
      <c r="D350" s="630" t="s">
        <v>5303</v>
      </c>
      <c r="E350" s="631"/>
      <c r="F350" s="632">
        <v>99</v>
      </c>
      <c r="G350" s="631"/>
      <c r="H350" s="631"/>
      <c r="I350" s="633"/>
    </row>
    <row r="351" spans="1:9" s="46" customFormat="1" ht="24.95" customHeight="1" x14ac:dyDescent="0.25">
      <c r="A351" s="570" t="s">
        <v>5304</v>
      </c>
      <c r="B351" s="278" t="s">
        <v>979</v>
      </c>
      <c r="C351" s="669" t="s">
        <v>5305</v>
      </c>
      <c r="D351" s="280" t="s">
        <v>5306</v>
      </c>
      <c r="E351" s="281" t="s">
        <v>92</v>
      </c>
      <c r="F351" s="282">
        <v>108</v>
      </c>
      <c r="G351" s="67"/>
      <c r="H351" s="254">
        <f>ROUND(G351*F351,2)</f>
        <v>0</v>
      </c>
      <c r="I351" s="280" t="s">
        <v>982</v>
      </c>
    </row>
    <row r="352" spans="1:9" ht="11.25" x14ac:dyDescent="0.2">
      <c r="A352" s="670"/>
      <c r="B352" s="622" t="s">
        <v>983</v>
      </c>
      <c r="C352" s="605"/>
      <c r="D352" s="186" t="s">
        <v>5307</v>
      </c>
      <c r="E352" s="605"/>
      <c r="F352" s="605"/>
      <c r="G352" s="605"/>
      <c r="H352" s="605"/>
      <c r="I352" s="606"/>
    </row>
    <row r="353" spans="1:9" ht="11.25" x14ac:dyDescent="0.2">
      <c r="A353" s="672"/>
      <c r="B353" s="620" t="s">
        <v>985</v>
      </c>
      <c r="C353" s="629" t="s">
        <v>986</v>
      </c>
      <c r="D353" s="630" t="s">
        <v>5308</v>
      </c>
      <c r="E353" s="631"/>
      <c r="F353" s="632">
        <v>66</v>
      </c>
      <c r="G353" s="631"/>
      <c r="H353" s="631"/>
      <c r="I353" s="633"/>
    </row>
    <row r="354" spans="1:9" ht="30" customHeight="1" x14ac:dyDescent="0.2">
      <c r="A354" s="672"/>
      <c r="B354" s="620" t="s">
        <v>985</v>
      </c>
      <c r="C354" s="629" t="s">
        <v>986</v>
      </c>
      <c r="D354" s="630" t="s">
        <v>5309</v>
      </c>
      <c r="E354" s="631"/>
      <c r="F354" s="632">
        <v>10</v>
      </c>
      <c r="G354" s="631"/>
      <c r="H354" s="631"/>
      <c r="I354" s="633"/>
    </row>
    <row r="355" spans="1:9" ht="11.25" x14ac:dyDescent="0.2">
      <c r="A355" s="672"/>
      <c r="B355" s="620" t="s">
        <v>985</v>
      </c>
      <c r="C355" s="629" t="s">
        <v>986</v>
      </c>
      <c r="D355" s="630" t="s">
        <v>5310</v>
      </c>
      <c r="E355" s="631"/>
      <c r="F355" s="632">
        <v>32</v>
      </c>
      <c r="G355" s="631"/>
      <c r="H355" s="631"/>
      <c r="I355" s="633"/>
    </row>
    <row r="356" spans="1:9" ht="11.25" x14ac:dyDescent="0.2">
      <c r="A356" s="720"/>
      <c r="B356" s="620" t="s">
        <v>985</v>
      </c>
      <c r="C356" s="635" t="s">
        <v>986</v>
      </c>
      <c r="D356" s="636" t="s">
        <v>1023</v>
      </c>
      <c r="E356" s="637"/>
      <c r="F356" s="638">
        <v>108</v>
      </c>
      <c r="G356" s="637"/>
      <c r="H356" s="637"/>
      <c r="I356" s="639"/>
    </row>
    <row r="357" spans="1:9" s="46" customFormat="1" ht="24.95" customHeight="1" x14ac:dyDescent="0.25">
      <c r="A357" s="571" t="s">
        <v>5311</v>
      </c>
      <c r="B357" s="572" t="s">
        <v>979</v>
      </c>
      <c r="C357" s="718" t="s">
        <v>5305</v>
      </c>
      <c r="D357" s="574" t="s">
        <v>5306</v>
      </c>
      <c r="E357" s="575" t="s">
        <v>92</v>
      </c>
      <c r="F357" s="576">
        <v>474</v>
      </c>
      <c r="G357" s="67"/>
      <c r="H357" s="577">
        <f>ROUND(G357*F357,2)</f>
        <v>0</v>
      </c>
      <c r="I357" s="574" t="s">
        <v>982</v>
      </c>
    </row>
    <row r="358" spans="1:9" ht="11.25" x14ac:dyDescent="0.2">
      <c r="A358" s="672"/>
      <c r="B358" s="622" t="s">
        <v>983</v>
      </c>
      <c r="C358" s="605"/>
      <c r="D358" s="186" t="s">
        <v>5307</v>
      </c>
      <c r="E358" s="605"/>
      <c r="F358" s="605"/>
      <c r="G358" s="605"/>
      <c r="H358" s="605"/>
      <c r="I358" s="606"/>
    </row>
    <row r="359" spans="1:9" ht="11.25" x14ac:dyDescent="0.2">
      <c r="A359" s="708"/>
      <c r="B359" s="620" t="s">
        <v>985</v>
      </c>
      <c r="C359" s="629" t="s">
        <v>986</v>
      </c>
      <c r="D359" s="630" t="s">
        <v>5312</v>
      </c>
      <c r="E359" s="631"/>
      <c r="F359" s="632">
        <v>474</v>
      </c>
      <c r="G359" s="631"/>
      <c r="H359" s="631"/>
      <c r="I359" s="633"/>
    </row>
    <row r="360" spans="1:9" ht="11.25" x14ac:dyDescent="0.2">
      <c r="A360" s="721"/>
      <c r="B360" s="679"/>
      <c r="C360" s="642"/>
      <c r="D360" s="700" t="s">
        <v>5313</v>
      </c>
      <c r="E360" s="644"/>
      <c r="F360" s="645"/>
      <c r="G360" s="644"/>
      <c r="H360" s="644"/>
      <c r="I360" s="646"/>
    </row>
    <row r="361" spans="1:9" s="46" customFormat="1" ht="24.95" customHeight="1" x14ac:dyDescent="0.25">
      <c r="A361" s="570" t="s">
        <v>1175</v>
      </c>
      <c r="B361" s="278" t="s">
        <v>979</v>
      </c>
      <c r="C361" s="669" t="s">
        <v>5314</v>
      </c>
      <c r="D361" s="280" t="s">
        <v>5315</v>
      </c>
      <c r="E361" s="281" t="s">
        <v>92</v>
      </c>
      <c r="F361" s="282">
        <v>4</v>
      </c>
      <c r="G361" s="67"/>
      <c r="H361" s="254">
        <f>ROUND(G361*F361,2)</f>
        <v>0</v>
      </c>
      <c r="I361" s="280" t="s">
        <v>982</v>
      </c>
    </row>
    <row r="362" spans="1:9" ht="11.25" x14ac:dyDescent="0.2">
      <c r="A362" s="672"/>
      <c r="B362" s="620" t="s">
        <v>983</v>
      </c>
      <c r="C362" s="629"/>
      <c r="D362" s="630" t="s">
        <v>5316</v>
      </c>
      <c r="E362" s="631"/>
      <c r="F362" s="632"/>
      <c r="G362" s="631"/>
      <c r="H362" s="631"/>
      <c r="I362" s="633"/>
    </row>
    <row r="363" spans="1:9" ht="11.25" x14ac:dyDescent="0.2">
      <c r="A363" s="672"/>
      <c r="B363" s="620" t="s">
        <v>985</v>
      </c>
      <c r="C363" s="629" t="s">
        <v>986</v>
      </c>
      <c r="D363" s="630" t="s">
        <v>5317</v>
      </c>
      <c r="E363" s="631"/>
      <c r="F363" s="632">
        <v>4</v>
      </c>
      <c r="G363" s="631"/>
      <c r="H363" s="631"/>
      <c r="I363" s="633"/>
    </row>
    <row r="364" spans="1:9" s="46" customFormat="1" ht="24.95" customHeight="1" x14ac:dyDescent="0.25">
      <c r="A364" s="570" t="s">
        <v>4895</v>
      </c>
      <c r="B364" s="278" t="s">
        <v>979</v>
      </c>
      <c r="C364" s="669" t="s">
        <v>5318</v>
      </c>
      <c r="D364" s="280" t="s">
        <v>5319</v>
      </c>
      <c r="E364" s="281" t="s">
        <v>92</v>
      </c>
      <c r="F364" s="282">
        <v>2</v>
      </c>
      <c r="G364" s="67"/>
      <c r="H364" s="254">
        <f>ROUND(G364*F364,2)</f>
        <v>0</v>
      </c>
      <c r="I364" s="280" t="s">
        <v>982</v>
      </c>
    </row>
    <row r="365" spans="1:9" ht="11.25" x14ac:dyDescent="0.2">
      <c r="A365" s="672"/>
      <c r="B365" s="620" t="s">
        <v>983</v>
      </c>
      <c r="C365" s="629"/>
      <c r="D365" s="630" t="s">
        <v>5320</v>
      </c>
      <c r="E365" s="631"/>
      <c r="F365" s="632"/>
      <c r="G365" s="631"/>
      <c r="H365" s="631"/>
      <c r="I365" s="633"/>
    </row>
    <row r="366" spans="1:9" ht="11.25" x14ac:dyDescent="0.2">
      <c r="A366" s="672"/>
      <c r="B366" s="620" t="s">
        <v>985</v>
      </c>
      <c r="C366" s="629" t="s">
        <v>986</v>
      </c>
      <c r="D366" s="630" t="s">
        <v>5321</v>
      </c>
      <c r="E366" s="631"/>
      <c r="F366" s="632">
        <v>2</v>
      </c>
      <c r="G366" s="631"/>
      <c r="H366" s="631"/>
      <c r="I366" s="633"/>
    </row>
    <row r="367" spans="1:9" ht="30" x14ac:dyDescent="0.2">
      <c r="A367" s="571" t="s">
        <v>4899</v>
      </c>
      <c r="B367" s="572" t="s">
        <v>979</v>
      </c>
      <c r="C367" s="718" t="s">
        <v>5318</v>
      </c>
      <c r="D367" s="574" t="s">
        <v>5319</v>
      </c>
      <c r="E367" s="575" t="s">
        <v>92</v>
      </c>
      <c r="F367" s="576">
        <v>20</v>
      </c>
      <c r="G367" s="67"/>
      <c r="H367" s="577">
        <f>ROUND(G367*F367,2)</f>
        <v>0</v>
      </c>
      <c r="I367" s="574" t="s">
        <v>982</v>
      </c>
    </row>
    <row r="368" spans="1:9" ht="11.25" x14ac:dyDescent="0.2">
      <c r="A368" s="670"/>
      <c r="B368" s="622" t="s">
        <v>983</v>
      </c>
      <c r="C368" s="605"/>
      <c r="D368" s="186" t="s">
        <v>5320</v>
      </c>
      <c r="E368" s="605"/>
      <c r="F368" s="605"/>
      <c r="G368" s="605"/>
      <c r="H368" s="605"/>
      <c r="I368" s="606"/>
    </row>
    <row r="369" spans="1:9" ht="11.25" x14ac:dyDescent="0.2">
      <c r="A369" s="694"/>
      <c r="B369" s="620" t="s">
        <v>985</v>
      </c>
      <c r="C369" s="629" t="s">
        <v>986</v>
      </c>
      <c r="D369" s="630" t="s">
        <v>5322</v>
      </c>
      <c r="E369" s="631"/>
      <c r="F369" s="632">
        <v>20</v>
      </c>
      <c r="G369" s="631"/>
      <c r="H369" s="631"/>
      <c r="I369" s="633"/>
    </row>
    <row r="370" spans="1:9" ht="11.25" x14ac:dyDescent="0.2">
      <c r="A370" s="720"/>
      <c r="B370" s="620"/>
      <c r="C370" s="629"/>
      <c r="D370" s="700" t="s">
        <v>5323</v>
      </c>
      <c r="E370" s="631"/>
      <c r="F370" s="632"/>
      <c r="G370" s="631"/>
      <c r="H370" s="631"/>
      <c r="I370" s="633"/>
    </row>
    <row r="371" spans="1:9" s="46" customFormat="1" ht="24.95" customHeight="1" x14ac:dyDescent="0.25">
      <c r="A371" s="570" t="s">
        <v>1184</v>
      </c>
      <c r="B371" s="278" t="s">
        <v>979</v>
      </c>
      <c r="C371" s="669" t="s">
        <v>5324</v>
      </c>
      <c r="D371" s="280" t="s">
        <v>5325</v>
      </c>
      <c r="E371" s="281" t="s">
        <v>92</v>
      </c>
      <c r="F371" s="282">
        <v>21</v>
      </c>
      <c r="G371" s="67"/>
      <c r="H371" s="254">
        <f>ROUND(G371*F371,2)</f>
        <v>0</v>
      </c>
      <c r="I371" s="280" t="s">
        <v>986</v>
      </c>
    </row>
    <row r="372" spans="1:9" ht="11.25" x14ac:dyDescent="0.2">
      <c r="A372" s="694"/>
      <c r="B372" s="620" t="s">
        <v>985</v>
      </c>
      <c r="C372" s="629" t="s">
        <v>986</v>
      </c>
      <c r="D372" s="630" t="s">
        <v>73</v>
      </c>
      <c r="E372" s="631"/>
      <c r="F372" s="632">
        <v>1</v>
      </c>
      <c r="G372" s="631"/>
      <c r="H372" s="631"/>
      <c r="I372" s="633"/>
    </row>
    <row r="373" spans="1:9" ht="11.25" x14ac:dyDescent="0.2">
      <c r="A373" s="670"/>
      <c r="B373" s="620" t="s">
        <v>985</v>
      </c>
      <c r="C373" s="629" t="s">
        <v>986</v>
      </c>
      <c r="D373" s="630" t="s">
        <v>5326</v>
      </c>
      <c r="E373" s="631"/>
      <c r="F373" s="632">
        <v>8</v>
      </c>
      <c r="G373" s="631"/>
      <c r="H373" s="631"/>
      <c r="I373" s="633"/>
    </row>
    <row r="374" spans="1:9" s="46" customFormat="1" ht="24.95" customHeight="1" x14ac:dyDescent="0.25">
      <c r="A374" s="694"/>
      <c r="B374" s="620" t="s">
        <v>985</v>
      </c>
      <c r="C374" s="629" t="s">
        <v>986</v>
      </c>
      <c r="D374" s="630" t="s">
        <v>42</v>
      </c>
      <c r="E374" s="631"/>
      <c r="F374" s="632">
        <v>3</v>
      </c>
      <c r="G374" s="631"/>
      <c r="H374" s="631"/>
      <c r="I374" s="633"/>
    </row>
    <row r="375" spans="1:9" ht="11.25" x14ac:dyDescent="0.2">
      <c r="A375" s="670"/>
      <c r="B375" s="620" t="s">
        <v>985</v>
      </c>
      <c r="C375" s="629" t="s">
        <v>986</v>
      </c>
      <c r="D375" s="630" t="s">
        <v>42</v>
      </c>
      <c r="E375" s="631"/>
      <c r="F375" s="632">
        <v>3</v>
      </c>
      <c r="G375" s="631"/>
      <c r="H375" s="631"/>
      <c r="I375" s="633"/>
    </row>
    <row r="376" spans="1:9" ht="11.25" x14ac:dyDescent="0.2">
      <c r="A376" s="694"/>
      <c r="B376" s="620" t="s">
        <v>985</v>
      </c>
      <c r="C376" s="629" t="s">
        <v>986</v>
      </c>
      <c r="D376" s="630" t="s">
        <v>42</v>
      </c>
      <c r="E376" s="631"/>
      <c r="F376" s="632">
        <v>3</v>
      </c>
      <c r="G376" s="631"/>
      <c r="H376" s="631"/>
      <c r="I376" s="633"/>
    </row>
    <row r="377" spans="1:9" ht="11.25" x14ac:dyDescent="0.2">
      <c r="A377" s="670"/>
      <c r="B377" s="620" t="s">
        <v>985</v>
      </c>
      <c r="C377" s="629" t="s">
        <v>986</v>
      </c>
      <c r="D377" s="630" t="s">
        <v>42</v>
      </c>
      <c r="E377" s="631"/>
      <c r="F377" s="632">
        <v>3</v>
      </c>
      <c r="G377" s="631"/>
      <c r="H377" s="631"/>
      <c r="I377" s="633"/>
    </row>
    <row r="378" spans="1:9" ht="11.25" x14ac:dyDescent="0.2">
      <c r="A378" s="720"/>
      <c r="B378" s="620" t="s">
        <v>985</v>
      </c>
      <c r="C378" s="635" t="s">
        <v>986</v>
      </c>
      <c r="D378" s="636" t="s">
        <v>1023</v>
      </c>
      <c r="E378" s="637"/>
      <c r="F378" s="638">
        <v>21</v>
      </c>
      <c r="G378" s="637"/>
      <c r="H378" s="637"/>
      <c r="I378" s="639"/>
    </row>
    <row r="379" spans="1:9" s="46" customFormat="1" ht="24.95" customHeight="1" x14ac:dyDescent="0.25">
      <c r="A379" s="570">
        <v>51</v>
      </c>
      <c r="B379" s="278" t="s">
        <v>979</v>
      </c>
      <c r="C379" s="669">
        <v>741210001</v>
      </c>
      <c r="D379" s="280" t="s">
        <v>5327</v>
      </c>
      <c r="E379" s="281" t="s">
        <v>92</v>
      </c>
      <c r="F379" s="282">
        <v>1</v>
      </c>
      <c r="G379" s="67"/>
      <c r="H379" s="254">
        <f>ROUND(G379*F379,2)</f>
        <v>0</v>
      </c>
      <c r="I379" s="280" t="s">
        <v>982</v>
      </c>
    </row>
    <row r="380" spans="1:9" ht="11.25" x14ac:dyDescent="0.2">
      <c r="A380" s="672"/>
      <c r="B380" s="620" t="s">
        <v>983</v>
      </c>
      <c r="C380" s="629"/>
      <c r="D380" s="630" t="s">
        <v>5328</v>
      </c>
      <c r="E380" s="631"/>
      <c r="F380" s="632"/>
      <c r="G380" s="631"/>
      <c r="H380" s="631"/>
      <c r="I380" s="633"/>
    </row>
    <row r="381" spans="1:9" ht="11.25" x14ac:dyDescent="0.2">
      <c r="A381" s="671"/>
      <c r="B381" s="620" t="s">
        <v>985</v>
      </c>
      <c r="C381" s="624" t="s">
        <v>986</v>
      </c>
      <c r="D381" s="625" t="s">
        <v>5329</v>
      </c>
      <c r="E381" s="626"/>
      <c r="F381" s="624" t="s">
        <v>986</v>
      </c>
      <c r="G381" s="626"/>
      <c r="H381" s="626"/>
      <c r="I381" s="627"/>
    </row>
    <row r="382" spans="1:9" ht="11.25" x14ac:dyDescent="0.2">
      <c r="A382" s="672"/>
      <c r="B382" s="620" t="s">
        <v>985</v>
      </c>
      <c r="C382" s="629" t="s">
        <v>986</v>
      </c>
      <c r="D382" s="630" t="s">
        <v>73</v>
      </c>
      <c r="E382" s="631"/>
      <c r="F382" s="632">
        <v>1</v>
      </c>
      <c r="G382" s="631"/>
      <c r="H382" s="631"/>
      <c r="I382" s="633"/>
    </row>
    <row r="383" spans="1:9" ht="24.95" customHeight="1" x14ac:dyDescent="0.2">
      <c r="A383" s="707" t="s">
        <v>1192</v>
      </c>
      <c r="B383" s="167" t="s">
        <v>1145</v>
      </c>
      <c r="C383" s="168" t="s">
        <v>5330</v>
      </c>
      <c r="D383" s="169" t="s">
        <v>5331</v>
      </c>
      <c r="E383" s="170" t="s">
        <v>744</v>
      </c>
      <c r="F383" s="171">
        <v>1</v>
      </c>
      <c r="G383" s="117"/>
      <c r="H383" s="172">
        <f>ROUND(G383*F383,2)</f>
        <v>0</v>
      </c>
      <c r="I383" s="169" t="s">
        <v>986</v>
      </c>
    </row>
    <row r="384" spans="1:9" s="46" customFormat="1" ht="24.95" customHeight="1" x14ac:dyDescent="0.25">
      <c r="A384" s="570" t="s">
        <v>1197</v>
      </c>
      <c r="B384" s="278" t="s">
        <v>979</v>
      </c>
      <c r="C384" s="669">
        <v>741313082</v>
      </c>
      <c r="D384" s="280" t="s">
        <v>5332</v>
      </c>
      <c r="E384" s="281" t="s">
        <v>92</v>
      </c>
      <c r="F384" s="282">
        <v>1</v>
      </c>
      <c r="G384" s="67"/>
      <c r="H384" s="254">
        <f>ROUND(G384*F384,2)</f>
        <v>0</v>
      </c>
      <c r="I384" s="280" t="s">
        <v>982</v>
      </c>
    </row>
    <row r="385" spans="1:9" ht="11.25" x14ac:dyDescent="0.2">
      <c r="A385" s="670"/>
      <c r="B385" s="622" t="s">
        <v>983</v>
      </c>
      <c r="C385" s="605"/>
      <c r="D385" s="186" t="s">
        <v>5333</v>
      </c>
      <c r="E385" s="605"/>
      <c r="F385" s="605"/>
      <c r="G385" s="605"/>
      <c r="H385" s="605"/>
      <c r="I385" s="606"/>
    </row>
    <row r="386" spans="1:9" ht="11.25" x14ac:dyDescent="0.2">
      <c r="A386" s="722"/>
      <c r="B386" s="620" t="s">
        <v>985</v>
      </c>
      <c r="C386" s="624" t="s">
        <v>986</v>
      </c>
      <c r="D386" s="625" t="s">
        <v>5105</v>
      </c>
      <c r="E386" s="5"/>
      <c r="F386" s="5" t="s">
        <v>986</v>
      </c>
      <c r="G386" s="5"/>
      <c r="H386" s="5"/>
      <c r="I386" s="68"/>
    </row>
    <row r="387" spans="1:9" ht="11.25" x14ac:dyDescent="0.2">
      <c r="A387" s="671"/>
      <c r="B387" s="620" t="s">
        <v>985</v>
      </c>
      <c r="C387" s="624" t="s">
        <v>986</v>
      </c>
      <c r="D387" s="625" t="s">
        <v>5334</v>
      </c>
      <c r="E387" s="626"/>
      <c r="F387" s="624" t="s">
        <v>986</v>
      </c>
      <c r="G387" s="626"/>
      <c r="H387" s="626"/>
      <c r="I387" s="627"/>
    </row>
    <row r="388" spans="1:9" ht="11.25" x14ac:dyDescent="0.2">
      <c r="A388" s="672"/>
      <c r="B388" s="620" t="s">
        <v>985</v>
      </c>
      <c r="C388" s="629" t="s">
        <v>986</v>
      </c>
      <c r="D388" s="630" t="s">
        <v>73</v>
      </c>
      <c r="E388" s="631"/>
      <c r="F388" s="632">
        <v>1</v>
      </c>
      <c r="G388" s="631"/>
      <c r="H388" s="631"/>
      <c r="I388" s="633"/>
    </row>
    <row r="389" spans="1:9" ht="24.95" customHeight="1" x14ac:dyDescent="0.2">
      <c r="A389" s="707" t="s">
        <v>1203</v>
      </c>
      <c r="B389" s="167" t="s">
        <v>1145</v>
      </c>
      <c r="C389" s="168" t="s">
        <v>5335</v>
      </c>
      <c r="D389" s="169" t="s">
        <v>5336</v>
      </c>
      <c r="E389" s="170" t="s">
        <v>92</v>
      </c>
      <c r="F389" s="171">
        <v>1</v>
      </c>
      <c r="G389" s="117"/>
      <c r="H389" s="172">
        <f>ROUND(G389*F389,2)</f>
        <v>0</v>
      </c>
      <c r="I389" s="169" t="s">
        <v>986</v>
      </c>
    </row>
    <row r="390" spans="1:9" s="46" customFormat="1" ht="24.95" customHeight="1" x14ac:dyDescent="0.25">
      <c r="A390" s="570" t="s">
        <v>1207</v>
      </c>
      <c r="B390" s="278" t="s">
        <v>979</v>
      </c>
      <c r="C390" s="669" t="s">
        <v>5337</v>
      </c>
      <c r="D390" s="280" t="s">
        <v>5338</v>
      </c>
      <c r="E390" s="281" t="s">
        <v>125</v>
      </c>
      <c r="F390" s="282">
        <v>22</v>
      </c>
      <c r="G390" s="67"/>
      <c r="H390" s="254">
        <f>ROUND(G390*F390,2)</f>
        <v>0</v>
      </c>
      <c r="I390" s="280" t="s">
        <v>982</v>
      </c>
    </row>
    <row r="391" spans="1:9" ht="11.25" x14ac:dyDescent="0.2">
      <c r="A391" s="670"/>
      <c r="B391" s="622" t="s">
        <v>983</v>
      </c>
      <c r="C391" s="605"/>
      <c r="D391" s="186" t="s">
        <v>5339</v>
      </c>
      <c r="E391" s="605"/>
      <c r="F391" s="605"/>
      <c r="G391" s="605"/>
      <c r="H391" s="605"/>
      <c r="I391" s="606"/>
    </row>
    <row r="392" spans="1:9" ht="11.25" x14ac:dyDescent="0.2">
      <c r="A392" s="119"/>
      <c r="B392" s="620" t="s">
        <v>985</v>
      </c>
      <c r="C392" s="629" t="s">
        <v>986</v>
      </c>
      <c r="D392" s="630" t="s">
        <v>5105</v>
      </c>
      <c r="E392" s="5"/>
      <c r="F392" s="5" t="s">
        <v>986</v>
      </c>
      <c r="G392" s="5"/>
      <c r="H392" s="5"/>
      <c r="I392" s="68"/>
    </row>
    <row r="393" spans="1:9" ht="11.25" x14ac:dyDescent="0.2">
      <c r="A393" s="722"/>
      <c r="B393" s="620" t="s">
        <v>985</v>
      </c>
      <c r="C393" s="629" t="s">
        <v>986</v>
      </c>
      <c r="D393" s="630" t="s">
        <v>5340</v>
      </c>
      <c r="E393" s="5"/>
      <c r="F393" s="5" t="s">
        <v>986</v>
      </c>
      <c r="G393" s="5"/>
      <c r="H393" s="5"/>
      <c r="I393" s="68"/>
    </row>
    <row r="394" spans="1:9" ht="11.25" x14ac:dyDescent="0.2">
      <c r="A394" s="119"/>
      <c r="B394" s="620" t="s">
        <v>985</v>
      </c>
      <c r="C394" s="629" t="s">
        <v>986</v>
      </c>
      <c r="D394" s="630" t="s">
        <v>336</v>
      </c>
      <c r="E394" s="5"/>
      <c r="F394" s="5">
        <v>6</v>
      </c>
      <c r="G394" s="5"/>
      <c r="H394" s="5"/>
      <c r="I394" s="68"/>
    </row>
    <row r="395" spans="1:9" ht="11.25" x14ac:dyDescent="0.2">
      <c r="A395" s="671"/>
      <c r="B395" s="620" t="s">
        <v>985</v>
      </c>
      <c r="C395" s="629" t="s">
        <v>986</v>
      </c>
      <c r="D395" s="630" t="s">
        <v>5341</v>
      </c>
      <c r="E395" s="626"/>
      <c r="F395" s="624" t="s">
        <v>986</v>
      </c>
      <c r="G395" s="626"/>
      <c r="H395" s="626"/>
      <c r="I395" s="627"/>
    </row>
    <row r="396" spans="1:9" ht="11.25" x14ac:dyDescent="0.2">
      <c r="A396" s="119"/>
      <c r="B396" s="620" t="s">
        <v>985</v>
      </c>
      <c r="C396" s="629" t="s">
        <v>986</v>
      </c>
      <c r="D396" s="630" t="s">
        <v>5342</v>
      </c>
      <c r="E396" s="5"/>
      <c r="F396" s="5" t="s">
        <v>986</v>
      </c>
      <c r="G396" s="5"/>
      <c r="H396" s="5"/>
      <c r="I396" s="68"/>
    </row>
    <row r="397" spans="1:9" ht="11.25" x14ac:dyDescent="0.2">
      <c r="A397" s="672"/>
      <c r="B397" s="620" t="s">
        <v>985</v>
      </c>
      <c r="C397" s="629" t="s">
        <v>986</v>
      </c>
      <c r="D397" s="630" t="s">
        <v>864</v>
      </c>
      <c r="E397" s="631"/>
      <c r="F397" s="632">
        <v>16</v>
      </c>
      <c r="G397" s="631"/>
      <c r="H397" s="631"/>
      <c r="I397" s="633"/>
    </row>
    <row r="398" spans="1:9" ht="11.25" x14ac:dyDescent="0.2">
      <c r="A398" s="708"/>
      <c r="B398" s="620" t="s">
        <v>985</v>
      </c>
      <c r="C398" s="635" t="s">
        <v>986</v>
      </c>
      <c r="D398" s="636" t="s">
        <v>1023</v>
      </c>
      <c r="E398" s="637"/>
      <c r="F398" s="638">
        <v>22</v>
      </c>
      <c r="G398" s="637"/>
      <c r="H398" s="637"/>
      <c r="I398" s="639"/>
    </row>
    <row r="399" spans="1:9" ht="59.45" customHeight="1" x14ac:dyDescent="0.2">
      <c r="A399" s="709" t="s">
        <v>1212</v>
      </c>
      <c r="B399" s="578" t="s">
        <v>1145</v>
      </c>
      <c r="C399" s="579" t="s">
        <v>5343</v>
      </c>
      <c r="D399" s="580" t="s">
        <v>5344</v>
      </c>
      <c r="E399" s="581" t="s">
        <v>744</v>
      </c>
      <c r="F399" s="582">
        <v>21</v>
      </c>
      <c r="G399" s="117"/>
      <c r="H399" s="583">
        <f>ROUND(G399*F399,2)</f>
        <v>0</v>
      </c>
      <c r="I399" s="580" t="s">
        <v>986</v>
      </c>
    </row>
    <row r="400" spans="1:9" ht="22.5" x14ac:dyDescent="0.2">
      <c r="A400" s="694"/>
      <c r="B400" s="620" t="s">
        <v>1079</v>
      </c>
      <c r="C400" s="605"/>
      <c r="D400" s="719" t="s">
        <v>5345</v>
      </c>
      <c r="E400" s="605"/>
      <c r="F400" s="605"/>
      <c r="G400" s="605"/>
      <c r="H400" s="605"/>
      <c r="I400" s="606"/>
    </row>
    <row r="401" spans="1:9" s="46" customFormat="1" ht="24.95" customHeight="1" x14ac:dyDescent="0.25">
      <c r="A401" s="571" t="s">
        <v>1216</v>
      </c>
      <c r="B401" s="572" t="s">
        <v>979</v>
      </c>
      <c r="C401" s="718" t="s">
        <v>5346</v>
      </c>
      <c r="D401" s="574" t="s">
        <v>5347</v>
      </c>
      <c r="E401" s="575" t="s">
        <v>92</v>
      </c>
      <c r="F401" s="576">
        <v>1</v>
      </c>
      <c r="G401" s="67"/>
      <c r="H401" s="577">
        <f>ROUND(G401*F401,2)</f>
        <v>0</v>
      </c>
      <c r="I401" s="574" t="s">
        <v>982</v>
      </c>
    </row>
    <row r="402" spans="1:9" ht="11.25" x14ac:dyDescent="0.2">
      <c r="A402" s="694"/>
      <c r="B402" s="622" t="s">
        <v>983</v>
      </c>
      <c r="C402" s="605"/>
      <c r="D402" s="186" t="s">
        <v>5348</v>
      </c>
      <c r="E402" s="605"/>
      <c r="F402" s="605"/>
      <c r="G402" s="605"/>
      <c r="H402" s="605"/>
      <c r="I402" s="606"/>
    </row>
    <row r="403" spans="1:9" ht="24.95" customHeight="1" x14ac:dyDescent="0.2">
      <c r="A403" s="707" t="s">
        <v>1220</v>
      </c>
      <c r="B403" s="167" t="s">
        <v>1145</v>
      </c>
      <c r="C403" s="168" t="s">
        <v>5349</v>
      </c>
      <c r="D403" s="169" t="s">
        <v>5350</v>
      </c>
      <c r="E403" s="170" t="s">
        <v>125</v>
      </c>
      <c r="F403" s="171">
        <v>6.6</v>
      </c>
      <c r="G403" s="117"/>
      <c r="H403" s="172">
        <f>ROUND(G403*F403,2)</f>
        <v>0</v>
      </c>
      <c r="I403" s="169" t="s">
        <v>986</v>
      </c>
    </row>
    <row r="404" spans="1:9" ht="11.25" x14ac:dyDescent="0.2">
      <c r="A404" s="672"/>
      <c r="B404" s="620" t="s">
        <v>985</v>
      </c>
      <c r="C404" s="631"/>
      <c r="D404" s="630" t="s">
        <v>5351</v>
      </c>
      <c r="E404" s="631"/>
      <c r="F404" s="632">
        <v>6.6</v>
      </c>
      <c r="G404" s="631"/>
      <c r="H404" s="631"/>
      <c r="I404" s="633"/>
    </row>
    <row r="405" spans="1:9" ht="24.95" customHeight="1" x14ac:dyDescent="0.2">
      <c r="A405" s="707" t="s">
        <v>1224</v>
      </c>
      <c r="B405" s="167" t="s">
        <v>1145</v>
      </c>
      <c r="C405" s="168" t="s">
        <v>5352</v>
      </c>
      <c r="D405" s="169" t="s">
        <v>5353</v>
      </c>
      <c r="E405" s="170" t="s">
        <v>125</v>
      </c>
      <c r="F405" s="171">
        <v>17.600000000000001</v>
      </c>
      <c r="G405" s="117"/>
      <c r="H405" s="172">
        <f>ROUND(G405*F405,2)</f>
        <v>0</v>
      </c>
      <c r="I405" s="169" t="s">
        <v>986</v>
      </c>
    </row>
    <row r="406" spans="1:9" ht="11.25" x14ac:dyDescent="0.2">
      <c r="A406" s="672"/>
      <c r="B406" s="620" t="s">
        <v>985</v>
      </c>
      <c r="C406" s="631"/>
      <c r="D406" s="630" t="s">
        <v>5354</v>
      </c>
      <c r="E406" s="631"/>
      <c r="F406" s="632">
        <v>17.600000000000001</v>
      </c>
      <c r="G406" s="631"/>
      <c r="H406" s="631"/>
      <c r="I406" s="633"/>
    </row>
    <row r="407" spans="1:9" ht="24.95" customHeight="1" x14ac:dyDescent="0.2">
      <c r="A407" s="707" t="s">
        <v>1228</v>
      </c>
      <c r="B407" s="167" t="s">
        <v>1145</v>
      </c>
      <c r="C407" s="168" t="s">
        <v>5355</v>
      </c>
      <c r="D407" s="169" t="s">
        <v>5356</v>
      </c>
      <c r="E407" s="170" t="s">
        <v>721</v>
      </c>
      <c r="F407" s="171">
        <v>1</v>
      </c>
      <c r="G407" s="117"/>
      <c r="H407" s="172">
        <f>ROUND(G407*F407,2)</f>
        <v>0</v>
      </c>
      <c r="I407" s="169" t="s">
        <v>986</v>
      </c>
    </row>
    <row r="408" spans="1:9" ht="281.25" x14ac:dyDescent="0.2">
      <c r="A408" s="670"/>
      <c r="B408" s="620" t="s">
        <v>1079</v>
      </c>
      <c r="C408" s="605"/>
      <c r="D408" s="719" t="s">
        <v>5357</v>
      </c>
      <c r="E408" s="605"/>
      <c r="F408" s="605"/>
      <c r="G408" s="605"/>
      <c r="H408" s="605"/>
      <c r="I408" s="606"/>
    </row>
    <row r="409" spans="1:9" s="46" customFormat="1" ht="24.95" customHeight="1" x14ac:dyDescent="0.25">
      <c r="A409" s="570" t="s">
        <v>3339</v>
      </c>
      <c r="B409" s="278" t="s">
        <v>979</v>
      </c>
      <c r="C409" s="669" t="s">
        <v>5358</v>
      </c>
      <c r="D409" s="280" t="s">
        <v>5359</v>
      </c>
      <c r="E409" s="281" t="s">
        <v>1169</v>
      </c>
      <c r="F409" s="282">
        <v>3072.9160000000002</v>
      </c>
      <c r="G409" s="67"/>
      <c r="H409" s="254">
        <f>ROUND(G409*F409,2)</f>
        <v>0</v>
      </c>
      <c r="I409" s="280" t="s">
        <v>982</v>
      </c>
    </row>
    <row r="410" spans="1:9" ht="11.25" x14ac:dyDescent="0.2">
      <c r="A410" s="670"/>
      <c r="B410" s="622" t="s">
        <v>983</v>
      </c>
      <c r="C410" s="605"/>
      <c r="D410" s="186" t="s">
        <v>5360</v>
      </c>
      <c r="E410" s="605"/>
      <c r="F410" s="605"/>
      <c r="G410" s="605"/>
      <c r="H410" s="605"/>
      <c r="I410" s="606"/>
    </row>
    <row r="411" spans="1:9" s="46" customFormat="1" ht="24.95" customHeight="1" x14ac:dyDescent="0.25">
      <c r="A411" s="571" t="s">
        <v>3344</v>
      </c>
      <c r="B411" s="572" t="s">
        <v>979</v>
      </c>
      <c r="C411" s="718" t="s">
        <v>5358</v>
      </c>
      <c r="D411" s="574" t="s">
        <v>5359</v>
      </c>
      <c r="E411" s="575" t="s">
        <v>1169</v>
      </c>
      <c r="F411" s="576">
        <v>4678.7529999999997</v>
      </c>
      <c r="G411" s="67"/>
      <c r="H411" s="577">
        <f>ROUND(G411*F411,2)</f>
        <v>0</v>
      </c>
      <c r="I411" s="574" t="s">
        <v>982</v>
      </c>
    </row>
    <row r="412" spans="1:9" ht="11.25" x14ac:dyDescent="0.2">
      <c r="A412" s="670"/>
      <c r="B412" s="622" t="s">
        <v>983</v>
      </c>
      <c r="C412" s="605"/>
      <c r="D412" s="186" t="s">
        <v>5360</v>
      </c>
      <c r="E412" s="605"/>
      <c r="F412" s="605"/>
      <c r="G412" s="605"/>
      <c r="H412" s="605"/>
      <c r="I412" s="606"/>
    </row>
    <row r="413" spans="1:9" ht="11.25" x14ac:dyDescent="0.2">
      <c r="A413" s="670"/>
      <c r="B413" s="622"/>
      <c r="C413" s="605"/>
      <c r="D413" s="700" t="s">
        <v>5361</v>
      </c>
      <c r="E413" s="605"/>
      <c r="F413" s="605"/>
      <c r="G413" s="605"/>
      <c r="H413" s="605"/>
      <c r="I413" s="606"/>
    </row>
    <row r="414" spans="1:9" s="46" customFormat="1" ht="24.95" customHeight="1" x14ac:dyDescent="0.25">
      <c r="A414" s="571" t="s">
        <v>48</v>
      </c>
      <c r="B414" s="572" t="s">
        <v>979</v>
      </c>
      <c r="C414" s="718" t="s">
        <v>5362</v>
      </c>
      <c r="D414" s="574" t="s">
        <v>5363</v>
      </c>
      <c r="E414" s="575" t="s">
        <v>744</v>
      </c>
      <c r="F414" s="576">
        <v>1</v>
      </c>
      <c r="G414" s="67"/>
      <c r="H414" s="577">
        <f>ROUND(G414*F414,2)</f>
        <v>0</v>
      </c>
      <c r="I414" s="574" t="s">
        <v>986</v>
      </c>
    </row>
    <row r="415" spans="1:9" ht="22.5" x14ac:dyDescent="0.2">
      <c r="A415" s="670"/>
      <c r="B415" s="620" t="s">
        <v>1079</v>
      </c>
      <c r="C415" s="605"/>
      <c r="D415" s="719" t="s">
        <v>5364</v>
      </c>
      <c r="E415" s="605"/>
      <c r="F415" s="605"/>
      <c r="G415" s="605"/>
      <c r="H415" s="605"/>
      <c r="I415" s="606"/>
    </row>
    <row r="416" spans="1:9" s="46" customFormat="1" ht="24.95" customHeight="1" x14ac:dyDescent="0.25">
      <c r="A416" s="571" t="s">
        <v>50</v>
      </c>
      <c r="B416" s="572" t="s">
        <v>979</v>
      </c>
      <c r="C416" s="718" t="s">
        <v>5365</v>
      </c>
      <c r="D416" s="574" t="s">
        <v>5366</v>
      </c>
      <c r="E416" s="575" t="s">
        <v>721</v>
      </c>
      <c r="F416" s="576">
        <v>1</v>
      </c>
      <c r="G416" s="67"/>
      <c r="H416" s="577">
        <f>ROUND(G416*F416,2)</f>
        <v>0</v>
      </c>
      <c r="I416" s="574" t="s">
        <v>986</v>
      </c>
    </row>
    <row r="417" spans="1:9" ht="33.75" x14ac:dyDescent="0.2">
      <c r="A417" s="694"/>
      <c r="B417" s="620" t="s">
        <v>1079</v>
      </c>
      <c r="C417" s="605"/>
      <c r="D417" s="719" t="s">
        <v>5367</v>
      </c>
      <c r="E417" s="605"/>
      <c r="F417" s="605"/>
      <c r="G417" s="605"/>
      <c r="H417" s="605"/>
      <c r="I417" s="606"/>
    </row>
    <row r="418" spans="1:9" ht="30" customHeight="1" x14ac:dyDescent="0.2">
      <c r="A418" s="709" t="s">
        <v>1243</v>
      </c>
      <c r="B418" s="578" t="s">
        <v>1145</v>
      </c>
      <c r="C418" s="579" t="s">
        <v>5355</v>
      </c>
      <c r="D418" s="580" t="s">
        <v>5356</v>
      </c>
      <c r="E418" s="581" t="s">
        <v>721</v>
      </c>
      <c r="F418" s="582">
        <v>1</v>
      </c>
      <c r="G418" s="117"/>
      <c r="H418" s="583">
        <f>ROUND(G418*F418,2)</f>
        <v>0</v>
      </c>
      <c r="I418" s="580" t="s">
        <v>986</v>
      </c>
    </row>
    <row r="419" spans="1:9" ht="281.25" x14ac:dyDescent="0.2">
      <c r="A419" s="670"/>
      <c r="B419" s="620" t="s">
        <v>1079</v>
      </c>
      <c r="C419" s="605"/>
      <c r="D419" s="719" t="s">
        <v>5357</v>
      </c>
      <c r="E419" s="605"/>
      <c r="F419" s="605"/>
      <c r="G419" s="605"/>
      <c r="H419" s="605"/>
      <c r="I419" s="606"/>
    </row>
    <row r="420" spans="1:9" ht="11.25" x14ac:dyDescent="0.2">
      <c r="A420" s="672"/>
      <c r="B420" s="622" t="s">
        <v>983</v>
      </c>
      <c r="C420" s="605"/>
      <c r="D420" s="186" t="s">
        <v>5368</v>
      </c>
      <c r="E420" s="605"/>
      <c r="F420" s="605"/>
      <c r="G420" s="605"/>
      <c r="H420" s="605"/>
      <c r="I420" s="606"/>
    </row>
    <row r="421" spans="1:9" s="46" customFormat="1" ht="24.95" customHeight="1" x14ac:dyDescent="0.25">
      <c r="A421" s="570" t="s">
        <v>1248</v>
      </c>
      <c r="B421" s="278" t="s">
        <v>979</v>
      </c>
      <c r="C421" s="669" t="s">
        <v>5369</v>
      </c>
      <c r="D421" s="280" t="s">
        <v>5370</v>
      </c>
      <c r="E421" s="281" t="s">
        <v>125</v>
      </c>
      <c r="F421" s="282">
        <v>38.5</v>
      </c>
      <c r="G421" s="67"/>
      <c r="H421" s="254">
        <f>ROUND(G421*F421,2)</f>
        <v>0</v>
      </c>
      <c r="I421" s="280" t="s">
        <v>986</v>
      </c>
    </row>
    <row r="422" spans="1:9" ht="67.5" x14ac:dyDescent="0.2">
      <c r="A422" s="119"/>
      <c r="B422" s="5" t="s">
        <v>1079</v>
      </c>
      <c r="C422" s="5"/>
      <c r="D422" s="719" t="s">
        <v>5371</v>
      </c>
      <c r="E422" s="5"/>
      <c r="G422" s="5"/>
      <c r="H422" s="5"/>
      <c r="I422" s="68"/>
    </row>
    <row r="423" spans="1:9" ht="11.25" x14ac:dyDescent="0.2">
      <c r="A423" s="671"/>
      <c r="B423" s="620" t="s">
        <v>985</v>
      </c>
      <c r="C423" s="624" t="s">
        <v>986</v>
      </c>
      <c r="D423" s="625" t="s">
        <v>5105</v>
      </c>
      <c r="E423" s="626"/>
      <c r="F423" s="624" t="s">
        <v>986</v>
      </c>
      <c r="G423" s="626"/>
      <c r="H423" s="626"/>
      <c r="I423" s="627"/>
    </row>
    <row r="424" spans="1:9" ht="11.25" x14ac:dyDescent="0.2">
      <c r="A424" s="119"/>
      <c r="B424" s="5" t="s">
        <v>985</v>
      </c>
      <c r="C424" s="5" t="s">
        <v>986</v>
      </c>
      <c r="D424" s="5" t="s">
        <v>5372</v>
      </c>
      <c r="E424" s="5"/>
      <c r="F424" s="5" t="s">
        <v>986</v>
      </c>
      <c r="G424" s="5"/>
      <c r="H424" s="5"/>
      <c r="I424" s="68"/>
    </row>
    <row r="425" spans="1:9" ht="11.25" x14ac:dyDescent="0.2">
      <c r="A425" s="672"/>
      <c r="B425" s="620" t="s">
        <v>985</v>
      </c>
      <c r="C425" s="629" t="s">
        <v>986</v>
      </c>
      <c r="D425" s="630" t="s">
        <v>5373</v>
      </c>
      <c r="E425" s="631"/>
      <c r="F425" s="632">
        <v>38.5</v>
      </c>
      <c r="G425" s="631"/>
      <c r="H425" s="631"/>
      <c r="I425" s="633"/>
    </row>
    <row r="426" spans="1:9" ht="24.95" customHeight="1" x14ac:dyDescent="0.2">
      <c r="A426" s="707" t="s">
        <v>1253</v>
      </c>
      <c r="B426" s="167" t="s">
        <v>1145</v>
      </c>
      <c r="C426" s="168" t="s">
        <v>5374</v>
      </c>
      <c r="D426" s="169" t="s">
        <v>5375</v>
      </c>
      <c r="E426" s="170" t="s">
        <v>125</v>
      </c>
      <c r="F426" s="171">
        <v>40</v>
      </c>
      <c r="G426" s="117"/>
      <c r="H426" s="172">
        <f>ROUND(G426*F426,2)</f>
        <v>0</v>
      </c>
      <c r="I426" s="169" t="s">
        <v>986</v>
      </c>
    </row>
    <row r="427" spans="1:9" ht="11.25" x14ac:dyDescent="0.2">
      <c r="A427" s="670"/>
      <c r="B427" s="622" t="s">
        <v>983</v>
      </c>
      <c r="C427" s="605"/>
      <c r="D427" s="186" t="s">
        <v>5368</v>
      </c>
      <c r="E427" s="605"/>
      <c r="F427" s="605"/>
      <c r="G427" s="605"/>
      <c r="H427" s="605"/>
      <c r="I427" s="606"/>
    </row>
    <row r="428" spans="1:9" s="46" customFormat="1" ht="24.95" customHeight="1" x14ac:dyDescent="0.25">
      <c r="A428" s="570" t="s">
        <v>5376</v>
      </c>
      <c r="B428" s="278" t="s">
        <v>979</v>
      </c>
      <c r="C428" s="669" t="s">
        <v>5377</v>
      </c>
      <c r="D428" s="280" t="s">
        <v>5378</v>
      </c>
      <c r="E428" s="281" t="s">
        <v>721</v>
      </c>
      <c r="F428" s="282">
        <v>0.5</v>
      </c>
      <c r="G428" s="67"/>
      <c r="H428" s="254">
        <f>ROUND(G428*F428,2)</f>
        <v>0</v>
      </c>
      <c r="I428" s="280" t="s">
        <v>982</v>
      </c>
    </row>
    <row r="429" spans="1:9" ht="11.25" x14ac:dyDescent="0.2">
      <c r="A429" s="670"/>
      <c r="B429" s="622" t="s">
        <v>983</v>
      </c>
      <c r="C429" s="605"/>
      <c r="D429" s="186" t="s">
        <v>5379</v>
      </c>
      <c r="E429" s="605"/>
      <c r="F429" s="605"/>
      <c r="G429" s="605"/>
      <c r="H429" s="605"/>
      <c r="I429" s="606"/>
    </row>
    <row r="430" spans="1:9" ht="112.5" x14ac:dyDescent="0.2">
      <c r="A430" s="670"/>
      <c r="B430" s="620" t="s">
        <v>1079</v>
      </c>
      <c r="C430" s="605"/>
      <c r="D430" s="719" t="s">
        <v>5380</v>
      </c>
      <c r="E430" s="605"/>
      <c r="F430" s="605"/>
      <c r="G430" s="605"/>
      <c r="H430" s="605"/>
      <c r="I430" s="606"/>
    </row>
    <row r="431" spans="1:9" s="46" customFormat="1" ht="24.95" customHeight="1" x14ac:dyDescent="0.25">
      <c r="A431" s="571" t="s">
        <v>5381</v>
      </c>
      <c r="B431" s="572" t="s">
        <v>979</v>
      </c>
      <c r="C431" s="718" t="s">
        <v>5377</v>
      </c>
      <c r="D431" s="574" t="s">
        <v>5378</v>
      </c>
      <c r="E431" s="575" t="s">
        <v>721</v>
      </c>
      <c r="F431" s="576">
        <v>0.5</v>
      </c>
      <c r="G431" s="67"/>
      <c r="H431" s="577">
        <f>ROUND(G431*F431,2)</f>
        <v>0</v>
      </c>
      <c r="I431" s="574" t="s">
        <v>982</v>
      </c>
    </row>
    <row r="432" spans="1:9" ht="11.25" x14ac:dyDescent="0.2">
      <c r="A432" s="670"/>
      <c r="B432" s="622" t="s">
        <v>983</v>
      </c>
      <c r="C432" s="605"/>
      <c r="D432" s="186" t="s">
        <v>5379</v>
      </c>
      <c r="E432" s="605"/>
      <c r="F432" s="605"/>
      <c r="G432" s="605"/>
      <c r="H432" s="605"/>
      <c r="I432" s="606"/>
    </row>
    <row r="433" spans="1:9" ht="112.5" x14ac:dyDescent="0.2">
      <c r="A433" s="670"/>
      <c r="B433" s="620" t="s">
        <v>1079</v>
      </c>
      <c r="C433" s="605"/>
      <c r="D433" s="719" t="s">
        <v>5380</v>
      </c>
      <c r="E433" s="605"/>
      <c r="F433" s="605"/>
      <c r="G433" s="605"/>
      <c r="H433" s="605"/>
      <c r="I433" s="606"/>
    </row>
    <row r="434" spans="1:9" ht="11.25" x14ac:dyDescent="0.2">
      <c r="A434" s="670"/>
      <c r="B434" s="620"/>
      <c r="C434" s="605"/>
      <c r="D434" s="700" t="s">
        <v>5382</v>
      </c>
      <c r="E434" s="605"/>
      <c r="F434" s="605"/>
      <c r="G434" s="605"/>
      <c r="H434" s="605"/>
      <c r="I434" s="606"/>
    </row>
    <row r="435" spans="1:9" s="46" customFormat="1" ht="24.95" customHeight="1" x14ac:dyDescent="0.25">
      <c r="A435" s="570" t="s">
        <v>1263</v>
      </c>
      <c r="B435" s="278" t="s">
        <v>979</v>
      </c>
      <c r="C435" s="669" t="s">
        <v>5383</v>
      </c>
      <c r="D435" s="280" t="s">
        <v>5384</v>
      </c>
      <c r="E435" s="281" t="s">
        <v>721</v>
      </c>
      <c r="F435" s="282">
        <v>1</v>
      </c>
      <c r="G435" s="67"/>
      <c r="H435" s="254">
        <f>ROUND(G435*F435,2)</f>
        <v>0</v>
      </c>
      <c r="I435" s="280" t="s">
        <v>982</v>
      </c>
    </row>
    <row r="436" spans="1:9" ht="11.25" x14ac:dyDescent="0.2">
      <c r="A436" s="670"/>
      <c r="B436" s="622" t="s">
        <v>983</v>
      </c>
      <c r="C436" s="605"/>
      <c r="D436" s="186" t="s">
        <v>5385</v>
      </c>
      <c r="E436" s="605"/>
      <c r="F436" s="605"/>
      <c r="G436" s="605"/>
      <c r="H436" s="605"/>
      <c r="I436" s="606"/>
    </row>
    <row r="437" spans="1:9" ht="22.5" x14ac:dyDescent="0.2">
      <c r="A437" s="670"/>
      <c r="B437" s="620" t="s">
        <v>1079</v>
      </c>
      <c r="C437" s="605"/>
      <c r="D437" s="719" t="s">
        <v>5386</v>
      </c>
      <c r="E437" s="605"/>
      <c r="F437" s="605"/>
      <c r="G437" s="605"/>
      <c r="H437" s="605"/>
      <c r="I437" s="606"/>
    </row>
    <row r="438" spans="1:9" s="46" customFormat="1" ht="24.95" customHeight="1" x14ac:dyDescent="0.25">
      <c r="A438" s="570" t="s">
        <v>1267</v>
      </c>
      <c r="B438" s="278" t="s">
        <v>979</v>
      </c>
      <c r="C438" s="669" t="s">
        <v>5387</v>
      </c>
      <c r="D438" s="280" t="s">
        <v>5388</v>
      </c>
      <c r="E438" s="281" t="s">
        <v>940</v>
      </c>
      <c r="F438" s="282">
        <v>36</v>
      </c>
      <c r="G438" s="67"/>
      <c r="H438" s="254">
        <f>ROUND(G438*F438,2)</f>
        <v>0</v>
      </c>
      <c r="I438" s="280" t="s">
        <v>982</v>
      </c>
    </row>
    <row r="439" spans="1:9" ht="11.25" x14ac:dyDescent="0.2">
      <c r="A439" s="670"/>
      <c r="B439" s="622" t="s">
        <v>983</v>
      </c>
      <c r="C439" s="605"/>
      <c r="D439" s="186" t="s">
        <v>5389</v>
      </c>
      <c r="E439" s="605"/>
      <c r="F439" s="605"/>
      <c r="G439" s="605"/>
      <c r="H439" s="605"/>
      <c r="I439" s="606"/>
    </row>
    <row r="440" spans="1:9" ht="11.25" x14ac:dyDescent="0.2">
      <c r="A440" s="670"/>
      <c r="B440" s="620" t="s">
        <v>985</v>
      </c>
      <c r="C440" s="629" t="s">
        <v>986</v>
      </c>
      <c r="D440" s="630" t="s">
        <v>5390</v>
      </c>
      <c r="E440" s="631"/>
      <c r="F440" s="632">
        <v>36</v>
      </c>
      <c r="G440" s="631"/>
      <c r="H440" s="631"/>
      <c r="I440" s="633"/>
    </row>
    <row r="441" spans="1:9" s="46" customFormat="1" ht="24.95" customHeight="1" x14ac:dyDescent="0.25">
      <c r="A441" s="570" t="s">
        <v>1272</v>
      </c>
      <c r="B441" s="278" t="s">
        <v>979</v>
      </c>
      <c r="C441" s="669" t="s">
        <v>5391</v>
      </c>
      <c r="D441" s="280" t="s">
        <v>5392</v>
      </c>
      <c r="E441" s="281" t="s">
        <v>721</v>
      </c>
      <c r="F441" s="282">
        <v>1</v>
      </c>
      <c r="G441" s="67"/>
      <c r="H441" s="254">
        <f>ROUND(G441*F441,2)</f>
        <v>0</v>
      </c>
      <c r="I441" s="280" t="s">
        <v>982</v>
      </c>
    </row>
    <row r="442" spans="1:9" ht="9" customHeight="1" x14ac:dyDescent="0.2">
      <c r="A442" s="694"/>
      <c r="B442" s="622" t="s">
        <v>983</v>
      </c>
      <c r="C442" s="605"/>
      <c r="D442" s="186" t="s">
        <v>5393</v>
      </c>
      <c r="E442" s="605"/>
      <c r="F442" s="605"/>
      <c r="G442" s="605"/>
      <c r="H442" s="605"/>
      <c r="I442" s="606"/>
    </row>
    <row r="443" spans="1:9" ht="9" customHeight="1" x14ac:dyDescent="0.2">
      <c r="A443" s="670"/>
      <c r="B443" s="620" t="s">
        <v>1079</v>
      </c>
      <c r="C443" s="605"/>
      <c r="D443" s="719" t="s">
        <v>5394</v>
      </c>
      <c r="E443" s="605"/>
      <c r="F443" s="605"/>
      <c r="G443" s="605"/>
      <c r="H443" s="605"/>
      <c r="I443" s="606"/>
    </row>
    <row r="444" spans="1:9" ht="9" customHeight="1" x14ac:dyDescent="0.2">
      <c r="A444" s="671"/>
      <c r="B444" s="620" t="s">
        <v>985</v>
      </c>
      <c r="C444" s="624" t="s">
        <v>986</v>
      </c>
      <c r="D444" s="625" t="s">
        <v>5395</v>
      </c>
      <c r="E444" s="626"/>
      <c r="F444" s="624" t="s">
        <v>986</v>
      </c>
      <c r="G444" s="626"/>
      <c r="H444" s="626"/>
      <c r="I444" s="627"/>
    </row>
    <row r="445" spans="1:9" ht="9" customHeight="1" x14ac:dyDescent="0.2">
      <c r="A445" s="672"/>
      <c r="B445" s="620" t="s">
        <v>985</v>
      </c>
      <c r="C445" s="629" t="s">
        <v>986</v>
      </c>
      <c r="D445" s="630" t="s">
        <v>73</v>
      </c>
      <c r="E445" s="631"/>
      <c r="F445" s="632">
        <v>1</v>
      </c>
      <c r="G445" s="631"/>
      <c r="H445" s="631"/>
      <c r="I445" s="633"/>
    </row>
    <row r="446" spans="1:9" s="46" customFormat="1" ht="24.95" customHeight="1" x14ac:dyDescent="0.25">
      <c r="A446" s="570" t="s">
        <v>1277</v>
      </c>
      <c r="B446" s="278" t="s">
        <v>979</v>
      </c>
      <c r="C446" s="669" t="s">
        <v>5396</v>
      </c>
      <c r="D446" s="280" t="s">
        <v>5397</v>
      </c>
      <c r="E446" s="281" t="s">
        <v>721</v>
      </c>
      <c r="F446" s="282">
        <v>1</v>
      </c>
      <c r="G446" s="67"/>
      <c r="H446" s="254">
        <f>ROUND(G446*F446,2)</f>
        <v>0</v>
      </c>
      <c r="I446" s="280" t="s">
        <v>982</v>
      </c>
    </row>
    <row r="447" spans="1:9" ht="9" customHeight="1" x14ac:dyDescent="0.2">
      <c r="A447" s="119"/>
      <c r="B447" s="622" t="s">
        <v>983</v>
      </c>
      <c r="C447" s="605"/>
      <c r="D447" s="186" t="s">
        <v>5398</v>
      </c>
      <c r="E447" s="5"/>
      <c r="G447" s="5"/>
      <c r="H447" s="5"/>
      <c r="I447" s="68"/>
    </row>
    <row r="448" spans="1:9" ht="56.25" x14ac:dyDescent="0.2">
      <c r="A448" s="672"/>
      <c r="B448" s="620" t="s">
        <v>1079</v>
      </c>
      <c r="C448" s="629"/>
      <c r="D448" s="630" t="s">
        <v>5399</v>
      </c>
      <c r="E448" s="631"/>
      <c r="F448" s="632"/>
      <c r="G448" s="631"/>
      <c r="H448" s="631"/>
      <c r="I448" s="633"/>
    </row>
    <row r="449" spans="1:10" s="46" customFormat="1" ht="24.95" customHeight="1" x14ac:dyDescent="0.25">
      <c r="A449" s="570" t="s">
        <v>2719</v>
      </c>
      <c r="B449" s="278" t="s">
        <v>979</v>
      </c>
      <c r="C449" s="669" t="s">
        <v>5400</v>
      </c>
      <c r="D449" s="280" t="s">
        <v>5401</v>
      </c>
      <c r="E449" s="281" t="s">
        <v>721</v>
      </c>
      <c r="F449" s="282">
        <v>1</v>
      </c>
      <c r="G449" s="67"/>
      <c r="H449" s="254">
        <f>ROUND(G449*F449,2)</f>
        <v>0</v>
      </c>
      <c r="I449" s="280" t="s">
        <v>982</v>
      </c>
    </row>
    <row r="450" spans="1:10" ht="9" customHeight="1" x14ac:dyDescent="0.2">
      <c r="A450" s="670"/>
      <c r="B450" s="622" t="s">
        <v>983</v>
      </c>
      <c r="C450" s="605"/>
      <c r="D450" s="186" t="s">
        <v>5402</v>
      </c>
      <c r="E450" s="605"/>
      <c r="F450" s="605"/>
      <c r="G450" s="605"/>
      <c r="H450" s="605"/>
      <c r="I450" s="606"/>
    </row>
    <row r="451" spans="1:10" ht="33.75" x14ac:dyDescent="0.2">
      <c r="A451" s="672"/>
      <c r="B451" s="620" t="s">
        <v>1079</v>
      </c>
      <c r="C451" s="605"/>
      <c r="D451" s="719" t="s">
        <v>5403</v>
      </c>
      <c r="E451" s="605"/>
      <c r="F451" s="605"/>
      <c r="G451" s="605"/>
      <c r="H451" s="605"/>
      <c r="I451" s="606"/>
    </row>
    <row r="452" spans="1:10" s="46" customFormat="1" ht="24.95" customHeight="1" x14ac:dyDescent="0.25">
      <c r="A452" s="685"/>
      <c r="B452" s="686" t="s">
        <v>977</v>
      </c>
      <c r="C452" s="687" t="s">
        <v>5054</v>
      </c>
      <c r="D452" s="687" t="s">
        <v>5055</v>
      </c>
      <c r="E452" s="688"/>
      <c r="F452" s="689"/>
      <c r="G452" s="689"/>
      <c r="H452" s="690">
        <f>SUM(H453:H550)</f>
        <v>0</v>
      </c>
      <c r="I452" s="691"/>
      <c r="J452" s="5"/>
    </row>
    <row r="453" spans="1:10" s="46" customFormat="1" ht="24.95" customHeight="1" x14ac:dyDescent="0.25">
      <c r="A453" s="570" t="s">
        <v>3425</v>
      </c>
      <c r="B453" s="278" t="s">
        <v>979</v>
      </c>
      <c r="C453" s="669" t="s">
        <v>5404</v>
      </c>
      <c r="D453" s="280" t="s">
        <v>5405</v>
      </c>
      <c r="E453" s="281" t="s">
        <v>125</v>
      </c>
      <c r="F453" s="282">
        <v>14</v>
      </c>
      <c r="G453" s="67"/>
      <c r="H453" s="254">
        <f>ROUND(G453*F453,2)</f>
        <v>0</v>
      </c>
      <c r="I453" s="280" t="s">
        <v>982</v>
      </c>
    </row>
    <row r="454" spans="1:10" ht="9" customHeight="1" x14ac:dyDescent="0.2">
      <c r="A454" s="670"/>
      <c r="B454" s="622" t="s">
        <v>983</v>
      </c>
      <c r="C454" s="605"/>
      <c r="D454" s="186" t="s">
        <v>5406</v>
      </c>
      <c r="E454" s="605"/>
      <c r="F454" s="605"/>
      <c r="G454" s="605"/>
      <c r="H454" s="605"/>
      <c r="I454" s="606"/>
    </row>
    <row r="455" spans="1:10" ht="9" customHeight="1" x14ac:dyDescent="0.2">
      <c r="A455" s="671"/>
      <c r="B455" s="620" t="s">
        <v>985</v>
      </c>
      <c r="C455" s="624" t="s">
        <v>986</v>
      </c>
      <c r="D455" s="625" t="s">
        <v>5105</v>
      </c>
      <c r="E455" s="626"/>
      <c r="F455" s="624" t="s">
        <v>986</v>
      </c>
      <c r="G455" s="626"/>
      <c r="H455" s="626"/>
      <c r="I455" s="627"/>
    </row>
    <row r="456" spans="1:10" ht="9" customHeight="1" x14ac:dyDescent="0.2">
      <c r="A456" s="672"/>
      <c r="B456" s="620" t="s">
        <v>985</v>
      </c>
      <c r="C456" s="629" t="s">
        <v>986</v>
      </c>
      <c r="D456" s="630" t="s">
        <v>860</v>
      </c>
      <c r="E456" s="631"/>
      <c r="F456" s="632">
        <v>14</v>
      </c>
      <c r="G456" s="631"/>
      <c r="H456" s="631"/>
      <c r="I456" s="633"/>
    </row>
    <row r="457" spans="1:10" s="46" customFormat="1" ht="24.95" customHeight="1" x14ac:dyDescent="0.25">
      <c r="A457" s="571" t="s">
        <v>3429</v>
      </c>
      <c r="B457" s="572" t="s">
        <v>979</v>
      </c>
      <c r="C457" s="718" t="s">
        <v>5404</v>
      </c>
      <c r="D457" s="574" t="s">
        <v>5405</v>
      </c>
      <c r="E457" s="575" t="s">
        <v>125</v>
      </c>
      <c r="F457" s="576">
        <v>24</v>
      </c>
      <c r="G457" s="67"/>
      <c r="H457" s="577">
        <f>ROUND(G457*F457,2)</f>
        <v>0</v>
      </c>
      <c r="I457" s="574" t="s">
        <v>982</v>
      </c>
    </row>
    <row r="458" spans="1:10" ht="9" customHeight="1" x14ac:dyDescent="0.2">
      <c r="A458" s="671"/>
      <c r="B458" s="622" t="s">
        <v>983</v>
      </c>
      <c r="C458" s="605"/>
      <c r="D458" s="186" t="s">
        <v>5406</v>
      </c>
      <c r="E458" s="605"/>
      <c r="F458" s="605"/>
      <c r="G458" s="605"/>
      <c r="H458" s="605"/>
      <c r="I458" s="606"/>
    </row>
    <row r="459" spans="1:10" ht="9" customHeight="1" x14ac:dyDescent="0.2">
      <c r="A459" s="672"/>
      <c r="B459" s="620" t="s">
        <v>985</v>
      </c>
      <c r="C459" s="624" t="s">
        <v>986</v>
      </c>
      <c r="D459" s="625" t="s">
        <v>5105</v>
      </c>
      <c r="E459" s="626"/>
      <c r="F459" s="624" t="s">
        <v>986</v>
      </c>
      <c r="G459" s="626"/>
      <c r="H459" s="626"/>
      <c r="I459" s="627"/>
    </row>
    <row r="460" spans="1:10" ht="9" customHeight="1" x14ac:dyDescent="0.2">
      <c r="A460" s="672"/>
      <c r="B460" s="620" t="s">
        <v>985</v>
      </c>
      <c r="C460" s="629" t="s">
        <v>986</v>
      </c>
      <c r="D460" s="630" t="s">
        <v>880</v>
      </c>
      <c r="E460" s="631"/>
      <c r="F460" s="632">
        <v>24</v>
      </c>
      <c r="G460" s="631"/>
      <c r="H460" s="631"/>
      <c r="I460" s="633"/>
    </row>
    <row r="461" spans="1:10" ht="9" customHeight="1" x14ac:dyDescent="0.2">
      <c r="A461" s="670"/>
      <c r="B461" s="620"/>
      <c r="C461" s="605"/>
      <c r="D461" s="700" t="s">
        <v>5407</v>
      </c>
      <c r="E461" s="605"/>
      <c r="F461" s="605"/>
      <c r="G461" s="605"/>
      <c r="H461" s="605"/>
      <c r="I461" s="606"/>
    </row>
    <row r="462" spans="1:10" s="46" customFormat="1" ht="24.95" customHeight="1" x14ac:dyDescent="0.25">
      <c r="A462" s="571" t="s">
        <v>2722</v>
      </c>
      <c r="B462" s="572" t="s">
        <v>979</v>
      </c>
      <c r="C462" s="718" t="s">
        <v>5408</v>
      </c>
      <c r="D462" s="574" t="s">
        <v>5409</v>
      </c>
      <c r="E462" s="575" t="s">
        <v>92</v>
      </c>
      <c r="F462" s="576">
        <v>20</v>
      </c>
      <c r="G462" s="67"/>
      <c r="H462" s="577">
        <f>ROUND(G462*F462,2)</f>
        <v>0</v>
      </c>
      <c r="I462" s="574" t="s">
        <v>982</v>
      </c>
    </row>
    <row r="463" spans="1:10" ht="11.25" x14ac:dyDescent="0.2">
      <c r="A463" s="670"/>
      <c r="B463" s="622" t="s">
        <v>983</v>
      </c>
      <c r="C463" s="605"/>
      <c r="D463" s="186" t="s">
        <v>5410</v>
      </c>
      <c r="E463" s="605"/>
      <c r="F463" s="605"/>
      <c r="G463" s="605"/>
      <c r="H463" s="605"/>
      <c r="I463" s="606"/>
    </row>
    <row r="464" spans="1:10" ht="11.25" x14ac:dyDescent="0.2">
      <c r="A464" s="670"/>
      <c r="B464" s="620" t="s">
        <v>985</v>
      </c>
      <c r="C464" s="629" t="s">
        <v>986</v>
      </c>
      <c r="D464" s="630" t="s">
        <v>5411</v>
      </c>
      <c r="E464" s="631"/>
      <c r="F464" s="632">
        <v>20</v>
      </c>
      <c r="G464" s="631"/>
      <c r="H464" s="631"/>
      <c r="I464" s="633"/>
    </row>
    <row r="465" spans="1:9" s="46" customFormat="1" ht="24.95" customHeight="1" x14ac:dyDescent="0.25">
      <c r="A465" s="570" t="s">
        <v>3434</v>
      </c>
      <c r="B465" s="278" t="s">
        <v>979</v>
      </c>
      <c r="C465" s="669" t="s">
        <v>5412</v>
      </c>
      <c r="D465" s="280" t="s">
        <v>5413</v>
      </c>
      <c r="E465" s="281" t="s">
        <v>92</v>
      </c>
      <c r="F465" s="282">
        <v>23</v>
      </c>
      <c r="G465" s="67"/>
      <c r="H465" s="254">
        <f>ROUND(G465*F465,2)</f>
        <v>0</v>
      </c>
      <c r="I465" s="280" t="s">
        <v>982</v>
      </c>
    </row>
    <row r="466" spans="1:9" ht="11.25" x14ac:dyDescent="0.2">
      <c r="A466" s="670"/>
      <c r="B466" s="622" t="s">
        <v>983</v>
      </c>
      <c r="C466" s="605"/>
      <c r="D466" s="186" t="s">
        <v>5414</v>
      </c>
      <c r="E466" s="605"/>
      <c r="F466" s="605"/>
      <c r="G466" s="605"/>
      <c r="H466" s="605"/>
      <c r="I466" s="606"/>
    </row>
    <row r="467" spans="1:9" ht="11.25" x14ac:dyDescent="0.2">
      <c r="A467" s="671"/>
      <c r="B467" s="620" t="s">
        <v>985</v>
      </c>
      <c r="C467" s="624" t="s">
        <v>986</v>
      </c>
      <c r="D467" s="625" t="s">
        <v>5415</v>
      </c>
      <c r="E467" s="626"/>
      <c r="F467" s="624" t="s">
        <v>986</v>
      </c>
      <c r="G467" s="626"/>
      <c r="H467" s="626"/>
      <c r="I467" s="627"/>
    </row>
    <row r="468" spans="1:9" ht="11.25" x14ac:dyDescent="0.2">
      <c r="A468" s="672"/>
      <c r="B468" s="620" t="s">
        <v>985</v>
      </c>
      <c r="C468" s="629" t="s">
        <v>986</v>
      </c>
      <c r="D468" s="630" t="s">
        <v>1024</v>
      </c>
      <c r="E468" s="631"/>
      <c r="F468" s="632">
        <v>9</v>
      </c>
      <c r="G468" s="631"/>
      <c r="H468" s="631"/>
      <c r="I468" s="633"/>
    </row>
    <row r="469" spans="1:9" ht="11.25" x14ac:dyDescent="0.2">
      <c r="A469" s="671"/>
      <c r="B469" s="620" t="s">
        <v>985</v>
      </c>
      <c r="C469" s="624" t="s">
        <v>986</v>
      </c>
      <c r="D469" s="625" t="s">
        <v>5416</v>
      </c>
      <c r="E469" s="626"/>
      <c r="F469" s="624" t="s">
        <v>986</v>
      </c>
      <c r="G469" s="626"/>
      <c r="H469" s="626"/>
      <c r="I469" s="627"/>
    </row>
    <row r="470" spans="1:9" ht="11.25" x14ac:dyDescent="0.2">
      <c r="A470" s="672"/>
      <c r="B470" s="620" t="s">
        <v>985</v>
      </c>
      <c r="C470" s="629" t="s">
        <v>986</v>
      </c>
      <c r="D470" s="630" t="s">
        <v>336</v>
      </c>
      <c r="E470" s="631"/>
      <c r="F470" s="632">
        <v>6</v>
      </c>
      <c r="G470" s="631"/>
      <c r="H470" s="631"/>
      <c r="I470" s="633"/>
    </row>
    <row r="471" spans="1:9" ht="11.25" x14ac:dyDescent="0.2">
      <c r="A471" s="672"/>
      <c r="B471" s="620" t="s">
        <v>985</v>
      </c>
      <c r="C471" s="629" t="s">
        <v>986</v>
      </c>
      <c r="D471" s="630" t="s">
        <v>5417</v>
      </c>
      <c r="E471" s="631"/>
      <c r="F471" s="632" t="s">
        <v>986</v>
      </c>
      <c r="G471" s="631"/>
      <c r="H471" s="631"/>
      <c r="I471" s="633"/>
    </row>
    <row r="472" spans="1:9" ht="11.25" x14ac:dyDescent="0.2">
      <c r="A472" s="672"/>
      <c r="B472" s="620" t="s">
        <v>985</v>
      </c>
      <c r="C472" s="629" t="s">
        <v>986</v>
      </c>
      <c r="D472" s="630" t="s">
        <v>1011</v>
      </c>
      <c r="E472" s="631"/>
      <c r="F472" s="632">
        <v>7</v>
      </c>
      <c r="G472" s="631"/>
      <c r="H472" s="631"/>
      <c r="I472" s="633"/>
    </row>
    <row r="473" spans="1:9" ht="11.25" x14ac:dyDescent="0.2">
      <c r="A473" s="671"/>
      <c r="B473" s="620" t="s">
        <v>985</v>
      </c>
      <c r="C473" s="624" t="s">
        <v>986</v>
      </c>
      <c r="D473" s="625" t="s">
        <v>5418</v>
      </c>
      <c r="E473" s="626"/>
      <c r="F473" s="624" t="s">
        <v>986</v>
      </c>
      <c r="G473" s="626"/>
      <c r="H473" s="626"/>
      <c r="I473" s="627"/>
    </row>
    <row r="474" spans="1:9" ht="11.25" x14ac:dyDescent="0.2">
      <c r="A474" s="672"/>
      <c r="B474" s="620" t="s">
        <v>985</v>
      </c>
      <c r="C474" s="629" t="s">
        <v>986</v>
      </c>
      <c r="D474" s="630" t="s">
        <v>73</v>
      </c>
      <c r="E474" s="631"/>
      <c r="F474" s="632">
        <v>1</v>
      </c>
      <c r="G474" s="631"/>
      <c r="H474" s="631"/>
      <c r="I474" s="633"/>
    </row>
    <row r="475" spans="1:9" ht="11.25" x14ac:dyDescent="0.2">
      <c r="A475" s="672"/>
      <c r="B475" s="620" t="s">
        <v>985</v>
      </c>
      <c r="C475" s="635" t="s">
        <v>986</v>
      </c>
      <c r="D475" s="636" t="s">
        <v>1023</v>
      </c>
      <c r="E475" s="637"/>
      <c r="F475" s="638">
        <v>23</v>
      </c>
      <c r="G475" s="637"/>
      <c r="H475" s="637"/>
      <c r="I475" s="639"/>
    </row>
    <row r="476" spans="1:9" s="46" customFormat="1" ht="24.95" customHeight="1" x14ac:dyDescent="0.25">
      <c r="A476" s="571" t="s">
        <v>3439</v>
      </c>
      <c r="B476" s="572" t="s">
        <v>979</v>
      </c>
      <c r="C476" s="718" t="s">
        <v>5412</v>
      </c>
      <c r="D476" s="574" t="s">
        <v>5413</v>
      </c>
      <c r="E476" s="575" t="s">
        <v>92</v>
      </c>
      <c r="F476" s="576">
        <v>38</v>
      </c>
      <c r="G476" s="67"/>
      <c r="H476" s="577">
        <f>ROUND(G476*F476,2)</f>
        <v>0</v>
      </c>
      <c r="I476" s="574" t="s">
        <v>982</v>
      </c>
    </row>
    <row r="477" spans="1:9" ht="11.25" x14ac:dyDescent="0.2">
      <c r="A477" s="670"/>
      <c r="B477" s="622" t="s">
        <v>983</v>
      </c>
      <c r="C477" s="605"/>
      <c r="D477" s="186" t="s">
        <v>5414</v>
      </c>
      <c r="E477" s="605"/>
      <c r="F477" s="605"/>
      <c r="G477" s="605"/>
      <c r="H477" s="605"/>
      <c r="I477" s="606"/>
    </row>
    <row r="478" spans="1:9" ht="11.25" x14ac:dyDescent="0.2">
      <c r="A478" s="694"/>
      <c r="B478" s="620" t="s">
        <v>985</v>
      </c>
      <c r="C478" s="629" t="s">
        <v>986</v>
      </c>
      <c r="D478" s="630" t="s">
        <v>5419</v>
      </c>
      <c r="E478" s="631"/>
      <c r="F478" s="632">
        <v>38</v>
      </c>
      <c r="G478" s="631"/>
      <c r="H478" s="631"/>
      <c r="I478" s="633"/>
    </row>
    <row r="479" spans="1:9" ht="11.25" x14ac:dyDescent="0.2">
      <c r="A479" s="670"/>
      <c r="B479" s="622"/>
      <c r="C479" s="605"/>
      <c r="D479" s="700" t="s">
        <v>5420</v>
      </c>
      <c r="E479" s="605"/>
      <c r="F479" s="605"/>
      <c r="G479" s="605"/>
      <c r="H479" s="605"/>
      <c r="I479" s="606"/>
    </row>
    <row r="480" spans="1:9" s="46" customFormat="1" ht="24.95" customHeight="1" x14ac:dyDescent="0.25">
      <c r="A480" s="571" t="s">
        <v>2725</v>
      </c>
      <c r="B480" s="572" t="s">
        <v>979</v>
      </c>
      <c r="C480" s="718" t="s">
        <v>5421</v>
      </c>
      <c r="D480" s="574" t="s">
        <v>5422</v>
      </c>
      <c r="E480" s="575" t="s">
        <v>92</v>
      </c>
      <c r="F480" s="576">
        <v>22</v>
      </c>
      <c r="G480" s="67"/>
      <c r="H480" s="577">
        <f>ROUND(G480*F480,2)</f>
        <v>0</v>
      </c>
      <c r="I480" s="574" t="s">
        <v>982</v>
      </c>
    </row>
    <row r="481" spans="1:9" ht="11.25" x14ac:dyDescent="0.2">
      <c r="A481" s="692"/>
      <c r="B481" s="622" t="s">
        <v>983</v>
      </c>
      <c r="C481" s="605"/>
      <c r="D481" s="186" t="s">
        <v>5423</v>
      </c>
      <c r="E481" s="605"/>
      <c r="F481" s="605"/>
      <c r="G481" s="605"/>
      <c r="H481" s="605"/>
      <c r="I481" s="606"/>
    </row>
    <row r="482" spans="1:9" ht="11.25" x14ac:dyDescent="0.2">
      <c r="A482" s="694"/>
      <c r="B482" s="620" t="s">
        <v>985</v>
      </c>
      <c r="C482" s="624" t="s">
        <v>986</v>
      </c>
      <c r="D482" s="625" t="s">
        <v>5424</v>
      </c>
      <c r="E482" s="626"/>
      <c r="F482" s="624" t="s">
        <v>986</v>
      </c>
      <c r="G482" s="626"/>
      <c r="H482" s="626"/>
      <c r="I482" s="627"/>
    </row>
    <row r="483" spans="1:9" ht="11.25" x14ac:dyDescent="0.2">
      <c r="A483" s="670"/>
      <c r="B483" s="620" t="s">
        <v>985</v>
      </c>
      <c r="C483" s="629" t="s">
        <v>986</v>
      </c>
      <c r="D483" s="630" t="s">
        <v>876</v>
      </c>
      <c r="E483" s="631"/>
      <c r="F483" s="632">
        <v>22</v>
      </c>
      <c r="G483" s="631"/>
      <c r="H483" s="631"/>
      <c r="I483" s="633"/>
    </row>
    <row r="484" spans="1:9" ht="30" customHeight="1" x14ac:dyDescent="0.2">
      <c r="A484" s="709" t="s">
        <v>2727</v>
      </c>
      <c r="B484" s="578" t="s">
        <v>1145</v>
      </c>
      <c r="C484" s="579" t="s">
        <v>5425</v>
      </c>
      <c r="D484" s="580" t="s">
        <v>5426</v>
      </c>
      <c r="E484" s="581" t="s">
        <v>744</v>
      </c>
      <c r="F484" s="582">
        <v>8</v>
      </c>
      <c r="G484" s="117"/>
      <c r="H484" s="583">
        <f>ROUND(G484*F484,2)</f>
        <v>0</v>
      </c>
      <c r="I484" s="580" t="s">
        <v>986</v>
      </c>
    </row>
    <row r="485" spans="1:9" ht="11.25" x14ac:dyDescent="0.2">
      <c r="A485" s="672"/>
      <c r="B485" s="620" t="s">
        <v>985</v>
      </c>
      <c r="C485" s="624" t="s">
        <v>986</v>
      </c>
      <c r="D485" s="625" t="s">
        <v>5105</v>
      </c>
      <c r="E485" s="626"/>
      <c r="F485" s="624" t="s">
        <v>986</v>
      </c>
      <c r="G485" s="626"/>
      <c r="H485" s="626"/>
      <c r="I485" s="627"/>
    </row>
    <row r="486" spans="1:9" ht="11.25" x14ac:dyDescent="0.2">
      <c r="A486" s="119"/>
      <c r="B486" s="620" t="s">
        <v>985</v>
      </c>
      <c r="C486" s="629" t="s">
        <v>986</v>
      </c>
      <c r="D486" s="630" t="s">
        <v>5427</v>
      </c>
      <c r="E486" s="631"/>
      <c r="F486" s="632">
        <v>8</v>
      </c>
      <c r="G486" s="631"/>
      <c r="H486" s="631"/>
      <c r="I486" s="633"/>
    </row>
    <row r="487" spans="1:9" ht="30" customHeight="1" x14ac:dyDescent="0.2">
      <c r="A487" s="709">
        <v>78</v>
      </c>
      <c r="B487" s="578" t="s">
        <v>1145</v>
      </c>
      <c r="C487" s="579" t="s">
        <v>5428</v>
      </c>
      <c r="D487" s="580" t="s">
        <v>5429</v>
      </c>
      <c r="E487" s="581" t="s">
        <v>744</v>
      </c>
      <c r="F487" s="582">
        <v>1</v>
      </c>
      <c r="G487" s="117"/>
      <c r="H487" s="583">
        <f>ROUND(G487*F487,2)</f>
        <v>0</v>
      </c>
      <c r="I487" s="580" t="s">
        <v>986</v>
      </c>
    </row>
    <row r="488" spans="1:9" ht="11.25" x14ac:dyDescent="0.2">
      <c r="A488" s="119"/>
      <c r="B488" s="620" t="s">
        <v>985</v>
      </c>
      <c r="C488" s="624" t="s">
        <v>986</v>
      </c>
      <c r="D488" s="625" t="s">
        <v>5105</v>
      </c>
      <c r="E488" s="626"/>
      <c r="F488" s="624" t="s">
        <v>986</v>
      </c>
      <c r="G488" s="626"/>
      <c r="H488" s="626"/>
      <c r="I488" s="627"/>
    </row>
    <row r="489" spans="1:9" ht="11.25" x14ac:dyDescent="0.2">
      <c r="A489" s="694"/>
      <c r="B489" s="620" t="s">
        <v>985</v>
      </c>
      <c r="C489" s="629" t="s">
        <v>986</v>
      </c>
      <c r="D489" s="630" t="s">
        <v>73</v>
      </c>
      <c r="E489" s="631"/>
      <c r="F489" s="632">
        <v>1</v>
      </c>
      <c r="G489" s="631"/>
      <c r="H489" s="631"/>
      <c r="I489" s="633"/>
    </row>
    <row r="490" spans="1:9" ht="30" customHeight="1" x14ac:dyDescent="0.2">
      <c r="A490" s="709" t="s">
        <v>2731</v>
      </c>
      <c r="B490" s="578" t="s">
        <v>1145</v>
      </c>
      <c r="C490" s="579" t="s">
        <v>5415</v>
      </c>
      <c r="D490" s="580" t="s">
        <v>5430</v>
      </c>
      <c r="E490" s="581" t="s">
        <v>744</v>
      </c>
      <c r="F490" s="582">
        <v>30</v>
      </c>
      <c r="G490" s="117"/>
      <c r="H490" s="583">
        <f>ROUND(G490*F490,2)</f>
        <v>0</v>
      </c>
      <c r="I490" s="580" t="s">
        <v>986</v>
      </c>
    </row>
    <row r="491" spans="1:9" ht="11.25" x14ac:dyDescent="0.2">
      <c r="A491" s="672"/>
      <c r="B491" s="620" t="s">
        <v>985</v>
      </c>
      <c r="C491" s="624" t="s">
        <v>986</v>
      </c>
      <c r="D491" s="625" t="s">
        <v>5105</v>
      </c>
      <c r="E491" s="626"/>
      <c r="F491" s="624" t="s">
        <v>986</v>
      </c>
      <c r="G491" s="626"/>
      <c r="H491" s="626"/>
      <c r="I491" s="627"/>
    </row>
    <row r="492" spans="1:9" ht="11.25" x14ac:dyDescent="0.2">
      <c r="A492" s="708"/>
      <c r="B492" s="620" t="s">
        <v>985</v>
      </c>
      <c r="C492" s="629" t="s">
        <v>986</v>
      </c>
      <c r="D492" s="630" t="s">
        <v>5431</v>
      </c>
      <c r="E492" s="631"/>
      <c r="F492" s="632">
        <v>30</v>
      </c>
      <c r="G492" s="631"/>
      <c r="H492" s="631"/>
      <c r="I492" s="633"/>
    </row>
    <row r="493" spans="1:9" ht="60" x14ac:dyDescent="0.2">
      <c r="A493" s="709" t="s">
        <v>2733</v>
      </c>
      <c r="B493" s="578" t="s">
        <v>1145</v>
      </c>
      <c r="C493" s="579" t="s">
        <v>5432</v>
      </c>
      <c r="D493" s="580" t="s">
        <v>5433</v>
      </c>
      <c r="E493" s="581" t="s">
        <v>744</v>
      </c>
      <c r="F493" s="582">
        <v>2</v>
      </c>
      <c r="G493" s="117"/>
      <c r="H493" s="583">
        <f>ROUND(G493*F493,2)</f>
        <v>0</v>
      </c>
      <c r="I493" s="580" t="s">
        <v>986</v>
      </c>
    </row>
    <row r="494" spans="1:9" ht="11.25" x14ac:dyDescent="0.2">
      <c r="A494" s="671"/>
      <c r="B494" s="620" t="s">
        <v>985</v>
      </c>
      <c r="C494" s="624" t="s">
        <v>986</v>
      </c>
      <c r="D494" s="625" t="s">
        <v>5105</v>
      </c>
      <c r="E494" s="626"/>
      <c r="F494" s="624" t="s">
        <v>986</v>
      </c>
      <c r="G494" s="626"/>
      <c r="H494" s="626"/>
      <c r="I494" s="627"/>
    </row>
    <row r="495" spans="1:9" ht="11.25" x14ac:dyDescent="0.2">
      <c r="A495" s="672"/>
      <c r="B495" s="620" t="s">
        <v>985</v>
      </c>
      <c r="C495" s="629" t="s">
        <v>986</v>
      </c>
      <c r="D495" s="630" t="s">
        <v>75</v>
      </c>
      <c r="E495" s="631"/>
      <c r="F495" s="632">
        <v>2</v>
      </c>
      <c r="G495" s="631"/>
      <c r="H495" s="631"/>
      <c r="I495" s="633"/>
    </row>
    <row r="496" spans="1:9" ht="45" x14ac:dyDescent="0.2">
      <c r="A496" s="709" t="s">
        <v>2734</v>
      </c>
      <c r="B496" s="578" t="s">
        <v>1145</v>
      </c>
      <c r="C496" s="579" t="s">
        <v>5434</v>
      </c>
      <c r="D496" s="580" t="s">
        <v>5435</v>
      </c>
      <c r="E496" s="581" t="s">
        <v>744</v>
      </c>
      <c r="F496" s="582">
        <v>17</v>
      </c>
      <c r="G496" s="117"/>
      <c r="H496" s="583">
        <f>ROUND(G496*F496,2)</f>
        <v>0</v>
      </c>
      <c r="I496" s="580" t="s">
        <v>986</v>
      </c>
    </row>
    <row r="497" spans="1:9" ht="11.25" x14ac:dyDescent="0.2">
      <c r="A497" s="671"/>
      <c r="B497" s="620" t="s">
        <v>985</v>
      </c>
      <c r="C497" s="624" t="s">
        <v>986</v>
      </c>
      <c r="D497" s="625" t="s">
        <v>5105</v>
      </c>
      <c r="E497" s="626"/>
      <c r="F497" s="624" t="s">
        <v>986</v>
      </c>
      <c r="G497" s="626"/>
      <c r="H497" s="626"/>
      <c r="I497" s="627"/>
    </row>
    <row r="498" spans="1:9" ht="11.25" x14ac:dyDescent="0.2">
      <c r="A498" s="672"/>
      <c r="B498" s="620" t="s">
        <v>985</v>
      </c>
      <c r="C498" s="629" t="s">
        <v>986</v>
      </c>
      <c r="D498" s="630" t="s">
        <v>5436</v>
      </c>
      <c r="E498" s="631"/>
      <c r="F498" s="632">
        <v>7</v>
      </c>
      <c r="G498" s="631"/>
      <c r="H498" s="631"/>
      <c r="I498" s="633"/>
    </row>
    <row r="499" spans="1:9" ht="11.25" x14ac:dyDescent="0.2">
      <c r="A499" s="672"/>
      <c r="B499" s="620" t="s">
        <v>985</v>
      </c>
      <c r="C499" s="629" t="s">
        <v>986</v>
      </c>
      <c r="D499" s="630" t="s">
        <v>42</v>
      </c>
      <c r="E499" s="631"/>
      <c r="F499" s="632">
        <v>3</v>
      </c>
      <c r="G499" s="631"/>
      <c r="H499" s="631"/>
      <c r="I499" s="633"/>
    </row>
    <row r="500" spans="1:9" ht="11.25" x14ac:dyDescent="0.2">
      <c r="A500" s="672"/>
      <c r="B500" s="620" t="s">
        <v>985</v>
      </c>
      <c r="C500" s="629" t="s">
        <v>986</v>
      </c>
      <c r="D500" s="630" t="s">
        <v>42</v>
      </c>
      <c r="E500" s="631"/>
      <c r="F500" s="632">
        <v>3</v>
      </c>
      <c r="G500" s="631"/>
      <c r="H500" s="631"/>
      <c r="I500" s="633"/>
    </row>
    <row r="501" spans="1:9" ht="11.25" x14ac:dyDescent="0.2">
      <c r="A501" s="672"/>
      <c r="B501" s="620" t="s">
        <v>985</v>
      </c>
      <c r="C501" s="629" t="s">
        <v>986</v>
      </c>
      <c r="D501" s="630" t="s">
        <v>42</v>
      </c>
      <c r="E501" s="631"/>
      <c r="F501" s="632">
        <v>3</v>
      </c>
      <c r="G501" s="631"/>
      <c r="H501" s="631"/>
      <c r="I501" s="633"/>
    </row>
    <row r="502" spans="1:9" ht="11.25" x14ac:dyDescent="0.2">
      <c r="A502" s="672"/>
      <c r="B502" s="620" t="s">
        <v>985</v>
      </c>
      <c r="C502" s="629" t="s">
        <v>986</v>
      </c>
      <c r="D502" s="630" t="s">
        <v>73</v>
      </c>
      <c r="E502" s="631"/>
      <c r="F502" s="632">
        <v>1</v>
      </c>
      <c r="G502" s="631"/>
      <c r="H502" s="631"/>
      <c r="I502" s="633"/>
    </row>
    <row r="503" spans="1:9" ht="11.25" x14ac:dyDescent="0.2">
      <c r="A503" s="672"/>
      <c r="B503" s="620" t="s">
        <v>985</v>
      </c>
      <c r="C503" s="635" t="s">
        <v>986</v>
      </c>
      <c r="D503" s="636" t="s">
        <v>1023</v>
      </c>
      <c r="E503" s="637"/>
      <c r="F503" s="638">
        <v>17</v>
      </c>
      <c r="G503" s="637"/>
      <c r="H503" s="637"/>
      <c r="I503" s="639"/>
    </row>
    <row r="504" spans="1:9" ht="45" x14ac:dyDescent="0.2">
      <c r="A504" s="707" t="s">
        <v>5437</v>
      </c>
      <c r="B504" s="167" t="s">
        <v>1145</v>
      </c>
      <c r="C504" s="168" t="s">
        <v>5438</v>
      </c>
      <c r="D504" s="169" t="s">
        <v>5439</v>
      </c>
      <c r="E504" s="170" t="s">
        <v>744</v>
      </c>
      <c r="F504" s="171">
        <v>1</v>
      </c>
      <c r="G504" s="117"/>
      <c r="H504" s="172">
        <f>ROUND(G504*F504,2)</f>
        <v>0</v>
      </c>
      <c r="I504" s="169"/>
    </row>
    <row r="505" spans="1:9" ht="11.25" x14ac:dyDescent="0.2">
      <c r="A505" s="671"/>
      <c r="B505" s="620" t="s">
        <v>985</v>
      </c>
      <c r="C505" s="624" t="s">
        <v>986</v>
      </c>
      <c r="D505" s="625" t="s">
        <v>5105</v>
      </c>
      <c r="E505" s="626"/>
      <c r="F505" s="624" t="s">
        <v>986</v>
      </c>
      <c r="G505" s="626"/>
      <c r="H505" s="626"/>
      <c r="I505" s="68"/>
    </row>
    <row r="506" spans="1:9" ht="11.25" x14ac:dyDescent="0.2">
      <c r="A506" s="672"/>
      <c r="B506" s="620" t="s">
        <v>985</v>
      </c>
      <c r="C506" s="629" t="s">
        <v>986</v>
      </c>
      <c r="D506" s="630" t="s">
        <v>73</v>
      </c>
      <c r="E506" s="631"/>
      <c r="F506" s="632">
        <v>1</v>
      </c>
      <c r="G506" s="631"/>
      <c r="H506" s="631"/>
      <c r="I506" s="68"/>
    </row>
    <row r="507" spans="1:9" ht="45" x14ac:dyDescent="0.2">
      <c r="A507" s="709" t="s">
        <v>5440</v>
      </c>
      <c r="B507" s="578" t="s">
        <v>1145</v>
      </c>
      <c r="C507" s="579" t="s">
        <v>5438</v>
      </c>
      <c r="D507" s="580" t="s">
        <v>5439</v>
      </c>
      <c r="E507" s="581" t="s">
        <v>744</v>
      </c>
      <c r="F507" s="582">
        <v>1</v>
      </c>
      <c r="G507" s="117"/>
      <c r="H507" s="583">
        <f>ROUND(G507*F507,2)</f>
        <v>0</v>
      </c>
      <c r="I507" s="580" t="s">
        <v>986</v>
      </c>
    </row>
    <row r="508" spans="1:9" ht="11.25" x14ac:dyDescent="0.2">
      <c r="A508" s="716"/>
      <c r="B508" s="620" t="s">
        <v>985</v>
      </c>
      <c r="C508" s="624" t="s">
        <v>986</v>
      </c>
      <c r="D508" s="625" t="s">
        <v>5105</v>
      </c>
      <c r="E508" s="626"/>
      <c r="F508" s="624" t="s">
        <v>986</v>
      </c>
      <c r="G508" s="626"/>
      <c r="H508" s="626"/>
      <c r="I508" s="627"/>
    </row>
    <row r="509" spans="1:9" ht="11.25" x14ac:dyDescent="0.2">
      <c r="A509" s="716"/>
      <c r="B509" s="620" t="s">
        <v>985</v>
      </c>
      <c r="C509" s="629" t="s">
        <v>986</v>
      </c>
      <c r="D509" s="630" t="s">
        <v>73</v>
      </c>
      <c r="E509" s="631"/>
      <c r="F509" s="632">
        <v>1</v>
      </c>
      <c r="G509" s="631"/>
      <c r="H509" s="631"/>
      <c r="I509" s="633"/>
    </row>
    <row r="510" spans="1:9" ht="11.25" x14ac:dyDescent="0.2">
      <c r="A510" s="672"/>
      <c r="B510" s="5"/>
      <c r="C510" s="5"/>
      <c r="D510" s="700" t="s">
        <v>5441</v>
      </c>
      <c r="E510" s="5"/>
      <c r="G510" s="5"/>
      <c r="H510" s="5"/>
      <c r="I510" s="68"/>
    </row>
    <row r="511" spans="1:9" ht="30" x14ac:dyDescent="0.2">
      <c r="A511" s="707" t="s">
        <v>5442</v>
      </c>
      <c r="B511" s="167" t="s">
        <v>1145</v>
      </c>
      <c r="C511" s="168" t="s">
        <v>5443</v>
      </c>
      <c r="D511" s="169" t="s">
        <v>5444</v>
      </c>
      <c r="E511" s="170" t="s">
        <v>744</v>
      </c>
      <c r="F511" s="171">
        <v>12</v>
      </c>
      <c r="G511" s="117"/>
      <c r="H511" s="172">
        <f>ROUND(G511*F511,2)</f>
        <v>0</v>
      </c>
      <c r="I511" s="169" t="s">
        <v>986</v>
      </c>
    </row>
    <row r="512" spans="1:9" ht="11.25" x14ac:dyDescent="0.2">
      <c r="A512" s="671"/>
      <c r="B512" s="620" t="s">
        <v>985</v>
      </c>
      <c r="C512" s="624" t="s">
        <v>986</v>
      </c>
      <c r="D512" s="625" t="s">
        <v>5105</v>
      </c>
      <c r="E512" s="626"/>
      <c r="F512" s="624" t="s">
        <v>986</v>
      </c>
      <c r="G512" s="626"/>
      <c r="H512" s="626"/>
      <c r="I512" s="627"/>
    </row>
    <row r="513" spans="1:9" ht="11.25" x14ac:dyDescent="0.2">
      <c r="A513" s="672"/>
      <c r="B513" s="620" t="s">
        <v>985</v>
      </c>
      <c r="C513" s="629" t="s">
        <v>986</v>
      </c>
      <c r="D513" s="630" t="s">
        <v>5081</v>
      </c>
      <c r="E513" s="631"/>
      <c r="F513" s="632">
        <v>12</v>
      </c>
      <c r="G513" s="631"/>
      <c r="H513" s="631"/>
      <c r="I513" s="633"/>
    </row>
    <row r="514" spans="1:9" ht="30" x14ac:dyDescent="0.2">
      <c r="A514" s="709" t="s">
        <v>5445</v>
      </c>
      <c r="B514" s="578" t="s">
        <v>1145</v>
      </c>
      <c r="C514" s="579" t="s">
        <v>5443</v>
      </c>
      <c r="D514" s="580" t="s">
        <v>5444</v>
      </c>
      <c r="E514" s="581" t="s">
        <v>744</v>
      </c>
      <c r="F514" s="582">
        <v>22</v>
      </c>
      <c r="G514" s="117"/>
      <c r="H514" s="583">
        <f>ROUND(G514*F514,2)</f>
        <v>0</v>
      </c>
      <c r="I514" s="580" t="s">
        <v>986</v>
      </c>
    </row>
    <row r="515" spans="1:9" ht="11.25" x14ac:dyDescent="0.2">
      <c r="A515" s="716"/>
      <c r="B515" s="620" t="s">
        <v>985</v>
      </c>
      <c r="C515" s="624" t="s">
        <v>986</v>
      </c>
      <c r="D515" s="625" t="s">
        <v>5105</v>
      </c>
      <c r="E515" s="626"/>
      <c r="F515" s="624" t="s">
        <v>986</v>
      </c>
      <c r="G515" s="626"/>
      <c r="H515" s="626"/>
      <c r="I515" s="627"/>
    </row>
    <row r="516" spans="1:9" ht="11.25" x14ac:dyDescent="0.2">
      <c r="A516" s="716"/>
      <c r="B516" s="620" t="s">
        <v>985</v>
      </c>
      <c r="C516" s="629" t="s">
        <v>986</v>
      </c>
      <c r="D516" s="630" t="s">
        <v>75</v>
      </c>
      <c r="E516" s="631"/>
      <c r="F516" s="632">
        <v>2</v>
      </c>
      <c r="G516" s="631"/>
      <c r="H516" s="631"/>
      <c r="I516" s="633"/>
    </row>
    <row r="517" spans="1:9" ht="11.25" x14ac:dyDescent="0.2">
      <c r="A517" s="716"/>
      <c r="B517" s="620" t="s">
        <v>985</v>
      </c>
      <c r="C517" s="629" t="s">
        <v>986</v>
      </c>
      <c r="D517" s="630" t="s">
        <v>1024</v>
      </c>
      <c r="E517" s="631"/>
      <c r="F517" s="632">
        <v>9</v>
      </c>
      <c r="G517" s="631"/>
      <c r="H517" s="631"/>
      <c r="I517" s="633"/>
    </row>
    <row r="518" spans="1:9" ht="11.25" x14ac:dyDescent="0.2">
      <c r="A518" s="716"/>
      <c r="B518" s="620" t="s">
        <v>985</v>
      </c>
      <c r="C518" s="629" t="s">
        <v>986</v>
      </c>
      <c r="D518" s="630" t="s">
        <v>42</v>
      </c>
      <c r="E518" s="631"/>
      <c r="F518" s="632">
        <v>3</v>
      </c>
      <c r="G518" s="631"/>
      <c r="H518" s="631"/>
      <c r="I518" s="633"/>
    </row>
    <row r="519" spans="1:9" ht="11.25" x14ac:dyDescent="0.2">
      <c r="A519" s="716"/>
      <c r="B519" s="620" t="s">
        <v>985</v>
      </c>
      <c r="C519" s="629" t="s">
        <v>986</v>
      </c>
      <c r="D519" s="630" t="s">
        <v>42</v>
      </c>
      <c r="E519" s="631"/>
      <c r="F519" s="632">
        <v>3</v>
      </c>
      <c r="G519" s="631"/>
      <c r="H519" s="631"/>
      <c r="I519" s="633"/>
    </row>
    <row r="520" spans="1:9" ht="11.25" x14ac:dyDescent="0.2">
      <c r="A520" s="716"/>
      <c r="B520" s="620" t="s">
        <v>985</v>
      </c>
      <c r="C520" s="629" t="s">
        <v>986</v>
      </c>
      <c r="D520" s="630" t="s">
        <v>42</v>
      </c>
      <c r="E520" s="631"/>
      <c r="F520" s="632">
        <v>3</v>
      </c>
      <c r="G520" s="631"/>
      <c r="H520" s="631"/>
      <c r="I520" s="633"/>
    </row>
    <row r="521" spans="1:9" ht="11.25" x14ac:dyDescent="0.2">
      <c r="A521" s="716"/>
      <c r="B521" s="620" t="s">
        <v>985</v>
      </c>
      <c r="C521" s="629" t="s">
        <v>986</v>
      </c>
      <c r="D521" s="630" t="s">
        <v>75</v>
      </c>
      <c r="E521" s="631"/>
      <c r="F521" s="632">
        <v>2</v>
      </c>
      <c r="G521" s="631"/>
      <c r="H521" s="631"/>
      <c r="I521" s="633"/>
    </row>
    <row r="522" spans="1:9" ht="11.25" x14ac:dyDescent="0.2">
      <c r="A522" s="716"/>
      <c r="B522" s="620" t="s">
        <v>985</v>
      </c>
      <c r="C522" s="635" t="s">
        <v>986</v>
      </c>
      <c r="D522" s="636" t="s">
        <v>1023</v>
      </c>
      <c r="E522" s="637"/>
      <c r="F522" s="638">
        <v>22</v>
      </c>
      <c r="G522" s="637"/>
      <c r="H522" s="637"/>
      <c r="I522" s="639"/>
    </row>
    <row r="523" spans="1:9" ht="11.25" x14ac:dyDescent="0.2">
      <c r="A523" s="119"/>
      <c r="B523" s="5"/>
      <c r="C523" s="5"/>
      <c r="D523" s="700" t="s">
        <v>5446</v>
      </c>
      <c r="E523" s="5"/>
      <c r="G523" s="5"/>
      <c r="H523" s="5"/>
      <c r="I523" s="68"/>
    </row>
    <row r="524" spans="1:9" s="46" customFormat="1" ht="24.95" customHeight="1" x14ac:dyDescent="0.25">
      <c r="A524" s="570" t="s">
        <v>2739</v>
      </c>
      <c r="B524" s="278" t="s">
        <v>979</v>
      </c>
      <c r="C524" s="669" t="s">
        <v>5447</v>
      </c>
      <c r="D524" s="280" t="s">
        <v>5448</v>
      </c>
      <c r="E524" s="281" t="s">
        <v>92</v>
      </c>
      <c r="F524" s="282">
        <v>8</v>
      </c>
      <c r="G524" s="67"/>
      <c r="H524" s="254">
        <f>ROUND(G524*F524,2)</f>
        <v>0</v>
      </c>
      <c r="I524" s="280" t="s">
        <v>982</v>
      </c>
    </row>
    <row r="525" spans="1:9" ht="11.25" x14ac:dyDescent="0.2">
      <c r="A525" s="670"/>
      <c r="B525" s="622" t="s">
        <v>983</v>
      </c>
      <c r="C525" s="605"/>
      <c r="D525" s="186" t="s">
        <v>5449</v>
      </c>
      <c r="E525" s="605"/>
      <c r="F525" s="605"/>
      <c r="G525" s="605"/>
      <c r="H525" s="605"/>
      <c r="I525" s="606"/>
    </row>
    <row r="526" spans="1:9" s="46" customFormat="1" ht="24.95" customHeight="1" x14ac:dyDescent="0.25">
      <c r="A526" s="570">
        <v>85</v>
      </c>
      <c r="B526" s="278" t="s">
        <v>979</v>
      </c>
      <c r="C526" s="669">
        <v>741372073</v>
      </c>
      <c r="D526" s="280" t="s">
        <v>5450</v>
      </c>
      <c r="E526" s="281" t="s">
        <v>92</v>
      </c>
      <c r="F526" s="282">
        <v>5</v>
      </c>
      <c r="G526" s="67"/>
      <c r="H526" s="254">
        <f>ROUND(G526*F526,2)</f>
        <v>0</v>
      </c>
      <c r="I526" s="280" t="s">
        <v>982</v>
      </c>
    </row>
    <row r="527" spans="1:9" ht="11.25" x14ac:dyDescent="0.2">
      <c r="A527" s="672"/>
      <c r="B527" s="620" t="s">
        <v>983</v>
      </c>
      <c r="C527" s="629"/>
      <c r="D527" s="630" t="s">
        <v>5451</v>
      </c>
      <c r="E527" s="631"/>
      <c r="F527" s="632"/>
      <c r="G527" s="631"/>
      <c r="H527" s="631"/>
      <c r="I527" s="633"/>
    </row>
    <row r="528" spans="1:9" ht="11.25" x14ac:dyDescent="0.2">
      <c r="A528" s="671"/>
      <c r="B528" s="620" t="s">
        <v>985</v>
      </c>
      <c r="C528" s="624" t="s">
        <v>986</v>
      </c>
      <c r="D528" s="625" t="s">
        <v>5425</v>
      </c>
      <c r="E528" s="626"/>
      <c r="F528" s="624" t="s">
        <v>986</v>
      </c>
      <c r="G528" s="626"/>
      <c r="H528" s="626"/>
      <c r="I528" s="627"/>
    </row>
    <row r="529" spans="1:9" ht="11.25" x14ac:dyDescent="0.2">
      <c r="A529" s="119"/>
      <c r="B529" s="5" t="s">
        <v>985</v>
      </c>
      <c r="C529" s="5" t="s">
        <v>986</v>
      </c>
      <c r="D529" s="5" t="s">
        <v>44</v>
      </c>
      <c r="E529" s="5"/>
      <c r="F529" s="5">
        <v>5</v>
      </c>
      <c r="G529" s="5"/>
      <c r="H529" s="5"/>
      <c r="I529" s="68"/>
    </row>
    <row r="530" spans="1:9" ht="24.95" customHeight="1" x14ac:dyDescent="0.2">
      <c r="A530" s="707" t="s">
        <v>2742</v>
      </c>
      <c r="B530" s="167" t="s">
        <v>1145</v>
      </c>
      <c r="C530" s="168" t="s">
        <v>5452</v>
      </c>
      <c r="D530" s="169" t="s">
        <v>5426</v>
      </c>
      <c r="E530" s="170" t="s">
        <v>744</v>
      </c>
      <c r="F530" s="171">
        <v>5</v>
      </c>
      <c r="G530" s="117"/>
      <c r="H530" s="172">
        <f>ROUND(G530*F530,2)</f>
        <v>0</v>
      </c>
      <c r="I530" s="169" t="s">
        <v>986</v>
      </c>
    </row>
    <row r="531" spans="1:9" ht="11.25" x14ac:dyDescent="0.2">
      <c r="A531" s="671"/>
      <c r="B531" s="620" t="s">
        <v>985</v>
      </c>
      <c r="C531" s="624" t="s">
        <v>986</v>
      </c>
      <c r="D531" s="625" t="s">
        <v>5105</v>
      </c>
      <c r="E531" s="626"/>
      <c r="F531" s="624" t="s">
        <v>986</v>
      </c>
      <c r="G531" s="626"/>
      <c r="H531" s="626"/>
      <c r="I531" s="627"/>
    </row>
    <row r="532" spans="1:9" ht="11.25" x14ac:dyDescent="0.2">
      <c r="A532" s="119"/>
      <c r="B532" s="5" t="s">
        <v>985</v>
      </c>
      <c r="C532" s="5" t="s">
        <v>986</v>
      </c>
      <c r="D532" s="5" t="s">
        <v>44</v>
      </c>
      <c r="E532" s="5"/>
      <c r="F532" s="5">
        <v>5</v>
      </c>
      <c r="G532" s="5"/>
      <c r="H532" s="5"/>
      <c r="I532" s="68"/>
    </row>
    <row r="533" spans="1:9" ht="24.95" customHeight="1" x14ac:dyDescent="0.2">
      <c r="A533" s="707" t="s">
        <v>2743</v>
      </c>
      <c r="B533" s="167" t="s">
        <v>1145</v>
      </c>
      <c r="C533" s="168" t="s">
        <v>5453</v>
      </c>
      <c r="D533" s="169" t="s">
        <v>5429</v>
      </c>
      <c r="E533" s="170" t="s">
        <v>125</v>
      </c>
      <c r="F533" s="171">
        <v>1</v>
      </c>
      <c r="G533" s="117"/>
      <c r="H533" s="172">
        <f>ROUND(G533*F533,2)</f>
        <v>0</v>
      </c>
      <c r="I533" s="169" t="s">
        <v>986</v>
      </c>
    </row>
    <row r="534" spans="1:9" ht="11.25" x14ac:dyDescent="0.2">
      <c r="A534" s="671"/>
      <c r="B534" s="620" t="s">
        <v>985</v>
      </c>
      <c r="C534" s="624" t="s">
        <v>986</v>
      </c>
      <c r="D534" s="625" t="s">
        <v>5105</v>
      </c>
      <c r="E534" s="626"/>
      <c r="F534" s="624" t="s">
        <v>986</v>
      </c>
      <c r="G534" s="626"/>
      <c r="H534" s="626"/>
      <c r="I534" s="627"/>
    </row>
    <row r="535" spans="1:9" ht="11.25" x14ac:dyDescent="0.2">
      <c r="A535" s="672"/>
      <c r="B535" s="620" t="s">
        <v>985</v>
      </c>
      <c r="C535" s="629" t="s">
        <v>986</v>
      </c>
      <c r="D535" s="630" t="s">
        <v>73</v>
      </c>
      <c r="E535" s="631"/>
      <c r="F535" s="632">
        <v>1</v>
      </c>
      <c r="G535" s="631"/>
      <c r="H535" s="631"/>
      <c r="I535" s="633"/>
    </row>
    <row r="536" spans="1:9" ht="24.95" customHeight="1" x14ac:dyDescent="0.2">
      <c r="A536" s="707" t="s">
        <v>2745</v>
      </c>
      <c r="B536" s="167" t="s">
        <v>1145</v>
      </c>
      <c r="C536" s="168" t="s">
        <v>5454</v>
      </c>
      <c r="D536" s="169" t="s">
        <v>5455</v>
      </c>
      <c r="E536" s="170" t="s">
        <v>744</v>
      </c>
      <c r="F536" s="171">
        <v>8</v>
      </c>
      <c r="G536" s="117"/>
      <c r="H536" s="172">
        <f>ROUND(G536*F536,2)</f>
        <v>0</v>
      </c>
      <c r="I536" s="169" t="s">
        <v>986</v>
      </c>
    </row>
    <row r="537" spans="1:9" ht="22.5" x14ac:dyDescent="0.2">
      <c r="A537" s="670"/>
      <c r="B537" s="620" t="s">
        <v>1079</v>
      </c>
      <c r="C537" s="605"/>
      <c r="D537" s="719" t="s">
        <v>5456</v>
      </c>
      <c r="E537" s="605"/>
      <c r="F537" s="605"/>
      <c r="G537" s="605"/>
      <c r="H537" s="605"/>
      <c r="I537" s="606"/>
    </row>
    <row r="538" spans="1:9" ht="24.95" customHeight="1" x14ac:dyDescent="0.2">
      <c r="A538" s="707" t="s">
        <v>2746</v>
      </c>
      <c r="B538" s="167" t="s">
        <v>1145</v>
      </c>
      <c r="C538" s="168" t="s">
        <v>5457</v>
      </c>
      <c r="D538" s="169" t="s">
        <v>5430</v>
      </c>
      <c r="E538" s="170" t="s">
        <v>744</v>
      </c>
      <c r="F538" s="171">
        <v>9</v>
      </c>
      <c r="G538" s="117"/>
      <c r="H538" s="172">
        <f>ROUND(G538*F538,2)</f>
        <v>0</v>
      </c>
      <c r="I538" s="169" t="s">
        <v>986</v>
      </c>
    </row>
    <row r="539" spans="1:9" ht="11.25" x14ac:dyDescent="0.2">
      <c r="A539" s="671"/>
      <c r="B539" s="620" t="s">
        <v>985</v>
      </c>
      <c r="C539" s="624" t="s">
        <v>986</v>
      </c>
      <c r="D539" s="625" t="s">
        <v>5105</v>
      </c>
      <c r="E539" s="626"/>
      <c r="F539" s="624" t="s">
        <v>986</v>
      </c>
      <c r="G539" s="626"/>
      <c r="H539" s="626"/>
      <c r="I539" s="627"/>
    </row>
    <row r="540" spans="1:9" ht="11.25" x14ac:dyDescent="0.2">
      <c r="A540" s="672"/>
      <c r="B540" s="620" t="s">
        <v>985</v>
      </c>
      <c r="C540" s="629" t="s">
        <v>986</v>
      </c>
      <c r="D540" s="630" t="s">
        <v>5458</v>
      </c>
      <c r="E540" s="631"/>
      <c r="F540" s="632">
        <v>9</v>
      </c>
      <c r="G540" s="631"/>
      <c r="H540" s="631"/>
      <c r="I540" s="633"/>
    </row>
    <row r="541" spans="1:9" ht="24.95" customHeight="1" x14ac:dyDescent="0.2">
      <c r="A541" s="707" t="s">
        <v>2748</v>
      </c>
      <c r="B541" s="167" t="s">
        <v>1145</v>
      </c>
      <c r="C541" s="168" t="s">
        <v>5459</v>
      </c>
      <c r="D541" s="169" t="s">
        <v>5460</v>
      </c>
      <c r="E541" s="170" t="s">
        <v>744</v>
      </c>
      <c r="F541" s="171">
        <v>6</v>
      </c>
      <c r="G541" s="117"/>
      <c r="H541" s="172">
        <f>ROUND(G541*F541,2)</f>
        <v>0</v>
      </c>
      <c r="I541" s="169" t="s">
        <v>986</v>
      </c>
    </row>
    <row r="542" spans="1:9" ht="11.25" x14ac:dyDescent="0.2">
      <c r="A542" s="671"/>
      <c r="B542" s="620" t="s">
        <v>985</v>
      </c>
      <c r="C542" s="624" t="s">
        <v>986</v>
      </c>
      <c r="D542" s="625" t="s">
        <v>5105</v>
      </c>
      <c r="E542" s="626"/>
      <c r="F542" s="624" t="s">
        <v>986</v>
      </c>
      <c r="G542" s="626"/>
      <c r="H542" s="626"/>
      <c r="I542" s="627"/>
    </row>
    <row r="543" spans="1:9" ht="11.25" x14ac:dyDescent="0.2">
      <c r="A543" s="672"/>
      <c r="B543" s="620" t="s">
        <v>985</v>
      </c>
      <c r="C543" s="629" t="s">
        <v>986</v>
      </c>
      <c r="D543" s="630" t="s">
        <v>336</v>
      </c>
      <c r="E543" s="631"/>
      <c r="F543" s="632">
        <v>6</v>
      </c>
      <c r="G543" s="631"/>
      <c r="H543" s="631"/>
      <c r="I543" s="633"/>
    </row>
    <row r="544" spans="1:9" s="46" customFormat="1" ht="24.95" customHeight="1" x14ac:dyDescent="0.25">
      <c r="A544" s="570" t="s">
        <v>77</v>
      </c>
      <c r="B544" s="278" t="s">
        <v>979</v>
      </c>
      <c r="C544" s="669" t="s">
        <v>5461</v>
      </c>
      <c r="D544" s="280" t="s">
        <v>5462</v>
      </c>
      <c r="E544" s="281" t="s">
        <v>721</v>
      </c>
      <c r="F544" s="282">
        <v>1</v>
      </c>
      <c r="G544" s="67"/>
      <c r="H544" s="254">
        <f>ROUND(G544*F544,2)</f>
        <v>0</v>
      </c>
      <c r="I544" s="280" t="s">
        <v>986</v>
      </c>
    </row>
    <row r="545" spans="1:10" ht="45" x14ac:dyDescent="0.2">
      <c r="A545" s="707" t="s">
        <v>2749</v>
      </c>
      <c r="B545" s="167" t="s">
        <v>1145</v>
      </c>
      <c r="C545" s="168" t="s">
        <v>5463</v>
      </c>
      <c r="D545" s="169" t="s">
        <v>5464</v>
      </c>
      <c r="E545" s="170" t="s">
        <v>744</v>
      </c>
      <c r="F545" s="171">
        <v>1</v>
      </c>
      <c r="G545" s="117"/>
      <c r="H545" s="172">
        <f>ROUND(G545*F545,2)</f>
        <v>0</v>
      </c>
      <c r="I545" s="169" t="s">
        <v>986</v>
      </c>
    </row>
    <row r="546" spans="1:10" ht="45" x14ac:dyDescent="0.2">
      <c r="A546" s="707" t="s">
        <v>2750</v>
      </c>
      <c r="B546" s="167" t="s">
        <v>1145</v>
      </c>
      <c r="C546" s="168" t="s">
        <v>5465</v>
      </c>
      <c r="D546" s="169" t="s">
        <v>5466</v>
      </c>
      <c r="E546" s="170" t="s">
        <v>744</v>
      </c>
      <c r="F546" s="171">
        <v>1</v>
      </c>
      <c r="G546" s="117"/>
      <c r="H546" s="172">
        <f>ROUND(G546*F546,2)</f>
        <v>0</v>
      </c>
      <c r="I546" s="169" t="s">
        <v>986</v>
      </c>
    </row>
    <row r="547" spans="1:10" ht="15" x14ac:dyDescent="0.2">
      <c r="A547" s="707" t="s">
        <v>52</v>
      </c>
      <c r="B547" s="167" t="s">
        <v>1145</v>
      </c>
      <c r="C547" s="168" t="s">
        <v>5467</v>
      </c>
      <c r="D547" s="169" t="s">
        <v>5468</v>
      </c>
      <c r="E547" s="170" t="s">
        <v>744</v>
      </c>
      <c r="F547" s="171">
        <v>4</v>
      </c>
      <c r="G547" s="117"/>
      <c r="H547" s="172">
        <f>ROUND(G547*F547,2)</f>
        <v>0</v>
      </c>
      <c r="I547" s="169" t="s">
        <v>986</v>
      </c>
    </row>
    <row r="548" spans="1:10" ht="45" x14ac:dyDescent="0.2">
      <c r="A548" s="707" t="s">
        <v>54</v>
      </c>
      <c r="B548" s="167" t="s">
        <v>1145</v>
      </c>
      <c r="C548" s="168" t="s">
        <v>5469</v>
      </c>
      <c r="D548" s="169" t="s">
        <v>5470</v>
      </c>
      <c r="E548" s="170" t="s">
        <v>744</v>
      </c>
      <c r="F548" s="171">
        <v>7</v>
      </c>
      <c r="G548" s="117"/>
      <c r="H548" s="172">
        <f>ROUND(G548*F548,2)</f>
        <v>0</v>
      </c>
      <c r="I548" s="169" t="s">
        <v>986</v>
      </c>
    </row>
    <row r="549" spans="1:10" ht="11.25" x14ac:dyDescent="0.2">
      <c r="A549" s="672"/>
      <c r="B549" s="620" t="s">
        <v>985</v>
      </c>
      <c r="C549" s="629" t="s">
        <v>986</v>
      </c>
      <c r="D549" s="630" t="s">
        <v>5105</v>
      </c>
      <c r="E549" s="631"/>
      <c r="F549" s="632" t="s">
        <v>986</v>
      </c>
      <c r="G549" s="631"/>
      <c r="H549" s="631"/>
      <c r="I549" s="633"/>
    </row>
    <row r="550" spans="1:10" ht="11.25" x14ac:dyDescent="0.2">
      <c r="A550" s="717"/>
      <c r="B550" s="679" t="s">
        <v>985</v>
      </c>
      <c r="C550" s="642" t="s">
        <v>986</v>
      </c>
      <c r="D550" s="643" t="s">
        <v>5471</v>
      </c>
      <c r="E550" s="644"/>
      <c r="F550" s="645">
        <v>7</v>
      </c>
      <c r="G550" s="644"/>
      <c r="H550" s="644"/>
      <c r="I550" s="646"/>
    </row>
    <row r="551" spans="1:10" s="46" customFormat="1" ht="24.95" customHeight="1" x14ac:dyDescent="0.25">
      <c r="A551" s="723"/>
      <c r="B551" s="724" t="s">
        <v>977</v>
      </c>
      <c r="C551" s="725" t="s">
        <v>5056</v>
      </c>
      <c r="D551" s="725" t="s">
        <v>5057</v>
      </c>
      <c r="E551" s="726"/>
      <c r="F551" s="727"/>
      <c r="G551" s="727"/>
      <c r="H551" s="728">
        <f>SUM(H552:H574)</f>
        <v>0</v>
      </c>
      <c r="I551" s="729"/>
      <c r="J551" s="5"/>
    </row>
    <row r="552" spans="1:10" s="46" customFormat="1" ht="24.95" customHeight="1" x14ac:dyDescent="0.25">
      <c r="A552" s="570" t="s">
        <v>56</v>
      </c>
      <c r="B552" s="278" t="s">
        <v>979</v>
      </c>
      <c r="C552" s="669" t="s">
        <v>5472</v>
      </c>
      <c r="D552" s="280" t="s">
        <v>5473</v>
      </c>
      <c r="E552" s="281" t="s">
        <v>125</v>
      </c>
      <c r="F552" s="282">
        <v>49.6</v>
      </c>
      <c r="G552" s="67"/>
      <c r="H552" s="254">
        <f>ROUND(G552*F552,2)</f>
        <v>0</v>
      </c>
      <c r="I552" s="280" t="s">
        <v>982</v>
      </c>
    </row>
    <row r="553" spans="1:10" ht="11.25" x14ac:dyDescent="0.2">
      <c r="A553" s="670"/>
      <c r="B553" s="622" t="s">
        <v>983</v>
      </c>
      <c r="C553" s="605"/>
      <c r="D553" s="186" t="s">
        <v>5474</v>
      </c>
      <c r="E553" s="605"/>
      <c r="F553" s="605"/>
      <c r="G553" s="605"/>
      <c r="H553" s="605"/>
      <c r="I553" s="606"/>
    </row>
    <row r="554" spans="1:10" ht="11.25" x14ac:dyDescent="0.2">
      <c r="A554" s="671"/>
      <c r="B554" s="620" t="s">
        <v>985</v>
      </c>
      <c r="C554" s="624" t="s">
        <v>986</v>
      </c>
      <c r="D554" s="625" t="s">
        <v>5475</v>
      </c>
      <c r="E554" s="626"/>
      <c r="F554" s="624" t="s">
        <v>986</v>
      </c>
      <c r="G554" s="626"/>
      <c r="H554" s="626"/>
      <c r="I554" s="627"/>
    </row>
    <row r="555" spans="1:10" ht="11.25" x14ac:dyDescent="0.2">
      <c r="A555" s="119"/>
      <c r="B555" s="622" t="s">
        <v>985</v>
      </c>
      <c r="C555" s="605" t="s">
        <v>986</v>
      </c>
      <c r="D555" s="186" t="s">
        <v>5476</v>
      </c>
      <c r="E555" s="5"/>
      <c r="F555" s="5">
        <v>48</v>
      </c>
      <c r="G555" s="5"/>
      <c r="H555" s="5"/>
      <c r="I555" s="68"/>
    </row>
    <row r="556" spans="1:10" ht="11.25" x14ac:dyDescent="0.2">
      <c r="A556" s="672"/>
      <c r="B556" s="620" t="s">
        <v>985</v>
      </c>
      <c r="C556" s="629" t="s">
        <v>986</v>
      </c>
      <c r="D556" s="630" t="s">
        <v>5477</v>
      </c>
      <c r="E556" s="631"/>
      <c r="F556" s="632">
        <v>1.6</v>
      </c>
      <c r="G556" s="631"/>
      <c r="H556" s="631"/>
      <c r="I556" s="633"/>
    </row>
    <row r="557" spans="1:10" ht="11.25" x14ac:dyDescent="0.2">
      <c r="A557" s="708"/>
      <c r="B557" s="620" t="s">
        <v>985</v>
      </c>
      <c r="C557" s="635" t="s">
        <v>986</v>
      </c>
      <c r="D557" s="636" t="s">
        <v>1023</v>
      </c>
      <c r="E557" s="637"/>
      <c r="F557" s="638">
        <v>49.6</v>
      </c>
      <c r="G557" s="637"/>
      <c r="H557" s="637"/>
      <c r="I557" s="639"/>
    </row>
    <row r="558" spans="1:10" ht="15" x14ac:dyDescent="0.2">
      <c r="A558" s="707" t="s">
        <v>3537</v>
      </c>
      <c r="B558" s="167" t="s">
        <v>1145</v>
      </c>
      <c r="C558" s="168" t="s">
        <v>5478</v>
      </c>
      <c r="D558" s="169" t="s">
        <v>5479</v>
      </c>
      <c r="E558" s="170" t="s">
        <v>620</v>
      </c>
      <c r="F558" s="171">
        <v>6.6959999999999997</v>
      </c>
      <c r="G558" s="117"/>
      <c r="H558" s="172">
        <f>ROUND(G558*F558,2)</f>
        <v>0</v>
      </c>
      <c r="I558" s="169" t="s">
        <v>982</v>
      </c>
    </row>
    <row r="559" spans="1:10" ht="11.25" x14ac:dyDescent="0.2">
      <c r="A559" s="672"/>
      <c r="B559" s="620" t="s">
        <v>985</v>
      </c>
      <c r="C559" s="631"/>
      <c r="D559" s="630" t="s">
        <v>5480</v>
      </c>
      <c r="E559" s="631"/>
      <c r="F559" s="632">
        <v>6.6959999999999997</v>
      </c>
      <c r="G559" s="631"/>
      <c r="H559" s="631"/>
      <c r="I559" s="633"/>
    </row>
    <row r="560" spans="1:10" ht="30" x14ac:dyDescent="0.2">
      <c r="A560" s="707" t="s">
        <v>3541</v>
      </c>
      <c r="B560" s="167" t="s">
        <v>1145</v>
      </c>
      <c r="C560" s="168" t="s">
        <v>5481</v>
      </c>
      <c r="D560" s="169" t="s">
        <v>5482</v>
      </c>
      <c r="E560" s="170" t="s">
        <v>744</v>
      </c>
      <c r="F560" s="171">
        <v>14</v>
      </c>
      <c r="G560" s="117"/>
      <c r="H560" s="172">
        <f>ROUND(G560*F560,2)</f>
        <v>0</v>
      </c>
      <c r="I560" s="169" t="s">
        <v>986</v>
      </c>
    </row>
    <row r="561" spans="1:10" s="46" customFormat="1" ht="24.95" customHeight="1" x14ac:dyDescent="0.25">
      <c r="A561" s="570" t="s">
        <v>58</v>
      </c>
      <c r="B561" s="278" t="s">
        <v>979</v>
      </c>
      <c r="C561" s="669" t="s">
        <v>5483</v>
      </c>
      <c r="D561" s="280" t="s">
        <v>5484</v>
      </c>
      <c r="E561" s="281" t="s">
        <v>92</v>
      </c>
      <c r="F561" s="282">
        <v>14</v>
      </c>
      <c r="G561" s="67"/>
      <c r="H561" s="254">
        <f>ROUND(G561*F561,2)</f>
        <v>0</v>
      </c>
      <c r="I561" s="280" t="s">
        <v>986</v>
      </c>
    </row>
    <row r="562" spans="1:10" ht="15" x14ac:dyDescent="0.2">
      <c r="A562" s="707" t="s">
        <v>3553</v>
      </c>
      <c r="B562" s="167" t="s">
        <v>1145</v>
      </c>
      <c r="C562" s="168" t="s">
        <v>5485</v>
      </c>
      <c r="D562" s="169" t="s">
        <v>5486</v>
      </c>
      <c r="E562" s="170" t="s">
        <v>92</v>
      </c>
      <c r="F562" s="171">
        <v>12</v>
      </c>
      <c r="G562" s="117"/>
      <c r="H562" s="172">
        <f>ROUND(G562*F562,2)</f>
        <v>0</v>
      </c>
      <c r="I562" s="169" t="s">
        <v>982</v>
      </c>
    </row>
    <row r="563" spans="1:10" s="46" customFormat="1" ht="24.95" customHeight="1" x14ac:dyDescent="0.25">
      <c r="A563" s="570" t="s">
        <v>1321</v>
      </c>
      <c r="B563" s="278" t="s">
        <v>979</v>
      </c>
      <c r="C563" s="669" t="s">
        <v>5487</v>
      </c>
      <c r="D563" s="280" t="s">
        <v>5488</v>
      </c>
      <c r="E563" s="281" t="s">
        <v>92</v>
      </c>
      <c r="F563" s="282">
        <v>32</v>
      </c>
      <c r="G563" s="67"/>
      <c r="H563" s="254">
        <f>ROUND(G563*F563,2)</f>
        <v>0</v>
      </c>
      <c r="I563" s="280" t="s">
        <v>982</v>
      </c>
    </row>
    <row r="564" spans="1:10" ht="9.6" customHeight="1" x14ac:dyDescent="0.2">
      <c r="A564" s="670"/>
      <c r="B564" s="622" t="s">
        <v>983</v>
      </c>
      <c r="C564" s="605"/>
      <c r="D564" s="186" t="s">
        <v>5489</v>
      </c>
      <c r="E564" s="605"/>
      <c r="F564" s="605"/>
      <c r="G564" s="605"/>
      <c r="H564" s="605"/>
      <c r="I564" s="606"/>
    </row>
    <row r="565" spans="1:10" ht="9.6" customHeight="1" x14ac:dyDescent="0.2">
      <c r="A565" s="671"/>
      <c r="B565" s="620" t="s">
        <v>985</v>
      </c>
      <c r="C565" s="624" t="s">
        <v>986</v>
      </c>
      <c r="D565" s="625" t="s">
        <v>5475</v>
      </c>
      <c r="E565" s="626"/>
      <c r="F565" s="624" t="s">
        <v>986</v>
      </c>
      <c r="G565" s="626"/>
      <c r="H565" s="626"/>
      <c r="I565" s="627"/>
    </row>
    <row r="566" spans="1:10" ht="9.6" customHeight="1" x14ac:dyDescent="0.2">
      <c r="A566" s="708"/>
      <c r="B566" s="620" t="s">
        <v>985</v>
      </c>
      <c r="C566" s="635" t="s">
        <v>986</v>
      </c>
      <c r="D566" s="630" t="s">
        <v>5490</v>
      </c>
      <c r="E566" s="637"/>
      <c r="F566" s="638" t="s">
        <v>986</v>
      </c>
      <c r="G566" s="637"/>
      <c r="H566" s="637"/>
      <c r="I566" s="639"/>
    </row>
    <row r="567" spans="1:10" ht="9.6" customHeight="1" x14ac:dyDescent="0.2">
      <c r="A567" s="119"/>
      <c r="B567" s="622" t="s">
        <v>985</v>
      </c>
      <c r="C567" s="605" t="s">
        <v>986</v>
      </c>
      <c r="D567" s="186" t="s">
        <v>5491</v>
      </c>
      <c r="E567" s="5"/>
      <c r="F567" s="5">
        <v>32</v>
      </c>
      <c r="G567" s="5"/>
      <c r="H567" s="5"/>
      <c r="I567" s="68"/>
    </row>
    <row r="568" spans="1:10" ht="15" x14ac:dyDescent="0.2">
      <c r="A568" s="707" t="s">
        <v>3561</v>
      </c>
      <c r="B568" s="167" t="s">
        <v>1145</v>
      </c>
      <c r="C568" s="168" t="s">
        <v>5492</v>
      </c>
      <c r="D568" s="169" t="s">
        <v>5493</v>
      </c>
      <c r="E568" s="170" t="s">
        <v>92</v>
      </c>
      <c r="F568" s="171">
        <v>32</v>
      </c>
      <c r="G568" s="117"/>
      <c r="H568" s="172">
        <f>ROUND(G568*F568,2)</f>
        <v>0</v>
      </c>
      <c r="I568" s="169" t="s">
        <v>982</v>
      </c>
    </row>
    <row r="569" spans="1:10" s="46" customFormat="1" ht="24.95" customHeight="1" x14ac:dyDescent="0.25">
      <c r="A569" s="570" t="s">
        <v>3565</v>
      </c>
      <c r="B569" s="278" t="s">
        <v>979</v>
      </c>
      <c r="C569" s="669" t="s">
        <v>5494</v>
      </c>
      <c r="D569" s="280" t="s">
        <v>5495</v>
      </c>
      <c r="E569" s="281" t="s">
        <v>721</v>
      </c>
      <c r="F569" s="282">
        <v>1</v>
      </c>
      <c r="G569" s="67"/>
      <c r="H569" s="254">
        <f>ROUND(G569*F569,2)</f>
        <v>0</v>
      </c>
      <c r="I569" s="280" t="s">
        <v>986</v>
      </c>
    </row>
    <row r="570" spans="1:10" s="46" customFormat="1" ht="24.95" customHeight="1" x14ac:dyDescent="0.25">
      <c r="A570" s="570" t="s">
        <v>3570</v>
      </c>
      <c r="B570" s="278" t="s">
        <v>979</v>
      </c>
      <c r="C570" s="669" t="s">
        <v>5400</v>
      </c>
      <c r="D570" s="280" t="s">
        <v>5401</v>
      </c>
      <c r="E570" s="281" t="s">
        <v>721</v>
      </c>
      <c r="F570" s="282">
        <v>1</v>
      </c>
      <c r="G570" s="67"/>
      <c r="H570" s="254">
        <f>ROUND(G570*F570,2)</f>
        <v>0</v>
      </c>
      <c r="I570" s="280" t="s">
        <v>982</v>
      </c>
    </row>
    <row r="571" spans="1:10" ht="9.6" customHeight="1" x14ac:dyDescent="0.2">
      <c r="A571" s="670"/>
      <c r="B571" s="622" t="s">
        <v>983</v>
      </c>
      <c r="C571" s="605"/>
      <c r="D571" s="186" t="s">
        <v>5402</v>
      </c>
      <c r="E571" s="605"/>
      <c r="F571" s="605"/>
      <c r="G571" s="605"/>
      <c r="H571" s="605"/>
      <c r="I571" s="606"/>
    </row>
    <row r="572" spans="1:10" ht="9.6" customHeight="1" x14ac:dyDescent="0.2">
      <c r="A572" s="671"/>
      <c r="B572" s="620" t="s">
        <v>985</v>
      </c>
      <c r="C572" s="624" t="s">
        <v>986</v>
      </c>
      <c r="D572" s="625" t="s">
        <v>5496</v>
      </c>
      <c r="E572" s="626"/>
      <c r="F572" s="624" t="s">
        <v>986</v>
      </c>
      <c r="G572" s="626"/>
      <c r="H572" s="626"/>
      <c r="I572" s="627"/>
    </row>
    <row r="573" spans="1:10" ht="9.6" customHeight="1" x14ac:dyDescent="0.2">
      <c r="A573" s="671"/>
      <c r="B573" s="620" t="s">
        <v>985</v>
      </c>
      <c r="C573" s="624" t="s">
        <v>986</v>
      </c>
      <c r="D573" s="625" t="s">
        <v>5497</v>
      </c>
      <c r="E573" s="626"/>
      <c r="F573" s="624" t="s">
        <v>986</v>
      </c>
      <c r="G573" s="626"/>
      <c r="H573" s="626"/>
      <c r="I573" s="627"/>
    </row>
    <row r="574" spans="1:10" ht="9.6" customHeight="1" x14ac:dyDescent="0.2">
      <c r="A574" s="717"/>
      <c r="B574" s="679" t="s">
        <v>985</v>
      </c>
      <c r="C574" s="642" t="s">
        <v>986</v>
      </c>
      <c r="D574" s="643" t="s">
        <v>73</v>
      </c>
      <c r="E574" s="644"/>
      <c r="F574" s="645">
        <v>1</v>
      </c>
      <c r="G574" s="644"/>
      <c r="H574" s="644"/>
      <c r="I574" s="646"/>
    </row>
    <row r="575" spans="1:10" s="46" customFormat="1" ht="24.95" customHeight="1" x14ac:dyDescent="0.25">
      <c r="A575" s="685"/>
      <c r="B575" s="686" t="s">
        <v>977</v>
      </c>
      <c r="C575" s="687" t="s">
        <v>5058</v>
      </c>
      <c r="D575" s="687" t="s">
        <v>5498</v>
      </c>
      <c r="E575" s="688"/>
      <c r="F575" s="689"/>
      <c r="G575" s="689"/>
      <c r="H575" s="690">
        <f>SUM(H576:H578)</f>
        <v>0</v>
      </c>
      <c r="I575" s="691"/>
      <c r="J575" s="5"/>
    </row>
    <row r="576" spans="1:10" s="46" customFormat="1" ht="24.95" customHeight="1" x14ac:dyDescent="0.25">
      <c r="A576" s="570" t="s">
        <v>5071</v>
      </c>
      <c r="B576" s="278" t="s">
        <v>979</v>
      </c>
      <c r="C576" s="669" t="s">
        <v>5499</v>
      </c>
      <c r="D576" s="280" t="s">
        <v>5500</v>
      </c>
      <c r="E576" s="281" t="s">
        <v>5501</v>
      </c>
      <c r="F576" s="282">
        <v>1</v>
      </c>
      <c r="G576" s="67"/>
      <c r="H576" s="254">
        <f>ROUND(G576*F576,2)</f>
        <v>0</v>
      </c>
      <c r="I576" s="280" t="s">
        <v>986</v>
      </c>
    </row>
    <row r="577" spans="1:10" ht="22.5" x14ac:dyDescent="0.2">
      <c r="A577" s="670"/>
      <c r="B577" s="620" t="s">
        <v>1079</v>
      </c>
      <c r="C577" s="605"/>
      <c r="D577" s="719" t="s">
        <v>5502</v>
      </c>
      <c r="E577" s="605"/>
      <c r="F577" s="605"/>
      <c r="G577" s="605"/>
      <c r="H577" s="605"/>
      <c r="I577" s="606"/>
    </row>
    <row r="578" spans="1:10" s="46" customFormat="1" ht="24.95" customHeight="1" x14ac:dyDescent="0.25">
      <c r="A578" s="570" t="s">
        <v>3583</v>
      </c>
      <c r="B578" s="278" t="s">
        <v>979</v>
      </c>
      <c r="C578" s="669" t="s">
        <v>5503</v>
      </c>
      <c r="D578" s="280" t="s">
        <v>5504</v>
      </c>
      <c r="E578" s="281" t="s">
        <v>5501</v>
      </c>
      <c r="F578" s="282">
        <v>1</v>
      </c>
      <c r="G578" s="67"/>
      <c r="H578" s="254">
        <f>ROUND(G578*F578,2)</f>
        <v>0</v>
      </c>
      <c r="I578" s="280" t="s">
        <v>986</v>
      </c>
    </row>
    <row r="579" spans="1:10" s="46" customFormat="1" ht="24.95" customHeight="1" x14ac:dyDescent="0.25">
      <c r="A579" s="685"/>
      <c r="B579" s="686" t="s">
        <v>977</v>
      </c>
      <c r="C579" s="687" t="s">
        <v>5060</v>
      </c>
      <c r="D579" s="687" t="s">
        <v>5505</v>
      </c>
      <c r="E579" s="688"/>
      <c r="F579" s="689"/>
      <c r="G579" s="689"/>
      <c r="H579" s="690">
        <f>SUM(H580:H591)</f>
        <v>0</v>
      </c>
      <c r="I579" s="691"/>
      <c r="J579" s="5"/>
    </row>
    <row r="580" spans="1:10" ht="30" x14ac:dyDescent="0.2">
      <c r="A580" s="707" t="s">
        <v>2731</v>
      </c>
      <c r="B580" s="167" t="s">
        <v>1145</v>
      </c>
      <c r="C580" s="168" t="s">
        <v>5506</v>
      </c>
      <c r="D580" s="169" t="s">
        <v>5507</v>
      </c>
      <c r="E580" s="170" t="s">
        <v>744</v>
      </c>
      <c r="F580" s="171">
        <v>1</v>
      </c>
      <c r="G580" s="117"/>
      <c r="H580" s="172">
        <f>ROUND(G580*F580,2)</f>
        <v>0</v>
      </c>
      <c r="I580" s="169" t="s">
        <v>986</v>
      </c>
    </row>
    <row r="581" spans="1:10" ht="56.25" x14ac:dyDescent="0.2">
      <c r="A581" s="670"/>
      <c r="B581" s="620" t="s">
        <v>1079</v>
      </c>
      <c r="C581" s="605"/>
      <c r="D581" s="719" t="s">
        <v>5508</v>
      </c>
      <c r="E581" s="605"/>
      <c r="F581" s="605"/>
      <c r="G581" s="605"/>
      <c r="H581" s="605"/>
      <c r="I581" s="606"/>
    </row>
    <row r="582" spans="1:10" ht="15" x14ac:dyDescent="0.2">
      <c r="A582" s="707" t="s">
        <v>2733</v>
      </c>
      <c r="B582" s="167" t="s">
        <v>1145</v>
      </c>
      <c r="C582" s="168" t="s">
        <v>5509</v>
      </c>
      <c r="D582" s="169" t="s">
        <v>5510</v>
      </c>
      <c r="E582" s="170" t="s">
        <v>744</v>
      </c>
      <c r="F582" s="171">
        <v>1</v>
      </c>
      <c r="G582" s="117"/>
      <c r="H582" s="172">
        <f>ROUND(G582*F582,2)</f>
        <v>0</v>
      </c>
      <c r="I582" s="169" t="s">
        <v>986</v>
      </c>
    </row>
    <row r="583" spans="1:10" ht="30" x14ac:dyDescent="0.2">
      <c r="A583" s="707" t="s">
        <v>2734</v>
      </c>
      <c r="B583" s="167" t="s">
        <v>1145</v>
      </c>
      <c r="C583" s="168" t="s">
        <v>5511</v>
      </c>
      <c r="D583" s="169" t="s">
        <v>5512</v>
      </c>
      <c r="E583" s="170" t="s">
        <v>744</v>
      </c>
      <c r="F583" s="171">
        <v>2</v>
      </c>
      <c r="G583" s="117"/>
      <c r="H583" s="172">
        <f>ROUND(G583*F583,2)</f>
        <v>0</v>
      </c>
      <c r="I583" s="169" t="s">
        <v>986</v>
      </c>
    </row>
    <row r="584" spans="1:10" s="46" customFormat="1" ht="24.95" customHeight="1" x14ac:dyDescent="0.25">
      <c r="A584" s="570" t="s">
        <v>2735</v>
      </c>
      <c r="B584" s="278" t="s">
        <v>979</v>
      </c>
      <c r="C584" s="669" t="s">
        <v>5396</v>
      </c>
      <c r="D584" s="280" t="s">
        <v>5397</v>
      </c>
      <c r="E584" s="281" t="s">
        <v>721</v>
      </c>
      <c r="F584" s="282">
        <v>1</v>
      </c>
      <c r="G584" s="67"/>
      <c r="H584" s="254">
        <f>ROUND(G584*F584,2)</f>
        <v>0</v>
      </c>
      <c r="I584" s="280" t="s">
        <v>982</v>
      </c>
    </row>
    <row r="585" spans="1:10" ht="9.6" customHeight="1" x14ac:dyDescent="0.2">
      <c r="A585" s="670"/>
      <c r="B585" s="622" t="s">
        <v>983</v>
      </c>
      <c r="C585" s="605"/>
      <c r="D585" s="186" t="s">
        <v>5398</v>
      </c>
      <c r="E585" s="605"/>
      <c r="F585" s="605"/>
      <c r="G585" s="605"/>
      <c r="H585" s="605"/>
      <c r="I585" s="606"/>
    </row>
    <row r="586" spans="1:10" ht="33.75" x14ac:dyDescent="0.2">
      <c r="A586" s="670"/>
      <c r="B586" s="620" t="s">
        <v>1079</v>
      </c>
      <c r="C586" s="605"/>
      <c r="D586" s="719" t="s">
        <v>5367</v>
      </c>
      <c r="E586" s="605"/>
      <c r="F586" s="605"/>
      <c r="G586" s="605"/>
      <c r="H586" s="605"/>
      <c r="I586" s="606"/>
    </row>
    <row r="587" spans="1:10" s="46" customFormat="1" ht="24.95" customHeight="1" x14ac:dyDescent="0.25">
      <c r="A587" s="570" t="s">
        <v>2737</v>
      </c>
      <c r="B587" s="278" t="s">
        <v>979</v>
      </c>
      <c r="C587" s="669" t="s">
        <v>5513</v>
      </c>
      <c r="D587" s="280" t="s">
        <v>5514</v>
      </c>
      <c r="E587" s="281" t="s">
        <v>721</v>
      </c>
      <c r="F587" s="282">
        <v>1</v>
      </c>
      <c r="G587" s="67"/>
      <c r="H587" s="254">
        <f>ROUND(G587*F587,2)</f>
        <v>0</v>
      </c>
      <c r="I587" s="280" t="s">
        <v>5515</v>
      </c>
    </row>
    <row r="588" spans="1:10" ht="9.6" customHeight="1" x14ac:dyDescent="0.2">
      <c r="A588" s="670"/>
      <c r="B588" s="622" t="s">
        <v>983</v>
      </c>
      <c r="C588" s="605"/>
      <c r="D588" s="186" t="s">
        <v>5516</v>
      </c>
      <c r="E588" s="605"/>
      <c r="F588" s="605"/>
      <c r="G588" s="605"/>
      <c r="H588" s="605"/>
      <c r="I588" s="606"/>
    </row>
    <row r="589" spans="1:10" s="46" customFormat="1" ht="24.95" customHeight="1" x14ac:dyDescent="0.25">
      <c r="A589" s="570" t="s">
        <v>2739</v>
      </c>
      <c r="B589" s="278" t="s">
        <v>979</v>
      </c>
      <c r="C589" s="669" t="s">
        <v>5517</v>
      </c>
      <c r="D589" s="280" t="s">
        <v>5518</v>
      </c>
      <c r="E589" s="281" t="s">
        <v>721</v>
      </c>
      <c r="F589" s="282">
        <v>1</v>
      </c>
      <c r="G589" s="67"/>
      <c r="H589" s="254">
        <f>ROUND(G589*F589,2)</f>
        <v>0</v>
      </c>
      <c r="I589" s="280" t="s">
        <v>986</v>
      </c>
    </row>
    <row r="590" spans="1:10" s="46" customFormat="1" ht="24.95" customHeight="1" x14ac:dyDescent="0.25">
      <c r="A590" s="570" t="s">
        <v>2740</v>
      </c>
      <c r="B590" s="278" t="s">
        <v>979</v>
      </c>
      <c r="C590" s="669" t="s">
        <v>5519</v>
      </c>
      <c r="D590" s="280" t="s">
        <v>5520</v>
      </c>
      <c r="E590" s="281" t="s">
        <v>721</v>
      </c>
      <c r="F590" s="282">
        <v>1</v>
      </c>
      <c r="G590" s="67"/>
      <c r="H590" s="254">
        <f>ROUND(G590*F590,2)</f>
        <v>0</v>
      </c>
      <c r="I590" s="280" t="s">
        <v>982</v>
      </c>
    </row>
    <row r="591" spans="1:10" ht="11.25" x14ac:dyDescent="0.2">
      <c r="A591" s="670"/>
      <c r="B591" s="622" t="s">
        <v>983</v>
      </c>
      <c r="C591" s="605"/>
      <c r="D591" s="186" t="s">
        <v>5521</v>
      </c>
      <c r="E591" s="605"/>
      <c r="F591" s="605"/>
      <c r="G591" s="605"/>
      <c r="H591" s="605"/>
      <c r="I591" s="606"/>
    </row>
    <row r="592" spans="1:10" s="46" customFormat="1" ht="24.95" customHeight="1" x14ac:dyDescent="0.25">
      <c r="A592" s="661"/>
      <c r="B592" s="662" t="s">
        <v>977</v>
      </c>
      <c r="C592" s="663" t="s">
        <v>5062</v>
      </c>
      <c r="D592" s="663" t="s">
        <v>1369</v>
      </c>
      <c r="E592" s="664"/>
      <c r="F592" s="665"/>
      <c r="G592" s="665"/>
      <c r="H592" s="666">
        <f>SUM(H593:H603)</f>
        <v>0</v>
      </c>
      <c r="I592" s="667"/>
      <c r="J592" s="5"/>
    </row>
    <row r="593" spans="1:9" s="46" customFormat="1" ht="24.95" customHeight="1" x14ac:dyDescent="0.25">
      <c r="A593" s="570" t="s">
        <v>2742</v>
      </c>
      <c r="B593" s="278" t="s">
        <v>979</v>
      </c>
      <c r="C593" s="669" t="s">
        <v>5522</v>
      </c>
      <c r="D593" s="280" t="s">
        <v>5523</v>
      </c>
      <c r="E593" s="281" t="s">
        <v>940</v>
      </c>
      <c r="F593" s="282">
        <v>227</v>
      </c>
      <c r="G593" s="67"/>
      <c r="H593" s="254">
        <f>ROUND(G593*F593,2)</f>
        <v>0</v>
      </c>
      <c r="I593" s="280" t="s">
        <v>982</v>
      </c>
    </row>
    <row r="594" spans="1:9" ht="9.6" customHeight="1" x14ac:dyDescent="0.2">
      <c r="A594" s="119"/>
      <c r="B594" s="5" t="s">
        <v>983</v>
      </c>
      <c r="C594" s="5"/>
      <c r="D594" s="5" t="s">
        <v>5524</v>
      </c>
      <c r="E594" s="5"/>
      <c r="G594" s="5"/>
      <c r="H594" s="5"/>
      <c r="I594" s="68"/>
    </row>
    <row r="595" spans="1:9" ht="9.6" customHeight="1" x14ac:dyDescent="0.2">
      <c r="A595" s="671"/>
      <c r="B595" s="620" t="s">
        <v>985</v>
      </c>
      <c r="C595" s="624" t="s">
        <v>986</v>
      </c>
      <c r="D595" s="625" t="s">
        <v>5525</v>
      </c>
      <c r="E595" s="626"/>
      <c r="F595" s="624" t="s">
        <v>986</v>
      </c>
      <c r="G595" s="626"/>
      <c r="H595" s="626"/>
      <c r="I595" s="627"/>
    </row>
    <row r="596" spans="1:9" ht="9.6" customHeight="1" x14ac:dyDescent="0.2">
      <c r="A596" s="672"/>
      <c r="B596" s="620" t="s">
        <v>985</v>
      </c>
      <c r="C596" s="629" t="s">
        <v>986</v>
      </c>
      <c r="D596" s="630" t="s">
        <v>5526</v>
      </c>
      <c r="E596" s="631"/>
      <c r="F596" s="632">
        <v>156</v>
      </c>
      <c r="G596" s="631"/>
      <c r="H596" s="631"/>
      <c r="I596" s="633"/>
    </row>
    <row r="597" spans="1:9" ht="9.6" customHeight="1" x14ac:dyDescent="0.2">
      <c r="A597" s="119"/>
      <c r="B597" s="5" t="s">
        <v>985</v>
      </c>
      <c r="C597" s="5" t="s">
        <v>986</v>
      </c>
      <c r="D597" s="5" t="s">
        <v>5527</v>
      </c>
      <c r="E597" s="5"/>
      <c r="F597" s="5" t="s">
        <v>986</v>
      </c>
      <c r="G597" s="5"/>
      <c r="H597" s="5"/>
      <c r="I597" s="68"/>
    </row>
    <row r="598" spans="1:9" ht="9.6" customHeight="1" x14ac:dyDescent="0.2">
      <c r="A598" s="672"/>
      <c r="B598" s="620" t="s">
        <v>985</v>
      </c>
      <c r="C598" s="629" t="s">
        <v>986</v>
      </c>
      <c r="D598" s="630" t="s">
        <v>5528</v>
      </c>
      <c r="E598" s="631"/>
      <c r="F598" s="632">
        <v>6</v>
      </c>
      <c r="G598" s="631"/>
      <c r="H598" s="631"/>
      <c r="I598" s="633"/>
    </row>
    <row r="599" spans="1:9" ht="9.6" customHeight="1" x14ac:dyDescent="0.2">
      <c r="A599" s="671"/>
      <c r="B599" s="620" t="s">
        <v>985</v>
      </c>
      <c r="C599" s="624" t="s">
        <v>986</v>
      </c>
      <c r="D599" s="625" t="s">
        <v>5529</v>
      </c>
      <c r="E599" s="626"/>
      <c r="F599" s="624" t="s">
        <v>986</v>
      </c>
      <c r="G599" s="626"/>
      <c r="H599" s="626"/>
      <c r="I599" s="627"/>
    </row>
    <row r="600" spans="1:9" ht="9.6" customHeight="1" x14ac:dyDescent="0.2">
      <c r="A600" s="119"/>
      <c r="B600" s="5" t="s">
        <v>985</v>
      </c>
      <c r="C600" s="5" t="s">
        <v>986</v>
      </c>
      <c r="D600" s="5" t="s">
        <v>5530</v>
      </c>
      <c r="E600" s="5"/>
      <c r="F600" s="5">
        <v>20</v>
      </c>
      <c r="G600" s="5"/>
      <c r="H600" s="5"/>
      <c r="I600" s="68"/>
    </row>
    <row r="601" spans="1:9" ht="9.6" customHeight="1" x14ac:dyDescent="0.2">
      <c r="A601" s="671"/>
      <c r="B601" s="620" t="s">
        <v>985</v>
      </c>
      <c r="C601" s="624" t="s">
        <v>986</v>
      </c>
      <c r="D601" s="625" t="s">
        <v>5531</v>
      </c>
      <c r="E601" s="626"/>
      <c r="F601" s="624" t="s">
        <v>986</v>
      </c>
      <c r="G601" s="626"/>
      <c r="H601" s="626"/>
      <c r="I601" s="627"/>
    </row>
    <row r="602" spans="1:9" ht="9.6" customHeight="1" x14ac:dyDescent="0.2">
      <c r="A602" s="119"/>
      <c r="B602" s="5" t="s">
        <v>985</v>
      </c>
      <c r="C602" s="5" t="s">
        <v>986</v>
      </c>
      <c r="D602" s="5" t="s">
        <v>5532</v>
      </c>
      <c r="E602" s="5"/>
      <c r="F602" s="5">
        <v>45</v>
      </c>
      <c r="G602" s="5"/>
      <c r="H602" s="5"/>
      <c r="I602" s="68"/>
    </row>
    <row r="603" spans="1:9" ht="9.6" customHeight="1" x14ac:dyDescent="0.2">
      <c r="A603" s="721"/>
      <c r="B603" s="679" t="s">
        <v>985</v>
      </c>
      <c r="C603" s="680" t="s">
        <v>986</v>
      </c>
      <c r="D603" s="681" t="s">
        <v>1023</v>
      </c>
      <c r="E603" s="682"/>
      <c r="F603" s="683">
        <v>227</v>
      </c>
      <c r="G603" s="682"/>
      <c r="H603" s="682"/>
      <c r="I603" s="684"/>
    </row>
    <row r="604" spans="1:9" ht="11.25" x14ac:dyDescent="0.2">
      <c r="C604" s="5"/>
      <c r="H604" s="5"/>
    </row>
    <row r="605" spans="1:9" ht="11.25" x14ac:dyDescent="0.2">
      <c r="C605" s="5"/>
      <c r="H605" s="5"/>
    </row>
    <row r="606" spans="1:9" ht="11.25" x14ac:dyDescent="0.2">
      <c r="C606" s="5"/>
      <c r="H606" s="5"/>
    </row>
    <row r="607" spans="1:9" ht="11.25" x14ac:dyDescent="0.2">
      <c r="C607" s="5"/>
      <c r="H607" s="5"/>
    </row>
    <row r="608" spans="1:9" ht="11.25" x14ac:dyDescent="0.2">
      <c r="C608" s="5"/>
      <c r="H608" s="5"/>
    </row>
    <row r="609" spans="3:8" ht="11.25" x14ac:dyDescent="0.2">
      <c r="C609" s="5"/>
      <c r="H609" s="5"/>
    </row>
    <row r="610" spans="3:8" ht="11.25" x14ac:dyDescent="0.2">
      <c r="C610" s="5"/>
      <c r="H610" s="5"/>
    </row>
    <row r="611" spans="3:8" ht="11.25" x14ac:dyDescent="0.2">
      <c r="C611" s="5"/>
      <c r="H611" s="5"/>
    </row>
    <row r="612" spans="3:8" ht="11.25" x14ac:dyDescent="0.2">
      <c r="C612" s="5"/>
      <c r="H612" s="5"/>
    </row>
    <row r="613" spans="3:8" ht="11.25" x14ac:dyDescent="0.2">
      <c r="C613" s="5"/>
      <c r="H613" s="5"/>
    </row>
    <row r="614" spans="3:8" ht="11.25" x14ac:dyDescent="0.2">
      <c r="C614" s="5"/>
      <c r="H614" s="5"/>
    </row>
    <row r="615" spans="3:8" ht="11.25" x14ac:dyDescent="0.2">
      <c r="C615" s="5"/>
      <c r="H615" s="5"/>
    </row>
    <row r="616" spans="3:8" ht="11.25" x14ac:dyDescent="0.2">
      <c r="C616" s="5"/>
      <c r="H616" s="5"/>
    </row>
    <row r="617" spans="3:8" ht="11.25" x14ac:dyDescent="0.2">
      <c r="C617" s="5"/>
      <c r="H617" s="5"/>
    </row>
    <row r="618" spans="3:8" ht="11.25" x14ac:dyDescent="0.2">
      <c r="C618" s="5"/>
      <c r="H618" s="5"/>
    </row>
    <row r="619" spans="3:8" ht="11.25" x14ac:dyDescent="0.2">
      <c r="C619" s="5"/>
      <c r="H619" s="5"/>
    </row>
    <row r="620" spans="3:8" ht="11.25" x14ac:dyDescent="0.2">
      <c r="C620" s="5"/>
      <c r="H620" s="5"/>
    </row>
    <row r="621" spans="3:8" ht="11.25" x14ac:dyDescent="0.2">
      <c r="C621" s="5"/>
      <c r="H621" s="5"/>
    </row>
    <row r="622" spans="3:8" ht="11.25" x14ac:dyDescent="0.2">
      <c r="C622" s="5"/>
      <c r="H622" s="5"/>
    </row>
    <row r="623" spans="3:8" ht="11.25" x14ac:dyDescent="0.2">
      <c r="C623" s="5"/>
      <c r="H623" s="5"/>
    </row>
    <row r="624" spans="3:8" ht="11.25" x14ac:dyDescent="0.2">
      <c r="C624" s="5"/>
      <c r="H624" s="5"/>
    </row>
    <row r="625" spans="3:8" ht="11.25" x14ac:dyDescent="0.2">
      <c r="C625" s="5"/>
      <c r="H625" s="5"/>
    </row>
    <row r="626" spans="3:8" ht="11.25" x14ac:dyDescent="0.2">
      <c r="C626" s="5"/>
      <c r="H626" s="5"/>
    </row>
    <row r="627" spans="3:8" ht="11.25" x14ac:dyDescent="0.2">
      <c r="C627" s="5"/>
      <c r="H627" s="5"/>
    </row>
    <row r="628" spans="3:8" ht="11.25" x14ac:dyDescent="0.2">
      <c r="C628" s="5"/>
      <c r="H628" s="5"/>
    </row>
    <row r="629" spans="3:8" ht="11.25" x14ac:dyDescent="0.2">
      <c r="C629" s="5"/>
      <c r="H629" s="5"/>
    </row>
    <row r="630" spans="3:8" ht="11.25" x14ac:dyDescent="0.2">
      <c r="C630" s="5"/>
      <c r="H630" s="5"/>
    </row>
    <row r="631" spans="3:8" ht="11.25" x14ac:dyDescent="0.2">
      <c r="C631" s="5"/>
      <c r="H631" s="5"/>
    </row>
    <row r="632" spans="3:8" ht="11.25" x14ac:dyDescent="0.2">
      <c r="C632" s="5"/>
      <c r="H632" s="5"/>
    </row>
    <row r="633" spans="3:8" ht="11.25" x14ac:dyDescent="0.2">
      <c r="C633" s="5"/>
      <c r="H633" s="5"/>
    </row>
    <row r="634" spans="3:8" ht="11.25" x14ac:dyDescent="0.2">
      <c r="C634" s="5"/>
      <c r="H634" s="5"/>
    </row>
    <row r="635" spans="3:8" ht="11.25" x14ac:dyDescent="0.2">
      <c r="C635" s="5"/>
      <c r="H635" s="5"/>
    </row>
    <row r="636" spans="3:8" ht="11.25" x14ac:dyDescent="0.2">
      <c r="C636" s="5"/>
      <c r="H636" s="5"/>
    </row>
    <row r="637" spans="3:8" ht="11.25" x14ac:dyDescent="0.2">
      <c r="C637" s="5"/>
      <c r="H637" s="5"/>
    </row>
    <row r="638" spans="3:8" ht="11.25" x14ac:dyDescent="0.2">
      <c r="C638" s="5"/>
      <c r="H638" s="5"/>
    </row>
    <row r="639" spans="3:8" ht="11.25" x14ac:dyDescent="0.2">
      <c r="C639" s="5"/>
      <c r="H639" s="5"/>
    </row>
    <row r="640" spans="3:8" ht="11.25" x14ac:dyDescent="0.2">
      <c r="C640" s="5"/>
      <c r="H640" s="5"/>
    </row>
    <row r="641" spans="3:8" ht="11.25" x14ac:dyDescent="0.2">
      <c r="C641" s="5"/>
      <c r="H641" s="5"/>
    </row>
    <row r="642" spans="3:8" ht="11.25" x14ac:dyDescent="0.2">
      <c r="C642" s="5"/>
      <c r="H642" s="5"/>
    </row>
    <row r="643" spans="3:8" ht="11.25" x14ac:dyDescent="0.2">
      <c r="C643" s="5"/>
      <c r="H643" s="5"/>
    </row>
    <row r="644" spans="3:8" ht="11.25" x14ac:dyDescent="0.2">
      <c r="C644" s="5"/>
      <c r="H644" s="5"/>
    </row>
    <row r="645" spans="3:8" ht="11.25" x14ac:dyDescent="0.2">
      <c r="C645" s="5"/>
      <c r="H645" s="5"/>
    </row>
    <row r="646" spans="3:8" ht="11.25" x14ac:dyDescent="0.2">
      <c r="C646" s="5"/>
      <c r="H646" s="5"/>
    </row>
    <row r="647" spans="3:8" ht="11.25" x14ac:dyDescent="0.2">
      <c r="C647" s="5"/>
      <c r="H647" s="5"/>
    </row>
    <row r="648" spans="3:8" ht="11.25" x14ac:dyDescent="0.2">
      <c r="C648" s="5"/>
      <c r="H648" s="5"/>
    </row>
    <row r="649" spans="3:8" ht="11.25" x14ac:dyDescent="0.2">
      <c r="C649" s="5"/>
      <c r="H649" s="5"/>
    </row>
    <row r="650" spans="3:8" ht="11.25" x14ac:dyDescent="0.2">
      <c r="C650" s="5"/>
      <c r="H650" s="5"/>
    </row>
    <row r="651" spans="3:8" ht="11.25" x14ac:dyDescent="0.2">
      <c r="C651" s="5"/>
      <c r="H651" s="5"/>
    </row>
    <row r="652" spans="3:8" ht="11.25" x14ac:dyDescent="0.2">
      <c r="C652" s="5"/>
      <c r="H652" s="5"/>
    </row>
    <row r="653" spans="3:8" ht="11.25" x14ac:dyDescent="0.2">
      <c r="C653" s="5"/>
      <c r="H653" s="5"/>
    </row>
    <row r="654" spans="3:8" ht="11.25" x14ac:dyDescent="0.2">
      <c r="C654" s="5"/>
      <c r="H654" s="5"/>
    </row>
    <row r="655" spans="3:8" ht="11.25" x14ac:dyDescent="0.2">
      <c r="C655" s="5"/>
      <c r="H655" s="5"/>
    </row>
    <row r="656" spans="3:8" ht="11.25" x14ac:dyDescent="0.2">
      <c r="C656" s="5"/>
      <c r="H656" s="5"/>
    </row>
    <row r="657" spans="3:8" ht="11.25" x14ac:dyDescent="0.2">
      <c r="C657" s="5"/>
      <c r="H657" s="5"/>
    </row>
    <row r="658" spans="3:8" ht="11.25" x14ac:dyDescent="0.2">
      <c r="C658" s="5"/>
      <c r="H658" s="5"/>
    </row>
    <row r="659" spans="3:8" ht="11.25" x14ac:dyDescent="0.2">
      <c r="C659" s="5"/>
      <c r="H659" s="5"/>
    </row>
    <row r="660" spans="3:8" ht="11.25" x14ac:dyDescent="0.2">
      <c r="C660" s="5"/>
      <c r="H660" s="5"/>
    </row>
    <row r="661" spans="3:8" ht="11.25" x14ac:dyDescent="0.2">
      <c r="C661" s="5"/>
      <c r="H661" s="5"/>
    </row>
    <row r="662" spans="3:8" ht="11.25" x14ac:dyDescent="0.2">
      <c r="C662" s="5"/>
      <c r="H662" s="5"/>
    </row>
    <row r="663" spans="3:8" ht="11.25" x14ac:dyDescent="0.2">
      <c r="C663" s="5"/>
      <c r="H663" s="5"/>
    </row>
    <row r="664" spans="3:8" ht="11.25" x14ac:dyDescent="0.2">
      <c r="C664" s="5"/>
      <c r="H664" s="5"/>
    </row>
    <row r="665" spans="3:8" ht="11.25" x14ac:dyDescent="0.2">
      <c r="C665" s="5"/>
      <c r="H665" s="5"/>
    </row>
    <row r="666" spans="3:8" ht="11.25" x14ac:dyDescent="0.2">
      <c r="C666" s="5"/>
      <c r="H666" s="5"/>
    </row>
  </sheetData>
  <sheetProtection algorithmName="SHA-512" hashValue="4AAKjJ5nW9QN9ofSZGmInbVHmjeedxprwdWhMC4MB2cVuaibBgaBO/Xyp1n770NQPRaMfLEueLgAA65vP366sw==" saltValue="qGlbUsaLH0zn4frSMntigA=="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election activeCell="B3" sqref="B3"/>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5533</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E39</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5" spans="1:6" x14ac:dyDescent="0.2">
      <c r="A25" s="119"/>
      <c r="F25" s="68"/>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5533</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294" t="s">
        <v>33</v>
      </c>
      <c r="C32" s="1295"/>
      <c r="D32" s="1296"/>
      <c r="E32" s="1299" t="s">
        <v>34</v>
      </c>
      <c r="F32" s="1299"/>
    </row>
    <row r="33" spans="1:29" s="40" customFormat="1" ht="24.95" customHeight="1" x14ac:dyDescent="0.2">
      <c r="A33" s="373" t="s">
        <v>1452</v>
      </c>
      <c r="B33" s="1265" t="s">
        <v>2871</v>
      </c>
      <c r="C33" s="1266"/>
      <c r="D33" s="1267"/>
      <c r="E33" s="1268">
        <f>'01_B_D.1.4.4.1'!H8</f>
        <v>0</v>
      </c>
      <c r="F33" s="1269"/>
    </row>
    <row r="34" spans="1:29" s="40" customFormat="1" ht="24.95" customHeight="1" x14ac:dyDescent="0.2">
      <c r="A34" s="373" t="s">
        <v>1463</v>
      </c>
      <c r="B34" s="1265" t="s">
        <v>2872</v>
      </c>
      <c r="C34" s="1266"/>
      <c r="D34" s="1267"/>
      <c r="E34" s="1268">
        <f>'01_B_D.1.4.4.2'!H8</f>
        <v>0</v>
      </c>
      <c r="F34" s="1269"/>
    </row>
    <row r="35" spans="1:29" s="40" customFormat="1" ht="24.95" customHeight="1" x14ac:dyDescent="0.2">
      <c r="A35" s="373" t="s">
        <v>2873</v>
      </c>
      <c r="B35" s="1265" t="s">
        <v>2874</v>
      </c>
      <c r="C35" s="1266"/>
      <c r="D35" s="1267"/>
      <c r="E35" s="1268">
        <f>'01_B_D.1.4.4.3'!H8</f>
        <v>0</v>
      </c>
      <c r="F35" s="1269"/>
    </row>
    <row r="36" spans="1:29" s="40" customFormat="1" ht="24.95" customHeight="1" x14ac:dyDescent="0.2">
      <c r="A36" s="373" t="s">
        <v>2875</v>
      </c>
      <c r="B36" s="1265" t="s">
        <v>2876</v>
      </c>
      <c r="C36" s="1266"/>
      <c r="D36" s="1267"/>
      <c r="E36" s="1268">
        <f>'01_B_D.1.4.4.4'!H8</f>
        <v>0</v>
      </c>
      <c r="F36" s="1269"/>
    </row>
    <row r="37" spans="1:29" s="40" customFormat="1" ht="24.95" customHeight="1" x14ac:dyDescent="0.2">
      <c r="A37" s="373" t="s">
        <v>2877</v>
      </c>
      <c r="B37" s="1265" t="s">
        <v>2878</v>
      </c>
      <c r="C37" s="1266"/>
      <c r="D37" s="1267"/>
      <c r="E37" s="1268">
        <f>'01_B_D.1.4.4.5'!H8</f>
        <v>0</v>
      </c>
      <c r="F37" s="1269"/>
    </row>
    <row r="38" spans="1:29" s="40" customFormat="1" ht="24.95" customHeight="1" x14ac:dyDescent="0.2">
      <c r="A38" s="373" t="s">
        <v>2879</v>
      </c>
      <c r="B38" s="1265" t="s">
        <v>2880</v>
      </c>
      <c r="C38" s="1266"/>
      <c r="D38" s="1267"/>
      <c r="E38" s="1268">
        <f>'01_B_D.1.4.4.6'!H8</f>
        <v>0</v>
      </c>
      <c r="F38" s="1269"/>
    </row>
    <row r="39" spans="1:29" s="56" customFormat="1" ht="24.95" customHeight="1" x14ac:dyDescent="0.2">
      <c r="A39" s="57" t="s">
        <v>79</v>
      </c>
      <c r="B39" s="42"/>
      <c r="C39" s="43"/>
      <c r="D39" s="43"/>
      <c r="E39" s="1292">
        <f>SUM(E33:F38)</f>
        <v>0</v>
      </c>
      <c r="F39" s="1293"/>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
      <c r="B43" s="48"/>
      <c r="E43" s="5"/>
    </row>
    <row r="44" spans="1:29" x14ac:dyDescent="0.2">
      <c r="B44" s="48"/>
      <c r="E44" s="5"/>
    </row>
    <row r="45" spans="1:29" x14ac:dyDescent="0.2">
      <c r="B45" s="48"/>
      <c r="E45" s="5"/>
    </row>
    <row r="46" spans="1:29" x14ac:dyDescent="0.2">
      <c r="B46" s="48"/>
      <c r="E46" s="5"/>
    </row>
    <row r="47" spans="1:29" x14ac:dyDescent="0.2">
      <c r="B47" s="48"/>
      <c r="E47" s="5"/>
    </row>
    <row r="48" spans="1:29" x14ac:dyDescent="0.2">
      <c r="B48" s="48"/>
      <c r="E48" s="5"/>
    </row>
    <row r="49" spans="2:5" x14ac:dyDescent="0.2">
      <c r="B49" s="48"/>
      <c r="E49" s="5"/>
    </row>
    <row r="50" spans="2:5" x14ac:dyDescent="0.2">
      <c r="B50" s="48"/>
      <c r="E50" s="5"/>
    </row>
    <row r="51" spans="2:5" x14ac:dyDescent="0.2">
      <c r="B51" s="48"/>
      <c r="E51" s="5"/>
    </row>
    <row r="52" spans="2:5" x14ac:dyDescent="0.2">
      <c r="B52" s="48"/>
      <c r="E52" s="5"/>
    </row>
    <row r="53" spans="2:5" x14ac:dyDescent="0.2">
      <c r="B53" s="48"/>
      <c r="E53" s="5"/>
    </row>
    <row r="54" spans="2:5" x14ac:dyDescent="0.2">
      <c r="B54" s="48"/>
      <c r="E54" s="5"/>
    </row>
    <row r="55" spans="2:5" x14ac:dyDescent="0.2">
      <c r="B55" s="48"/>
      <c r="E55" s="5"/>
    </row>
    <row r="56" spans="2:5" x14ac:dyDescent="0.2">
      <c r="B56" s="48"/>
      <c r="E56" s="5"/>
    </row>
    <row r="57" spans="2:5" x14ac:dyDescent="0.2">
      <c r="B57" s="48"/>
      <c r="E57" s="5"/>
    </row>
    <row r="58" spans="2:5" x14ac:dyDescent="0.2">
      <c r="B58" s="48"/>
      <c r="E58" s="5"/>
    </row>
    <row r="59" spans="2:5" x14ac:dyDescent="0.2">
      <c r="B59" s="48"/>
      <c r="E59" s="5"/>
    </row>
    <row r="60" spans="2:5" x14ac:dyDescent="0.2">
      <c r="B60" s="48"/>
      <c r="E60" s="5"/>
    </row>
    <row r="61" spans="2:5" x14ac:dyDescent="0.2">
      <c r="B61" s="48"/>
      <c r="E61" s="5"/>
    </row>
  </sheetData>
  <sheetProtection algorithmName="SHA-512" hashValue="pi0/ckma6WDgB7fSPh9Nzvek86d0SCQAKe+aILaNwtsIzGwvh6U/YjZkOhXrrDDAf8tqj5YN9HCXTZ0oww8XWQ==" saltValue="gqoPE+iR2FJyQIG493XWYQ=="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election activeCell="F18" sqref="F18"/>
    </sheetView>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5534</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5535</v>
      </c>
      <c r="D8" s="50" t="s">
        <v>5536</v>
      </c>
      <c r="E8" s="556"/>
      <c r="F8" s="557"/>
      <c r="G8" s="557"/>
      <c r="H8" s="558">
        <f>SUM(H9:H41)</f>
        <v>0</v>
      </c>
      <c r="I8" s="559"/>
    </row>
    <row r="9" spans="1:29" s="46" customFormat="1" ht="24.95" customHeight="1" x14ac:dyDescent="0.25">
      <c r="A9" s="278" t="s">
        <v>73</v>
      </c>
      <c r="B9" s="278" t="s">
        <v>979</v>
      </c>
      <c r="C9" s="382" t="s">
        <v>1467</v>
      </c>
      <c r="D9" s="280" t="s">
        <v>5537</v>
      </c>
      <c r="E9" s="281" t="s">
        <v>744</v>
      </c>
      <c r="F9" s="282">
        <v>27</v>
      </c>
      <c r="G9" s="67"/>
      <c r="H9" s="254">
        <f>ROUND(G9*F9,2)</f>
        <v>0</v>
      </c>
      <c r="I9" s="280" t="s">
        <v>986</v>
      </c>
    </row>
    <row r="10" spans="1:29" s="526" customFormat="1" ht="12" x14ac:dyDescent="0.2">
      <c r="A10" s="175"/>
      <c r="B10" s="523" t="s">
        <v>2912</v>
      </c>
      <c r="C10" s="209"/>
      <c r="D10" s="524" t="s">
        <v>5537</v>
      </c>
      <c r="E10" s="209"/>
      <c r="F10" s="209"/>
      <c r="G10" s="209"/>
      <c r="H10" s="209"/>
      <c r="I10" s="385"/>
    </row>
    <row r="11" spans="1:29" ht="24.95" customHeight="1" x14ac:dyDescent="0.2">
      <c r="A11" s="167" t="s">
        <v>75</v>
      </c>
      <c r="B11" s="167" t="s">
        <v>1145</v>
      </c>
      <c r="C11" s="168" t="s">
        <v>1469</v>
      </c>
      <c r="D11" s="169" t="s">
        <v>5538</v>
      </c>
      <c r="E11" s="170" t="s">
        <v>744</v>
      </c>
      <c r="F11" s="171">
        <v>27</v>
      </c>
      <c r="G11" s="117"/>
      <c r="H11" s="172">
        <f>ROUND(G11*F11,2)</f>
        <v>0</v>
      </c>
      <c r="I11" s="169" t="s">
        <v>986</v>
      </c>
    </row>
    <row r="12" spans="1:29" s="526" customFormat="1" ht="12" x14ac:dyDescent="0.2">
      <c r="A12" s="175"/>
      <c r="B12" s="523" t="s">
        <v>2912</v>
      </c>
      <c r="C12" s="209"/>
      <c r="D12" s="524" t="s">
        <v>5538</v>
      </c>
      <c r="E12" s="209"/>
      <c r="F12" s="209"/>
      <c r="G12" s="209"/>
      <c r="H12" s="209"/>
      <c r="I12" s="385"/>
    </row>
    <row r="13" spans="1:29" s="46" customFormat="1" ht="24.95" customHeight="1" x14ac:dyDescent="0.25">
      <c r="A13" s="278" t="s">
        <v>42</v>
      </c>
      <c r="B13" s="278" t="s">
        <v>979</v>
      </c>
      <c r="C13" s="382" t="s">
        <v>1471</v>
      </c>
      <c r="D13" s="280" t="s">
        <v>5539</v>
      </c>
      <c r="E13" s="281" t="s">
        <v>744</v>
      </c>
      <c r="F13" s="282">
        <v>10</v>
      </c>
      <c r="G13" s="67"/>
      <c r="H13" s="254">
        <f>ROUND(G13*F13,2)</f>
        <v>0</v>
      </c>
      <c r="I13" s="280" t="s">
        <v>986</v>
      </c>
    </row>
    <row r="14" spans="1:29" s="526" customFormat="1" ht="12" x14ac:dyDescent="0.2">
      <c r="A14" s="175"/>
      <c r="B14" s="523" t="s">
        <v>2912</v>
      </c>
      <c r="C14" s="209"/>
      <c r="D14" s="524" t="s">
        <v>5539</v>
      </c>
      <c r="E14" s="209"/>
      <c r="F14" s="209"/>
      <c r="G14" s="209"/>
      <c r="H14" s="209"/>
      <c r="I14" s="385"/>
    </row>
    <row r="15" spans="1:29" ht="24.95" customHeight="1" x14ac:dyDescent="0.2">
      <c r="A15" s="167" t="s">
        <v>997</v>
      </c>
      <c r="B15" s="167" t="s">
        <v>1145</v>
      </c>
      <c r="C15" s="168" t="s">
        <v>1473</v>
      </c>
      <c r="D15" s="169" t="s">
        <v>5540</v>
      </c>
      <c r="E15" s="170" t="s">
        <v>744</v>
      </c>
      <c r="F15" s="171">
        <v>10</v>
      </c>
      <c r="G15" s="117"/>
      <c r="H15" s="172">
        <f>ROUND(G15*F15,2)</f>
        <v>0</v>
      </c>
      <c r="I15" s="169" t="s">
        <v>986</v>
      </c>
    </row>
    <row r="16" spans="1:29" s="526" customFormat="1" ht="12" x14ac:dyDescent="0.2">
      <c r="A16" s="175"/>
      <c r="B16" s="523" t="s">
        <v>2912</v>
      </c>
      <c r="C16" s="209"/>
      <c r="D16" s="524" t="s">
        <v>5540</v>
      </c>
      <c r="E16" s="209"/>
      <c r="F16" s="209"/>
      <c r="G16" s="209"/>
      <c r="H16" s="209"/>
      <c r="I16" s="385"/>
    </row>
    <row r="17" spans="1:9" s="526" customFormat="1" ht="12" x14ac:dyDescent="0.2">
      <c r="A17" s="177"/>
      <c r="B17" s="523" t="s">
        <v>985</v>
      </c>
      <c r="C17" s="210" t="s">
        <v>986</v>
      </c>
      <c r="D17" s="211" t="s">
        <v>5541</v>
      </c>
      <c r="E17" s="212"/>
      <c r="F17" s="210" t="s">
        <v>986</v>
      </c>
      <c r="G17" s="212"/>
      <c r="H17" s="212"/>
      <c r="I17" s="383"/>
    </row>
    <row r="18" spans="1:9" s="526" customFormat="1" ht="12" x14ac:dyDescent="0.2">
      <c r="A18" s="178"/>
      <c r="B18" s="523" t="s">
        <v>985</v>
      </c>
      <c r="C18" s="213" t="s">
        <v>986</v>
      </c>
      <c r="D18" s="214" t="s">
        <v>5542</v>
      </c>
      <c r="E18" s="215"/>
      <c r="F18" s="216">
        <v>10</v>
      </c>
      <c r="G18" s="215"/>
      <c r="H18" s="215"/>
      <c r="I18" s="384"/>
    </row>
    <row r="19" spans="1:9" s="526" customFormat="1" ht="12" x14ac:dyDescent="0.2">
      <c r="A19" s="179"/>
      <c r="B19" s="523" t="s">
        <v>985</v>
      </c>
      <c r="C19" s="217" t="s">
        <v>986</v>
      </c>
      <c r="D19" s="218" t="s">
        <v>1023</v>
      </c>
      <c r="E19" s="219"/>
      <c r="F19" s="220">
        <v>10</v>
      </c>
      <c r="G19" s="219"/>
      <c r="H19" s="219"/>
      <c r="I19" s="387"/>
    </row>
    <row r="20" spans="1:9" s="46" customFormat="1" ht="24.95" customHeight="1" x14ac:dyDescent="0.25">
      <c r="A20" s="278" t="s">
        <v>44</v>
      </c>
      <c r="B20" s="278" t="s">
        <v>979</v>
      </c>
      <c r="C20" s="382" t="s">
        <v>1475</v>
      </c>
      <c r="D20" s="280" t="s">
        <v>5543</v>
      </c>
      <c r="E20" s="281" t="s">
        <v>721</v>
      </c>
      <c r="F20" s="282">
        <v>1</v>
      </c>
      <c r="G20" s="67"/>
      <c r="H20" s="254">
        <f>ROUND(G20*F20,2)</f>
        <v>0</v>
      </c>
      <c r="I20" s="280" t="s">
        <v>986</v>
      </c>
    </row>
    <row r="21" spans="1:9" s="526" customFormat="1" ht="24" x14ac:dyDescent="0.2">
      <c r="A21" s="175"/>
      <c r="B21" s="523" t="s">
        <v>2912</v>
      </c>
      <c r="C21" s="209"/>
      <c r="D21" s="524" t="s">
        <v>5543</v>
      </c>
      <c r="E21" s="209"/>
      <c r="F21" s="209"/>
      <c r="G21" s="209"/>
      <c r="H21" s="209"/>
      <c r="I21" s="385"/>
    </row>
    <row r="22" spans="1:9" ht="24.95" customHeight="1" x14ac:dyDescent="0.2">
      <c r="A22" s="167" t="s">
        <v>336</v>
      </c>
      <c r="B22" s="167" t="s">
        <v>1145</v>
      </c>
      <c r="C22" s="168" t="s">
        <v>1477</v>
      </c>
      <c r="D22" s="169" t="s">
        <v>5544</v>
      </c>
      <c r="E22" s="170" t="s">
        <v>721</v>
      </c>
      <c r="F22" s="171">
        <v>1</v>
      </c>
      <c r="G22" s="117"/>
      <c r="H22" s="172">
        <f>ROUND(G22*F22,2)</f>
        <v>0</v>
      </c>
      <c r="I22" s="169" t="s">
        <v>986</v>
      </c>
    </row>
    <row r="23" spans="1:9" s="526" customFormat="1" ht="24" x14ac:dyDescent="0.2">
      <c r="A23" s="175"/>
      <c r="B23" s="523" t="s">
        <v>2912</v>
      </c>
      <c r="C23" s="209"/>
      <c r="D23" s="524" t="s">
        <v>5544</v>
      </c>
      <c r="E23" s="209"/>
      <c r="F23" s="209"/>
      <c r="G23" s="209"/>
      <c r="H23" s="209"/>
      <c r="I23" s="385"/>
    </row>
    <row r="24" spans="1:9" s="526" customFormat="1" ht="12" x14ac:dyDescent="0.2">
      <c r="A24" s="177"/>
      <c r="B24" s="523" t="s">
        <v>985</v>
      </c>
      <c r="C24" s="210" t="s">
        <v>986</v>
      </c>
      <c r="D24" s="211" t="s">
        <v>5541</v>
      </c>
      <c r="E24" s="212"/>
      <c r="F24" s="210" t="s">
        <v>986</v>
      </c>
      <c r="G24" s="212"/>
      <c r="H24" s="212"/>
      <c r="I24" s="383"/>
    </row>
    <row r="25" spans="1:9" s="526" customFormat="1" ht="12" x14ac:dyDescent="0.2">
      <c r="A25" s="178"/>
      <c r="B25" s="523" t="s">
        <v>985</v>
      </c>
      <c r="C25" s="213" t="s">
        <v>986</v>
      </c>
      <c r="D25" s="214" t="s">
        <v>73</v>
      </c>
      <c r="E25" s="215"/>
      <c r="F25" s="216">
        <v>1</v>
      </c>
      <c r="G25" s="215"/>
      <c r="H25" s="215"/>
      <c r="I25" s="384"/>
    </row>
    <row r="26" spans="1:9" s="526" customFormat="1" ht="12" x14ac:dyDescent="0.2">
      <c r="A26" s="179"/>
      <c r="B26" s="523" t="s">
        <v>985</v>
      </c>
      <c r="C26" s="217" t="s">
        <v>986</v>
      </c>
      <c r="D26" s="218" t="s">
        <v>1023</v>
      </c>
      <c r="E26" s="219"/>
      <c r="F26" s="220">
        <v>1</v>
      </c>
      <c r="G26" s="219"/>
      <c r="H26" s="219"/>
      <c r="I26" s="387"/>
    </row>
    <row r="27" spans="1:9" ht="24.95" customHeight="1" x14ac:dyDescent="0.2">
      <c r="A27" s="167" t="s">
        <v>1011</v>
      </c>
      <c r="B27" s="167" t="s">
        <v>1145</v>
      </c>
      <c r="C27" s="168" t="s">
        <v>1479</v>
      </c>
      <c r="D27" s="169" t="s">
        <v>5545</v>
      </c>
      <c r="E27" s="170" t="s">
        <v>721</v>
      </c>
      <c r="F27" s="171">
        <v>1</v>
      </c>
      <c r="G27" s="117"/>
      <c r="H27" s="172">
        <f>ROUND(G27*F27,2)</f>
        <v>0</v>
      </c>
      <c r="I27" s="169" t="s">
        <v>986</v>
      </c>
    </row>
    <row r="28" spans="1:9" s="526" customFormat="1" ht="12" x14ac:dyDescent="0.2">
      <c r="A28" s="175"/>
      <c r="B28" s="523" t="s">
        <v>2912</v>
      </c>
      <c r="C28" s="209"/>
      <c r="D28" s="524" t="s">
        <v>5545</v>
      </c>
      <c r="E28" s="209"/>
      <c r="F28" s="209"/>
      <c r="G28" s="209"/>
      <c r="H28" s="209"/>
      <c r="I28" s="385"/>
    </row>
    <row r="29" spans="1:9" s="526" customFormat="1" ht="12" x14ac:dyDescent="0.2">
      <c r="A29" s="177"/>
      <c r="B29" s="523" t="s">
        <v>985</v>
      </c>
      <c r="C29" s="210" t="s">
        <v>986</v>
      </c>
      <c r="D29" s="211" t="s">
        <v>5541</v>
      </c>
      <c r="E29" s="212"/>
      <c r="F29" s="210" t="s">
        <v>986</v>
      </c>
      <c r="G29" s="212"/>
      <c r="H29" s="212"/>
      <c r="I29" s="383"/>
    </row>
    <row r="30" spans="1:9" s="526" customFormat="1" ht="12" x14ac:dyDescent="0.2">
      <c r="A30" s="178"/>
      <c r="B30" s="523" t="s">
        <v>985</v>
      </c>
      <c r="C30" s="213" t="s">
        <v>986</v>
      </c>
      <c r="D30" s="214" t="s">
        <v>73</v>
      </c>
      <c r="E30" s="215"/>
      <c r="F30" s="216">
        <v>1</v>
      </c>
      <c r="G30" s="215"/>
      <c r="H30" s="215"/>
      <c r="I30" s="384"/>
    </row>
    <row r="31" spans="1:9" s="526" customFormat="1" ht="12" x14ac:dyDescent="0.2">
      <c r="A31" s="179"/>
      <c r="B31" s="523" t="s">
        <v>985</v>
      </c>
      <c r="C31" s="217" t="s">
        <v>986</v>
      </c>
      <c r="D31" s="218" t="s">
        <v>1023</v>
      </c>
      <c r="E31" s="219"/>
      <c r="F31" s="220">
        <v>1</v>
      </c>
      <c r="G31" s="219"/>
      <c r="H31" s="219"/>
      <c r="I31" s="387"/>
    </row>
    <row r="32" spans="1:9" s="46" customFormat="1" ht="24.95" customHeight="1" x14ac:dyDescent="0.25">
      <c r="A32" s="278" t="s">
        <v>1016</v>
      </c>
      <c r="B32" s="278" t="s">
        <v>979</v>
      </c>
      <c r="C32" s="382" t="s">
        <v>1481</v>
      </c>
      <c r="D32" s="280" t="s">
        <v>5546</v>
      </c>
      <c r="E32" s="281" t="s">
        <v>744</v>
      </c>
      <c r="F32" s="282">
        <v>64</v>
      </c>
      <c r="G32" s="67"/>
      <c r="H32" s="254">
        <f>ROUND(G32*F32,2)</f>
        <v>0</v>
      </c>
      <c r="I32" s="280" t="s">
        <v>986</v>
      </c>
    </row>
    <row r="33" spans="1:9" s="526" customFormat="1" ht="12" x14ac:dyDescent="0.2">
      <c r="A33" s="175"/>
      <c r="B33" s="523" t="s">
        <v>2912</v>
      </c>
      <c r="C33" s="209"/>
      <c r="D33" s="524" t="s">
        <v>5546</v>
      </c>
      <c r="E33" s="209"/>
      <c r="F33" s="209"/>
      <c r="G33" s="209"/>
      <c r="H33" s="209"/>
      <c r="I33" s="385"/>
    </row>
    <row r="34" spans="1:9" s="526" customFormat="1" ht="12" x14ac:dyDescent="0.2">
      <c r="A34" s="177"/>
      <c r="B34" s="523" t="s">
        <v>985</v>
      </c>
      <c r="C34" s="210" t="s">
        <v>986</v>
      </c>
      <c r="D34" s="211" t="s">
        <v>5541</v>
      </c>
      <c r="E34" s="212"/>
      <c r="F34" s="210" t="s">
        <v>986</v>
      </c>
      <c r="G34" s="212"/>
      <c r="H34" s="212"/>
      <c r="I34" s="383"/>
    </row>
    <row r="35" spans="1:9" s="526" customFormat="1" ht="12" x14ac:dyDescent="0.2">
      <c r="A35" s="178"/>
      <c r="B35" s="523" t="s">
        <v>985</v>
      </c>
      <c r="C35" s="213" t="s">
        <v>986</v>
      </c>
      <c r="D35" s="214" t="s">
        <v>1243</v>
      </c>
      <c r="E35" s="215"/>
      <c r="F35" s="216">
        <v>64</v>
      </c>
      <c r="G35" s="215"/>
      <c r="H35" s="215"/>
      <c r="I35" s="384"/>
    </row>
    <row r="36" spans="1:9" s="526" customFormat="1" ht="12" x14ac:dyDescent="0.2">
      <c r="A36" s="179"/>
      <c r="B36" s="523" t="s">
        <v>985</v>
      </c>
      <c r="C36" s="217" t="s">
        <v>986</v>
      </c>
      <c r="D36" s="218" t="s">
        <v>1023</v>
      </c>
      <c r="E36" s="219"/>
      <c r="F36" s="220">
        <v>64</v>
      </c>
      <c r="G36" s="219"/>
      <c r="H36" s="219"/>
      <c r="I36" s="387"/>
    </row>
    <row r="37" spans="1:9" s="46" customFormat="1" ht="24.95" customHeight="1" x14ac:dyDescent="0.25">
      <c r="A37" s="278" t="s">
        <v>1024</v>
      </c>
      <c r="B37" s="278" t="s">
        <v>979</v>
      </c>
      <c r="C37" s="382" t="s">
        <v>1483</v>
      </c>
      <c r="D37" s="280" t="s">
        <v>5547</v>
      </c>
      <c r="E37" s="281" t="s">
        <v>721</v>
      </c>
      <c r="F37" s="282">
        <v>1</v>
      </c>
      <c r="G37" s="67"/>
      <c r="H37" s="254">
        <f>ROUND(G37*F37,2)</f>
        <v>0</v>
      </c>
      <c r="I37" s="280" t="s">
        <v>986</v>
      </c>
    </row>
    <row r="38" spans="1:9" s="526" customFormat="1" ht="12" x14ac:dyDescent="0.2">
      <c r="A38" s="731"/>
      <c r="B38" s="732" t="s">
        <v>2912</v>
      </c>
      <c r="C38" s="733"/>
      <c r="D38" s="734" t="s">
        <v>5547</v>
      </c>
      <c r="E38" s="733"/>
      <c r="F38" s="733"/>
      <c r="G38" s="733"/>
      <c r="H38" s="733"/>
      <c r="I38" s="401"/>
    </row>
    <row r="39" spans="1:9" s="526" customFormat="1" ht="12" x14ac:dyDescent="0.2">
      <c r="A39" s="177"/>
      <c r="B39" s="523" t="s">
        <v>985</v>
      </c>
      <c r="C39" s="210" t="s">
        <v>986</v>
      </c>
      <c r="D39" s="211" t="s">
        <v>5541</v>
      </c>
      <c r="E39" s="212"/>
      <c r="F39" s="210" t="s">
        <v>986</v>
      </c>
      <c r="G39" s="212"/>
      <c r="H39" s="212"/>
      <c r="I39" s="383"/>
    </row>
    <row r="40" spans="1:9" s="526" customFormat="1" ht="12" x14ac:dyDescent="0.2">
      <c r="A40" s="178"/>
      <c r="B40" s="523" t="s">
        <v>985</v>
      </c>
      <c r="C40" s="213" t="s">
        <v>986</v>
      </c>
      <c r="D40" s="214" t="s">
        <v>73</v>
      </c>
      <c r="E40" s="215"/>
      <c r="F40" s="216">
        <v>1</v>
      </c>
      <c r="G40" s="215"/>
      <c r="H40" s="215"/>
      <c r="I40" s="384"/>
    </row>
    <row r="41" spans="1:9" s="526" customFormat="1" ht="12" x14ac:dyDescent="0.2">
      <c r="A41" s="483"/>
      <c r="B41" s="527" t="s">
        <v>985</v>
      </c>
      <c r="C41" s="484" t="s">
        <v>986</v>
      </c>
      <c r="D41" s="485" t="s">
        <v>1023</v>
      </c>
      <c r="E41" s="486"/>
      <c r="F41" s="487">
        <v>1</v>
      </c>
      <c r="G41" s="486"/>
      <c r="H41" s="486"/>
      <c r="I41" s="514"/>
    </row>
  </sheetData>
  <sheetProtection algorithmName="SHA-512" hashValue="ZF8OZ/jDXBMk12vSmhBh9ga6eFghOEeeiCwxOjpaQF0dxfuCM8xG0N4fqomFuJ23ten3F2aFtsB/kTpApojLlQ==" saltValue="KC3HLMdmjQdXflUNS/br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election activeCell="G10" sqref="G10"/>
    </sheetView>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5548</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5549</v>
      </c>
      <c r="D8" s="50" t="s">
        <v>5550</v>
      </c>
      <c r="E8" s="556"/>
      <c r="F8" s="557"/>
      <c r="G8" s="557"/>
      <c r="H8" s="558">
        <f>SUM(H9:H84)</f>
        <v>0</v>
      </c>
      <c r="I8" s="559"/>
    </row>
    <row r="9" spans="1:29" s="46" customFormat="1" ht="24.95" customHeight="1" x14ac:dyDescent="0.25">
      <c r="A9" s="278" t="s">
        <v>73</v>
      </c>
      <c r="B9" s="278" t="s">
        <v>979</v>
      </c>
      <c r="C9" s="382" t="s">
        <v>1489</v>
      </c>
      <c r="D9" s="280" t="s">
        <v>5551</v>
      </c>
      <c r="E9" s="281" t="s">
        <v>744</v>
      </c>
      <c r="F9" s="282">
        <v>1</v>
      </c>
      <c r="G9" s="67"/>
      <c r="H9" s="254">
        <f>ROUND(G9*F9,2)</f>
        <v>0</v>
      </c>
      <c r="I9" s="280" t="s">
        <v>986</v>
      </c>
    </row>
    <row r="10" spans="1:29" s="526" customFormat="1" ht="12" x14ac:dyDescent="0.2">
      <c r="A10" s="175"/>
      <c r="B10" s="523" t="s">
        <v>2912</v>
      </c>
      <c r="C10" s="209"/>
      <c r="D10" s="524" t="s">
        <v>5551</v>
      </c>
      <c r="E10" s="209"/>
      <c r="F10" s="209"/>
      <c r="G10" s="209"/>
      <c r="H10" s="209"/>
      <c r="I10" s="385"/>
    </row>
    <row r="11" spans="1:29" ht="24.95" customHeight="1" x14ac:dyDescent="0.2">
      <c r="A11" s="167" t="s">
        <v>75</v>
      </c>
      <c r="B11" s="167" t="s">
        <v>1145</v>
      </c>
      <c r="C11" s="168" t="s">
        <v>1491</v>
      </c>
      <c r="D11" s="169" t="s">
        <v>5552</v>
      </c>
      <c r="E11" s="170" t="s">
        <v>744</v>
      </c>
      <c r="F11" s="171">
        <v>1</v>
      </c>
      <c r="G11" s="117"/>
      <c r="H11" s="172">
        <f>ROUND(G11*F11,2)</f>
        <v>0</v>
      </c>
      <c r="I11" s="169" t="s">
        <v>986</v>
      </c>
    </row>
    <row r="12" spans="1:29" s="526" customFormat="1" ht="12" x14ac:dyDescent="0.2">
      <c r="A12" s="175"/>
      <c r="B12" s="523" t="s">
        <v>2912</v>
      </c>
      <c r="C12" s="209"/>
      <c r="D12" s="524" t="s">
        <v>5552</v>
      </c>
      <c r="E12" s="209"/>
      <c r="F12" s="209"/>
      <c r="G12" s="209"/>
      <c r="H12" s="209"/>
      <c r="I12" s="385"/>
    </row>
    <row r="13" spans="1:29" s="526" customFormat="1" ht="12" x14ac:dyDescent="0.2">
      <c r="A13" s="177"/>
      <c r="B13" s="523" t="s">
        <v>985</v>
      </c>
      <c r="C13" s="210" t="s">
        <v>986</v>
      </c>
      <c r="D13" s="211" t="s">
        <v>5553</v>
      </c>
      <c r="E13" s="212"/>
      <c r="F13" s="210" t="s">
        <v>986</v>
      </c>
      <c r="G13" s="212"/>
      <c r="H13" s="212"/>
      <c r="I13" s="383"/>
    </row>
    <row r="14" spans="1:29" s="526" customFormat="1" ht="12" x14ac:dyDescent="0.2">
      <c r="A14" s="178"/>
      <c r="B14" s="523" t="s">
        <v>985</v>
      </c>
      <c r="C14" s="213" t="s">
        <v>986</v>
      </c>
      <c r="D14" s="214" t="s">
        <v>5554</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1493</v>
      </c>
      <c r="D16" s="280" t="s">
        <v>5555</v>
      </c>
      <c r="E16" s="281" t="s">
        <v>744</v>
      </c>
      <c r="F16" s="282">
        <v>1</v>
      </c>
      <c r="G16" s="67"/>
      <c r="H16" s="254">
        <f>ROUND(G16*F16,2)</f>
        <v>0</v>
      </c>
      <c r="I16" s="280" t="s">
        <v>986</v>
      </c>
    </row>
    <row r="17" spans="1:9" s="526" customFormat="1" ht="12" x14ac:dyDescent="0.2">
      <c r="A17" s="175"/>
      <c r="B17" s="523" t="s">
        <v>2912</v>
      </c>
      <c r="C17" s="209"/>
      <c r="D17" s="524" t="s">
        <v>5555</v>
      </c>
      <c r="E17" s="209"/>
      <c r="F17" s="209"/>
      <c r="G17" s="209"/>
      <c r="H17" s="209"/>
      <c r="I17" s="385"/>
    </row>
    <row r="18" spans="1:9" ht="24.95" customHeight="1" x14ac:dyDescent="0.2">
      <c r="A18" s="167" t="s">
        <v>997</v>
      </c>
      <c r="B18" s="167" t="s">
        <v>1145</v>
      </c>
      <c r="C18" s="168" t="s">
        <v>1495</v>
      </c>
      <c r="D18" s="169" t="s">
        <v>5556</v>
      </c>
      <c r="E18" s="170" t="s">
        <v>744</v>
      </c>
      <c r="F18" s="171">
        <v>1</v>
      </c>
      <c r="G18" s="117"/>
      <c r="H18" s="172">
        <f>ROUND(G18*F18,2)</f>
        <v>0</v>
      </c>
      <c r="I18" s="169" t="s">
        <v>986</v>
      </c>
    </row>
    <row r="19" spans="1:9" s="526" customFormat="1" ht="12" x14ac:dyDescent="0.2">
      <c r="A19" s="175"/>
      <c r="B19" s="523" t="s">
        <v>2912</v>
      </c>
      <c r="C19" s="209"/>
      <c r="D19" s="524" t="s">
        <v>5556</v>
      </c>
      <c r="E19" s="209"/>
      <c r="F19" s="209"/>
      <c r="G19" s="209"/>
      <c r="H19" s="209"/>
      <c r="I19" s="385"/>
    </row>
    <row r="20" spans="1:9" s="526" customFormat="1" ht="12" x14ac:dyDescent="0.2">
      <c r="A20" s="177"/>
      <c r="B20" s="523" t="s">
        <v>985</v>
      </c>
      <c r="C20" s="210" t="s">
        <v>986</v>
      </c>
      <c r="D20" s="211" t="s">
        <v>5553</v>
      </c>
      <c r="E20" s="212"/>
      <c r="F20" s="210" t="s">
        <v>986</v>
      </c>
      <c r="G20" s="212"/>
      <c r="H20" s="212"/>
      <c r="I20" s="383"/>
    </row>
    <row r="21" spans="1:9" s="526" customFormat="1" ht="12" x14ac:dyDescent="0.2">
      <c r="A21" s="178"/>
      <c r="B21" s="523" t="s">
        <v>985</v>
      </c>
      <c r="C21" s="213" t="s">
        <v>986</v>
      </c>
      <c r="D21" s="214" t="s">
        <v>5554</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s="46" customFormat="1" ht="24.95" customHeight="1" x14ac:dyDescent="0.25">
      <c r="A23" s="278" t="s">
        <v>44</v>
      </c>
      <c r="B23" s="278" t="s">
        <v>979</v>
      </c>
      <c r="C23" s="382" t="s">
        <v>1497</v>
      </c>
      <c r="D23" s="280" t="s">
        <v>5557</v>
      </c>
      <c r="E23" s="281" t="s">
        <v>744</v>
      </c>
      <c r="F23" s="282">
        <v>1</v>
      </c>
      <c r="G23" s="67"/>
      <c r="H23" s="254">
        <f>ROUND(G23*F23,2)</f>
        <v>0</v>
      </c>
      <c r="I23" s="280" t="s">
        <v>986</v>
      </c>
    </row>
    <row r="24" spans="1:9" s="526" customFormat="1" ht="12" x14ac:dyDescent="0.2">
      <c r="A24" s="175"/>
      <c r="B24" s="523" t="s">
        <v>2912</v>
      </c>
      <c r="C24" s="209"/>
      <c r="D24" s="524" t="s">
        <v>5557</v>
      </c>
      <c r="E24" s="209"/>
      <c r="F24" s="209"/>
      <c r="G24" s="209"/>
      <c r="H24" s="209"/>
      <c r="I24" s="385"/>
    </row>
    <row r="25" spans="1:9" ht="24.95" customHeight="1" x14ac:dyDescent="0.2">
      <c r="A25" s="167" t="s">
        <v>336</v>
      </c>
      <c r="B25" s="167" t="s">
        <v>1145</v>
      </c>
      <c r="C25" s="168" t="s">
        <v>1499</v>
      </c>
      <c r="D25" s="169" t="s">
        <v>5558</v>
      </c>
      <c r="E25" s="170" t="s">
        <v>744</v>
      </c>
      <c r="F25" s="171">
        <v>1</v>
      </c>
      <c r="G25" s="117"/>
      <c r="H25" s="172">
        <f>ROUND(G25*F25,2)</f>
        <v>0</v>
      </c>
      <c r="I25" s="169" t="s">
        <v>986</v>
      </c>
    </row>
    <row r="26" spans="1:9" s="526" customFormat="1" ht="12" x14ac:dyDescent="0.2">
      <c r="A26" s="175"/>
      <c r="B26" s="523" t="s">
        <v>2912</v>
      </c>
      <c r="C26" s="209"/>
      <c r="D26" s="524" t="s">
        <v>5558</v>
      </c>
      <c r="E26" s="209"/>
      <c r="F26" s="209"/>
      <c r="G26" s="209"/>
      <c r="H26" s="209"/>
      <c r="I26" s="385"/>
    </row>
    <row r="27" spans="1:9" s="526" customFormat="1" ht="12" x14ac:dyDescent="0.2">
      <c r="A27" s="177"/>
      <c r="B27" s="523" t="s">
        <v>985</v>
      </c>
      <c r="C27" s="210" t="s">
        <v>986</v>
      </c>
      <c r="D27" s="211" t="s">
        <v>5553</v>
      </c>
      <c r="E27" s="212"/>
      <c r="F27" s="210" t="s">
        <v>986</v>
      </c>
      <c r="G27" s="212"/>
      <c r="H27" s="212"/>
      <c r="I27" s="383"/>
    </row>
    <row r="28" spans="1:9" s="526" customFormat="1" ht="12" x14ac:dyDescent="0.2">
      <c r="A28" s="178"/>
      <c r="B28" s="523" t="s">
        <v>985</v>
      </c>
      <c r="C28" s="213" t="s">
        <v>986</v>
      </c>
      <c r="D28" s="214" t="s">
        <v>5554</v>
      </c>
      <c r="E28" s="215"/>
      <c r="F28" s="216">
        <v>1</v>
      </c>
      <c r="G28" s="215"/>
      <c r="H28" s="215"/>
      <c r="I28" s="384"/>
    </row>
    <row r="29" spans="1:9" s="526" customFormat="1" ht="12" x14ac:dyDescent="0.2">
      <c r="A29" s="179"/>
      <c r="B29" s="523" t="s">
        <v>985</v>
      </c>
      <c r="C29" s="217" t="s">
        <v>986</v>
      </c>
      <c r="D29" s="218" t="s">
        <v>1023</v>
      </c>
      <c r="E29" s="219"/>
      <c r="F29" s="220">
        <v>1</v>
      </c>
      <c r="G29" s="219"/>
      <c r="H29" s="219"/>
      <c r="I29" s="387"/>
    </row>
    <row r="30" spans="1:9" s="46" customFormat="1" ht="24.95" customHeight="1" x14ac:dyDescent="0.25">
      <c r="A30" s="278" t="s">
        <v>1011</v>
      </c>
      <c r="B30" s="278" t="s">
        <v>979</v>
      </c>
      <c r="C30" s="382" t="s">
        <v>1501</v>
      </c>
      <c r="D30" s="280" t="s">
        <v>5559</v>
      </c>
      <c r="E30" s="281" t="s">
        <v>744</v>
      </c>
      <c r="F30" s="282">
        <v>1</v>
      </c>
      <c r="G30" s="67"/>
      <c r="H30" s="254">
        <f>ROUND(G30*F30,2)</f>
        <v>0</v>
      </c>
      <c r="I30" s="280" t="s">
        <v>986</v>
      </c>
    </row>
    <row r="31" spans="1:9" s="526" customFormat="1" ht="12" x14ac:dyDescent="0.2">
      <c r="A31" s="175"/>
      <c r="B31" s="523" t="s">
        <v>2912</v>
      </c>
      <c r="C31" s="209"/>
      <c r="D31" s="524" t="s">
        <v>5559</v>
      </c>
      <c r="E31" s="209"/>
      <c r="F31" s="209"/>
      <c r="G31" s="209"/>
      <c r="H31" s="209"/>
      <c r="I31" s="385"/>
    </row>
    <row r="32" spans="1:9" ht="24.95" customHeight="1" x14ac:dyDescent="0.2">
      <c r="A32" s="167" t="s">
        <v>1016</v>
      </c>
      <c r="B32" s="167" t="s">
        <v>1145</v>
      </c>
      <c r="C32" s="168" t="s">
        <v>1503</v>
      </c>
      <c r="D32" s="169" t="s">
        <v>5560</v>
      </c>
      <c r="E32" s="170" t="s">
        <v>744</v>
      </c>
      <c r="F32" s="171">
        <v>1</v>
      </c>
      <c r="G32" s="117"/>
      <c r="H32" s="172">
        <f>ROUND(G32*F32,2)</f>
        <v>0</v>
      </c>
      <c r="I32" s="169" t="s">
        <v>986</v>
      </c>
    </row>
    <row r="33" spans="1:9" s="526" customFormat="1" ht="9.6" customHeight="1" x14ac:dyDescent="0.2">
      <c r="A33" s="175"/>
      <c r="B33" s="523" t="s">
        <v>2912</v>
      </c>
      <c r="C33" s="209"/>
      <c r="D33" s="524" t="s">
        <v>5560</v>
      </c>
      <c r="E33" s="209"/>
      <c r="F33" s="209"/>
      <c r="G33" s="209"/>
      <c r="H33" s="209"/>
      <c r="I33" s="385"/>
    </row>
    <row r="34" spans="1:9" s="526" customFormat="1" ht="9.6" customHeight="1" x14ac:dyDescent="0.2">
      <c r="A34" s="177"/>
      <c r="B34" s="523" t="s">
        <v>985</v>
      </c>
      <c r="C34" s="210" t="s">
        <v>986</v>
      </c>
      <c r="D34" s="211" t="s">
        <v>5553</v>
      </c>
      <c r="E34" s="212"/>
      <c r="F34" s="210" t="s">
        <v>986</v>
      </c>
      <c r="G34" s="212"/>
      <c r="H34" s="212"/>
      <c r="I34" s="383"/>
    </row>
    <row r="35" spans="1:9" s="526" customFormat="1" ht="9.6" customHeight="1" x14ac:dyDescent="0.2">
      <c r="A35" s="178"/>
      <c r="B35" s="523" t="s">
        <v>985</v>
      </c>
      <c r="C35" s="213" t="s">
        <v>986</v>
      </c>
      <c r="D35" s="214" t="s">
        <v>5554</v>
      </c>
      <c r="E35" s="215"/>
      <c r="F35" s="216">
        <v>1</v>
      </c>
      <c r="G35" s="215"/>
      <c r="H35" s="215"/>
      <c r="I35" s="384"/>
    </row>
    <row r="36" spans="1:9" s="526" customFormat="1" ht="9.6" customHeight="1" x14ac:dyDescent="0.2">
      <c r="A36" s="179"/>
      <c r="B36" s="523" t="s">
        <v>985</v>
      </c>
      <c r="C36" s="217" t="s">
        <v>986</v>
      </c>
      <c r="D36" s="218" t="s">
        <v>1023</v>
      </c>
      <c r="E36" s="219"/>
      <c r="F36" s="220">
        <v>1</v>
      </c>
      <c r="G36" s="219"/>
      <c r="H36" s="219"/>
      <c r="I36" s="387"/>
    </row>
    <row r="37" spans="1:9" s="46" customFormat="1" ht="27" customHeight="1" x14ac:dyDescent="0.25">
      <c r="A37" s="278" t="s">
        <v>1024</v>
      </c>
      <c r="B37" s="278" t="s">
        <v>979</v>
      </c>
      <c r="C37" s="382" t="s">
        <v>1505</v>
      </c>
      <c r="D37" s="280" t="s">
        <v>5561</v>
      </c>
      <c r="E37" s="281" t="s">
        <v>744</v>
      </c>
      <c r="F37" s="282">
        <v>31</v>
      </c>
      <c r="G37" s="67"/>
      <c r="H37" s="254">
        <f>ROUND(G37*F37,2)</f>
        <v>0</v>
      </c>
      <c r="I37" s="280" t="s">
        <v>986</v>
      </c>
    </row>
    <row r="38" spans="1:9" s="526" customFormat="1" ht="12" x14ac:dyDescent="0.2">
      <c r="A38" s="175"/>
      <c r="B38" s="523" t="s">
        <v>2912</v>
      </c>
      <c r="C38" s="209"/>
      <c r="D38" s="524" t="s">
        <v>5561</v>
      </c>
      <c r="E38" s="209"/>
      <c r="F38" s="209"/>
      <c r="G38" s="209"/>
      <c r="H38" s="209"/>
      <c r="I38" s="385"/>
    </row>
    <row r="39" spans="1:9" ht="24.95" customHeight="1" x14ac:dyDescent="0.2">
      <c r="A39" s="167" t="s">
        <v>852</v>
      </c>
      <c r="B39" s="167" t="s">
        <v>1145</v>
      </c>
      <c r="C39" s="168" t="s">
        <v>1507</v>
      </c>
      <c r="D39" s="169" t="s">
        <v>5562</v>
      </c>
      <c r="E39" s="170" t="s">
        <v>744</v>
      </c>
      <c r="F39" s="171">
        <v>31</v>
      </c>
      <c r="G39" s="117"/>
      <c r="H39" s="172">
        <f>ROUND(G39*F39,2)</f>
        <v>0</v>
      </c>
      <c r="I39" s="169" t="s">
        <v>986</v>
      </c>
    </row>
    <row r="40" spans="1:9" s="526" customFormat="1" ht="9.6" customHeight="1" x14ac:dyDescent="0.2">
      <c r="A40" s="175"/>
      <c r="B40" s="523" t="s">
        <v>2912</v>
      </c>
      <c r="C40" s="209"/>
      <c r="D40" s="524" t="s">
        <v>5562</v>
      </c>
      <c r="E40" s="209"/>
      <c r="F40" s="209"/>
      <c r="G40" s="209"/>
      <c r="H40" s="209"/>
      <c r="I40" s="385"/>
    </row>
    <row r="41" spans="1:9" s="526" customFormat="1" ht="9.6" customHeight="1" x14ac:dyDescent="0.2">
      <c r="A41" s="177"/>
      <c r="B41" s="523" t="s">
        <v>985</v>
      </c>
      <c r="C41" s="210" t="s">
        <v>986</v>
      </c>
      <c r="D41" s="211" t="s">
        <v>5553</v>
      </c>
      <c r="E41" s="212"/>
      <c r="F41" s="210" t="s">
        <v>986</v>
      </c>
      <c r="G41" s="212"/>
      <c r="H41" s="212"/>
      <c r="I41" s="383"/>
    </row>
    <row r="42" spans="1:9" s="526" customFormat="1" ht="9.6" customHeight="1" x14ac:dyDescent="0.2">
      <c r="A42" s="178"/>
      <c r="B42" s="523" t="s">
        <v>985</v>
      </c>
      <c r="C42" s="213" t="s">
        <v>986</v>
      </c>
      <c r="D42" s="214" t="s">
        <v>5563</v>
      </c>
      <c r="E42" s="215"/>
      <c r="F42" s="216">
        <v>31</v>
      </c>
      <c r="G42" s="215"/>
      <c r="H42" s="215"/>
      <c r="I42" s="384"/>
    </row>
    <row r="43" spans="1:9" s="526" customFormat="1" ht="9.6" customHeight="1" x14ac:dyDescent="0.2">
      <c r="A43" s="179"/>
      <c r="B43" s="523" t="s">
        <v>985</v>
      </c>
      <c r="C43" s="217" t="s">
        <v>986</v>
      </c>
      <c r="D43" s="218" t="s">
        <v>1023</v>
      </c>
      <c r="E43" s="219"/>
      <c r="F43" s="220">
        <v>31</v>
      </c>
      <c r="G43" s="219"/>
      <c r="H43" s="219"/>
      <c r="I43" s="387"/>
    </row>
    <row r="44" spans="1:9" s="46" customFormat="1" ht="24.95" customHeight="1" x14ac:dyDescent="0.25">
      <c r="A44" s="278" t="s">
        <v>854</v>
      </c>
      <c r="B44" s="278" t="s">
        <v>979</v>
      </c>
      <c r="C44" s="382" t="s">
        <v>1509</v>
      </c>
      <c r="D44" s="280" t="s">
        <v>5564</v>
      </c>
      <c r="E44" s="281" t="s">
        <v>744</v>
      </c>
      <c r="F44" s="282">
        <v>31</v>
      </c>
      <c r="G44" s="67"/>
      <c r="H44" s="254">
        <f>ROUND(G44*F44,2)</f>
        <v>0</v>
      </c>
      <c r="I44" s="280" t="s">
        <v>986</v>
      </c>
    </row>
    <row r="45" spans="1:9" s="526" customFormat="1" ht="12" x14ac:dyDescent="0.2">
      <c r="A45" s="175"/>
      <c r="B45" s="523" t="s">
        <v>2912</v>
      </c>
      <c r="C45" s="209"/>
      <c r="D45" s="524" t="s">
        <v>5564</v>
      </c>
      <c r="E45" s="209"/>
      <c r="F45" s="209"/>
      <c r="G45" s="209"/>
      <c r="H45" s="209"/>
      <c r="I45" s="385"/>
    </row>
    <row r="46" spans="1:9" ht="24.95" customHeight="1" x14ac:dyDescent="0.2">
      <c r="A46" s="167" t="s">
        <v>856</v>
      </c>
      <c r="B46" s="167" t="s">
        <v>1145</v>
      </c>
      <c r="C46" s="168" t="s">
        <v>1511</v>
      </c>
      <c r="D46" s="169" t="s">
        <v>5565</v>
      </c>
      <c r="E46" s="170" t="s">
        <v>744</v>
      </c>
      <c r="F46" s="171">
        <v>31</v>
      </c>
      <c r="G46" s="117"/>
      <c r="H46" s="172">
        <f>ROUND(G46*F46,2)</f>
        <v>0</v>
      </c>
      <c r="I46" s="169" t="s">
        <v>986</v>
      </c>
    </row>
    <row r="47" spans="1:9" s="526" customFormat="1" ht="12" x14ac:dyDescent="0.2">
      <c r="A47" s="175"/>
      <c r="B47" s="523" t="s">
        <v>2912</v>
      </c>
      <c r="C47" s="209"/>
      <c r="D47" s="524" t="s">
        <v>5565</v>
      </c>
      <c r="E47" s="209"/>
      <c r="F47" s="209"/>
      <c r="G47" s="209"/>
      <c r="H47" s="209"/>
      <c r="I47" s="385"/>
    </row>
    <row r="48" spans="1:9" s="526" customFormat="1" ht="12" x14ac:dyDescent="0.2">
      <c r="A48" s="177"/>
      <c r="B48" s="523" t="s">
        <v>985</v>
      </c>
      <c r="C48" s="210" t="s">
        <v>986</v>
      </c>
      <c r="D48" s="211" t="s">
        <v>5553</v>
      </c>
      <c r="E48" s="212"/>
      <c r="F48" s="210" t="s">
        <v>986</v>
      </c>
      <c r="G48" s="212"/>
      <c r="H48" s="212"/>
      <c r="I48" s="383"/>
    </row>
    <row r="49" spans="1:9" s="526" customFormat="1" ht="12" x14ac:dyDescent="0.2">
      <c r="A49" s="178"/>
      <c r="B49" s="523" t="s">
        <v>985</v>
      </c>
      <c r="C49" s="213" t="s">
        <v>986</v>
      </c>
      <c r="D49" s="214" t="s">
        <v>5563</v>
      </c>
      <c r="E49" s="215"/>
      <c r="F49" s="216">
        <v>31</v>
      </c>
      <c r="G49" s="215"/>
      <c r="H49" s="215"/>
      <c r="I49" s="384"/>
    </row>
    <row r="50" spans="1:9" s="526" customFormat="1" ht="12" x14ac:dyDescent="0.2">
      <c r="A50" s="179"/>
      <c r="B50" s="523" t="s">
        <v>985</v>
      </c>
      <c r="C50" s="217" t="s">
        <v>986</v>
      </c>
      <c r="D50" s="218" t="s">
        <v>1023</v>
      </c>
      <c r="E50" s="219"/>
      <c r="F50" s="220">
        <v>31</v>
      </c>
      <c r="G50" s="219"/>
      <c r="H50" s="219"/>
      <c r="I50" s="387"/>
    </row>
    <row r="51" spans="1:9" s="46" customFormat="1" ht="24.95" customHeight="1" x14ac:dyDescent="0.25">
      <c r="A51" s="278" t="s">
        <v>858</v>
      </c>
      <c r="B51" s="278" t="s">
        <v>979</v>
      </c>
      <c r="C51" s="382" t="s">
        <v>1513</v>
      </c>
      <c r="D51" s="280" t="s">
        <v>5566</v>
      </c>
      <c r="E51" s="281" t="s">
        <v>744</v>
      </c>
      <c r="F51" s="282">
        <v>5</v>
      </c>
      <c r="G51" s="67"/>
      <c r="H51" s="254">
        <f>ROUND(G51*F51,2)</f>
        <v>0</v>
      </c>
      <c r="I51" s="280" t="s">
        <v>986</v>
      </c>
    </row>
    <row r="52" spans="1:9" s="526" customFormat="1" ht="12" x14ac:dyDescent="0.2">
      <c r="A52" s="175"/>
      <c r="B52" s="523" t="s">
        <v>2912</v>
      </c>
      <c r="C52" s="209"/>
      <c r="D52" s="524" t="s">
        <v>5566</v>
      </c>
      <c r="E52" s="209"/>
      <c r="F52" s="209"/>
      <c r="G52" s="209"/>
      <c r="H52" s="209"/>
      <c r="I52" s="385"/>
    </row>
    <row r="53" spans="1:9" ht="24.95" customHeight="1" x14ac:dyDescent="0.2">
      <c r="A53" s="167" t="s">
        <v>860</v>
      </c>
      <c r="B53" s="167" t="s">
        <v>1145</v>
      </c>
      <c r="C53" s="168" t="s">
        <v>1515</v>
      </c>
      <c r="D53" s="169" t="s">
        <v>5567</v>
      </c>
      <c r="E53" s="170" t="s">
        <v>744</v>
      </c>
      <c r="F53" s="171">
        <v>5</v>
      </c>
      <c r="G53" s="117"/>
      <c r="H53" s="172">
        <f>ROUND(G53*F53,2)</f>
        <v>0</v>
      </c>
      <c r="I53" s="169" t="s">
        <v>986</v>
      </c>
    </row>
    <row r="54" spans="1:9" s="526" customFormat="1" ht="9.6" customHeight="1" x14ac:dyDescent="0.2">
      <c r="A54" s="175"/>
      <c r="B54" s="523" t="s">
        <v>2912</v>
      </c>
      <c r="C54" s="209"/>
      <c r="D54" s="524" t="s">
        <v>5567</v>
      </c>
      <c r="E54" s="209"/>
      <c r="F54" s="209"/>
      <c r="G54" s="209"/>
      <c r="H54" s="209"/>
      <c r="I54" s="385"/>
    </row>
    <row r="55" spans="1:9" s="526" customFormat="1" ht="9.6" customHeight="1" x14ac:dyDescent="0.2">
      <c r="A55" s="177"/>
      <c r="B55" s="523" t="s">
        <v>985</v>
      </c>
      <c r="C55" s="210" t="s">
        <v>986</v>
      </c>
      <c r="D55" s="211" t="s">
        <v>5553</v>
      </c>
      <c r="E55" s="212"/>
      <c r="F55" s="210" t="s">
        <v>986</v>
      </c>
      <c r="G55" s="212"/>
      <c r="H55" s="212"/>
      <c r="I55" s="383"/>
    </row>
    <row r="56" spans="1:9" s="526" customFormat="1" ht="9.6" customHeight="1" x14ac:dyDescent="0.2">
      <c r="A56" s="178"/>
      <c r="B56" s="523" t="s">
        <v>985</v>
      </c>
      <c r="C56" s="213" t="s">
        <v>986</v>
      </c>
      <c r="D56" s="214" t="s">
        <v>5568</v>
      </c>
      <c r="E56" s="215"/>
      <c r="F56" s="216">
        <v>5</v>
      </c>
      <c r="G56" s="215"/>
      <c r="H56" s="215"/>
      <c r="I56" s="384"/>
    </row>
    <row r="57" spans="1:9" s="526" customFormat="1" ht="9.6" customHeight="1" x14ac:dyDescent="0.2">
      <c r="A57" s="179"/>
      <c r="B57" s="523" t="s">
        <v>985</v>
      </c>
      <c r="C57" s="217" t="s">
        <v>986</v>
      </c>
      <c r="D57" s="218" t="s">
        <v>1023</v>
      </c>
      <c r="E57" s="219"/>
      <c r="F57" s="220">
        <v>5</v>
      </c>
      <c r="G57" s="219"/>
      <c r="H57" s="219"/>
      <c r="I57" s="387"/>
    </row>
    <row r="58" spans="1:9" s="46" customFormat="1" ht="24.95" customHeight="1" x14ac:dyDescent="0.25">
      <c r="A58" s="278" t="s">
        <v>862</v>
      </c>
      <c r="B58" s="278" t="s">
        <v>979</v>
      </c>
      <c r="C58" s="382" t="s">
        <v>1517</v>
      </c>
      <c r="D58" s="280" t="s">
        <v>5569</v>
      </c>
      <c r="E58" s="281" t="s">
        <v>744</v>
      </c>
      <c r="F58" s="282">
        <v>1</v>
      </c>
      <c r="G58" s="67"/>
      <c r="H58" s="254">
        <f>ROUND(G58*F58,2)</f>
        <v>0</v>
      </c>
      <c r="I58" s="280" t="s">
        <v>986</v>
      </c>
    </row>
    <row r="59" spans="1:9" s="526" customFormat="1" ht="9.6" customHeight="1" x14ac:dyDescent="0.2">
      <c r="A59" s="175"/>
      <c r="B59" s="523" t="s">
        <v>2912</v>
      </c>
      <c r="C59" s="209"/>
      <c r="D59" s="524" t="s">
        <v>5569</v>
      </c>
      <c r="E59" s="209"/>
      <c r="F59" s="209"/>
      <c r="G59" s="209"/>
      <c r="H59" s="209"/>
      <c r="I59" s="385"/>
    </row>
    <row r="60" spans="1:9" ht="24.95" customHeight="1" x14ac:dyDescent="0.2">
      <c r="A60" s="167" t="s">
        <v>864</v>
      </c>
      <c r="B60" s="167" t="s">
        <v>1145</v>
      </c>
      <c r="C60" s="168" t="s">
        <v>1519</v>
      </c>
      <c r="D60" s="169" t="s">
        <v>5570</v>
      </c>
      <c r="E60" s="170" t="s">
        <v>744</v>
      </c>
      <c r="F60" s="171">
        <v>1</v>
      </c>
      <c r="G60" s="117"/>
      <c r="H60" s="172">
        <f>ROUND(G60*F60,2)</f>
        <v>0</v>
      </c>
      <c r="I60" s="169" t="s">
        <v>986</v>
      </c>
    </row>
    <row r="61" spans="1:9" s="526" customFormat="1" ht="9.6" customHeight="1" x14ac:dyDescent="0.2">
      <c r="A61" s="175"/>
      <c r="B61" s="523" t="s">
        <v>2912</v>
      </c>
      <c r="C61" s="209"/>
      <c r="D61" s="524" t="s">
        <v>5570</v>
      </c>
      <c r="E61" s="209"/>
      <c r="F61" s="209"/>
      <c r="G61" s="209"/>
      <c r="H61" s="209"/>
      <c r="I61" s="385"/>
    </row>
    <row r="62" spans="1:9" s="526" customFormat="1" ht="9.6" customHeight="1" x14ac:dyDescent="0.2">
      <c r="A62" s="177"/>
      <c r="B62" s="523" t="s">
        <v>985</v>
      </c>
      <c r="C62" s="210" t="s">
        <v>986</v>
      </c>
      <c r="D62" s="211" t="s">
        <v>5553</v>
      </c>
      <c r="E62" s="212"/>
      <c r="F62" s="210" t="s">
        <v>986</v>
      </c>
      <c r="G62" s="212"/>
      <c r="H62" s="212"/>
      <c r="I62" s="383"/>
    </row>
    <row r="63" spans="1:9" s="526" customFormat="1" ht="9.6" customHeight="1" x14ac:dyDescent="0.2">
      <c r="A63" s="178"/>
      <c r="B63" s="523" t="s">
        <v>985</v>
      </c>
      <c r="C63" s="213" t="s">
        <v>986</v>
      </c>
      <c r="D63" s="214" t="s">
        <v>5554</v>
      </c>
      <c r="E63" s="215"/>
      <c r="F63" s="216">
        <v>1</v>
      </c>
      <c r="G63" s="215"/>
      <c r="H63" s="215"/>
      <c r="I63" s="384"/>
    </row>
    <row r="64" spans="1:9" s="526" customFormat="1" ht="9.6" customHeight="1" x14ac:dyDescent="0.2">
      <c r="A64" s="179"/>
      <c r="B64" s="523" t="s">
        <v>985</v>
      </c>
      <c r="C64" s="217" t="s">
        <v>986</v>
      </c>
      <c r="D64" s="218" t="s">
        <v>1023</v>
      </c>
      <c r="E64" s="219"/>
      <c r="F64" s="220">
        <v>1</v>
      </c>
      <c r="G64" s="219"/>
      <c r="H64" s="219"/>
      <c r="I64" s="387"/>
    </row>
    <row r="65" spans="1:9" ht="24.95" customHeight="1" x14ac:dyDescent="0.2">
      <c r="A65" s="167" t="s">
        <v>866</v>
      </c>
      <c r="B65" s="167" t="s">
        <v>1145</v>
      </c>
      <c r="C65" s="168" t="s">
        <v>1521</v>
      </c>
      <c r="D65" s="169" t="s">
        <v>5571</v>
      </c>
      <c r="E65" s="170" t="s">
        <v>721</v>
      </c>
      <c r="F65" s="171">
        <v>1</v>
      </c>
      <c r="G65" s="117"/>
      <c r="H65" s="172">
        <f>ROUND(G65*F65,2)</f>
        <v>0</v>
      </c>
      <c r="I65" s="169" t="s">
        <v>986</v>
      </c>
    </row>
    <row r="66" spans="1:9" s="526" customFormat="1" ht="9.6" customHeight="1" x14ac:dyDescent="0.2">
      <c r="A66" s="175"/>
      <c r="B66" s="523" t="s">
        <v>2912</v>
      </c>
      <c r="C66" s="209"/>
      <c r="D66" s="524" t="s">
        <v>5571</v>
      </c>
      <c r="E66" s="209"/>
      <c r="F66" s="209"/>
      <c r="G66" s="209"/>
      <c r="H66" s="209"/>
      <c r="I66" s="385"/>
    </row>
    <row r="67" spans="1:9" s="526" customFormat="1" ht="9.6" customHeight="1" x14ac:dyDescent="0.2">
      <c r="A67" s="177"/>
      <c r="B67" s="523" t="s">
        <v>985</v>
      </c>
      <c r="C67" s="210" t="s">
        <v>986</v>
      </c>
      <c r="D67" s="211" t="s">
        <v>5553</v>
      </c>
      <c r="E67" s="212"/>
      <c r="F67" s="210" t="s">
        <v>986</v>
      </c>
      <c r="G67" s="212"/>
      <c r="H67" s="212"/>
      <c r="I67" s="383"/>
    </row>
    <row r="68" spans="1:9" s="526" customFormat="1" ht="9.6" customHeight="1" x14ac:dyDescent="0.2">
      <c r="A68" s="178"/>
      <c r="B68" s="523" t="s">
        <v>985</v>
      </c>
      <c r="C68" s="213" t="s">
        <v>986</v>
      </c>
      <c r="D68" s="214" t="s">
        <v>73</v>
      </c>
      <c r="E68" s="215"/>
      <c r="F68" s="216">
        <v>1</v>
      </c>
      <c r="G68" s="215"/>
      <c r="H68" s="215"/>
      <c r="I68" s="384"/>
    </row>
    <row r="69" spans="1:9" s="526" customFormat="1" ht="9.6" customHeight="1" x14ac:dyDescent="0.2">
      <c r="A69" s="179"/>
      <c r="B69" s="523" t="s">
        <v>985</v>
      </c>
      <c r="C69" s="217" t="s">
        <v>986</v>
      </c>
      <c r="D69" s="218" t="s">
        <v>1023</v>
      </c>
      <c r="E69" s="219"/>
      <c r="F69" s="220">
        <v>1</v>
      </c>
      <c r="G69" s="219"/>
      <c r="H69" s="219"/>
      <c r="I69" s="387"/>
    </row>
    <row r="70" spans="1:9" s="46" customFormat="1" ht="24.95" customHeight="1" x14ac:dyDescent="0.25">
      <c r="A70" s="278" t="s">
        <v>868</v>
      </c>
      <c r="B70" s="278" t="s">
        <v>979</v>
      </c>
      <c r="C70" s="382" t="s">
        <v>5572</v>
      </c>
      <c r="D70" s="280" t="s">
        <v>5573</v>
      </c>
      <c r="E70" s="281" t="s">
        <v>940</v>
      </c>
      <c r="F70" s="282">
        <v>8</v>
      </c>
      <c r="G70" s="67"/>
      <c r="H70" s="254">
        <f>ROUND(G70*F70,2)</f>
        <v>0</v>
      </c>
      <c r="I70" s="280" t="s">
        <v>986</v>
      </c>
    </row>
    <row r="71" spans="1:9" s="526" customFormat="1" ht="9.6" customHeight="1" x14ac:dyDescent="0.2">
      <c r="A71" s="175"/>
      <c r="B71" s="523" t="s">
        <v>2912</v>
      </c>
      <c r="C71" s="209"/>
      <c r="D71" s="524" t="s">
        <v>5573</v>
      </c>
      <c r="E71" s="209"/>
      <c r="F71" s="209"/>
      <c r="G71" s="209"/>
      <c r="H71" s="209"/>
      <c r="I71" s="385"/>
    </row>
    <row r="72" spans="1:9" s="526" customFormat="1" ht="9.6" customHeight="1" x14ac:dyDescent="0.2">
      <c r="A72" s="177"/>
      <c r="B72" s="523" t="s">
        <v>985</v>
      </c>
      <c r="C72" s="210" t="s">
        <v>986</v>
      </c>
      <c r="D72" s="211" t="s">
        <v>5553</v>
      </c>
      <c r="E72" s="212"/>
      <c r="F72" s="210" t="s">
        <v>986</v>
      </c>
      <c r="G72" s="212"/>
      <c r="H72" s="212"/>
      <c r="I72" s="383"/>
    </row>
    <row r="73" spans="1:9" s="526" customFormat="1" ht="9.6" customHeight="1" x14ac:dyDescent="0.2">
      <c r="A73" s="178"/>
      <c r="B73" s="523" t="s">
        <v>985</v>
      </c>
      <c r="C73" s="213" t="s">
        <v>986</v>
      </c>
      <c r="D73" s="214" t="s">
        <v>1016</v>
      </c>
      <c r="E73" s="215"/>
      <c r="F73" s="216">
        <v>8</v>
      </c>
      <c r="G73" s="215"/>
      <c r="H73" s="215"/>
      <c r="I73" s="384"/>
    </row>
    <row r="74" spans="1:9" s="526" customFormat="1" ht="9.6" customHeight="1" x14ac:dyDescent="0.2">
      <c r="A74" s="179"/>
      <c r="B74" s="523" t="s">
        <v>985</v>
      </c>
      <c r="C74" s="217" t="s">
        <v>986</v>
      </c>
      <c r="D74" s="218" t="s">
        <v>1023</v>
      </c>
      <c r="E74" s="219"/>
      <c r="F74" s="220">
        <v>8</v>
      </c>
      <c r="G74" s="219"/>
      <c r="H74" s="219"/>
      <c r="I74" s="387"/>
    </row>
    <row r="75" spans="1:9" s="46" customFormat="1" ht="24.95" customHeight="1" x14ac:dyDescent="0.25">
      <c r="A75" s="278" t="s">
        <v>870</v>
      </c>
      <c r="B75" s="278" t="s">
        <v>979</v>
      </c>
      <c r="C75" s="382" t="s">
        <v>5574</v>
      </c>
      <c r="D75" s="280" t="s">
        <v>5575</v>
      </c>
      <c r="E75" s="281" t="s">
        <v>721</v>
      </c>
      <c r="F75" s="282">
        <v>8</v>
      </c>
      <c r="G75" s="67"/>
      <c r="H75" s="254">
        <f>ROUND(G75*F75,2)</f>
        <v>0</v>
      </c>
      <c r="I75" s="280" t="s">
        <v>986</v>
      </c>
    </row>
    <row r="76" spans="1:9" s="526" customFormat="1" ht="9.6" customHeight="1" x14ac:dyDescent="0.2">
      <c r="A76" s="175"/>
      <c r="B76" s="523" t="s">
        <v>2912</v>
      </c>
      <c r="C76" s="209"/>
      <c r="D76" s="524" t="s">
        <v>5575</v>
      </c>
      <c r="E76" s="209"/>
      <c r="F76" s="209"/>
      <c r="G76" s="209"/>
      <c r="H76" s="209"/>
      <c r="I76" s="385"/>
    </row>
    <row r="77" spans="1:9" s="526" customFormat="1" ht="9.6" customHeight="1" x14ac:dyDescent="0.2">
      <c r="A77" s="177"/>
      <c r="B77" s="523" t="s">
        <v>985</v>
      </c>
      <c r="C77" s="210" t="s">
        <v>986</v>
      </c>
      <c r="D77" s="211" t="s">
        <v>5553</v>
      </c>
      <c r="E77" s="212"/>
      <c r="F77" s="210" t="s">
        <v>986</v>
      </c>
      <c r="G77" s="212"/>
      <c r="H77" s="212"/>
      <c r="I77" s="383"/>
    </row>
    <row r="78" spans="1:9" s="526" customFormat="1" ht="9.6" customHeight="1" x14ac:dyDescent="0.2">
      <c r="A78" s="178"/>
      <c r="B78" s="523" t="s">
        <v>985</v>
      </c>
      <c r="C78" s="213" t="s">
        <v>986</v>
      </c>
      <c r="D78" s="214" t="s">
        <v>1016</v>
      </c>
      <c r="E78" s="215"/>
      <c r="F78" s="216">
        <v>8</v>
      </c>
      <c r="G78" s="215"/>
      <c r="H78" s="215"/>
      <c r="I78" s="384"/>
    </row>
    <row r="79" spans="1:9" s="526" customFormat="1" ht="9.6" customHeight="1" x14ac:dyDescent="0.2">
      <c r="A79" s="179"/>
      <c r="B79" s="523" t="s">
        <v>985</v>
      </c>
      <c r="C79" s="217" t="s">
        <v>986</v>
      </c>
      <c r="D79" s="218" t="s">
        <v>1023</v>
      </c>
      <c r="E79" s="219"/>
      <c r="F79" s="220">
        <v>8</v>
      </c>
      <c r="G79" s="219"/>
      <c r="H79" s="219"/>
      <c r="I79" s="387"/>
    </row>
    <row r="80" spans="1:9" s="46" customFormat="1" ht="24.95" customHeight="1" x14ac:dyDescent="0.25">
      <c r="A80" s="278" t="s">
        <v>872</v>
      </c>
      <c r="B80" s="278" t="s">
        <v>979</v>
      </c>
      <c r="C80" s="382" t="s">
        <v>5576</v>
      </c>
      <c r="D80" s="280" t="s">
        <v>5547</v>
      </c>
      <c r="E80" s="281" t="s">
        <v>721</v>
      </c>
      <c r="F80" s="282">
        <v>1</v>
      </c>
      <c r="G80" s="67"/>
      <c r="H80" s="254">
        <f>ROUND(G80*F80,2)</f>
        <v>0</v>
      </c>
      <c r="I80" s="280" t="s">
        <v>986</v>
      </c>
    </row>
    <row r="81" spans="1:9" s="526" customFormat="1" ht="9.6" customHeight="1" x14ac:dyDescent="0.2">
      <c r="A81" s="731"/>
      <c r="B81" s="732" t="s">
        <v>2912</v>
      </c>
      <c r="C81" s="733"/>
      <c r="D81" s="734" t="s">
        <v>5547</v>
      </c>
      <c r="E81" s="733"/>
      <c r="F81" s="733"/>
      <c r="G81" s="733"/>
      <c r="H81" s="733"/>
      <c r="I81" s="401"/>
    </row>
    <row r="82" spans="1:9" s="526" customFormat="1" ht="9.6" customHeight="1" x14ac:dyDescent="0.2">
      <c r="A82" s="177"/>
      <c r="B82" s="523" t="s">
        <v>985</v>
      </c>
      <c r="C82" s="210" t="s">
        <v>986</v>
      </c>
      <c r="D82" s="211" t="s">
        <v>5553</v>
      </c>
      <c r="E82" s="212"/>
      <c r="F82" s="210" t="s">
        <v>986</v>
      </c>
      <c r="G82" s="212"/>
      <c r="H82" s="212"/>
      <c r="I82" s="383"/>
    </row>
    <row r="83" spans="1:9" s="526" customFormat="1" ht="9.6" customHeight="1" x14ac:dyDescent="0.2">
      <c r="A83" s="178"/>
      <c r="B83" s="523" t="s">
        <v>985</v>
      </c>
      <c r="C83" s="213" t="s">
        <v>986</v>
      </c>
      <c r="D83" s="214" t="s">
        <v>73</v>
      </c>
      <c r="E83" s="215"/>
      <c r="F83" s="216">
        <v>1</v>
      </c>
      <c r="G83" s="215"/>
      <c r="H83" s="215"/>
      <c r="I83" s="384"/>
    </row>
    <row r="84" spans="1:9" s="526" customFormat="1" ht="9.6" customHeight="1" x14ac:dyDescent="0.2">
      <c r="A84" s="483"/>
      <c r="B84" s="527" t="s">
        <v>985</v>
      </c>
      <c r="C84" s="484" t="s">
        <v>986</v>
      </c>
      <c r="D84" s="485" t="s">
        <v>1023</v>
      </c>
      <c r="E84" s="486"/>
      <c r="F84" s="487">
        <v>1</v>
      </c>
      <c r="G84" s="486"/>
      <c r="H84" s="486"/>
      <c r="I84" s="514"/>
    </row>
    <row r="85" spans="1:9" ht="11.25" x14ac:dyDescent="0.2">
      <c r="A85" s="56"/>
      <c r="B85" s="735"/>
      <c r="C85" s="56"/>
      <c r="D85" s="56"/>
      <c r="E85" s="56"/>
      <c r="F85" s="56"/>
      <c r="G85" s="736"/>
      <c r="H85" s="56"/>
      <c r="I85" s="56"/>
    </row>
  </sheetData>
  <sheetProtection algorithmName="SHA-512" hashValue="V19/F1zGkl5ypKZAvfMrVCnY7UIQeVMgTuoqQ2Ovh9SM+RSaC3c4G01CfWuurMSrtGwgGeeuVKWL6hSyL6A4jA==" saltValue="CnsgILmk6UfxSeeFAXSb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5577</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5578</v>
      </c>
      <c r="D8" s="50" t="s">
        <v>5579</v>
      </c>
      <c r="E8" s="556"/>
      <c r="F8" s="557"/>
      <c r="G8" s="557"/>
      <c r="H8" s="558">
        <f>SUM(H9:H49)</f>
        <v>0</v>
      </c>
      <c r="I8" s="559"/>
    </row>
    <row r="9" spans="1:29" s="46" customFormat="1" ht="24.95" customHeight="1" x14ac:dyDescent="0.25">
      <c r="A9" s="278" t="s">
        <v>73</v>
      </c>
      <c r="B9" s="278" t="s">
        <v>979</v>
      </c>
      <c r="C9" s="382" t="s">
        <v>5580</v>
      </c>
      <c r="D9" s="280" t="s">
        <v>5581</v>
      </c>
      <c r="E9" s="281" t="s">
        <v>744</v>
      </c>
      <c r="F9" s="282">
        <v>1</v>
      </c>
      <c r="G9" s="67"/>
      <c r="H9" s="254">
        <f>ROUND(G9*F9,2)</f>
        <v>0</v>
      </c>
      <c r="I9" s="280" t="s">
        <v>986</v>
      </c>
    </row>
    <row r="10" spans="1:29" s="526" customFormat="1" ht="12" x14ac:dyDescent="0.2">
      <c r="A10" s="175"/>
      <c r="B10" s="523" t="s">
        <v>2912</v>
      </c>
      <c r="C10" s="209"/>
      <c r="D10" s="524" t="s">
        <v>5581</v>
      </c>
      <c r="E10" s="209"/>
      <c r="F10" s="209"/>
      <c r="G10" s="209"/>
      <c r="H10" s="209"/>
      <c r="I10" s="385"/>
    </row>
    <row r="11" spans="1:29" ht="24.95" customHeight="1" x14ac:dyDescent="0.2">
      <c r="A11" s="167" t="s">
        <v>75</v>
      </c>
      <c r="B11" s="167" t="s">
        <v>1145</v>
      </c>
      <c r="C11" s="168" t="s">
        <v>5582</v>
      </c>
      <c r="D11" s="169" t="s">
        <v>5583</v>
      </c>
      <c r="E11" s="170" t="s">
        <v>744</v>
      </c>
      <c r="F11" s="171">
        <v>1</v>
      </c>
      <c r="G11" s="117"/>
      <c r="H11" s="172">
        <f>ROUND(G11*F11,2)</f>
        <v>0</v>
      </c>
      <c r="I11" s="169" t="s">
        <v>986</v>
      </c>
    </row>
    <row r="12" spans="1:29" s="526" customFormat="1" ht="12" x14ac:dyDescent="0.2">
      <c r="A12" s="175"/>
      <c r="B12" s="523" t="s">
        <v>2912</v>
      </c>
      <c r="C12" s="209"/>
      <c r="D12" s="524" t="s">
        <v>5583</v>
      </c>
      <c r="E12" s="209"/>
      <c r="F12" s="209"/>
      <c r="G12" s="209"/>
      <c r="H12" s="209"/>
      <c r="I12" s="385"/>
    </row>
    <row r="13" spans="1:29" s="526" customFormat="1" ht="12" x14ac:dyDescent="0.2">
      <c r="A13" s="177"/>
      <c r="B13" s="523" t="s">
        <v>985</v>
      </c>
      <c r="C13" s="210" t="s">
        <v>986</v>
      </c>
      <c r="D13" s="211" t="s">
        <v>5584</v>
      </c>
      <c r="E13" s="212"/>
      <c r="F13" s="210" t="s">
        <v>986</v>
      </c>
      <c r="G13" s="212"/>
      <c r="H13" s="212"/>
      <c r="I13" s="383"/>
    </row>
    <row r="14" spans="1:29" s="526" customFormat="1" ht="12" x14ac:dyDescent="0.2">
      <c r="A14" s="178"/>
      <c r="B14" s="523" t="s">
        <v>985</v>
      </c>
      <c r="C14" s="213" t="s">
        <v>986</v>
      </c>
      <c r="D14" s="214" t="s">
        <v>5585</v>
      </c>
      <c r="E14" s="215"/>
      <c r="F14" s="216">
        <v>1</v>
      </c>
      <c r="G14" s="215"/>
      <c r="H14" s="215"/>
      <c r="I14" s="384"/>
    </row>
    <row r="15" spans="1:29" s="526" customFormat="1" ht="12" x14ac:dyDescent="0.2">
      <c r="A15" s="179"/>
      <c r="B15" s="523" t="s">
        <v>985</v>
      </c>
      <c r="C15" s="217" t="s">
        <v>986</v>
      </c>
      <c r="D15" s="218" t="s">
        <v>1023</v>
      </c>
      <c r="E15" s="219"/>
      <c r="F15" s="220">
        <v>1</v>
      </c>
      <c r="G15" s="219"/>
      <c r="H15" s="219"/>
      <c r="I15" s="387"/>
    </row>
    <row r="16" spans="1:29" s="46" customFormat="1" ht="24.95" customHeight="1" x14ac:dyDescent="0.25">
      <c r="A16" s="278" t="s">
        <v>42</v>
      </c>
      <c r="B16" s="278" t="s">
        <v>979</v>
      </c>
      <c r="C16" s="382" t="s">
        <v>5586</v>
      </c>
      <c r="D16" s="280" t="s">
        <v>5587</v>
      </c>
      <c r="E16" s="281" t="s">
        <v>744</v>
      </c>
      <c r="F16" s="282">
        <v>15</v>
      </c>
      <c r="G16" s="67"/>
      <c r="H16" s="254">
        <f>ROUND(G16*F16,2)</f>
        <v>0</v>
      </c>
      <c r="I16" s="280" t="s">
        <v>986</v>
      </c>
    </row>
    <row r="17" spans="1:9" s="526" customFormat="1" ht="12" x14ac:dyDescent="0.2">
      <c r="A17" s="175"/>
      <c r="B17" s="523" t="s">
        <v>2912</v>
      </c>
      <c r="C17" s="209"/>
      <c r="D17" s="524" t="s">
        <v>5587</v>
      </c>
      <c r="E17" s="209"/>
      <c r="F17" s="209"/>
      <c r="G17" s="209"/>
      <c r="H17" s="209"/>
      <c r="I17" s="385"/>
    </row>
    <row r="18" spans="1:9" ht="24.95" customHeight="1" x14ac:dyDescent="0.2">
      <c r="A18" s="167" t="s">
        <v>997</v>
      </c>
      <c r="B18" s="167" t="s">
        <v>1145</v>
      </c>
      <c r="C18" s="168" t="s">
        <v>5588</v>
      </c>
      <c r="D18" s="169" t="s">
        <v>5589</v>
      </c>
      <c r="E18" s="170" t="s">
        <v>744</v>
      </c>
      <c r="F18" s="171">
        <v>15</v>
      </c>
      <c r="G18" s="117"/>
      <c r="H18" s="172">
        <f>ROUND(G18*F18,2)</f>
        <v>0</v>
      </c>
      <c r="I18" s="169" t="s">
        <v>986</v>
      </c>
    </row>
    <row r="19" spans="1:9" s="526" customFormat="1" ht="12" x14ac:dyDescent="0.2">
      <c r="A19" s="175"/>
      <c r="B19" s="523" t="s">
        <v>2912</v>
      </c>
      <c r="C19" s="209"/>
      <c r="D19" s="524" t="s">
        <v>5589</v>
      </c>
      <c r="E19" s="209"/>
      <c r="F19" s="209"/>
      <c r="G19" s="209"/>
      <c r="H19" s="209"/>
      <c r="I19" s="385"/>
    </row>
    <row r="20" spans="1:9" s="526" customFormat="1" ht="12" x14ac:dyDescent="0.2">
      <c r="A20" s="177"/>
      <c r="B20" s="523" t="s">
        <v>985</v>
      </c>
      <c r="C20" s="210" t="s">
        <v>986</v>
      </c>
      <c r="D20" s="211" t="s">
        <v>5584</v>
      </c>
      <c r="E20" s="212"/>
      <c r="F20" s="210" t="s">
        <v>986</v>
      </c>
      <c r="G20" s="212"/>
      <c r="H20" s="212"/>
      <c r="I20" s="383"/>
    </row>
    <row r="21" spans="1:9" s="526" customFormat="1" ht="12" x14ac:dyDescent="0.2">
      <c r="A21" s="178"/>
      <c r="B21" s="523" t="s">
        <v>985</v>
      </c>
      <c r="C21" s="213" t="s">
        <v>986</v>
      </c>
      <c r="D21" s="214" t="s">
        <v>5590</v>
      </c>
      <c r="E21" s="215"/>
      <c r="F21" s="216">
        <v>15</v>
      </c>
      <c r="G21" s="215"/>
      <c r="H21" s="215"/>
      <c r="I21" s="384"/>
    </row>
    <row r="22" spans="1:9" s="526" customFormat="1" ht="12" x14ac:dyDescent="0.2">
      <c r="A22" s="179"/>
      <c r="B22" s="523" t="s">
        <v>985</v>
      </c>
      <c r="C22" s="217" t="s">
        <v>986</v>
      </c>
      <c r="D22" s="218" t="s">
        <v>1023</v>
      </c>
      <c r="E22" s="219"/>
      <c r="F22" s="220">
        <v>15</v>
      </c>
      <c r="G22" s="219"/>
      <c r="H22" s="219"/>
      <c r="I22" s="387"/>
    </row>
    <row r="23" spans="1:9" s="46" customFormat="1" ht="24.95" customHeight="1" x14ac:dyDescent="0.25">
      <c r="A23" s="278" t="s">
        <v>44</v>
      </c>
      <c r="B23" s="278" t="s">
        <v>979</v>
      </c>
      <c r="C23" s="382" t="s">
        <v>5591</v>
      </c>
      <c r="D23" s="280" t="s">
        <v>5592</v>
      </c>
      <c r="E23" s="281" t="s">
        <v>744</v>
      </c>
      <c r="F23" s="282">
        <v>4</v>
      </c>
      <c r="G23" s="67"/>
      <c r="H23" s="254">
        <f>ROUND(G23*F23,2)</f>
        <v>0</v>
      </c>
      <c r="I23" s="280" t="s">
        <v>986</v>
      </c>
    </row>
    <row r="24" spans="1:9" s="526" customFormat="1" ht="12" x14ac:dyDescent="0.2">
      <c r="A24" s="175"/>
      <c r="B24" s="523" t="s">
        <v>2912</v>
      </c>
      <c r="C24" s="209"/>
      <c r="D24" s="524" t="s">
        <v>5592</v>
      </c>
      <c r="E24" s="209"/>
      <c r="F24" s="209"/>
      <c r="G24" s="209"/>
      <c r="H24" s="209"/>
      <c r="I24" s="385"/>
    </row>
    <row r="25" spans="1:9" ht="24.95" customHeight="1" x14ac:dyDescent="0.2">
      <c r="A25" s="167" t="s">
        <v>336</v>
      </c>
      <c r="B25" s="167" t="s">
        <v>1145</v>
      </c>
      <c r="C25" s="168" t="s">
        <v>5593</v>
      </c>
      <c r="D25" s="169" t="s">
        <v>5594</v>
      </c>
      <c r="E25" s="170" t="s">
        <v>744</v>
      </c>
      <c r="F25" s="171">
        <v>4</v>
      </c>
      <c r="G25" s="117"/>
      <c r="H25" s="172">
        <f>ROUND(G25*F25,2)</f>
        <v>0</v>
      </c>
      <c r="I25" s="169" t="s">
        <v>986</v>
      </c>
    </row>
    <row r="26" spans="1:9" s="526" customFormat="1" ht="12" x14ac:dyDescent="0.2">
      <c r="A26" s="175"/>
      <c r="B26" s="523" t="s">
        <v>2912</v>
      </c>
      <c r="C26" s="209"/>
      <c r="D26" s="524" t="s">
        <v>5594</v>
      </c>
      <c r="E26" s="209"/>
      <c r="F26" s="209"/>
      <c r="G26" s="209"/>
      <c r="H26" s="209"/>
      <c r="I26" s="385"/>
    </row>
    <row r="27" spans="1:9" s="526" customFormat="1" ht="12" x14ac:dyDescent="0.2">
      <c r="A27" s="177"/>
      <c r="B27" s="523" t="s">
        <v>985</v>
      </c>
      <c r="C27" s="210" t="s">
        <v>986</v>
      </c>
      <c r="D27" s="211" t="s">
        <v>5584</v>
      </c>
      <c r="E27" s="212"/>
      <c r="F27" s="210" t="s">
        <v>986</v>
      </c>
      <c r="G27" s="212"/>
      <c r="H27" s="212"/>
      <c r="I27" s="383"/>
    </row>
    <row r="28" spans="1:9" s="526" customFormat="1" ht="12" x14ac:dyDescent="0.2">
      <c r="A28" s="178"/>
      <c r="B28" s="523" t="s">
        <v>985</v>
      </c>
      <c r="C28" s="213" t="s">
        <v>986</v>
      </c>
      <c r="D28" s="214" t="s">
        <v>5595</v>
      </c>
      <c r="E28" s="215"/>
      <c r="F28" s="216">
        <v>4</v>
      </c>
      <c r="G28" s="215"/>
      <c r="H28" s="215"/>
      <c r="I28" s="384"/>
    </row>
    <row r="29" spans="1:9" s="526" customFormat="1" ht="12" x14ac:dyDescent="0.2">
      <c r="A29" s="179"/>
      <c r="B29" s="523" t="s">
        <v>985</v>
      </c>
      <c r="C29" s="217" t="s">
        <v>986</v>
      </c>
      <c r="D29" s="218" t="s">
        <v>1023</v>
      </c>
      <c r="E29" s="219"/>
      <c r="F29" s="220">
        <v>4</v>
      </c>
      <c r="G29" s="219"/>
      <c r="H29" s="219"/>
      <c r="I29" s="387"/>
    </row>
    <row r="30" spans="1:9" ht="24.95" customHeight="1" x14ac:dyDescent="0.2">
      <c r="A30" s="167" t="s">
        <v>1011</v>
      </c>
      <c r="B30" s="167" t="s">
        <v>1145</v>
      </c>
      <c r="C30" s="168" t="s">
        <v>5596</v>
      </c>
      <c r="D30" s="169" t="s">
        <v>5571</v>
      </c>
      <c r="E30" s="170" t="s">
        <v>721</v>
      </c>
      <c r="F30" s="171">
        <v>1</v>
      </c>
      <c r="G30" s="117"/>
      <c r="H30" s="172">
        <f>ROUND(G30*F30,2)</f>
        <v>0</v>
      </c>
      <c r="I30" s="169" t="s">
        <v>986</v>
      </c>
    </row>
    <row r="31" spans="1:9" s="526" customFormat="1" ht="12" x14ac:dyDescent="0.2">
      <c r="A31" s="175"/>
      <c r="B31" s="523" t="s">
        <v>2912</v>
      </c>
      <c r="C31" s="209"/>
      <c r="D31" s="524" t="s">
        <v>5571</v>
      </c>
      <c r="E31" s="209"/>
      <c r="F31" s="209"/>
      <c r="G31" s="209"/>
      <c r="H31" s="209"/>
      <c r="I31" s="385"/>
    </row>
    <row r="32" spans="1:9" s="526" customFormat="1" ht="12" x14ac:dyDescent="0.2">
      <c r="A32" s="177"/>
      <c r="B32" s="523" t="s">
        <v>985</v>
      </c>
      <c r="C32" s="210" t="s">
        <v>986</v>
      </c>
      <c r="D32" s="211" t="s">
        <v>5584</v>
      </c>
      <c r="E32" s="212"/>
      <c r="F32" s="210" t="s">
        <v>986</v>
      </c>
      <c r="G32" s="212"/>
      <c r="H32" s="212"/>
      <c r="I32" s="383"/>
    </row>
    <row r="33" spans="1:9" s="526" customFormat="1" ht="12" x14ac:dyDescent="0.2">
      <c r="A33" s="178"/>
      <c r="B33" s="523" t="s">
        <v>985</v>
      </c>
      <c r="C33" s="213" t="s">
        <v>986</v>
      </c>
      <c r="D33" s="214" t="s">
        <v>73</v>
      </c>
      <c r="E33" s="215"/>
      <c r="F33" s="216">
        <v>1</v>
      </c>
      <c r="G33" s="215"/>
      <c r="H33" s="215"/>
      <c r="I33" s="384"/>
    </row>
    <row r="34" spans="1:9" s="526" customFormat="1" ht="12" x14ac:dyDescent="0.2">
      <c r="A34" s="179"/>
      <c r="B34" s="523" t="s">
        <v>985</v>
      </c>
      <c r="C34" s="217" t="s">
        <v>986</v>
      </c>
      <c r="D34" s="218" t="s">
        <v>1023</v>
      </c>
      <c r="E34" s="219"/>
      <c r="F34" s="220">
        <v>1</v>
      </c>
      <c r="G34" s="219"/>
      <c r="H34" s="219"/>
      <c r="I34" s="387"/>
    </row>
    <row r="35" spans="1:9" s="46" customFormat="1" ht="24.95" customHeight="1" x14ac:dyDescent="0.25">
      <c r="A35" s="278" t="s">
        <v>1016</v>
      </c>
      <c r="B35" s="278" t="s">
        <v>979</v>
      </c>
      <c r="C35" s="382" t="s">
        <v>5597</v>
      </c>
      <c r="D35" s="280" t="s">
        <v>5598</v>
      </c>
      <c r="E35" s="281" t="s">
        <v>940</v>
      </c>
      <c r="F35" s="282">
        <v>5</v>
      </c>
      <c r="G35" s="67"/>
      <c r="H35" s="254">
        <f>ROUND(G35*F35,2)</f>
        <v>0</v>
      </c>
      <c r="I35" s="280" t="s">
        <v>986</v>
      </c>
    </row>
    <row r="36" spans="1:9" s="526" customFormat="1" ht="12" x14ac:dyDescent="0.2">
      <c r="A36" s="175"/>
      <c r="B36" s="523" t="s">
        <v>2912</v>
      </c>
      <c r="C36" s="209"/>
      <c r="D36" s="524" t="s">
        <v>5598</v>
      </c>
      <c r="E36" s="209"/>
      <c r="F36" s="209"/>
      <c r="G36" s="209"/>
      <c r="H36" s="209"/>
      <c r="I36" s="385"/>
    </row>
    <row r="37" spans="1:9" s="526" customFormat="1" ht="12" x14ac:dyDescent="0.2">
      <c r="A37" s="177"/>
      <c r="B37" s="523" t="s">
        <v>985</v>
      </c>
      <c r="C37" s="210" t="s">
        <v>986</v>
      </c>
      <c r="D37" s="211" t="s">
        <v>5584</v>
      </c>
      <c r="E37" s="212"/>
      <c r="F37" s="210" t="s">
        <v>986</v>
      </c>
      <c r="G37" s="212"/>
      <c r="H37" s="212"/>
      <c r="I37" s="383"/>
    </row>
    <row r="38" spans="1:9" s="526" customFormat="1" ht="12" x14ac:dyDescent="0.2">
      <c r="A38" s="178"/>
      <c r="B38" s="523" t="s">
        <v>985</v>
      </c>
      <c r="C38" s="213" t="s">
        <v>986</v>
      </c>
      <c r="D38" s="214" t="s">
        <v>44</v>
      </c>
      <c r="E38" s="215"/>
      <c r="F38" s="216">
        <v>5</v>
      </c>
      <c r="G38" s="215"/>
      <c r="H38" s="215"/>
      <c r="I38" s="384"/>
    </row>
    <row r="39" spans="1:9" s="526" customFormat="1" ht="12" x14ac:dyDescent="0.2">
      <c r="A39" s="179"/>
      <c r="B39" s="523" t="s">
        <v>985</v>
      </c>
      <c r="C39" s="217" t="s">
        <v>986</v>
      </c>
      <c r="D39" s="218" t="s">
        <v>1023</v>
      </c>
      <c r="E39" s="219"/>
      <c r="F39" s="220">
        <v>5</v>
      </c>
      <c r="G39" s="219"/>
      <c r="H39" s="219"/>
      <c r="I39" s="387"/>
    </row>
    <row r="40" spans="1:9" s="46" customFormat="1" ht="24.95" customHeight="1" x14ac:dyDescent="0.25">
      <c r="A40" s="278" t="s">
        <v>1024</v>
      </c>
      <c r="B40" s="278" t="s">
        <v>979</v>
      </c>
      <c r="C40" s="382" t="s">
        <v>5599</v>
      </c>
      <c r="D40" s="280" t="s">
        <v>5600</v>
      </c>
      <c r="E40" s="281" t="s">
        <v>940</v>
      </c>
      <c r="F40" s="282">
        <v>3</v>
      </c>
      <c r="G40" s="67"/>
      <c r="H40" s="254">
        <f>ROUND(G40*F40,2)</f>
        <v>0</v>
      </c>
      <c r="I40" s="280" t="s">
        <v>986</v>
      </c>
    </row>
    <row r="41" spans="1:9" s="526" customFormat="1" ht="12" x14ac:dyDescent="0.2">
      <c r="A41" s="175"/>
      <c r="B41" s="523" t="s">
        <v>2912</v>
      </c>
      <c r="C41" s="209"/>
      <c r="D41" s="524" t="s">
        <v>5600</v>
      </c>
      <c r="E41" s="209"/>
      <c r="F41" s="209"/>
      <c r="G41" s="209"/>
      <c r="H41" s="209"/>
      <c r="I41" s="385"/>
    </row>
    <row r="42" spans="1:9" s="526" customFormat="1" ht="12" x14ac:dyDescent="0.2">
      <c r="A42" s="177"/>
      <c r="B42" s="523" t="s">
        <v>985</v>
      </c>
      <c r="C42" s="210" t="s">
        <v>986</v>
      </c>
      <c r="D42" s="211" t="s">
        <v>5584</v>
      </c>
      <c r="E42" s="212"/>
      <c r="F42" s="210" t="s">
        <v>986</v>
      </c>
      <c r="G42" s="212"/>
      <c r="H42" s="212"/>
      <c r="I42" s="383"/>
    </row>
    <row r="43" spans="1:9" s="526" customFormat="1" ht="12" x14ac:dyDescent="0.2">
      <c r="A43" s="178"/>
      <c r="B43" s="523" t="s">
        <v>985</v>
      </c>
      <c r="C43" s="213" t="s">
        <v>986</v>
      </c>
      <c r="D43" s="214" t="s">
        <v>42</v>
      </c>
      <c r="E43" s="215"/>
      <c r="F43" s="216">
        <v>3</v>
      </c>
      <c r="G43" s="215"/>
      <c r="H43" s="215"/>
      <c r="I43" s="384"/>
    </row>
    <row r="44" spans="1:9" s="526" customFormat="1" ht="12" x14ac:dyDescent="0.2">
      <c r="A44" s="179"/>
      <c r="B44" s="523" t="s">
        <v>985</v>
      </c>
      <c r="C44" s="217" t="s">
        <v>986</v>
      </c>
      <c r="D44" s="218" t="s">
        <v>1023</v>
      </c>
      <c r="E44" s="219"/>
      <c r="F44" s="220">
        <v>3</v>
      </c>
      <c r="G44" s="219"/>
      <c r="H44" s="219"/>
      <c r="I44" s="387"/>
    </row>
    <row r="45" spans="1:9" s="46" customFormat="1" ht="24.95" customHeight="1" x14ac:dyDescent="0.25">
      <c r="A45" s="278">
        <v>10</v>
      </c>
      <c r="B45" s="278" t="s">
        <v>979</v>
      </c>
      <c r="C45" s="382" t="s">
        <v>5601</v>
      </c>
      <c r="D45" s="280" t="s">
        <v>5602</v>
      </c>
      <c r="E45" s="281" t="s">
        <v>721</v>
      </c>
      <c r="F45" s="282">
        <v>1</v>
      </c>
      <c r="G45" s="67"/>
      <c r="H45" s="254">
        <f>ROUND(G45*F45,2)</f>
        <v>0</v>
      </c>
      <c r="I45" s="280" t="s">
        <v>986</v>
      </c>
    </row>
    <row r="46" spans="1:9" s="526" customFormat="1" ht="12" x14ac:dyDescent="0.2">
      <c r="A46" s="175"/>
      <c r="B46" s="523" t="s">
        <v>2912</v>
      </c>
      <c r="C46" s="209"/>
      <c r="D46" s="524" t="s">
        <v>5602</v>
      </c>
      <c r="E46" s="209"/>
      <c r="F46" s="209"/>
      <c r="G46" s="209"/>
      <c r="H46" s="209"/>
      <c r="I46" s="385"/>
    </row>
    <row r="47" spans="1:9" s="526" customFormat="1" ht="12" x14ac:dyDescent="0.2">
      <c r="A47" s="177"/>
      <c r="B47" s="523" t="s">
        <v>985</v>
      </c>
      <c r="C47" s="210" t="s">
        <v>986</v>
      </c>
      <c r="D47" s="211" t="s">
        <v>5584</v>
      </c>
      <c r="E47" s="212"/>
      <c r="F47" s="210" t="s">
        <v>986</v>
      </c>
      <c r="G47" s="212"/>
      <c r="H47" s="212"/>
      <c r="I47" s="383"/>
    </row>
    <row r="48" spans="1:9" s="526" customFormat="1" ht="12" x14ac:dyDescent="0.2">
      <c r="A48" s="178"/>
      <c r="B48" s="523" t="s">
        <v>985</v>
      </c>
      <c r="C48" s="213" t="s">
        <v>986</v>
      </c>
      <c r="D48" s="214" t="s">
        <v>73</v>
      </c>
      <c r="E48" s="215"/>
      <c r="F48" s="216">
        <v>1</v>
      </c>
      <c r="G48" s="215"/>
      <c r="H48" s="215"/>
      <c r="I48" s="384"/>
    </row>
    <row r="49" spans="1:9" s="526" customFormat="1" ht="12" x14ac:dyDescent="0.2">
      <c r="A49" s="483"/>
      <c r="B49" s="527" t="s">
        <v>985</v>
      </c>
      <c r="C49" s="484" t="s">
        <v>986</v>
      </c>
      <c r="D49" s="485" t="s">
        <v>1023</v>
      </c>
      <c r="E49" s="486"/>
      <c r="F49" s="487">
        <v>1</v>
      </c>
      <c r="G49" s="486"/>
      <c r="H49" s="486"/>
      <c r="I49" s="514"/>
    </row>
  </sheetData>
  <sheetProtection algorithmName="SHA-512" hashValue="RPWZmrZ6F8aVkUM9c4zq3RxYp5zNpE2aYhwl5eapOiXzxpzfoHmsgbZZKK7YLbCoVcOfCwz2raHd3mWTIVx2og==" saltValue="BTf/bEa6TFz+G9UrSNh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election activeCell="F11" sqref="F11"/>
    </sheetView>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5603</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5604</v>
      </c>
      <c r="D8" s="50" t="s">
        <v>5605</v>
      </c>
      <c r="E8" s="556"/>
      <c r="F8" s="557"/>
      <c r="G8" s="557"/>
      <c r="H8" s="558">
        <f>SUM(H9:H42)</f>
        <v>0</v>
      </c>
      <c r="I8" s="559"/>
    </row>
    <row r="9" spans="1:29" s="46" customFormat="1" ht="24.95" customHeight="1" x14ac:dyDescent="0.25">
      <c r="A9" s="278" t="s">
        <v>73</v>
      </c>
      <c r="B9" s="278" t="s">
        <v>979</v>
      </c>
      <c r="C9" s="382" t="s">
        <v>5606</v>
      </c>
      <c r="D9" s="280" t="s">
        <v>5607</v>
      </c>
      <c r="E9" s="281" t="s">
        <v>744</v>
      </c>
      <c r="F9" s="282">
        <v>9</v>
      </c>
      <c r="G9" s="67"/>
      <c r="H9" s="254">
        <f>ROUND(G9*F9,2)</f>
        <v>0</v>
      </c>
      <c r="I9" s="280" t="s">
        <v>986</v>
      </c>
    </row>
    <row r="10" spans="1:29" s="526" customFormat="1" ht="12" x14ac:dyDescent="0.2">
      <c r="A10" s="175"/>
      <c r="B10" s="523" t="s">
        <v>2912</v>
      </c>
      <c r="C10" s="209"/>
      <c r="D10" s="524" t="s">
        <v>5607</v>
      </c>
      <c r="E10" s="209"/>
      <c r="F10" s="209"/>
      <c r="G10" s="209"/>
      <c r="H10" s="209"/>
      <c r="I10" s="385"/>
    </row>
    <row r="11" spans="1:29" ht="24.95" customHeight="1" x14ac:dyDescent="0.2">
      <c r="A11" s="167" t="s">
        <v>75</v>
      </c>
      <c r="B11" s="167" t="s">
        <v>1145</v>
      </c>
      <c r="C11" s="168" t="s">
        <v>5608</v>
      </c>
      <c r="D11" s="169" t="s">
        <v>5609</v>
      </c>
      <c r="E11" s="170" t="s">
        <v>744</v>
      </c>
      <c r="F11" s="171">
        <v>9</v>
      </c>
      <c r="G11" s="117"/>
      <c r="H11" s="172">
        <f>ROUND(G11*F11,2)</f>
        <v>0</v>
      </c>
      <c r="I11" s="169" t="s">
        <v>986</v>
      </c>
    </row>
    <row r="12" spans="1:29" s="526" customFormat="1" ht="12" x14ac:dyDescent="0.2">
      <c r="A12" s="175"/>
      <c r="B12" s="523" t="s">
        <v>2912</v>
      </c>
      <c r="C12" s="209"/>
      <c r="D12" s="524" t="s">
        <v>5609</v>
      </c>
      <c r="E12" s="209"/>
      <c r="F12" s="209"/>
      <c r="G12" s="209"/>
      <c r="H12" s="209"/>
      <c r="I12" s="385"/>
    </row>
    <row r="13" spans="1:29" s="526" customFormat="1" ht="12" x14ac:dyDescent="0.2">
      <c r="A13" s="177"/>
      <c r="B13" s="523" t="s">
        <v>985</v>
      </c>
      <c r="C13" s="210" t="s">
        <v>986</v>
      </c>
      <c r="D13" s="211" t="s">
        <v>5610</v>
      </c>
      <c r="E13" s="212"/>
      <c r="F13" s="210" t="s">
        <v>986</v>
      </c>
      <c r="G13" s="212"/>
      <c r="H13" s="212"/>
      <c r="I13" s="383"/>
    </row>
    <row r="14" spans="1:29" s="526" customFormat="1" ht="12" x14ac:dyDescent="0.2">
      <c r="A14" s="178"/>
      <c r="B14" s="523" t="s">
        <v>985</v>
      </c>
      <c r="C14" s="213" t="s">
        <v>986</v>
      </c>
      <c r="D14" s="214" t="s">
        <v>5611</v>
      </c>
      <c r="E14" s="215"/>
      <c r="F14" s="216">
        <v>9</v>
      </c>
      <c r="G14" s="215"/>
      <c r="H14" s="215"/>
      <c r="I14" s="384"/>
    </row>
    <row r="15" spans="1:29" s="526" customFormat="1" ht="12" x14ac:dyDescent="0.2">
      <c r="A15" s="179"/>
      <c r="B15" s="523" t="s">
        <v>985</v>
      </c>
      <c r="C15" s="217" t="s">
        <v>986</v>
      </c>
      <c r="D15" s="218" t="s">
        <v>1023</v>
      </c>
      <c r="E15" s="219"/>
      <c r="F15" s="220">
        <v>9</v>
      </c>
      <c r="G15" s="219"/>
      <c r="H15" s="219"/>
      <c r="I15" s="387"/>
    </row>
    <row r="16" spans="1:29" s="46" customFormat="1" ht="24.95" customHeight="1" x14ac:dyDescent="0.25">
      <c r="A16" s="278" t="s">
        <v>42</v>
      </c>
      <c r="B16" s="278" t="s">
        <v>979</v>
      </c>
      <c r="C16" s="382" t="s">
        <v>5612</v>
      </c>
      <c r="D16" s="280" t="s">
        <v>5613</v>
      </c>
      <c r="E16" s="281" t="s">
        <v>744</v>
      </c>
      <c r="F16" s="282">
        <v>1</v>
      </c>
      <c r="G16" s="67"/>
      <c r="H16" s="254">
        <f>ROUND(G16*F16,2)</f>
        <v>0</v>
      </c>
      <c r="I16" s="280" t="s">
        <v>986</v>
      </c>
    </row>
    <row r="17" spans="1:9" s="526" customFormat="1" ht="12" x14ac:dyDescent="0.2">
      <c r="A17" s="175"/>
      <c r="B17" s="523" t="s">
        <v>2912</v>
      </c>
      <c r="C17" s="209"/>
      <c r="D17" s="524" t="s">
        <v>5613</v>
      </c>
      <c r="E17" s="209"/>
      <c r="F17" s="209"/>
      <c r="G17" s="209"/>
      <c r="H17" s="209"/>
      <c r="I17" s="385"/>
    </row>
    <row r="18" spans="1:9" ht="24.95" customHeight="1" x14ac:dyDescent="0.2">
      <c r="A18" s="167" t="s">
        <v>997</v>
      </c>
      <c r="B18" s="167" t="s">
        <v>1145</v>
      </c>
      <c r="C18" s="168" t="s">
        <v>5614</v>
      </c>
      <c r="D18" s="169" t="s">
        <v>5615</v>
      </c>
      <c r="E18" s="170" t="s">
        <v>744</v>
      </c>
      <c r="F18" s="171">
        <v>1</v>
      </c>
      <c r="G18" s="117"/>
      <c r="H18" s="172">
        <f>ROUND(G18*F18,2)</f>
        <v>0</v>
      </c>
      <c r="I18" s="169" t="s">
        <v>986</v>
      </c>
    </row>
    <row r="19" spans="1:9" s="526" customFormat="1" ht="12" x14ac:dyDescent="0.2">
      <c r="A19" s="175"/>
      <c r="B19" s="523" t="s">
        <v>2912</v>
      </c>
      <c r="C19" s="209"/>
      <c r="D19" s="524" t="s">
        <v>5615</v>
      </c>
      <c r="E19" s="209"/>
      <c r="F19" s="209"/>
      <c r="G19" s="209"/>
      <c r="H19" s="209"/>
      <c r="I19" s="385"/>
    </row>
    <row r="20" spans="1:9" s="526" customFormat="1" ht="12" x14ac:dyDescent="0.2">
      <c r="A20" s="177"/>
      <c r="B20" s="523" t="s">
        <v>985</v>
      </c>
      <c r="C20" s="210" t="s">
        <v>986</v>
      </c>
      <c r="D20" s="211" t="s">
        <v>5610</v>
      </c>
      <c r="E20" s="212"/>
      <c r="F20" s="210" t="s">
        <v>986</v>
      </c>
      <c r="G20" s="212"/>
      <c r="H20" s="212"/>
      <c r="I20" s="383"/>
    </row>
    <row r="21" spans="1:9" s="526" customFormat="1" ht="12" x14ac:dyDescent="0.2">
      <c r="A21" s="178"/>
      <c r="B21" s="523" t="s">
        <v>985</v>
      </c>
      <c r="C21" s="213" t="s">
        <v>986</v>
      </c>
      <c r="D21" s="214" t="s">
        <v>5554</v>
      </c>
      <c r="E21" s="215"/>
      <c r="F21" s="216">
        <v>1</v>
      </c>
      <c r="G21" s="215"/>
      <c r="H21" s="215"/>
      <c r="I21" s="384"/>
    </row>
    <row r="22" spans="1:9" s="526" customFormat="1" ht="12" x14ac:dyDescent="0.2">
      <c r="A22" s="179"/>
      <c r="B22" s="523" t="s">
        <v>985</v>
      </c>
      <c r="C22" s="217" t="s">
        <v>986</v>
      </c>
      <c r="D22" s="218" t="s">
        <v>1023</v>
      </c>
      <c r="E22" s="219"/>
      <c r="F22" s="220">
        <v>1</v>
      </c>
      <c r="G22" s="219"/>
      <c r="H22" s="219"/>
      <c r="I22" s="387"/>
    </row>
    <row r="23" spans="1:9" ht="24.95" customHeight="1" x14ac:dyDescent="0.2">
      <c r="A23" s="167" t="s">
        <v>44</v>
      </c>
      <c r="B23" s="167" t="s">
        <v>1145</v>
      </c>
      <c r="C23" s="168" t="s">
        <v>5616</v>
      </c>
      <c r="D23" s="169" t="s">
        <v>5571</v>
      </c>
      <c r="E23" s="170" t="s">
        <v>721</v>
      </c>
      <c r="F23" s="171">
        <v>1</v>
      </c>
      <c r="G23" s="117"/>
      <c r="H23" s="172">
        <f>ROUND(G23*F23,2)</f>
        <v>0</v>
      </c>
      <c r="I23" s="169" t="s">
        <v>986</v>
      </c>
    </row>
    <row r="24" spans="1:9" s="526" customFormat="1" ht="12" x14ac:dyDescent="0.2">
      <c r="A24" s="175"/>
      <c r="B24" s="523" t="s">
        <v>2912</v>
      </c>
      <c r="C24" s="209"/>
      <c r="D24" s="524" t="s">
        <v>5571</v>
      </c>
      <c r="E24" s="209"/>
      <c r="F24" s="209"/>
      <c r="G24" s="209"/>
      <c r="H24" s="209"/>
      <c r="I24" s="385"/>
    </row>
    <row r="25" spans="1:9" s="526" customFormat="1" ht="12" x14ac:dyDescent="0.2">
      <c r="A25" s="177"/>
      <c r="B25" s="523" t="s">
        <v>985</v>
      </c>
      <c r="C25" s="210" t="s">
        <v>986</v>
      </c>
      <c r="D25" s="211" t="s">
        <v>5610</v>
      </c>
      <c r="E25" s="212"/>
      <c r="F25" s="210" t="s">
        <v>986</v>
      </c>
      <c r="G25" s="212"/>
      <c r="H25" s="212"/>
      <c r="I25" s="383"/>
    </row>
    <row r="26" spans="1:9" s="526" customFormat="1" ht="12" x14ac:dyDescent="0.2">
      <c r="A26" s="178"/>
      <c r="B26" s="523" t="s">
        <v>985</v>
      </c>
      <c r="C26" s="213" t="s">
        <v>986</v>
      </c>
      <c r="D26" s="214" t="s">
        <v>73</v>
      </c>
      <c r="E26" s="215"/>
      <c r="F26" s="216">
        <v>1</v>
      </c>
      <c r="G26" s="215"/>
      <c r="H26" s="215"/>
      <c r="I26" s="384"/>
    </row>
    <row r="27" spans="1:9" s="526" customFormat="1" ht="12" x14ac:dyDescent="0.2">
      <c r="A27" s="179"/>
      <c r="B27" s="523" t="s">
        <v>985</v>
      </c>
      <c r="C27" s="217" t="s">
        <v>986</v>
      </c>
      <c r="D27" s="218" t="s">
        <v>1023</v>
      </c>
      <c r="E27" s="219"/>
      <c r="F27" s="220">
        <v>1</v>
      </c>
      <c r="G27" s="219"/>
      <c r="H27" s="219"/>
      <c r="I27" s="387"/>
    </row>
    <row r="28" spans="1:9" s="46" customFormat="1" ht="24.95" customHeight="1" x14ac:dyDescent="0.25">
      <c r="A28" s="278" t="s">
        <v>336</v>
      </c>
      <c r="B28" s="278" t="s">
        <v>979</v>
      </c>
      <c r="C28" s="382" t="s">
        <v>5617</v>
      </c>
      <c r="D28" s="280" t="s">
        <v>5618</v>
      </c>
      <c r="E28" s="281" t="s">
        <v>940</v>
      </c>
      <c r="F28" s="282">
        <v>4</v>
      </c>
      <c r="G28" s="67"/>
      <c r="H28" s="254">
        <f>ROUND(G28*F28,2)</f>
        <v>0</v>
      </c>
      <c r="I28" s="280" t="s">
        <v>986</v>
      </c>
    </row>
    <row r="29" spans="1:9" s="526" customFormat="1" ht="12" x14ac:dyDescent="0.2">
      <c r="A29" s="175"/>
      <c r="B29" s="523" t="s">
        <v>2912</v>
      </c>
      <c r="C29" s="209"/>
      <c r="D29" s="524" t="s">
        <v>5618</v>
      </c>
      <c r="E29" s="209"/>
      <c r="F29" s="209"/>
      <c r="G29" s="209"/>
      <c r="H29" s="209"/>
      <c r="I29" s="385"/>
    </row>
    <row r="30" spans="1:9" s="526" customFormat="1" ht="12" x14ac:dyDescent="0.2">
      <c r="A30" s="177"/>
      <c r="B30" s="523" t="s">
        <v>985</v>
      </c>
      <c r="C30" s="210" t="s">
        <v>986</v>
      </c>
      <c r="D30" s="211" t="s">
        <v>5610</v>
      </c>
      <c r="E30" s="212"/>
      <c r="F30" s="210" t="s">
        <v>986</v>
      </c>
      <c r="G30" s="212"/>
      <c r="H30" s="212"/>
      <c r="I30" s="383"/>
    </row>
    <row r="31" spans="1:9" s="526" customFormat="1" ht="12" x14ac:dyDescent="0.2">
      <c r="A31" s="178"/>
      <c r="B31" s="523" t="s">
        <v>985</v>
      </c>
      <c r="C31" s="213" t="s">
        <v>986</v>
      </c>
      <c r="D31" s="214" t="s">
        <v>997</v>
      </c>
      <c r="E31" s="215"/>
      <c r="F31" s="216">
        <v>4</v>
      </c>
      <c r="G31" s="215"/>
      <c r="H31" s="215"/>
      <c r="I31" s="384"/>
    </row>
    <row r="32" spans="1:9" s="526" customFormat="1" ht="12" x14ac:dyDescent="0.2">
      <c r="A32" s="179"/>
      <c r="B32" s="523" t="s">
        <v>985</v>
      </c>
      <c r="C32" s="217" t="s">
        <v>986</v>
      </c>
      <c r="D32" s="218" t="s">
        <v>1023</v>
      </c>
      <c r="E32" s="219"/>
      <c r="F32" s="220">
        <v>4</v>
      </c>
      <c r="G32" s="219"/>
      <c r="H32" s="219"/>
      <c r="I32" s="387"/>
    </row>
    <row r="33" spans="1:9" s="46" customFormat="1" ht="24.95" customHeight="1" x14ac:dyDescent="0.25">
      <c r="A33" s="278" t="s">
        <v>1011</v>
      </c>
      <c r="B33" s="278" t="s">
        <v>979</v>
      </c>
      <c r="C33" s="382" t="s">
        <v>5619</v>
      </c>
      <c r="D33" s="280" t="s">
        <v>5600</v>
      </c>
      <c r="E33" s="281" t="s">
        <v>721</v>
      </c>
      <c r="F33" s="282">
        <v>2</v>
      </c>
      <c r="G33" s="67"/>
      <c r="H33" s="254">
        <f>ROUND(G33*F33,2)</f>
        <v>0</v>
      </c>
      <c r="I33" s="280" t="s">
        <v>986</v>
      </c>
    </row>
    <row r="34" spans="1:9" s="526" customFormat="1" ht="12" x14ac:dyDescent="0.2">
      <c r="A34" s="175"/>
      <c r="B34" s="523" t="s">
        <v>2912</v>
      </c>
      <c r="C34" s="209"/>
      <c r="D34" s="524" t="s">
        <v>5600</v>
      </c>
      <c r="E34" s="209"/>
      <c r="F34" s="209"/>
      <c r="G34" s="209"/>
      <c r="H34" s="209"/>
      <c r="I34" s="385"/>
    </row>
    <row r="35" spans="1:9" s="526" customFormat="1" ht="12" x14ac:dyDescent="0.2">
      <c r="A35" s="177"/>
      <c r="B35" s="523" t="s">
        <v>985</v>
      </c>
      <c r="C35" s="210" t="s">
        <v>986</v>
      </c>
      <c r="D35" s="211" t="s">
        <v>5610</v>
      </c>
      <c r="E35" s="212"/>
      <c r="F35" s="210" t="s">
        <v>986</v>
      </c>
      <c r="G35" s="212"/>
      <c r="H35" s="212"/>
      <c r="I35" s="383"/>
    </row>
    <row r="36" spans="1:9" s="526" customFormat="1" ht="12" x14ac:dyDescent="0.2">
      <c r="A36" s="178"/>
      <c r="B36" s="523" t="s">
        <v>985</v>
      </c>
      <c r="C36" s="213" t="s">
        <v>986</v>
      </c>
      <c r="D36" s="214" t="s">
        <v>75</v>
      </c>
      <c r="E36" s="215"/>
      <c r="F36" s="216">
        <v>2</v>
      </c>
      <c r="G36" s="215"/>
      <c r="H36" s="215"/>
      <c r="I36" s="384"/>
    </row>
    <row r="37" spans="1:9" s="526" customFormat="1" ht="12" x14ac:dyDescent="0.2">
      <c r="A37" s="179"/>
      <c r="B37" s="523" t="s">
        <v>985</v>
      </c>
      <c r="C37" s="217" t="s">
        <v>986</v>
      </c>
      <c r="D37" s="218" t="s">
        <v>1023</v>
      </c>
      <c r="E37" s="219"/>
      <c r="F37" s="220">
        <v>2</v>
      </c>
      <c r="G37" s="219"/>
      <c r="H37" s="219"/>
      <c r="I37" s="387"/>
    </row>
    <row r="38" spans="1:9" s="46" customFormat="1" ht="24.95" customHeight="1" x14ac:dyDescent="0.25">
      <c r="A38" s="278" t="s">
        <v>1016</v>
      </c>
      <c r="B38" s="278" t="s">
        <v>979</v>
      </c>
      <c r="C38" s="382" t="s">
        <v>1483</v>
      </c>
      <c r="D38" s="280" t="s">
        <v>5547</v>
      </c>
      <c r="E38" s="281" t="s">
        <v>721</v>
      </c>
      <c r="F38" s="282">
        <v>1</v>
      </c>
      <c r="G38" s="67"/>
      <c r="H38" s="254">
        <f>ROUND(G38*F38,2)</f>
        <v>0</v>
      </c>
      <c r="I38" s="280" t="s">
        <v>986</v>
      </c>
    </row>
    <row r="39" spans="1:9" s="526" customFormat="1" ht="12" x14ac:dyDescent="0.2">
      <c r="A39" s="175"/>
      <c r="B39" s="523" t="s">
        <v>2912</v>
      </c>
      <c r="C39" s="209"/>
      <c r="D39" s="524" t="s">
        <v>5547</v>
      </c>
      <c r="E39" s="209"/>
      <c r="F39" s="209"/>
      <c r="G39" s="209"/>
      <c r="H39" s="209"/>
      <c r="I39" s="385"/>
    </row>
    <row r="40" spans="1:9" s="526" customFormat="1" ht="12" x14ac:dyDescent="0.2">
      <c r="A40" s="177"/>
      <c r="B40" s="523" t="s">
        <v>985</v>
      </c>
      <c r="C40" s="210" t="s">
        <v>986</v>
      </c>
      <c r="D40" s="211" t="s">
        <v>5610</v>
      </c>
      <c r="E40" s="212"/>
      <c r="F40" s="210" t="s">
        <v>986</v>
      </c>
      <c r="G40" s="212"/>
      <c r="H40" s="212"/>
      <c r="I40" s="383"/>
    </row>
    <row r="41" spans="1:9" s="526" customFormat="1" ht="12" x14ac:dyDescent="0.2">
      <c r="A41" s="178"/>
      <c r="B41" s="523" t="s">
        <v>985</v>
      </c>
      <c r="C41" s="213" t="s">
        <v>986</v>
      </c>
      <c r="D41" s="214" t="s">
        <v>73</v>
      </c>
      <c r="E41" s="215"/>
      <c r="F41" s="216">
        <v>1</v>
      </c>
      <c r="G41" s="215"/>
      <c r="H41" s="215"/>
      <c r="I41" s="384"/>
    </row>
    <row r="42" spans="1:9" s="526" customFormat="1" ht="12" x14ac:dyDescent="0.2">
      <c r="A42" s="483"/>
      <c r="B42" s="527" t="s">
        <v>985</v>
      </c>
      <c r="C42" s="484" t="s">
        <v>986</v>
      </c>
      <c r="D42" s="485" t="s">
        <v>1023</v>
      </c>
      <c r="E42" s="486"/>
      <c r="F42" s="487">
        <v>1</v>
      </c>
      <c r="G42" s="486"/>
      <c r="H42" s="486"/>
      <c r="I42" s="514"/>
    </row>
  </sheetData>
  <sheetProtection algorithmName="SHA-512" hashValue="+EGBdV8eElCmGld1ZAoG97Y8Lo2RbQggtyl2jO+kodk9bjdhDP9i5jtTS7P5zpvQ8S/Dq3GawHDaX1YAztMlPA==" saltValue="XMq4aS1pmYjuNhISBVtBm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election activeCell="G11" sqref="G11"/>
    </sheetView>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5620</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5621</v>
      </c>
      <c r="D8" s="50" t="s">
        <v>5622</v>
      </c>
      <c r="E8" s="556"/>
      <c r="F8" s="557"/>
      <c r="G8" s="557"/>
      <c r="H8" s="558">
        <f>SUM(H9:H59)</f>
        <v>0</v>
      </c>
      <c r="I8" s="559"/>
    </row>
    <row r="9" spans="1:29" s="46" customFormat="1" ht="24.95" customHeight="1" x14ac:dyDescent="0.25">
      <c r="A9" s="278" t="s">
        <v>73</v>
      </c>
      <c r="B9" s="278" t="s">
        <v>979</v>
      </c>
      <c r="C9" s="382" t="s">
        <v>5623</v>
      </c>
      <c r="D9" s="280" t="s">
        <v>5624</v>
      </c>
      <c r="E9" s="281" t="s">
        <v>744</v>
      </c>
      <c r="F9" s="282">
        <v>5</v>
      </c>
      <c r="G9" s="67"/>
      <c r="H9" s="254">
        <f>ROUND(G9*F9,2)</f>
        <v>0</v>
      </c>
      <c r="I9" s="280" t="s">
        <v>986</v>
      </c>
    </row>
    <row r="10" spans="1:29" s="526" customFormat="1" ht="12" x14ac:dyDescent="0.2">
      <c r="A10" s="608"/>
      <c r="B10" s="737" t="s">
        <v>2912</v>
      </c>
      <c r="C10" s="593"/>
      <c r="D10" s="397" t="s">
        <v>5624</v>
      </c>
      <c r="E10" s="593"/>
      <c r="F10" s="593"/>
      <c r="G10" s="593"/>
      <c r="H10" s="593"/>
      <c r="I10" s="609"/>
    </row>
    <row r="11" spans="1:29" ht="24.95" customHeight="1" x14ac:dyDescent="0.2">
      <c r="A11" s="167" t="s">
        <v>75</v>
      </c>
      <c r="B11" s="167" t="s">
        <v>1145</v>
      </c>
      <c r="C11" s="168" t="s">
        <v>5625</v>
      </c>
      <c r="D11" s="169" t="s">
        <v>5626</v>
      </c>
      <c r="E11" s="170" t="s">
        <v>744</v>
      </c>
      <c r="F11" s="171">
        <v>5</v>
      </c>
      <c r="G11" s="117"/>
      <c r="H11" s="172">
        <f>ROUND(G11*F11,2)</f>
        <v>0</v>
      </c>
      <c r="I11" s="169" t="s">
        <v>986</v>
      </c>
    </row>
    <row r="12" spans="1:29" s="526" customFormat="1" ht="12" x14ac:dyDescent="0.2">
      <c r="A12" s="608"/>
      <c r="B12" s="737" t="s">
        <v>2912</v>
      </c>
      <c r="C12" s="593"/>
      <c r="D12" s="397" t="s">
        <v>5626</v>
      </c>
      <c r="E12" s="593"/>
      <c r="F12" s="593"/>
      <c r="G12" s="593"/>
      <c r="H12" s="593"/>
      <c r="I12" s="609"/>
    </row>
    <row r="13" spans="1:29" s="526" customFormat="1" ht="12" x14ac:dyDescent="0.2">
      <c r="A13" s="612"/>
      <c r="B13" s="737" t="s">
        <v>985</v>
      </c>
      <c r="C13" s="613" t="s">
        <v>986</v>
      </c>
      <c r="D13" s="614" t="s">
        <v>5541</v>
      </c>
      <c r="E13" s="615"/>
      <c r="F13" s="613" t="s">
        <v>986</v>
      </c>
      <c r="G13" s="615"/>
      <c r="H13" s="615"/>
      <c r="I13" s="616"/>
    </row>
    <row r="14" spans="1:29" s="526" customFormat="1" ht="12" x14ac:dyDescent="0.2">
      <c r="A14" s="610"/>
      <c r="B14" s="737" t="s">
        <v>985</v>
      </c>
      <c r="C14" s="595" t="s">
        <v>986</v>
      </c>
      <c r="D14" s="596" t="s">
        <v>5627</v>
      </c>
      <c r="E14" s="597"/>
      <c r="F14" s="598">
        <v>5</v>
      </c>
      <c r="G14" s="597"/>
      <c r="H14" s="597"/>
      <c r="I14" s="611"/>
    </row>
    <row r="15" spans="1:29" s="526" customFormat="1" ht="12" x14ac:dyDescent="0.2">
      <c r="A15" s="617"/>
      <c r="B15" s="737" t="s">
        <v>985</v>
      </c>
      <c r="C15" s="599" t="s">
        <v>986</v>
      </c>
      <c r="D15" s="600" t="s">
        <v>1023</v>
      </c>
      <c r="E15" s="601"/>
      <c r="F15" s="602">
        <v>5</v>
      </c>
      <c r="G15" s="601"/>
      <c r="H15" s="601"/>
      <c r="I15" s="618"/>
    </row>
    <row r="16" spans="1:29" s="46" customFormat="1" ht="24.95" customHeight="1" x14ac:dyDescent="0.25">
      <c r="A16" s="278" t="s">
        <v>42</v>
      </c>
      <c r="B16" s="278" t="s">
        <v>979</v>
      </c>
      <c r="C16" s="382" t="s">
        <v>5628</v>
      </c>
      <c r="D16" s="280" t="s">
        <v>5629</v>
      </c>
      <c r="E16" s="281" t="s">
        <v>744</v>
      </c>
      <c r="F16" s="282">
        <v>5</v>
      </c>
      <c r="G16" s="67"/>
      <c r="H16" s="254">
        <f>ROUND(G16*F16,2)</f>
        <v>0</v>
      </c>
      <c r="I16" s="280" t="s">
        <v>986</v>
      </c>
    </row>
    <row r="17" spans="1:9" s="526" customFormat="1" ht="12" x14ac:dyDescent="0.2">
      <c r="A17" s="608"/>
      <c r="B17" s="737" t="s">
        <v>2912</v>
      </c>
      <c r="C17" s="593"/>
      <c r="D17" s="397" t="s">
        <v>5629</v>
      </c>
      <c r="E17" s="593"/>
      <c r="F17" s="593"/>
      <c r="G17" s="593"/>
      <c r="H17" s="593"/>
      <c r="I17" s="609"/>
    </row>
    <row r="18" spans="1:9" ht="24.95" customHeight="1" x14ac:dyDescent="0.2">
      <c r="A18" s="167" t="s">
        <v>997</v>
      </c>
      <c r="B18" s="167" t="s">
        <v>1145</v>
      </c>
      <c r="C18" s="168" t="s">
        <v>5630</v>
      </c>
      <c r="D18" s="169" t="s">
        <v>5631</v>
      </c>
      <c r="E18" s="170" t="s">
        <v>744</v>
      </c>
      <c r="F18" s="171">
        <v>5</v>
      </c>
      <c r="G18" s="117"/>
      <c r="H18" s="172">
        <f>ROUND(G18*F18,2)</f>
        <v>0</v>
      </c>
      <c r="I18" s="169" t="s">
        <v>986</v>
      </c>
    </row>
    <row r="19" spans="1:9" s="526" customFormat="1" ht="12" x14ac:dyDescent="0.2">
      <c r="A19" s="608"/>
      <c r="B19" s="737" t="s">
        <v>2912</v>
      </c>
      <c r="C19" s="593"/>
      <c r="D19" s="397" t="s">
        <v>5631</v>
      </c>
      <c r="E19" s="593"/>
      <c r="F19" s="593"/>
      <c r="G19" s="593"/>
      <c r="H19" s="593"/>
      <c r="I19" s="609"/>
    </row>
    <row r="20" spans="1:9" s="526" customFormat="1" ht="12" x14ac:dyDescent="0.2">
      <c r="A20" s="612"/>
      <c r="B20" s="737" t="s">
        <v>985</v>
      </c>
      <c r="C20" s="613" t="s">
        <v>986</v>
      </c>
      <c r="D20" s="614" t="s">
        <v>5541</v>
      </c>
      <c r="E20" s="615"/>
      <c r="F20" s="613" t="s">
        <v>986</v>
      </c>
      <c r="G20" s="615"/>
      <c r="H20" s="615"/>
      <c r="I20" s="616"/>
    </row>
    <row r="21" spans="1:9" s="526" customFormat="1" ht="12" x14ac:dyDescent="0.2">
      <c r="A21" s="610"/>
      <c r="B21" s="737" t="s">
        <v>985</v>
      </c>
      <c r="C21" s="595" t="s">
        <v>986</v>
      </c>
      <c r="D21" s="596" t="s">
        <v>5627</v>
      </c>
      <c r="E21" s="597"/>
      <c r="F21" s="598">
        <v>5</v>
      </c>
      <c r="G21" s="597"/>
      <c r="H21" s="597"/>
      <c r="I21" s="611"/>
    </row>
    <row r="22" spans="1:9" s="526" customFormat="1" ht="12" x14ac:dyDescent="0.2">
      <c r="A22" s="617"/>
      <c r="B22" s="737" t="s">
        <v>985</v>
      </c>
      <c r="C22" s="599" t="s">
        <v>986</v>
      </c>
      <c r="D22" s="600" t="s">
        <v>1023</v>
      </c>
      <c r="E22" s="601"/>
      <c r="F22" s="602">
        <v>5</v>
      </c>
      <c r="G22" s="601"/>
      <c r="H22" s="601"/>
      <c r="I22" s="618"/>
    </row>
    <row r="23" spans="1:9" s="46" customFormat="1" ht="24.95" customHeight="1" x14ac:dyDescent="0.25">
      <c r="A23" s="278" t="s">
        <v>44</v>
      </c>
      <c r="B23" s="278" t="s">
        <v>979</v>
      </c>
      <c r="C23" s="382" t="s">
        <v>5632</v>
      </c>
      <c r="D23" s="280" t="s">
        <v>5633</v>
      </c>
      <c r="E23" s="281" t="s">
        <v>744</v>
      </c>
      <c r="F23" s="282">
        <v>3</v>
      </c>
      <c r="G23" s="67"/>
      <c r="H23" s="254">
        <f>ROUND(G23*F23,2)</f>
        <v>0</v>
      </c>
      <c r="I23" s="280" t="s">
        <v>986</v>
      </c>
    </row>
    <row r="24" spans="1:9" s="526" customFormat="1" ht="12" x14ac:dyDescent="0.2">
      <c r="A24" s="608"/>
      <c r="B24" s="737" t="s">
        <v>2912</v>
      </c>
      <c r="C24" s="593"/>
      <c r="D24" s="397" t="s">
        <v>5633</v>
      </c>
      <c r="E24" s="593"/>
      <c r="F24" s="593"/>
      <c r="G24" s="593"/>
      <c r="H24" s="593"/>
      <c r="I24" s="609"/>
    </row>
    <row r="25" spans="1:9" ht="24.95" customHeight="1" x14ac:dyDescent="0.2">
      <c r="A25" s="167" t="s">
        <v>336</v>
      </c>
      <c r="B25" s="167" t="s">
        <v>1145</v>
      </c>
      <c r="C25" s="168" t="s">
        <v>5634</v>
      </c>
      <c r="D25" s="169" t="s">
        <v>5635</v>
      </c>
      <c r="E25" s="170" t="s">
        <v>744</v>
      </c>
      <c r="F25" s="171">
        <v>3</v>
      </c>
      <c r="G25" s="117"/>
      <c r="H25" s="172">
        <f>ROUND(G25*F25,2)</f>
        <v>0</v>
      </c>
      <c r="I25" s="169" t="s">
        <v>986</v>
      </c>
    </row>
    <row r="26" spans="1:9" s="526" customFormat="1" ht="24" x14ac:dyDescent="0.2">
      <c r="A26" s="608"/>
      <c r="B26" s="737" t="s">
        <v>2912</v>
      </c>
      <c r="C26" s="593"/>
      <c r="D26" s="397" t="s">
        <v>5635</v>
      </c>
      <c r="E26" s="593"/>
      <c r="F26" s="593"/>
      <c r="G26" s="593"/>
      <c r="H26" s="593"/>
      <c r="I26" s="609"/>
    </row>
    <row r="27" spans="1:9" s="526" customFormat="1" ht="12" x14ac:dyDescent="0.2">
      <c r="A27" s="612"/>
      <c r="B27" s="737" t="s">
        <v>985</v>
      </c>
      <c r="C27" s="613" t="s">
        <v>986</v>
      </c>
      <c r="D27" s="614" t="s">
        <v>5541</v>
      </c>
      <c r="E27" s="615"/>
      <c r="F27" s="613" t="s">
        <v>986</v>
      </c>
      <c r="G27" s="615"/>
      <c r="H27" s="615"/>
      <c r="I27" s="616"/>
    </row>
    <row r="28" spans="1:9" s="526" customFormat="1" ht="12" x14ac:dyDescent="0.2">
      <c r="A28" s="610"/>
      <c r="B28" s="737" t="s">
        <v>985</v>
      </c>
      <c r="C28" s="595" t="s">
        <v>986</v>
      </c>
      <c r="D28" s="596" t="s">
        <v>5636</v>
      </c>
      <c r="E28" s="597"/>
      <c r="F28" s="598">
        <v>3</v>
      </c>
      <c r="G28" s="597"/>
      <c r="H28" s="597"/>
      <c r="I28" s="611"/>
    </row>
    <row r="29" spans="1:9" s="526" customFormat="1" ht="12" x14ac:dyDescent="0.2">
      <c r="A29" s="617"/>
      <c r="B29" s="737" t="s">
        <v>985</v>
      </c>
      <c r="C29" s="599" t="s">
        <v>986</v>
      </c>
      <c r="D29" s="600" t="s">
        <v>1023</v>
      </c>
      <c r="E29" s="601"/>
      <c r="F29" s="602">
        <v>3</v>
      </c>
      <c r="G29" s="601"/>
      <c r="H29" s="601"/>
      <c r="I29" s="618"/>
    </row>
    <row r="30" spans="1:9" s="46" customFormat="1" ht="24.95" customHeight="1" x14ac:dyDescent="0.25">
      <c r="A30" s="278" t="s">
        <v>1011</v>
      </c>
      <c r="B30" s="278" t="s">
        <v>979</v>
      </c>
      <c r="C30" s="382" t="s">
        <v>5637</v>
      </c>
      <c r="D30" s="280" t="s">
        <v>5638</v>
      </c>
      <c r="E30" s="281" t="s">
        <v>744</v>
      </c>
      <c r="F30" s="282">
        <v>3</v>
      </c>
      <c r="G30" s="67"/>
      <c r="H30" s="254">
        <f>ROUND(G30*F30,2)</f>
        <v>0</v>
      </c>
      <c r="I30" s="280" t="s">
        <v>986</v>
      </c>
    </row>
    <row r="31" spans="1:9" s="526" customFormat="1" ht="12" x14ac:dyDescent="0.2">
      <c r="A31" s="608"/>
      <c r="B31" s="737" t="s">
        <v>2912</v>
      </c>
      <c r="C31" s="593"/>
      <c r="D31" s="397" t="s">
        <v>5638</v>
      </c>
      <c r="E31" s="593"/>
      <c r="F31" s="593"/>
      <c r="G31" s="593"/>
      <c r="H31" s="593"/>
      <c r="I31" s="609"/>
    </row>
    <row r="32" spans="1:9" ht="24.95" customHeight="1" x14ac:dyDescent="0.2">
      <c r="A32" s="167" t="s">
        <v>1016</v>
      </c>
      <c r="B32" s="167" t="s">
        <v>1145</v>
      </c>
      <c r="C32" s="168" t="s">
        <v>5639</v>
      </c>
      <c r="D32" s="169" t="s">
        <v>5640</v>
      </c>
      <c r="E32" s="170" t="s">
        <v>744</v>
      </c>
      <c r="F32" s="171">
        <v>3</v>
      </c>
      <c r="G32" s="117"/>
      <c r="H32" s="172">
        <f>ROUND(G32*F32,2)</f>
        <v>0</v>
      </c>
      <c r="I32" s="169" t="s">
        <v>986</v>
      </c>
    </row>
    <row r="33" spans="1:9" s="526" customFormat="1" ht="12" x14ac:dyDescent="0.2">
      <c r="A33" s="608"/>
      <c r="B33" s="737" t="s">
        <v>2912</v>
      </c>
      <c r="C33" s="593"/>
      <c r="D33" s="397" t="s">
        <v>5640</v>
      </c>
      <c r="E33" s="593"/>
      <c r="F33" s="593"/>
      <c r="G33" s="593"/>
      <c r="H33" s="593"/>
      <c r="I33" s="609"/>
    </row>
    <row r="34" spans="1:9" s="526" customFormat="1" ht="12" x14ac:dyDescent="0.2">
      <c r="A34" s="612"/>
      <c r="B34" s="737" t="s">
        <v>985</v>
      </c>
      <c r="C34" s="613" t="s">
        <v>986</v>
      </c>
      <c r="D34" s="614" t="s">
        <v>5541</v>
      </c>
      <c r="E34" s="615"/>
      <c r="F34" s="613" t="s">
        <v>986</v>
      </c>
      <c r="G34" s="615"/>
      <c r="H34" s="615"/>
      <c r="I34" s="616"/>
    </row>
    <row r="35" spans="1:9" s="526" customFormat="1" ht="12" x14ac:dyDescent="0.2">
      <c r="A35" s="610"/>
      <c r="B35" s="737" t="s">
        <v>985</v>
      </c>
      <c r="C35" s="595" t="s">
        <v>986</v>
      </c>
      <c r="D35" s="596" t="s">
        <v>5636</v>
      </c>
      <c r="E35" s="597"/>
      <c r="F35" s="598">
        <v>3</v>
      </c>
      <c r="G35" s="597"/>
      <c r="H35" s="597"/>
      <c r="I35" s="611"/>
    </row>
    <row r="36" spans="1:9" s="526" customFormat="1" ht="12" x14ac:dyDescent="0.2">
      <c r="A36" s="617"/>
      <c r="B36" s="737" t="s">
        <v>985</v>
      </c>
      <c r="C36" s="599" t="s">
        <v>986</v>
      </c>
      <c r="D36" s="600" t="s">
        <v>1023</v>
      </c>
      <c r="E36" s="601"/>
      <c r="F36" s="602">
        <v>3</v>
      </c>
      <c r="G36" s="601"/>
      <c r="H36" s="601"/>
      <c r="I36" s="618"/>
    </row>
    <row r="37" spans="1:9" s="46" customFormat="1" ht="24.95" customHeight="1" x14ac:dyDescent="0.25">
      <c r="A37" s="278" t="s">
        <v>1024</v>
      </c>
      <c r="B37" s="278" t="s">
        <v>979</v>
      </c>
      <c r="C37" s="382" t="s">
        <v>5641</v>
      </c>
      <c r="D37" s="280" t="s">
        <v>5642</v>
      </c>
      <c r="E37" s="281" t="s">
        <v>744</v>
      </c>
      <c r="F37" s="282">
        <v>8</v>
      </c>
      <c r="G37" s="67"/>
      <c r="H37" s="254">
        <f>ROUND(G37*F37,2)</f>
        <v>0</v>
      </c>
      <c r="I37" s="280" t="s">
        <v>986</v>
      </c>
    </row>
    <row r="38" spans="1:9" s="526" customFormat="1" ht="12" x14ac:dyDescent="0.2">
      <c r="A38" s="608"/>
      <c r="B38" s="737" t="s">
        <v>2912</v>
      </c>
      <c r="C38" s="593"/>
      <c r="D38" s="397" t="s">
        <v>5643</v>
      </c>
      <c r="E38" s="593"/>
      <c r="F38" s="593"/>
      <c r="G38" s="593"/>
      <c r="H38" s="593"/>
      <c r="I38" s="609"/>
    </row>
    <row r="39" spans="1:9" ht="24.95" customHeight="1" x14ac:dyDescent="0.2">
      <c r="A39" s="167" t="s">
        <v>852</v>
      </c>
      <c r="B39" s="167" t="s">
        <v>1145</v>
      </c>
      <c r="C39" s="168" t="s">
        <v>5644</v>
      </c>
      <c r="D39" s="169" t="s">
        <v>5645</v>
      </c>
      <c r="E39" s="170" t="s">
        <v>744</v>
      </c>
      <c r="F39" s="171">
        <v>8</v>
      </c>
      <c r="G39" s="117"/>
      <c r="H39" s="172">
        <f>ROUND(G39*F39,2)</f>
        <v>0</v>
      </c>
      <c r="I39" s="169" t="s">
        <v>986</v>
      </c>
    </row>
    <row r="40" spans="1:9" s="526" customFormat="1" ht="12" x14ac:dyDescent="0.2">
      <c r="A40" s="608"/>
      <c r="B40" s="737" t="s">
        <v>2912</v>
      </c>
      <c r="C40" s="593"/>
      <c r="D40" s="397" t="s">
        <v>5645</v>
      </c>
      <c r="E40" s="593"/>
      <c r="F40" s="593"/>
      <c r="G40" s="593"/>
      <c r="H40" s="593"/>
      <c r="I40" s="609"/>
    </row>
    <row r="41" spans="1:9" s="526" customFormat="1" ht="24" x14ac:dyDescent="0.2">
      <c r="A41" s="608"/>
      <c r="B41" s="737" t="s">
        <v>1079</v>
      </c>
      <c r="C41" s="593"/>
      <c r="D41" s="738" t="s">
        <v>5646</v>
      </c>
      <c r="E41" s="593"/>
      <c r="F41" s="593"/>
      <c r="G41" s="593"/>
      <c r="H41" s="593"/>
      <c r="I41" s="609"/>
    </row>
    <row r="42" spans="1:9" s="526" customFormat="1" ht="12" x14ac:dyDescent="0.2">
      <c r="A42" s="612"/>
      <c r="B42" s="737" t="s">
        <v>985</v>
      </c>
      <c r="C42" s="613" t="s">
        <v>986</v>
      </c>
      <c r="D42" s="614" t="s">
        <v>5541</v>
      </c>
      <c r="E42" s="615"/>
      <c r="F42" s="613" t="s">
        <v>986</v>
      </c>
      <c r="G42" s="615"/>
      <c r="H42" s="615"/>
      <c r="I42" s="616"/>
    </row>
    <row r="43" spans="1:9" s="526" customFormat="1" ht="12" x14ac:dyDescent="0.2">
      <c r="A43" s="610"/>
      <c r="B43" s="737" t="s">
        <v>985</v>
      </c>
      <c r="C43" s="595" t="s">
        <v>986</v>
      </c>
      <c r="D43" s="596" t="s">
        <v>1016</v>
      </c>
      <c r="E43" s="597"/>
      <c r="F43" s="598">
        <v>8</v>
      </c>
      <c r="G43" s="597"/>
      <c r="H43" s="597"/>
      <c r="I43" s="611"/>
    </row>
    <row r="44" spans="1:9" s="526" customFormat="1" ht="12" x14ac:dyDescent="0.2">
      <c r="A44" s="617"/>
      <c r="B44" s="737" t="s">
        <v>985</v>
      </c>
      <c r="C44" s="599" t="s">
        <v>986</v>
      </c>
      <c r="D44" s="600" t="s">
        <v>1023</v>
      </c>
      <c r="E44" s="601"/>
      <c r="F44" s="602">
        <v>8</v>
      </c>
      <c r="G44" s="601"/>
      <c r="H44" s="601"/>
      <c r="I44" s="618"/>
    </row>
    <row r="45" spans="1:9" ht="24.95" customHeight="1" x14ac:dyDescent="0.2">
      <c r="A45" s="167" t="s">
        <v>854</v>
      </c>
      <c r="B45" s="167" t="s">
        <v>1145</v>
      </c>
      <c r="C45" s="168" t="s">
        <v>5647</v>
      </c>
      <c r="D45" s="169" t="s">
        <v>5571</v>
      </c>
      <c r="E45" s="170" t="s">
        <v>721</v>
      </c>
      <c r="F45" s="171">
        <v>1</v>
      </c>
      <c r="G45" s="117"/>
      <c r="H45" s="172">
        <f>ROUND(G45*F45,2)</f>
        <v>0</v>
      </c>
      <c r="I45" s="169" t="s">
        <v>986</v>
      </c>
    </row>
    <row r="46" spans="1:9" s="526" customFormat="1" ht="12" x14ac:dyDescent="0.2">
      <c r="A46" s="608"/>
      <c r="B46" s="737" t="s">
        <v>2912</v>
      </c>
      <c r="C46" s="593"/>
      <c r="D46" s="397" t="s">
        <v>5571</v>
      </c>
      <c r="E46" s="593"/>
      <c r="F46" s="593"/>
      <c r="G46" s="593"/>
      <c r="H46" s="593"/>
      <c r="I46" s="609"/>
    </row>
    <row r="47" spans="1:9" s="526" customFormat="1" ht="12" x14ac:dyDescent="0.2">
      <c r="A47" s="612"/>
      <c r="B47" s="737" t="s">
        <v>985</v>
      </c>
      <c r="C47" s="613" t="s">
        <v>986</v>
      </c>
      <c r="D47" s="614" t="s">
        <v>5541</v>
      </c>
      <c r="E47" s="615"/>
      <c r="F47" s="613" t="s">
        <v>986</v>
      </c>
      <c r="G47" s="615"/>
      <c r="H47" s="615"/>
      <c r="I47" s="616"/>
    </row>
    <row r="48" spans="1:9" s="526" customFormat="1" ht="12" x14ac:dyDescent="0.2">
      <c r="A48" s="610"/>
      <c r="B48" s="737" t="s">
        <v>985</v>
      </c>
      <c r="C48" s="595" t="s">
        <v>986</v>
      </c>
      <c r="D48" s="596" t="s">
        <v>73</v>
      </c>
      <c r="E48" s="597"/>
      <c r="F48" s="598">
        <v>1</v>
      </c>
      <c r="G48" s="597"/>
      <c r="H48" s="597"/>
      <c r="I48" s="611"/>
    </row>
    <row r="49" spans="1:9" s="526" customFormat="1" ht="12" x14ac:dyDescent="0.2">
      <c r="A49" s="617"/>
      <c r="B49" s="737" t="s">
        <v>985</v>
      </c>
      <c r="C49" s="599" t="s">
        <v>986</v>
      </c>
      <c r="D49" s="600" t="s">
        <v>1023</v>
      </c>
      <c r="E49" s="601"/>
      <c r="F49" s="602">
        <v>1</v>
      </c>
      <c r="G49" s="601"/>
      <c r="H49" s="601"/>
      <c r="I49" s="618"/>
    </row>
    <row r="50" spans="1:9" s="46" customFormat="1" ht="24.95" customHeight="1" x14ac:dyDescent="0.25">
      <c r="A50" s="278" t="s">
        <v>856</v>
      </c>
      <c r="B50" s="278" t="s">
        <v>979</v>
      </c>
      <c r="C50" s="382" t="s">
        <v>5648</v>
      </c>
      <c r="D50" s="280" t="s">
        <v>5649</v>
      </c>
      <c r="E50" s="281" t="s">
        <v>940</v>
      </c>
      <c r="F50" s="282">
        <v>4</v>
      </c>
      <c r="G50" s="67"/>
      <c r="H50" s="254">
        <f>ROUND(G50*F50,2)</f>
        <v>0</v>
      </c>
      <c r="I50" s="280" t="s">
        <v>986</v>
      </c>
    </row>
    <row r="51" spans="1:9" s="526" customFormat="1" ht="12" x14ac:dyDescent="0.2">
      <c r="A51" s="608"/>
      <c r="B51" s="737" t="s">
        <v>2912</v>
      </c>
      <c r="C51" s="593"/>
      <c r="D51" s="397" t="s">
        <v>5649</v>
      </c>
      <c r="E51" s="593"/>
      <c r="F51" s="593"/>
      <c r="G51" s="593"/>
      <c r="H51" s="593"/>
      <c r="I51" s="609"/>
    </row>
    <row r="52" spans="1:9" s="526" customFormat="1" ht="12" x14ac:dyDescent="0.2">
      <c r="A52" s="612"/>
      <c r="B52" s="737" t="s">
        <v>985</v>
      </c>
      <c r="C52" s="613" t="s">
        <v>986</v>
      </c>
      <c r="D52" s="614" t="s">
        <v>5541</v>
      </c>
      <c r="E52" s="615"/>
      <c r="F52" s="613" t="s">
        <v>986</v>
      </c>
      <c r="G52" s="615"/>
      <c r="H52" s="615"/>
      <c r="I52" s="616"/>
    </row>
    <row r="53" spans="1:9" s="526" customFormat="1" ht="12" x14ac:dyDescent="0.2">
      <c r="A53" s="610"/>
      <c r="B53" s="737" t="s">
        <v>985</v>
      </c>
      <c r="C53" s="595" t="s">
        <v>986</v>
      </c>
      <c r="D53" s="596" t="s">
        <v>997</v>
      </c>
      <c r="E53" s="597"/>
      <c r="F53" s="598">
        <v>4</v>
      </c>
      <c r="G53" s="597"/>
      <c r="H53" s="597"/>
      <c r="I53" s="611"/>
    </row>
    <row r="54" spans="1:9" s="526" customFormat="1" ht="12" x14ac:dyDescent="0.2">
      <c r="A54" s="617"/>
      <c r="B54" s="737" t="s">
        <v>985</v>
      </c>
      <c r="C54" s="599" t="s">
        <v>986</v>
      </c>
      <c r="D54" s="600" t="s">
        <v>1023</v>
      </c>
      <c r="E54" s="601"/>
      <c r="F54" s="602">
        <v>4</v>
      </c>
      <c r="G54" s="601"/>
      <c r="H54" s="601"/>
      <c r="I54" s="618"/>
    </row>
    <row r="55" spans="1:9" s="46" customFormat="1" ht="24.95" customHeight="1" x14ac:dyDescent="0.25">
      <c r="A55" s="278" t="s">
        <v>858</v>
      </c>
      <c r="B55" s="278" t="s">
        <v>979</v>
      </c>
      <c r="C55" s="382" t="s">
        <v>5650</v>
      </c>
      <c r="D55" s="280" t="s">
        <v>5600</v>
      </c>
      <c r="E55" s="281" t="s">
        <v>721</v>
      </c>
      <c r="F55" s="282">
        <v>1</v>
      </c>
      <c r="G55" s="67"/>
      <c r="H55" s="254">
        <f>ROUND(G55*F55,2)</f>
        <v>0</v>
      </c>
      <c r="I55" s="280" t="s">
        <v>986</v>
      </c>
    </row>
    <row r="56" spans="1:9" s="526" customFormat="1" ht="12" x14ac:dyDescent="0.2">
      <c r="A56" s="608"/>
      <c r="B56" s="737" t="s">
        <v>2912</v>
      </c>
      <c r="C56" s="593"/>
      <c r="D56" s="397" t="s">
        <v>5600</v>
      </c>
      <c r="E56" s="593"/>
      <c r="F56" s="593"/>
      <c r="G56" s="593"/>
      <c r="H56" s="593"/>
      <c r="I56" s="609"/>
    </row>
    <row r="57" spans="1:9" s="526" customFormat="1" ht="12" x14ac:dyDescent="0.2">
      <c r="A57" s="612"/>
      <c r="B57" s="737" t="s">
        <v>985</v>
      </c>
      <c r="C57" s="613" t="s">
        <v>986</v>
      </c>
      <c r="D57" s="614" t="s">
        <v>5541</v>
      </c>
      <c r="E57" s="615"/>
      <c r="F57" s="613" t="s">
        <v>986</v>
      </c>
      <c r="G57" s="615"/>
      <c r="H57" s="615"/>
      <c r="I57" s="616"/>
    </row>
    <row r="58" spans="1:9" s="526" customFormat="1" ht="12" x14ac:dyDescent="0.2">
      <c r="A58" s="610"/>
      <c r="B58" s="737" t="s">
        <v>985</v>
      </c>
      <c r="C58" s="595" t="s">
        <v>986</v>
      </c>
      <c r="D58" s="596" t="s">
        <v>73</v>
      </c>
      <c r="E58" s="597"/>
      <c r="F58" s="598">
        <v>1</v>
      </c>
      <c r="G58" s="597"/>
      <c r="H58" s="597"/>
      <c r="I58" s="611"/>
    </row>
    <row r="59" spans="1:9" s="526" customFormat="1" ht="12" x14ac:dyDescent="0.2">
      <c r="A59" s="739"/>
      <c r="B59" s="740" t="s">
        <v>985</v>
      </c>
      <c r="C59" s="741" t="s">
        <v>986</v>
      </c>
      <c r="D59" s="742" t="s">
        <v>1023</v>
      </c>
      <c r="E59" s="743"/>
      <c r="F59" s="744">
        <v>1</v>
      </c>
      <c r="G59" s="743"/>
      <c r="H59" s="743"/>
      <c r="I59" s="745"/>
    </row>
  </sheetData>
  <sheetProtection algorithmName="SHA-512" hashValue="kIKseI5ALKJCDWuorwgegLz7geAeT1XumaSDx+hruPjmVLJqpwSAr3byNFbryNn1t1sZ0/c/xjFnHJWuLhF4dg==" saltValue="Kw966XRmKAVxoddQNNhiI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election activeCell="D9" sqref="D9"/>
    </sheetView>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5651</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554"/>
      <c r="B8" s="555" t="s">
        <v>977</v>
      </c>
      <c r="C8" s="50" t="s">
        <v>5652</v>
      </c>
      <c r="D8" s="50" t="s">
        <v>5653</v>
      </c>
      <c r="E8" s="556"/>
      <c r="F8" s="557"/>
      <c r="G8" s="557"/>
      <c r="H8" s="558">
        <f>SUM(H9:H44)</f>
        <v>0</v>
      </c>
      <c r="I8" s="559"/>
    </row>
    <row r="9" spans="1:29" ht="24.95" customHeight="1" x14ac:dyDescent="0.2">
      <c r="A9" s="167" t="s">
        <v>73</v>
      </c>
      <c r="B9" s="167" t="s">
        <v>1145</v>
      </c>
      <c r="C9" s="168" t="s">
        <v>5654</v>
      </c>
      <c r="D9" s="169" t="s">
        <v>5655</v>
      </c>
      <c r="E9" s="170" t="s">
        <v>744</v>
      </c>
      <c r="F9" s="171">
        <v>1</v>
      </c>
      <c r="G9" s="117"/>
      <c r="H9" s="172">
        <f>ROUND(G9*F9,2)</f>
        <v>0</v>
      </c>
      <c r="I9" s="169" t="s">
        <v>986</v>
      </c>
    </row>
    <row r="10" spans="1:29" s="526" customFormat="1" ht="12" x14ac:dyDescent="0.2">
      <c r="A10" s="608"/>
      <c r="B10" s="737" t="s">
        <v>2912</v>
      </c>
      <c r="C10" s="593"/>
      <c r="D10" s="397" t="s">
        <v>5655</v>
      </c>
      <c r="E10" s="593"/>
      <c r="F10" s="593"/>
      <c r="G10" s="593"/>
      <c r="H10" s="593"/>
      <c r="I10" s="609"/>
    </row>
    <row r="11" spans="1:29" s="526" customFormat="1" ht="12" x14ac:dyDescent="0.2">
      <c r="A11" s="612"/>
      <c r="B11" s="737" t="s">
        <v>985</v>
      </c>
      <c r="C11" s="613" t="s">
        <v>986</v>
      </c>
      <c r="D11" s="614" t="s">
        <v>5541</v>
      </c>
      <c r="E11" s="615"/>
      <c r="F11" s="613" t="s">
        <v>986</v>
      </c>
      <c r="G11" s="615"/>
      <c r="H11" s="615"/>
      <c r="I11" s="616"/>
    </row>
    <row r="12" spans="1:29" s="526" customFormat="1" ht="12" x14ac:dyDescent="0.2">
      <c r="A12" s="610"/>
      <c r="B12" s="737" t="s">
        <v>985</v>
      </c>
      <c r="C12" s="595" t="s">
        <v>986</v>
      </c>
      <c r="D12" s="596" t="s">
        <v>5656</v>
      </c>
      <c r="E12" s="597"/>
      <c r="F12" s="598">
        <v>1</v>
      </c>
      <c r="G12" s="597"/>
      <c r="H12" s="597"/>
      <c r="I12" s="611"/>
    </row>
    <row r="13" spans="1:29" s="526" customFormat="1" ht="12" x14ac:dyDescent="0.2">
      <c r="A13" s="617"/>
      <c r="B13" s="737" t="s">
        <v>985</v>
      </c>
      <c r="C13" s="599" t="s">
        <v>986</v>
      </c>
      <c r="D13" s="600" t="s">
        <v>1023</v>
      </c>
      <c r="E13" s="601"/>
      <c r="F13" s="602">
        <v>1</v>
      </c>
      <c r="G13" s="601"/>
      <c r="H13" s="601"/>
      <c r="I13" s="618"/>
    </row>
    <row r="14" spans="1:29" ht="24.95" customHeight="1" x14ac:dyDescent="0.2">
      <c r="A14" s="167" t="s">
        <v>75</v>
      </c>
      <c r="B14" s="167" t="s">
        <v>1145</v>
      </c>
      <c r="C14" s="168" t="s">
        <v>5657</v>
      </c>
      <c r="D14" s="169" t="s">
        <v>5658</v>
      </c>
      <c r="E14" s="170" t="s">
        <v>744</v>
      </c>
      <c r="F14" s="171">
        <v>1</v>
      </c>
      <c r="G14" s="117"/>
      <c r="H14" s="172">
        <f>ROUND(G14*F14,2)</f>
        <v>0</v>
      </c>
      <c r="I14" s="169" t="s">
        <v>986</v>
      </c>
    </row>
    <row r="15" spans="1:29" s="526" customFormat="1" ht="12" x14ac:dyDescent="0.2">
      <c r="A15" s="608"/>
      <c r="B15" s="737" t="s">
        <v>2912</v>
      </c>
      <c r="C15" s="593"/>
      <c r="D15" s="397" t="s">
        <v>5658</v>
      </c>
      <c r="E15" s="593"/>
      <c r="F15" s="593"/>
      <c r="G15" s="593"/>
      <c r="H15" s="593"/>
      <c r="I15" s="609"/>
    </row>
    <row r="16" spans="1:29" s="526" customFormat="1" ht="36" x14ac:dyDescent="0.2">
      <c r="A16" s="608"/>
      <c r="B16" s="737" t="s">
        <v>1079</v>
      </c>
      <c r="C16" s="593"/>
      <c r="D16" s="738" t="s">
        <v>5659</v>
      </c>
      <c r="E16" s="593"/>
      <c r="F16" s="593"/>
      <c r="G16" s="593"/>
      <c r="H16" s="593"/>
      <c r="I16" s="609"/>
    </row>
    <row r="17" spans="1:9" s="526" customFormat="1" ht="12" x14ac:dyDescent="0.2">
      <c r="A17" s="612"/>
      <c r="B17" s="737" t="s">
        <v>985</v>
      </c>
      <c r="C17" s="613" t="s">
        <v>986</v>
      </c>
      <c r="D17" s="614" t="s">
        <v>5541</v>
      </c>
      <c r="E17" s="615"/>
      <c r="F17" s="613" t="s">
        <v>986</v>
      </c>
      <c r="G17" s="615"/>
      <c r="H17" s="615"/>
      <c r="I17" s="616"/>
    </row>
    <row r="18" spans="1:9" s="526" customFormat="1" ht="12" x14ac:dyDescent="0.2">
      <c r="A18" s="610"/>
      <c r="B18" s="737" t="s">
        <v>985</v>
      </c>
      <c r="C18" s="595" t="s">
        <v>986</v>
      </c>
      <c r="D18" s="596" t="s">
        <v>5656</v>
      </c>
      <c r="E18" s="597"/>
      <c r="F18" s="598">
        <v>1</v>
      </c>
      <c r="G18" s="597"/>
      <c r="H18" s="597"/>
      <c r="I18" s="611"/>
    </row>
    <row r="19" spans="1:9" s="526" customFormat="1" ht="12" x14ac:dyDescent="0.2">
      <c r="A19" s="617"/>
      <c r="B19" s="737" t="s">
        <v>985</v>
      </c>
      <c r="C19" s="599" t="s">
        <v>986</v>
      </c>
      <c r="D19" s="600" t="s">
        <v>1023</v>
      </c>
      <c r="E19" s="601"/>
      <c r="F19" s="602">
        <v>1</v>
      </c>
      <c r="G19" s="601"/>
      <c r="H19" s="601"/>
      <c r="I19" s="618"/>
    </row>
    <row r="20" spans="1:9" ht="24.95" customHeight="1" x14ac:dyDescent="0.2">
      <c r="A20" s="167" t="s">
        <v>42</v>
      </c>
      <c r="B20" s="167" t="s">
        <v>1145</v>
      </c>
      <c r="C20" s="168" t="s">
        <v>5660</v>
      </c>
      <c r="D20" s="169" t="s">
        <v>5545</v>
      </c>
      <c r="E20" s="170" t="s">
        <v>721</v>
      </c>
      <c r="F20" s="171">
        <v>1</v>
      </c>
      <c r="G20" s="117"/>
      <c r="H20" s="172">
        <f>ROUND(G20*F20,2)</f>
        <v>0</v>
      </c>
      <c r="I20" s="169" t="s">
        <v>986</v>
      </c>
    </row>
    <row r="21" spans="1:9" s="526" customFormat="1" ht="12" x14ac:dyDescent="0.2">
      <c r="A21" s="608"/>
      <c r="B21" s="737" t="s">
        <v>2912</v>
      </c>
      <c r="C21" s="593"/>
      <c r="D21" s="397" t="s">
        <v>5545</v>
      </c>
      <c r="E21" s="593"/>
      <c r="F21" s="593"/>
      <c r="G21" s="593"/>
      <c r="H21" s="593"/>
      <c r="I21" s="609"/>
    </row>
    <row r="22" spans="1:9" s="526" customFormat="1" ht="12" x14ac:dyDescent="0.2">
      <c r="A22" s="612"/>
      <c r="B22" s="737" t="s">
        <v>985</v>
      </c>
      <c r="C22" s="613" t="s">
        <v>986</v>
      </c>
      <c r="D22" s="614" t="s">
        <v>5541</v>
      </c>
      <c r="E22" s="615"/>
      <c r="F22" s="613" t="s">
        <v>986</v>
      </c>
      <c r="G22" s="615"/>
      <c r="H22" s="615"/>
      <c r="I22" s="616"/>
    </row>
    <row r="23" spans="1:9" s="526" customFormat="1" ht="12" x14ac:dyDescent="0.2">
      <c r="A23" s="610"/>
      <c r="B23" s="737" t="s">
        <v>985</v>
      </c>
      <c r="C23" s="595" t="s">
        <v>986</v>
      </c>
      <c r="D23" s="596" t="s">
        <v>73</v>
      </c>
      <c r="E23" s="597"/>
      <c r="F23" s="598">
        <v>1</v>
      </c>
      <c r="G23" s="597"/>
      <c r="H23" s="597"/>
      <c r="I23" s="611"/>
    </row>
    <row r="24" spans="1:9" s="526" customFormat="1" ht="12" x14ac:dyDescent="0.2">
      <c r="A24" s="617"/>
      <c r="B24" s="737" t="s">
        <v>985</v>
      </c>
      <c r="C24" s="599" t="s">
        <v>986</v>
      </c>
      <c r="D24" s="600" t="s">
        <v>1023</v>
      </c>
      <c r="E24" s="601"/>
      <c r="F24" s="602">
        <v>1</v>
      </c>
      <c r="G24" s="601"/>
      <c r="H24" s="601"/>
      <c r="I24" s="618"/>
    </row>
    <row r="25" spans="1:9" s="46" customFormat="1" ht="24.95" customHeight="1" x14ac:dyDescent="0.25">
      <c r="A25" s="278" t="s">
        <v>997</v>
      </c>
      <c r="B25" s="278" t="s">
        <v>979</v>
      </c>
      <c r="C25" s="382" t="s">
        <v>5661</v>
      </c>
      <c r="D25" s="280" t="s">
        <v>5662</v>
      </c>
      <c r="E25" s="281" t="s">
        <v>721</v>
      </c>
      <c r="F25" s="282">
        <v>1</v>
      </c>
      <c r="G25" s="67"/>
      <c r="H25" s="254">
        <f>ROUND(G25*F25,2)</f>
        <v>0</v>
      </c>
      <c r="I25" s="280" t="s">
        <v>986</v>
      </c>
    </row>
    <row r="26" spans="1:9" s="526" customFormat="1" ht="12" x14ac:dyDescent="0.2">
      <c r="A26" s="608"/>
      <c r="B26" s="737" t="s">
        <v>2912</v>
      </c>
      <c r="C26" s="593"/>
      <c r="D26" s="397" t="s">
        <v>5662</v>
      </c>
      <c r="E26" s="593"/>
      <c r="F26" s="593"/>
      <c r="G26" s="593"/>
      <c r="H26" s="593"/>
      <c r="I26" s="609"/>
    </row>
    <row r="27" spans="1:9" s="526" customFormat="1" ht="12" x14ac:dyDescent="0.2">
      <c r="A27" s="612"/>
      <c r="B27" s="737" t="s">
        <v>985</v>
      </c>
      <c r="C27" s="613" t="s">
        <v>986</v>
      </c>
      <c r="D27" s="614" t="s">
        <v>5541</v>
      </c>
      <c r="E27" s="615"/>
      <c r="F27" s="613" t="s">
        <v>986</v>
      </c>
      <c r="G27" s="615"/>
      <c r="H27" s="615"/>
      <c r="I27" s="616"/>
    </row>
    <row r="28" spans="1:9" s="526" customFormat="1" ht="12" x14ac:dyDescent="0.2">
      <c r="A28" s="610"/>
      <c r="B28" s="737" t="s">
        <v>985</v>
      </c>
      <c r="C28" s="595" t="s">
        <v>986</v>
      </c>
      <c r="D28" s="596" t="s">
        <v>73</v>
      </c>
      <c r="E28" s="597"/>
      <c r="F28" s="598">
        <v>1</v>
      </c>
      <c r="G28" s="597"/>
      <c r="H28" s="597"/>
      <c r="I28" s="611"/>
    </row>
    <row r="29" spans="1:9" s="526" customFormat="1" ht="12" x14ac:dyDescent="0.2">
      <c r="A29" s="617"/>
      <c r="B29" s="737" t="s">
        <v>985</v>
      </c>
      <c r="C29" s="599" t="s">
        <v>986</v>
      </c>
      <c r="D29" s="600" t="s">
        <v>1023</v>
      </c>
      <c r="E29" s="601"/>
      <c r="F29" s="602">
        <v>1</v>
      </c>
      <c r="G29" s="601"/>
      <c r="H29" s="601"/>
      <c r="I29" s="618"/>
    </row>
    <row r="30" spans="1:9" s="46" customFormat="1" ht="24.95" customHeight="1" x14ac:dyDescent="0.25">
      <c r="A30" s="278" t="s">
        <v>44</v>
      </c>
      <c r="B30" s="278" t="s">
        <v>979</v>
      </c>
      <c r="C30" s="382" t="s">
        <v>5663</v>
      </c>
      <c r="D30" s="280" t="s">
        <v>5664</v>
      </c>
      <c r="E30" s="281" t="s">
        <v>721</v>
      </c>
      <c r="F30" s="282">
        <v>1</v>
      </c>
      <c r="G30" s="67"/>
      <c r="H30" s="254">
        <f>ROUND(G30*F30,2)</f>
        <v>0</v>
      </c>
      <c r="I30" s="280" t="s">
        <v>986</v>
      </c>
    </row>
    <row r="31" spans="1:9" s="526" customFormat="1" ht="12" x14ac:dyDescent="0.2">
      <c r="A31" s="608"/>
      <c r="B31" s="737" t="s">
        <v>2912</v>
      </c>
      <c r="C31" s="593"/>
      <c r="D31" s="397" t="s">
        <v>5664</v>
      </c>
      <c r="E31" s="593"/>
      <c r="F31" s="593"/>
      <c r="G31" s="593"/>
      <c r="H31" s="593"/>
      <c r="I31" s="609"/>
    </row>
    <row r="32" spans="1:9" s="526" customFormat="1" ht="12" x14ac:dyDescent="0.2">
      <c r="A32" s="612"/>
      <c r="B32" s="737" t="s">
        <v>985</v>
      </c>
      <c r="C32" s="613" t="s">
        <v>986</v>
      </c>
      <c r="D32" s="614" t="s">
        <v>5541</v>
      </c>
      <c r="E32" s="615"/>
      <c r="F32" s="613" t="s">
        <v>986</v>
      </c>
      <c r="G32" s="615"/>
      <c r="H32" s="615"/>
      <c r="I32" s="616"/>
    </row>
    <row r="33" spans="1:9" s="526" customFormat="1" ht="12" x14ac:dyDescent="0.2">
      <c r="A33" s="610"/>
      <c r="B33" s="737" t="s">
        <v>985</v>
      </c>
      <c r="C33" s="595" t="s">
        <v>986</v>
      </c>
      <c r="D33" s="596" t="s">
        <v>73</v>
      </c>
      <c r="E33" s="597"/>
      <c r="F33" s="598">
        <v>1</v>
      </c>
      <c r="G33" s="597"/>
      <c r="H33" s="597"/>
      <c r="I33" s="611"/>
    </row>
    <row r="34" spans="1:9" s="526" customFormat="1" ht="12" x14ac:dyDescent="0.2">
      <c r="A34" s="617"/>
      <c r="B34" s="737" t="s">
        <v>985</v>
      </c>
      <c r="C34" s="599" t="s">
        <v>986</v>
      </c>
      <c r="D34" s="600" t="s">
        <v>1023</v>
      </c>
      <c r="E34" s="601"/>
      <c r="F34" s="602">
        <v>1</v>
      </c>
      <c r="G34" s="601"/>
      <c r="H34" s="601"/>
      <c r="I34" s="618"/>
    </row>
    <row r="35" spans="1:9" s="46" customFormat="1" ht="24.95" customHeight="1" x14ac:dyDescent="0.25">
      <c r="A35" s="278" t="s">
        <v>336</v>
      </c>
      <c r="B35" s="278" t="s">
        <v>979</v>
      </c>
      <c r="C35" s="382" t="s">
        <v>5665</v>
      </c>
      <c r="D35" s="280" t="s">
        <v>5666</v>
      </c>
      <c r="E35" s="281" t="s">
        <v>721</v>
      </c>
      <c r="F35" s="282">
        <v>1</v>
      </c>
      <c r="G35" s="67"/>
      <c r="H35" s="254">
        <f>ROUND(G35*F35,2)</f>
        <v>0</v>
      </c>
      <c r="I35" s="280" t="s">
        <v>986</v>
      </c>
    </row>
    <row r="36" spans="1:9" s="526" customFormat="1" ht="12" x14ac:dyDescent="0.2">
      <c r="A36" s="608"/>
      <c r="B36" s="737" t="s">
        <v>2912</v>
      </c>
      <c r="C36" s="593"/>
      <c r="D36" s="397" t="s">
        <v>5666</v>
      </c>
      <c r="E36" s="593"/>
      <c r="F36" s="593"/>
      <c r="G36" s="593"/>
      <c r="H36" s="593"/>
      <c r="I36" s="609"/>
    </row>
    <row r="37" spans="1:9" s="526" customFormat="1" ht="12" x14ac:dyDescent="0.2">
      <c r="A37" s="612"/>
      <c r="B37" s="737" t="s">
        <v>985</v>
      </c>
      <c r="C37" s="613" t="s">
        <v>986</v>
      </c>
      <c r="D37" s="614" t="s">
        <v>5541</v>
      </c>
      <c r="E37" s="615"/>
      <c r="F37" s="613" t="s">
        <v>986</v>
      </c>
      <c r="G37" s="615"/>
      <c r="H37" s="615"/>
      <c r="I37" s="616"/>
    </row>
    <row r="38" spans="1:9" s="526" customFormat="1" ht="12" x14ac:dyDescent="0.2">
      <c r="A38" s="610"/>
      <c r="B38" s="737" t="s">
        <v>985</v>
      </c>
      <c r="C38" s="595" t="s">
        <v>986</v>
      </c>
      <c r="D38" s="596" t="s">
        <v>73</v>
      </c>
      <c r="E38" s="597"/>
      <c r="F38" s="598">
        <v>1</v>
      </c>
      <c r="G38" s="597"/>
      <c r="H38" s="597"/>
      <c r="I38" s="611"/>
    </row>
    <row r="39" spans="1:9" s="526" customFormat="1" ht="12" x14ac:dyDescent="0.2">
      <c r="A39" s="617"/>
      <c r="B39" s="737" t="s">
        <v>985</v>
      </c>
      <c r="C39" s="599" t="s">
        <v>986</v>
      </c>
      <c r="D39" s="600" t="s">
        <v>1023</v>
      </c>
      <c r="E39" s="601"/>
      <c r="F39" s="602">
        <v>1</v>
      </c>
      <c r="G39" s="601"/>
      <c r="H39" s="601"/>
      <c r="I39" s="618"/>
    </row>
    <row r="40" spans="1:9" s="46" customFormat="1" ht="24.95" customHeight="1" x14ac:dyDescent="0.25">
      <c r="A40" s="278" t="s">
        <v>1011</v>
      </c>
      <c r="B40" s="278" t="s">
        <v>979</v>
      </c>
      <c r="C40" s="382" t="s">
        <v>5667</v>
      </c>
      <c r="D40" s="280" t="s">
        <v>5668</v>
      </c>
      <c r="E40" s="281" t="s">
        <v>721</v>
      </c>
      <c r="F40" s="282">
        <v>1</v>
      </c>
      <c r="G40" s="67"/>
      <c r="H40" s="254">
        <f>ROUND(G40*F40,2)</f>
        <v>0</v>
      </c>
      <c r="I40" s="280" t="s">
        <v>986</v>
      </c>
    </row>
    <row r="41" spans="1:9" s="526" customFormat="1" ht="12" x14ac:dyDescent="0.2">
      <c r="A41" s="608"/>
      <c r="B41" s="737" t="s">
        <v>2912</v>
      </c>
      <c r="C41" s="593"/>
      <c r="D41" s="397" t="s">
        <v>5668</v>
      </c>
      <c r="E41" s="593"/>
      <c r="F41" s="593"/>
      <c r="G41" s="593"/>
      <c r="H41" s="593"/>
      <c r="I41" s="609"/>
    </row>
    <row r="42" spans="1:9" s="526" customFormat="1" ht="12" x14ac:dyDescent="0.2">
      <c r="A42" s="612"/>
      <c r="B42" s="737" t="s">
        <v>985</v>
      </c>
      <c r="C42" s="613" t="s">
        <v>986</v>
      </c>
      <c r="D42" s="614" t="s">
        <v>5541</v>
      </c>
      <c r="E42" s="615"/>
      <c r="F42" s="613" t="s">
        <v>986</v>
      </c>
      <c r="G42" s="615"/>
      <c r="H42" s="615"/>
      <c r="I42" s="616"/>
    </row>
    <row r="43" spans="1:9" s="526" customFormat="1" ht="12" x14ac:dyDescent="0.2">
      <c r="A43" s="610"/>
      <c r="B43" s="737" t="s">
        <v>985</v>
      </c>
      <c r="C43" s="595" t="s">
        <v>986</v>
      </c>
      <c r="D43" s="596" t="s">
        <v>73</v>
      </c>
      <c r="E43" s="597"/>
      <c r="F43" s="598">
        <v>1</v>
      </c>
      <c r="G43" s="597"/>
      <c r="H43" s="597"/>
      <c r="I43" s="611"/>
    </row>
    <row r="44" spans="1:9" s="526" customFormat="1" ht="12" x14ac:dyDescent="0.2">
      <c r="A44" s="739"/>
      <c r="B44" s="740" t="s">
        <v>985</v>
      </c>
      <c r="C44" s="741" t="s">
        <v>986</v>
      </c>
      <c r="D44" s="742" t="s">
        <v>1023</v>
      </c>
      <c r="E44" s="743"/>
      <c r="F44" s="744">
        <v>1</v>
      </c>
      <c r="G44" s="743"/>
      <c r="H44" s="743"/>
      <c r="I44" s="745"/>
    </row>
  </sheetData>
  <sheetProtection algorithmName="SHA-512" hashValue="PWdWYBmw2ujpqQFO04xkR+c/uiHyFQozF5ghia9QN0tcds3/V53/NH62i8M2bzU8CqJGDxbXkckpAjsj03pdCA==" saltValue="jx9PVyuk7zopj4CWxU6px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5669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E42</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5669</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294" t="s">
        <v>33</v>
      </c>
      <c r="C32" s="1295"/>
      <c r="D32" s="1296"/>
      <c r="E32" s="1299" t="s">
        <v>34</v>
      </c>
      <c r="F32" s="1299"/>
    </row>
    <row r="33" spans="1:29" s="40" customFormat="1" ht="24.95" customHeight="1" x14ac:dyDescent="0.2">
      <c r="A33" s="370" t="s">
        <v>340</v>
      </c>
      <c r="B33" s="1255" t="s">
        <v>341</v>
      </c>
      <c r="C33" s="1255"/>
      <c r="D33" s="1255"/>
      <c r="E33" s="1273">
        <f>SUM(E34:F39)</f>
        <v>0</v>
      </c>
      <c r="F33" s="1273"/>
    </row>
    <row r="34" spans="1:29" s="40" customFormat="1" ht="20.100000000000001" customHeight="1" x14ac:dyDescent="0.2">
      <c r="A34" s="373" t="s">
        <v>5670</v>
      </c>
      <c r="B34" s="1265" t="s">
        <v>5671</v>
      </c>
      <c r="C34" s="1266"/>
      <c r="D34" s="1267"/>
      <c r="E34" s="1268">
        <f>'01_B_D.1.4.5'!H9</f>
        <v>0</v>
      </c>
      <c r="F34" s="1269"/>
    </row>
    <row r="35" spans="1:29" s="40" customFormat="1" ht="20.100000000000001" customHeight="1" x14ac:dyDescent="0.2">
      <c r="A35" s="373" t="s">
        <v>5672</v>
      </c>
      <c r="B35" s="1265" t="s">
        <v>5673</v>
      </c>
      <c r="C35" s="1266"/>
      <c r="D35" s="1267"/>
      <c r="E35" s="1268">
        <f>'01_B_D.1.4.5'!H12</f>
        <v>0</v>
      </c>
      <c r="F35" s="1269"/>
    </row>
    <row r="36" spans="1:29" s="40" customFormat="1" ht="20.100000000000001" customHeight="1" x14ac:dyDescent="0.2">
      <c r="A36" s="373" t="s">
        <v>5674</v>
      </c>
      <c r="B36" s="1265" t="s">
        <v>5675</v>
      </c>
      <c r="C36" s="1266"/>
      <c r="D36" s="1267"/>
      <c r="E36" s="1268">
        <f>'01_B_D.1.4.5'!H21</f>
        <v>0</v>
      </c>
      <c r="F36" s="1269"/>
    </row>
    <row r="37" spans="1:29" s="40" customFormat="1" ht="20.100000000000001" customHeight="1" x14ac:dyDescent="0.2">
      <c r="A37" s="373">
        <v>200</v>
      </c>
      <c r="B37" s="1265" t="s">
        <v>5676</v>
      </c>
      <c r="C37" s="1266"/>
      <c r="D37" s="1267"/>
      <c r="E37" s="1268">
        <f>'01_B_D.1.4.5'!H25</f>
        <v>0</v>
      </c>
      <c r="F37" s="1269"/>
    </row>
    <row r="38" spans="1:29" s="40" customFormat="1" ht="20.100000000000001" customHeight="1" x14ac:dyDescent="0.2">
      <c r="A38" s="373">
        <v>300</v>
      </c>
      <c r="B38" s="1265" t="s">
        <v>5677</v>
      </c>
      <c r="C38" s="1266"/>
      <c r="D38" s="1267"/>
      <c r="E38" s="1268">
        <f>'01_B_D.1.4.5'!H52</f>
        <v>0</v>
      </c>
      <c r="F38" s="1269"/>
    </row>
    <row r="39" spans="1:29" s="40" customFormat="1" ht="20.100000000000001" customHeight="1" x14ac:dyDescent="0.2">
      <c r="A39" s="373">
        <v>400</v>
      </c>
      <c r="B39" s="1265" t="s">
        <v>5678</v>
      </c>
      <c r="C39" s="1266"/>
      <c r="D39" s="1267"/>
      <c r="E39" s="1268">
        <f>'01_B_D.1.4.5'!H84</f>
        <v>0</v>
      </c>
      <c r="F39" s="1269"/>
    </row>
    <row r="40" spans="1:29" s="40" customFormat="1" ht="24.95" customHeight="1" x14ac:dyDescent="0.2">
      <c r="A40" s="370" t="s">
        <v>1316</v>
      </c>
      <c r="B40" s="1255" t="s">
        <v>795</v>
      </c>
      <c r="C40" s="1255"/>
      <c r="D40" s="1255"/>
      <c r="E40" s="1279">
        <f>SUM(E41)</f>
        <v>0</v>
      </c>
      <c r="F40" s="1280"/>
    </row>
    <row r="41" spans="1:29" s="40" customFormat="1" ht="20.100000000000001" customHeight="1" x14ac:dyDescent="0.2">
      <c r="A41" s="373">
        <v>900</v>
      </c>
      <c r="B41" s="1265" t="s">
        <v>5679</v>
      </c>
      <c r="C41" s="1266"/>
      <c r="D41" s="1267"/>
      <c r="E41" s="1268">
        <f>'01_B_D.1.4.5'!H98</f>
        <v>0</v>
      </c>
      <c r="F41" s="1269"/>
    </row>
    <row r="42" spans="1:29" s="56" customFormat="1" ht="24.95" customHeight="1" x14ac:dyDescent="0.2">
      <c r="A42" s="57" t="s">
        <v>79</v>
      </c>
      <c r="B42" s="42"/>
      <c r="C42" s="43"/>
      <c r="D42" s="43"/>
      <c r="E42" s="1292">
        <f>E33+E40</f>
        <v>0</v>
      </c>
      <c r="F42" s="1293"/>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
      <c r="D45" s="48"/>
      <c r="E45" s="5"/>
    </row>
    <row r="46" spans="1:29" x14ac:dyDescent="0.2">
      <c r="A46" s="48"/>
      <c r="E46" s="5"/>
    </row>
    <row r="47" spans="1:29" x14ac:dyDescent="0.2">
      <c r="A47" s="48"/>
      <c r="E47" s="5"/>
    </row>
    <row r="48" spans="1:29" x14ac:dyDescent="0.2">
      <c r="A48" s="48"/>
      <c r="E48" s="5"/>
    </row>
    <row r="49" spans="1:5" x14ac:dyDescent="0.2">
      <c r="A49" s="48"/>
      <c r="E49" s="5"/>
    </row>
    <row r="50" spans="1:5" x14ac:dyDescent="0.2">
      <c r="A50" s="48"/>
      <c r="E50" s="5"/>
    </row>
    <row r="51" spans="1:5" x14ac:dyDescent="0.2">
      <c r="A51" s="48"/>
      <c r="E51" s="5"/>
    </row>
    <row r="52" spans="1:5" x14ac:dyDescent="0.2">
      <c r="A52" s="48"/>
      <c r="E52" s="5"/>
    </row>
    <row r="53" spans="1:5" x14ac:dyDescent="0.2">
      <c r="A53" s="48"/>
      <c r="E53" s="5"/>
    </row>
    <row r="54" spans="1:5" x14ac:dyDescent="0.2">
      <c r="A54" s="48"/>
      <c r="E54" s="5"/>
    </row>
    <row r="55" spans="1:5" x14ac:dyDescent="0.2">
      <c r="A55" s="48"/>
      <c r="E55" s="5"/>
    </row>
    <row r="56" spans="1:5" x14ac:dyDescent="0.2">
      <c r="B56" s="48"/>
      <c r="E56" s="5"/>
    </row>
    <row r="57" spans="1:5" x14ac:dyDescent="0.2">
      <c r="B57" s="48"/>
      <c r="E57" s="5"/>
    </row>
    <row r="58" spans="1:5" x14ac:dyDescent="0.2">
      <c r="B58" s="48"/>
      <c r="E58" s="5"/>
    </row>
    <row r="59" spans="1:5" x14ac:dyDescent="0.2">
      <c r="B59" s="48"/>
      <c r="E59" s="5"/>
    </row>
    <row r="60" spans="1:5" x14ac:dyDescent="0.2">
      <c r="B60" s="48"/>
      <c r="E60" s="5"/>
    </row>
    <row r="61" spans="1:5" x14ac:dyDescent="0.2">
      <c r="B61" s="48"/>
      <c r="E61" s="5"/>
    </row>
    <row r="62" spans="1:5" x14ac:dyDescent="0.2">
      <c r="B62" s="48"/>
      <c r="E62" s="5"/>
    </row>
    <row r="63" spans="1:5" x14ac:dyDescent="0.2">
      <c r="B63" s="48"/>
      <c r="E63" s="5"/>
    </row>
    <row r="64" spans="1:5" x14ac:dyDescent="0.2">
      <c r="B64" s="48"/>
      <c r="E64" s="5"/>
    </row>
  </sheetData>
  <sheetProtection algorithmName="SHA-512" hashValue="x3l4W145Wpt5ErGK0LdTNC3XeFsxoT2Ij3WiuNo63kmn7Hb3IyE3SlVesM3P1Y7OaDEl85TKCQ8N+wAHxQ4J+A==" saltValue="ZJ1ErTw78iC0WsNaGripm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topLeftCell="A91" zoomScaleNormal="100" zoomScaleSheetLayoutView="100" workbookViewId="0">
      <selection activeCell="D95" sqref="D95"/>
    </sheetView>
  </sheetViews>
  <sheetFormatPr defaultColWidth="8.83203125" defaultRowHeight="12.75" x14ac:dyDescent="0.2"/>
  <cols>
    <col min="1" max="1" width="5.83203125" style="5" customWidth="1"/>
    <col min="2" max="2" width="5.83203125" style="73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62"/>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555"/>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5669</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554"/>
      <c r="B8" s="555" t="s">
        <v>977</v>
      </c>
      <c r="C8" s="50" t="s">
        <v>340</v>
      </c>
      <c r="D8" s="50" t="s">
        <v>1139</v>
      </c>
      <c r="E8" s="556"/>
      <c r="F8" s="557"/>
      <c r="G8" s="557"/>
      <c r="H8" s="558">
        <f>H9+H12+H21+H25+H52+H84</f>
        <v>0</v>
      </c>
      <c r="I8" s="559"/>
    </row>
    <row r="9" spans="1:29" s="46" customFormat="1" ht="24.95" customHeight="1" x14ac:dyDescent="0.25">
      <c r="A9" s="560"/>
      <c r="B9" s="561" t="s">
        <v>977</v>
      </c>
      <c r="C9" s="55" t="s">
        <v>5680</v>
      </c>
      <c r="D9" s="55" t="s">
        <v>5671</v>
      </c>
      <c r="E9" s="562"/>
      <c r="F9" s="563"/>
      <c r="G9" s="563"/>
      <c r="H9" s="564">
        <f>SUM(H10:H11)</f>
        <v>0</v>
      </c>
      <c r="I9" s="565"/>
    </row>
    <row r="10" spans="1:29" ht="24.95" customHeight="1" x14ac:dyDescent="0.2">
      <c r="A10" s="167" t="s">
        <v>73</v>
      </c>
      <c r="B10" s="167" t="s">
        <v>1145</v>
      </c>
      <c r="C10" s="168" t="s">
        <v>5681</v>
      </c>
      <c r="D10" s="169" t="s">
        <v>5682</v>
      </c>
      <c r="E10" s="170" t="s">
        <v>125</v>
      </c>
      <c r="F10" s="171">
        <v>40</v>
      </c>
      <c r="G10" s="117"/>
      <c r="H10" s="172">
        <f>ROUND(G10*F10,2)</f>
        <v>0</v>
      </c>
      <c r="I10" s="169" t="s">
        <v>986</v>
      </c>
    </row>
    <row r="11" spans="1:29" s="526" customFormat="1" ht="12" x14ac:dyDescent="0.2">
      <c r="A11" s="608"/>
      <c r="B11" s="737" t="s">
        <v>2912</v>
      </c>
      <c r="C11" s="593"/>
      <c r="D11" s="397" t="s">
        <v>5682</v>
      </c>
      <c r="E11" s="593"/>
      <c r="F11" s="593"/>
      <c r="G11" s="593"/>
      <c r="H11" s="593"/>
      <c r="I11" s="609"/>
    </row>
    <row r="12" spans="1:29" s="46" customFormat="1" ht="24.95" customHeight="1" x14ac:dyDescent="0.25">
      <c r="A12" s="560"/>
      <c r="B12" s="561" t="s">
        <v>977</v>
      </c>
      <c r="C12" s="55" t="s">
        <v>5672</v>
      </c>
      <c r="D12" s="55" t="s">
        <v>5673</v>
      </c>
      <c r="E12" s="562"/>
      <c r="F12" s="563"/>
      <c r="G12" s="563"/>
      <c r="H12" s="564">
        <f>SUM(H13:H20)</f>
        <v>0</v>
      </c>
      <c r="I12" s="565"/>
    </row>
    <row r="13" spans="1:29" s="46" customFormat="1" ht="24.95" customHeight="1" x14ac:dyDescent="0.25">
      <c r="A13" s="278" t="s">
        <v>75</v>
      </c>
      <c r="B13" s="278" t="s">
        <v>979</v>
      </c>
      <c r="C13" s="382" t="s">
        <v>5683</v>
      </c>
      <c r="D13" s="280" t="s">
        <v>5684</v>
      </c>
      <c r="E13" s="281" t="s">
        <v>92</v>
      </c>
      <c r="F13" s="282">
        <v>1</v>
      </c>
      <c r="G13" s="67"/>
      <c r="H13" s="254">
        <f>ROUND(G13*F13,2)</f>
        <v>0</v>
      </c>
      <c r="I13" s="280" t="s">
        <v>986</v>
      </c>
    </row>
    <row r="14" spans="1:29" s="526" customFormat="1" ht="12" x14ac:dyDescent="0.2">
      <c r="A14" s="608"/>
      <c r="B14" s="737" t="s">
        <v>2912</v>
      </c>
      <c r="C14" s="593"/>
      <c r="D14" s="397" t="s">
        <v>5684</v>
      </c>
      <c r="E14" s="593"/>
      <c r="F14" s="593"/>
      <c r="G14" s="593"/>
      <c r="H14" s="593"/>
      <c r="I14" s="609"/>
    </row>
    <row r="15" spans="1:29" s="526" customFormat="1" ht="96" x14ac:dyDescent="0.2">
      <c r="A15" s="608"/>
      <c r="B15" s="737" t="s">
        <v>1079</v>
      </c>
      <c r="C15" s="593"/>
      <c r="D15" s="738" t="s">
        <v>5685</v>
      </c>
      <c r="E15" s="593"/>
      <c r="F15" s="593"/>
      <c r="G15" s="593"/>
      <c r="H15" s="593"/>
      <c r="I15" s="609"/>
    </row>
    <row r="16" spans="1:29" s="526" customFormat="1" ht="12" x14ac:dyDescent="0.2">
      <c r="A16" s="612"/>
      <c r="B16" s="737" t="s">
        <v>985</v>
      </c>
      <c r="C16" s="613" t="s">
        <v>986</v>
      </c>
      <c r="D16" s="614" t="s">
        <v>5686</v>
      </c>
      <c r="E16" s="615"/>
      <c r="F16" s="613" t="s">
        <v>986</v>
      </c>
      <c r="G16" s="615"/>
      <c r="H16" s="615"/>
      <c r="I16" s="616"/>
    </row>
    <row r="17" spans="1:9" s="526" customFormat="1" ht="12" x14ac:dyDescent="0.2">
      <c r="A17" s="612"/>
      <c r="B17" s="737" t="s">
        <v>985</v>
      </c>
      <c r="C17" s="613" t="s">
        <v>986</v>
      </c>
      <c r="D17" s="614" t="s">
        <v>5687</v>
      </c>
      <c r="E17" s="615"/>
      <c r="F17" s="613" t="s">
        <v>986</v>
      </c>
      <c r="G17" s="615"/>
      <c r="H17" s="615"/>
      <c r="I17" s="616"/>
    </row>
    <row r="18" spans="1:9" s="526" customFormat="1" ht="12" x14ac:dyDescent="0.2">
      <c r="A18" s="612"/>
      <c r="B18" s="737" t="s">
        <v>985</v>
      </c>
      <c r="C18" s="613" t="s">
        <v>986</v>
      </c>
      <c r="D18" s="614" t="s">
        <v>5688</v>
      </c>
      <c r="E18" s="615"/>
      <c r="F18" s="613" t="s">
        <v>986</v>
      </c>
      <c r="G18" s="615"/>
      <c r="H18" s="615"/>
      <c r="I18" s="616"/>
    </row>
    <row r="19" spans="1:9" s="526" customFormat="1" ht="12" x14ac:dyDescent="0.2">
      <c r="A19" s="612"/>
      <c r="B19" s="737" t="s">
        <v>985</v>
      </c>
      <c r="C19" s="613" t="s">
        <v>986</v>
      </c>
      <c r="D19" s="614" t="s">
        <v>5689</v>
      </c>
      <c r="E19" s="615"/>
      <c r="F19" s="613" t="s">
        <v>986</v>
      </c>
      <c r="G19" s="615"/>
      <c r="H19" s="615"/>
      <c r="I19" s="616"/>
    </row>
    <row r="20" spans="1:9" s="526" customFormat="1" ht="12" x14ac:dyDescent="0.2">
      <c r="A20" s="610"/>
      <c r="B20" s="737" t="s">
        <v>985</v>
      </c>
      <c r="C20" s="595" t="s">
        <v>986</v>
      </c>
      <c r="D20" s="596" t="s">
        <v>73</v>
      </c>
      <c r="E20" s="597"/>
      <c r="F20" s="598">
        <v>1</v>
      </c>
      <c r="G20" s="597"/>
      <c r="H20" s="597"/>
      <c r="I20" s="611"/>
    </row>
    <row r="21" spans="1:9" s="46" customFormat="1" ht="24.95" customHeight="1" x14ac:dyDescent="0.25">
      <c r="A21" s="560"/>
      <c r="B21" s="561" t="s">
        <v>977</v>
      </c>
      <c r="C21" s="55" t="s">
        <v>5674</v>
      </c>
      <c r="D21" s="55" t="s">
        <v>5675</v>
      </c>
      <c r="E21" s="562"/>
      <c r="F21" s="563"/>
      <c r="G21" s="563"/>
      <c r="H21" s="564">
        <f>SUM(H22:H24)</f>
        <v>0</v>
      </c>
      <c r="I21" s="565"/>
    </row>
    <row r="22" spans="1:9" s="46" customFormat="1" ht="24.95" customHeight="1" x14ac:dyDescent="0.25">
      <c r="A22" s="278" t="s">
        <v>42</v>
      </c>
      <c r="B22" s="278" t="s">
        <v>979</v>
      </c>
      <c r="C22" s="382" t="s">
        <v>5690</v>
      </c>
      <c r="D22" s="280" t="s">
        <v>5691</v>
      </c>
      <c r="E22" s="281" t="s">
        <v>92</v>
      </c>
      <c r="F22" s="282">
        <v>1</v>
      </c>
      <c r="G22" s="67"/>
      <c r="H22" s="254">
        <f>ROUND(G22*F22,2)</f>
        <v>0</v>
      </c>
      <c r="I22" s="280" t="s">
        <v>986</v>
      </c>
    </row>
    <row r="23" spans="1:9" s="526" customFormat="1" ht="24" x14ac:dyDescent="0.2">
      <c r="A23" s="608"/>
      <c r="B23" s="737" t="s">
        <v>2912</v>
      </c>
      <c r="C23" s="593"/>
      <c r="D23" s="397" t="s">
        <v>5692</v>
      </c>
      <c r="E23" s="593"/>
      <c r="F23" s="593"/>
      <c r="G23" s="593"/>
      <c r="H23" s="593"/>
      <c r="I23" s="609"/>
    </row>
    <row r="24" spans="1:9" s="526" customFormat="1" ht="36" x14ac:dyDescent="0.2">
      <c r="A24" s="608"/>
      <c r="B24" s="737" t="s">
        <v>1079</v>
      </c>
      <c r="C24" s="593"/>
      <c r="D24" s="738" t="s">
        <v>5693</v>
      </c>
      <c r="E24" s="593"/>
      <c r="F24" s="593"/>
      <c r="G24" s="593"/>
      <c r="H24" s="593"/>
      <c r="I24" s="609"/>
    </row>
    <row r="25" spans="1:9" s="46" customFormat="1" ht="24.95" customHeight="1" x14ac:dyDescent="0.25">
      <c r="A25" s="560"/>
      <c r="B25" s="561" t="s">
        <v>977</v>
      </c>
      <c r="C25" s="55" t="s">
        <v>4046</v>
      </c>
      <c r="D25" s="55" t="s">
        <v>5676</v>
      </c>
      <c r="E25" s="562"/>
      <c r="F25" s="563"/>
      <c r="G25" s="563"/>
      <c r="H25" s="564">
        <f>SUM(H26:H51)</f>
        <v>0</v>
      </c>
      <c r="I25" s="565"/>
    </row>
    <row r="26" spans="1:9" s="46" customFormat="1" ht="24.95" customHeight="1" x14ac:dyDescent="0.25">
      <c r="A26" s="278" t="s">
        <v>997</v>
      </c>
      <c r="B26" s="278" t="s">
        <v>979</v>
      </c>
      <c r="C26" s="382" t="s">
        <v>1322</v>
      </c>
      <c r="D26" s="280" t="s">
        <v>5694</v>
      </c>
      <c r="E26" s="281" t="s">
        <v>92</v>
      </c>
      <c r="F26" s="282">
        <v>4</v>
      </c>
      <c r="G26" s="67"/>
      <c r="H26" s="254">
        <f>ROUND(G26*F26,2)</f>
        <v>0</v>
      </c>
      <c r="I26" s="280" t="s">
        <v>986</v>
      </c>
    </row>
    <row r="27" spans="1:9" s="526" customFormat="1" ht="24" x14ac:dyDescent="0.2">
      <c r="A27" s="608"/>
      <c r="B27" s="737" t="s">
        <v>2912</v>
      </c>
      <c r="C27" s="593"/>
      <c r="D27" s="397" t="s">
        <v>5694</v>
      </c>
      <c r="E27" s="593"/>
      <c r="F27" s="593"/>
      <c r="G27" s="593"/>
      <c r="H27" s="593"/>
      <c r="I27" s="609"/>
    </row>
    <row r="28" spans="1:9" s="46" customFormat="1" ht="24.95" customHeight="1" x14ac:dyDescent="0.25">
      <c r="A28" s="278" t="s">
        <v>44</v>
      </c>
      <c r="B28" s="278" t="s">
        <v>979</v>
      </c>
      <c r="C28" s="382" t="s">
        <v>4055</v>
      </c>
      <c r="D28" s="280" t="s">
        <v>5695</v>
      </c>
      <c r="E28" s="281" t="s">
        <v>92</v>
      </c>
      <c r="F28" s="282">
        <v>1</v>
      </c>
      <c r="G28" s="67"/>
      <c r="H28" s="254">
        <f>ROUND(G28*F28,2)</f>
        <v>0</v>
      </c>
      <c r="I28" s="280" t="s">
        <v>986</v>
      </c>
    </row>
    <row r="29" spans="1:9" s="526" customFormat="1" ht="24" x14ac:dyDescent="0.2">
      <c r="A29" s="608"/>
      <c r="B29" s="737" t="s">
        <v>2912</v>
      </c>
      <c r="C29" s="593"/>
      <c r="D29" s="397" t="s">
        <v>5696</v>
      </c>
      <c r="E29" s="593"/>
      <c r="F29" s="593"/>
      <c r="G29" s="593"/>
      <c r="H29" s="593"/>
      <c r="I29" s="609"/>
    </row>
    <row r="30" spans="1:9" s="526" customFormat="1" ht="12" x14ac:dyDescent="0.2">
      <c r="A30" s="612"/>
      <c r="B30" s="737" t="s">
        <v>985</v>
      </c>
      <c r="C30" s="613" t="s">
        <v>986</v>
      </c>
      <c r="D30" s="614" t="s">
        <v>5697</v>
      </c>
      <c r="E30" s="615"/>
      <c r="F30" s="613" t="s">
        <v>986</v>
      </c>
      <c r="G30" s="615"/>
      <c r="H30" s="615"/>
      <c r="I30" s="616"/>
    </row>
    <row r="31" spans="1:9" s="526" customFormat="1" ht="12" x14ac:dyDescent="0.2">
      <c r="A31" s="610"/>
      <c r="B31" s="737" t="s">
        <v>985</v>
      </c>
      <c r="C31" s="595" t="s">
        <v>986</v>
      </c>
      <c r="D31" s="596" t="s">
        <v>73</v>
      </c>
      <c r="E31" s="597"/>
      <c r="F31" s="598">
        <v>1</v>
      </c>
      <c r="G31" s="597"/>
      <c r="H31" s="597"/>
      <c r="I31" s="611"/>
    </row>
    <row r="32" spans="1:9" s="46" customFormat="1" ht="24.95" customHeight="1" x14ac:dyDescent="0.25">
      <c r="A32" s="278" t="s">
        <v>336</v>
      </c>
      <c r="B32" s="278" t="s">
        <v>979</v>
      </c>
      <c r="C32" s="382" t="s">
        <v>4060</v>
      </c>
      <c r="D32" s="280" t="s">
        <v>5698</v>
      </c>
      <c r="E32" s="281" t="s">
        <v>92</v>
      </c>
      <c r="F32" s="282">
        <v>1</v>
      </c>
      <c r="G32" s="67"/>
      <c r="H32" s="254">
        <f>ROUND(G32*F32,2)</f>
        <v>0</v>
      </c>
      <c r="I32" s="280" t="s">
        <v>986</v>
      </c>
    </row>
    <row r="33" spans="1:9" s="526" customFormat="1" ht="12" x14ac:dyDescent="0.2">
      <c r="A33" s="608"/>
      <c r="B33" s="737" t="s">
        <v>2912</v>
      </c>
      <c r="C33" s="593"/>
      <c r="D33" s="397" t="s">
        <v>5698</v>
      </c>
      <c r="E33" s="593"/>
      <c r="F33" s="593"/>
      <c r="G33" s="593"/>
      <c r="H33" s="593"/>
      <c r="I33" s="609"/>
    </row>
    <row r="34" spans="1:9" s="46" customFormat="1" ht="24.95" customHeight="1" x14ac:dyDescent="0.25">
      <c r="A34" s="278" t="s">
        <v>1011</v>
      </c>
      <c r="B34" s="278" t="s">
        <v>979</v>
      </c>
      <c r="C34" s="382" t="s">
        <v>4065</v>
      </c>
      <c r="D34" s="280" t="s">
        <v>5699</v>
      </c>
      <c r="E34" s="281" t="s">
        <v>92</v>
      </c>
      <c r="F34" s="282">
        <v>1</v>
      </c>
      <c r="G34" s="67"/>
      <c r="H34" s="254">
        <f>ROUND(G34*F34,2)</f>
        <v>0</v>
      </c>
      <c r="I34" s="280" t="s">
        <v>986</v>
      </c>
    </row>
    <row r="35" spans="1:9" s="526" customFormat="1" ht="12" x14ac:dyDescent="0.2">
      <c r="A35" s="608"/>
      <c r="B35" s="737" t="s">
        <v>2912</v>
      </c>
      <c r="C35" s="593"/>
      <c r="D35" s="397" t="s">
        <v>5700</v>
      </c>
      <c r="E35" s="593"/>
      <c r="F35" s="593"/>
      <c r="G35" s="593"/>
      <c r="H35" s="593"/>
      <c r="I35" s="609"/>
    </row>
    <row r="36" spans="1:9" s="526" customFormat="1" ht="12" x14ac:dyDescent="0.2">
      <c r="A36" s="612"/>
      <c r="B36" s="737" t="s">
        <v>985</v>
      </c>
      <c r="C36" s="613" t="s">
        <v>986</v>
      </c>
      <c r="D36" s="614" t="s">
        <v>5701</v>
      </c>
      <c r="E36" s="615"/>
      <c r="F36" s="613" t="s">
        <v>986</v>
      </c>
      <c r="G36" s="615"/>
      <c r="H36" s="615"/>
      <c r="I36" s="616"/>
    </row>
    <row r="37" spans="1:9" s="526" customFormat="1" ht="12" x14ac:dyDescent="0.2">
      <c r="A37" s="610"/>
      <c r="B37" s="737" t="s">
        <v>985</v>
      </c>
      <c r="C37" s="595" t="s">
        <v>986</v>
      </c>
      <c r="D37" s="596" t="s">
        <v>73</v>
      </c>
      <c r="E37" s="597"/>
      <c r="F37" s="598">
        <v>1</v>
      </c>
      <c r="G37" s="597"/>
      <c r="H37" s="597"/>
      <c r="I37" s="611"/>
    </row>
    <row r="38" spans="1:9" s="46" customFormat="1" ht="24.95" customHeight="1" x14ac:dyDescent="0.25">
      <c r="A38" s="278" t="s">
        <v>1016</v>
      </c>
      <c r="B38" s="278" t="s">
        <v>979</v>
      </c>
      <c r="C38" s="382" t="s">
        <v>4071</v>
      </c>
      <c r="D38" s="280" t="s">
        <v>5702</v>
      </c>
      <c r="E38" s="281" t="s">
        <v>92</v>
      </c>
      <c r="F38" s="282">
        <v>12</v>
      </c>
      <c r="G38" s="67"/>
      <c r="H38" s="254">
        <f>ROUND(G38*F38,2)</f>
        <v>0</v>
      </c>
      <c r="I38" s="280" t="s">
        <v>986</v>
      </c>
    </row>
    <row r="39" spans="1:9" s="526" customFormat="1" ht="12" x14ac:dyDescent="0.2">
      <c r="A39" s="608"/>
      <c r="B39" s="737" t="s">
        <v>2912</v>
      </c>
      <c r="C39" s="593"/>
      <c r="D39" s="397" t="s">
        <v>5703</v>
      </c>
      <c r="E39" s="593"/>
      <c r="F39" s="593"/>
      <c r="G39" s="593"/>
      <c r="H39" s="593"/>
      <c r="I39" s="609"/>
    </row>
    <row r="40" spans="1:9" s="46" customFormat="1" ht="24.95" customHeight="1" x14ac:dyDescent="0.25">
      <c r="A40" s="278" t="s">
        <v>1024</v>
      </c>
      <c r="B40" s="278" t="s">
        <v>979</v>
      </c>
      <c r="C40" s="382" t="s">
        <v>4077</v>
      </c>
      <c r="D40" s="280" t="s">
        <v>5704</v>
      </c>
      <c r="E40" s="281" t="s">
        <v>92</v>
      </c>
      <c r="F40" s="282">
        <v>2</v>
      </c>
      <c r="G40" s="67"/>
      <c r="H40" s="254">
        <f>ROUND(G40*F40,2)</f>
        <v>0</v>
      </c>
      <c r="I40" s="280" t="s">
        <v>986</v>
      </c>
    </row>
    <row r="41" spans="1:9" s="526" customFormat="1" ht="24" x14ac:dyDescent="0.2">
      <c r="A41" s="608"/>
      <c r="B41" s="737" t="s">
        <v>2912</v>
      </c>
      <c r="C41" s="593"/>
      <c r="D41" s="397" t="s">
        <v>5704</v>
      </c>
      <c r="E41" s="593"/>
      <c r="F41" s="593"/>
      <c r="G41" s="593"/>
      <c r="H41" s="593"/>
      <c r="I41" s="609"/>
    </row>
    <row r="42" spans="1:9" s="526" customFormat="1" ht="12" x14ac:dyDescent="0.2">
      <c r="A42" s="612"/>
      <c r="B42" s="737" t="s">
        <v>985</v>
      </c>
      <c r="C42" s="613" t="s">
        <v>986</v>
      </c>
      <c r="D42" s="614" t="s">
        <v>5705</v>
      </c>
      <c r="E42" s="615"/>
      <c r="F42" s="613" t="s">
        <v>986</v>
      </c>
      <c r="G42" s="615"/>
      <c r="H42" s="615"/>
      <c r="I42" s="616"/>
    </row>
    <row r="43" spans="1:9" s="526" customFormat="1" ht="12" x14ac:dyDescent="0.2">
      <c r="A43" s="610"/>
      <c r="B43" s="737" t="s">
        <v>985</v>
      </c>
      <c r="C43" s="595" t="s">
        <v>986</v>
      </c>
      <c r="D43" s="596" t="s">
        <v>75</v>
      </c>
      <c r="E43" s="597"/>
      <c r="F43" s="598">
        <v>2</v>
      </c>
      <c r="G43" s="597"/>
      <c r="H43" s="597"/>
      <c r="I43" s="611"/>
    </row>
    <row r="44" spans="1:9" s="46" customFormat="1" ht="24.95" customHeight="1" x14ac:dyDescent="0.25">
      <c r="A44" s="278" t="s">
        <v>852</v>
      </c>
      <c r="B44" s="278" t="s">
        <v>979</v>
      </c>
      <c r="C44" s="382" t="s">
        <v>4082</v>
      </c>
      <c r="D44" s="280" t="s">
        <v>5706</v>
      </c>
      <c r="E44" s="281" t="s">
        <v>92</v>
      </c>
      <c r="F44" s="282">
        <v>4</v>
      </c>
      <c r="G44" s="67"/>
      <c r="H44" s="254">
        <f>ROUND(G44*F44,2)</f>
        <v>0</v>
      </c>
      <c r="I44" s="280" t="s">
        <v>986</v>
      </c>
    </row>
    <row r="45" spans="1:9" s="526" customFormat="1" ht="12" x14ac:dyDescent="0.2">
      <c r="A45" s="608"/>
      <c r="B45" s="737" t="s">
        <v>2912</v>
      </c>
      <c r="C45" s="593"/>
      <c r="D45" s="397" t="s">
        <v>5706</v>
      </c>
      <c r="E45" s="593"/>
      <c r="F45" s="593"/>
      <c r="G45" s="593"/>
      <c r="H45" s="593"/>
      <c r="I45" s="609"/>
    </row>
    <row r="46" spans="1:9" s="526" customFormat="1" ht="12" x14ac:dyDescent="0.2">
      <c r="A46" s="612"/>
      <c r="B46" s="737" t="s">
        <v>985</v>
      </c>
      <c r="C46" s="613" t="s">
        <v>986</v>
      </c>
      <c r="D46" s="614" t="s">
        <v>5707</v>
      </c>
      <c r="E46" s="615"/>
      <c r="F46" s="613" t="s">
        <v>986</v>
      </c>
      <c r="G46" s="615"/>
      <c r="H46" s="615"/>
      <c r="I46" s="616"/>
    </row>
    <row r="47" spans="1:9" s="526" customFormat="1" ht="12" x14ac:dyDescent="0.2">
      <c r="A47" s="610"/>
      <c r="B47" s="737" t="s">
        <v>985</v>
      </c>
      <c r="C47" s="595" t="s">
        <v>986</v>
      </c>
      <c r="D47" s="596" t="s">
        <v>997</v>
      </c>
      <c r="E47" s="597"/>
      <c r="F47" s="598">
        <v>4</v>
      </c>
      <c r="G47" s="597"/>
      <c r="H47" s="597"/>
      <c r="I47" s="611"/>
    </row>
    <row r="48" spans="1:9" s="46" customFormat="1" ht="24.95" customHeight="1" x14ac:dyDescent="0.25">
      <c r="A48" s="278" t="s">
        <v>854</v>
      </c>
      <c r="B48" s="278" t="s">
        <v>979</v>
      </c>
      <c r="C48" s="382" t="s">
        <v>4086</v>
      </c>
      <c r="D48" s="280" t="s">
        <v>5708</v>
      </c>
      <c r="E48" s="281" t="s">
        <v>92</v>
      </c>
      <c r="F48" s="282">
        <v>2</v>
      </c>
      <c r="G48" s="67"/>
      <c r="H48" s="254">
        <f>ROUND(G48*F48,2)</f>
        <v>0</v>
      </c>
      <c r="I48" s="280" t="s">
        <v>986</v>
      </c>
    </row>
    <row r="49" spans="1:9" s="526" customFormat="1" ht="12" x14ac:dyDescent="0.2">
      <c r="A49" s="608"/>
      <c r="B49" s="737" t="s">
        <v>2912</v>
      </c>
      <c r="C49" s="593"/>
      <c r="D49" s="397" t="s">
        <v>5708</v>
      </c>
      <c r="E49" s="593"/>
      <c r="F49" s="593"/>
      <c r="G49" s="593"/>
      <c r="H49" s="593"/>
      <c r="I49" s="609"/>
    </row>
    <row r="50" spans="1:9" s="526" customFormat="1" ht="12" x14ac:dyDescent="0.2">
      <c r="A50" s="612"/>
      <c r="B50" s="737" t="s">
        <v>985</v>
      </c>
      <c r="C50" s="613" t="s">
        <v>986</v>
      </c>
      <c r="D50" s="614" t="s">
        <v>5709</v>
      </c>
      <c r="E50" s="615"/>
      <c r="F50" s="613" t="s">
        <v>986</v>
      </c>
      <c r="G50" s="615"/>
      <c r="H50" s="615"/>
      <c r="I50" s="616"/>
    </row>
    <row r="51" spans="1:9" s="526" customFormat="1" ht="12" x14ac:dyDescent="0.2">
      <c r="A51" s="610"/>
      <c r="B51" s="737" t="s">
        <v>985</v>
      </c>
      <c r="C51" s="595" t="s">
        <v>986</v>
      </c>
      <c r="D51" s="596" t="s">
        <v>75</v>
      </c>
      <c r="E51" s="597"/>
      <c r="F51" s="598">
        <v>2</v>
      </c>
      <c r="G51" s="597"/>
      <c r="H51" s="597"/>
      <c r="I51" s="611"/>
    </row>
    <row r="52" spans="1:9" s="46" customFormat="1" ht="24.95" customHeight="1" x14ac:dyDescent="0.25">
      <c r="A52" s="560"/>
      <c r="B52" s="561" t="s">
        <v>977</v>
      </c>
      <c r="C52" s="55" t="s">
        <v>5710</v>
      </c>
      <c r="D52" s="55" t="s">
        <v>5677</v>
      </c>
      <c r="E52" s="562"/>
      <c r="F52" s="563"/>
      <c r="G52" s="563"/>
      <c r="H52" s="564">
        <f>SUM(H53:H83)</f>
        <v>0</v>
      </c>
      <c r="I52" s="565"/>
    </row>
    <row r="53" spans="1:9" s="46" customFormat="1" ht="24.95" customHeight="1" x14ac:dyDescent="0.25">
      <c r="A53" s="278" t="s">
        <v>856</v>
      </c>
      <c r="B53" s="278" t="s">
        <v>979</v>
      </c>
      <c r="C53" s="382" t="s">
        <v>5711</v>
      </c>
      <c r="D53" s="280" t="s">
        <v>5712</v>
      </c>
      <c r="E53" s="281" t="s">
        <v>125</v>
      </c>
      <c r="F53" s="282">
        <v>15</v>
      </c>
      <c r="G53" s="67"/>
      <c r="H53" s="254">
        <f>ROUND(G53*F53,2)</f>
        <v>0</v>
      </c>
      <c r="I53" s="280" t="s">
        <v>986</v>
      </c>
    </row>
    <row r="54" spans="1:9" s="526" customFormat="1" ht="12" x14ac:dyDescent="0.2">
      <c r="A54" s="608"/>
      <c r="B54" s="737" t="s">
        <v>2912</v>
      </c>
      <c r="C54" s="593"/>
      <c r="D54" s="397" t="s">
        <v>5712</v>
      </c>
      <c r="E54" s="593"/>
      <c r="F54" s="593"/>
      <c r="G54" s="593"/>
      <c r="H54" s="593"/>
      <c r="I54" s="609"/>
    </row>
    <row r="55" spans="1:9" s="526" customFormat="1" ht="48" x14ac:dyDescent="0.2">
      <c r="A55" s="608"/>
      <c r="B55" s="737" t="s">
        <v>1079</v>
      </c>
      <c r="C55" s="593"/>
      <c r="D55" s="738" t="s">
        <v>5713</v>
      </c>
      <c r="E55" s="593"/>
      <c r="F55" s="593"/>
      <c r="G55" s="593"/>
      <c r="H55" s="593"/>
      <c r="I55" s="609"/>
    </row>
    <row r="56" spans="1:9" s="46" customFormat="1" ht="24.95" customHeight="1" x14ac:dyDescent="0.25">
      <c r="A56" s="278" t="s">
        <v>858</v>
      </c>
      <c r="B56" s="278" t="s">
        <v>979</v>
      </c>
      <c r="C56" s="382" t="s">
        <v>5714</v>
      </c>
      <c r="D56" s="280" t="s">
        <v>5715</v>
      </c>
      <c r="E56" s="281" t="s">
        <v>125</v>
      </c>
      <c r="F56" s="282">
        <v>54.6</v>
      </c>
      <c r="G56" s="67"/>
      <c r="H56" s="254">
        <f>ROUND(G56*F56,2)</f>
        <v>0</v>
      </c>
      <c r="I56" s="280" t="s">
        <v>986</v>
      </c>
    </row>
    <row r="57" spans="1:9" s="526" customFormat="1" ht="12" x14ac:dyDescent="0.2">
      <c r="A57" s="608"/>
      <c r="B57" s="737" t="s">
        <v>2912</v>
      </c>
      <c r="C57" s="593"/>
      <c r="D57" s="397" t="s">
        <v>5715</v>
      </c>
      <c r="E57" s="593"/>
      <c r="F57" s="593"/>
      <c r="G57" s="593"/>
      <c r="H57" s="593"/>
      <c r="I57" s="609"/>
    </row>
    <row r="58" spans="1:9" s="526" customFormat="1" ht="48" x14ac:dyDescent="0.2">
      <c r="A58" s="608"/>
      <c r="B58" s="737" t="s">
        <v>1079</v>
      </c>
      <c r="C58" s="593"/>
      <c r="D58" s="738" t="s">
        <v>5713</v>
      </c>
      <c r="E58" s="593"/>
      <c r="F58" s="593"/>
      <c r="G58" s="593"/>
      <c r="H58" s="593"/>
      <c r="I58" s="609"/>
    </row>
    <row r="59" spans="1:9" s="46" customFormat="1" ht="24.95" customHeight="1" x14ac:dyDescent="0.25">
      <c r="A59" s="278" t="s">
        <v>860</v>
      </c>
      <c r="B59" s="278" t="s">
        <v>979</v>
      </c>
      <c r="C59" s="382" t="s">
        <v>5716</v>
      </c>
      <c r="D59" s="280" t="s">
        <v>5717</v>
      </c>
      <c r="E59" s="281" t="s">
        <v>125</v>
      </c>
      <c r="F59" s="282">
        <v>40</v>
      </c>
      <c r="G59" s="67"/>
      <c r="H59" s="254">
        <f>ROUND(G59*F59,2)</f>
        <v>0</v>
      </c>
      <c r="I59" s="280" t="s">
        <v>986</v>
      </c>
    </row>
    <row r="60" spans="1:9" s="526" customFormat="1" ht="12" x14ac:dyDescent="0.2">
      <c r="A60" s="608"/>
      <c r="B60" s="737" t="s">
        <v>2912</v>
      </c>
      <c r="C60" s="593"/>
      <c r="D60" s="397" t="s">
        <v>5717</v>
      </c>
      <c r="E60" s="593"/>
      <c r="F60" s="593"/>
      <c r="G60" s="593"/>
      <c r="H60" s="593"/>
      <c r="I60" s="609"/>
    </row>
    <row r="61" spans="1:9" s="526" customFormat="1" ht="48" x14ac:dyDescent="0.2">
      <c r="A61" s="608"/>
      <c r="B61" s="737" t="s">
        <v>1079</v>
      </c>
      <c r="C61" s="593"/>
      <c r="D61" s="738" t="s">
        <v>5713</v>
      </c>
      <c r="E61" s="593"/>
      <c r="F61" s="593"/>
      <c r="G61" s="593"/>
      <c r="H61" s="593"/>
      <c r="I61" s="609"/>
    </row>
    <row r="62" spans="1:9" s="46" customFormat="1" ht="24.95" customHeight="1" x14ac:dyDescent="0.25">
      <c r="A62" s="278" t="s">
        <v>862</v>
      </c>
      <c r="B62" s="278" t="s">
        <v>979</v>
      </c>
      <c r="C62" s="382" t="s">
        <v>5718</v>
      </c>
      <c r="D62" s="280" t="s">
        <v>5719</v>
      </c>
      <c r="E62" s="281" t="s">
        <v>125</v>
      </c>
      <c r="F62" s="282">
        <v>250</v>
      </c>
      <c r="G62" s="67"/>
      <c r="H62" s="254">
        <f>ROUND(G62*F62,2)</f>
        <v>0</v>
      </c>
      <c r="I62" s="280" t="s">
        <v>986</v>
      </c>
    </row>
    <row r="63" spans="1:9" s="526" customFormat="1" ht="12" x14ac:dyDescent="0.2">
      <c r="A63" s="608"/>
      <c r="B63" s="737" t="s">
        <v>2912</v>
      </c>
      <c r="C63" s="593"/>
      <c r="D63" s="397" t="s">
        <v>5719</v>
      </c>
      <c r="E63" s="593"/>
      <c r="F63" s="593"/>
      <c r="G63" s="593"/>
      <c r="H63" s="593"/>
      <c r="I63" s="609"/>
    </row>
    <row r="64" spans="1:9" s="526" customFormat="1" ht="48" x14ac:dyDescent="0.2">
      <c r="A64" s="608"/>
      <c r="B64" s="737" t="s">
        <v>1079</v>
      </c>
      <c r="C64" s="593"/>
      <c r="D64" s="738" t="s">
        <v>5713</v>
      </c>
      <c r="E64" s="593"/>
      <c r="F64" s="593"/>
      <c r="G64" s="593"/>
      <c r="H64" s="593"/>
      <c r="I64" s="609"/>
    </row>
    <row r="65" spans="1:9" s="46" customFormat="1" ht="24.95" customHeight="1" x14ac:dyDescent="0.25">
      <c r="A65" s="278" t="s">
        <v>864</v>
      </c>
      <c r="B65" s="278" t="s">
        <v>979</v>
      </c>
      <c r="C65" s="382" t="s">
        <v>5720</v>
      </c>
      <c r="D65" s="280" t="s">
        <v>5721</v>
      </c>
      <c r="E65" s="281" t="s">
        <v>125</v>
      </c>
      <c r="F65" s="282">
        <v>16.5</v>
      </c>
      <c r="G65" s="67"/>
      <c r="H65" s="254">
        <f>ROUND(G65*F65,2)</f>
        <v>0</v>
      </c>
      <c r="I65" s="280" t="s">
        <v>986</v>
      </c>
    </row>
    <row r="66" spans="1:9" s="526" customFormat="1" ht="12" x14ac:dyDescent="0.2">
      <c r="A66" s="608"/>
      <c r="B66" s="737" t="s">
        <v>2912</v>
      </c>
      <c r="C66" s="593"/>
      <c r="D66" s="397" t="s">
        <v>5721</v>
      </c>
      <c r="E66" s="593"/>
      <c r="F66" s="593"/>
      <c r="G66" s="593"/>
      <c r="H66" s="593"/>
      <c r="I66" s="609"/>
    </row>
    <row r="67" spans="1:9" s="526" customFormat="1" ht="60" x14ac:dyDescent="0.2">
      <c r="A67" s="608"/>
      <c r="B67" s="737" t="s">
        <v>1079</v>
      </c>
      <c r="C67" s="593"/>
      <c r="D67" s="738" t="s">
        <v>5722</v>
      </c>
      <c r="E67" s="593"/>
      <c r="F67" s="593"/>
      <c r="G67" s="593"/>
      <c r="H67" s="593"/>
      <c r="I67" s="609"/>
    </row>
    <row r="68" spans="1:9" s="46" customFormat="1" ht="24.95" customHeight="1" x14ac:dyDescent="0.25">
      <c r="A68" s="278" t="s">
        <v>866</v>
      </c>
      <c r="B68" s="278" t="s">
        <v>979</v>
      </c>
      <c r="C68" s="382" t="s">
        <v>5723</v>
      </c>
      <c r="D68" s="280" t="s">
        <v>5724</v>
      </c>
      <c r="E68" s="281" t="s">
        <v>125</v>
      </c>
      <c r="F68" s="282">
        <v>60.06</v>
      </c>
      <c r="G68" s="67"/>
      <c r="H68" s="254">
        <f>ROUND(G68*F68,2)</f>
        <v>0</v>
      </c>
      <c r="I68" s="280" t="s">
        <v>986</v>
      </c>
    </row>
    <row r="69" spans="1:9" s="526" customFormat="1" ht="12" x14ac:dyDescent="0.2">
      <c r="A69" s="608"/>
      <c r="B69" s="737" t="s">
        <v>2912</v>
      </c>
      <c r="C69" s="593"/>
      <c r="D69" s="397" t="s">
        <v>5724</v>
      </c>
      <c r="E69" s="593"/>
      <c r="F69" s="593"/>
      <c r="G69" s="593"/>
      <c r="H69" s="593"/>
      <c r="I69" s="609"/>
    </row>
    <row r="70" spans="1:9" s="526" customFormat="1" ht="60" x14ac:dyDescent="0.2">
      <c r="A70" s="608"/>
      <c r="B70" s="737" t="s">
        <v>1079</v>
      </c>
      <c r="C70" s="593"/>
      <c r="D70" s="738" t="s">
        <v>5722</v>
      </c>
      <c r="E70" s="593"/>
      <c r="F70" s="593"/>
      <c r="G70" s="593"/>
      <c r="H70" s="593"/>
      <c r="I70" s="609"/>
    </row>
    <row r="71" spans="1:9" s="46" customFormat="1" ht="24.95" customHeight="1" x14ac:dyDescent="0.25">
      <c r="A71" s="278" t="s">
        <v>868</v>
      </c>
      <c r="B71" s="278" t="s">
        <v>979</v>
      </c>
      <c r="C71" s="382" t="s">
        <v>5725</v>
      </c>
      <c r="D71" s="280" t="s">
        <v>5726</v>
      </c>
      <c r="E71" s="281" t="s">
        <v>125</v>
      </c>
      <c r="F71" s="282">
        <v>30</v>
      </c>
      <c r="G71" s="67"/>
      <c r="H71" s="254">
        <f>ROUND(G71*F71,2)</f>
        <v>0</v>
      </c>
      <c r="I71" s="280" t="s">
        <v>986</v>
      </c>
    </row>
    <row r="72" spans="1:9" s="526" customFormat="1" ht="12" x14ac:dyDescent="0.2">
      <c r="A72" s="608"/>
      <c r="B72" s="737" t="s">
        <v>2912</v>
      </c>
      <c r="C72" s="593"/>
      <c r="D72" s="397" t="s">
        <v>5726</v>
      </c>
      <c r="E72" s="593"/>
      <c r="F72" s="593"/>
      <c r="G72" s="593"/>
      <c r="H72" s="593"/>
      <c r="I72" s="609"/>
    </row>
    <row r="73" spans="1:9" s="526" customFormat="1" ht="60" x14ac:dyDescent="0.2">
      <c r="A73" s="608"/>
      <c r="B73" s="737" t="s">
        <v>1079</v>
      </c>
      <c r="C73" s="593"/>
      <c r="D73" s="738" t="s">
        <v>5722</v>
      </c>
      <c r="E73" s="593"/>
      <c r="F73" s="593"/>
      <c r="G73" s="593"/>
      <c r="H73" s="593"/>
      <c r="I73" s="609"/>
    </row>
    <row r="74" spans="1:9" s="46" customFormat="1" ht="24.95" customHeight="1" x14ac:dyDescent="0.25">
      <c r="A74" s="278" t="s">
        <v>870</v>
      </c>
      <c r="B74" s="278" t="s">
        <v>979</v>
      </c>
      <c r="C74" s="382" t="s">
        <v>5727</v>
      </c>
      <c r="D74" s="280" t="s">
        <v>5728</v>
      </c>
      <c r="E74" s="281" t="s">
        <v>125</v>
      </c>
      <c r="F74" s="282">
        <v>15</v>
      </c>
      <c r="G74" s="67"/>
      <c r="H74" s="254">
        <f>ROUND(G74*F74,2)</f>
        <v>0</v>
      </c>
      <c r="I74" s="280" t="s">
        <v>986</v>
      </c>
    </row>
    <row r="75" spans="1:9" s="526" customFormat="1" ht="12" x14ac:dyDescent="0.2">
      <c r="A75" s="608"/>
      <c r="B75" s="737" t="s">
        <v>2912</v>
      </c>
      <c r="C75" s="593"/>
      <c r="D75" s="397" t="s">
        <v>5728</v>
      </c>
      <c r="E75" s="593"/>
      <c r="F75" s="593"/>
      <c r="G75" s="593"/>
      <c r="H75" s="593"/>
      <c r="I75" s="609"/>
    </row>
    <row r="76" spans="1:9" s="526" customFormat="1" ht="60" x14ac:dyDescent="0.2">
      <c r="A76" s="608"/>
      <c r="B76" s="737" t="s">
        <v>1079</v>
      </c>
      <c r="C76" s="593"/>
      <c r="D76" s="738" t="s">
        <v>5722</v>
      </c>
      <c r="E76" s="593"/>
      <c r="F76" s="593"/>
      <c r="G76" s="593"/>
      <c r="H76" s="593"/>
      <c r="I76" s="609"/>
    </row>
    <row r="77" spans="1:9" s="46" customFormat="1" ht="24.95" customHeight="1" x14ac:dyDescent="0.25">
      <c r="A77" s="278" t="s">
        <v>872</v>
      </c>
      <c r="B77" s="278" t="s">
        <v>979</v>
      </c>
      <c r="C77" s="382" t="s">
        <v>5729</v>
      </c>
      <c r="D77" s="280" t="s">
        <v>5730</v>
      </c>
      <c r="E77" s="281" t="s">
        <v>106</v>
      </c>
      <c r="F77" s="282">
        <v>1</v>
      </c>
      <c r="G77" s="67"/>
      <c r="H77" s="254">
        <f>ROUND(G77*F77,2)</f>
        <v>0</v>
      </c>
      <c r="I77" s="280" t="s">
        <v>986</v>
      </c>
    </row>
    <row r="78" spans="1:9" s="526" customFormat="1" ht="12" x14ac:dyDescent="0.2">
      <c r="A78" s="608"/>
      <c r="B78" s="737" t="s">
        <v>2912</v>
      </c>
      <c r="C78" s="593"/>
      <c r="D78" s="397" t="s">
        <v>5730</v>
      </c>
      <c r="E78" s="593"/>
      <c r="F78" s="593"/>
      <c r="G78" s="593"/>
      <c r="H78" s="593"/>
      <c r="I78" s="609"/>
    </row>
    <row r="79" spans="1:9" s="46" customFormat="1" ht="24.95" customHeight="1" x14ac:dyDescent="0.25">
      <c r="A79" s="278" t="s">
        <v>874</v>
      </c>
      <c r="B79" s="278" t="s">
        <v>979</v>
      </c>
      <c r="C79" s="382" t="s">
        <v>5731</v>
      </c>
      <c r="D79" s="280" t="s">
        <v>5732</v>
      </c>
      <c r="E79" s="281" t="s">
        <v>125</v>
      </c>
      <c r="F79" s="282">
        <v>15</v>
      </c>
      <c r="G79" s="67"/>
      <c r="H79" s="254">
        <f>ROUND(G79*F79,2)</f>
        <v>0</v>
      </c>
      <c r="I79" s="280" t="s">
        <v>986</v>
      </c>
    </row>
    <row r="80" spans="1:9" s="526" customFormat="1" ht="12" x14ac:dyDescent="0.2">
      <c r="A80" s="608"/>
      <c r="B80" s="737" t="s">
        <v>2912</v>
      </c>
      <c r="C80" s="593"/>
      <c r="D80" s="397" t="s">
        <v>5733</v>
      </c>
      <c r="E80" s="593"/>
      <c r="F80" s="593"/>
      <c r="G80" s="593"/>
      <c r="H80" s="593"/>
      <c r="I80" s="609"/>
    </row>
    <row r="81" spans="1:9" s="46" customFormat="1" ht="24.95" customHeight="1" x14ac:dyDescent="0.25">
      <c r="A81" s="278" t="s">
        <v>876</v>
      </c>
      <c r="B81" s="278" t="s">
        <v>979</v>
      </c>
      <c r="C81" s="382" t="s">
        <v>5734</v>
      </c>
      <c r="D81" s="280" t="s">
        <v>5735</v>
      </c>
      <c r="E81" s="281" t="s">
        <v>125</v>
      </c>
      <c r="F81" s="282">
        <v>54.6</v>
      </c>
      <c r="G81" s="67"/>
      <c r="H81" s="254">
        <f>ROUND(G81*F81,2)</f>
        <v>0</v>
      </c>
      <c r="I81" s="280" t="s">
        <v>986</v>
      </c>
    </row>
    <row r="82" spans="1:9" s="526" customFormat="1" ht="12" x14ac:dyDescent="0.2">
      <c r="A82" s="608"/>
      <c r="B82" s="737" t="s">
        <v>2912</v>
      </c>
      <c r="C82" s="593"/>
      <c r="D82" s="397" t="s">
        <v>5735</v>
      </c>
      <c r="E82" s="593"/>
      <c r="F82" s="593"/>
      <c r="G82" s="593"/>
      <c r="H82" s="593"/>
      <c r="I82" s="609"/>
    </row>
    <row r="83" spans="1:9" s="526" customFormat="1" ht="24" x14ac:dyDescent="0.2">
      <c r="A83" s="608"/>
      <c r="B83" s="737" t="s">
        <v>1079</v>
      </c>
      <c r="C83" s="593"/>
      <c r="D83" s="738" t="s">
        <v>5736</v>
      </c>
      <c r="E83" s="593"/>
      <c r="F83" s="593"/>
      <c r="G83" s="593"/>
      <c r="H83" s="593"/>
      <c r="I83" s="609"/>
    </row>
    <row r="84" spans="1:9" s="46" customFormat="1" ht="24.95" customHeight="1" x14ac:dyDescent="0.25">
      <c r="A84" s="560"/>
      <c r="B84" s="561" t="s">
        <v>977</v>
      </c>
      <c r="C84" s="55" t="s">
        <v>5737</v>
      </c>
      <c r="D84" s="55" t="s">
        <v>5678</v>
      </c>
      <c r="E84" s="562"/>
      <c r="F84" s="563"/>
      <c r="G84" s="563"/>
      <c r="H84" s="564">
        <f>SUM(H85:H96)</f>
        <v>0</v>
      </c>
      <c r="I84" s="565"/>
    </row>
    <row r="85" spans="1:9" s="46" customFormat="1" ht="24.95" customHeight="1" x14ac:dyDescent="0.25">
      <c r="A85" s="278" t="s">
        <v>878</v>
      </c>
      <c r="B85" s="278" t="s">
        <v>979</v>
      </c>
      <c r="C85" s="382" t="s">
        <v>5738</v>
      </c>
      <c r="D85" s="280" t="s">
        <v>5739</v>
      </c>
      <c r="E85" s="281" t="s">
        <v>92</v>
      </c>
      <c r="F85" s="282">
        <v>1</v>
      </c>
      <c r="G85" s="67"/>
      <c r="H85" s="254">
        <f>ROUND(G85*F85,2)</f>
        <v>0</v>
      </c>
      <c r="I85" s="280" t="s">
        <v>986</v>
      </c>
    </row>
    <row r="86" spans="1:9" s="526" customFormat="1" ht="12" x14ac:dyDescent="0.2">
      <c r="A86" s="608"/>
      <c r="B86" s="737" t="s">
        <v>2912</v>
      </c>
      <c r="C86" s="593"/>
      <c r="D86" s="397" t="s">
        <v>5739</v>
      </c>
      <c r="E86" s="593"/>
      <c r="F86" s="593"/>
      <c r="G86" s="593"/>
      <c r="H86" s="593"/>
      <c r="I86" s="609"/>
    </row>
    <row r="87" spans="1:9" ht="24.95" customHeight="1" x14ac:dyDescent="0.2">
      <c r="A87" s="167" t="s">
        <v>880</v>
      </c>
      <c r="B87" s="167" t="s">
        <v>1145</v>
      </c>
      <c r="C87" s="168" t="s">
        <v>5740</v>
      </c>
      <c r="D87" s="169" t="s">
        <v>5741</v>
      </c>
      <c r="E87" s="170" t="s">
        <v>92</v>
      </c>
      <c r="F87" s="171">
        <v>1</v>
      </c>
      <c r="G87" s="117"/>
      <c r="H87" s="172">
        <f>ROUND(G87*F87,2)</f>
        <v>0</v>
      </c>
      <c r="I87" s="169" t="s">
        <v>986</v>
      </c>
    </row>
    <row r="88" spans="1:9" s="526" customFormat="1" ht="12" x14ac:dyDescent="0.2">
      <c r="A88" s="608"/>
      <c r="B88" s="737" t="s">
        <v>2912</v>
      </c>
      <c r="C88" s="593"/>
      <c r="D88" s="397" t="s">
        <v>5742</v>
      </c>
      <c r="E88" s="593"/>
      <c r="F88" s="593"/>
      <c r="G88" s="593"/>
      <c r="H88" s="593"/>
      <c r="I88" s="609"/>
    </row>
    <row r="89" spans="1:9" s="46" customFormat="1" ht="24.95" customHeight="1" x14ac:dyDescent="0.25">
      <c r="A89" s="278" t="s">
        <v>882</v>
      </c>
      <c r="B89" s="278" t="s">
        <v>979</v>
      </c>
      <c r="C89" s="382" t="s">
        <v>5743</v>
      </c>
      <c r="D89" s="280" t="s">
        <v>5744</v>
      </c>
      <c r="E89" s="281" t="s">
        <v>92</v>
      </c>
      <c r="F89" s="282">
        <v>1</v>
      </c>
      <c r="G89" s="67"/>
      <c r="H89" s="254">
        <f>ROUND(G89*F89,2)</f>
        <v>0</v>
      </c>
      <c r="I89" s="280" t="s">
        <v>986</v>
      </c>
    </row>
    <row r="90" spans="1:9" s="526" customFormat="1" ht="24" x14ac:dyDescent="0.2">
      <c r="A90" s="608"/>
      <c r="B90" s="737" t="s">
        <v>2912</v>
      </c>
      <c r="C90" s="593"/>
      <c r="D90" s="397" t="s">
        <v>5745</v>
      </c>
      <c r="E90" s="593"/>
      <c r="F90" s="593"/>
      <c r="G90" s="593"/>
      <c r="H90" s="593"/>
      <c r="I90" s="609"/>
    </row>
    <row r="91" spans="1:9" s="46" customFormat="1" ht="24.95" customHeight="1" x14ac:dyDescent="0.25">
      <c r="A91" s="278" t="s">
        <v>884</v>
      </c>
      <c r="B91" s="278" t="s">
        <v>979</v>
      </c>
      <c r="C91" s="382" t="s">
        <v>5746</v>
      </c>
      <c r="D91" s="280" t="s">
        <v>5747</v>
      </c>
      <c r="E91" s="281" t="s">
        <v>92</v>
      </c>
      <c r="F91" s="282">
        <v>2</v>
      </c>
      <c r="G91" s="67"/>
      <c r="H91" s="254">
        <f>ROUND(G91*F91,2)</f>
        <v>0</v>
      </c>
      <c r="I91" s="280" t="s">
        <v>986</v>
      </c>
    </row>
    <row r="92" spans="1:9" s="526" customFormat="1" ht="12" x14ac:dyDescent="0.2">
      <c r="A92" s="608"/>
      <c r="B92" s="737" t="s">
        <v>2912</v>
      </c>
      <c r="C92" s="593"/>
      <c r="D92" s="397" t="s">
        <v>5747</v>
      </c>
      <c r="E92" s="593"/>
      <c r="F92" s="593"/>
      <c r="G92" s="593"/>
      <c r="H92" s="593"/>
      <c r="I92" s="609"/>
    </row>
    <row r="93" spans="1:9" s="46" customFormat="1" ht="24.95" customHeight="1" x14ac:dyDescent="0.25">
      <c r="A93" s="278" t="s">
        <v>886</v>
      </c>
      <c r="B93" s="278" t="s">
        <v>979</v>
      </c>
      <c r="C93" s="382" t="s">
        <v>5748</v>
      </c>
      <c r="D93" s="280" t="s">
        <v>5749</v>
      </c>
      <c r="E93" s="281" t="s">
        <v>92</v>
      </c>
      <c r="F93" s="282">
        <v>1</v>
      </c>
      <c r="G93" s="67"/>
      <c r="H93" s="254">
        <f>ROUND(G93*F93,2)</f>
        <v>0</v>
      </c>
      <c r="I93" s="280" t="s">
        <v>986</v>
      </c>
    </row>
    <row r="94" spans="1:9" s="526" customFormat="1" ht="12" x14ac:dyDescent="0.2">
      <c r="A94" s="608"/>
      <c r="B94" s="737" t="s">
        <v>2912</v>
      </c>
      <c r="C94" s="593"/>
      <c r="D94" s="397" t="s">
        <v>5749</v>
      </c>
      <c r="E94" s="593"/>
      <c r="F94" s="593"/>
      <c r="G94" s="593"/>
      <c r="H94" s="593"/>
      <c r="I94" s="609"/>
    </row>
    <row r="95" spans="1:9" s="46" customFormat="1" ht="24.95" customHeight="1" x14ac:dyDescent="0.25">
      <c r="A95" s="278" t="s">
        <v>888</v>
      </c>
      <c r="B95" s="278" t="s">
        <v>979</v>
      </c>
      <c r="C95" s="382" t="s">
        <v>5750</v>
      </c>
      <c r="D95" s="280" t="s">
        <v>5751</v>
      </c>
      <c r="E95" s="281" t="s">
        <v>92</v>
      </c>
      <c r="F95" s="282">
        <v>1</v>
      </c>
      <c r="G95" s="67"/>
      <c r="H95" s="254">
        <f>ROUND(G95*F95,2)</f>
        <v>0</v>
      </c>
      <c r="I95" s="280" t="s">
        <v>986</v>
      </c>
    </row>
    <row r="96" spans="1:9" s="526" customFormat="1" ht="12" x14ac:dyDescent="0.2">
      <c r="A96" s="608"/>
      <c r="B96" s="737" t="s">
        <v>2912</v>
      </c>
      <c r="C96" s="593"/>
      <c r="D96" s="397" t="s">
        <v>5751</v>
      </c>
      <c r="E96" s="593"/>
      <c r="F96" s="593"/>
      <c r="G96" s="593"/>
      <c r="H96" s="593"/>
      <c r="I96" s="609"/>
    </row>
    <row r="97" spans="1:9" ht="24.95" customHeight="1" x14ac:dyDescent="0.2">
      <c r="A97" s="554"/>
      <c r="B97" s="555" t="s">
        <v>977</v>
      </c>
      <c r="C97" s="50" t="s">
        <v>795</v>
      </c>
      <c r="D97" s="50" t="s">
        <v>795</v>
      </c>
      <c r="E97" s="556"/>
      <c r="F97" s="557"/>
      <c r="G97" s="557"/>
      <c r="H97" s="558">
        <f>H98</f>
        <v>0</v>
      </c>
      <c r="I97" s="559"/>
    </row>
    <row r="98" spans="1:9" s="46" customFormat="1" ht="24.95" customHeight="1" x14ac:dyDescent="0.25">
      <c r="A98" s="560"/>
      <c r="B98" s="561" t="s">
        <v>977</v>
      </c>
      <c r="C98" s="55" t="s">
        <v>5752</v>
      </c>
      <c r="D98" s="55" t="s">
        <v>5679</v>
      </c>
      <c r="E98" s="562"/>
      <c r="F98" s="563"/>
      <c r="G98" s="563"/>
      <c r="H98" s="564">
        <f>SUM(H99:H143)</f>
        <v>0</v>
      </c>
      <c r="I98" s="565"/>
    </row>
    <row r="99" spans="1:9" s="46" customFormat="1" ht="24.95" customHeight="1" x14ac:dyDescent="0.25">
      <c r="A99" s="964" t="s">
        <v>890</v>
      </c>
      <c r="B99" s="964" t="s">
        <v>979</v>
      </c>
      <c r="C99" s="977" t="s">
        <v>5753</v>
      </c>
      <c r="D99" s="1316"/>
      <c r="E99" s="1317"/>
      <c r="F99" s="1317"/>
      <c r="G99" s="1317"/>
      <c r="H99" s="1317"/>
      <c r="I99" s="1318"/>
    </row>
    <row r="100" spans="1:9" s="526" customFormat="1" ht="12" x14ac:dyDescent="0.2">
      <c r="A100" s="1226"/>
      <c r="B100" s="1227" t="s">
        <v>2912</v>
      </c>
      <c r="C100" s="1228"/>
      <c r="D100" s="1229" t="s">
        <v>5754</v>
      </c>
      <c r="E100" s="1228"/>
      <c r="F100" s="1228"/>
      <c r="G100" s="1228"/>
      <c r="H100" s="1228"/>
      <c r="I100" s="1230"/>
    </row>
    <row r="101" spans="1:9" s="526" customFormat="1" ht="36" x14ac:dyDescent="0.2">
      <c r="A101" s="1226"/>
      <c r="B101" s="1227" t="s">
        <v>1079</v>
      </c>
      <c r="C101" s="1228"/>
      <c r="D101" s="1231" t="s">
        <v>5755</v>
      </c>
      <c r="E101" s="1228"/>
      <c r="F101" s="1228"/>
      <c r="G101" s="1228"/>
      <c r="H101" s="1228"/>
      <c r="I101" s="1230"/>
    </row>
    <row r="102" spans="1:9" s="46" customFormat="1" ht="24.95" customHeight="1" x14ac:dyDescent="0.25">
      <c r="A102" s="278" t="s">
        <v>891</v>
      </c>
      <c r="B102" s="278" t="s">
        <v>979</v>
      </c>
      <c r="C102" s="382" t="s">
        <v>5756</v>
      </c>
      <c r="D102" s="280" t="s">
        <v>5757</v>
      </c>
      <c r="E102" s="281" t="s">
        <v>744</v>
      </c>
      <c r="F102" s="282">
        <v>1</v>
      </c>
      <c r="G102" s="67"/>
      <c r="H102" s="254">
        <f>ROUND(G102*F102,2)</f>
        <v>0</v>
      </c>
      <c r="I102" s="280" t="s">
        <v>986</v>
      </c>
    </row>
    <row r="103" spans="1:9" s="526" customFormat="1" ht="12" x14ac:dyDescent="0.2">
      <c r="A103" s="608"/>
      <c r="B103" s="737" t="s">
        <v>2912</v>
      </c>
      <c r="C103" s="593"/>
      <c r="D103" s="397" t="s">
        <v>5757</v>
      </c>
      <c r="E103" s="593"/>
      <c r="F103" s="593"/>
      <c r="G103" s="593"/>
      <c r="H103" s="593"/>
      <c r="I103" s="609"/>
    </row>
    <row r="104" spans="1:9" s="46" customFormat="1" ht="24.95" customHeight="1" x14ac:dyDescent="0.25">
      <c r="A104" s="278" t="s">
        <v>892</v>
      </c>
      <c r="B104" s="278" t="s">
        <v>979</v>
      </c>
      <c r="C104" s="382" t="s">
        <v>5758</v>
      </c>
      <c r="D104" s="280" t="s">
        <v>5759</v>
      </c>
      <c r="E104" s="281" t="s">
        <v>744</v>
      </c>
      <c r="F104" s="282">
        <v>1</v>
      </c>
      <c r="G104" s="67"/>
      <c r="H104" s="254">
        <f>ROUND(G104*F104,2)</f>
        <v>0</v>
      </c>
      <c r="I104" s="280" t="s">
        <v>986</v>
      </c>
    </row>
    <row r="105" spans="1:9" s="526" customFormat="1" ht="12" x14ac:dyDescent="0.2">
      <c r="A105" s="608"/>
      <c r="B105" s="737" t="s">
        <v>2912</v>
      </c>
      <c r="C105" s="593"/>
      <c r="D105" s="397" t="s">
        <v>5759</v>
      </c>
      <c r="E105" s="593"/>
      <c r="F105" s="593"/>
      <c r="G105" s="593"/>
      <c r="H105" s="593"/>
      <c r="I105" s="609"/>
    </row>
    <row r="106" spans="1:9" s="46" customFormat="1" ht="24.95" customHeight="1" x14ac:dyDescent="0.25">
      <c r="A106" s="278" t="s">
        <v>893</v>
      </c>
      <c r="B106" s="278" t="s">
        <v>979</v>
      </c>
      <c r="C106" s="382" t="s">
        <v>1330</v>
      </c>
      <c r="D106" s="280" t="s">
        <v>5760</v>
      </c>
      <c r="E106" s="281" t="s">
        <v>744</v>
      </c>
      <c r="F106" s="282">
        <v>1</v>
      </c>
      <c r="G106" s="67"/>
      <c r="H106" s="254">
        <f>ROUND(G106*F106,2)</f>
        <v>0</v>
      </c>
      <c r="I106" s="280" t="s">
        <v>986</v>
      </c>
    </row>
    <row r="107" spans="1:9" s="526" customFormat="1" ht="12" x14ac:dyDescent="0.2">
      <c r="A107" s="608"/>
      <c r="B107" s="737" t="s">
        <v>2912</v>
      </c>
      <c r="C107" s="593"/>
      <c r="D107" s="397" t="s">
        <v>5760</v>
      </c>
      <c r="E107" s="593"/>
      <c r="F107" s="593"/>
      <c r="G107" s="593"/>
      <c r="H107" s="593"/>
      <c r="I107" s="609"/>
    </row>
    <row r="108" spans="1:9" s="46" customFormat="1" ht="24.95" customHeight="1" x14ac:dyDescent="0.25">
      <c r="A108" s="278" t="s">
        <v>894</v>
      </c>
      <c r="B108" s="278" t="s">
        <v>979</v>
      </c>
      <c r="C108" s="382" t="s">
        <v>5761</v>
      </c>
      <c r="D108" s="280" t="s">
        <v>5762</v>
      </c>
      <c r="E108" s="281" t="s">
        <v>744</v>
      </c>
      <c r="F108" s="282">
        <v>1</v>
      </c>
      <c r="G108" s="67"/>
      <c r="H108" s="254">
        <f>ROUND(G108*F108,2)</f>
        <v>0</v>
      </c>
      <c r="I108" s="280" t="s">
        <v>986</v>
      </c>
    </row>
    <row r="109" spans="1:9" s="526" customFormat="1" ht="12" x14ac:dyDescent="0.2">
      <c r="A109" s="608"/>
      <c r="B109" s="737" t="s">
        <v>2912</v>
      </c>
      <c r="C109" s="593"/>
      <c r="D109" s="397" t="s">
        <v>5762</v>
      </c>
      <c r="E109" s="593"/>
      <c r="F109" s="593"/>
      <c r="G109" s="593"/>
      <c r="H109" s="593"/>
      <c r="I109" s="609"/>
    </row>
    <row r="110" spans="1:9" s="46" customFormat="1" ht="24.95" customHeight="1" x14ac:dyDescent="0.25">
      <c r="A110" s="278" t="s">
        <v>896</v>
      </c>
      <c r="B110" s="278" t="s">
        <v>979</v>
      </c>
      <c r="C110" s="382" t="s">
        <v>5763</v>
      </c>
      <c r="D110" s="280" t="s">
        <v>5764</v>
      </c>
      <c r="E110" s="281" t="s">
        <v>744</v>
      </c>
      <c r="F110" s="282">
        <v>1</v>
      </c>
      <c r="G110" s="67"/>
      <c r="H110" s="254">
        <f>ROUND(G110*F110,2)</f>
        <v>0</v>
      </c>
      <c r="I110" s="280" t="s">
        <v>986</v>
      </c>
    </row>
    <row r="111" spans="1:9" s="526" customFormat="1" ht="12" x14ac:dyDescent="0.2">
      <c r="A111" s="608"/>
      <c r="B111" s="737" t="s">
        <v>2912</v>
      </c>
      <c r="C111" s="593"/>
      <c r="D111" s="397" t="s">
        <v>5764</v>
      </c>
      <c r="E111" s="593"/>
      <c r="F111" s="593"/>
      <c r="G111" s="593"/>
      <c r="H111" s="593"/>
      <c r="I111" s="609"/>
    </row>
    <row r="112" spans="1:9" s="46" customFormat="1" ht="24.95" customHeight="1" x14ac:dyDescent="0.25">
      <c r="A112" s="278" t="s">
        <v>898</v>
      </c>
      <c r="B112" s="278" t="s">
        <v>979</v>
      </c>
      <c r="C112" s="382" t="s">
        <v>5765</v>
      </c>
      <c r="D112" s="280" t="s">
        <v>5766</v>
      </c>
      <c r="E112" s="281" t="s">
        <v>744</v>
      </c>
      <c r="F112" s="282">
        <v>1</v>
      </c>
      <c r="G112" s="67"/>
      <c r="H112" s="254">
        <f>ROUND(G112*F112,2)</f>
        <v>0</v>
      </c>
      <c r="I112" s="280" t="s">
        <v>986</v>
      </c>
    </row>
    <row r="113" spans="1:9" s="526" customFormat="1" ht="12" x14ac:dyDescent="0.2">
      <c r="A113" s="608"/>
      <c r="B113" s="737" t="s">
        <v>2912</v>
      </c>
      <c r="C113" s="593"/>
      <c r="D113" s="397" t="s">
        <v>5766</v>
      </c>
      <c r="E113" s="593"/>
      <c r="F113" s="593"/>
      <c r="G113" s="593"/>
      <c r="H113" s="593"/>
      <c r="I113" s="609"/>
    </row>
    <row r="114" spans="1:9" s="46" customFormat="1" ht="24.95" customHeight="1" x14ac:dyDescent="0.25">
      <c r="A114" s="278" t="s">
        <v>900</v>
      </c>
      <c r="B114" s="278" t="s">
        <v>979</v>
      </c>
      <c r="C114" s="382" t="s">
        <v>5767</v>
      </c>
      <c r="D114" s="280" t="s">
        <v>5768</v>
      </c>
      <c r="E114" s="281" t="s">
        <v>744</v>
      </c>
      <c r="F114" s="282">
        <v>1</v>
      </c>
      <c r="G114" s="67"/>
      <c r="H114" s="254">
        <f>ROUND(G114*F114,2)</f>
        <v>0</v>
      </c>
      <c r="I114" s="280" t="s">
        <v>986</v>
      </c>
    </row>
    <row r="115" spans="1:9" s="526" customFormat="1" ht="12" x14ac:dyDescent="0.2">
      <c r="A115" s="608"/>
      <c r="B115" s="737" t="s">
        <v>2912</v>
      </c>
      <c r="C115" s="593"/>
      <c r="D115" s="397" t="s">
        <v>5768</v>
      </c>
      <c r="E115" s="593"/>
      <c r="F115" s="593"/>
      <c r="G115" s="593"/>
      <c r="H115" s="593"/>
      <c r="I115" s="609"/>
    </row>
    <row r="116" spans="1:9" s="46" customFormat="1" ht="24.95" customHeight="1" x14ac:dyDescent="0.25">
      <c r="A116" s="278" t="s">
        <v>902</v>
      </c>
      <c r="B116" s="278" t="s">
        <v>979</v>
      </c>
      <c r="C116" s="382" t="s">
        <v>5769</v>
      </c>
      <c r="D116" s="280" t="s">
        <v>5770</v>
      </c>
      <c r="E116" s="281" t="s">
        <v>940</v>
      </c>
      <c r="F116" s="282">
        <v>8</v>
      </c>
      <c r="G116" s="67"/>
      <c r="H116" s="254">
        <f>ROUND(G116*F116,2)</f>
        <v>0</v>
      </c>
      <c r="I116" s="280" t="s">
        <v>986</v>
      </c>
    </row>
    <row r="117" spans="1:9" s="526" customFormat="1" ht="12" x14ac:dyDescent="0.2">
      <c r="A117" s="608"/>
      <c r="B117" s="737" t="s">
        <v>2912</v>
      </c>
      <c r="C117" s="593"/>
      <c r="D117" s="397" t="s">
        <v>5770</v>
      </c>
      <c r="E117" s="593"/>
      <c r="F117" s="593"/>
      <c r="G117" s="593"/>
      <c r="H117" s="593"/>
      <c r="I117" s="609"/>
    </row>
    <row r="118" spans="1:9" s="46" customFormat="1" ht="24.95" customHeight="1" x14ac:dyDescent="0.25">
      <c r="A118" s="278" t="s">
        <v>904</v>
      </c>
      <c r="B118" s="278" t="s">
        <v>979</v>
      </c>
      <c r="C118" s="382" t="s">
        <v>5771</v>
      </c>
      <c r="D118" s="280" t="s">
        <v>5772</v>
      </c>
      <c r="E118" s="281" t="s">
        <v>744</v>
      </c>
      <c r="F118" s="282">
        <v>1</v>
      </c>
      <c r="G118" s="67"/>
      <c r="H118" s="254">
        <f>ROUND(G118*F118,2)</f>
        <v>0</v>
      </c>
      <c r="I118" s="280" t="s">
        <v>986</v>
      </c>
    </row>
    <row r="119" spans="1:9" s="526" customFormat="1" ht="12" x14ac:dyDescent="0.2">
      <c r="A119" s="608"/>
      <c r="B119" s="737" t="s">
        <v>2912</v>
      </c>
      <c r="C119" s="593"/>
      <c r="D119" s="397" t="s">
        <v>5772</v>
      </c>
      <c r="E119" s="593"/>
      <c r="F119" s="593"/>
      <c r="G119" s="593"/>
      <c r="H119" s="593"/>
      <c r="I119" s="609"/>
    </row>
    <row r="120" spans="1:9" s="46" customFormat="1" ht="24.95" customHeight="1" x14ac:dyDescent="0.25">
      <c r="A120" s="278" t="s">
        <v>906</v>
      </c>
      <c r="B120" s="278" t="s">
        <v>979</v>
      </c>
      <c r="C120" s="382" t="s">
        <v>5773</v>
      </c>
      <c r="D120" s="280" t="s">
        <v>1338</v>
      </c>
      <c r="E120" s="281" t="s">
        <v>744</v>
      </c>
      <c r="F120" s="282">
        <v>1</v>
      </c>
      <c r="G120" s="67"/>
      <c r="H120" s="254">
        <f>ROUND(G120*F120,2)</f>
        <v>0</v>
      </c>
      <c r="I120" s="280" t="s">
        <v>986</v>
      </c>
    </row>
    <row r="121" spans="1:9" s="526" customFormat="1" ht="12" x14ac:dyDescent="0.2">
      <c r="A121" s="608"/>
      <c r="B121" s="737" t="s">
        <v>2912</v>
      </c>
      <c r="C121" s="593"/>
      <c r="D121" s="397" t="s">
        <v>1338</v>
      </c>
      <c r="E121" s="593"/>
      <c r="F121" s="593"/>
      <c r="G121" s="593"/>
      <c r="H121" s="593"/>
      <c r="I121" s="609"/>
    </row>
    <row r="122" spans="1:9" s="46" customFormat="1" ht="24.95" customHeight="1" x14ac:dyDescent="0.25">
      <c r="A122" s="278" t="s">
        <v>908</v>
      </c>
      <c r="B122" s="278" t="s">
        <v>979</v>
      </c>
      <c r="C122" s="382" t="s">
        <v>5774</v>
      </c>
      <c r="D122" s="280" t="s">
        <v>5775</v>
      </c>
      <c r="E122" s="281" t="s">
        <v>744</v>
      </c>
      <c r="F122" s="282">
        <v>1</v>
      </c>
      <c r="G122" s="67"/>
      <c r="H122" s="254">
        <f>ROUND(G122*F122,2)</f>
        <v>0</v>
      </c>
      <c r="I122" s="280" t="s">
        <v>986</v>
      </c>
    </row>
    <row r="123" spans="1:9" s="526" customFormat="1" ht="12" x14ac:dyDescent="0.2">
      <c r="A123" s="608"/>
      <c r="B123" s="737" t="s">
        <v>2912</v>
      </c>
      <c r="C123" s="593"/>
      <c r="D123" s="397" t="s">
        <v>5775</v>
      </c>
      <c r="E123" s="593"/>
      <c r="F123" s="593"/>
      <c r="G123" s="593"/>
      <c r="H123" s="593"/>
      <c r="I123" s="609"/>
    </row>
    <row r="124" spans="1:9" s="46" customFormat="1" ht="24.95" customHeight="1" x14ac:dyDescent="0.25">
      <c r="A124" s="278" t="s">
        <v>910</v>
      </c>
      <c r="B124" s="278" t="s">
        <v>979</v>
      </c>
      <c r="C124" s="382" t="s">
        <v>5776</v>
      </c>
      <c r="D124" s="280" t="s">
        <v>5777</v>
      </c>
      <c r="E124" s="281" t="s">
        <v>744</v>
      </c>
      <c r="F124" s="282">
        <v>1</v>
      </c>
      <c r="G124" s="67"/>
      <c r="H124" s="254">
        <f>ROUND(G124*F124,2)</f>
        <v>0</v>
      </c>
      <c r="I124" s="280" t="s">
        <v>986</v>
      </c>
    </row>
    <row r="125" spans="1:9" s="526" customFormat="1" ht="12" x14ac:dyDescent="0.2">
      <c r="A125" s="608"/>
      <c r="B125" s="737" t="s">
        <v>2912</v>
      </c>
      <c r="C125" s="593"/>
      <c r="D125" s="397" t="s">
        <v>5777</v>
      </c>
      <c r="E125" s="593"/>
      <c r="F125" s="593"/>
      <c r="G125" s="593"/>
      <c r="H125" s="593"/>
      <c r="I125" s="609"/>
    </row>
    <row r="126" spans="1:9" s="46" customFormat="1" ht="24.95" customHeight="1" x14ac:dyDescent="0.25">
      <c r="A126" s="278" t="s">
        <v>912</v>
      </c>
      <c r="B126" s="278" t="s">
        <v>979</v>
      </c>
      <c r="C126" s="382" t="s">
        <v>5778</v>
      </c>
      <c r="D126" s="280" t="s">
        <v>5779</v>
      </c>
      <c r="E126" s="281" t="s">
        <v>744</v>
      </c>
      <c r="F126" s="282">
        <v>1</v>
      </c>
      <c r="G126" s="67"/>
      <c r="H126" s="254">
        <f>ROUND(G126*F126,2)</f>
        <v>0</v>
      </c>
      <c r="I126" s="280" t="s">
        <v>986</v>
      </c>
    </row>
    <row r="127" spans="1:9" s="526" customFormat="1" ht="12" x14ac:dyDescent="0.2">
      <c r="A127" s="608"/>
      <c r="B127" s="737" t="s">
        <v>2912</v>
      </c>
      <c r="C127" s="593"/>
      <c r="D127" s="397" t="s">
        <v>5779</v>
      </c>
      <c r="E127" s="593"/>
      <c r="F127" s="593"/>
      <c r="G127" s="593"/>
      <c r="H127" s="593"/>
      <c r="I127" s="609"/>
    </row>
    <row r="128" spans="1:9" s="46" customFormat="1" ht="24.95" customHeight="1" x14ac:dyDescent="0.25">
      <c r="A128" s="278" t="s">
        <v>913</v>
      </c>
      <c r="B128" s="278" t="s">
        <v>979</v>
      </c>
      <c r="C128" s="382" t="s">
        <v>5780</v>
      </c>
      <c r="D128" s="280" t="s">
        <v>5781</v>
      </c>
      <c r="E128" s="281" t="s">
        <v>940</v>
      </c>
      <c r="F128" s="282">
        <v>36</v>
      </c>
      <c r="G128" s="67"/>
      <c r="H128" s="254">
        <f>ROUND(G128*F128,2)</f>
        <v>0</v>
      </c>
      <c r="I128" s="280" t="s">
        <v>986</v>
      </c>
    </row>
    <row r="129" spans="1:9" s="526" customFormat="1" ht="12" x14ac:dyDescent="0.2">
      <c r="A129" s="608"/>
      <c r="B129" s="737" t="s">
        <v>2912</v>
      </c>
      <c r="C129" s="593"/>
      <c r="D129" s="397" t="s">
        <v>5781</v>
      </c>
      <c r="E129" s="593"/>
      <c r="F129" s="593"/>
      <c r="G129" s="593"/>
      <c r="H129" s="593"/>
      <c r="I129" s="609"/>
    </row>
    <row r="130" spans="1:9" s="46" customFormat="1" ht="24.95" customHeight="1" x14ac:dyDescent="0.25">
      <c r="A130" s="278" t="s">
        <v>914</v>
      </c>
      <c r="B130" s="278" t="s">
        <v>979</v>
      </c>
      <c r="C130" s="382" t="s">
        <v>5782</v>
      </c>
      <c r="D130" s="280" t="s">
        <v>5783</v>
      </c>
      <c r="E130" s="281" t="s">
        <v>744</v>
      </c>
      <c r="F130" s="282">
        <v>1</v>
      </c>
      <c r="G130" s="67"/>
      <c r="H130" s="254">
        <f>ROUND(G130*F130,2)</f>
        <v>0</v>
      </c>
      <c r="I130" s="280" t="s">
        <v>986</v>
      </c>
    </row>
    <row r="131" spans="1:9" s="526" customFormat="1" ht="12" x14ac:dyDescent="0.2">
      <c r="A131" s="608"/>
      <c r="B131" s="737" t="s">
        <v>2912</v>
      </c>
      <c r="C131" s="593"/>
      <c r="D131" s="397" t="s">
        <v>5783</v>
      </c>
      <c r="E131" s="593"/>
      <c r="F131" s="593"/>
      <c r="G131" s="593"/>
      <c r="H131" s="593"/>
      <c r="I131" s="609"/>
    </row>
    <row r="132" spans="1:9" s="46" customFormat="1" ht="24.95" customHeight="1" x14ac:dyDescent="0.25">
      <c r="A132" s="278" t="s">
        <v>915</v>
      </c>
      <c r="B132" s="278" t="s">
        <v>979</v>
      </c>
      <c r="C132" s="382" t="s">
        <v>5784</v>
      </c>
      <c r="D132" s="280" t="s">
        <v>5785</v>
      </c>
      <c r="E132" s="281" t="s">
        <v>744</v>
      </c>
      <c r="F132" s="282">
        <v>1</v>
      </c>
      <c r="G132" s="67"/>
      <c r="H132" s="254">
        <f>ROUND(G132*F132,2)</f>
        <v>0</v>
      </c>
      <c r="I132" s="280" t="s">
        <v>986</v>
      </c>
    </row>
    <row r="133" spans="1:9" s="526" customFormat="1" ht="12" x14ac:dyDescent="0.2">
      <c r="A133" s="608"/>
      <c r="B133" s="737" t="s">
        <v>2912</v>
      </c>
      <c r="C133" s="593"/>
      <c r="D133" s="397" t="s">
        <v>5785</v>
      </c>
      <c r="E133" s="593"/>
      <c r="F133" s="593"/>
      <c r="G133" s="593"/>
      <c r="H133" s="593"/>
      <c r="I133" s="609"/>
    </row>
    <row r="134" spans="1:9" s="46" customFormat="1" ht="24.95" customHeight="1" x14ac:dyDescent="0.25">
      <c r="A134" s="278" t="s">
        <v>1166</v>
      </c>
      <c r="B134" s="278" t="s">
        <v>979</v>
      </c>
      <c r="C134" s="382" t="s">
        <v>5786</v>
      </c>
      <c r="D134" s="280" t="s">
        <v>5787</v>
      </c>
      <c r="E134" s="281" t="s">
        <v>744</v>
      </c>
      <c r="F134" s="282">
        <v>8</v>
      </c>
      <c r="G134" s="67"/>
      <c r="H134" s="254">
        <f>ROUND(G134*F134,2)</f>
        <v>0</v>
      </c>
      <c r="I134" s="280" t="s">
        <v>986</v>
      </c>
    </row>
    <row r="135" spans="1:9" s="526" customFormat="1" ht="12" x14ac:dyDescent="0.2">
      <c r="A135" s="608"/>
      <c r="B135" s="737" t="s">
        <v>2912</v>
      </c>
      <c r="C135" s="593"/>
      <c r="D135" s="397" t="s">
        <v>5787</v>
      </c>
      <c r="E135" s="593"/>
      <c r="F135" s="593"/>
      <c r="G135" s="593"/>
      <c r="H135" s="593"/>
      <c r="I135" s="609"/>
    </row>
    <row r="136" spans="1:9" s="46" customFormat="1" ht="24.95" customHeight="1" x14ac:dyDescent="0.25">
      <c r="A136" s="278" t="s">
        <v>1171</v>
      </c>
      <c r="B136" s="278" t="s">
        <v>979</v>
      </c>
      <c r="C136" s="382" t="s">
        <v>5788</v>
      </c>
      <c r="D136" s="280" t="s">
        <v>5789</v>
      </c>
      <c r="E136" s="281" t="s">
        <v>744</v>
      </c>
      <c r="F136" s="282">
        <v>1</v>
      </c>
      <c r="G136" s="67"/>
      <c r="H136" s="254">
        <f>ROUND(G136*F136,2)</f>
        <v>0</v>
      </c>
      <c r="I136" s="280" t="s">
        <v>986</v>
      </c>
    </row>
    <row r="137" spans="1:9" s="526" customFormat="1" ht="12" x14ac:dyDescent="0.2">
      <c r="A137" s="608"/>
      <c r="B137" s="737" t="s">
        <v>2912</v>
      </c>
      <c r="C137" s="593"/>
      <c r="D137" s="397" t="s">
        <v>5789</v>
      </c>
      <c r="E137" s="593"/>
      <c r="F137" s="593"/>
      <c r="G137" s="593"/>
      <c r="H137" s="593"/>
      <c r="I137" s="609"/>
    </row>
    <row r="138" spans="1:9" s="46" customFormat="1" ht="24.95" customHeight="1" x14ac:dyDescent="0.25">
      <c r="A138" s="278" t="s">
        <v>1175</v>
      </c>
      <c r="B138" s="278" t="s">
        <v>979</v>
      </c>
      <c r="C138" s="382" t="s">
        <v>5790</v>
      </c>
      <c r="D138" s="280" t="s">
        <v>5791</v>
      </c>
      <c r="E138" s="281" t="s">
        <v>744</v>
      </c>
      <c r="F138" s="282">
        <v>9</v>
      </c>
      <c r="G138" s="67"/>
      <c r="H138" s="254">
        <f>ROUND(G138*F138,2)</f>
        <v>0</v>
      </c>
      <c r="I138" s="280" t="s">
        <v>986</v>
      </c>
    </row>
    <row r="139" spans="1:9" s="526" customFormat="1" ht="12" x14ac:dyDescent="0.2">
      <c r="A139" s="608"/>
      <c r="B139" s="737" t="s">
        <v>2912</v>
      </c>
      <c r="C139" s="593"/>
      <c r="D139" s="397" t="s">
        <v>5791</v>
      </c>
      <c r="E139" s="593"/>
      <c r="F139" s="593"/>
      <c r="G139" s="593"/>
      <c r="H139" s="593"/>
      <c r="I139" s="609"/>
    </row>
    <row r="140" spans="1:9" s="46" customFormat="1" ht="24.95" customHeight="1" x14ac:dyDescent="0.25">
      <c r="A140" s="278" t="s">
        <v>1180</v>
      </c>
      <c r="B140" s="278" t="s">
        <v>979</v>
      </c>
      <c r="C140" s="382" t="s">
        <v>5792</v>
      </c>
      <c r="D140" s="280" t="s">
        <v>5793</v>
      </c>
      <c r="E140" s="281" t="s">
        <v>807</v>
      </c>
      <c r="F140" s="282">
        <v>50</v>
      </c>
      <c r="G140" s="67"/>
      <c r="H140" s="254">
        <f>ROUND(G140*F140,2)</f>
        <v>0</v>
      </c>
      <c r="I140" s="280" t="s">
        <v>986</v>
      </c>
    </row>
    <row r="141" spans="1:9" s="526" customFormat="1" ht="12" x14ac:dyDescent="0.2">
      <c r="A141" s="608"/>
      <c r="B141" s="737" t="s">
        <v>2912</v>
      </c>
      <c r="C141" s="593"/>
      <c r="D141" s="397" t="s">
        <v>5793</v>
      </c>
      <c r="E141" s="593"/>
      <c r="F141" s="593"/>
      <c r="G141" s="593"/>
      <c r="H141" s="593"/>
      <c r="I141" s="609"/>
    </row>
    <row r="142" spans="1:9" s="46" customFormat="1" ht="24.95" customHeight="1" x14ac:dyDescent="0.25">
      <c r="A142" s="278" t="s">
        <v>1184</v>
      </c>
      <c r="B142" s="278" t="s">
        <v>979</v>
      </c>
      <c r="C142" s="382" t="s">
        <v>5794</v>
      </c>
      <c r="D142" s="280" t="s">
        <v>5795</v>
      </c>
      <c r="E142" s="281" t="s">
        <v>5796</v>
      </c>
      <c r="F142" s="282">
        <v>36</v>
      </c>
      <c r="G142" s="67"/>
      <c r="H142" s="254">
        <f>ROUND(G142*F142,2)</f>
        <v>0</v>
      </c>
      <c r="I142" s="280" t="s">
        <v>986</v>
      </c>
    </row>
    <row r="143" spans="1:9" s="526" customFormat="1" ht="12" x14ac:dyDescent="0.2">
      <c r="A143" s="746"/>
      <c r="B143" s="740" t="s">
        <v>2912</v>
      </c>
      <c r="C143" s="747"/>
      <c r="D143" s="748" t="s">
        <v>5795</v>
      </c>
      <c r="E143" s="747"/>
      <c r="F143" s="747"/>
      <c r="G143" s="747"/>
      <c r="H143" s="747"/>
      <c r="I143" s="749"/>
    </row>
  </sheetData>
  <sheetProtection algorithmName="SHA-512" hashValue="oAKSNheHRGoTINc3b3xHWtV41YhrFWkDIVq75jvftJ+agxeJ01oz0cVb44D8MgTj1w5zinPbvKJxQqQsdRuD6g==" saltValue="ByV1umHosbZ4/McTH6CoLQ==" spinCount="100000" sheet="1" objects="1" scenarios="1"/>
  <mergeCells count="1">
    <mergeCell ref="D99:I99"/>
  </mergeCells>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2860</v>
      </c>
      <c r="C3" s="13"/>
      <c r="D3" s="13"/>
      <c r="E3" s="14"/>
      <c r="F3" s="15"/>
    </row>
    <row r="4" spans="1:6" ht="15.75" x14ac:dyDescent="0.25">
      <c r="A4" s="49" t="s">
        <v>38</v>
      </c>
      <c r="B4" s="50" t="s">
        <v>5797</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'01_B_Rekap'!B11</f>
        <v>Vyplní dodavatel</v>
      </c>
      <c r="C12" s="23"/>
      <c r="D12" s="26" t="s">
        <v>13</v>
      </c>
      <c r="E12" s="24" t="str">
        <f>'01_B_Rekap'!D11</f>
        <v>Vyplní dodavatel</v>
      </c>
      <c r="F12" s="25"/>
    </row>
    <row r="13" spans="1:6" ht="12.75" x14ac:dyDescent="0.2">
      <c r="A13" s="22"/>
      <c r="B13" s="26"/>
      <c r="C13" s="23"/>
      <c r="D13" s="26" t="s">
        <v>14</v>
      </c>
      <c r="E13" s="24" t="str">
        <f>'01_B_Rekap'!D12</f>
        <v>Vyplní dodavatel</v>
      </c>
      <c r="F13" s="25"/>
    </row>
    <row r="14" spans="1:6" ht="12.75" x14ac:dyDescent="0.2">
      <c r="A14" s="22"/>
      <c r="B14" s="26"/>
      <c r="C14" s="23"/>
      <c r="D14" s="23"/>
      <c r="E14" s="24"/>
      <c r="F14" s="25"/>
    </row>
    <row r="15" spans="1:6" ht="12.75" x14ac:dyDescent="0.2">
      <c r="A15" s="369" t="s">
        <v>17</v>
      </c>
      <c r="B15" s="26" t="str">
        <f>[1]Identifikace!B9</f>
        <v>atelier-r, s.r.o.</v>
      </c>
      <c r="C15" s="23"/>
      <c r="D15" s="26" t="s">
        <v>13</v>
      </c>
      <c r="E15" s="24">
        <v>26849917</v>
      </c>
      <c r="F15" s="25"/>
    </row>
    <row r="16" spans="1:6" ht="12.75" x14ac:dyDescent="0.2">
      <c r="A16" s="369"/>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E46</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6" spans="1:6" ht="15.75" x14ac:dyDescent="0.25">
      <c r="A26" s="1" t="s">
        <v>40</v>
      </c>
      <c r="B26" s="2"/>
      <c r="C26" s="2"/>
      <c r="D26" s="2"/>
      <c r="E26" s="3"/>
      <c r="F26" s="4"/>
    </row>
    <row r="27" spans="1:6" ht="15.75" x14ac:dyDescent="0.25">
      <c r="A27" s="6" t="s">
        <v>1</v>
      </c>
      <c r="B27" s="7" t="s">
        <v>2</v>
      </c>
      <c r="C27" s="8"/>
      <c r="D27" s="8"/>
      <c r="E27" s="9"/>
      <c r="F27" s="10"/>
    </row>
    <row r="28" spans="1:6" ht="15.75" x14ac:dyDescent="0.25">
      <c r="A28" s="11" t="s">
        <v>3</v>
      </c>
      <c r="B28" s="12" t="s">
        <v>2860</v>
      </c>
      <c r="C28" s="13"/>
      <c r="D28" s="13"/>
      <c r="E28" s="14"/>
      <c r="F28" s="15"/>
    </row>
    <row r="29" spans="1:6" ht="15.75" x14ac:dyDescent="0.25">
      <c r="A29" s="49" t="s">
        <v>38</v>
      </c>
      <c r="B29" s="50" t="s">
        <v>5797</v>
      </c>
      <c r="C29" s="13"/>
      <c r="D29" s="51"/>
      <c r="E29" s="52"/>
      <c r="F29" s="15"/>
    </row>
    <row r="30" spans="1:6" ht="12.75" x14ac:dyDescent="0.2">
      <c r="A30" s="16" t="s">
        <v>7</v>
      </c>
      <c r="B30" s="17" t="s">
        <v>8</v>
      </c>
      <c r="C30" s="18"/>
      <c r="D30" s="17"/>
      <c r="E30" s="21"/>
      <c r="F30" s="20"/>
    </row>
    <row r="31" spans="1:6" ht="12.75" x14ac:dyDescent="0.2">
      <c r="A31" s="16" t="s">
        <v>9</v>
      </c>
      <c r="B31" s="17" t="s">
        <v>10</v>
      </c>
      <c r="C31" s="18"/>
      <c r="D31" s="17"/>
      <c r="E31" s="21"/>
      <c r="F31" s="20"/>
    </row>
    <row r="32" spans="1:6" ht="15" x14ac:dyDescent="0.2">
      <c r="A32" s="39" t="s">
        <v>32</v>
      </c>
      <c r="B32" s="1294" t="s">
        <v>33</v>
      </c>
      <c r="C32" s="1295"/>
      <c r="D32" s="1296"/>
      <c r="E32" s="1299" t="s">
        <v>34</v>
      </c>
      <c r="F32" s="1299"/>
    </row>
    <row r="33" spans="1:29" s="40" customFormat="1" ht="20.100000000000001" customHeight="1" x14ac:dyDescent="0.2">
      <c r="A33" s="373" t="s">
        <v>1454</v>
      </c>
      <c r="B33" s="1265" t="s">
        <v>5798</v>
      </c>
      <c r="C33" s="1266"/>
      <c r="D33" s="1267"/>
      <c r="E33" s="1268">
        <f>'01_B_SO.02'!H8</f>
        <v>0</v>
      </c>
      <c r="F33" s="1269"/>
    </row>
    <row r="34" spans="1:29" s="40" customFormat="1" ht="20.100000000000001" customHeight="1" x14ac:dyDescent="0.2">
      <c r="A34" s="373">
        <v>12</v>
      </c>
      <c r="B34" s="1265" t="s">
        <v>5799</v>
      </c>
      <c r="C34" s="1266"/>
      <c r="D34" s="1267"/>
      <c r="E34" s="1268">
        <f>'01_B_SO.02'!H9</f>
        <v>0</v>
      </c>
      <c r="F34" s="1269"/>
    </row>
    <row r="35" spans="1:29" s="40" customFormat="1" ht="20.100000000000001" customHeight="1" x14ac:dyDescent="0.2">
      <c r="A35" s="373">
        <v>13</v>
      </c>
      <c r="B35" s="1265" t="s">
        <v>5800</v>
      </c>
      <c r="C35" s="1266"/>
      <c r="D35" s="1267"/>
      <c r="E35" s="1268">
        <f>'01_B_SO.02'!H12</f>
        <v>0</v>
      </c>
      <c r="F35" s="1269"/>
    </row>
    <row r="36" spans="1:29" s="40" customFormat="1" ht="20.100000000000001" customHeight="1" x14ac:dyDescent="0.2">
      <c r="A36" s="373">
        <v>15</v>
      </c>
      <c r="B36" s="1265" t="s">
        <v>5801</v>
      </c>
      <c r="C36" s="1266"/>
      <c r="D36" s="1267"/>
      <c r="E36" s="1268">
        <f>'01_B_SO.02'!H17</f>
        <v>0</v>
      </c>
      <c r="F36" s="1269"/>
    </row>
    <row r="37" spans="1:29" s="40" customFormat="1" ht="20.100000000000001" customHeight="1" x14ac:dyDescent="0.2">
      <c r="A37" s="373">
        <v>16</v>
      </c>
      <c r="B37" s="1265" t="s">
        <v>5802</v>
      </c>
      <c r="C37" s="1266"/>
      <c r="D37" s="1267"/>
      <c r="E37" s="1268">
        <f>'01_B_SO.02'!H22</f>
        <v>0</v>
      </c>
      <c r="F37" s="1269"/>
    </row>
    <row r="38" spans="1:29" s="40" customFormat="1" ht="20.100000000000001" customHeight="1" x14ac:dyDescent="0.2">
      <c r="A38" s="373">
        <v>17</v>
      </c>
      <c r="B38" s="1265" t="s">
        <v>5803</v>
      </c>
      <c r="C38" s="1266"/>
      <c r="D38" s="1267"/>
      <c r="E38" s="1268">
        <f>'01_B_SO.02'!H31</f>
        <v>0</v>
      </c>
      <c r="F38" s="1269"/>
    </row>
    <row r="39" spans="1:29" s="40" customFormat="1" ht="20.100000000000001" customHeight="1" x14ac:dyDescent="0.2">
      <c r="A39" s="373">
        <v>19</v>
      </c>
      <c r="B39" s="1265" t="s">
        <v>5804</v>
      </c>
      <c r="C39" s="1266"/>
      <c r="D39" s="1267"/>
      <c r="E39" s="1268">
        <f>'01_B_SO.02'!H34</f>
        <v>0</v>
      </c>
      <c r="F39" s="1269"/>
    </row>
    <row r="40" spans="1:29" s="40" customFormat="1" ht="20.100000000000001" customHeight="1" x14ac:dyDescent="0.2">
      <c r="A40" s="373">
        <v>45</v>
      </c>
      <c r="B40" s="1265" t="s">
        <v>5805</v>
      </c>
      <c r="C40" s="1266"/>
      <c r="D40" s="1267"/>
      <c r="E40" s="1268">
        <f>'01_B_SO.02'!H37</f>
        <v>0</v>
      </c>
      <c r="F40" s="1269"/>
    </row>
    <row r="41" spans="1:29" s="40" customFormat="1" ht="20.100000000000001" customHeight="1" x14ac:dyDescent="0.2">
      <c r="A41" s="373">
        <v>59</v>
      </c>
      <c r="B41" s="1265" t="s">
        <v>5806</v>
      </c>
      <c r="C41" s="1266"/>
      <c r="D41" s="1267"/>
      <c r="E41" s="1268">
        <f>'01_B_SO.02'!H40</f>
        <v>0</v>
      </c>
      <c r="F41" s="1269"/>
    </row>
    <row r="42" spans="1:29" s="40" customFormat="1" ht="20.100000000000001" customHeight="1" x14ac:dyDescent="0.2">
      <c r="A42" s="373">
        <v>721</v>
      </c>
      <c r="B42" s="1265" t="s">
        <v>690</v>
      </c>
      <c r="C42" s="1266"/>
      <c r="D42" s="1267"/>
      <c r="E42" s="1268">
        <f>'01_B_SO.02'!H43</f>
        <v>0</v>
      </c>
      <c r="F42" s="1269"/>
    </row>
    <row r="43" spans="1:29" s="40" customFormat="1" ht="20.100000000000001" customHeight="1" x14ac:dyDescent="0.2">
      <c r="A43" s="373">
        <v>89</v>
      </c>
      <c r="B43" s="1265" t="s">
        <v>5807</v>
      </c>
      <c r="C43" s="1266"/>
      <c r="D43" s="1267"/>
      <c r="E43" s="1268">
        <f>'01_B_SO.02'!H50</f>
        <v>0</v>
      </c>
      <c r="F43" s="1269"/>
    </row>
    <row r="44" spans="1:29" s="40" customFormat="1" ht="20.100000000000001" customHeight="1" x14ac:dyDescent="0.2">
      <c r="A44" s="373" t="s">
        <v>5808</v>
      </c>
      <c r="B44" s="1265" t="s">
        <v>5809</v>
      </c>
      <c r="C44" s="1266"/>
      <c r="D44" s="1267"/>
      <c r="E44" s="1268">
        <f>'01_B_SO.02'!H55</f>
        <v>0</v>
      </c>
      <c r="F44" s="1269"/>
    </row>
    <row r="45" spans="1:29" s="40" customFormat="1" ht="20.100000000000001" customHeight="1" x14ac:dyDescent="0.2">
      <c r="A45" s="373" t="s">
        <v>4995</v>
      </c>
      <c r="B45" s="1265" t="s">
        <v>4996</v>
      </c>
      <c r="C45" s="1266"/>
      <c r="D45" s="1267"/>
      <c r="E45" s="1268">
        <f>'01_B_SO.02'!H60</f>
        <v>0</v>
      </c>
      <c r="F45" s="1269"/>
    </row>
    <row r="46" spans="1:29" s="56" customFormat="1" ht="24.95" customHeight="1" x14ac:dyDescent="0.2">
      <c r="A46" s="57" t="s">
        <v>79</v>
      </c>
      <c r="B46" s="42"/>
      <c r="C46" s="43"/>
      <c r="D46" s="43"/>
      <c r="E46" s="1292">
        <f>SUM(E33:F45)</f>
        <v>0</v>
      </c>
      <c r="F46" s="1293"/>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
      <c r="D48" s="48"/>
      <c r="E48" s="5"/>
    </row>
    <row r="49" spans="1:5" x14ac:dyDescent="0.2">
      <c r="C49" s="48"/>
      <c r="E49" s="5"/>
    </row>
    <row r="50" spans="1:5" x14ac:dyDescent="0.2">
      <c r="E50" s="5"/>
    </row>
    <row r="51" spans="1:5" x14ac:dyDescent="0.2">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row r="58" spans="1:5" x14ac:dyDescent="0.2">
      <c r="E58" s="5"/>
    </row>
    <row r="59" spans="1:5" x14ac:dyDescent="0.2">
      <c r="E59" s="5"/>
    </row>
    <row r="60" spans="1:5" x14ac:dyDescent="0.2">
      <c r="A60" s="48"/>
      <c r="E60" s="5"/>
    </row>
    <row r="61" spans="1:5" x14ac:dyDescent="0.2">
      <c r="A61" s="48"/>
      <c r="E61" s="5"/>
    </row>
    <row r="62" spans="1:5" x14ac:dyDescent="0.2">
      <c r="A62" s="48"/>
      <c r="E62" s="5"/>
    </row>
    <row r="63" spans="1:5" x14ac:dyDescent="0.2">
      <c r="A63" s="48"/>
      <c r="E63" s="5"/>
    </row>
    <row r="64" spans="1:5" x14ac:dyDescent="0.2">
      <c r="A64" s="48"/>
      <c r="E64" s="5"/>
    </row>
    <row r="65" spans="1:5" x14ac:dyDescent="0.2">
      <c r="A65" s="48"/>
      <c r="E65" s="5"/>
    </row>
    <row r="66" spans="1:5" x14ac:dyDescent="0.2">
      <c r="A66" s="48"/>
      <c r="E66" s="5"/>
    </row>
    <row r="67" spans="1:5" x14ac:dyDescent="0.2">
      <c r="A67" s="48"/>
      <c r="E67" s="5"/>
    </row>
    <row r="68" spans="1:5" x14ac:dyDescent="0.2">
      <c r="A68" s="48"/>
      <c r="E68" s="5"/>
    </row>
    <row r="69" spans="1:5" x14ac:dyDescent="0.2">
      <c r="D69" s="48"/>
      <c r="E69" s="5"/>
    </row>
  </sheetData>
  <sheetProtection algorithmName="SHA-512" hashValue="ayC4jr1vZn80DrHyKPSZp2RvVZ3mgcQWvG4sus1j1TdG6BSsC6UIJuP+CtSoYd/F7175SM1nMpYesm3fn9hIMw==" saltValue="kwCgbwD+XIPtFusU4Wccc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topLeftCell="A19" zoomScaleNormal="100" zoomScaleSheetLayoutView="90" workbookViewId="0">
      <selection activeCell="G38" sqref="G38"/>
    </sheetView>
  </sheetViews>
  <sheetFormatPr defaultColWidth="8.83203125" defaultRowHeight="12.75" x14ac:dyDescent="0.2"/>
  <cols>
    <col min="1" max="1" width="5.83203125" style="5" customWidth="1"/>
    <col min="2" max="2" width="5.83203125" style="653"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647"/>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545" t="s">
        <v>1</v>
      </c>
      <c r="B2" s="649"/>
      <c r="C2" s="7"/>
      <c r="D2" s="7" t="s">
        <v>2</v>
      </c>
      <c r="E2" s="9"/>
      <c r="F2" s="8"/>
      <c r="G2" s="7"/>
      <c r="H2" s="546"/>
      <c r="I2" s="547"/>
      <c r="J2" s="46"/>
      <c r="K2" s="46"/>
      <c r="L2" s="46"/>
      <c r="M2" s="46"/>
      <c r="N2" s="46"/>
      <c r="O2" s="46"/>
      <c r="P2" s="46"/>
      <c r="Q2" s="46"/>
      <c r="R2" s="46"/>
      <c r="S2" s="46"/>
      <c r="T2" s="46"/>
      <c r="U2" s="46"/>
      <c r="V2" s="46"/>
      <c r="W2" s="46"/>
      <c r="X2" s="46"/>
      <c r="Y2" s="46"/>
      <c r="Z2" s="46"/>
      <c r="AA2" s="46"/>
      <c r="AB2" s="46"/>
      <c r="AC2" s="46"/>
    </row>
    <row r="3" spans="1:29" ht="15.75" x14ac:dyDescent="0.25">
      <c r="A3" s="11" t="s">
        <v>3</v>
      </c>
      <c r="B3" s="650"/>
      <c r="C3" s="12"/>
      <c r="D3" s="12" t="s">
        <v>2860</v>
      </c>
      <c r="E3" s="14"/>
      <c r="F3" s="13"/>
      <c r="G3" s="12"/>
      <c r="H3" s="548"/>
      <c r="I3" s="549"/>
      <c r="J3" s="46"/>
      <c r="K3" s="46"/>
      <c r="L3" s="46"/>
      <c r="M3" s="46"/>
      <c r="N3" s="46"/>
      <c r="O3" s="46"/>
      <c r="P3" s="46"/>
      <c r="Q3" s="46"/>
      <c r="R3" s="46"/>
      <c r="S3" s="46"/>
      <c r="T3" s="46"/>
      <c r="U3" s="46"/>
      <c r="V3" s="46"/>
      <c r="W3" s="46"/>
      <c r="X3" s="46"/>
      <c r="Y3" s="46"/>
      <c r="Z3" s="46"/>
      <c r="AA3" s="46"/>
      <c r="AB3" s="46"/>
      <c r="AC3" s="46"/>
    </row>
    <row r="4" spans="1:29" ht="15.75" x14ac:dyDescent="0.25">
      <c r="A4" s="49" t="s">
        <v>38</v>
      </c>
      <c r="B4" s="555"/>
      <c r="C4" s="50"/>
      <c r="D4" s="50" t="s">
        <v>5797</v>
      </c>
      <c r="E4" s="52"/>
      <c r="F4" s="13"/>
      <c r="G4" s="50"/>
      <c r="H4" s="550"/>
      <c r="I4" s="551"/>
    </row>
    <row r="5" spans="1:29" x14ac:dyDescent="0.2">
      <c r="A5" s="16" t="s">
        <v>7</v>
      </c>
      <c r="B5" s="651"/>
      <c r="C5" s="17"/>
      <c r="D5" s="17" t="s">
        <v>8</v>
      </c>
      <c r="E5" s="21"/>
      <c r="F5" s="18"/>
      <c r="G5" s="17"/>
      <c r="H5" s="17"/>
      <c r="I5" s="552"/>
    </row>
    <row r="6" spans="1:29" x14ac:dyDescent="0.2">
      <c r="A6" s="62" t="s">
        <v>9</v>
      </c>
      <c r="B6" s="652"/>
      <c r="C6" s="63"/>
      <c r="D6" s="63" t="s">
        <v>10</v>
      </c>
      <c r="E6" s="64"/>
      <c r="F6" s="65"/>
      <c r="G6" s="63"/>
      <c r="H6" s="63"/>
      <c r="I6" s="553"/>
    </row>
    <row r="7" spans="1:29" s="46" customFormat="1" ht="30" x14ac:dyDescent="0.25">
      <c r="A7" s="379" t="s">
        <v>82</v>
      </c>
      <c r="B7" s="379" t="s">
        <v>83</v>
      </c>
      <c r="C7" s="379" t="s">
        <v>32</v>
      </c>
      <c r="D7" s="66" t="s">
        <v>33</v>
      </c>
      <c r="E7" s="379" t="s">
        <v>84</v>
      </c>
      <c r="F7" s="379" t="s">
        <v>85</v>
      </c>
      <c r="G7" s="379" t="s">
        <v>86</v>
      </c>
      <c r="H7" s="379" t="s">
        <v>354</v>
      </c>
      <c r="I7" s="379" t="s">
        <v>88</v>
      </c>
    </row>
    <row r="8" spans="1:29" s="754" customFormat="1" ht="24.95" customHeight="1" x14ac:dyDescent="0.2">
      <c r="A8" s="750"/>
      <c r="B8" s="751" t="s">
        <v>977</v>
      </c>
      <c r="C8" s="752" t="s">
        <v>1454</v>
      </c>
      <c r="D8" s="752" t="s">
        <v>5798</v>
      </c>
      <c r="E8" s="753"/>
      <c r="H8" s="755">
        <f>BI8</f>
        <v>0</v>
      </c>
      <c r="I8" s="756"/>
    </row>
    <row r="9" spans="1:29" s="754" customFormat="1" ht="24.95" customHeight="1" x14ac:dyDescent="0.2">
      <c r="A9" s="750"/>
      <c r="B9" s="751" t="s">
        <v>977</v>
      </c>
      <c r="C9" s="752" t="s">
        <v>856</v>
      </c>
      <c r="D9" s="752" t="s">
        <v>5799</v>
      </c>
      <c r="E9" s="753"/>
      <c r="H9" s="755">
        <f>SUM(H10:H11)</f>
        <v>0</v>
      </c>
      <c r="I9" s="756"/>
    </row>
    <row r="10" spans="1:29" s="46" customFormat="1" ht="22.5" customHeight="1" x14ac:dyDescent="0.25">
      <c r="A10" s="278" t="s">
        <v>73</v>
      </c>
      <c r="B10" s="278" t="s">
        <v>979</v>
      </c>
      <c r="C10" s="382" t="s">
        <v>5810</v>
      </c>
      <c r="D10" s="280" t="s">
        <v>5811</v>
      </c>
      <c r="E10" s="281" t="s">
        <v>142</v>
      </c>
      <c r="F10" s="282">
        <v>16</v>
      </c>
      <c r="G10" s="67"/>
      <c r="H10" s="254">
        <f>ROUND(G10*F10,2)</f>
        <v>0</v>
      </c>
      <c r="I10" s="280" t="s">
        <v>4999</v>
      </c>
    </row>
    <row r="11" spans="1:29" s="526" customFormat="1" ht="12" x14ac:dyDescent="0.2">
      <c r="A11" s="175"/>
      <c r="B11" s="523" t="s">
        <v>2912</v>
      </c>
      <c r="C11" s="209"/>
      <c r="D11" s="524" t="s">
        <v>5811</v>
      </c>
      <c r="E11" s="209"/>
      <c r="F11" s="209"/>
      <c r="G11" s="209"/>
      <c r="H11" s="209"/>
      <c r="I11" s="385"/>
    </row>
    <row r="12" spans="1:29" s="754" customFormat="1" ht="24.95" customHeight="1" x14ac:dyDescent="0.2">
      <c r="A12" s="750"/>
      <c r="B12" s="751" t="s">
        <v>977</v>
      </c>
      <c r="C12" s="752" t="s">
        <v>858</v>
      </c>
      <c r="D12" s="752" t="s">
        <v>5800</v>
      </c>
      <c r="E12" s="753"/>
      <c r="H12" s="755">
        <f>SUM(H13:H16)</f>
        <v>0</v>
      </c>
      <c r="I12" s="756"/>
    </row>
    <row r="13" spans="1:29" s="46" customFormat="1" ht="22.5" customHeight="1" x14ac:dyDescent="0.25">
      <c r="A13" s="278" t="s">
        <v>75</v>
      </c>
      <c r="B13" s="278" t="s">
        <v>979</v>
      </c>
      <c r="C13" s="382" t="s">
        <v>5812</v>
      </c>
      <c r="D13" s="280" t="s">
        <v>5813</v>
      </c>
      <c r="E13" s="281" t="s">
        <v>142</v>
      </c>
      <c r="F13" s="282">
        <v>16</v>
      </c>
      <c r="G13" s="67"/>
      <c r="H13" s="254">
        <f>ROUND(G13*F13,2)</f>
        <v>0</v>
      </c>
      <c r="I13" s="280" t="s">
        <v>4999</v>
      </c>
    </row>
    <row r="14" spans="1:29" s="526" customFormat="1" ht="12" x14ac:dyDescent="0.2">
      <c r="A14" s="175"/>
      <c r="B14" s="523" t="s">
        <v>2912</v>
      </c>
      <c r="C14" s="209"/>
      <c r="D14" s="524" t="s">
        <v>5813</v>
      </c>
      <c r="E14" s="209"/>
      <c r="F14" s="209"/>
      <c r="G14" s="209"/>
      <c r="H14" s="209"/>
      <c r="I14" s="385"/>
    </row>
    <row r="15" spans="1:29" s="46" customFormat="1" ht="22.5" customHeight="1" x14ac:dyDescent="0.25">
      <c r="A15" s="278" t="s">
        <v>42</v>
      </c>
      <c r="B15" s="278" t="s">
        <v>979</v>
      </c>
      <c r="C15" s="382" t="s">
        <v>5814</v>
      </c>
      <c r="D15" s="280" t="s">
        <v>5815</v>
      </c>
      <c r="E15" s="281" t="s">
        <v>142</v>
      </c>
      <c r="F15" s="282">
        <v>16</v>
      </c>
      <c r="G15" s="67"/>
      <c r="H15" s="254">
        <f>ROUND(G15*F15,2)</f>
        <v>0</v>
      </c>
      <c r="I15" s="280" t="s">
        <v>4999</v>
      </c>
    </row>
    <row r="16" spans="1:29" s="526" customFormat="1" ht="12" x14ac:dyDescent="0.2">
      <c r="A16" s="175"/>
      <c r="B16" s="523" t="s">
        <v>2912</v>
      </c>
      <c r="C16" s="209"/>
      <c r="D16" s="524" t="s">
        <v>5815</v>
      </c>
      <c r="E16" s="209"/>
      <c r="F16" s="209"/>
      <c r="G16" s="209"/>
      <c r="H16" s="209"/>
      <c r="I16" s="385"/>
    </row>
    <row r="17" spans="1:9" s="754" customFormat="1" ht="24.95" customHeight="1" x14ac:dyDescent="0.2">
      <c r="A17" s="750"/>
      <c r="B17" s="751" t="s">
        <v>977</v>
      </c>
      <c r="C17" s="752" t="s">
        <v>862</v>
      </c>
      <c r="D17" s="752" t="s">
        <v>5801</v>
      </c>
      <c r="E17" s="753"/>
      <c r="H17" s="755">
        <f>SUM(H18:H21)</f>
        <v>0</v>
      </c>
      <c r="I17" s="756"/>
    </row>
    <row r="18" spans="1:9" s="46" customFormat="1" ht="22.5" customHeight="1" x14ac:dyDescent="0.25">
      <c r="A18" s="278" t="s">
        <v>997</v>
      </c>
      <c r="B18" s="278" t="s">
        <v>979</v>
      </c>
      <c r="C18" s="382" t="s">
        <v>5816</v>
      </c>
      <c r="D18" s="280" t="s">
        <v>5817</v>
      </c>
      <c r="E18" s="281" t="s">
        <v>106</v>
      </c>
      <c r="F18" s="282">
        <v>32</v>
      </c>
      <c r="G18" s="67"/>
      <c r="H18" s="254">
        <f>ROUND(G18*F18,2)</f>
        <v>0</v>
      </c>
      <c r="I18" s="280" t="s">
        <v>4999</v>
      </c>
    </row>
    <row r="19" spans="1:9" s="526" customFormat="1" ht="12" x14ac:dyDescent="0.2">
      <c r="A19" s="175"/>
      <c r="B19" s="523" t="s">
        <v>2912</v>
      </c>
      <c r="C19" s="209"/>
      <c r="D19" s="524" t="s">
        <v>5817</v>
      </c>
      <c r="E19" s="209"/>
      <c r="F19" s="209"/>
      <c r="G19" s="209"/>
      <c r="H19" s="209"/>
      <c r="I19" s="385"/>
    </row>
    <row r="20" spans="1:9" s="46" customFormat="1" ht="22.5" customHeight="1" x14ac:dyDescent="0.25">
      <c r="A20" s="278" t="s">
        <v>44</v>
      </c>
      <c r="B20" s="278" t="s">
        <v>979</v>
      </c>
      <c r="C20" s="382" t="s">
        <v>5818</v>
      </c>
      <c r="D20" s="280" t="s">
        <v>5819</v>
      </c>
      <c r="E20" s="281" t="s">
        <v>106</v>
      </c>
      <c r="F20" s="282">
        <v>16</v>
      </c>
      <c r="G20" s="67"/>
      <c r="H20" s="254">
        <f>ROUND(G20*F20,2)</f>
        <v>0</v>
      </c>
      <c r="I20" s="280" t="s">
        <v>4999</v>
      </c>
    </row>
    <row r="21" spans="1:9" s="526" customFormat="1" ht="12" x14ac:dyDescent="0.2">
      <c r="A21" s="175"/>
      <c r="B21" s="523" t="s">
        <v>2912</v>
      </c>
      <c r="C21" s="209"/>
      <c r="D21" s="524" t="s">
        <v>5819</v>
      </c>
      <c r="E21" s="209"/>
      <c r="F21" s="209"/>
      <c r="G21" s="209"/>
      <c r="H21" s="209"/>
      <c r="I21" s="385"/>
    </row>
    <row r="22" spans="1:9" s="754" customFormat="1" ht="24.95" customHeight="1" x14ac:dyDescent="0.2">
      <c r="A22" s="750"/>
      <c r="B22" s="751" t="s">
        <v>977</v>
      </c>
      <c r="C22" s="752" t="s">
        <v>864</v>
      </c>
      <c r="D22" s="752" t="s">
        <v>5802</v>
      </c>
      <c r="E22" s="753"/>
      <c r="H22" s="755">
        <f>SUM(H23:H30)</f>
        <v>0</v>
      </c>
      <c r="I22" s="756"/>
    </row>
    <row r="23" spans="1:9" s="46" customFormat="1" ht="22.5" customHeight="1" x14ac:dyDescent="0.25">
      <c r="A23" s="278" t="s">
        <v>336</v>
      </c>
      <c r="B23" s="278" t="s">
        <v>979</v>
      </c>
      <c r="C23" s="382" t="s">
        <v>5820</v>
      </c>
      <c r="D23" s="280" t="s">
        <v>5821</v>
      </c>
      <c r="E23" s="281" t="s">
        <v>142</v>
      </c>
      <c r="F23" s="282">
        <v>16</v>
      </c>
      <c r="G23" s="67"/>
      <c r="H23" s="254">
        <f>ROUND(G23*F23,2)</f>
        <v>0</v>
      </c>
      <c r="I23" s="280" t="s">
        <v>4999</v>
      </c>
    </row>
    <row r="24" spans="1:9" s="526" customFormat="1" ht="12" x14ac:dyDescent="0.2">
      <c r="A24" s="175"/>
      <c r="B24" s="523" t="s">
        <v>2912</v>
      </c>
      <c r="C24" s="209"/>
      <c r="D24" s="524" t="s">
        <v>5821</v>
      </c>
      <c r="E24" s="209"/>
      <c r="F24" s="209"/>
      <c r="G24" s="209"/>
      <c r="H24" s="209"/>
      <c r="I24" s="385"/>
    </row>
    <row r="25" spans="1:9" s="46" customFormat="1" ht="22.5" customHeight="1" x14ac:dyDescent="0.25">
      <c r="A25" s="278" t="s">
        <v>1011</v>
      </c>
      <c r="B25" s="278" t="s">
        <v>979</v>
      </c>
      <c r="C25" s="382" t="s">
        <v>5822</v>
      </c>
      <c r="D25" s="280" t="s">
        <v>5823</v>
      </c>
      <c r="E25" s="281" t="s">
        <v>142</v>
      </c>
      <c r="F25" s="282">
        <v>1</v>
      </c>
      <c r="G25" s="67"/>
      <c r="H25" s="254">
        <f>ROUND(G25*F25,2)</f>
        <v>0</v>
      </c>
      <c r="I25" s="280" t="s">
        <v>4999</v>
      </c>
    </row>
    <row r="26" spans="1:9" s="526" customFormat="1" ht="12" x14ac:dyDescent="0.2">
      <c r="A26" s="175"/>
      <c r="B26" s="523" t="s">
        <v>2912</v>
      </c>
      <c r="C26" s="209"/>
      <c r="D26" s="524" t="s">
        <v>5823</v>
      </c>
      <c r="E26" s="209"/>
      <c r="F26" s="209"/>
      <c r="G26" s="209"/>
      <c r="H26" s="209"/>
      <c r="I26" s="385"/>
    </row>
    <row r="27" spans="1:9" s="46" customFormat="1" ht="22.5" customHeight="1" x14ac:dyDescent="0.25">
      <c r="A27" s="278" t="s">
        <v>1016</v>
      </c>
      <c r="B27" s="278" t="s">
        <v>979</v>
      </c>
      <c r="C27" s="382" t="s">
        <v>5824</v>
      </c>
      <c r="D27" s="280" t="s">
        <v>5825</v>
      </c>
      <c r="E27" s="281" t="s">
        <v>142</v>
      </c>
      <c r="F27" s="282">
        <v>1</v>
      </c>
      <c r="G27" s="67"/>
      <c r="H27" s="254">
        <f>ROUND(G27*F27,2)</f>
        <v>0</v>
      </c>
      <c r="I27" s="280" t="s">
        <v>4999</v>
      </c>
    </row>
    <row r="28" spans="1:9" s="526" customFormat="1" ht="12" x14ac:dyDescent="0.2">
      <c r="A28" s="175"/>
      <c r="B28" s="523" t="s">
        <v>2912</v>
      </c>
      <c r="C28" s="209"/>
      <c r="D28" s="524" t="s">
        <v>5825</v>
      </c>
      <c r="E28" s="209"/>
      <c r="F28" s="209"/>
      <c r="G28" s="209"/>
      <c r="H28" s="209"/>
      <c r="I28" s="385"/>
    </row>
    <row r="29" spans="1:9" s="46" customFormat="1" ht="22.5" customHeight="1" x14ac:dyDescent="0.25">
      <c r="A29" s="278" t="s">
        <v>1024</v>
      </c>
      <c r="B29" s="278" t="s">
        <v>979</v>
      </c>
      <c r="C29" s="382" t="s">
        <v>266</v>
      </c>
      <c r="D29" s="280" t="s">
        <v>5826</v>
      </c>
      <c r="E29" s="281" t="s">
        <v>142</v>
      </c>
      <c r="F29" s="282">
        <v>10</v>
      </c>
      <c r="G29" s="67"/>
      <c r="H29" s="254">
        <f>ROUND(G29*F29,2)</f>
        <v>0</v>
      </c>
      <c r="I29" s="280" t="s">
        <v>4999</v>
      </c>
    </row>
    <row r="30" spans="1:9" s="526" customFormat="1" ht="12" x14ac:dyDescent="0.2">
      <c r="A30" s="175"/>
      <c r="B30" s="523" t="s">
        <v>2912</v>
      </c>
      <c r="C30" s="209"/>
      <c r="D30" s="524" t="s">
        <v>5826</v>
      </c>
      <c r="E30" s="209"/>
      <c r="F30" s="209"/>
      <c r="G30" s="209"/>
      <c r="H30" s="209"/>
      <c r="I30" s="385"/>
    </row>
    <row r="31" spans="1:9" s="754" customFormat="1" ht="24.95" customHeight="1" x14ac:dyDescent="0.2">
      <c r="A31" s="750"/>
      <c r="B31" s="751" t="s">
        <v>977</v>
      </c>
      <c r="C31" s="752" t="s">
        <v>866</v>
      </c>
      <c r="D31" s="752" t="s">
        <v>5803</v>
      </c>
      <c r="E31" s="753"/>
      <c r="H31" s="755">
        <f>SUM(H32:H33)</f>
        <v>0</v>
      </c>
      <c r="I31" s="756"/>
    </row>
    <row r="32" spans="1:9" s="46" customFormat="1" ht="22.5" customHeight="1" x14ac:dyDescent="0.25">
      <c r="A32" s="278" t="s">
        <v>852</v>
      </c>
      <c r="B32" s="278" t="s">
        <v>979</v>
      </c>
      <c r="C32" s="382" t="s">
        <v>5827</v>
      </c>
      <c r="D32" s="280" t="s">
        <v>5828</v>
      </c>
      <c r="E32" s="281" t="s">
        <v>142</v>
      </c>
      <c r="F32" s="282">
        <v>15</v>
      </c>
      <c r="G32" s="67"/>
      <c r="H32" s="254">
        <f>ROUND(G32*F32,2)</f>
        <v>0</v>
      </c>
      <c r="I32" s="280" t="s">
        <v>4999</v>
      </c>
    </row>
    <row r="33" spans="1:9" s="526" customFormat="1" ht="12" x14ac:dyDescent="0.2">
      <c r="A33" s="175"/>
      <c r="B33" s="523" t="s">
        <v>2912</v>
      </c>
      <c r="C33" s="209"/>
      <c r="D33" s="524" t="s">
        <v>5828</v>
      </c>
      <c r="E33" s="209"/>
      <c r="F33" s="209"/>
      <c r="G33" s="209"/>
      <c r="H33" s="209"/>
      <c r="I33" s="385"/>
    </row>
    <row r="34" spans="1:9" s="754" customFormat="1" ht="24.95" customHeight="1" x14ac:dyDescent="0.2">
      <c r="A34" s="750"/>
      <c r="B34" s="751" t="s">
        <v>977</v>
      </c>
      <c r="C34" s="752" t="s">
        <v>870</v>
      </c>
      <c r="D34" s="752" t="s">
        <v>5804</v>
      </c>
      <c r="E34" s="753"/>
      <c r="H34" s="755">
        <f>SUM(H35:H36)</f>
        <v>0</v>
      </c>
      <c r="I34" s="756"/>
    </row>
    <row r="35" spans="1:9" s="46" customFormat="1" ht="22.5" customHeight="1" x14ac:dyDescent="0.25">
      <c r="A35" s="278" t="s">
        <v>854</v>
      </c>
      <c r="B35" s="278" t="s">
        <v>979</v>
      </c>
      <c r="C35" s="382" t="s">
        <v>275</v>
      </c>
      <c r="D35" s="280" t="s">
        <v>5829</v>
      </c>
      <c r="E35" s="281" t="s">
        <v>142</v>
      </c>
      <c r="F35" s="282">
        <v>15</v>
      </c>
      <c r="G35" s="67"/>
      <c r="H35" s="254">
        <f>ROUND(G35*F35,2)</f>
        <v>0</v>
      </c>
      <c r="I35" s="280" t="s">
        <v>4999</v>
      </c>
    </row>
    <row r="36" spans="1:9" s="526" customFormat="1" ht="12" x14ac:dyDescent="0.2">
      <c r="A36" s="175"/>
      <c r="B36" s="523" t="s">
        <v>2912</v>
      </c>
      <c r="C36" s="209"/>
      <c r="D36" s="524" t="s">
        <v>5829</v>
      </c>
      <c r="E36" s="209"/>
      <c r="F36" s="209"/>
      <c r="G36" s="209"/>
      <c r="H36" s="209"/>
      <c r="I36" s="385"/>
    </row>
    <row r="37" spans="1:9" s="754" customFormat="1" ht="24.95" customHeight="1" x14ac:dyDescent="0.2">
      <c r="A37" s="750"/>
      <c r="B37" s="751" t="s">
        <v>977</v>
      </c>
      <c r="C37" s="752" t="s">
        <v>915</v>
      </c>
      <c r="D37" s="752" t="s">
        <v>5805</v>
      </c>
      <c r="E37" s="753"/>
      <c r="H37" s="755">
        <f>SUM(H38:H39)</f>
        <v>0</v>
      </c>
      <c r="I37" s="756"/>
    </row>
    <row r="38" spans="1:9" s="46" customFormat="1" ht="22.5" customHeight="1" x14ac:dyDescent="0.25">
      <c r="A38" s="278" t="s">
        <v>856</v>
      </c>
      <c r="B38" s="278" t="s">
        <v>979</v>
      </c>
      <c r="C38" s="382" t="s">
        <v>5830</v>
      </c>
      <c r="D38" s="280" t="s">
        <v>5831</v>
      </c>
      <c r="E38" s="281" t="s">
        <v>142</v>
      </c>
      <c r="F38" s="282">
        <v>1</v>
      </c>
      <c r="G38" s="67"/>
      <c r="H38" s="254">
        <f>ROUND(G38*F38,2)</f>
        <v>0</v>
      </c>
      <c r="I38" s="280" t="s">
        <v>4999</v>
      </c>
    </row>
    <row r="39" spans="1:9" s="526" customFormat="1" ht="12" x14ac:dyDescent="0.2">
      <c r="A39" s="175"/>
      <c r="B39" s="523" t="s">
        <v>2912</v>
      </c>
      <c r="C39" s="209"/>
      <c r="D39" s="524" t="s">
        <v>5831</v>
      </c>
      <c r="E39" s="209"/>
      <c r="F39" s="209"/>
      <c r="G39" s="209"/>
      <c r="H39" s="209"/>
      <c r="I39" s="385"/>
    </row>
    <row r="40" spans="1:9" s="754" customFormat="1" ht="24.95" customHeight="1" x14ac:dyDescent="0.2">
      <c r="A40" s="750"/>
      <c r="B40" s="751" t="s">
        <v>977</v>
      </c>
      <c r="C40" s="752" t="s">
        <v>1224</v>
      </c>
      <c r="D40" s="752" t="s">
        <v>5806</v>
      </c>
      <c r="E40" s="753"/>
      <c r="H40" s="755">
        <f>SUM(H41:H42)</f>
        <v>0</v>
      </c>
      <c r="I40" s="756"/>
    </row>
    <row r="41" spans="1:9" s="46" customFormat="1" ht="22.5" customHeight="1" x14ac:dyDescent="0.25">
      <c r="A41" s="964" t="s">
        <v>858</v>
      </c>
      <c r="B41" s="964" t="s">
        <v>979</v>
      </c>
      <c r="C41" s="977" t="s">
        <v>5832</v>
      </c>
      <c r="D41" s="966" t="s">
        <v>5833</v>
      </c>
      <c r="E41" s="967" t="s">
        <v>106</v>
      </c>
      <c r="F41" s="968">
        <v>10</v>
      </c>
      <c r="G41" s="67"/>
      <c r="H41" s="970">
        <f>ROUND(G41*F41,2)</f>
        <v>0</v>
      </c>
      <c r="I41" s="966" t="s">
        <v>4999</v>
      </c>
    </row>
    <row r="42" spans="1:9" s="526" customFormat="1" ht="12" x14ac:dyDescent="0.2">
      <c r="A42" s="972"/>
      <c r="B42" s="1068" t="s">
        <v>2912</v>
      </c>
      <c r="C42" s="974"/>
      <c r="D42" s="975" t="s">
        <v>11816</v>
      </c>
      <c r="E42" s="974"/>
      <c r="F42" s="974"/>
      <c r="G42" s="974"/>
      <c r="H42" s="974"/>
      <c r="I42" s="976"/>
    </row>
    <row r="43" spans="1:9" s="754" customFormat="1" ht="24.95" customHeight="1" x14ac:dyDescent="0.2">
      <c r="A43" s="750"/>
      <c r="B43" s="751" t="s">
        <v>977</v>
      </c>
      <c r="C43" s="752" t="s">
        <v>689</v>
      </c>
      <c r="D43" s="752" t="s">
        <v>690</v>
      </c>
      <c r="E43" s="753"/>
      <c r="H43" s="755">
        <f>SUM(H44:H49)</f>
        <v>0</v>
      </c>
      <c r="I43" s="756"/>
    </row>
    <row r="44" spans="1:9" s="46" customFormat="1" ht="22.5" customHeight="1" x14ac:dyDescent="0.25">
      <c r="A44" s="278" t="s">
        <v>860</v>
      </c>
      <c r="B44" s="278" t="s">
        <v>979</v>
      </c>
      <c r="C44" s="382" t="s">
        <v>5030</v>
      </c>
      <c r="D44" s="280" t="s">
        <v>5834</v>
      </c>
      <c r="E44" s="281" t="s">
        <v>92</v>
      </c>
      <c r="F44" s="282">
        <v>2</v>
      </c>
      <c r="G44" s="67"/>
      <c r="H44" s="254">
        <f>ROUND(G44*F44,2)</f>
        <v>0</v>
      </c>
      <c r="I44" s="280" t="s">
        <v>4999</v>
      </c>
    </row>
    <row r="45" spans="1:9" s="526" customFormat="1" ht="12" x14ac:dyDescent="0.2">
      <c r="A45" s="175"/>
      <c r="B45" s="523" t="s">
        <v>2912</v>
      </c>
      <c r="C45" s="209"/>
      <c r="D45" s="524" t="s">
        <v>5834</v>
      </c>
      <c r="E45" s="209"/>
      <c r="F45" s="209"/>
      <c r="G45" s="209"/>
      <c r="H45" s="209"/>
      <c r="I45" s="385"/>
    </row>
    <row r="46" spans="1:9" s="46" customFormat="1" ht="22.5" customHeight="1" x14ac:dyDescent="0.25">
      <c r="A46" s="278" t="s">
        <v>862</v>
      </c>
      <c r="B46" s="278" t="s">
        <v>979</v>
      </c>
      <c r="C46" s="382" t="s">
        <v>5039</v>
      </c>
      <c r="D46" s="280" t="s">
        <v>5040</v>
      </c>
      <c r="E46" s="281" t="s">
        <v>125</v>
      </c>
      <c r="F46" s="282">
        <v>50</v>
      </c>
      <c r="G46" s="67"/>
      <c r="H46" s="254">
        <f>ROUND(G46*F46,2)</f>
        <v>0</v>
      </c>
      <c r="I46" s="280" t="s">
        <v>4999</v>
      </c>
    </row>
    <row r="47" spans="1:9" s="526" customFormat="1" ht="12" x14ac:dyDescent="0.2">
      <c r="A47" s="175"/>
      <c r="B47" s="523" t="s">
        <v>2912</v>
      </c>
      <c r="C47" s="209"/>
      <c r="D47" s="524" t="s">
        <v>5040</v>
      </c>
      <c r="E47" s="209"/>
      <c r="F47" s="209"/>
      <c r="G47" s="209"/>
      <c r="H47" s="209"/>
      <c r="I47" s="385"/>
    </row>
    <row r="48" spans="1:9" s="46" customFormat="1" ht="22.5" customHeight="1" x14ac:dyDescent="0.25">
      <c r="A48" s="278" t="s">
        <v>864</v>
      </c>
      <c r="B48" s="278" t="s">
        <v>979</v>
      </c>
      <c r="C48" s="382" t="s">
        <v>5835</v>
      </c>
      <c r="D48" s="280" t="s">
        <v>5836</v>
      </c>
      <c r="E48" s="281" t="s">
        <v>125</v>
      </c>
      <c r="F48" s="282">
        <v>10</v>
      </c>
      <c r="G48" s="67"/>
      <c r="H48" s="254">
        <f>ROUND(G48*F48,2)</f>
        <v>0</v>
      </c>
      <c r="I48" s="280" t="s">
        <v>4999</v>
      </c>
    </row>
    <row r="49" spans="1:9" s="526" customFormat="1" ht="12" x14ac:dyDescent="0.2">
      <c r="A49" s="175"/>
      <c r="B49" s="523" t="s">
        <v>2912</v>
      </c>
      <c r="C49" s="209"/>
      <c r="D49" s="524" t="s">
        <v>5836</v>
      </c>
      <c r="E49" s="209"/>
      <c r="F49" s="209"/>
      <c r="G49" s="209"/>
      <c r="H49" s="209"/>
      <c r="I49" s="385"/>
    </row>
    <row r="50" spans="1:9" s="754" customFormat="1" ht="24.95" customHeight="1" x14ac:dyDescent="0.2">
      <c r="A50" s="750"/>
      <c r="B50" s="751" t="s">
        <v>977</v>
      </c>
      <c r="C50" s="752" t="s">
        <v>2746</v>
      </c>
      <c r="D50" s="752" t="s">
        <v>5807</v>
      </c>
      <c r="E50" s="753"/>
      <c r="H50" s="755">
        <f>SUM(H51:H54)</f>
        <v>0</v>
      </c>
      <c r="I50" s="756"/>
    </row>
    <row r="51" spans="1:9" s="46" customFormat="1" ht="22.5" customHeight="1" x14ac:dyDescent="0.25">
      <c r="A51" s="278" t="s">
        <v>866</v>
      </c>
      <c r="B51" s="278" t="s">
        <v>979</v>
      </c>
      <c r="C51" s="382" t="s">
        <v>5837</v>
      </c>
      <c r="D51" s="280" t="s">
        <v>5838</v>
      </c>
      <c r="E51" s="281" t="s">
        <v>5839</v>
      </c>
      <c r="F51" s="282">
        <v>2</v>
      </c>
      <c r="G51" s="67"/>
      <c r="H51" s="254">
        <f>ROUND(G51*F51,2)</f>
        <v>0</v>
      </c>
      <c r="I51" s="280" t="s">
        <v>4999</v>
      </c>
    </row>
    <row r="52" spans="1:9" s="526" customFormat="1" ht="12" x14ac:dyDescent="0.2">
      <c r="A52" s="175"/>
      <c r="B52" s="523" t="s">
        <v>2912</v>
      </c>
      <c r="C52" s="209"/>
      <c r="D52" s="524" t="s">
        <v>5838</v>
      </c>
      <c r="E52" s="209"/>
      <c r="F52" s="209"/>
      <c r="G52" s="209"/>
      <c r="H52" s="209"/>
      <c r="I52" s="385"/>
    </row>
    <row r="53" spans="1:9" s="46" customFormat="1" ht="22.5" customHeight="1" x14ac:dyDescent="0.25">
      <c r="A53" s="278" t="s">
        <v>868</v>
      </c>
      <c r="B53" s="278" t="s">
        <v>979</v>
      </c>
      <c r="C53" s="382" t="s">
        <v>5840</v>
      </c>
      <c r="D53" s="280" t="s">
        <v>5841</v>
      </c>
      <c r="E53" s="281" t="s">
        <v>92</v>
      </c>
      <c r="F53" s="282">
        <v>2</v>
      </c>
      <c r="G53" s="67"/>
      <c r="H53" s="254">
        <f>ROUND(G53*F53,2)</f>
        <v>0</v>
      </c>
      <c r="I53" s="280" t="s">
        <v>4999</v>
      </c>
    </row>
    <row r="54" spans="1:9" s="526" customFormat="1" ht="12" x14ac:dyDescent="0.2">
      <c r="A54" s="175"/>
      <c r="B54" s="523" t="s">
        <v>2912</v>
      </c>
      <c r="C54" s="209"/>
      <c r="D54" s="524" t="s">
        <v>5841</v>
      </c>
      <c r="E54" s="209"/>
      <c r="F54" s="209"/>
      <c r="G54" s="209"/>
      <c r="H54" s="209"/>
      <c r="I54" s="385"/>
    </row>
    <row r="55" spans="1:9" s="754" customFormat="1" ht="24.95" customHeight="1" x14ac:dyDescent="0.2">
      <c r="A55" s="750"/>
      <c r="B55" s="751" t="s">
        <v>977</v>
      </c>
      <c r="C55" s="752" t="s">
        <v>5808</v>
      </c>
      <c r="D55" s="752" t="s">
        <v>5809</v>
      </c>
      <c r="E55" s="753"/>
      <c r="H55" s="755">
        <f>SUM(H56:H59)</f>
        <v>0</v>
      </c>
      <c r="I55" s="756"/>
    </row>
    <row r="56" spans="1:9" s="46" customFormat="1" ht="22.5" customHeight="1" x14ac:dyDescent="0.25">
      <c r="A56" s="278" t="s">
        <v>870</v>
      </c>
      <c r="B56" s="278" t="s">
        <v>979</v>
      </c>
      <c r="C56" s="382" t="s">
        <v>5842</v>
      </c>
      <c r="D56" s="280" t="s">
        <v>5843</v>
      </c>
      <c r="E56" s="281" t="s">
        <v>100</v>
      </c>
      <c r="F56" s="282">
        <v>5.202</v>
      </c>
      <c r="G56" s="67"/>
      <c r="H56" s="254">
        <f>ROUND(G56*F56,2)</f>
        <v>0</v>
      </c>
      <c r="I56" s="280" t="s">
        <v>4999</v>
      </c>
    </row>
    <row r="57" spans="1:9" s="526" customFormat="1" ht="12" x14ac:dyDescent="0.2">
      <c r="A57" s="175"/>
      <c r="B57" s="523" t="s">
        <v>2912</v>
      </c>
      <c r="C57" s="209"/>
      <c r="D57" s="524" t="s">
        <v>5843</v>
      </c>
      <c r="E57" s="209"/>
      <c r="F57" s="209"/>
      <c r="G57" s="209"/>
      <c r="H57" s="209"/>
      <c r="I57" s="385"/>
    </row>
    <row r="58" spans="1:9" s="46" customFormat="1" ht="22.5" customHeight="1" x14ac:dyDescent="0.25">
      <c r="A58" s="278" t="s">
        <v>872</v>
      </c>
      <c r="B58" s="278" t="s">
        <v>979</v>
      </c>
      <c r="C58" s="382" t="s">
        <v>5844</v>
      </c>
      <c r="D58" s="280" t="s">
        <v>5845</v>
      </c>
      <c r="E58" s="281" t="s">
        <v>100</v>
      </c>
      <c r="F58" s="282">
        <v>5.202</v>
      </c>
      <c r="G58" s="67"/>
      <c r="H58" s="254">
        <f>ROUND(G58*F58,2)</f>
        <v>0</v>
      </c>
      <c r="I58" s="280" t="s">
        <v>4999</v>
      </c>
    </row>
    <row r="59" spans="1:9" ht="11.25" x14ac:dyDescent="0.2">
      <c r="A59" s="566"/>
      <c r="B59" s="757" t="s">
        <v>2912</v>
      </c>
      <c r="C59" s="56"/>
      <c r="D59" s="758" t="s">
        <v>5845</v>
      </c>
      <c r="E59" s="56"/>
      <c r="F59" s="56"/>
      <c r="G59" s="56"/>
      <c r="H59" s="56"/>
      <c r="I59" s="568"/>
    </row>
    <row r="60" spans="1:9" s="754" customFormat="1" ht="24.95" customHeight="1" x14ac:dyDescent="0.2">
      <c r="A60" s="750"/>
      <c r="B60" s="751" t="s">
        <v>977</v>
      </c>
      <c r="C60" s="752" t="s">
        <v>4995</v>
      </c>
      <c r="D60" s="752" t="s">
        <v>4996</v>
      </c>
      <c r="E60" s="753"/>
      <c r="H60" s="755">
        <f>SUM(H61:H66)</f>
        <v>0</v>
      </c>
      <c r="I60" s="756"/>
    </row>
    <row r="61" spans="1:9" s="46" customFormat="1" ht="22.5" customHeight="1" x14ac:dyDescent="0.25">
      <c r="A61" s="278" t="s">
        <v>874</v>
      </c>
      <c r="B61" s="278" t="s">
        <v>979</v>
      </c>
      <c r="C61" s="382" t="s">
        <v>231</v>
      </c>
      <c r="D61" s="280" t="s">
        <v>5022</v>
      </c>
      <c r="E61" s="281" t="s">
        <v>100</v>
      </c>
      <c r="F61" s="282">
        <v>2</v>
      </c>
      <c r="G61" s="67"/>
      <c r="H61" s="254">
        <f>ROUND(G61*F61,2)</f>
        <v>0</v>
      </c>
      <c r="I61" s="280" t="s">
        <v>4999</v>
      </c>
    </row>
    <row r="62" spans="1:9" s="526" customFormat="1" ht="12" x14ac:dyDescent="0.2">
      <c r="A62" s="175"/>
      <c r="B62" s="523" t="s">
        <v>2912</v>
      </c>
      <c r="C62" s="209"/>
      <c r="D62" s="524" t="s">
        <v>5022</v>
      </c>
      <c r="E62" s="209"/>
      <c r="F62" s="209"/>
      <c r="G62" s="209"/>
      <c r="H62" s="209"/>
      <c r="I62" s="385"/>
    </row>
    <row r="63" spans="1:9" s="46" customFormat="1" ht="22.5" customHeight="1" x14ac:dyDescent="0.25">
      <c r="A63" s="278" t="s">
        <v>876</v>
      </c>
      <c r="B63" s="278" t="s">
        <v>979</v>
      </c>
      <c r="C63" s="382" t="s">
        <v>234</v>
      </c>
      <c r="D63" s="280" t="s">
        <v>5023</v>
      </c>
      <c r="E63" s="281" t="s">
        <v>100</v>
      </c>
      <c r="F63" s="282">
        <v>20</v>
      </c>
      <c r="G63" s="67"/>
      <c r="H63" s="254">
        <f>ROUND(G63*F63,2)</f>
        <v>0</v>
      </c>
      <c r="I63" s="280" t="s">
        <v>4999</v>
      </c>
    </row>
    <row r="64" spans="1:9" s="526" customFormat="1" ht="12" x14ac:dyDescent="0.2">
      <c r="A64" s="175"/>
      <c r="B64" s="523" t="s">
        <v>2912</v>
      </c>
      <c r="C64" s="209"/>
      <c r="D64" s="524" t="s">
        <v>5023</v>
      </c>
      <c r="E64" s="209"/>
      <c r="F64" s="209"/>
      <c r="G64" s="209"/>
      <c r="H64" s="209"/>
      <c r="I64" s="385"/>
    </row>
    <row r="65" spans="1:9" s="46" customFormat="1" ht="22.5" customHeight="1" x14ac:dyDescent="0.25">
      <c r="A65" s="278" t="s">
        <v>878</v>
      </c>
      <c r="B65" s="278" t="s">
        <v>979</v>
      </c>
      <c r="C65" s="382" t="s">
        <v>5024</v>
      </c>
      <c r="D65" s="280" t="s">
        <v>5025</v>
      </c>
      <c r="E65" s="281" t="s">
        <v>100</v>
      </c>
      <c r="F65" s="282">
        <v>2</v>
      </c>
      <c r="G65" s="67"/>
      <c r="H65" s="254">
        <f>ROUND(G65*F65,2)</f>
        <v>0</v>
      </c>
      <c r="I65" s="280" t="s">
        <v>4999</v>
      </c>
    </row>
    <row r="66" spans="1:9" s="526" customFormat="1" ht="12" x14ac:dyDescent="0.2">
      <c r="A66" s="184"/>
      <c r="B66" s="527" t="s">
        <v>2912</v>
      </c>
      <c r="C66" s="185"/>
      <c r="D66" s="528" t="s">
        <v>5025</v>
      </c>
      <c r="E66" s="185"/>
      <c r="F66" s="185"/>
      <c r="G66" s="185"/>
      <c r="H66" s="185"/>
      <c r="I66" s="402"/>
    </row>
  </sheetData>
  <sheetProtection algorithmName="SHA-512" hashValue="fWTkmmSfWpGs2A6h6bjIjbkGTbK+65gJH35sW7/zKdFAvTapExO0UGrlkt/uH2W1sw77tLge3nsjsqel6Mikxg==" saltValue="XuorQnPZ7weFR9QqMuJFt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3" width="14" style="5" customWidth="1"/>
    <col min="4" max="4" width="23.83203125" style="5" customWidth="1"/>
    <col min="5" max="5" width="24.1640625" style="48" customWidth="1"/>
    <col min="6" max="7" width="11" style="5" bestFit="1" customWidth="1"/>
    <col min="8" max="16384" width="8.83203125" style="5"/>
  </cols>
  <sheetData>
    <row r="1" spans="1:5" ht="15.75" x14ac:dyDescent="0.25">
      <c r="A1" s="1" t="s">
        <v>0</v>
      </c>
      <c r="B1" s="2"/>
      <c r="C1" s="2"/>
      <c r="D1" s="3"/>
      <c r="E1" s="4"/>
    </row>
    <row r="2" spans="1:5" ht="15.75" x14ac:dyDescent="0.25">
      <c r="A2" s="78" t="s">
        <v>1</v>
      </c>
      <c r="B2" s="79" t="s">
        <v>2</v>
      </c>
      <c r="C2" s="80"/>
      <c r="D2" s="81"/>
      <c r="E2" s="82"/>
    </row>
    <row r="3" spans="1:5" ht="15.75" x14ac:dyDescent="0.25">
      <c r="A3" s="83" t="s">
        <v>3</v>
      </c>
      <c r="B3" s="84" t="s">
        <v>9403</v>
      </c>
      <c r="C3" s="85"/>
      <c r="D3" s="86"/>
      <c r="E3" s="87"/>
    </row>
    <row r="4" spans="1:5" ht="12.75" x14ac:dyDescent="0.2">
      <c r="A4" s="88" t="s">
        <v>5</v>
      </c>
      <c r="B4" s="89" t="s">
        <v>6</v>
      </c>
      <c r="C4" s="89"/>
      <c r="D4" s="91"/>
      <c r="E4" s="92"/>
    </row>
    <row r="5" spans="1:5" ht="12.75" x14ac:dyDescent="0.2">
      <c r="A5" s="88" t="s">
        <v>7</v>
      </c>
      <c r="B5" s="89" t="s">
        <v>5890</v>
      </c>
      <c r="C5" s="89"/>
      <c r="D5" s="93"/>
      <c r="E5" s="92"/>
    </row>
    <row r="6" spans="1:5" ht="12.75" x14ac:dyDescent="0.2">
      <c r="A6" s="88" t="s">
        <v>9</v>
      </c>
      <c r="B6" s="89" t="s">
        <v>5892</v>
      </c>
      <c r="C6" s="89"/>
      <c r="D6" s="93"/>
      <c r="E6" s="9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2861</v>
      </c>
      <c r="C14" s="26" t="s">
        <v>13</v>
      </c>
      <c r="D14" s="24">
        <v>26849917</v>
      </c>
      <c r="E14" s="25"/>
    </row>
    <row r="15" spans="1:5" ht="12.75" x14ac:dyDescent="0.2">
      <c r="A15" s="369" t="s">
        <v>19</v>
      </c>
      <c r="B15" s="26"/>
      <c r="C15" s="26" t="s">
        <v>14</v>
      </c>
      <c r="D15" s="24" t="s">
        <v>2862</v>
      </c>
      <c r="E15" s="25"/>
    </row>
    <row r="16" spans="1:5" ht="12.75" x14ac:dyDescent="0.2">
      <c r="A16" s="22"/>
      <c r="B16" s="26"/>
      <c r="C16" s="23"/>
      <c r="D16" s="24"/>
      <c r="E16" s="25"/>
    </row>
    <row r="17" spans="1:5" ht="12.75" x14ac:dyDescent="0.2">
      <c r="A17" s="369" t="s">
        <v>21</v>
      </c>
      <c r="B17" s="26"/>
      <c r="C17" s="23"/>
      <c r="D17" s="24"/>
      <c r="E17" s="25"/>
    </row>
    <row r="18" spans="1:5" ht="36" customHeight="1" x14ac:dyDescent="0.2">
      <c r="A18" s="268" t="s">
        <v>966</v>
      </c>
      <c r="B18" s="269"/>
      <c r="C18" s="269"/>
      <c r="D18" s="269"/>
      <c r="E18" s="270"/>
    </row>
    <row r="19" spans="1:5" s="56" customFormat="1" ht="24.95" customHeight="1" x14ac:dyDescent="0.2">
      <c r="A19" s="372" t="s">
        <v>23</v>
      </c>
      <c r="B19" s="94"/>
      <c r="C19" s="94"/>
      <c r="D19" s="1250">
        <f>E40</f>
        <v>0</v>
      </c>
      <c r="E19" s="1251"/>
    </row>
    <row r="20" spans="1:5" ht="12.75" x14ac:dyDescent="0.2">
      <c r="A20" s="1244" t="s">
        <v>24</v>
      </c>
      <c r="B20" s="28"/>
      <c r="C20" s="29" t="s">
        <v>25</v>
      </c>
      <c r="D20" s="29" t="s">
        <v>26</v>
      </c>
      <c r="E20" s="30" t="s">
        <v>27</v>
      </c>
    </row>
    <row r="21" spans="1:5" ht="12.75" x14ac:dyDescent="0.2">
      <c r="A21" s="1245"/>
      <c r="B21" s="24" t="s">
        <v>28</v>
      </c>
      <c r="C21" s="32">
        <v>0.21</v>
      </c>
      <c r="D21" s="33">
        <f>ROUND(D19, 2)</f>
        <v>0</v>
      </c>
      <c r="E21" s="34">
        <f>ROUND(D21, 2)*C21</f>
        <v>0</v>
      </c>
    </row>
    <row r="22" spans="1:5" ht="12.75" x14ac:dyDescent="0.2">
      <c r="A22" s="1246"/>
      <c r="B22" s="322" t="s">
        <v>29</v>
      </c>
      <c r="C22" s="37">
        <v>0.15</v>
      </c>
      <c r="D22" s="38">
        <v>0</v>
      </c>
      <c r="E22" s="34">
        <f>ROUND(D22, 2)*C22</f>
        <v>0</v>
      </c>
    </row>
    <row r="23" spans="1:5" s="56" customFormat="1" ht="24.95" customHeight="1" x14ac:dyDescent="0.2">
      <c r="A23" s="372" t="s">
        <v>30</v>
      </c>
      <c r="B23" s="94"/>
      <c r="C23" s="94"/>
      <c r="D23" s="1250">
        <f>D19+E21+E22</f>
        <v>0</v>
      </c>
      <c r="E23" s="1251"/>
    </row>
    <row r="25" spans="1:5" ht="15.75" x14ac:dyDescent="0.25">
      <c r="A25" s="1" t="s">
        <v>31</v>
      </c>
      <c r="B25" s="2"/>
      <c r="C25" s="2"/>
      <c r="D25" s="2"/>
      <c r="E25" s="3"/>
    </row>
    <row r="26" spans="1:5" ht="15.75" x14ac:dyDescent="0.25">
      <c r="A26" s="78" t="s">
        <v>1</v>
      </c>
      <c r="B26" s="79" t="s">
        <v>2</v>
      </c>
      <c r="C26" s="80"/>
      <c r="D26" s="80"/>
      <c r="E26" s="81"/>
    </row>
    <row r="27" spans="1:5" ht="15.75" x14ac:dyDescent="0.25">
      <c r="A27" s="83" t="s">
        <v>3</v>
      </c>
      <c r="B27" s="84" t="s">
        <v>9403</v>
      </c>
      <c r="C27" s="85"/>
      <c r="D27" s="85"/>
      <c r="E27" s="86"/>
    </row>
    <row r="28" spans="1:5" ht="12.75" x14ac:dyDescent="0.2">
      <c r="A28" s="88" t="s">
        <v>5</v>
      </c>
      <c r="B28" s="89" t="s">
        <v>6</v>
      </c>
      <c r="C28" s="90"/>
      <c r="D28" s="89"/>
      <c r="E28" s="91"/>
    </row>
    <row r="29" spans="1:5" ht="12.75" x14ac:dyDescent="0.2">
      <c r="A29" s="88" t="s">
        <v>7</v>
      </c>
      <c r="B29" s="89" t="s">
        <v>5890</v>
      </c>
      <c r="C29" s="90"/>
      <c r="D29" s="89"/>
      <c r="E29" s="93"/>
    </row>
    <row r="30" spans="1:5" ht="12.75" x14ac:dyDescent="0.2">
      <c r="A30" s="88" t="s">
        <v>9</v>
      </c>
      <c r="B30" s="89" t="s">
        <v>5892</v>
      </c>
      <c r="C30" s="90"/>
      <c r="D30" s="89"/>
      <c r="E30" s="93"/>
    </row>
    <row r="31" spans="1:5" ht="15" x14ac:dyDescent="0.2">
      <c r="A31" s="95" t="s">
        <v>32</v>
      </c>
      <c r="B31" s="256" t="s">
        <v>33</v>
      </c>
      <c r="C31" s="323"/>
      <c r="D31" s="324"/>
      <c r="E31" s="271" t="s">
        <v>34</v>
      </c>
    </row>
    <row r="32" spans="1:5" s="40" customFormat="1" ht="24.95" customHeight="1" x14ac:dyDescent="0.2">
      <c r="A32" s="370" t="s">
        <v>2863</v>
      </c>
      <c r="B32" s="1270" t="s">
        <v>9404</v>
      </c>
      <c r="C32" s="1271"/>
      <c r="D32" s="1272"/>
      <c r="E32" s="321">
        <f>SUM(E33:E38)</f>
        <v>0</v>
      </c>
    </row>
    <row r="33" spans="1:28" s="40" customFormat="1" ht="24.95" customHeight="1" x14ac:dyDescent="0.2">
      <c r="A33" s="371" t="s">
        <v>325</v>
      </c>
      <c r="B33" s="1239" t="s">
        <v>2865</v>
      </c>
      <c r="C33" s="1240"/>
      <c r="D33" s="1241"/>
      <c r="E33" s="254">
        <f>SUM(C50:E50)</f>
        <v>0</v>
      </c>
    </row>
    <row r="34" spans="1:28" s="40" customFormat="1" ht="24.95" customHeight="1" x14ac:dyDescent="0.2">
      <c r="A34" s="371" t="s">
        <v>680</v>
      </c>
      <c r="B34" s="1239" t="s">
        <v>2868</v>
      </c>
      <c r="C34" s="1240"/>
      <c r="D34" s="1241"/>
      <c r="E34" s="254">
        <f>SUM(C51:E51)</f>
        <v>0</v>
      </c>
    </row>
    <row r="35" spans="1:28" s="40" customFormat="1" ht="24.95" customHeight="1" x14ac:dyDescent="0.2">
      <c r="A35" s="371" t="s">
        <v>682</v>
      </c>
      <c r="B35" s="1239" t="s">
        <v>5894</v>
      </c>
      <c r="C35" s="1240"/>
      <c r="D35" s="1241"/>
      <c r="E35" s="254">
        <f>SUM(C52:E52)</f>
        <v>0</v>
      </c>
    </row>
    <row r="36" spans="1:28" s="40" customFormat="1" ht="24.95" customHeight="1" x14ac:dyDescent="0.2">
      <c r="A36" s="371" t="s">
        <v>684</v>
      </c>
      <c r="B36" s="1239" t="s">
        <v>2869</v>
      </c>
      <c r="C36" s="1240"/>
      <c r="D36" s="1241"/>
      <c r="E36" s="254">
        <f>SUM(C53:E53)</f>
        <v>0</v>
      </c>
    </row>
    <row r="37" spans="1:28" s="40" customFormat="1" ht="24.95" customHeight="1" x14ac:dyDescent="0.2">
      <c r="A37" s="371" t="s">
        <v>686</v>
      </c>
      <c r="B37" s="1239" t="s">
        <v>2870</v>
      </c>
      <c r="C37" s="1240"/>
      <c r="D37" s="1241"/>
      <c r="E37" s="254">
        <f>SUM(D54:E54)</f>
        <v>0</v>
      </c>
    </row>
    <row r="38" spans="1:28" s="40" customFormat="1" ht="24.95" customHeight="1" x14ac:dyDescent="0.2">
      <c r="A38" s="371" t="s">
        <v>2881</v>
      </c>
      <c r="B38" s="1239" t="s">
        <v>2882</v>
      </c>
      <c r="C38" s="1240"/>
      <c r="D38" s="1241"/>
      <c r="E38" s="378">
        <f>SUM(D55:E55)</f>
        <v>0</v>
      </c>
    </row>
    <row r="39" spans="1:28" s="40" customFormat="1" ht="24.95" customHeight="1" x14ac:dyDescent="0.2">
      <c r="A39" s="370" t="s">
        <v>11774</v>
      </c>
      <c r="B39" s="1270" t="s">
        <v>5846</v>
      </c>
      <c r="C39" s="1271"/>
      <c r="D39" s="1272"/>
      <c r="E39" s="321">
        <f>SUM(C56:E56)</f>
        <v>0</v>
      </c>
    </row>
    <row r="40" spans="1:28" s="56" customFormat="1" ht="24.95" customHeight="1" x14ac:dyDescent="0.2">
      <c r="A40" s="96" t="s">
        <v>23</v>
      </c>
      <c r="B40" s="97"/>
      <c r="C40" s="98"/>
      <c r="D40" s="98"/>
      <c r="E40" s="32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75" x14ac:dyDescent="0.25">
      <c r="A42" s="1" t="s">
        <v>31</v>
      </c>
      <c r="B42" s="2"/>
      <c r="C42" s="2"/>
      <c r="D42" s="2"/>
      <c r="E42" s="3"/>
    </row>
    <row r="43" spans="1:28" ht="15.75" x14ac:dyDescent="0.25">
      <c r="A43" s="78" t="s">
        <v>1</v>
      </c>
      <c r="B43" s="79" t="s">
        <v>2</v>
      </c>
      <c r="C43" s="80"/>
      <c r="D43" s="80"/>
      <c r="E43" s="81"/>
    </row>
    <row r="44" spans="1:28" ht="15.75" x14ac:dyDescent="0.25">
      <c r="A44" s="83" t="s">
        <v>3</v>
      </c>
      <c r="B44" s="84" t="s">
        <v>9403</v>
      </c>
      <c r="C44" s="85"/>
      <c r="D44" s="85"/>
      <c r="E44" s="86"/>
    </row>
    <row r="45" spans="1:28" ht="12.75" x14ac:dyDescent="0.2">
      <c r="A45" s="88" t="s">
        <v>5</v>
      </c>
      <c r="B45" s="89" t="s">
        <v>6</v>
      </c>
      <c r="C45" s="90"/>
      <c r="D45" s="89"/>
      <c r="E45" s="91"/>
    </row>
    <row r="46" spans="1:28" ht="12.75" x14ac:dyDescent="0.2">
      <c r="A46" s="88" t="s">
        <v>7</v>
      </c>
      <c r="B46" s="89" t="s">
        <v>5890</v>
      </c>
      <c r="C46" s="90"/>
      <c r="D46" s="89"/>
      <c r="E46" s="93"/>
    </row>
    <row r="47" spans="1:28" ht="12.75" x14ac:dyDescent="0.2">
      <c r="A47" s="88" t="s">
        <v>9</v>
      </c>
      <c r="B47" s="89" t="s">
        <v>5892</v>
      </c>
      <c r="C47" s="90"/>
      <c r="D47" s="89"/>
      <c r="E47" s="93"/>
    </row>
    <row r="48" spans="1:28" ht="28.5" customHeight="1" x14ac:dyDescent="0.2">
      <c r="A48" s="95" t="s">
        <v>32</v>
      </c>
      <c r="B48" s="256" t="s">
        <v>33</v>
      </c>
      <c r="C48" s="324"/>
      <c r="D48" s="345" t="s">
        <v>2885</v>
      </c>
      <c r="E48" s="271" t="s">
        <v>2886</v>
      </c>
    </row>
    <row r="49" spans="1:7" ht="24.95" customHeight="1" x14ac:dyDescent="0.2">
      <c r="A49" s="370" t="s">
        <v>2863</v>
      </c>
      <c r="B49" s="1270" t="s">
        <v>9404</v>
      </c>
      <c r="C49" s="1272"/>
      <c r="D49" s="326">
        <f>SUM(D50:D55)</f>
        <v>0</v>
      </c>
      <c r="E49" s="303">
        <f>SUM(E50:E55)</f>
        <v>0</v>
      </c>
    </row>
    <row r="50" spans="1:7" ht="24.95" customHeight="1" x14ac:dyDescent="0.2">
      <c r="A50" s="371" t="s">
        <v>325</v>
      </c>
      <c r="B50" s="1239" t="s">
        <v>2865</v>
      </c>
      <c r="C50" s="1241"/>
      <c r="D50" s="301">
        <f>'01_C_D.1.1_Rekap_Z'!C102</f>
        <v>0</v>
      </c>
      <c r="E50" s="283">
        <f>'01_C_D.1.1_Rekap_Z'!E102</f>
        <v>0</v>
      </c>
    </row>
    <row r="51" spans="1:7" ht="24.95" customHeight="1" x14ac:dyDescent="0.2">
      <c r="A51" s="371" t="s">
        <v>680</v>
      </c>
      <c r="B51" s="1239" t="s">
        <v>2868</v>
      </c>
      <c r="C51" s="1241"/>
      <c r="D51" s="301">
        <v>0</v>
      </c>
      <c r="E51" s="283">
        <f>'01_C_D.1.4.1_Rekap_Z'!E45</f>
        <v>0</v>
      </c>
    </row>
    <row r="52" spans="1:7" ht="24.95" customHeight="1" x14ac:dyDescent="0.2">
      <c r="A52" s="371" t="s">
        <v>682</v>
      </c>
      <c r="B52" s="1239" t="s">
        <v>5894</v>
      </c>
      <c r="C52" s="1241"/>
      <c r="D52" s="301">
        <f>'01_C_D.1.4.2_Rekap_Z'!C58</f>
        <v>0</v>
      </c>
      <c r="E52" s="283">
        <f>'01_C_D.1.4.2_Rekap_Z'!E58</f>
        <v>0</v>
      </c>
    </row>
    <row r="53" spans="1:7" ht="24.95" customHeight="1" x14ac:dyDescent="0.2">
      <c r="A53" s="371" t="s">
        <v>684</v>
      </c>
      <c r="B53" s="1239" t="s">
        <v>2869</v>
      </c>
      <c r="C53" s="1241"/>
      <c r="D53" s="301">
        <f>'01_C_D.1.4.3_Rekap_Z'!C69</f>
        <v>0</v>
      </c>
      <c r="E53" s="283">
        <f>'01_C_D.1.4.3_Rekap_Z'!E69</f>
        <v>0</v>
      </c>
    </row>
    <row r="54" spans="1:7" ht="24.95" customHeight="1" x14ac:dyDescent="0.2">
      <c r="A54" s="371" t="s">
        <v>686</v>
      </c>
      <c r="B54" s="1239" t="s">
        <v>2870</v>
      </c>
      <c r="C54" s="1241"/>
      <c r="D54" s="301">
        <v>0</v>
      </c>
      <c r="E54" s="283">
        <f>'01_C_D.1.4.4_Rekap_Z'!E39</f>
        <v>0</v>
      </c>
    </row>
    <row r="55" spans="1:7" ht="24.95" customHeight="1" x14ac:dyDescent="0.2">
      <c r="A55" s="371" t="s">
        <v>2881</v>
      </c>
      <c r="B55" s="1239" t="s">
        <v>2882</v>
      </c>
      <c r="C55" s="1241"/>
      <c r="D55" s="301">
        <v>0</v>
      </c>
      <c r="E55" s="283" cm="1">
        <f t="array" ref="E55:F55">'01_C_D.1.4.5_Rekap_Z'!E20:F20</f>
        <v>0</v>
      </c>
      <c r="F55" s="5">
        <v>0</v>
      </c>
    </row>
    <row r="56" spans="1:7" ht="24.95" customHeight="1" x14ac:dyDescent="0.2">
      <c r="A56" s="370" t="s">
        <v>11774</v>
      </c>
      <c r="B56" s="1270" t="s">
        <v>5846</v>
      </c>
      <c r="C56" s="1272"/>
      <c r="D56" s="326">
        <v>0</v>
      </c>
      <c r="E56" s="303" cm="1">
        <f t="array" ref="E56:F56">'05_Rekap_VON'!E57:F57</f>
        <v>0</v>
      </c>
      <c r="F56" s="5">
        <v>0</v>
      </c>
    </row>
    <row r="57" spans="1:7" ht="24.95" customHeight="1" x14ac:dyDescent="0.2">
      <c r="A57" s="330" t="s">
        <v>23</v>
      </c>
      <c r="B57" s="328"/>
      <c r="C57" s="329"/>
      <c r="D57" s="327">
        <f>SUM(D49)+D56</f>
        <v>0</v>
      </c>
      <c r="E57" s="302">
        <f>E49+E56</f>
        <v>0</v>
      </c>
      <c r="F57" s="164"/>
      <c r="G57" s="164"/>
    </row>
    <row r="58" spans="1:7" ht="24.95" customHeight="1" x14ac:dyDescent="0.2">
      <c r="A58" s="330" t="s">
        <v>2888</v>
      </c>
      <c r="B58" s="328"/>
      <c r="C58" s="329"/>
      <c r="D58" s="1319">
        <f>SUM(D57:E57)</f>
        <v>0</v>
      </c>
      <c r="E58" s="1319"/>
    </row>
  </sheetData>
  <sheetProtection algorithmName="SHA-512" hashValue="gTXiR5Ezy9qf9dW9rq4BrMVouO4NY4lsaKmkthFJQ0mR7wW7Azfufq33xzYhzlY2g7wNdHvdWd0B22B1Xr73gw==" saltValue="phljnbzaCgkynr3GIlmgB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83" t="s">
        <v>38</v>
      </c>
      <c r="B4" s="84" t="s">
        <v>2889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3"/>
      <c r="B8" s="23"/>
      <c r="C8" s="23"/>
      <c r="D8" s="23"/>
      <c r="E8" s="24"/>
      <c r="F8" s="2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E62</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9403</v>
      </c>
      <c r="C27" s="85"/>
      <c r="D27" s="85"/>
      <c r="E27" s="86"/>
      <c r="F27" s="87"/>
    </row>
    <row r="28" spans="1:6" ht="15.75" x14ac:dyDescent="0.25">
      <c r="A28" s="83" t="s">
        <v>38</v>
      </c>
      <c r="B28" s="84" t="s">
        <v>2889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252" t="s">
        <v>33</v>
      </c>
      <c r="C31" s="1253"/>
      <c r="D31" s="1254"/>
      <c r="E31" s="1264" t="s">
        <v>34</v>
      </c>
      <c r="F31" s="1264"/>
    </row>
    <row r="32" spans="1:6" s="40" customFormat="1" ht="24.95" customHeight="1" x14ac:dyDescent="0.2">
      <c r="A32" s="370" t="s">
        <v>330</v>
      </c>
      <c r="B32" s="1270" t="s">
        <v>331</v>
      </c>
      <c r="C32" s="1271"/>
      <c r="D32" s="1272"/>
      <c r="E32" s="1273">
        <f>SUM(E33:F38)</f>
        <v>0</v>
      </c>
      <c r="F32" s="1273"/>
    </row>
    <row r="33" spans="1:6" s="40" customFormat="1" ht="20.100000000000001" customHeight="1" x14ac:dyDescent="0.2">
      <c r="A33" s="373">
        <v>3</v>
      </c>
      <c r="B33" s="1265" t="s">
        <v>43</v>
      </c>
      <c r="C33" s="1266"/>
      <c r="D33" s="1267"/>
      <c r="E33" s="1268">
        <f>SUM(C73:F73)</f>
        <v>0</v>
      </c>
      <c r="F33" s="1269"/>
    </row>
    <row r="34" spans="1:6" s="40" customFormat="1" ht="20.100000000000001" customHeight="1" x14ac:dyDescent="0.2">
      <c r="A34" s="373">
        <v>4</v>
      </c>
      <c r="B34" s="1265" t="s">
        <v>2890</v>
      </c>
      <c r="C34" s="1266"/>
      <c r="D34" s="1267"/>
      <c r="E34" s="1268">
        <f t="shared" ref="E34:E38" si="0">SUM(C74:F74)</f>
        <v>0</v>
      </c>
      <c r="F34" s="1269"/>
    </row>
    <row r="35" spans="1:6" s="40" customFormat="1" ht="20.100000000000001" customHeight="1" x14ac:dyDescent="0.2">
      <c r="A35" s="373">
        <v>6</v>
      </c>
      <c r="B35" s="1265" t="s">
        <v>969</v>
      </c>
      <c r="C35" s="1266"/>
      <c r="D35" s="1267"/>
      <c r="E35" s="1268">
        <f t="shared" si="0"/>
        <v>0</v>
      </c>
      <c r="F35" s="1269"/>
    </row>
    <row r="36" spans="1:6" s="40" customFormat="1" ht="20.100000000000001" customHeight="1" x14ac:dyDescent="0.2">
      <c r="A36" s="373">
        <v>9</v>
      </c>
      <c r="B36" s="1265" t="s">
        <v>970</v>
      </c>
      <c r="C36" s="1266"/>
      <c r="D36" s="1267"/>
      <c r="E36" s="1268">
        <f t="shared" si="0"/>
        <v>0</v>
      </c>
      <c r="F36" s="1269"/>
    </row>
    <row r="37" spans="1:6" s="40" customFormat="1" ht="20.100000000000001" customHeight="1" x14ac:dyDescent="0.2">
      <c r="A37" s="373">
        <v>997</v>
      </c>
      <c r="B37" s="1265" t="s">
        <v>971</v>
      </c>
      <c r="C37" s="1266"/>
      <c r="D37" s="1267"/>
      <c r="E37" s="1268">
        <f t="shared" si="0"/>
        <v>0</v>
      </c>
      <c r="F37" s="1269"/>
    </row>
    <row r="38" spans="1:6" s="40" customFormat="1" ht="20.100000000000001" customHeight="1" x14ac:dyDescent="0.2">
      <c r="A38" s="373">
        <v>998</v>
      </c>
      <c r="B38" s="1265" t="s">
        <v>972</v>
      </c>
      <c r="C38" s="1266"/>
      <c r="D38" s="1267"/>
      <c r="E38" s="1268">
        <f t="shared" si="0"/>
        <v>0</v>
      </c>
      <c r="F38" s="1269"/>
    </row>
    <row r="39" spans="1:6" s="40" customFormat="1" ht="20.100000000000001" customHeight="1" x14ac:dyDescent="0.2">
      <c r="A39" s="370" t="s">
        <v>340</v>
      </c>
      <c r="B39" s="1270" t="s">
        <v>341</v>
      </c>
      <c r="C39" s="1271"/>
      <c r="D39" s="1272"/>
      <c r="E39" s="1273">
        <f>SUM(E40:F59)</f>
        <v>0</v>
      </c>
      <c r="F39" s="1273"/>
    </row>
    <row r="40" spans="1:6" s="40" customFormat="1" ht="20.100000000000001" customHeight="1" x14ac:dyDescent="0.2">
      <c r="A40" s="373">
        <v>711</v>
      </c>
      <c r="B40" s="1265" t="s">
        <v>2892</v>
      </c>
      <c r="C40" s="1266"/>
      <c r="D40" s="1267"/>
      <c r="E40" s="1268">
        <f t="shared" ref="E40:E59" si="1">SUM(C80:F80)</f>
        <v>0</v>
      </c>
      <c r="F40" s="1269"/>
    </row>
    <row r="41" spans="1:6" s="40" customFormat="1" ht="24.95" customHeight="1" x14ac:dyDescent="0.2">
      <c r="A41" s="373">
        <v>712</v>
      </c>
      <c r="B41" s="1265" t="s">
        <v>2893</v>
      </c>
      <c r="C41" s="1266"/>
      <c r="D41" s="1267"/>
      <c r="E41" s="1268">
        <f t="shared" si="1"/>
        <v>0</v>
      </c>
      <c r="F41" s="1269"/>
    </row>
    <row r="42" spans="1:6" s="40" customFormat="1" ht="20.100000000000001" customHeight="1" x14ac:dyDescent="0.2">
      <c r="A42" s="373">
        <v>713</v>
      </c>
      <c r="B42" s="1265" t="s">
        <v>343</v>
      </c>
      <c r="C42" s="1266"/>
      <c r="D42" s="1267"/>
      <c r="E42" s="1268">
        <f t="shared" si="1"/>
        <v>0</v>
      </c>
      <c r="F42" s="1269"/>
    </row>
    <row r="43" spans="1:6" s="40" customFormat="1" ht="20.100000000000001" customHeight="1" x14ac:dyDescent="0.2">
      <c r="A43" s="373">
        <v>762</v>
      </c>
      <c r="B43" s="1265" t="s">
        <v>345</v>
      </c>
      <c r="C43" s="1266"/>
      <c r="D43" s="1267"/>
      <c r="E43" s="1268">
        <f t="shared" si="1"/>
        <v>0</v>
      </c>
      <c r="F43" s="1269"/>
    </row>
    <row r="44" spans="1:6" s="40" customFormat="1" ht="20.100000000000001" customHeight="1" x14ac:dyDescent="0.2">
      <c r="A44" s="373">
        <v>763</v>
      </c>
      <c r="B44" s="1265" t="s">
        <v>974</v>
      </c>
      <c r="C44" s="1266"/>
      <c r="D44" s="1267"/>
      <c r="E44" s="1268">
        <f t="shared" si="1"/>
        <v>0</v>
      </c>
      <c r="F44" s="1269"/>
    </row>
    <row r="45" spans="1:6" s="40" customFormat="1" ht="20.100000000000001" customHeight="1" x14ac:dyDescent="0.2">
      <c r="A45" s="373">
        <v>764</v>
      </c>
      <c r="B45" s="1265" t="s">
        <v>2894</v>
      </c>
      <c r="C45" s="1266"/>
      <c r="D45" s="1267"/>
      <c r="E45" s="1268">
        <f t="shared" si="1"/>
        <v>0</v>
      </c>
      <c r="F45" s="1269"/>
    </row>
    <row r="46" spans="1:6" s="40" customFormat="1" ht="20.100000000000001" customHeight="1" x14ac:dyDescent="0.2">
      <c r="A46" s="373">
        <v>765</v>
      </c>
      <c r="B46" s="1265" t="s">
        <v>2895</v>
      </c>
      <c r="C46" s="1266"/>
      <c r="D46" s="1267"/>
      <c r="E46" s="1268">
        <f t="shared" si="1"/>
        <v>0</v>
      </c>
      <c r="F46" s="1269"/>
    </row>
    <row r="47" spans="1:6" s="40" customFormat="1" ht="20.100000000000001" customHeight="1" x14ac:dyDescent="0.2">
      <c r="A47" s="373">
        <v>766</v>
      </c>
      <c r="B47" s="1265" t="s">
        <v>347</v>
      </c>
      <c r="C47" s="1266"/>
      <c r="D47" s="1267"/>
      <c r="E47" s="1268">
        <f t="shared" si="1"/>
        <v>0</v>
      </c>
      <c r="F47" s="1269"/>
    </row>
    <row r="48" spans="1:6" s="40" customFormat="1" ht="20.100000000000001" customHeight="1" x14ac:dyDescent="0.2">
      <c r="A48" s="373">
        <v>766.76700000000005</v>
      </c>
      <c r="B48" s="1265" t="s">
        <v>5900</v>
      </c>
      <c r="C48" s="1266"/>
      <c r="D48" s="1267"/>
      <c r="E48" s="1268">
        <f t="shared" si="1"/>
        <v>0</v>
      </c>
      <c r="F48" s="1269"/>
    </row>
    <row r="49" spans="1:29" s="40" customFormat="1" ht="20.100000000000001" customHeight="1" x14ac:dyDescent="0.2">
      <c r="A49" s="373">
        <v>767</v>
      </c>
      <c r="B49" s="1265" t="s">
        <v>63</v>
      </c>
      <c r="C49" s="1266"/>
      <c r="D49" s="1267"/>
      <c r="E49" s="1268">
        <f t="shared" si="1"/>
        <v>0</v>
      </c>
      <c r="F49" s="1269"/>
    </row>
    <row r="50" spans="1:29" s="40" customFormat="1" ht="20.100000000000001" customHeight="1" x14ac:dyDescent="0.2">
      <c r="A50" s="373">
        <v>771</v>
      </c>
      <c r="B50" s="1265" t="s">
        <v>2897</v>
      </c>
      <c r="C50" s="1266"/>
      <c r="D50" s="1267"/>
      <c r="E50" s="1268">
        <f t="shared" si="1"/>
        <v>0</v>
      </c>
      <c r="F50" s="1269"/>
    </row>
    <row r="51" spans="1:29" s="40" customFormat="1" ht="20.100000000000001" customHeight="1" x14ac:dyDescent="0.2">
      <c r="A51" s="373">
        <v>772</v>
      </c>
      <c r="B51" s="1265" t="s">
        <v>2898</v>
      </c>
      <c r="C51" s="1266"/>
      <c r="D51" s="1267"/>
      <c r="E51" s="1268">
        <f t="shared" si="1"/>
        <v>0</v>
      </c>
      <c r="F51" s="1269"/>
    </row>
    <row r="52" spans="1:29" s="40" customFormat="1" ht="20.100000000000001" customHeight="1" x14ac:dyDescent="0.2">
      <c r="A52" s="373">
        <v>773</v>
      </c>
      <c r="B52" s="1265" t="s">
        <v>2899</v>
      </c>
      <c r="C52" s="1266"/>
      <c r="D52" s="1267"/>
      <c r="E52" s="1268">
        <f t="shared" si="1"/>
        <v>0</v>
      </c>
      <c r="F52" s="1269"/>
    </row>
    <row r="53" spans="1:29" s="40" customFormat="1" ht="20.100000000000001" customHeight="1" x14ac:dyDescent="0.2">
      <c r="A53" s="373">
        <v>775</v>
      </c>
      <c r="B53" s="1265" t="s">
        <v>5901</v>
      </c>
      <c r="C53" s="1266"/>
      <c r="D53" s="1267"/>
      <c r="E53" s="1268">
        <f t="shared" si="1"/>
        <v>0</v>
      </c>
      <c r="F53" s="1269"/>
    </row>
    <row r="54" spans="1:29" s="40" customFormat="1" ht="20.100000000000001" customHeight="1" x14ac:dyDescent="0.2">
      <c r="A54" s="373">
        <v>776</v>
      </c>
      <c r="B54" s="1265" t="s">
        <v>67</v>
      </c>
      <c r="C54" s="1266"/>
      <c r="D54" s="1267"/>
      <c r="E54" s="1268">
        <f t="shared" si="1"/>
        <v>0</v>
      </c>
      <c r="F54" s="1269"/>
    </row>
    <row r="55" spans="1:29" s="40" customFormat="1" ht="20.100000000000001" customHeight="1" x14ac:dyDescent="0.2">
      <c r="A55" s="373">
        <v>783</v>
      </c>
      <c r="B55" s="1265" t="s">
        <v>975</v>
      </c>
      <c r="C55" s="1266"/>
      <c r="D55" s="1267"/>
      <c r="E55" s="1268">
        <f t="shared" si="1"/>
        <v>0</v>
      </c>
      <c r="F55" s="1269"/>
    </row>
    <row r="56" spans="1:29" s="40" customFormat="1" ht="20.100000000000001" customHeight="1" x14ac:dyDescent="0.2">
      <c r="A56" s="373">
        <v>784</v>
      </c>
      <c r="B56" s="1265" t="s">
        <v>976</v>
      </c>
      <c r="C56" s="1266"/>
      <c r="D56" s="1267"/>
      <c r="E56" s="1268">
        <f t="shared" si="1"/>
        <v>0</v>
      </c>
      <c r="F56" s="1269"/>
    </row>
    <row r="57" spans="1:29" s="40" customFormat="1" ht="20.100000000000001" customHeight="1" x14ac:dyDescent="0.2">
      <c r="A57" s="373">
        <v>787</v>
      </c>
      <c r="B57" s="1265" t="s">
        <v>2902</v>
      </c>
      <c r="C57" s="1266"/>
      <c r="D57" s="1267"/>
      <c r="E57" s="1268">
        <f t="shared" si="1"/>
        <v>0</v>
      </c>
      <c r="F57" s="1269"/>
    </row>
    <row r="58" spans="1:29" s="40" customFormat="1" ht="20.100000000000001" customHeight="1" x14ac:dyDescent="0.2">
      <c r="A58" s="373">
        <v>789</v>
      </c>
      <c r="B58" s="1265" t="s">
        <v>4311</v>
      </c>
      <c r="C58" s="1266"/>
      <c r="D58" s="1267"/>
      <c r="E58" s="1268">
        <f t="shared" si="1"/>
        <v>0</v>
      </c>
      <c r="F58" s="1269"/>
    </row>
    <row r="59" spans="1:29" s="40" customFormat="1" ht="20.100000000000001" customHeight="1" x14ac:dyDescent="0.2">
      <c r="A59" s="373">
        <v>799</v>
      </c>
      <c r="B59" s="1265" t="s">
        <v>795</v>
      </c>
      <c r="C59" s="1266"/>
      <c r="D59" s="1267"/>
      <c r="E59" s="1268">
        <f t="shared" si="1"/>
        <v>0</v>
      </c>
      <c r="F59" s="1269"/>
    </row>
    <row r="60" spans="1:29" s="40" customFormat="1" ht="20.100000000000001" customHeight="1" x14ac:dyDescent="0.2">
      <c r="A60" s="370" t="s">
        <v>1145</v>
      </c>
      <c r="B60" s="1270" t="s">
        <v>9405</v>
      </c>
      <c r="C60" s="1271"/>
      <c r="D60" s="1272"/>
      <c r="E60" s="1273">
        <f>SUM(E61)</f>
        <v>0</v>
      </c>
      <c r="F60" s="1273"/>
    </row>
    <row r="61" spans="1:29" s="40" customFormat="1" ht="20.100000000000001" customHeight="1" x14ac:dyDescent="0.2">
      <c r="A61" s="373" t="s">
        <v>4304</v>
      </c>
      <c r="B61" s="1265" t="s">
        <v>2905</v>
      </c>
      <c r="C61" s="1266"/>
      <c r="D61" s="1267"/>
      <c r="E61" s="1268">
        <f>SUM(C101:F101)</f>
        <v>0</v>
      </c>
      <c r="F61" s="1269"/>
    </row>
    <row r="62" spans="1:29" s="56" customFormat="1" ht="24.95" customHeight="1" x14ac:dyDescent="0.2">
      <c r="A62" s="96" t="s">
        <v>79</v>
      </c>
      <c r="B62" s="97"/>
      <c r="C62" s="98"/>
      <c r="D62" s="98"/>
      <c r="E62" s="1250">
        <f>E32+E39+E60</f>
        <v>0</v>
      </c>
      <c r="F62" s="1251"/>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75" x14ac:dyDescent="0.25">
      <c r="A64" s="1" t="s">
        <v>2906</v>
      </c>
      <c r="B64" s="2"/>
      <c r="C64" s="2"/>
      <c r="D64" s="2"/>
      <c r="E64" s="3"/>
      <c r="F64" s="4"/>
    </row>
    <row r="65" spans="1:6" ht="15.75" x14ac:dyDescent="0.25">
      <c r="A65" s="78" t="s">
        <v>1</v>
      </c>
      <c r="B65" s="79" t="s">
        <v>2</v>
      </c>
      <c r="C65" s="80"/>
      <c r="D65" s="80"/>
      <c r="E65" s="81"/>
      <c r="F65" s="82"/>
    </row>
    <row r="66" spans="1:6" ht="15.75" x14ac:dyDescent="0.25">
      <c r="A66" s="83" t="s">
        <v>3</v>
      </c>
      <c r="B66" s="84" t="s">
        <v>9403</v>
      </c>
      <c r="C66" s="85"/>
      <c r="D66" s="85"/>
      <c r="E66" s="86"/>
      <c r="F66" s="87"/>
    </row>
    <row r="67" spans="1:6" ht="15.75" x14ac:dyDescent="0.25">
      <c r="A67" s="83" t="s">
        <v>38</v>
      </c>
      <c r="B67" s="84" t="s">
        <v>2889</v>
      </c>
      <c r="C67" s="85"/>
      <c r="D67" s="85"/>
      <c r="E67" s="86"/>
      <c r="F67" s="87"/>
    </row>
    <row r="68" spans="1:6" ht="12.75" x14ac:dyDescent="0.2">
      <c r="A68" s="88" t="s">
        <v>7</v>
      </c>
      <c r="B68" s="89" t="s">
        <v>5890</v>
      </c>
      <c r="C68" s="90"/>
      <c r="D68" s="89"/>
      <c r="E68" s="93"/>
      <c r="F68" s="92"/>
    </row>
    <row r="69" spans="1:6" ht="12.75" x14ac:dyDescent="0.2">
      <c r="A69" s="88" t="s">
        <v>9</v>
      </c>
      <c r="B69" s="89" t="s">
        <v>5892</v>
      </c>
      <c r="C69" s="90"/>
      <c r="D69" s="89"/>
      <c r="E69" s="93"/>
      <c r="F69" s="92"/>
    </row>
    <row r="70" spans="1:6" ht="12.95" customHeight="1" x14ac:dyDescent="0.2">
      <c r="A70" s="1274" t="s">
        <v>32</v>
      </c>
      <c r="B70" s="1274" t="s">
        <v>33</v>
      </c>
      <c r="C70" s="1275" t="s">
        <v>11778</v>
      </c>
      <c r="D70" s="1276"/>
      <c r="E70" s="1277" t="s">
        <v>2908</v>
      </c>
      <c r="F70" s="1278"/>
    </row>
    <row r="71" spans="1:6" ht="14.45" customHeight="1" x14ac:dyDescent="0.2">
      <c r="A71" s="1274"/>
      <c r="B71" s="1274"/>
      <c r="C71" s="1275" t="s">
        <v>34</v>
      </c>
      <c r="D71" s="1276"/>
      <c r="E71" s="1277" t="s">
        <v>34</v>
      </c>
      <c r="F71" s="1278"/>
    </row>
    <row r="72" spans="1:6" ht="15" x14ac:dyDescent="0.2">
      <c r="A72" s="370" t="s">
        <v>330</v>
      </c>
      <c r="B72" s="54" t="s">
        <v>331</v>
      </c>
      <c r="C72" s="1273">
        <f>SUM(C73:D78)</f>
        <v>0</v>
      </c>
      <c r="D72" s="1273"/>
      <c r="E72" s="1273">
        <f>SUM(E73:F78)</f>
        <v>0</v>
      </c>
      <c r="F72" s="1273"/>
    </row>
    <row r="73" spans="1:6" ht="15" x14ac:dyDescent="0.2">
      <c r="A73" s="373">
        <v>3</v>
      </c>
      <c r="B73" s="165" t="s">
        <v>43</v>
      </c>
      <c r="C73" s="1268">
        <f>'01_C_D.1.1_Z_ZN'!H9</f>
        <v>0</v>
      </c>
      <c r="D73" s="1269"/>
      <c r="E73" s="1268">
        <f>'01_C_D.1.1_Z_NZ'!H9</f>
        <v>0</v>
      </c>
      <c r="F73" s="1269"/>
    </row>
    <row r="74" spans="1:6" ht="15" x14ac:dyDescent="0.2">
      <c r="A74" s="373">
        <v>4</v>
      </c>
      <c r="B74" s="165" t="s">
        <v>2890</v>
      </c>
      <c r="C74" s="1268">
        <f>'01_C_D.1.1_Z_ZN'!H224</f>
        <v>0</v>
      </c>
      <c r="D74" s="1269"/>
      <c r="E74" s="1268">
        <f>'01_C_D.1.1_Z_NZ'!H43</f>
        <v>0</v>
      </c>
      <c r="F74" s="1269"/>
    </row>
    <row r="75" spans="1:6" ht="15" x14ac:dyDescent="0.2">
      <c r="A75" s="373">
        <v>6</v>
      </c>
      <c r="B75" s="165" t="s">
        <v>969</v>
      </c>
      <c r="C75" s="1268">
        <f>'01_C_D.1.1_Z_ZN'!H246</f>
        <v>0</v>
      </c>
      <c r="D75" s="1269"/>
      <c r="E75" s="1268">
        <f>'01_C_D.1.1_Z_NZ'!H71</f>
        <v>0</v>
      </c>
      <c r="F75" s="1269"/>
    </row>
    <row r="76" spans="1:6" ht="15" x14ac:dyDescent="0.2">
      <c r="A76" s="373">
        <v>9</v>
      </c>
      <c r="B76" s="165" t="s">
        <v>970</v>
      </c>
      <c r="C76" s="1268">
        <f>'01_C_D.1.1_Z_ZN'!H337</f>
        <v>0</v>
      </c>
      <c r="D76" s="1269"/>
      <c r="E76" s="1268">
        <f>'01_C_D.1.1_Z_NZ'!H235</f>
        <v>0</v>
      </c>
      <c r="F76" s="1269"/>
    </row>
    <row r="77" spans="1:6" ht="15" x14ac:dyDescent="0.2">
      <c r="A77" s="373">
        <v>997</v>
      </c>
      <c r="B77" s="165" t="s">
        <v>971</v>
      </c>
      <c r="C77" s="1268">
        <f>'01_C_D.1.1_Z_ZN'!H796</f>
        <v>0</v>
      </c>
      <c r="D77" s="1269"/>
      <c r="E77" s="1268">
        <f>'01_C_D.1.1_Z_NZ'!H512</f>
        <v>0</v>
      </c>
      <c r="F77" s="1269"/>
    </row>
    <row r="78" spans="1:6" ht="15" x14ac:dyDescent="0.2">
      <c r="A78" s="373">
        <v>998</v>
      </c>
      <c r="B78" s="165" t="s">
        <v>972</v>
      </c>
      <c r="C78" s="1268">
        <f>'01_C_D.1.1_Z_ZN'!H802</f>
        <v>0</v>
      </c>
      <c r="D78" s="1269"/>
      <c r="E78" s="1268">
        <f>'01_C_D.1.1_Z_NZ'!H518</f>
        <v>0</v>
      </c>
      <c r="F78" s="1269"/>
    </row>
    <row r="79" spans="1:6" ht="15" x14ac:dyDescent="0.2">
      <c r="A79" s="370" t="s">
        <v>340</v>
      </c>
      <c r="B79" s="54" t="s">
        <v>341</v>
      </c>
      <c r="C79" s="1279">
        <f>SUM(C80:D99)</f>
        <v>0</v>
      </c>
      <c r="D79" s="1280"/>
      <c r="E79" s="1279">
        <f>SUM(E80:F99)</f>
        <v>0</v>
      </c>
      <c r="F79" s="1280"/>
    </row>
    <row r="80" spans="1:6" ht="15" x14ac:dyDescent="0.2">
      <c r="A80" s="373">
        <v>711</v>
      </c>
      <c r="B80" s="165" t="s">
        <v>2892</v>
      </c>
      <c r="C80" s="1268">
        <f>'01_C_D.1.1_Z_ZN'!H805</f>
        <v>0</v>
      </c>
      <c r="D80" s="1269"/>
      <c r="E80" s="1268">
        <f>'01_C_D.1.1_Z_NZ'!H521</f>
        <v>0</v>
      </c>
      <c r="F80" s="1269"/>
    </row>
    <row r="81" spans="1:6" ht="15" x14ac:dyDescent="0.2">
      <c r="A81" s="373">
        <v>712</v>
      </c>
      <c r="B81" s="165" t="s">
        <v>2893</v>
      </c>
      <c r="C81" s="1268">
        <f>0</f>
        <v>0</v>
      </c>
      <c r="D81" s="1269"/>
      <c r="E81" s="1268">
        <f>'01_C_D.1.1_Z_NZ'!H529</f>
        <v>0</v>
      </c>
      <c r="F81" s="1269"/>
    </row>
    <row r="82" spans="1:6" ht="15" x14ac:dyDescent="0.2">
      <c r="A82" s="373">
        <v>713</v>
      </c>
      <c r="B82" s="165" t="s">
        <v>343</v>
      </c>
      <c r="C82" s="1268">
        <f>'01_C_D.1.1_Z_ZN'!H810</f>
        <v>0</v>
      </c>
      <c r="D82" s="1269"/>
      <c r="E82" s="1268">
        <f>'01_C_D.1.1_Z_NZ'!H550</f>
        <v>0</v>
      </c>
      <c r="F82" s="1269"/>
    </row>
    <row r="83" spans="1:6" ht="15" x14ac:dyDescent="0.2">
      <c r="A83" s="373">
        <v>762</v>
      </c>
      <c r="B83" s="165" t="s">
        <v>345</v>
      </c>
      <c r="C83" s="1268">
        <f>0</f>
        <v>0</v>
      </c>
      <c r="D83" s="1269"/>
      <c r="E83" s="1268">
        <f>'01_C_D.1.1_Z_NZ'!H645</f>
        <v>0</v>
      </c>
      <c r="F83" s="1269"/>
    </row>
    <row r="84" spans="1:6" ht="15" x14ac:dyDescent="0.2">
      <c r="A84" s="373">
        <v>763</v>
      </c>
      <c r="B84" s="165" t="s">
        <v>974</v>
      </c>
      <c r="C84" s="1268">
        <f>'01_C_D.1.1_Z_ZN'!H840</f>
        <v>0</v>
      </c>
      <c r="D84" s="1269"/>
      <c r="E84" s="1268">
        <f>'01_C_D.1.1_Z_NZ'!H677</f>
        <v>0</v>
      </c>
      <c r="F84" s="1269"/>
    </row>
    <row r="85" spans="1:6" ht="15" x14ac:dyDescent="0.2">
      <c r="A85" s="373">
        <v>764</v>
      </c>
      <c r="B85" s="165" t="s">
        <v>2894</v>
      </c>
      <c r="C85" s="1268">
        <f>0</f>
        <v>0</v>
      </c>
      <c r="D85" s="1269"/>
      <c r="E85" s="1268">
        <f>'01_C_D.1.1_Z_NZ'!H1086</f>
        <v>0</v>
      </c>
      <c r="F85" s="1269"/>
    </row>
    <row r="86" spans="1:6" ht="15" x14ac:dyDescent="0.2">
      <c r="A86" s="373">
        <v>765</v>
      </c>
      <c r="B86" s="165" t="s">
        <v>2895</v>
      </c>
      <c r="C86" s="1268">
        <f>0</f>
        <v>0</v>
      </c>
      <c r="D86" s="1269"/>
      <c r="E86" s="1268">
        <f>'01_C_D.1.1_Z_NZ'!H1097</f>
        <v>0</v>
      </c>
      <c r="F86" s="1269"/>
    </row>
    <row r="87" spans="1:6" ht="15" x14ac:dyDescent="0.2">
      <c r="A87" s="373">
        <v>766</v>
      </c>
      <c r="B87" s="165" t="s">
        <v>347</v>
      </c>
      <c r="C87" s="1268">
        <f>'01_C_D.1.1_Z_ZN'!H1232</f>
        <v>0</v>
      </c>
      <c r="D87" s="1269"/>
      <c r="E87" s="1268">
        <f>'01_C_D.1.1_Z_NZ'!H1110</f>
        <v>0</v>
      </c>
      <c r="F87" s="1269"/>
    </row>
    <row r="88" spans="1:6" ht="15" x14ac:dyDescent="0.2">
      <c r="A88" s="373">
        <v>766.76700000000005</v>
      </c>
      <c r="B88" s="165" t="s">
        <v>5900</v>
      </c>
      <c r="C88" s="1268">
        <f>'01_C_D.1.1_Z_ZN'!H1240</f>
        <v>0</v>
      </c>
      <c r="D88" s="1269"/>
      <c r="E88" s="1268">
        <f>'01_C_D.1.1_Z_NZ'!H1112</f>
        <v>0</v>
      </c>
      <c r="F88" s="1269"/>
    </row>
    <row r="89" spans="1:6" ht="15" x14ac:dyDescent="0.2">
      <c r="A89" s="373">
        <v>767</v>
      </c>
      <c r="B89" s="165" t="s">
        <v>63</v>
      </c>
      <c r="C89" s="1268">
        <f>'01_C_D.1.1_Z_ZN'!H1335</f>
        <v>0</v>
      </c>
      <c r="D89" s="1269"/>
      <c r="E89" s="1268">
        <f>'01_C_D.1.1_Z_NZ'!H1131</f>
        <v>0</v>
      </c>
      <c r="F89" s="1269"/>
    </row>
    <row r="90" spans="1:6" ht="15" x14ac:dyDescent="0.2">
      <c r="A90" s="373">
        <v>771</v>
      </c>
      <c r="B90" s="165" t="s">
        <v>2897</v>
      </c>
      <c r="C90" s="1268">
        <f>'01_C_D.1.1_Z_ZN'!H1360</f>
        <v>0</v>
      </c>
      <c r="D90" s="1269"/>
      <c r="E90" s="1268">
        <f>'01_C_D.1.1_Z_NZ'!H1176</f>
        <v>0</v>
      </c>
      <c r="F90" s="1269"/>
    </row>
    <row r="91" spans="1:6" ht="15" x14ac:dyDescent="0.2">
      <c r="A91" s="373">
        <v>772</v>
      </c>
      <c r="B91" s="165" t="s">
        <v>2898</v>
      </c>
      <c r="C91" s="1268">
        <f>'01_C_D.1.1_Z_ZN'!H1384</f>
        <v>0</v>
      </c>
      <c r="D91" s="1269"/>
      <c r="E91" s="1268">
        <f>0</f>
        <v>0</v>
      </c>
      <c r="F91" s="1269"/>
    </row>
    <row r="92" spans="1:6" ht="15" x14ac:dyDescent="0.2">
      <c r="A92" s="373">
        <v>773</v>
      </c>
      <c r="B92" s="165" t="s">
        <v>2899</v>
      </c>
      <c r="C92" s="1268">
        <f>'01_C_D.1.1_Z_ZN'!H1389</f>
        <v>0</v>
      </c>
      <c r="D92" s="1269"/>
      <c r="E92" s="1268">
        <f>0</f>
        <v>0</v>
      </c>
      <c r="F92" s="1269"/>
    </row>
    <row r="93" spans="1:6" ht="15" x14ac:dyDescent="0.2">
      <c r="A93" s="373">
        <v>775</v>
      </c>
      <c r="B93" s="165" t="s">
        <v>5901</v>
      </c>
      <c r="C93" s="1268">
        <f>'01_C_D.1.1_Z_ZN'!H1403</f>
        <v>0</v>
      </c>
      <c r="D93" s="1269"/>
      <c r="E93" s="1268">
        <f>0</f>
        <v>0</v>
      </c>
      <c r="F93" s="1269"/>
    </row>
    <row r="94" spans="1:6" ht="15" x14ac:dyDescent="0.2">
      <c r="A94" s="373">
        <v>776</v>
      </c>
      <c r="B94" s="165" t="s">
        <v>67</v>
      </c>
      <c r="C94" s="1268">
        <f>'01_C_D.1.1_Z_ZN'!H1407</f>
        <v>0</v>
      </c>
      <c r="D94" s="1269"/>
      <c r="E94" s="1268">
        <f>'01_C_D.1.1_Z_NZ'!H1191</f>
        <v>0</v>
      </c>
      <c r="F94" s="1269"/>
    </row>
    <row r="95" spans="1:6" ht="15" x14ac:dyDescent="0.2">
      <c r="A95" s="373">
        <v>783</v>
      </c>
      <c r="B95" s="165" t="s">
        <v>975</v>
      </c>
      <c r="C95" s="1268">
        <f>0</f>
        <v>0</v>
      </c>
      <c r="D95" s="1269"/>
      <c r="E95" s="1268">
        <f>'01_C_D.1.1_Z_NZ'!H1358</f>
        <v>0</v>
      </c>
      <c r="F95" s="1269"/>
    </row>
    <row r="96" spans="1:6" ht="15" x14ac:dyDescent="0.2">
      <c r="A96" s="373">
        <v>784</v>
      </c>
      <c r="B96" s="165" t="s">
        <v>976</v>
      </c>
      <c r="C96" s="1268">
        <f>'01_C_D.1.1_Z_ZN'!H1554</f>
        <v>0</v>
      </c>
      <c r="D96" s="1269"/>
      <c r="E96" s="1268">
        <f>'01_C_D.1.1_Z_NZ'!H1373</f>
        <v>0</v>
      </c>
      <c r="F96" s="1269"/>
    </row>
    <row r="97" spans="1:29" ht="15" x14ac:dyDescent="0.2">
      <c r="A97" s="373">
        <v>787</v>
      </c>
      <c r="B97" s="165" t="s">
        <v>2902</v>
      </c>
      <c r="C97" s="1268">
        <f>'01_C_D.1.1_Z_ZN'!H1707</f>
        <v>0</v>
      </c>
      <c r="D97" s="1269"/>
      <c r="E97" s="1268">
        <f>'01_C_D.1.1_Z_NZ'!H1456</f>
        <v>0</v>
      </c>
      <c r="F97" s="1269"/>
    </row>
    <row r="98" spans="1:29" ht="15" x14ac:dyDescent="0.2">
      <c r="A98" s="373">
        <v>789</v>
      </c>
      <c r="B98" s="165" t="s">
        <v>4311</v>
      </c>
      <c r="C98" s="1268">
        <f>0</f>
        <v>0</v>
      </c>
      <c r="D98" s="1269"/>
      <c r="E98" s="1268">
        <f>'01_C_D.1.1_Z_NZ'!H1463</f>
        <v>0</v>
      </c>
      <c r="F98" s="1269"/>
    </row>
    <row r="99" spans="1:29" ht="15" x14ac:dyDescent="0.2">
      <c r="A99" s="373">
        <v>799</v>
      </c>
      <c r="B99" s="165" t="s">
        <v>795</v>
      </c>
      <c r="C99" s="1268">
        <f>'01_C_D.1.1_Z_ZN'!H1756</f>
        <v>0</v>
      </c>
      <c r="D99" s="1269"/>
      <c r="E99" s="1268">
        <f>'01_C_D.1.1_Z_NZ'!H1469</f>
        <v>0</v>
      </c>
      <c r="F99" s="1269"/>
    </row>
    <row r="100" spans="1:29" ht="15" x14ac:dyDescent="0.2">
      <c r="A100" s="370" t="s">
        <v>1145</v>
      </c>
      <c r="B100" s="54" t="s">
        <v>9405</v>
      </c>
      <c r="C100" s="1279">
        <f>SUM(C101)</f>
        <v>0</v>
      </c>
      <c r="D100" s="1280"/>
      <c r="E100" s="1279">
        <f>SUM(E101)</f>
        <v>0</v>
      </c>
      <c r="F100" s="1280"/>
    </row>
    <row r="101" spans="1:29" ht="15" x14ac:dyDescent="0.2">
      <c r="A101" s="373" t="s">
        <v>4304</v>
      </c>
      <c r="B101" s="165" t="s">
        <v>2905</v>
      </c>
      <c r="C101" s="1268">
        <f>'01_C_D.1.1_Z_ZN'!H1794</f>
        <v>0</v>
      </c>
      <c r="D101" s="1269"/>
      <c r="E101" s="1268">
        <f>0</f>
        <v>0</v>
      </c>
      <c r="F101" s="1269"/>
    </row>
    <row r="102" spans="1:29" ht="15.75" x14ac:dyDescent="0.2">
      <c r="A102" s="1281" t="s">
        <v>2909</v>
      </c>
      <c r="B102" s="1282"/>
      <c r="C102" s="1283">
        <f>C72+C79+C100</f>
        <v>0</v>
      </c>
      <c r="D102" s="1284"/>
      <c r="E102" s="1285">
        <f>E72+E79+E100</f>
        <v>0</v>
      </c>
      <c r="F102" s="1251"/>
    </row>
    <row r="103" spans="1:29" ht="15.75" x14ac:dyDescent="0.2">
      <c r="A103" s="1286" t="s">
        <v>79</v>
      </c>
      <c r="B103" s="1286"/>
      <c r="C103" s="1287">
        <f>C102+E102</f>
        <v>0</v>
      </c>
      <c r="D103" s="1287"/>
      <c r="E103" s="1287"/>
      <c r="F103" s="1287"/>
    </row>
    <row r="106" spans="1:29" s="56" customFormat="1" ht="24.95" customHeight="1" x14ac:dyDescent="0.2">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4.95" customHeight="1" x14ac:dyDescent="0.2">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gdF+ws38z9vnKkv9tJ6eTfYCvRdtEbJJSsMSFdmiC1TAKPU1l6Mpi7eNDVihuZT3Gi/L6iYFUgQglwyA6dj4AQ==" saltValue="/Z+iWVwU5jowQOBM7booFg=="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5903</v>
      </c>
      <c r="E4" s="86"/>
      <c r="F4" s="85"/>
      <c r="G4" s="85"/>
      <c r="H4" s="107"/>
      <c r="I4" s="108"/>
    </row>
    <row r="5" spans="1:29" ht="12.95" customHeight="1" x14ac:dyDescent="0.25">
      <c r="A5" s="88" t="s">
        <v>7</v>
      </c>
      <c r="B5" s="89"/>
      <c r="C5" s="89"/>
      <c r="D5" s="89" t="s">
        <v>5890</v>
      </c>
      <c r="E5" s="93"/>
      <c r="F5" s="85"/>
      <c r="G5" s="85"/>
      <c r="H5" s="89"/>
      <c r="I5" s="109"/>
    </row>
    <row r="6" spans="1:29" ht="12.95" customHeight="1" x14ac:dyDescent="0.25">
      <c r="A6" s="88" t="s">
        <v>9</v>
      </c>
      <c r="B6" s="89"/>
      <c r="C6" s="89"/>
      <c r="D6" s="89" t="s">
        <v>5892</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ht="24.95" customHeight="1" x14ac:dyDescent="0.2">
      <c r="A8" s="115"/>
      <c r="B8" s="347" t="s">
        <v>977</v>
      </c>
      <c r="C8" s="100" t="s">
        <v>330</v>
      </c>
      <c r="D8" s="100" t="s">
        <v>978</v>
      </c>
      <c r="E8" s="348"/>
      <c r="F8" s="349"/>
      <c r="G8" s="349"/>
      <c r="H8" s="350">
        <f>H9+H224+H246+H337+H796+H802</f>
        <v>0</v>
      </c>
      <c r="I8" s="276"/>
    </row>
    <row r="9" spans="1:29" s="46" customFormat="1" ht="24.95" customHeight="1" x14ac:dyDescent="0.25">
      <c r="A9" s="298"/>
      <c r="B9" s="351" t="s">
        <v>977</v>
      </c>
      <c r="C9" s="352" t="s">
        <v>42</v>
      </c>
      <c r="D9" s="352" t="s">
        <v>43</v>
      </c>
      <c r="E9" s="353"/>
      <c r="F9" s="354"/>
      <c r="G9" s="354"/>
      <c r="H9" s="116">
        <f>SUM(H10:H223)</f>
        <v>0</v>
      </c>
      <c r="I9" s="277"/>
    </row>
    <row r="10" spans="1:29" ht="24.95" customHeight="1" x14ac:dyDescent="0.25">
      <c r="A10" s="278" t="s">
        <v>73</v>
      </c>
      <c r="B10" s="278" t="s">
        <v>979</v>
      </c>
      <c r="C10" s="279" t="s">
        <v>5904</v>
      </c>
      <c r="D10" s="280" t="s">
        <v>5905</v>
      </c>
      <c r="E10" s="281" t="s">
        <v>142</v>
      </c>
      <c r="F10" s="282">
        <v>1.2529999999999999</v>
      </c>
      <c r="G10" s="67"/>
      <c r="H10" s="254">
        <f>ROUND(G10*F10,2)</f>
        <v>0</v>
      </c>
      <c r="I10" s="284"/>
    </row>
    <row r="11" spans="1:29" s="46" customFormat="1" ht="15" x14ac:dyDescent="0.25">
      <c r="A11" s="177"/>
      <c r="B11" s="221" t="s">
        <v>985</v>
      </c>
      <c r="C11" s="210" t="s">
        <v>986</v>
      </c>
      <c r="D11" s="211" t="s">
        <v>3047</v>
      </c>
      <c r="E11" s="212"/>
      <c r="F11" s="210" t="s">
        <v>986</v>
      </c>
      <c r="G11" s="212"/>
      <c r="H11" s="212"/>
      <c r="I11" s="355"/>
    </row>
    <row r="12" spans="1:29" ht="12" x14ac:dyDescent="0.2">
      <c r="A12" s="178"/>
      <c r="B12" s="221" t="s">
        <v>985</v>
      </c>
      <c r="C12" s="213" t="s">
        <v>986</v>
      </c>
      <c r="D12" s="214" t="s">
        <v>9406</v>
      </c>
      <c r="E12" s="215"/>
      <c r="F12" s="216">
        <v>0.56100000000000005</v>
      </c>
      <c r="G12" s="215"/>
      <c r="H12" s="215"/>
      <c r="I12" s="355"/>
    </row>
    <row r="13" spans="1:29" ht="12" x14ac:dyDescent="0.2">
      <c r="A13" s="178"/>
      <c r="B13" s="221" t="s">
        <v>985</v>
      </c>
      <c r="C13" s="213" t="s">
        <v>986</v>
      </c>
      <c r="D13" s="214" t="s">
        <v>9407</v>
      </c>
      <c r="E13" s="215"/>
      <c r="F13" s="216">
        <v>0.69199999999999995</v>
      </c>
      <c r="G13" s="215"/>
      <c r="H13" s="215"/>
      <c r="I13" s="355"/>
    </row>
    <row r="14" spans="1:29" ht="12" x14ac:dyDescent="0.2">
      <c r="A14" s="179"/>
      <c r="B14" s="221" t="s">
        <v>985</v>
      </c>
      <c r="C14" s="217" t="s">
        <v>986</v>
      </c>
      <c r="D14" s="218" t="s">
        <v>1023</v>
      </c>
      <c r="E14" s="219"/>
      <c r="F14" s="220">
        <v>1.2529999999999999</v>
      </c>
      <c r="G14" s="219"/>
      <c r="H14" s="219"/>
      <c r="I14" s="355"/>
    </row>
    <row r="15" spans="1:29" s="46" customFormat="1" ht="24.95" customHeight="1" x14ac:dyDescent="0.25">
      <c r="A15" s="278" t="s">
        <v>75</v>
      </c>
      <c r="B15" s="278" t="s">
        <v>979</v>
      </c>
      <c r="C15" s="279" t="s">
        <v>2952</v>
      </c>
      <c r="D15" s="280" t="s">
        <v>2953</v>
      </c>
      <c r="E15" s="281" t="s">
        <v>142</v>
      </c>
      <c r="F15" s="282">
        <v>23.658999999999999</v>
      </c>
      <c r="G15" s="67"/>
      <c r="H15" s="254">
        <f>ROUND(G15*F15,2)</f>
        <v>0</v>
      </c>
      <c r="I15" s="284"/>
    </row>
    <row r="16" spans="1:29" s="46" customFormat="1" ht="15" x14ac:dyDescent="0.25">
      <c r="A16" s="177"/>
      <c r="B16" s="221" t="s">
        <v>985</v>
      </c>
      <c r="C16" s="210" t="s">
        <v>986</v>
      </c>
      <c r="D16" s="211" t="s">
        <v>3047</v>
      </c>
      <c r="E16" s="212"/>
      <c r="F16" s="210" t="s">
        <v>986</v>
      </c>
      <c r="G16" s="212"/>
      <c r="H16" s="212"/>
      <c r="I16" s="355"/>
    </row>
    <row r="17" spans="1:9" ht="12" x14ac:dyDescent="0.2">
      <c r="A17" s="178"/>
      <c r="B17" s="221" t="s">
        <v>985</v>
      </c>
      <c r="C17" s="213" t="s">
        <v>986</v>
      </c>
      <c r="D17" s="214" t="s">
        <v>9408</v>
      </c>
      <c r="E17" s="215"/>
      <c r="F17" s="216">
        <v>0.80900000000000005</v>
      </c>
      <c r="G17" s="215"/>
      <c r="H17" s="215"/>
      <c r="I17" s="355"/>
    </row>
    <row r="18" spans="1:9" ht="12" x14ac:dyDescent="0.2">
      <c r="A18" s="178"/>
      <c r="B18" s="221" t="s">
        <v>985</v>
      </c>
      <c r="C18" s="213" t="s">
        <v>986</v>
      </c>
      <c r="D18" s="214" t="s">
        <v>9409</v>
      </c>
      <c r="E18" s="215"/>
      <c r="F18" s="216">
        <v>1.764</v>
      </c>
      <c r="G18" s="215"/>
      <c r="H18" s="215"/>
      <c r="I18" s="355"/>
    </row>
    <row r="19" spans="1:9" s="46" customFormat="1" ht="15" x14ac:dyDescent="0.25">
      <c r="A19" s="178"/>
      <c r="B19" s="221" t="s">
        <v>985</v>
      </c>
      <c r="C19" s="213" t="s">
        <v>986</v>
      </c>
      <c r="D19" s="214" t="s">
        <v>9410</v>
      </c>
      <c r="E19" s="215"/>
      <c r="F19" s="216">
        <v>1.923</v>
      </c>
      <c r="G19" s="215"/>
      <c r="H19" s="215"/>
      <c r="I19" s="355"/>
    </row>
    <row r="20" spans="1:9" ht="12" x14ac:dyDescent="0.2">
      <c r="A20" s="177"/>
      <c r="B20" s="221" t="s">
        <v>985</v>
      </c>
      <c r="C20" s="210" t="s">
        <v>986</v>
      </c>
      <c r="D20" s="211" t="s">
        <v>3033</v>
      </c>
      <c r="E20" s="212"/>
      <c r="F20" s="210" t="s">
        <v>986</v>
      </c>
      <c r="G20" s="212"/>
      <c r="H20" s="212"/>
      <c r="I20" s="355"/>
    </row>
    <row r="21" spans="1:9" ht="12" x14ac:dyDescent="0.2">
      <c r="A21" s="178"/>
      <c r="B21" s="221" t="s">
        <v>985</v>
      </c>
      <c r="C21" s="213" t="s">
        <v>986</v>
      </c>
      <c r="D21" s="214" t="s">
        <v>9411</v>
      </c>
      <c r="E21" s="215"/>
      <c r="F21" s="216">
        <v>0.80900000000000005</v>
      </c>
      <c r="G21" s="215"/>
      <c r="H21" s="215"/>
      <c r="I21" s="355"/>
    </row>
    <row r="22" spans="1:9" s="46" customFormat="1" ht="15" x14ac:dyDescent="0.25">
      <c r="A22" s="178"/>
      <c r="B22" s="221" t="s">
        <v>985</v>
      </c>
      <c r="C22" s="213" t="s">
        <v>986</v>
      </c>
      <c r="D22" s="214" t="s">
        <v>9412</v>
      </c>
      <c r="E22" s="215"/>
      <c r="F22" s="216">
        <v>1.407</v>
      </c>
      <c r="G22" s="215"/>
      <c r="H22" s="215"/>
      <c r="I22" s="355"/>
    </row>
    <row r="23" spans="1:9" ht="12" x14ac:dyDescent="0.2">
      <c r="A23" s="178"/>
      <c r="B23" s="221" t="s">
        <v>985</v>
      </c>
      <c r="C23" s="213" t="s">
        <v>986</v>
      </c>
      <c r="D23" s="214" t="s">
        <v>9413</v>
      </c>
      <c r="E23" s="215"/>
      <c r="F23" s="216">
        <v>1.19</v>
      </c>
      <c r="G23" s="215"/>
      <c r="H23" s="215"/>
      <c r="I23" s="355"/>
    </row>
    <row r="24" spans="1:9" ht="12" x14ac:dyDescent="0.2">
      <c r="A24" s="178"/>
      <c r="B24" s="221" t="s">
        <v>985</v>
      </c>
      <c r="C24" s="213" t="s">
        <v>986</v>
      </c>
      <c r="D24" s="214" t="s">
        <v>9414</v>
      </c>
      <c r="E24" s="215"/>
      <c r="F24" s="216">
        <v>2.3580000000000001</v>
      </c>
      <c r="G24" s="215"/>
      <c r="H24" s="215"/>
      <c r="I24" s="355"/>
    </row>
    <row r="25" spans="1:9" s="46" customFormat="1" ht="15" x14ac:dyDescent="0.25">
      <c r="A25" s="177"/>
      <c r="B25" s="221" t="s">
        <v>985</v>
      </c>
      <c r="C25" s="210" t="s">
        <v>986</v>
      </c>
      <c r="D25" s="211" t="s">
        <v>3035</v>
      </c>
      <c r="E25" s="212"/>
      <c r="F25" s="210" t="s">
        <v>986</v>
      </c>
      <c r="G25" s="212"/>
      <c r="H25" s="212"/>
      <c r="I25" s="355"/>
    </row>
    <row r="26" spans="1:9" ht="12" x14ac:dyDescent="0.2">
      <c r="A26" s="178"/>
      <c r="B26" s="221" t="s">
        <v>985</v>
      </c>
      <c r="C26" s="213" t="s">
        <v>986</v>
      </c>
      <c r="D26" s="214" t="s">
        <v>9415</v>
      </c>
      <c r="E26" s="215"/>
      <c r="F26" s="216">
        <v>0.80900000000000005</v>
      </c>
      <c r="G26" s="215"/>
      <c r="H26" s="215"/>
      <c r="I26" s="355"/>
    </row>
    <row r="27" spans="1:9" ht="12" x14ac:dyDescent="0.2">
      <c r="A27" s="178"/>
      <c r="B27" s="221" t="s">
        <v>985</v>
      </c>
      <c r="C27" s="213" t="s">
        <v>986</v>
      </c>
      <c r="D27" s="214" t="s">
        <v>9416</v>
      </c>
      <c r="E27" s="215"/>
      <c r="F27" s="216">
        <v>0.41699999999999998</v>
      </c>
      <c r="G27" s="215"/>
      <c r="H27" s="215"/>
      <c r="I27" s="355"/>
    </row>
    <row r="28" spans="1:9" s="46" customFormat="1" ht="15" x14ac:dyDescent="0.25">
      <c r="A28" s="178"/>
      <c r="B28" s="221" t="s">
        <v>985</v>
      </c>
      <c r="C28" s="213" t="s">
        <v>986</v>
      </c>
      <c r="D28" s="214" t="s">
        <v>9417</v>
      </c>
      <c r="E28" s="215"/>
      <c r="F28" s="216">
        <v>0.78500000000000003</v>
      </c>
      <c r="G28" s="215"/>
      <c r="H28" s="215"/>
      <c r="I28" s="355"/>
    </row>
    <row r="29" spans="1:9" ht="12" x14ac:dyDescent="0.2">
      <c r="A29" s="178"/>
      <c r="B29" s="221" t="s">
        <v>985</v>
      </c>
      <c r="C29" s="213" t="s">
        <v>986</v>
      </c>
      <c r="D29" s="214" t="s">
        <v>9418</v>
      </c>
      <c r="E29" s="215"/>
      <c r="F29" s="216">
        <v>1.556</v>
      </c>
      <c r="G29" s="215"/>
      <c r="H29" s="215"/>
      <c r="I29" s="355"/>
    </row>
    <row r="30" spans="1:9" ht="12" x14ac:dyDescent="0.2">
      <c r="A30" s="177"/>
      <c r="B30" s="221" t="s">
        <v>985</v>
      </c>
      <c r="C30" s="210" t="s">
        <v>986</v>
      </c>
      <c r="D30" s="211" t="s">
        <v>3038</v>
      </c>
      <c r="E30" s="212"/>
      <c r="F30" s="210" t="s">
        <v>986</v>
      </c>
      <c r="G30" s="212"/>
      <c r="H30" s="212"/>
      <c r="I30" s="355"/>
    </row>
    <row r="31" spans="1:9" s="46" customFormat="1" ht="15" x14ac:dyDescent="0.25">
      <c r="A31" s="178"/>
      <c r="B31" s="221" t="s">
        <v>985</v>
      </c>
      <c r="C31" s="213" t="s">
        <v>986</v>
      </c>
      <c r="D31" s="214" t="s">
        <v>9419</v>
      </c>
      <c r="E31" s="215"/>
      <c r="F31" s="216">
        <v>0.80900000000000005</v>
      </c>
      <c r="G31" s="215"/>
      <c r="H31" s="215"/>
      <c r="I31" s="355"/>
    </row>
    <row r="32" spans="1:9" ht="12" x14ac:dyDescent="0.2">
      <c r="A32" s="178"/>
      <c r="B32" s="221" t="s">
        <v>985</v>
      </c>
      <c r="C32" s="213" t="s">
        <v>986</v>
      </c>
      <c r="D32" s="214" t="s">
        <v>9420</v>
      </c>
      <c r="E32" s="215"/>
      <c r="F32" s="216">
        <v>0.80100000000000005</v>
      </c>
      <c r="G32" s="215"/>
      <c r="H32" s="215"/>
      <c r="I32" s="355"/>
    </row>
    <row r="33" spans="1:9" ht="12" x14ac:dyDescent="0.2">
      <c r="A33" s="178"/>
      <c r="B33" s="221" t="s">
        <v>985</v>
      </c>
      <c r="C33" s="213" t="s">
        <v>986</v>
      </c>
      <c r="D33" s="214" t="s">
        <v>9421</v>
      </c>
      <c r="E33" s="215"/>
      <c r="F33" s="216">
        <v>1.5629999999999999</v>
      </c>
      <c r="G33" s="215"/>
      <c r="H33" s="215"/>
      <c r="I33" s="355"/>
    </row>
    <row r="34" spans="1:9" s="46" customFormat="1" ht="15" x14ac:dyDescent="0.25">
      <c r="A34" s="178"/>
      <c r="B34" s="221" t="s">
        <v>985</v>
      </c>
      <c r="C34" s="213" t="s">
        <v>986</v>
      </c>
      <c r="D34" s="214" t="s">
        <v>9422</v>
      </c>
      <c r="E34" s="215"/>
      <c r="F34" s="216">
        <v>1.1120000000000001</v>
      </c>
      <c r="G34" s="215"/>
      <c r="H34" s="215"/>
      <c r="I34" s="355"/>
    </row>
    <row r="35" spans="1:9" ht="12" x14ac:dyDescent="0.2">
      <c r="A35" s="177"/>
      <c r="B35" s="221" t="s">
        <v>985</v>
      </c>
      <c r="C35" s="210" t="s">
        <v>986</v>
      </c>
      <c r="D35" s="211" t="s">
        <v>2956</v>
      </c>
      <c r="E35" s="212"/>
      <c r="F35" s="210" t="s">
        <v>986</v>
      </c>
      <c r="G35" s="212"/>
      <c r="H35" s="212"/>
      <c r="I35" s="355"/>
    </row>
    <row r="36" spans="1:9" ht="12" x14ac:dyDescent="0.2">
      <c r="A36" s="178"/>
      <c r="B36" s="221" t="s">
        <v>985</v>
      </c>
      <c r="C36" s="213" t="s">
        <v>986</v>
      </c>
      <c r="D36" s="214" t="s">
        <v>9423</v>
      </c>
      <c r="E36" s="215"/>
      <c r="F36" s="216">
        <v>0.80900000000000005</v>
      </c>
      <c r="G36" s="215"/>
      <c r="H36" s="215"/>
      <c r="I36" s="355"/>
    </row>
    <row r="37" spans="1:9" s="46" customFormat="1" ht="15" x14ac:dyDescent="0.25">
      <c r="A37" s="178"/>
      <c r="B37" s="221" t="s">
        <v>985</v>
      </c>
      <c r="C37" s="213" t="s">
        <v>986</v>
      </c>
      <c r="D37" s="214" t="s">
        <v>9424</v>
      </c>
      <c r="E37" s="215"/>
      <c r="F37" s="216">
        <v>1.548</v>
      </c>
      <c r="G37" s="215"/>
      <c r="H37" s="215"/>
      <c r="I37" s="355"/>
    </row>
    <row r="38" spans="1:9" ht="12" x14ac:dyDescent="0.2">
      <c r="A38" s="177"/>
      <c r="B38" s="221" t="s">
        <v>985</v>
      </c>
      <c r="C38" s="210" t="s">
        <v>986</v>
      </c>
      <c r="D38" s="211" t="s">
        <v>2971</v>
      </c>
      <c r="E38" s="212"/>
      <c r="F38" s="210" t="s">
        <v>986</v>
      </c>
      <c r="G38" s="212"/>
      <c r="H38" s="212"/>
      <c r="I38" s="355"/>
    </row>
    <row r="39" spans="1:9" ht="12" x14ac:dyDescent="0.2">
      <c r="A39" s="178"/>
      <c r="B39" s="221" t="s">
        <v>985</v>
      </c>
      <c r="C39" s="213" t="s">
        <v>986</v>
      </c>
      <c r="D39" s="214" t="s">
        <v>9425</v>
      </c>
      <c r="E39" s="215"/>
      <c r="F39" s="216">
        <v>0.97</v>
      </c>
      <c r="G39" s="215"/>
      <c r="H39" s="215"/>
      <c r="I39" s="355"/>
    </row>
    <row r="40" spans="1:9" s="46" customFormat="1" ht="15" x14ac:dyDescent="0.25">
      <c r="A40" s="178"/>
      <c r="B40" s="221" t="s">
        <v>985</v>
      </c>
      <c r="C40" s="213" t="s">
        <v>986</v>
      </c>
      <c r="D40" s="214" t="s">
        <v>9426</v>
      </c>
      <c r="E40" s="215"/>
      <c r="F40" s="216">
        <v>0.78800000000000003</v>
      </c>
      <c r="G40" s="215"/>
      <c r="H40" s="215"/>
      <c r="I40" s="355"/>
    </row>
    <row r="41" spans="1:9" ht="12" x14ac:dyDescent="0.2">
      <c r="A41" s="178"/>
      <c r="B41" s="221" t="s">
        <v>985</v>
      </c>
      <c r="C41" s="213" t="s">
        <v>986</v>
      </c>
      <c r="D41" s="214" t="s">
        <v>9427</v>
      </c>
      <c r="E41" s="215"/>
      <c r="F41" s="216">
        <v>0.59199999999999997</v>
      </c>
      <c r="G41" s="215"/>
      <c r="H41" s="215"/>
      <c r="I41" s="355"/>
    </row>
    <row r="42" spans="1:9" ht="12" x14ac:dyDescent="0.2">
      <c r="A42" s="178"/>
      <c r="B42" s="221" t="s">
        <v>985</v>
      </c>
      <c r="C42" s="213" t="s">
        <v>986</v>
      </c>
      <c r="D42" s="214" t="s">
        <v>9428</v>
      </c>
      <c r="E42" s="215"/>
      <c r="F42" s="216">
        <v>0.84</v>
      </c>
      <c r="G42" s="215"/>
      <c r="H42" s="215"/>
      <c r="I42" s="355"/>
    </row>
    <row r="43" spans="1:9" s="46" customFormat="1" ht="15" x14ac:dyDescent="0.25">
      <c r="A43" s="179"/>
      <c r="B43" s="221" t="s">
        <v>985</v>
      </c>
      <c r="C43" s="217" t="s">
        <v>986</v>
      </c>
      <c r="D43" s="218" t="s">
        <v>1023</v>
      </c>
      <c r="E43" s="219"/>
      <c r="F43" s="220">
        <v>23.658999999999999</v>
      </c>
      <c r="G43" s="219"/>
      <c r="H43" s="219"/>
      <c r="I43" s="355"/>
    </row>
    <row r="44" spans="1:9" ht="24.95" customHeight="1" x14ac:dyDescent="0.25">
      <c r="A44" s="278" t="s">
        <v>42</v>
      </c>
      <c r="B44" s="278" t="s">
        <v>979</v>
      </c>
      <c r="C44" s="279" t="s">
        <v>7053</v>
      </c>
      <c r="D44" s="280" t="s">
        <v>7054</v>
      </c>
      <c r="E44" s="281" t="s">
        <v>106</v>
      </c>
      <c r="F44" s="282">
        <v>1.845</v>
      </c>
      <c r="G44" s="67"/>
      <c r="H44" s="254">
        <f>ROUND(G44*F44,2)</f>
        <v>0</v>
      </c>
      <c r="I44" s="284"/>
    </row>
    <row r="45" spans="1:9" ht="12" x14ac:dyDescent="0.2">
      <c r="A45" s="177"/>
      <c r="B45" s="221" t="s">
        <v>985</v>
      </c>
      <c r="C45" s="210" t="s">
        <v>986</v>
      </c>
      <c r="D45" s="211" t="s">
        <v>3038</v>
      </c>
      <c r="E45" s="212"/>
      <c r="F45" s="210" t="s">
        <v>986</v>
      </c>
      <c r="G45" s="212"/>
      <c r="H45" s="212"/>
      <c r="I45" s="355"/>
    </row>
    <row r="46" spans="1:9" s="46" customFormat="1" ht="15" x14ac:dyDescent="0.25">
      <c r="A46" s="178"/>
      <c r="B46" s="221" t="s">
        <v>985</v>
      </c>
      <c r="C46" s="213" t="s">
        <v>986</v>
      </c>
      <c r="D46" s="214" t="s">
        <v>9429</v>
      </c>
      <c r="E46" s="215"/>
      <c r="F46" s="216">
        <v>0.36799999999999999</v>
      </c>
      <c r="G46" s="215"/>
      <c r="H46" s="215"/>
      <c r="I46" s="355"/>
    </row>
    <row r="47" spans="1:9" ht="12" x14ac:dyDescent="0.2">
      <c r="A47" s="177"/>
      <c r="B47" s="221" t="s">
        <v>985</v>
      </c>
      <c r="C47" s="210" t="s">
        <v>986</v>
      </c>
      <c r="D47" s="211" t="s">
        <v>2971</v>
      </c>
      <c r="E47" s="212"/>
      <c r="F47" s="210" t="s">
        <v>986</v>
      </c>
      <c r="G47" s="212"/>
      <c r="H47" s="212"/>
      <c r="I47" s="355"/>
    </row>
    <row r="48" spans="1:9" ht="12" x14ac:dyDescent="0.2">
      <c r="A48" s="178"/>
      <c r="B48" s="221" t="s">
        <v>985</v>
      </c>
      <c r="C48" s="213" t="s">
        <v>986</v>
      </c>
      <c r="D48" s="214" t="s">
        <v>9430</v>
      </c>
      <c r="E48" s="215"/>
      <c r="F48" s="216">
        <v>1.845</v>
      </c>
      <c r="G48" s="215"/>
      <c r="H48" s="215"/>
      <c r="I48" s="355"/>
    </row>
    <row r="49" spans="1:9" s="46" customFormat="1" ht="24.95" customHeight="1" x14ac:dyDescent="0.25">
      <c r="A49" s="278" t="s">
        <v>997</v>
      </c>
      <c r="B49" s="278" t="s">
        <v>979</v>
      </c>
      <c r="C49" s="279" t="s">
        <v>5913</v>
      </c>
      <c r="D49" s="280" t="s">
        <v>5914</v>
      </c>
      <c r="E49" s="281" t="s">
        <v>106</v>
      </c>
      <c r="F49" s="282">
        <v>37.286999999999999</v>
      </c>
      <c r="G49" s="67"/>
      <c r="H49" s="254">
        <f>ROUND(G49*F49,2)</f>
        <v>0</v>
      </c>
      <c r="I49" s="284"/>
    </row>
    <row r="50" spans="1:9" ht="12" x14ac:dyDescent="0.2">
      <c r="A50" s="177"/>
      <c r="B50" s="221" t="s">
        <v>985</v>
      </c>
      <c r="C50" s="210" t="s">
        <v>986</v>
      </c>
      <c r="D50" s="211" t="s">
        <v>3047</v>
      </c>
      <c r="E50" s="212"/>
      <c r="F50" s="210" t="s">
        <v>986</v>
      </c>
      <c r="G50" s="212"/>
      <c r="H50" s="212"/>
      <c r="I50" s="355"/>
    </row>
    <row r="51" spans="1:9" ht="12" x14ac:dyDescent="0.2">
      <c r="A51" s="178"/>
      <c r="B51" s="221" t="s">
        <v>985</v>
      </c>
      <c r="C51" s="213" t="s">
        <v>986</v>
      </c>
      <c r="D51" s="214" t="s">
        <v>9431</v>
      </c>
      <c r="E51" s="215"/>
      <c r="F51" s="216">
        <v>4.2720000000000002</v>
      </c>
      <c r="G51" s="215"/>
      <c r="H51" s="215"/>
      <c r="I51" s="355"/>
    </row>
    <row r="52" spans="1:9" s="46" customFormat="1" ht="15" x14ac:dyDescent="0.25">
      <c r="A52" s="178"/>
      <c r="B52" s="221" t="s">
        <v>985</v>
      </c>
      <c r="C52" s="213" t="s">
        <v>986</v>
      </c>
      <c r="D52" s="214" t="s">
        <v>9432</v>
      </c>
      <c r="E52" s="215"/>
      <c r="F52" s="216">
        <v>3.427</v>
      </c>
      <c r="G52" s="215"/>
      <c r="H52" s="215"/>
      <c r="I52" s="355"/>
    </row>
    <row r="53" spans="1:9" s="46" customFormat="1" ht="15" x14ac:dyDescent="0.25">
      <c r="A53" s="178"/>
      <c r="B53" s="221" t="s">
        <v>985</v>
      </c>
      <c r="C53" s="213" t="s">
        <v>986</v>
      </c>
      <c r="D53" s="214" t="s">
        <v>9433</v>
      </c>
      <c r="E53" s="215"/>
      <c r="F53" s="216">
        <v>1.002</v>
      </c>
      <c r="G53" s="215"/>
      <c r="H53" s="215"/>
      <c r="I53" s="355"/>
    </row>
    <row r="54" spans="1:9" ht="12" x14ac:dyDescent="0.2">
      <c r="A54" s="177"/>
      <c r="B54" s="221" t="s">
        <v>985</v>
      </c>
      <c r="C54" s="210" t="s">
        <v>986</v>
      </c>
      <c r="D54" s="211" t="s">
        <v>3033</v>
      </c>
      <c r="E54" s="212"/>
      <c r="F54" s="210" t="s">
        <v>986</v>
      </c>
      <c r="G54" s="212"/>
      <c r="H54" s="212"/>
      <c r="I54" s="355"/>
    </row>
    <row r="55" spans="1:9" ht="12" x14ac:dyDescent="0.2">
      <c r="A55" s="178"/>
      <c r="B55" s="221" t="s">
        <v>985</v>
      </c>
      <c r="C55" s="213" t="s">
        <v>986</v>
      </c>
      <c r="D55" s="214" t="s">
        <v>9434</v>
      </c>
      <c r="E55" s="215"/>
      <c r="F55" s="216">
        <v>3.0430000000000001</v>
      </c>
      <c r="G55" s="215"/>
      <c r="H55" s="215"/>
      <c r="I55" s="355"/>
    </row>
    <row r="56" spans="1:9" s="46" customFormat="1" ht="15" x14ac:dyDescent="0.25">
      <c r="A56" s="178"/>
      <c r="B56" s="221" t="s">
        <v>985</v>
      </c>
      <c r="C56" s="213" t="s">
        <v>986</v>
      </c>
      <c r="D56" s="214" t="s">
        <v>9435</v>
      </c>
      <c r="E56" s="215"/>
      <c r="F56" s="216">
        <v>1.1639999999999999</v>
      </c>
      <c r="G56" s="215"/>
      <c r="H56" s="215"/>
      <c r="I56" s="355"/>
    </row>
    <row r="57" spans="1:9" ht="12" x14ac:dyDescent="0.2">
      <c r="A57" s="178"/>
      <c r="B57" s="221" t="s">
        <v>985</v>
      </c>
      <c r="C57" s="213" t="s">
        <v>986</v>
      </c>
      <c r="D57" s="214" t="s">
        <v>9436</v>
      </c>
      <c r="E57" s="215"/>
      <c r="F57" s="216">
        <v>3.222</v>
      </c>
      <c r="G57" s="215"/>
      <c r="H57" s="215"/>
      <c r="I57" s="355"/>
    </row>
    <row r="58" spans="1:9" ht="12" x14ac:dyDescent="0.2">
      <c r="A58" s="177"/>
      <c r="B58" s="221" t="s">
        <v>985</v>
      </c>
      <c r="C58" s="210" t="s">
        <v>986</v>
      </c>
      <c r="D58" s="211" t="s">
        <v>3035</v>
      </c>
      <c r="E58" s="212"/>
      <c r="F58" s="210" t="s">
        <v>986</v>
      </c>
      <c r="G58" s="212"/>
      <c r="H58" s="212"/>
      <c r="I58" s="355"/>
    </row>
    <row r="59" spans="1:9" s="46" customFormat="1" ht="15" x14ac:dyDescent="0.25">
      <c r="A59" s="178"/>
      <c r="B59" s="221" t="s">
        <v>985</v>
      </c>
      <c r="C59" s="213" t="s">
        <v>986</v>
      </c>
      <c r="D59" s="214" t="s">
        <v>9437</v>
      </c>
      <c r="E59" s="215"/>
      <c r="F59" s="216">
        <v>2.5630000000000002</v>
      </c>
      <c r="G59" s="215"/>
      <c r="H59" s="215"/>
      <c r="I59" s="355"/>
    </row>
    <row r="60" spans="1:9" ht="12" x14ac:dyDescent="0.2">
      <c r="A60" s="178"/>
      <c r="B60" s="221" t="s">
        <v>985</v>
      </c>
      <c r="C60" s="213" t="s">
        <v>986</v>
      </c>
      <c r="D60" s="214" t="s">
        <v>9438</v>
      </c>
      <c r="E60" s="215"/>
      <c r="F60" s="216">
        <v>1.157</v>
      </c>
      <c r="G60" s="215"/>
      <c r="H60" s="215"/>
      <c r="I60" s="355"/>
    </row>
    <row r="61" spans="1:9" ht="12" x14ac:dyDescent="0.2">
      <c r="A61" s="178"/>
      <c r="B61" s="221" t="s">
        <v>985</v>
      </c>
      <c r="C61" s="213" t="s">
        <v>986</v>
      </c>
      <c r="D61" s="214" t="s">
        <v>9439</v>
      </c>
      <c r="E61" s="215"/>
      <c r="F61" s="216">
        <v>3.6309999999999998</v>
      </c>
      <c r="G61" s="215"/>
      <c r="H61" s="215"/>
      <c r="I61" s="355"/>
    </row>
    <row r="62" spans="1:9" s="46" customFormat="1" ht="15" x14ac:dyDescent="0.25">
      <c r="A62" s="177"/>
      <c r="B62" s="221" t="s">
        <v>985</v>
      </c>
      <c r="C62" s="210" t="s">
        <v>986</v>
      </c>
      <c r="D62" s="211" t="s">
        <v>3038</v>
      </c>
      <c r="E62" s="212"/>
      <c r="F62" s="210" t="s">
        <v>986</v>
      </c>
      <c r="G62" s="212"/>
      <c r="H62" s="212"/>
      <c r="I62" s="355"/>
    </row>
    <row r="63" spans="1:9" ht="12" x14ac:dyDescent="0.2">
      <c r="A63" s="178"/>
      <c r="B63" s="221" t="s">
        <v>985</v>
      </c>
      <c r="C63" s="213" t="s">
        <v>986</v>
      </c>
      <c r="D63" s="214" t="s">
        <v>9440</v>
      </c>
      <c r="E63" s="215"/>
      <c r="F63" s="216">
        <v>3.0259999999999998</v>
      </c>
      <c r="G63" s="215"/>
      <c r="H63" s="215"/>
      <c r="I63" s="355"/>
    </row>
    <row r="64" spans="1:9" ht="12" x14ac:dyDescent="0.2">
      <c r="A64" s="178"/>
      <c r="B64" s="221" t="s">
        <v>985</v>
      </c>
      <c r="C64" s="213" t="s">
        <v>986</v>
      </c>
      <c r="D64" s="214" t="s">
        <v>9441</v>
      </c>
      <c r="E64" s="215"/>
      <c r="F64" s="216">
        <v>1.246</v>
      </c>
      <c r="G64" s="215"/>
      <c r="H64" s="215"/>
      <c r="I64" s="355"/>
    </row>
    <row r="65" spans="1:9" ht="12" x14ac:dyDescent="0.2">
      <c r="A65" s="178"/>
      <c r="B65" s="221" t="s">
        <v>985</v>
      </c>
      <c r="C65" s="213" t="s">
        <v>986</v>
      </c>
      <c r="D65" s="214" t="s">
        <v>9442</v>
      </c>
      <c r="E65" s="215"/>
      <c r="F65" s="216">
        <v>3.0619999999999998</v>
      </c>
      <c r="G65" s="215"/>
      <c r="H65" s="215"/>
      <c r="I65" s="355"/>
    </row>
    <row r="66" spans="1:9" ht="12" x14ac:dyDescent="0.2">
      <c r="A66" s="177"/>
      <c r="B66" s="221" t="s">
        <v>985</v>
      </c>
      <c r="C66" s="210" t="s">
        <v>986</v>
      </c>
      <c r="D66" s="211" t="s">
        <v>2956</v>
      </c>
      <c r="E66" s="212"/>
      <c r="F66" s="210" t="s">
        <v>986</v>
      </c>
      <c r="G66" s="212"/>
      <c r="H66" s="212"/>
      <c r="I66" s="355"/>
    </row>
    <row r="67" spans="1:9" ht="12" x14ac:dyDescent="0.2">
      <c r="A67" s="178"/>
      <c r="B67" s="221" t="s">
        <v>985</v>
      </c>
      <c r="C67" s="213" t="s">
        <v>986</v>
      </c>
      <c r="D67" s="214" t="s">
        <v>9443</v>
      </c>
      <c r="E67" s="215"/>
      <c r="F67" s="216">
        <v>2.7029999999999998</v>
      </c>
      <c r="G67" s="215"/>
      <c r="H67" s="215"/>
      <c r="I67" s="355"/>
    </row>
    <row r="68" spans="1:9" ht="12" x14ac:dyDescent="0.2">
      <c r="A68" s="178"/>
      <c r="B68" s="221" t="s">
        <v>985</v>
      </c>
      <c r="C68" s="213" t="s">
        <v>986</v>
      </c>
      <c r="D68" s="214" t="s">
        <v>9444</v>
      </c>
      <c r="E68" s="215"/>
      <c r="F68" s="216">
        <v>1.034</v>
      </c>
      <c r="G68" s="215"/>
      <c r="H68" s="215"/>
      <c r="I68" s="355"/>
    </row>
    <row r="69" spans="1:9" ht="12" x14ac:dyDescent="0.2">
      <c r="A69" s="178"/>
      <c r="B69" s="221" t="s">
        <v>985</v>
      </c>
      <c r="C69" s="213" t="s">
        <v>986</v>
      </c>
      <c r="D69" s="214" t="s">
        <v>9445</v>
      </c>
      <c r="E69" s="215"/>
      <c r="F69" s="216">
        <v>2.7349999999999999</v>
      </c>
      <c r="G69" s="215"/>
      <c r="H69" s="215"/>
      <c r="I69" s="355"/>
    </row>
    <row r="70" spans="1:9" ht="12" x14ac:dyDescent="0.2">
      <c r="A70" s="179"/>
      <c r="B70" s="221" t="s">
        <v>985</v>
      </c>
      <c r="C70" s="217" t="s">
        <v>986</v>
      </c>
      <c r="D70" s="218" t="s">
        <v>1023</v>
      </c>
      <c r="E70" s="219"/>
      <c r="F70" s="220">
        <v>37.286999999999999</v>
      </c>
      <c r="G70" s="219"/>
      <c r="H70" s="219"/>
      <c r="I70" s="355"/>
    </row>
    <row r="71" spans="1:9" ht="24.95" customHeight="1" x14ac:dyDescent="0.25">
      <c r="A71" s="278" t="s">
        <v>44</v>
      </c>
      <c r="B71" s="278" t="s">
        <v>979</v>
      </c>
      <c r="C71" s="279" t="s">
        <v>5931</v>
      </c>
      <c r="D71" s="280" t="s">
        <v>5932</v>
      </c>
      <c r="E71" s="281" t="s">
        <v>92</v>
      </c>
      <c r="F71" s="282">
        <v>1</v>
      </c>
      <c r="G71" s="67"/>
      <c r="H71" s="254">
        <f>ROUND(G71*F71,2)</f>
        <v>0</v>
      </c>
      <c r="I71" s="284"/>
    </row>
    <row r="72" spans="1:9" ht="12" x14ac:dyDescent="0.2">
      <c r="A72" s="177"/>
      <c r="B72" s="221" t="s">
        <v>985</v>
      </c>
      <c r="C72" s="210" t="s">
        <v>986</v>
      </c>
      <c r="D72" s="211" t="s">
        <v>2971</v>
      </c>
      <c r="E72" s="212"/>
      <c r="F72" s="210" t="s">
        <v>986</v>
      </c>
      <c r="G72" s="212"/>
      <c r="H72" s="212"/>
      <c r="I72" s="355"/>
    </row>
    <row r="73" spans="1:9" ht="12" x14ac:dyDescent="0.2">
      <c r="A73" s="178"/>
      <c r="B73" s="221" t="s">
        <v>985</v>
      </c>
      <c r="C73" s="213" t="s">
        <v>986</v>
      </c>
      <c r="D73" s="214" t="s">
        <v>9446</v>
      </c>
      <c r="E73" s="215"/>
      <c r="F73" s="216">
        <v>1</v>
      </c>
      <c r="G73" s="215"/>
      <c r="H73" s="215"/>
      <c r="I73" s="355"/>
    </row>
    <row r="74" spans="1:9" ht="24.95" customHeight="1" x14ac:dyDescent="0.25">
      <c r="A74" s="964" t="s">
        <v>336</v>
      </c>
      <c r="B74" s="964" t="s">
        <v>979</v>
      </c>
      <c r="C74" s="965" t="s">
        <v>11793</v>
      </c>
      <c r="D74" s="966" t="s">
        <v>11794</v>
      </c>
      <c r="E74" s="967" t="s">
        <v>92</v>
      </c>
      <c r="F74" s="968">
        <v>5</v>
      </c>
      <c r="G74" s="67"/>
      <c r="H74" s="970">
        <f>ROUND(G74*F74,2)</f>
        <v>0</v>
      </c>
      <c r="I74" s="979"/>
    </row>
    <row r="75" spans="1:9" ht="12" x14ac:dyDescent="0.2">
      <c r="A75" s="994"/>
      <c r="B75" s="973" t="s">
        <v>985</v>
      </c>
      <c r="C75" s="995" t="s">
        <v>986</v>
      </c>
      <c r="D75" s="996" t="s">
        <v>2971</v>
      </c>
      <c r="E75" s="997"/>
      <c r="F75" s="995" t="s">
        <v>986</v>
      </c>
      <c r="G75" s="997"/>
      <c r="H75" s="997"/>
      <c r="I75" s="988"/>
    </row>
    <row r="76" spans="1:9" ht="12" x14ac:dyDescent="0.2">
      <c r="A76" s="989"/>
      <c r="B76" s="973" t="s">
        <v>985</v>
      </c>
      <c r="C76" s="990" t="s">
        <v>986</v>
      </c>
      <c r="D76" s="991" t="s">
        <v>11795</v>
      </c>
      <c r="E76" s="992"/>
      <c r="F76" s="993">
        <v>5</v>
      </c>
      <c r="G76" s="992"/>
      <c r="H76" s="992"/>
      <c r="I76" s="988"/>
    </row>
    <row r="77" spans="1:9" ht="24.95" customHeight="1" x14ac:dyDescent="0.25">
      <c r="A77" s="964" t="s">
        <v>1011</v>
      </c>
      <c r="B77" s="964" t="s">
        <v>979</v>
      </c>
      <c r="C77" s="965" t="s">
        <v>5945</v>
      </c>
      <c r="D77" s="966" t="s">
        <v>5946</v>
      </c>
      <c r="E77" s="967" t="s">
        <v>92</v>
      </c>
      <c r="F77" s="968">
        <v>7</v>
      </c>
      <c r="G77" s="67"/>
      <c r="H77" s="970">
        <f>ROUND(G77*F77,2)</f>
        <v>0</v>
      </c>
      <c r="I77" s="979"/>
    </row>
    <row r="78" spans="1:9" ht="12" x14ac:dyDescent="0.2">
      <c r="A78" s="994"/>
      <c r="B78" s="973" t="s">
        <v>985</v>
      </c>
      <c r="C78" s="995" t="s">
        <v>986</v>
      </c>
      <c r="D78" s="996" t="s">
        <v>3325</v>
      </c>
      <c r="E78" s="997"/>
      <c r="F78" s="995" t="s">
        <v>986</v>
      </c>
      <c r="G78" s="997"/>
      <c r="H78" s="997"/>
      <c r="I78" s="988"/>
    </row>
    <row r="79" spans="1:9" ht="12" x14ac:dyDescent="0.2">
      <c r="A79" s="989"/>
      <c r="B79" s="973" t="s">
        <v>985</v>
      </c>
      <c r="C79" s="990" t="s">
        <v>986</v>
      </c>
      <c r="D79" s="991" t="s">
        <v>9447</v>
      </c>
      <c r="E79" s="992"/>
      <c r="F79" s="993">
        <v>1</v>
      </c>
      <c r="G79" s="992"/>
      <c r="H79" s="992"/>
      <c r="I79" s="988"/>
    </row>
    <row r="80" spans="1:9" ht="12" x14ac:dyDescent="0.2">
      <c r="A80" s="994"/>
      <c r="B80" s="973" t="s">
        <v>985</v>
      </c>
      <c r="C80" s="995" t="s">
        <v>986</v>
      </c>
      <c r="D80" s="996" t="s">
        <v>3326</v>
      </c>
      <c r="E80" s="997"/>
      <c r="F80" s="995" t="s">
        <v>986</v>
      </c>
      <c r="G80" s="997"/>
      <c r="H80" s="997"/>
      <c r="I80" s="988"/>
    </row>
    <row r="81" spans="1:9" ht="12" x14ac:dyDescent="0.2">
      <c r="A81" s="989"/>
      <c r="B81" s="973" t="s">
        <v>985</v>
      </c>
      <c r="C81" s="990" t="s">
        <v>986</v>
      </c>
      <c r="D81" s="991" t="s">
        <v>9447</v>
      </c>
      <c r="E81" s="992"/>
      <c r="F81" s="993">
        <v>1</v>
      </c>
      <c r="G81" s="992"/>
      <c r="H81" s="992"/>
      <c r="I81" s="988"/>
    </row>
    <row r="82" spans="1:9" ht="12" x14ac:dyDescent="0.2">
      <c r="A82" s="994"/>
      <c r="B82" s="973" t="s">
        <v>985</v>
      </c>
      <c r="C82" s="995" t="s">
        <v>986</v>
      </c>
      <c r="D82" s="996" t="s">
        <v>2971</v>
      </c>
      <c r="E82" s="997"/>
      <c r="F82" s="995" t="s">
        <v>986</v>
      </c>
      <c r="G82" s="997"/>
      <c r="H82" s="997"/>
      <c r="I82" s="988"/>
    </row>
    <row r="83" spans="1:9" ht="12" x14ac:dyDescent="0.2">
      <c r="A83" s="989"/>
      <c r="B83" s="973" t="s">
        <v>985</v>
      </c>
      <c r="C83" s="990" t="s">
        <v>986</v>
      </c>
      <c r="D83" s="991" t="s">
        <v>11796</v>
      </c>
      <c r="E83" s="992"/>
      <c r="F83" s="993">
        <v>5</v>
      </c>
      <c r="G83" s="992"/>
      <c r="H83" s="992"/>
      <c r="I83" s="988"/>
    </row>
    <row r="84" spans="1:9" ht="12" x14ac:dyDescent="0.2">
      <c r="A84" s="998"/>
      <c r="B84" s="973" t="s">
        <v>985</v>
      </c>
      <c r="C84" s="999" t="s">
        <v>986</v>
      </c>
      <c r="D84" s="1000" t="s">
        <v>1023</v>
      </c>
      <c r="E84" s="1001"/>
      <c r="F84" s="1002">
        <v>7</v>
      </c>
      <c r="G84" s="1001"/>
      <c r="H84" s="1001"/>
      <c r="I84" s="988"/>
    </row>
    <row r="85" spans="1:9" ht="24.95" customHeight="1" x14ac:dyDescent="0.25">
      <c r="A85" s="278" t="s">
        <v>1016</v>
      </c>
      <c r="B85" s="278" t="s">
        <v>979</v>
      </c>
      <c r="C85" s="279" t="s">
        <v>5948</v>
      </c>
      <c r="D85" s="280" t="s">
        <v>5949</v>
      </c>
      <c r="E85" s="281" t="s">
        <v>92</v>
      </c>
      <c r="F85" s="282">
        <v>1</v>
      </c>
      <c r="G85" s="67"/>
      <c r="H85" s="254">
        <f>ROUND(G85*F85,2)</f>
        <v>0</v>
      </c>
      <c r="I85" s="284"/>
    </row>
    <row r="86" spans="1:9" ht="12" x14ac:dyDescent="0.2">
      <c r="A86" s="177"/>
      <c r="B86" s="221" t="s">
        <v>985</v>
      </c>
      <c r="C86" s="210" t="s">
        <v>986</v>
      </c>
      <c r="D86" s="211" t="s">
        <v>2971</v>
      </c>
      <c r="E86" s="212"/>
      <c r="F86" s="210" t="s">
        <v>986</v>
      </c>
      <c r="G86" s="212"/>
      <c r="H86" s="212"/>
      <c r="I86" s="355"/>
    </row>
    <row r="87" spans="1:9" ht="12" x14ac:dyDescent="0.2">
      <c r="A87" s="178"/>
      <c r="B87" s="221" t="s">
        <v>985</v>
      </c>
      <c r="C87" s="213" t="s">
        <v>986</v>
      </c>
      <c r="D87" s="214" t="s">
        <v>9448</v>
      </c>
      <c r="E87" s="215"/>
      <c r="F87" s="216">
        <v>1</v>
      </c>
      <c r="G87" s="215"/>
      <c r="H87" s="215"/>
      <c r="I87" s="355"/>
    </row>
    <row r="88" spans="1:9" ht="24.95" customHeight="1" x14ac:dyDescent="0.25">
      <c r="A88" s="278" t="s">
        <v>1024</v>
      </c>
      <c r="B88" s="278" t="s">
        <v>979</v>
      </c>
      <c r="C88" s="279" t="s">
        <v>5951</v>
      </c>
      <c r="D88" s="280" t="s">
        <v>5952</v>
      </c>
      <c r="E88" s="281" t="s">
        <v>92</v>
      </c>
      <c r="F88" s="282">
        <v>4</v>
      </c>
      <c r="G88" s="67"/>
      <c r="H88" s="254">
        <f>ROUND(G88*F88,2)</f>
        <v>0</v>
      </c>
      <c r="I88" s="284"/>
    </row>
    <row r="89" spans="1:9" ht="12" x14ac:dyDescent="0.2">
      <c r="A89" s="177"/>
      <c r="B89" s="221" t="s">
        <v>985</v>
      </c>
      <c r="C89" s="210" t="s">
        <v>986</v>
      </c>
      <c r="D89" s="211" t="s">
        <v>2971</v>
      </c>
      <c r="E89" s="212"/>
      <c r="F89" s="210" t="s">
        <v>986</v>
      </c>
      <c r="G89" s="212"/>
      <c r="H89" s="212"/>
      <c r="I89" s="355"/>
    </row>
    <row r="90" spans="1:9" ht="12" x14ac:dyDescent="0.2">
      <c r="A90" s="178"/>
      <c r="B90" s="221" t="s">
        <v>985</v>
      </c>
      <c r="C90" s="213" t="s">
        <v>986</v>
      </c>
      <c r="D90" s="214" t="s">
        <v>9449</v>
      </c>
      <c r="E90" s="215"/>
      <c r="F90" s="216">
        <v>2</v>
      </c>
      <c r="G90" s="215"/>
      <c r="H90" s="215"/>
      <c r="I90" s="355"/>
    </row>
    <row r="91" spans="1:9" ht="12" x14ac:dyDescent="0.2">
      <c r="A91" s="178"/>
      <c r="B91" s="221" t="s">
        <v>985</v>
      </c>
      <c r="C91" s="213" t="s">
        <v>986</v>
      </c>
      <c r="D91" s="214" t="s">
        <v>9450</v>
      </c>
      <c r="E91" s="215"/>
      <c r="F91" s="216">
        <v>2</v>
      </c>
      <c r="G91" s="215"/>
      <c r="H91" s="215"/>
      <c r="I91" s="355"/>
    </row>
    <row r="92" spans="1:9" ht="12" x14ac:dyDescent="0.2">
      <c r="A92" s="179"/>
      <c r="B92" s="221" t="s">
        <v>985</v>
      </c>
      <c r="C92" s="217" t="s">
        <v>986</v>
      </c>
      <c r="D92" s="218" t="s">
        <v>1023</v>
      </c>
      <c r="E92" s="219"/>
      <c r="F92" s="220">
        <v>4</v>
      </c>
      <c r="G92" s="219"/>
      <c r="H92" s="219"/>
      <c r="I92" s="355"/>
    </row>
    <row r="93" spans="1:9" ht="24.95" customHeight="1" x14ac:dyDescent="0.25">
      <c r="A93" s="278" t="s">
        <v>852</v>
      </c>
      <c r="B93" s="278" t="s">
        <v>979</v>
      </c>
      <c r="C93" s="279" t="s">
        <v>5954</v>
      </c>
      <c r="D93" s="280" t="s">
        <v>5955</v>
      </c>
      <c r="E93" s="281" t="s">
        <v>100</v>
      </c>
      <c r="F93" s="282">
        <v>2.2890000000000001</v>
      </c>
      <c r="G93" s="67"/>
      <c r="H93" s="254">
        <f>ROUND(G93*F93,2)</f>
        <v>0</v>
      </c>
      <c r="I93" s="284"/>
    </row>
    <row r="94" spans="1:9" ht="12" x14ac:dyDescent="0.2">
      <c r="A94" s="177"/>
      <c r="B94" s="221" t="s">
        <v>985</v>
      </c>
      <c r="C94" s="210" t="s">
        <v>986</v>
      </c>
      <c r="D94" s="211" t="s">
        <v>9451</v>
      </c>
      <c r="E94" s="212"/>
      <c r="F94" s="210" t="s">
        <v>986</v>
      </c>
      <c r="G94" s="212"/>
      <c r="H94" s="212"/>
      <c r="I94" s="355"/>
    </row>
    <row r="95" spans="1:9" ht="12" x14ac:dyDescent="0.2">
      <c r="A95" s="178"/>
      <c r="B95" s="221" t="s">
        <v>985</v>
      </c>
      <c r="C95" s="213" t="s">
        <v>986</v>
      </c>
      <c r="D95" s="214" t="s">
        <v>9452</v>
      </c>
      <c r="E95" s="215"/>
      <c r="F95" s="216">
        <v>0.183</v>
      </c>
      <c r="G95" s="215"/>
      <c r="H95" s="215"/>
      <c r="I95" s="355"/>
    </row>
    <row r="96" spans="1:9" ht="12" x14ac:dyDescent="0.2">
      <c r="A96" s="178"/>
      <c r="B96" s="221" t="s">
        <v>985</v>
      </c>
      <c r="C96" s="213" t="s">
        <v>986</v>
      </c>
      <c r="D96" s="214" t="s">
        <v>9453</v>
      </c>
      <c r="E96" s="215"/>
      <c r="F96" s="216">
        <v>5.7000000000000002E-2</v>
      </c>
      <c r="G96" s="215"/>
      <c r="H96" s="215"/>
      <c r="I96" s="355"/>
    </row>
    <row r="97" spans="1:9" ht="12" x14ac:dyDescent="0.2">
      <c r="A97" s="177"/>
      <c r="B97" s="221" t="s">
        <v>985</v>
      </c>
      <c r="C97" s="210" t="s">
        <v>986</v>
      </c>
      <c r="D97" s="211" t="s">
        <v>9454</v>
      </c>
      <c r="E97" s="212"/>
      <c r="F97" s="210" t="s">
        <v>986</v>
      </c>
      <c r="G97" s="212"/>
      <c r="H97" s="212"/>
      <c r="I97" s="355"/>
    </row>
    <row r="98" spans="1:9" ht="12" x14ac:dyDescent="0.2">
      <c r="A98" s="178"/>
      <c r="B98" s="221" t="s">
        <v>985</v>
      </c>
      <c r="C98" s="213" t="s">
        <v>986</v>
      </c>
      <c r="D98" s="214" t="s">
        <v>9455</v>
      </c>
      <c r="E98" s="215"/>
      <c r="F98" s="216">
        <v>0.1</v>
      </c>
      <c r="G98" s="215"/>
      <c r="H98" s="215"/>
      <c r="I98" s="355"/>
    </row>
    <row r="99" spans="1:9" ht="12" x14ac:dyDescent="0.2">
      <c r="A99" s="178"/>
      <c r="B99" s="221" t="s">
        <v>985</v>
      </c>
      <c r="C99" s="213" t="s">
        <v>986</v>
      </c>
      <c r="D99" s="214" t="s">
        <v>5963</v>
      </c>
      <c r="E99" s="215"/>
      <c r="F99" s="216">
        <v>2.8000000000000001E-2</v>
      </c>
      <c r="G99" s="215"/>
      <c r="H99" s="215"/>
      <c r="I99" s="355"/>
    </row>
    <row r="100" spans="1:9" ht="12" x14ac:dyDescent="0.2">
      <c r="A100" s="177"/>
      <c r="B100" s="221" t="s">
        <v>985</v>
      </c>
      <c r="C100" s="210" t="s">
        <v>986</v>
      </c>
      <c r="D100" s="211" t="s">
        <v>9456</v>
      </c>
      <c r="E100" s="212"/>
      <c r="F100" s="210" t="s">
        <v>986</v>
      </c>
      <c r="G100" s="212"/>
      <c r="H100" s="212"/>
      <c r="I100" s="355"/>
    </row>
    <row r="101" spans="1:9" ht="12" x14ac:dyDescent="0.2">
      <c r="A101" s="178"/>
      <c r="B101" s="221" t="s">
        <v>985</v>
      </c>
      <c r="C101" s="213" t="s">
        <v>986</v>
      </c>
      <c r="D101" s="214" t="s">
        <v>9457</v>
      </c>
      <c r="E101" s="215"/>
      <c r="F101" s="216">
        <v>9.8000000000000004E-2</v>
      </c>
      <c r="G101" s="215"/>
      <c r="H101" s="215"/>
      <c r="I101" s="355"/>
    </row>
    <row r="102" spans="1:9" ht="12" x14ac:dyDescent="0.2">
      <c r="A102" s="178"/>
      <c r="B102" s="221" t="s">
        <v>985</v>
      </c>
      <c r="C102" s="213" t="s">
        <v>986</v>
      </c>
      <c r="D102" s="214" t="s">
        <v>9458</v>
      </c>
      <c r="E102" s="215"/>
      <c r="F102" s="216">
        <v>1.4E-2</v>
      </c>
      <c r="G102" s="215"/>
      <c r="H102" s="215"/>
      <c r="I102" s="355"/>
    </row>
    <row r="103" spans="1:9" ht="12" x14ac:dyDescent="0.2">
      <c r="A103" s="178"/>
      <c r="B103" s="221" t="s">
        <v>985</v>
      </c>
      <c r="C103" s="213" t="s">
        <v>986</v>
      </c>
      <c r="D103" s="214" t="s">
        <v>9459</v>
      </c>
      <c r="E103" s="215"/>
      <c r="F103" s="216">
        <v>8.5000000000000006E-2</v>
      </c>
      <c r="G103" s="215"/>
      <c r="H103" s="215"/>
      <c r="I103" s="355"/>
    </row>
    <row r="104" spans="1:9" ht="12" x14ac:dyDescent="0.2">
      <c r="A104" s="178"/>
      <c r="B104" s="221" t="s">
        <v>985</v>
      </c>
      <c r="C104" s="213" t="s">
        <v>986</v>
      </c>
      <c r="D104" s="214" t="s">
        <v>5969</v>
      </c>
      <c r="E104" s="215"/>
      <c r="F104" s="216">
        <v>1.4E-2</v>
      </c>
      <c r="G104" s="215"/>
      <c r="H104" s="215"/>
      <c r="I104" s="355"/>
    </row>
    <row r="105" spans="1:9" ht="12" x14ac:dyDescent="0.2">
      <c r="A105" s="177"/>
      <c r="B105" s="221" t="s">
        <v>985</v>
      </c>
      <c r="C105" s="210" t="s">
        <v>986</v>
      </c>
      <c r="D105" s="211" t="s">
        <v>9460</v>
      </c>
      <c r="E105" s="212"/>
      <c r="F105" s="210" t="s">
        <v>986</v>
      </c>
      <c r="G105" s="212"/>
      <c r="H105" s="212"/>
      <c r="I105" s="355"/>
    </row>
    <row r="106" spans="1:9" ht="9" customHeight="1" x14ac:dyDescent="0.2">
      <c r="A106" s="178"/>
      <c r="B106" s="221" t="s">
        <v>985</v>
      </c>
      <c r="C106" s="213" t="s">
        <v>986</v>
      </c>
      <c r="D106" s="214" t="s">
        <v>5972</v>
      </c>
      <c r="E106" s="215"/>
      <c r="F106" s="216">
        <v>0.13500000000000001</v>
      </c>
      <c r="G106" s="215"/>
      <c r="H106" s="215"/>
      <c r="I106" s="355"/>
    </row>
    <row r="107" spans="1:9" ht="9" customHeight="1" x14ac:dyDescent="0.2">
      <c r="A107" s="178"/>
      <c r="B107" s="221" t="s">
        <v>985</v>
      </c>
      <c r="C107" s="213" t="s">
        <v>986</v>
      </c>
      <c r="D107" s="214" t="s">
        <v>5969</v>
      </c>
      <c r="E107" s="215"/>
      <c r="F107" s="216">
        <v>1.4E-2</v>
      </c>
      <c r="G107" s="215"/>
      <c r="H107" s="215"/>
      <c r="I107" s="355"/>
    </row>
    <row r="108" spans="1:9" ht="9" customHeight="1" x14ac:dyDescent="0.2">
      <c r="A108" s="177"/>
      <c r="B108" s="221" t="s">
        <v>985</v>
      </c>
      <c r="C108" s="210" t="s">
        <v>986</v>
      </c>
      <c r="D108" s="211" t="s">
        <v>5965</v>
      </c>
      <c r="E108" s="212"/>
      <c r="F108" s="210" t="s">
        <v>986</v>
      </c>
      <c r="G108" s="212"/>
      <c r="H108" s="212"/>
      <c r="I108" s="355"/>
    </row>
    <row r="109" spans="1:9" ht="9" customHeight="1" x14ac:dyDescent="0.2">
      <c r="A109" s="178"/>
      <c r="B109" s="221" t="s">
        <v>985</v>
      </c>
      <c r="C109" s="213" t="s">
        <v>986</v>
      </c>
      <c r="D109" s="214" t="s">
        <v>9461</v>
      </c>
      <c r="E109" s="215"/>
      <c r="F109" s="216">
        <v>0.183</v>
      </c>
      <c r="G109" s="215"/>
      <c r="H109" s="215"/>
      <c r="I109" s="355"/>
    </row>
    <row r="110" spans="1:9" ht="9" customHeight="1" x14ac:dyDescent="0.2">
      <c r="A110" s="178"/>
      <c r="B110" s="221" t="s">
        <v>985</v>
      </c>
      <c r="C110" s="213" t="s">
        <v>986</v>
      </c>
      <c r="D110" s="214" t="s">
        <v>5984</v>
      </c>
      <c r="E110" s="215"/>
      <c r="F110" s="216">
        <v>2.8000000000000001E-2</v>
      </c>
      <c r="G110" s="215"/>
      <c r="H110" s="215"/>
      <c r="I110" s="355"/>
    </row>
    <row r="111" spans="1:9" ht="9" customHeight="1" x14ac:dyDescent="0.2">
      <c r="A111" s="177"/>
      <c r="B111" s="221" t="s">
        <v>985</v>
      </c>
      <c r="C111" s="210" t="s">
        <v>986</v>
      </c>
      <c r="D111" s="211" t="s">
        <v>5971</v>
      </c>
      <c r="E111" s="212"/>
      <c r="F111" s="210" t="s">
        <v>986</v>
      </c>
      <c r="G111" s="212"/>
      <c r="H111" s="212"/>
      <c r="I111" s="355"/>
    </row>
    <row r="112" spans="1:9" ht="9" customHeight="1" x14ac:dyDescent="0.2">
      <c r="A112" s="178"/>
      <c r="B112" s="221" t="s">
        <v>985</v>
      </c>
      <c r="C112" s="213" t="s">
        <v>986</v>
      </c>
      <c r="D112" s="214" t="s">
        <v>5972</v>
      </c>
      <c r="E112" s="215"/>
      <c r="F112" s="216">
        <v>0.13500000000000001</v>
      </c>
      <c r="G112" s="215"/>
      <c r="H112" s="215"/>
      <c r="I112" s="355"/>
    </row>
    <row r="113" spans="1:9" ht="9" customHeight="1" x14ac:dyDescent="0.2">
      <c r="A113" s="178"/>
      <c r="B113" s="221" t="s">
        <v>985</v>
      </c>
      <c r="C113" s="213" t="s">
        <v>986</v>
      </c>
      <c r="D113" s="214" t="s">
        <v>5969</v>
      </c>
      <c r="E113" s="215"/>
      <c r="F113" s="216">
        <v>1.4E-2</v>
      </c>
      <c r="G113" s="215"/>
      <c r="H113" s="215"/>
      <c r="I113" s="355"/>
    </row>
    <row r="114" spans="1:9" ht="9" customHeight="1" x14ac:dyDescent="0.2">
      <c r="A114" s="177"/>
      <c r="B114" s="221" t="s">
        <v>985</v>
      </c>
      <c r="C114" s="210" t="s">
        <v>986</v>
      </c>
      <c r="D114" s="211" t="s">
        <v>5973</v>
      </c>
      <c r="E114" s="212"/>
      <c r="F114" s="210" t="s">
        <v>986</v>
      </c>
      <c r="G114" s="212"/>
      <c r="H114" s="212"/>
      <c r="I114" s="355"/>
    </row>
    <row r="115" spans="1:9" ht="9" customHeight="1" x14ac:dyDescent="0.2">
      <c r="A115" s="178"/>
      <c r="B115" s="221" t="s">
        <v>985</v>
      </c>
      <c r="C115" s="213" t="s">
        <v>986</v>
      </c>
      <c r="D115" s="214" t="s">
        <v>9461</v>
      </c>
      <c r="E115" s="215"/>
      <c r="F115" s="216">
        <v>0.183</v>
      </c>
      <c r="G115" s="215"/>
      <c r="H115" s="215"/>
      <c r="I115" s="355"/>
    </row>
    <row r="116" spans="1:9" ht="9" customHeight="1" x14ac:dyDescent="0.2">
      <c r="A116" s="178"/>
      <c r="B116" s="221" t="s">
        <v>985</v>
      </c>
      <c r="C116" s="213" t="s">
        <v>986</v>
      </c>
      <c r="D116" s="214" t="s">
        <v>5984</v>
      </c>
      <c r="E116" s="215"/>
      <c r="F116" s="216">
        <v>2.8000000000000001E-2</v>
      </c>
      <c r="G116" s="215"/>
      <c r="H116" s="215"/>
      <c r="I116" s="355"/>
    </row>
    <row r="117" spans="1:9" ht="9" customHeight="1" x14ac:dyDescent="0.2">
      <c r="A117" s="177"/>
      <c r="B117" s="221" t="s">
        <v>985</v>
      </c>
      <c r="C117" s="210" t="s">
        <v>986</v>
      </c>
      <c r="D117" s="211" t="s">
        <v>5978</v>
      </c>
      <c r="E117" s="212"/>
      <c r="F117" s="210" t="s">
        <v>986</v>
      </c>
      <c r="G117" s="212"/>
      <c r="H117" s="212"/>
      <c r="I117" s="355"/>
    </row>
    <row r="118" spans="1:9" ht="9" customHeight="1" x14ac:dyDescent="0.2">
      <c r="A118" s="178"/>
      <c r="B118" s="221" t="s">
        <v>985</v>
      </c>
      <c r="C118" s="213" t="s">
        <v>986</v>
      </c>
      <c r="D118" s="214" t="s">
        <v>5972</v>
      </c>
      <c r="E118" s="215"/>
      <c r="F118" s="216">
        <v>0.13500000000000001</v>
      </c>
      <c r="G118" s="215"/>
      <c r="H118" s="215"/>
      <c r="I118" s="355"/>
    </row>
    <row r="119" spans="1:9" ht="9" customHeight="1" x14ac:dyDescent="0.2">
      <c r="A119" s="178"/>
      <c r="B119" s="221" t="s">
        <v>985</v>
      </c>
      <c r="C119" s="213" t="s">
        <v>986</v>
      </c>
      <c r="D119" s="214" t="s">
        <v>5969</v>
      </c>
      <c r="E119" s="215"/>
      <c r="F119" s="216">
        <v>1.4E-2</v>
      </c>
      <c r="G119" s="215"/>
      <c r="H119" s="215"/>
      <c r="I119" s="355"/>
    </row>
    <row r="120" spans="1:9" ht="9" customHeight="1" x14ac:dyDescent="0.2">
      <c r="A120" s="177"/>
      <c r="B120" s="221" t="s">
        <v>985</v>
      </c>
      <c r="C120" s="210" t="s">
        <v>986</v>
      </c>
      <c r="D120" s="211" t="s">
        <v>5979</v>
      </c>
      <c r="E120" s="212"/>
      <c r="F120" s="210" t="s">
        <v>986</v>
      </c>
      <c r="G120" s="212"/>
      <c r="H120" s="212"/>
      <c r="I120" s="355"/>
    </row>
    <row r="121" spans="1:9" ht="9" customHeight="1" x14ac:dyDescent="0.2">
      <c r="A121" s="178"/>
      <c r="B121" s="221" t="s">
        <v>985</v>
      </c>
      <c r="C121" s="213" t="s">
        <v>986</v>
      </c>
      <c r="D121" s="214" t="s">
        <v>9462</v>
      </c>
      <c r="E121" s="215"/>
      <c r="F121" s="216">
        <v>0.19600000000000001</v>
      </c>
      <c r="G121" s="215"/>
      <c r="H121" s="215"/>
      <c r="I121" s="355"/>
    </row>
    <row r="122" spans="1:9" ht="9" customHeight="1" x14ac:dyDescent="0.2">
      <c r="A122" s="178"/>
      <c r="B122" s="221" t="s">
        <v>985</v>
      </c>
      <c r="C122" s="213" t="s">
        <v>986</v>
      </c>
      <c r="D122" s="214" t="s">
        <v>5984</v>
      </c>
      <c r="E122" s="215"/>
      <c r="F122" s="216">
        <v>2.8000000000000001E-2</v>
      </c>
      <c r="G122" s="215"/>
      <c r="H122" s="215"/>
      <c r="I122" s="355"/>
    </row>
    <row r="123" spans="1:9" ht="9" customHeight="1" x14ac:dyDescent="0.2">
      <c r="A123" s="178"/>
      <c r="B123" s="221" t="s">
        <v>985</v>
      </c>
      <c r="C123" s="213" t="s">
        <v>986</v>
      </c>
      <c r="D123" s="214" t="s">
        <v>9461</v>
      </c>
      <c r="E123" s="215"/>
      <c r="F123" s="216">
        <v>0.183</v>
      </c>
      <c r="G123" s="215"/>
      <c r="H123" s="215"/>
      <c r="I123" s="355"/>
    </row>
    <row r="124" spans="1:9" ht="9" customHeight="1" x14ac:dyDescent="0.2">
      <c r="A124" s="178"/>
      <c r="B124" s="221" t="s">
        <v>985</v>
      </c>
      <c r="C124" s="213" t="s">
        <v>986</v>
      </c>
      <c r="D124" s="214" t="s">
        <v>5984</v>
      </c>
      <c r="E124" s="215"/>
      <c r="F124" s="216">
        <v>2.8000000000000001E-2</v>
      </c>
      <c r="G124" s="215"/>
      <c r="H124" s="215"/>
      <c r="I124" s="355"/>
    </row>
    <row r="125" spans="1:9" ht="9" customHeight="1" x14ac:dyDescent="0.2">
      <c r="A125" s="177"/>
      <c r="B125" s="221" t="s">
        <v>985</v>
      </c>
      <c r="C125" s="210" t="s">
        <v>986</v>
      </c>
      <c r="D125" s="211" t="s">
        <v>5980</v>
      </c>
      <c r="E125" s="212"/>
      <c r="F125" s="210" t="s">
        <v>986</v>
      </c>
      <c r="G125" s="212"/>
      <c r="H125" s="212"/>
      <c r="I125" s="355"/>
    </row>
    <row r="126" spans="1:9" ht="9" customHeight="1" x14ac:dyDescent="0.2">
      <c r="A126" s="178"/>
      <c r="B126" s="221" t="s">
        <v>985</v>
      </c>
      <c r="C126" s="213" t="s">
        <v>986</v>
      </c>
      <c r="D126" s="214" t="s">
        <v>5972</v>
      </c>
      <c r="E126" s="215"/>
      <c r="F126" s="216">
        <v>0.13500000000000001</v>
      </c>
      <c r="G126" s="215"/>
      <c r="H126" s="215"/>
      <c r="I126" s="355"/>
    </row>
    <row r="127" spans="1:9" ht="9" customHeight="1" x14ac:dyDescent="0.2">
      <c r="A127" s="178"/>
      <c r="B127" s="221" t="s">
        <v>985</v>
      </c>
      <c r="C127" s="213" t="s">
        <v>986</v>
      </c>
      <c r="D127" s="214" t="s">
        <v>5969</v>
      </c>
      <c r="E127" s="215"/>
      <c r="F127" s="216">
        <v>1.4E-2</v>
      </c>
      <c r="G127" s="215"/>
      <c r="H127" s="215"/>
      <c r="I127" s="355"/>
    </row>
    <row r="128" spans="1:9" ht="9" customHeight="1" x14ac:dyDescent="0.2">
      <c r="A128" s="177"/>
      <c r="B128" s="221" t="s">
        <v>985</v>
      </c>
      <c r="C128" s="210" t="s">
        <v>986</v>
      </c>
      <c r="D128" s="211" t="s">
        <v>5981</v>
      </c>
      <c r="E128" s="212"/>
      <c r="F128" s="210" t="s">
        <v>986</v>
      </c>
      <c r="G128" s="212"/>
      <c r="H128" s="212"/>
      <c r="I128" s="355"/>
    </row>
    <row r="129" spans="1:9" ht="9" customHeight="1" x14ac:dyDescent="0.2">
      <c r="A129" s="178"/>
      <c r="B129" s="221" t="s">
        <v>985</v>
      </c>
      <c r="C129" s="213" t="s">
        <v>986</v>
      </c>
      <c r="D129" s="214" t="s">
        <v>9463</v>
      </c>
      <c r="E129" s="215"/>
      <c r="F129" s="216">
        <v>0.12</v>
      </c>
      <c r="G129" s="215"/>
      <c r="H129" s="215"/>
      <c r="I129" s="355"/>
    </row>
    <row r="130" spans="1:9" ht="9" customHeight="1" x14ac:dyDescent="0.2">
      <c r="A130" s="178"/>
      <c r="B130" s="221" t="s">
        <v>985</v>
      </c>
      <c r="C130" s="213" t="s">
        <v>986</v>
      </c>
      <c r="D130" s="214" t="s">
        <v>5963</v>
      </c>
      <c r="E130" s="215"/>
      <c r="F130" s="216">
        <v>2.8000000000000001E-2</v>
      </c>
      <c r="G130" s="215"/>
      <c r="H130" s="215"/>
      <c r="I130" s="355"/>
    </row>
    <row r="131" spans="1:9" ht="9" customHeight="1" x14ac:dyDescent="0.2">
      <c r="A131" s="181"/>
      <c r="B131" s="221" t="s">
        <v>985</v>
      </c>
      <c r="C131" s="223" t="s">
        <v>986</v>
      </c>
      <c r="D131" s="224" t="s">
        <v>988</v>
      </c>
      <c r="E131" s="225"/>
      <c r="F131" s="226">
        <v>2.1800000000000002</v>
      </c>
      <c r="G131" s="225"/>
      <c r="H131" s="225"/>
      <c r="I131" s="355"/>
    </row>
    <row r="132" spans="1:9" ht="9" customHeight="1" x14ac:dyDescent="0.2">
      <c r="A132" s="178"/>
      <c r="B132" s="221" t="s">
        <v>985</v>
      </c>
      <c r="C132" s="213" t="s">
        <v>986</v>
      </c>
      <c r="D132" s="214" t="s">
        <v>9464</v>
      </c>
      <c r="E132" s="215"/>
      <c r="F132" s="216">
        <v>0.109</v>
      </c>
      <c r="G132" s="215"/>
      <c r="H132" s="215"/>
      <c r="I132" s="355"/>
    </row>
    <row r="133" spans="1:9" ht="9" customHeight="1" x14ac:dyDescent="0.2">
      <c r="A133" s="179"/>
      <c r="B133" s="221" t="s">
        <v>985</v>
      </c>
      <c r="C133" s="217" t="s">
        <v>986</v>
      </c>
      <c r="D133" s="218" t="s">
        <v>1023</v>
      </c>
      <c r="E133" s="219"/>
      <c r="F133" s="220">
        <v>2.2890000000000001</v>
      </c>
      <c r="G133" s="219"/>
      <c r="H133" s="219"/>
      <c r="I133" s="355"/>
    </row>
    <row r="134" spans="1:9" ht="24.95" customHeight="1" x14ac:dyDescent="0.25">
      <c r="A134" s="278" t="s">
        <v>854</v>
      </c>
      <c r="B134" s="278" t="s">
        <v>979</v>
      </c>
      <c r="C134" s="279" t="s">
        <v>980</v>
      </c>
      <c r="D134" s="280" t="s">
        <v>2969</v>
      </c>
      <c r="E134" s="281" t="s">
        <v>106</v>
      </c>
      <c r="F134" s="282">
        <v>5.3230000000000004</v>
      </c>
      <c r="G134" s="67"/>
      <c r="H134" s="254">
        <f>ROUND(G134*F134,2)</f>
        <v>0</v>
      </c>
      <c r="I134" s="284"/>
    </row>
    <row r="135" spans="1:9" ht="12" x14ac:dyDescent="0.2">
      <c r="A135" s="177"/>
      <c r="B135" s="221" t="s">
        <v>985</v>
      </c>
      <c r="C135" s="210" t="s">
        <v>986</v>
      </c>
      <c r="D135" s="211" t="s">
        <v>2971</v>
      </c>
      <c r="E135" s="212"/>
      <c r="F135" s="210" t="s">
        <v>986</v>
      </c>
      <c r="G135" s="212"/>
      <c r="H135" s="212"/>
      <c r="I135" s="355"/>
    </row>
    <row r="136" spans="1:9" ht="12" x14ac:dyDescent="0.2">
      <c r="A136" s="178"/>
      <c r="B136" s="221" t="s">
        <v>985</v>
      </c>
      <c r="C136" s="213" t="s">
        <v>986</v>
      </c>
      <c r="D136" s="214" t="s">
        <v>9465</v>
      </c>
      <c r="E136" s="215"/>
      <c r="F136" s="216">
        <v>7.1680000000000001</v>
      </c>
      <c r="G136" s="215"/>
      <c r="H136" s="215"/>
      <c r="I136" s="355"/>
    </row>
    <row r="137" spans="1:9" ht="12" x14ac:dyDescent="0.2">
      <c r="A137" s="178"/>
      <c r="B137" s="221" t="s">
        <v>985</v>
      </c>
      <c r="C137" s="213" t="s">
        <v>986</v>
      </c>
      <c r="D137" s="214" t="s">
        <v>9466</v>
      </c>
      <c r="E137" s="215"/>
      <c r="F137" s="216">
        <v>-1.845</v>
      </c>
      <c r="G137" s="215"/>
      <c r="H137" s="215"/>
      <c r="I137" s="355"/>
    </row>
    <row r="138" spans="1:9" ht="12" x14ac:dyDescent="0.2">
      <c r="A138" s="179"/>
      <c r="B138" s="221" t="s">
        <v>985</v>
      </c>
      <c r="C138" s="217" t="s">
        <v>986</v>
      </c>
      <c r="D138" s="218" t="s">
        <v>1023</v>
      </c>
      <c r="E138" s="219"/>
      <c r="F138" s="220">
        <v>5.3230000000000004</v>
      </c>
      <c r="G138" s="219"/>
      <c r="H138" s="219"/>
      <c r="I138" s="355"/>
    </row>
    <row r="139" spans="1:9" ht="24.95" customHeight="1" x14ac:dyDescent="0.25">
      <c r="A139" s="278" t="s">
        <v>856</v>
      </c>
      <c r="B139" s="278" t="s">
        <v>979</v>
      </c>
      <c r="C139" s="279" t="s">
        <v>993</v>
      </c>
      <c r="D139" s="280" t="s">
        <v>5990</v>
      </c>
      <c r="E139" s="281" t="s">
        <v>125</v>
      </c>
      <c r="F139" s="282">
        <v>119.21</v>
      </c>
      <c r="G139" s="67"/>
      <c r="H139" s="254">
        <f>ROUND(G139*F139,2)</f>
        <v>0</v>
      </c>
      <c r="I139" s="284"/>
    </row>
    <row r="140" spans="1:9" ht="12" x14ac:dyDescent="0.2">
      <c r="A140" s="177"/>
      <c r="B140" s="221" t="s">
        <v>985</v>
      </c>
      <c r="C140" s="210" t="s">
        <v>986</v>
      </c>
      <c r="D140" s="211" t="s">
        <v>3047</v>
      </c>
      <c r="E140" s="212"/>
      <c r="F140" s="210" t="s">
        <v>986</v>
      </c>
      <c r="G140" s="212"/>
      <c r="H140" s="212"/>
      <c r="I140" s="355"/>
    </row>
    <row r="141" spans="1:9" ht="12" x14ac:dyDescent="0.2">
      <c r="A141" s="178"/>
      <c r="B141" s="221" t="s">
        <v>985</v>
      </c>
      <c r="C141" s="213" t="s">
        <v>986</v>
      </c>
      <c r="D141" s="214" t="s">
        <v>9467</v>
      </c>
      <c r="E141" s="215"/>
      <c r="F141" s="216">
        <v>15.65</v>
      </c>
      <c r="G141" s="215"/>
      <c r="H141" s="215"/>
      <c r="I141" s="355"/>
    </row>
    <row r="142" spans="1:9" ht="12" x14ac:dyDescent="0.2">
      <c r="A142" s="177"/>
      <c r="B142" s="221" t="s">
        <v>985</v>
      </c>
      <c r="C142" s="210" t="s">
        <v>986</v>
      </c>
      <c r="D142" s="211" t="s">
        <v>3033</v>
      </c>
      <c r="E142" s="212"/>
      <c r="F142" s="210" t="s">
        <v>986</v>
      </c>
      <c r="G142" s="212"/>
      <c r="H142" s="212"/>
      <c r="I142" s="355"/>
    </row>
    <row r="143" spans="1:9" ht="12" x14ac:dyDescent="0.2">
      <c r="A143" s="178"/>
      <c r="B143" s="221" t="s">
        <v>985</v>
      </c>
      <c r="C143" s="213" t="s">
        <v>986</v>
      </c>
      <c r="D143" s="214" t="s">
        <v>9468</v>
      </c>
      <c r="E143" s="215"/>
      <c r="F143" s="216">
        <v>25.06</v>
      </c>
      <c r="G143" s="215"/>
      <c r="H143" s="215"/>
      <c r="I143" s="355"/>
    </row>
    <row r="144" spans="1:9" ht="12" x14ac:dyDescent="0.2">
      <c r="A144" s="177"/>
      <c r="B144" s="221" t="s">
        <v>985</v>
      </c>
      <c r="C144" s="210" t="s">
        <v>986</v>
      </c>
      <c r="D144" s="211" t="s">
        <v>3035</v>
      </c>
      <c r="E144" s="212"/>
      <c r="F144" s="210" t="s">
        <v>986</v>
      </c>
      <c r="G144" s="212"/>
      <c r="H144" s="212"/>
      <c r="I144" s="355"/>
    </row>
    <row r="145" spans="1:9" ht="12" x14ac:dyDescent="0.2">
      <c r="A145" s="178"/>
      <c r="B145" s="221" t="s">
        <v>985</v>
      </c>
      <c r="C145" s="213" t="s">
        <v>986</v>
      </c>
      <c r="D145" s="214" t="s">
        <v>9469</v>
      </c>
      <c r="E145" s="215"/>
      <c r="F145" s="216">
        <v>24.92</v>
      </c>
      <c r="G145" s="215"/>
      <c r="H145" s="215"/>
      <c r="I145" s="355"/>
    </row>
    <row r="146" spans="1:9" ht="12" x14ac:dyDescent="0.2">
      <c r="A146" s="177"/>
      <c r="B146" s="221" t="s">
        <v>985</v>
      </c>
      <c r="C146" s="210" t="s">
        <v>986</v>
      </c>
      <c r="D146" s="211" t="s">
        <v>3038</v>
      </c>
      <c r="E146" s="212"/>
      <c r="F146" s="210" t="s">
        <v>986</v>
      </c>
      <c r="G146" s="212"/>
      <c r="H146" s="212"/>
      <c r="I146" s="355"/>
    </row>
    <row r="147" spans="1:9" ht="12" x14ac:dyDescent="0.2">
      <c r="A147" s="178"/>
      <c r="B147" s="221" t="s">
        <v>985</v>
      </c>
      <c r="C147" s="213" t="s">
        <v>986</v>
      </c>
      <c r="D147" s="214" t="s">
        <v>9469</v>
      </c>
      <c r="E147" s="215"/>
      <c r="F147" s="216">
        <v>24.92</v>
      </c>
      <c r="G147" s="215"/>
      <c r="H147" s="215"/>
      <c r="I147" s="355"/>
    </row>
    <row r="148" spans="1:9" ht="12" x14ac:dyDescent="0.2">
      <c r="A148" s="177"/>
      <c r="B148" s="221" t="s">
        <v>985</v>
      </c>
      <c r="C148" s="210" t="s">
        <v>986</v>
      </c>
      <c r="D148" s="211" t="s">
        <v>2956</v>
      </c>
      <c r="E148" s="212"/>
      <c r="F148" s="210" t="s">
        <v>986</v>
      </c>
      <c r="G148" s="212"/>
      <c r="H148" s="212"/>
      <c r="I148" s="355"/>
    </row>
    <row r="149" spans="1:9" ht="12" x14ac:dyDescent="0.2">
      <c r="A149" s="178"/>
      <c r="B149" s="221" t="s">
        <v>985</v>
      </c>
      <c r="C149" s="213" t="s">
        <v>986</v>
      </c>
      <c r="D149" s="214" t="s">
        <v>9470</v>
      </c>
      <c r="E149" s="215"/>
      <c r="F149" s="216">
        <v>22.26</v>
      </c>
      <c r="G149" s="215"/>
      <c r="H149" s="215"/>
      <c r="I149" s="355"/>
    </row>
    <row r="150" spans="1:9" ht="12" x14ac:dyDescent="0.2">
      <c r="A150" s="177"/>
      <c r="B150" s="221" t="s">
        <v>985</v>
      </c>
      <c r="C150" s="210" t="s">
        <v>986</v>
      </c>
      <c r="D150" s="211" t="s">
        <v>2971</v>
      </c>
      <c r="E150" s="212"/>
      <c r="F150" s="210" t="s">
        <v>986</v>
      </c>
      <c r="G150" s="212"/>
      <c r="H150" s="212"/>
      <c r="I150" s="355"/>
    </row>
    <row r="151" spans="1:9" ht="12" x14ac:dyDescent="0.2">
      <c r="A151" s="178"/>
      <c r="B151" s="221" t="s">
        <v>985</v>
      </c>
      <c r="C151" s="213" t="s">
        <v>986</v>
      </c>
      <c r="D151" s="214" t="s">
        <v>9471</v>
      </c>
      <c r="E151" s="215"/>
      <c r="F151" s="216">
        <v>6.4</v>
      </c>
      <c r="G151" s="215"/>
      <c r="H151" s="215"/>
      <c r="I151" s="355"/>
    </row>
    <row r="152" spans="1:9" ht="12" x14ac:dyDescent="0.2">
      <c r="A152" s="179"/>
      <c r="B152" s="221" t="s">
        <v>985</v>
      </c>
      <c r="C152" s="217" t="s">
        <v>986</v>
      </c>
      <c r="D152" s="218" t="s">
        <v>1023</v>
      </c>
      <c r="E152" s="219"/>
      <c r="F152" s="220">
        <v>119.21</v>
      </c>
      <c r="G152" s="219"/>
      <c r="H152" s="219"/>
      <c r="I152" s="355"/>
    </row>
    <row r="153" spans="1:9" ht="24.95" customHeight="1" x14ac:dyDescent="0.25">
      <c r="A153" s="278" t="s">
        <v>858</v>
      </c>
      <c r="B153" s="278" t="s">
        <v>979</v>
      </c>
      <c r="C153" s="279" t="s">
        <v>5999</v>
      </c>
      <c r="D153" s="280" t="s">
        <v>6000</v>
      </c>
      <c r="E153" s="281" t="s">
        <v>106</v>
      </c>
      <c r="F153" s="282">
        <v>38.892000000000003</v>
      </c>
      <c r="G153" s="67"/>
      <c r="H153" s="254">
        <f>ROUND(G153*F153,2)</f>
        <v>0</v>
      </c>
      <c r="I153" s="284"/>
    </row>
    <row r="154" spans="1:9" ht="9" customHeight="1" x14ac:dyDescent="0.2">
      <c r="A154" s="177"/>
      <c r="B154" s="221" t="s">
        <v>985</v>
      </c>
      <c r="C154" s="210" t="s">
        <v>986</v>
      </c>
      <c r="D154" s="211" t="s">
        <v>3047</v>
      </c>
      <c r="E154" s="212"/>
      <c r="F154" s="210" t="s">
        <v>986</v>
      </c>
      <c r="G154" s="212"/>
      <c r="H154" s="212"/>
      <c r="I154" s="355"/>
    </row>
    <row r="155" spans="1:9" ht="9" customHeight="1" x14ac:dyDescent="0.2">
      <c r="A155" s="178"/>
      <c r="B155" s="221" t="s">
        <v>985</v>
      </c>
      <c r="C155" s="213" t="s">
        <v>986</v>
      </c>
      <c r="D155" s="214" t="s">
        <v>9472</v>
      </c>
      <c r="E155" s="215"/>
      <c r="F155" s="216">
        <v>3.2559999999999998</v>
      </c>
      <c r="G155" s="215"/>
      <c r="H155" s="215"/>
      <c r="I155" s="355"/>
    </row>
    <row r="156" spans="1:9" ht="9" customHeight="1" x14ac:dyDescent="0.2">
      <c r="A156" s="178"/>
      <c r="B156" s="221" t="s">
        <v>985</v>
      </c>
      <c r="C156" s="213" t="s">
        <v>986</v>
      </c>
      <c r="D156" s="214" t="s">
        <v>9473</v>
      </c>
      <c r="E156" s="215"/>
      <c r="F156" s="216">
        <v>1.6519999999999999</v>
      </c>
      <c r="G156" s="215"/>
      <c r="H156" s="215"/>
      <c r="I156" s="355"/>
    </row>
    <row r="157" spans="1:9" ht="9" customHeight="1" x14ac:dyDescent="0.2">
      <c r="A157" s="178"/>
      <c r="B157" s="221" t="s">
        <v>985</v>
      </c>
      <c r="C157" s="213" t="s">
        <v>986</v>
      </c>
      <c r="D157" s="214" t="s">
        <v>9474</v>
      </c>
      <c r="E157" s="215"/>
      <c r="F157" s="216">
        <v>3.2879999999999998</v>
      </c>
      <c r="G157" s="215"/>
      <c r="H157" s="215"/>
      <c r="I157" s="355"/>
    </row>
    <row r="158" spans="1:9" ht="9" customHeight="1" x14ac:dyDescent="0.2">
      <c r="A158" s="178"/>
      <c r="B158" s="221" t="s">
        <v>985</v>
      </c>
      <c r="C158" s="213" t="s">
        <v>986</v>
      </c>
      <c r="D158" s="214" t="s">
        <v>9475</v>
      </c>
      <c r="E158" s="215"/>
      <c r="F158" s="216">
        <v>1.724</v>
      </c>
      <c r="G158" s="215"/>
      <c r="H158" s="215"/>
      <c r="I158" s="355"/>
    </row>
    <row r="159" spans="1:9" ht="9" customHeight="1" x14ac:dyDescent="0.2">
      <c r="A159" s="178"/>
      <c r="B159" s="221" t="s">
        <v>985</v>
      </c>
      <c r="C159" s="213" t="s">
        <v>986</v>
      </c>
      <c r="D159" s="214" t="s">
        <v>9476</v>
      </c>
      <c r="E159" s="215"/>
      <c r="F159" s="216">
        <v>1.6679999999999999</v>
      </c>
      <c r="G159" s="215"/>
      <c r="H159" s="215"/>
      <c r="I159" s="355"/>
    </row>
    <row r="160" spans="1:9" ht="9" customHeight="1" x14ac:dyDescent="0.2">
      <c r="A160" s="177"/>
      <c r="B160" s="221" t="s">
        <v>985</v>
      </c>
      <c r="C160" s="210" t="s">
        <v>986</v>
      </c>
      <c r="D160" s="211" t="s">
        <v>3033</v>
      </c>
      <c r="E160" s="212"/>
      <c r="F160" s="210" t="s">
        <v>986</v>
      </c>
      <c r="G160" s="212"/>
      <c r="H160" s="212"/>
      <c r="I160" s="355"/>
    </row>
    <row r="161" spans="1:9" ht="9" customHeight="1" x14ac:dyDescent="0.2">
      <c r="A161" s="178"/>
      <c r="B161" s="221" t="s">
        <v>985</v>
      </c>
      <c r="C161" s="213" t="s">
        <v>986</v>
      </c>
      <c r="D161" s="214" t="s">
        <v>9477</v>
      </c>
      <c r="E161" s="215"/>
      <c r="F161" s="216">
        <v>1.3939999999999999</v>
      </c>
      <c r="G161" s="215"/>
      <c r="H161" s="215"/>
      <c r="I161" s="355"/>
    </row>
    <row r="162" spans="1:9" ht="9" customHeight="1" x14ac:dyDescent="0.2">
      <c r="A162" s="178"/>
      <c r="B162" s="221" t="s">
        <v>985</v>
      </c>
      <c r="C162" s="213" t="s">
        <v>986</v>
      </c>
      <c r="D162" s="214" t="s">
        <v>9478</v>
      </c>
      <c r="E162" s="215"/>
      <c r="F162" s="216">
        <v>4.2270000000000003</v>
      </c>
      <c r="G162" s="215"/>
      <c r="H162" s="215"/>
      <c r="I162" s="355"/>
    </row>
    <row r="163" spans="1:9" ht="9" customHeight="1" x14ac:dyDescent="0.2">
      <c r="A163" s="178"/>
      <c r="B163" s="221" t="s">
        <v>985</v>
      </c>
      <c r="C163" s="213" t="s">
        <v>986</v>
      </c>
      <c r="D163" s="214" t="s">
        <v>9479</v>
      </c>
      <c r="E163" s="215"/>
      <c r="F163" s="216">
        <v>1.3939999999999999</v>
      </c>
      <c r="G163" s="215"/>
      <c r="H163" s="215"/>
      <c r="I163" s="355"/>
    </row>
    <row r="164" spans="1:9" ht="9" customHeight="1" x14ac:dyDescent="0.2">
      <c r="A164" s="178"/>
      <c r="B164" s="221" t="s">
        <v>985</v>
      </c>
      <c r="C164" s="213" t="s">
        <v>986</v>
      </c>
      <c r="D164" s="214" t="s">
        <v>9480</v>
      </c>
      <c r="E164" s="215"/>
      <c r="F164" s="216">
        <v>1.403</v>
      </c>
      <c r="G164" s="215"/>
      <c r="H164" s="215"/>
      <c r="I164" s="355"/>
    </row>
    <row r="165" spans="1:9" ht="9" customHeight="1" x14ac:dyDescent="0.2">
      <c r="A165" s="177"/>
      <c r="B165" s="221" t="s">
        <v>985</v>
      </c>
      <c r="C165" s="210" t="s">
        <v>986</v>
      </c>
      <c r="D165" s="211" t="s">
        <v>3035</v>
      </c>
      <c r="E165" s="212"/>
      <c r="F165" s="210" t="s">
        <v>986</v>
      </c>
      <c r="G165" s="212"/>
      <c r="H165" s="212"/>
      <c r="I165" s="355"/>
    </row>
    <row r="166" spans="1:9" ht="9" customHeight="1" x14ac:dyDescent="0.2">
      <c r="A166" s="178"/>
      <c r="B166" s="221" t="s">
        <v>985</v>
      </c>
      <c r="C166" s="213" t="s">
        <v>986</v>
      </c>
      <c r="D166" s="214" t="s">
        <v>9481</v>
      </c>
      <c r="E166" s="215"/>
      <c r="F166" s="216">
        <v>1.393</v>
      </c>
      <c r="G166" s="215"/>
      <c r="H166" s="215"/>
      <c r="I166" s="355"/>
    </row>
    <row r="167" spans="1:9" ht="9" customHeight="1" x14ac:dyDescent="0.2">
      <c r="A167" s="178"/>
      <c r="B167" s="221" t="s">
        <v>985</v>
      </c>
      <c r="C167" s="213" t="s">
        <v>986</v>
      </c>
      <c r="D167" s="214" t="s">
        <v>9482</v>
      </c>
      <c r="E167" s="215"/>
      <c r="F167" s="216">
        <v>0.746</v>
      </c>
      <c r="G167" s="215"/>
      <c r="H167" s="215"/>
      <c r="I167" s="355"/>
    </row>
    <row r="168" spans="1:9" ht="9" customHeight="1" x14ac:dyDescent="0.2">
      <c r="A168" s="178"/>
      <c r="B168" s="221" t="s">
        <v>985</v>
      </c>
      <c r="C168" s="213" t="s">
        <v>986</v>
      </c>
      <c r="D168" s="214" t="s">
        <v>9483</v>
      </c>
      <c r="E168" s="215"/>
      <c r="F168" s="216">
        <v>1.381</v>
      </c>
      <c r="G168" s="215"/>
      <c r="H168" s="215"/>
      <c r="I168" s="355"/>
    </row>
    <row r="169" spans="1:9" ht="9" customHeight="1" x14ac:dyDescent="0.2">
      <c r="A169" s="177"/>
      <c r="B169" s="221" t="s">
        <v>985</v>
      </c>
      <c r="C169" s="210" t="s">
        <v>986</v>
      </c>
      <c r="D169" s="211" t="s">
        <v>3038</v>
      </c>
      <c r="E169" s="212"/>
      <c r="F169" s="210" t="s">
        <v>986</v>
      </c>
      <c r="G169" s="212"/>
      <c r="H169" s="212"/>
      <c r="I169" s="355"/>
    </row>
    <row r="170" spans="1:9" ht="9" customHeight="1" x14ac:dyDescent="0.2">
      <c r="A170" s="178"/>
      <c r="B170" s="221" t="s">
        <v>985</v>
      </c>
      <c r="C170" s="213" t="s">
        <v>986</v>
      </c>
      <c r="D170" s="214" t="s">
        <v>9484</v>
      </c>
      <c r="E170" s="215"/>
      <c r="F170" s="216">
        <v>1.401</v>
      </c>
      <c r="G170" s="215"/>
      <c r="H170" s="215"/>
      <c r="I170" s="355"/>
    </row>
    <row r="171" spans="1:9" ht="9" customHeight="1" x14ac:dyDescent="0.2">
      <c r="A171" s="178"/>
      <c r="B171" s="221" t="s">
        <v>985</v>
      </c>
      <c r="C171" s="213" t="s">
        <v>986</v>
      </c>
      <c r="D171" s="214" t="s">
        <v>9485</v>
      </c>
      <c r="E171" s="215"/>
      <c r="F171" s="216">
        <v>6.9390000000000001</v>
      </c>
      <c r="G171" s="215"/>
      <c r="H171" s="215"/>
      <c r="I171" s="355"/>
    </row>
    <row r="172" spans="1:9" ht="9" customHeight="1" x14ac:dyDescent="0.2">
      <c r="A172" s="177"/>
      <c r="B172" s="221" t="s">
        <v>985</v>
      </c>
      <c r="C172" s="210" t="s">
        <v>986</v>
      </c>
      <c r="D172" s="211" t="s">
        <v>2956</v>
      </c>
      <c r="E172" s="212"/>
      <c r="F172" s="210" t="s">
        <v>986</v>
      </c>
      <c r="G172" s="212"/>
      <c r="H172" s="212"/>
      <c r="I172" s="355"/>
    </row>
    <row r="173" spans="1:9" ht="9" customHeight="1" x14ac:dyDescent="0.2">
      <c r="A173" s="178"/>
      <c r="B173" s="221" t="s">
        <v>985</v>
      </c>
      <c r="C173" s="213" t="s">
        <v>986</v>
      </c>
      <c r="D173" s="214" t="s">
        <v>9486</v>
      </c>
      <c r="E173" s="215"/>
      <c r="F173" s="216">
        <v>4.2080000000000002</v>
      </c>
      <c r="G173" s="215"/>
      <c r="H173" s="215"/>
      <c r="I173" s="355"/>
    </row>
    <row r="174" spans="1:9" ht="9" customHeight="1" x14ac:dyDescent="0.2">
      <c r="A174" s="178"/>
      <c r="B174" s="221" t="s">
        <v>985</v>
      </c>
      <c r="C174" s="213" t="s">
        <v>986</v>
      </c>
      <c r="D174" s="214" t="s">
        <v>9487</v>
      </c>
      <c r="E174" s="215"/>
      <c r="F174" s="216">
        <v>2.8180000000000001</v>
      </c>
      <c r="G174" s="215"/>
      <c r="H174" s="215"/>
      <c r="I174" s="355"/>
    </row>
    <row r="175" spans="1:9" ht="9" customHeight="1" x14ac:dyDescent="0.2">
      <c r="A175" s="179"/>
      <c r="B175" s="221" t="s">
        <v>985</v>
      </c>
      <c r="C175" s="217" t="s">
        <v>986</v>
      </c>
      <c r="D175" s="218" t="s">
        <v>1023</v>
      </c>
      <c r="E175" s="219"/>
      <c r="F175" s="220">
        <v>38.892000000000003</v>
      </c>
      <c r="G175" s="219"/>
      <c r="H175" s="219"/>
      <c r="I175" s="355"/>
    </row>
    <row r="176" spans="1:9" ht="24.95" customHeight="1" x14ac:dyDescent="0.25">
      <c r="A176" s="278" t="s">
        <v>860</v>
      </c>
      <c r="B176" s="278" t="s">
        <v>979</v>
      </c>
      <c r="C176" s="279" t="s">
        <v>6015</v>
      </c>
      <c r="D176" s="280" t="s">
        <v>6016</v>
      </c>
      <c r="E176" s="281" t="s">
        <v>106</v>
      </c>
      <c r="F176" s="282">
        <v>4.2569999999999997</v>
      </c>
      <c r="G176" s="67"/>
      <c r="H176" s="254">
        <f>ROUND(G176*F176,2)</f>
        <v>0</v>
      </c>
      <c r="I176" s="284"/>
    </row>
    <row r="177" spans="1:9" ht="12" x14ac:dyDescent="0.2">
      <c r="A177" s="177"/>
      <c r="B177" s="221" t="s">
        <v>985</v>
      </c>
      <c r="C177" s="210" t="s">
        <v>986</v>
      </c>
      <c r="D177" s="211" t="s">
        <v>3038</v>
      </c>
      <c r="E177" s="212"/>
      <c r="F177" s="210" t="s">
        <v>986</v>
      </c>
      <c r="G177" s="212"/>
      <c r="H177" s="212"/>
      <c r="I177" s="355"/>
    </row>
    <row r="178" spans="1:9" ht="12" x14ac:dyDescent="0.2">
      <c r="A178" s="178"/>
      <c r="B178" s="221" t="s">
        <v>985</v>
      </c>
      <c r="C178" s="213" t="s">
        <v>986</v>
      </c>
      <c r="D178" s="214" t="s">
        <v>9488</v>
      </c>
      <c r="E178" s="215"/>
      <c r="F178" s="216">
        <v>1.4219999999999999</v>
      </c>
      <c r="G178" s="215"/>
      <c r="H178" s="215"/>
      <c r="I178" s="355"/>
    </row>
    <row r="179" spans="1:9" ht="12" x14ac:dyDescent="0.2">
      <c r="A179" s="177"/>
      <c r="B179" s="221" t="s">
        <v>985</v>
      </c>
      <c r="C179" s="210" t="s">
        <v>986</v>
      </c>
      <c r="D179" s="211" t="s">
        <v>2956</v>
      </c>
      <c r="E179" s="212"/>
      <c r="F179" s="210" t="s">
        <v>986</v>
      </c>
      <c r="G179" s="212"/>
      <c r="H179" s="212"/>
      <c r="I179" s="355"/>
    </row>
    <row r="180" spans="1:9" ht="12" x14ac:dyDescent="0.2">
      <c r="A180" s="178"/>
      <c r="B180" s="221" t="s">
        <v>985</v>
      </c>
      <c r="C180" s="213" t="s">
        <v>986</v>
      </c>
      <c r="D180" s="214" t="s">
        <v>9489</v>
      </c>
      <c r="E180" s="215"/>
      <c r="F180" s="216">
        <v>1.4259999999999999</v>
      </c>
      <c r="G180" s="215"/>
      <c r="H180" s="215"/>
      <c r="I180" s="355"/>
    </row>
    <row r="181" spans="1:9" ht="12" x14ac:dyDescent="0.2">
      <c r="A181" s="178"/>
      <c r="B181" s="221" t="s">
        <v>985</v>
      </c>
      <c r="C181" s="213" t="s">
        <v>986</v>
      </c>
      <c r="D181" s="214" t="s">
        <v>9490</v>
      </c>
      <c r="E181" s="215"/>
      <c r="F181" s="216">
        <v>1.409</v>
      </c>
      <c r="G181" s="215"/>
      <c r="H181" s="215"/>
      <c r="I181" s="355"/>
    </row>
    <row r="182" spans="1:9" ht="12" x14ac:dyDescent="0.2">
      <c r="A182" s="179"/>
      <c r="B182" s="221" t="s">
        <v>985</v>
      </c>
      <c r="C182" s="217" t="s">
        <v>986</v>
      </c>
      <c r="D182" s="218" t="s">
        <v>1023</v>
      </c>
      <c r="E182" s="219"/>
      <c r="F182" s="220">
        <v>4.2569999999999997</v>
      </c>
      <c r="G182" s="219"/>
      <c r="H182" s="219"/>
      <c r="I182" s="355"/>
    </row>
    <row r="183" spans="1:9" ht="24.95" customHeight="1" x14ac:dyDescent="0.25">
      <c r="A183" s="278" t="s">
        <v>862</v>
      </c>
      <c r="B183" s="278" t="s">
        <v>979</v>
      </c>
      <c r="C183" s="279" t="s">
        <v>6024</v>
      </c>
      <c r="D183" s="280" t="s">
        <v>6025</v>
      </c>
      <c r="E183" s="281" t="s">
        <v>106</v>
      </c>
      <c r="F183" s="282">
        <v>14.593999999999999</v>
      </c>
      <c r="G183" s="67"/>
      <c r="H183" s="254">
        <f>ROUND(G183*F183,2)</f>
        <v>0</v>
      </c>
      <c r="I183" s="284"/>
    </row>
    <row r="184" spans="1:9" ht="12" x14ac:dyDescent="0.2">
      <c r="A184" s="177"/>
      <c r="B184" s="221" t="s">
        <v>985</v>
      </c>
      <c r="C184" s="210" t="s">
        <v>986</v>
      </c>
      <c r="D184" s="211" t="s">
        <v>3047</v>
      </c>
      <c r="E184" s="212"/>
      <c r="F184" s="210" t="s">
        <v>986</v>
      </c>
      <c r="G184" s="212"/>
      <c r="H184" s="212"/>
      <c r="I184" s="355"/>
    </row>
    <row r="185" spans="1:9" ht="12" x14ac:dyDescent="0.2">
      <c r="A185" s="178"/>
      <c r="B185" s="221" t="s">
        <v>985</v>
      </c>
      <c r="C185" s="213" t="s">
        <v>986</v>
      </c>
      <c r="D185" s="214" t="s">
        <v>6026</v>
      </c>
      <c r="E185" s="215"/>
      <c r="F185" s="216">
        <v>0.93899999999999995</v>
      </c>
      <c r="G185" s="215"/>
      <c r="H185" s="215"/>
      <c r="I185" s="355"/>
    </row>
    <row r="186" spans="1:9" ht="12" x14ac:dyDescent="0.2">
      <c r="A186" s="178"/>
      <c r="B186" s="221" t="s">
        <v>985</v>
      </c>
      <c r="C186" s="213" t="s">
        <v>986</v>
      </c>
      <c r="D186" s="214" t="s">
        <v>9491</v>
      </c>
      <c r="E186" s="215"/>
      <c r="F186" s="216">
        <v>1.66</v>
      </c>
      <c r="G186" s="215"/>
      <c r="H186" s="215"/>
      <c r="I186" s="355"/>
    </row>
    <row r="187" spans="1:9" ht="12" x14ac:dyDescent="0.2">
      <c r="A187" s="177"/>
      <c r="B187" s="221" t="s">
        <v>985</v>
      </c>
      <c r="C187" s="210" t="s">
        <v>986</v>
      </c>
      <c r="D187" s="211" t="s">
        <v>3033</v>
      </c>
      <c r="E187" s="212"/>
      <c r="F187" s="210" t="s">
        <v>986</v>
      </c>
      <c r="G187" s="212"/>
      <c r="H187" s="212"/>
      <c r="I187" s="355"/>
    </row>
    <row r="188" spans="1:9" ht="12" x14ac:dyDescent="0.2">
      <c r="A188" s="178"/>
      <c r="B188" s="221" t="s">
        <v>985</v>
      </c>
      <c r="C188" s="213" t="s">
        <v>986</v>
      </c>
      <c r="D188" s="214" t="s">
        <v>6027</v>
      </c>
      <c r="E188" s="215"/>
      <c r="F188" s="216">
        <v>8.7349999999999994</v>
      </c>
      <c r="G188" s="215"/>
      <c r="H188" s="215"/>
      <c r="I188" s="355"/>
    </row>
    <row r="189" spans="1:9" ht="12" x14ac:dyDescent="0.2">
      <c r="A189" s="178"/>
      <c r="B189" s="221" t="s">
        <v>985</v>
      </c>
      <c r="C189" s="213" t="s">
        <v>986</v>
      </c>
      <c r="D189" s="214" t="s">
        <v>6028</v>
      </c>
      <c r="E189" s="215"/>
      <c r="F189" s="216">
        <v>-6.548</v>
      </c>
      <c r="G189" s="215"/>
      <c r="H189" s="215"/>
      <c r="I189" s="355"/>
    </row>
    <row r="190" spans="1:9" ht="12" x14ac:dyDescent="0.2">
      <c r="A190" s="177"/>
      <c r="B190" s="221" t="s">
        <v>985</v>
      </c>
      <c r="C190" s="210" t="s">
        <v>986</v>
      </c>
      <c r="D190" s="211" t="s">
        <v>3035</v>
      </c>
      <c r="E190" s="212"/>
      <c r="F190" s="210" t="s">
        <v>986</v>
      </c>
      <c r="G190" s="212"/>
      <c r="H190" s="212"/>
      <c r="I190" s="355"/>
    </row>
    <row r="191" spans="1:9" ht="12" x14ac:dyDescent="0.2">
      <c r="A191" s="178"/>
      <c r="B191" s="221" t="s">
        <v>985</v>
      </c>
      <c r="C191" s="213" t="s">
        <v>986</v>
      </c>
      <c r="D191" s="214" t="s">
        <v>6029</v>
      </c>
      <c r="E191" s="215"/>
      <c r="F191" s="216">
        <v>8.6859999999999999</v>
      </c>
      <c r="G191" s="215"/>
      <c r="H191" s="215"/>
      <c r="I191" s="355"/>
    </row>
    <row r="192" spans="1:9" ht="12" x14ac:dyDescent="0.2">
      <c r="A192" s="178"/>
      <c r="B192" s="221" t="s">
        <v>985</v>
      </c>
      <c r="C192" s="213" t="s">
        <v>986</v>
      </c>
      <c r="D192" s="214" t="s">
        <v>6028</v>
      </c>
      <c r="E192" s="215"/>
      <c r="F192" s="216">
        <v>-6.548</v>
      </c>
      <c r="G192" s="215"/>
      <c r="H192" s="215"/>
      <c r="I192" s="355"/>
    </row>
    <row r="193" spans="1:9" ht="12" x14ac:dyDescent="0.2">
      <c r="A193" s="178"/>
      <c r="B193" s="221" t="s">
        <v>985</v>
      </c>
      <c r="C193" s="213" t="s">
        <v>986</v>
      </c>
      <c r="D193" s="214" t="s">
        <v>9492</v>
      </c>
      <c r="E193" s="215"/>
      <c r="F193" s="216">
        <v>1.4470000000000001</v>
      </c>
      <c r="G193" s="215"/>
      <c r="H193" s="215"/>
      <c r="I193" s="355"/>
    </row>
    <row r="194" spans="1:9" ht="12" x14ac:dyDescent="0.2">
      <c r="A194" s="177"/>
      <c r="B194" s="221" t="s">
        <v>985</v>
      </c>
      <c r="C194" s="210" t="s">
        <v>986</v>
      </c>
      <c r="D194" s="211" t="s">
        <v>3038</v>
      </c>
      <c r="E194" s="212"/>
      <c r="F194" s="210" t="s">
        <v>986</v>
      </c>
      <c r="G194" s="212"/>
      <c r="H194" s="212"/>
      <c r="I194" s="355"/>
    </row>
    <row r="195" spans="1:9" ht="12" x14ac:dyDescent="0.2">
      <c r="A195" s="178"/>
      <c r="B195" s="221" t="s">
        <v>985</v>
      </c>
      <c r="C195" s="213" t="s">
        <v>986</v>
      </c>
      <c r="D195" s="214" t="s">
        <v>9493</v>
      </c>
      <c r="E195" s="215"/>
      <c r="F195" s="216">
        <v>8.6859999999999999</v>
      </c>
      <c r="G195" s="215"/>
      <c r="H195" s="215"/>
      <c r="I195" s="355"/>
    </row>
    <row r="196" spans="1:9" ht="12" x14ac:dyDescent="0.2">
      <c r="A196" s="178"/>
      <c r="B196" s="221" t="s">
        <v>985</v>
      </c>
      <c r="C196" s="213" t="s">
        <v>986</v>
      </c>
      <c r="D196" s="214" t="s">
        <v>6028</v>
      </c>
      <c r="E196" s="215"/>
      <c r="F196" s="216">
        <v>-6.548</v>
      </c>
      <c r="G196" s="215"/>
      <c r="H196" s="215"/>
      <c r="I196" s="355"/>
    </row>
    <row r="197" spans="1:9" ht="12" x14ac:dyDescent="0.2">
      <c r="A197" s="178"/>
      <c r="B197" s="221" t="s">
        <v>985</v>
      </c>
      <c r="C197" s="213" t="s">
        <v>986</v>
      </c>
      <c r="D197" s="214" t="s">
        <v>9494</v>
      </c>
      <c r="E197" s="215"/>
      <c r="F197" s="216">
        <v>2.8740000000000001</v>
      </c>
      <c r="G197" s="215"/>
      <c r="H197" s="215"/>
      <c r="I197" s="355"/>
    </row>
    <row r="198" spans="1:9" ht="12" x14ac:dyDescent="0.2">
      <c r="A198" s="177"/>
      <c r="B198" s="221" t="s">
        <v>985</v>
      </c>
      <c r="C198" s="210" t="s">
        <v>986</v>
      </c>
      <c r="D198" s="211" t="s">
        <v>2956</v>
      </c>
      <c r="E198" s="212"/>
      <c r="F198" s="210" t="s">
        <v>986</v>
      </c>
      <c r="G198" s="212"/>
      <c r="H198" s="212"/>
      <c r="I198" s="355"/>
    </row>
    <row r="199" spans="1:9" ht="12" x14ac:dyDescent="0.2">
      <c r="A199" s="178"/>
      <c r="B199" s="221" t="s">
        <v>985</v>
      </c>
      <c r="C199" s="213" t="s">
        <v>986</v>
      </c>
      <c r="D199" s="214" t="s">
        <v>9495</v>
      </c>
      <c r="E199" s="215"/>
      <c r="F199" s="216">
        <v>7.7590000000000003</v>
      </c>
      <c r="G199" s="215"/>
      <c r="H199" s="215"/>
      <c r="I199" s="355"/>
    </row>
    <row r="200" spans="1:9" ht="12" x14ac:dyDescent="0.2">
      <c r="A200" s="178"/>
      <c r="B200" s="221" t="s">
        <v>985</v>
      </c>
      <c r="C200" s="213" t="s">
        <v>986</v>
      </c>
      <c r="D200" s="214" t="s">
        <v>6028</v>
      </c>
      <c r="E200" s="215"/>
      <c r="F200" s="216">
        <v>-6.548</v>
      </c>
      <c r="G200" s="215"/>
      <c r="H200" s="215"/>
      <c r="I200" s="355"/>
    </row>
    <row r="201" spans="1:9" ht="12" x14ac:dyDescent="0.2">
      <c r="A201" s="179"/>
      <c r="B201" s="221" t="s">
        <v>985</v>
      </c>
      <c r="C201" s="217" t="s">
        <v>986</v>
      </c>
      <c r="D201" s="218" t="s">
        <v>1023</v>
      </c>
      <c r="E201" s="219"/>
      <c r="F201" s="220">
        <v>14.593999999999999</v>
      </c>
      <c r="G201" s="219"/>
      <c r="H201" s="219"/>
      <c r="I201" s="355"/>
    </row>
    <row r="202" spans="1:9" ht="24.95" customHeight="1" x14ac:dyDescent="0.25">
      <c r="A202" s="278" t="s">
        <v>864</v>
      </c>
      <c r="B202" s="278" t="s">
        <v>979</v>
      </c>
      <c r="C202" s="279" t="s">
        <v>6032</v>
      </c>
      <c r="D202" s="280" t="s">
        <v>6033</v>
      </c>
      <c r="E202" s="281" t="s">
        <v>106</v>
      </c>
      <c r="F202" s="282">
        <v>2.1480000000000001</v>
      </c>
      <c r="G202" s="67"/>
      <c r="H202" s="254">
        <f>ROUND(G202*F202,2)</f>
        <v>0</v>
      </c>
      <c r="I202" s="284"/>
    </row>
    <row r="203" spans="1:9" ht="12" x14ac:dyDescent="0.2">
      <c r="A203" s="177"/>
      <c r="B203" s="221" t="s">
        <v>985</v>
      </c>
      <c r="C203" s="210" t="s">
        <v>986</v>
      </c>
      <c r="D203" s="211" t="s">
        <v>3038</v>
      </c>
      <c r="E203" s="212"/>
      <c r="F203" s="210" t="s">
        <v>986</v>
      </c>
      <c r="G203" s="212"/>
      <c r="H203" s="212"/>
      <c r="I203" s="355"/>
    </row>
    <row r="204" spans="1:9" ht="12" x14ac:dyDescent="0.2">
      <c r="A204" s="178"/>
      <c r="B204" s="221" t="s">
        <v>985</v>
      </c>
      <c r="C204" s="213" t="s">
        <v>986</v>
      </c>
      <c r="D204" s="214" t="s">
        <v>9496</v>
      </c>
      <c r="E204" s="215"/>
      <c r="F204" s="216">
        <v>0.70099999999999996</v>
      </c>
      <c r="G204" s="215"/>
      <c r="H204" s="215"/>
      <c r="I204" s="355"/>
    </row>
    <row r="205" spans="1:9" ht="12" x14ac:dyDescent="0.2">
      <c r="A205" s="177"/>
      <c r="B205" s="221" t="s">
        <v>985</v>
      </c>
      <c r="C205" s="210" t="s">
        <v>986</v>
      </c>
      <c r="D205" s="211" t="s">
        <v>2956</v>
      </c>
      <c r="E205" s="212"/>
      <c r="F205" s="210" t="s">
        <v>986</v>
      </c>
      <c r="G205" s="212"/>
      <c r="H205" s="212"/>
      <c r="I205" s="355"/>
    </row>
    <row r="206" spans="1:9" ht="12" x14ac:dyDescent="0.2">
      <c r="A206" s="178"/>
      <c r="B206" s="221" t="s">
        <v>985</v>
      </c>
      <c r="C206" s="213" t="s">
        <v>986</v>
      </c>
      <c r="D206" s="214" t="s">
        <v>9497</v>
      </c>
      <c r="E206" s="215"/>
      <c r="F206" s="216">
        <v>1.4470000000000001</v>
      </c>
      <c r="G206" s="215"/>
      <c r="H206" s="215"/>
      <c r="I206" s="355"/>
    </row>
    <row r="207" spans="1:9" ht="12" x14ac:dyDescent="0.2">
      <c r="A207" s="179"/>
      <c r="B207" s="221" t="s">
        <v>985</v>
      </c>
      <c r="C207" s="217" t="s">
        <v>986</v>
      </c>
      <c r="D207" s="218" t="s">
        <v>1023</v>
      </c>
      <c r="E207" s="219"/>
      <c r="F207" s="220">
        <v>2.1480000000000001</v>
      </c>
      <c r="G207" s="219"/>
      <c r="H207" s="219"/>
      <c r="I207" s="355"/>
    </row>
    <row r="208" spans="1:9" ht="24.95" customHeight="1" x14ac:dyDescent="0.25">
      <c r="A208" s="278" t="s">
        <v>866</v>
      </c>
      <c r="B208" s="278" t="s">
        <v>979</v>
      </c>
      <c r="C208" s="279" t="s">
        <v>6036</v>
      </c>
      <c r="D208" s="280" t="s">
        <v>6037</v>
      </c>
      <c r="E208" s="281" t="s">
        <v>106</v>
      </c>
      <c r="F208" s="282">
        <v>4.6539999999999999</v>
      </c>
      <c r="G208" s="67"/>
      <c r="H208" s="254">
        <f>ROUND(G208*F208,2)</f>
        <v>0</v>
      </c>
      <c r="I208" s="284"/>
    </row>
    <row r="209" spans="1:9" ht="12" x14ac:dyDescent="0.2">
      <c r="A209" s="177"/>
      <c r="B209" s="221" t="s">
        <v>985</v>
      </c>
      <c r="C209" s="210" t="s">
        <v>986</v>
      </c>
      <c r="D209" s="211" t="s">
        <v>3033</v>
      </c>
      <c r="E209" s="212"/>
      <c r="F209" s="210" t="s">
        <v>986</v>
      </c>
      <c r="G209" s="212"/>
      <c r="H209" s="212"/>
      <c r="I209" s="355"/>
    </row>
    <row r="210" spans="1:9" ht="12" x14ac:dyDescent="0.2">
      <c r="A210" s="178"/>
      <c r="B210" s="221" t="s">
        <v>985</v>
      </c>
      <c r="C210" s="213" t="s">
        <v>986</v>
      </c>
      <c r="D210" s="214" t="s">
        <v>9498</v>
      </c>
      <c r="E210" s="215"/>
      <c r="F210" s="216">
        <v>1.454</v>
      </c>
      <c r="G210" s="215"/>
      <c r="H210" s="215"/>
      <c r="I210" s="355"/>
    </row>
    <row r="211" spans="1:9" ht="12" x14ac:dyDescent="0.2">
      <c r="A211" s="177"/>
      <c r="B211" s="221" t="s">
        <v>985</v>
      </c>
      <c r="C211" s="210" t="s">
        <v>986</v>
      </c>
      <c r="D211" s="211" t="s">
        <v>2971</v>
      </c>
      <c r="E211" s="212"/>
      <c r="F211" s="210" t="s">
        <v>986</v>
      </c>
      <c r="G211" s="212"/>
      <c r="H211" s="212"/>
      <c r="I211" s="355"/>
    </row>
    <row r="212" spans="1:9" ht="12" x14ac:dyDescent="0.2">
      <c r="A212" s="178"/>
      <c r="B212" s="221" t="s">
        <v>985</v>
      </c>
      <c r="C212" s="213" t="s">
        <v>986</v>
      </c>
      <c r="D212" s="214" t="s">
        <v>9499</v>
      </c>
      <c r="E212" s="215"/>
      <c r="F212" s="216">
        <v>2.56</v>
      </c>
      <c r="G212" s="215"/>
      <c r="H212" s="215"/>
      <c r="I212" s="355"/>
    </row>
    <row r="213" spans="1:9" ht="12" x14ac:dyDescent="0.2">
      <c r="A213" s="178"/>
      <c r="B213" s="221" t="s">
        <v>985</v>
      </c>
      <c r="C213" s="213" t="s">
        <v>986</v>
      </c>
      <c r="D213" s="214" t="s">
        <v>9500</v>
      </c>
      <c r="E213" s="215"/>
      <c r="F213" s="216">
        <v>0.64</v>
      </c>
      <c r="G213" s="215"/>
      <c r="H213" s="215"/>
      <c r="I213" s="355"/>
    </row>
    <row r="214" spans="1:9" ht="12" x14ac:dyDescent="0.2">
      <c r="A214" s="179"/>
      <c r="B214" s="221" t="s">
        <v>985</v>
      </c>
      <c r="C214" s="217" t="s">
        <v>986</v>
      </c>
      <c r="D214" s="218" t="s">
        <v>1023</v>
      </c>
      <c r="E214" s="219"/>
      <c r="F214" s="220">
        <v>4.6539999999999999</v>
      </c>
      <c r="G214" s="219"/>
      <c r="H214" s="219"/>
      <c r="I214" s="355"/>
    </row>
    <row r="215" spans="1:9" ht="24.95" customHeight="1" x14ac:dyDescent="0.25">
      <c r="A215" s="278" t="s">
        <v>868</v>
      </c>
      <c r="B215" s="278" t="s">
        <v>979</v>
      </c>
      <c r="C215" s="279" t="s">
        <v>6041</v>
      </c>
      <c r="D215" s="280" t="s">
        <v>6042</v>
      </c>
      <c r="E215" s="281" t="s">
        <v>106</v>
      </c>
      <c r="F215" s="282">
        <v>3.464</v>
      </c>
      <c r="G215" s="67"/>
      <c r="H215" s="254">
        <f>ROUND(G215*F215,2)</f>
        <v>0</v>
      </c>
      <c r="I215" s="284"/>
    </row>
    <row r="216" spans="1:9" ht="12" x14ac:dyDescent="0.2">
      <c r="A216" s="177"/>
      <c r="B216" s="221" t="s">
        <v>985</v>
      </c>
      <c r="C216" s="210" t="s">
        <v>986</v>
      </c>
      <c r="D216" s="211" t="s">
        <v>3033</v>
      </c>
      <c r="E216" s="212"/>
      <c r="F216" s="210" t="s">
        <v>986</v>
      </c>
      <c r="G216" s="212"/>
      <c r="H216" s="212"/>
      <c r="I216" s="355"/>
    </row>
    <row r="217" spans="1:9" ht="12" x14ac:dyDescent="0.2">
      <c r="A217" s="178"/>
      <c r="B217" s="221" t="s">
        <v>985</v>
      </c>
      <c r="C217" s="213" t="s">
        <v>986</v>
      </c>
      <c r="D217" s="214" t="s">
        <v>9501</v>
      </c>
      <c r="E217" s="215"/>
      <c r="F217" s="216">
        <v>1.381</v>
      </c>
      <c r="G217" s="215"/>
      <c r="H217" s="215"/>
      <c r="I217" s="355"/>
    </row>
    <row r="218" spans="1:9" ht="12" x14ac:dyDescent="0.2">
      <c r="A218" s="177"/>
      <c r="B218" s="221" t="s">
        <v>985</v>
      </c>
      <c r="C218" s="210" t="s">
        <v>986</v>
      </c>
      <c r="D218" s="211" t="s">
        <v>3035</v>
      </c>
      <c r="E218" s="212"/>
      <c r="F218" s="210" t="s">
        <v>986</v>
      </c>
      <c r="G218" s="212"/>
      <c r="H218" s="212"/>
      <c r="I218" s="355"/>
    </row>
    <row r="219" spans="1:9" ht="12" x14ac:dyDescent="0.2">
      <c r="A219" s="178"/>
      <c r="B219" s="221" t="s">
        <v>985</v>
      </c>
      <c r="C219" s="213" t="s">
        <v>986</v>
      </c>
      <c r="D219" s="214" t="s">
        <v>9502</v>
      </c>
      <c r="E219" s="215"/>
      <c r="F219" s="216">
        <v>2.0830000000000002</v>
      </c>
      <c r="G219" s="215"/>
      <c r="H219" s="215"/>
      <c r="I219" s="355"/>
    </row>
    <row r="220" spans="1:9" ht="12" x14ac:dyDescent="0.2">
      <c r="A220" s="179"/>
      <c r="B220" s="221" t="s">
        <v>985</v>
      </c>
      <c r="C220" s="217" t="s">
        <v>986</v>
      </c>
      <c r="D220" s="218" t="s">
        <v>1023</v>
      </c>
      <c r="E220" s="219"/>
      <c r="F220" s="220">
        <v>3.464</v>
      </c>
      <c r="G220" s="219"/>
      <c r="H220" s="219"/>
      <c r="I220" s="355"/>
    </row>
    <row r="221" spans="1:9" ht="24.95" customHeight="1" x14ac:dyDescent="0.25">
      <c r="A221" s="278" t="s">
        <v>870</v>
      </c>
      <c r="B221" s="278" t="s">
        <v>979</v>
      </c>
      <c r="C221" s="279" t="s">
        <v>9503</v>
      </c>
      <c r="D221" s="280" t="s">
        <v>9504</v>
      </c>
      <c r="E221" s="281" t="s">
        <v>106</v>
      </c>
      <c r="F221" s="282">
        <v>2.31</v>
      </c>
      <c r="G221" s="67"/>
      <c r="H221" s="254">
        <f>ROUND(G221*F221,2)</f>
        <v>0</v>
      </c>
      <c r="I221" s="284"/>
    </row>
    <row r="222" spans="1:9" ht="12" x14ac:dyDescent="0.2">
      <c r="A222" s="177"/>
      <c r="B222" s="221" t="s">
        <v>985</v>
      </c>
      <c r="C222" s="210" t="s">
        <v>986</v>
      </c>
      <c r="D222" s="211" t="s">
        <v>2971</v>
      </c>
      <c r="E222" s="212"/>
      <c r="F222" s="210" t="s">
        <v>986</v>
      </c>
      <c r="G222" s="212"/>
      <c r="H222" s="212"/>
      <c r="I222" s="355"/>
    </row>
    <row r="223" spans="1:9" ht="12" x14ac:dyDescent="0.2">
      <c r="A223" s="178"/>
      <c r="B223" s="221" t="s">
        <v>985</v>
      </c>
      <c r="C223" s="213" t="s">
        <v>986</v>
      </c>
      <c r="D223" s="214" t="s">
        <v>9505</v>
      </c>
      <c r="E223" s="215"/>
      <c r="F223" s="216">
        <v>2.31</v>
      </c>
      <c r="G223" s="215"/>
      <c r="H223" s="215"/>
      <c r="I223" s="355"/>
    </row>
    <row r="224" spans="1:9" s="46" customFormat="1" ht="24.95" customHeight="1" x14ac:dyDescent="0.25">
      <c r="A224" s="298"/>
      <c r="B224" s="351" t="s">
        <v>977</v>
      </c>
      <c r="C224" s="352" t="s">
        <v>997</v>
      </c>
      <c r="D224" s="352" t="s">
        <v>2890</v>
      </c>
      <c r="E224" s="353"/>
      <c r="F224" s="354"/>
      <c r="G224" s="354"/>
      <c r="H224" s="116">
        <f>SUM(H225:H245)</f>
        <v>0</v>
      </c>
      <c r="I224" s="277"/>
    </row>
    <row r="225" spans="1:9" ht="24.95" customHeight="1" x14ac:dyDescent="0.25">
      <c r="A225" s="278" t="s">
        <v>872</v>
      </c>
      <c r="B225" s="278" t="s">
        <v>979</v>
      </c>
      <c r="C225" s="279" t="s">
        <v>6044</v>
      </c>
      <c r="D225" s="280" t="s">
        <v>6045</v>
      </c>
      <c r="E225" s="281" t="s">
        <v>92</v>
      </c>
      <c r="F225" s="282">
        <v>128</v>
      </c>
      <c r="G225" s="67"/>
      <c r="H225" s="254">
        <f>ROUND(G225*F225,2)</f>
        <v>0</v>
      </c>
      <c r="I225" s="284"/>
    </row>
    <row r="226" spans="1:9" ht="9" customHeight="1" x14ac:dyDescent="0.2">
      <c r="A226" s="177"/>
      <c r="B226" s="221" t="s">
        <v>985</v>
      </c>
      <c r="C226" s="210" t="s">
        <v>986</v>
      </c>
      <c r="D226" s="211" t="s">
        <v>5956</v>
      </c>
      <c r="E226" s="212"/>
      <c r="F226" s="210" t="s">
        <v>986</v>
      </c>
      <c r="G226" s="212"/>
      <c r="H226" s="212"/>
      <c r="I226" s="355"/>
    </row>
    <row r="227" spans="1:9" ht="9" customHeight="1" x14ac:dyDescent="0.2">
      <c r="A227" s="178"/>
      <c r="B227" s="221" t="s">
        <v>985</v>
      </c>
      <c r="C227" s="213" t="s">
        <v>986</v>
      </c>
      <c r="D227" s="214" t="s">
        <v>9506</v>
      </c>
      <c r="E227" s="215"/>
      <c r="F227" s="216">
        <v>16</v>
      </c>
      <c r="G227" s="215"/>
      <c r="H227" s="215"/>
      <c r="I227" s="355"/>
    </row>
    <row r="228" spans="1:9" ht="9" customHeight="1" x14ac:dyDescent="0.2">
      <c r="A228" s="178"/>
      <c r="B228" s="221" t="s">
        <v>985</v>
      </c>
      <c r="C228" s="213" t="s">
        <v>986</v>
      </c>
      <c r="D228" s="214" t="s">
        <v>9507</v>
      </c>
      <c r="E228" s="215"/>
      <c r="F228" s="216">
        <v>8</v>
      </c>
      <c r="G228" s="215"/>
      <c r="H228" s="215"/>
      <c r="I228" s="355"/>
    </row>
    <row r="229" spans="1:9" ht="9" customHeight="1" x14ac:dyDescent="0.2">
      <c r="A229" s="177"/>
      <c r="B229" s="221" t="s">
        <v>985</v>
      </c>
      <c r="C229" s="210" t="s">
        <v>986</v>
      </c>
      <c r="D229" s="211" t="s">
        <v>9508</v>
      </c>
      <c r="E229" s="212"/>
      <c r="F229" s="210" t="s">
        <v>986</v>
      </c>
      <c r="G229" s="212"/>
      <c r="H229" s="212"/>
      <c r="I229" s="355"/>
    </row>
    <row r="230" spans="1:9" ht="9" customHeight="1" x14ac:dyDescent="0.2">
      <c r="A230" s="178"/>
      <c r="B230" s="221" t="s">
        <v>985</v>
      </c>
      <c r="C230" s="213" t="s">
        <v>986</v>
      </c>
      <c r="D230" s="214" t="s">
        <v>9509</v>
      </c>
      <c r="E230" s="215"/>
      <c r="F230" s="216">
        <v>8</v>
      </c>
      <c r="G230" s="215"/>
      <c r="H230" s="215"/>
      <c r="I230" s="355"/>
    </row>
    <row r="231" spans="1:9" ht="9" customHeight="1" x14ac:dyDescent="0.2">
      <c r="A231" s="178"/>
      <c r="B231" s="221" t="s">
        <v>985</v>
      </c>
      <c r="C231" s="213" t="s">
        <v>986</v>
      </c>
      <c r="D231" s="214" t="s">
        <v>9510</v>
      </c>
      <c r="E231" s="215"/>
      <c r="F231" s="216">
        <v>8</v>
      </c>
      <c r="G231" s="215"/>
      <c r="H231" s="215"/>
      <c r="I231" s="355"/>
    </row>
    <row r="232" spans="1:9" ht="9" customHeight="1" x14ac:dyDescent="0.2">
      <c r="A232" s="178"/>
      <c r="B232" s="221" t="s">
        <v>985</v>
      </c>
      <c r="C232" s="213" t="s">
        <v>986</v>
      </c>
      <c r="D232" s="214" t="s">
        <v>9511</v>
      </c>
      <c r="E232" s="215"/>
      <c r="F232" s="216">
        <v>4</v>
      </c>
      <c r="G232" s="215"/>
      <c r="H232" s="215"/>
      <c r="I232" s="355"/>
    </row>
    <row r="233" spans="1:9" ht="9" customHeight="1" x14ac:dyDescent="0.2">
      <c r="A233" s="177"/>
      <c r="B233" s="221" t="s">
        <v>985</v>
      </c>
      <c r="C233" s="210" t="s">
        <v>986</v>
      </c>
      <c r="D233" s="211" t="s">
        <v>6351</v>
      </c>
      <c r="E233" s="212"/>
      <c r="F233" s="210" t="s">
        <v>986</v>
      </c>
      <c r="G233" s="212"/>
      <c r="H233" s="212"/>
      <c r="I233" s="355"/>
    </row>
    <row r="234" spans="1:9" ht="9" customHeight="1" x14ac:dyDescent="0.2">
      <c r="A234" s="178"/>
      <c r="B234" s="221" t="s">
        <v>985</v>
      </c>
      <c r="C234" s="213" t="s">
        <v>986</v>
      </c>
      <c r="D234" s="214" t="s">
        <v>9512</v>
      </c>
      <c r="E234" s="215"/>
      <c r="F234" s="216">
        <v>16</v>
      </c>
      <c r="G234" s="215"/>
      <c r="H234" s="215"/>
      <c r="I234" s="355"/>
    </row>
    <row r="235" spans="1:9" ht="9" customHeight="1" x14ac:dyDescent="0.2">
      <c r="A235" s="178"/>
      <c r="B235" s="221" t="s">
        <v>985</v>
      </c>
      <c r="C235" s="213" t="s">
        <v>986</v>
      </c>
      <c r="D235" s="214" t="s">
        <v>9511</v>
      </c>
      <c r="E235" s="215"/>
      <c r="F235" s="216">
        <v>4</v>
      </c>
      <c r="G235" s="215"/>
      <c r="H235" s="215"/>
      <c r="I235" s="355"/>
    </row>
    <row r="236" spans="1:9" ht="9" customHeight="1" x14ac:dyDescent="0.2">
      <c r="A236" s="177"/>
      <c r="B236" s="221" t="s">
        <v>985</v>
      </c>
      <c r="C236" s="210" t="s">
        <v>986</v>
      </c>
      <c r="D236" s="211" t="s">
        <v>6356</v>
      </c>
      <c r="E236" s="212"/>
      <c r="F236" s="210" t="s">
        <v>986</v>
      </c>
      <c r="G236" s="212"/>
      <c r="H236" s="212"/>
      <c r="I236" s="355"/>
    </row>
    <row r="237" spans="1:9" ht="9" customHeight="1" x14ac:dyDescent="0.2">
      <c r="A237" s="178"/>
      <c r="B237" s="221" t="s">
        <v>985</v>
      </c>
      <c r="C237" s="213" t="s">
        <v>986</v>
      </c>
      <c r="D237" s="214" t="s">
        <v>9512</v>
      </c>
      <c r="E237" s="215"/>
      <c r="F237" s="216">
        <v>16</v>
      </c>
      <c r="G237" s="215"/>
      <c r="H237" s="215"/>
      <c r="I237" s="355"/>
    </row>
    <row r="238" spans="1:9" ht="9" customHeight="1" x14ac:dyDescent="0.2">
      <c r="A238" s="178"/>
      <c r="B238" s="221" t="s">
        <v>985</v>
      </c>
      <c r="C238" s="213" t="s">
        <v>986</v>
      </c>
      <c r="D238" s="214" t="s">
        <v>9511</v>
      </c>
      <c r="E238" s="215"/>
      <c r="F238" s="216">
        <v>4</v>
      </c>
      <c r="G238" s="215"/>
      <c r="H238" s="215"/>
      <c r="I238" s="355"/>
    </row>
    <row r="239" spans="1:9" ht="9" customHeight="1" x14ac:dyDescent="0.2">
      <c r="A239" s="177"/>
      <c r="B239" s="221" t="s">
        <v>985</v>
      </c>
      <c r="C239" s="210" t="s">
        <v>986</v>
      </c>
      <c r="D239" s="211" t="s">
        <v>6360</v>
      </c>
      <c r="E239" s="212"/>
      <c r="F239" s="210" t="s">
        <v>986</v>
      </c>
      <c r="G239" s="212"/>
      <c r="H239" s="212"/>
      <c r="I239" s="355"/>
    </row>
    <row r="240" spans="1:9" ht="9" customHeight="1" x14ac:dyDescent="0.2">
      <c r="A240" s="178"/>
      <c r="B240" s="221" t="s">
        <v>985</v>
      </c>
      <c r="C240" s="213" t="s">
        <v>986</v>
      </c>
      <c r="D240" s="214" t="s">
        <v>9512</v>
      </c>
      <c r="E240" s="215"/>
      <c r="F240" s="216">
        <v>16</v>
      </c>
      <c r="G240" s="215"/>
      <c r="H240" s="215"/>
      <c r="I240" s="355"/>
    </row>
    <row r="241" spans="1:9" ht="9" customHeight="1" x14ac:dyDescent="0.2">
      <c r="A241" s="178"/>
      <c r="B241" s="221" t="s">
        <v>985</v>
      </c>
      <c r="C241" s="213" t="s">
        <v>986</v>
      </c>
      <c r="D241" s="214" t="s">
        <v>9512</v>
      </c>
      <c r="E241" s="215"/>
      <c r="F241" s="216">
        <v>16</v>
      </c>
      <c r="G241" s="215"/>
      <c r="H241" s="215"/>
      <c r="I241" s="355"/>
    </row>
    <row r="242" spans="1:9" ht="9" customHeight="1" x14ac:dyDescent="0.2">
      <c r="A242" s="178"/>
      <c r="B242" s="221" t="s">
        <v>985</v>
      </c>
      <c r="C242" s="213" t="s">
        <v>986</v>
      </c>
      <c r="D242" s="214" t="s">
        <v>9511</v>
      </c>
      <c r="E242" s="215"/>
      <c r="F242" s="216">
        <v>4</v>
      </c>
      <c r="G242" s="215"/>
      <c r="H242" s="215"/>
      <c r="I242" s="355"/>
    </row>
    <row r="243" spans="1:9" ht="9" customHeight="1" x14ac:dyDescent="0.2">
      <c r="A243" s="177"/>
      <c r="B243" s="221" t="s">
        <v>985</v>
      </c>
      <c r="C243" s="210" t="s">
        <v>986</v>
      </c>
      <c r="D243" s="211" t="s">
        <v>6362</v>
      </c>
      <c r="E243" s="212"/>
      <c r="F243" s="210" t="s">
        <v>986</v>
      </c>
      <c r="G243" s="212"/>
      <c r="H243" s="212"/>
      <c r="I243" s="355"/>
    </row>
    <row r="244" spans="1:9" ht="9" customHeight="1" x14ac:dyDescent="0.2">
      <c r="A244" s="178"/>
      <c r="B244" s="221" t="s">
        <v>985</v>
      </c>
      <c r="C244" s="213" t="s">
        <v>986</v>
      </c>
      <c r="D244" s="214" t="s">
        <v>6060</v>
      </c>
      <c r="E244" s="215"/>
      <c r="F244" s="216">
        <v>8</v>
      </c>
      <c r="G244" s="215"/>
      <c r="H244" s="215"/>
      <c r="I244" s="355"/>
    </row>
    <row r="245" spans="1:9" ht="9" customHeight="1" x14ac:dyDescent="0.2">
      <c r="A245" s="179"/>
      <c r="B245" s="221" t="s">
        <v>985</v>
      </c>
      <c r="C245" s="217" t="s">
        <v>986</v>
      </c>
      <c r="D245" s="218" t="s">
        <v>1023</v>
      </c>
      <c r="E245" s="219"/>
      <c r="F245" s="220">
        <v>128</v>
      </c>
      <c r="G245" s="219"/>
      <c r="H245" s="219"/>
      <c r="I245" s="355"/>
    </row>
    <row r="246" spans="1:9" s="46" customFormat="1" ht="24.95" customHeight="1" x14ac:dyDescent="0.25">
      <c r="A246" s="298"/>
      <c r="B246" s="351" t="s">
        <v>977</v>
      </c>
      <c r="C246" s="352" t="s">
        <v>336</v>
      </c>
      <c r="D246" s="352" t="s">
        <v>969</v>
      </c>
      <c r="E246" s="353"/>
      <c r="F246" s="354"/>
      <c r="G246" s="354"/>
      <c r="H246" s="116">
        <f>SUM(H247:H336)</f>
        <v>0</v>
      </c>
      <c r="I246" s="277"/>
    </row>
    <row r="247" spans="1:9" ht="24.95" customHeight="1" x14ac:dyDescent="0.25">
      <c r="A247" s="278" t="s">
        <v>874</v>
      </c>
      <c r="B247" s="278" t="s">
        <v>979</v>
      </c>
      <c r="C247" s="279" t="s">
        <v>6062</v>
      </c>
      <c r="D247" s="280" t="s">
        <v>6063</v>
      </c>
      <c r="E247" s="281" t="s">
        <v>106</v>
      </c>
      <c r="F247" s="282">
        <v>1479.8409999999999</v>
      </c>
      <c r="G247" s="67"/>
      <c r="H247" s="254">
        <f>ROUND(G247*F247,2)</f>
        <v>0</v>
      </c>
      <c r="I247" s="284"/>
    </row>
    <row r="248" spans="1:9" ht="9" customHeight="1" x14ac:dyDescent="0.2">
      <c r="A248" s="177"/>
      <c r="B248" s="221" t="s">
        <v>985</v>
      </c>
      <c r="C248" s="210" t="s">
        <v>986</v>
      </c>
      <c r="D248" s="211" t="s">
        <v>6064</v>
      </c>
      <c r="E248" s="212"/>
      <c r="F248" s="210" t="s">
        <v>986</v>
      </c>
      <c r="G248" s="212"/>
      <c r="H248" s="212"/>
      <c r="I248" s="355"/>
    </row>
    <row r="249" spans="1:9" ht="9" customHeight="1" x14ac:dyDescent="0.2">
      <c r="A249" s="178"/>
      <c r="B249" s="221" t="s">
        <v>985</v>
      </c>
      <c r="C249" s="213" t="s">
        <v>986</v>
      </c>
      <c r="D249" s="214" t="s">
        <v>9513</v>
      </c>
      <c r="E249" s="215"/>
      <c r="F249" s="216">
        <v>169.55</v>
      </c>
      <c r="G249" s="215"/>
      <c r="H249" s="215"/>
      <c r="I249" s="355"/>
    </row>
    <row r="250" spans="1:9" ht="9" customHeight="1" x14ac:dyDescent="0.2">
      <c r="A250" s="178"/>
      <c r="B250" s="221" t="s">
        <v>985</v>
      </c>
      <c r="C250" s="213" t="s">
        <v>986</v>
      </c>
      <c r="D250" s="214" t="s">
        <v>9514</v>
      </c>
      <c r="E250" s="215"/>
      <c r="F250" s="216">
        <v>47.262999999999998</v>
      </c>
      <c r="G250" s="215"/>
      <c r="H250" s="215"/>
      <c r="I250" s="355"/>
    </row>
    <row r="251" spans="1:9" ht="9" customHeight="1" x14ac:dyDescent="0.2">
      <c r="A251" s="178"/>
      <c r="B251" s="221" t="s">
        <v>985</v>
      </c>
      <c r="C251" s="213" t="s">
        <v>986</v>
      </c>
      <c r="D251" s="214" t="s">
        <v>9515</v>
      </c>
      <c r="E251" s="215"/>
      <c r="F251" s="216">
        <v>-1.643</v>
      </c>
      <c r="G251" s="215"/>
      <c r="H251" s="215"/>
      <c r="I251" s="355"/>
    </row>
    <row r="252" spans="1:9" ht="9" customHeight="1" x14ac:dyDescent="0.2">
      <c r="A252" s="178"/>
      <c r="B252" s="221" t="s">
        <v>985</v>
      </c>
      <c r="C252" s="213" t="s">
        <v>986</v>
      </c>
      <c r="D252" s="214" t="s">
        <v>9516</v>
      </c>
      <c r="E252" s="215"/>
      <c r="F252" s="216">
        <v>7.5629999999999997</v>
      </c>
      <c r="G252" s="215"/>
      <c r="H252" s="215"/>
      <c r="I252" s="355"/>
    </row>
    <row r="253" spans="1:9" ht="9" customHeight="1" x14ac:dyDescent="0.2">
      <c r="A253" s="178"/>
      <c r="B253" s="221" t="s">
        <v>985</v>
      </c>
      <c r="C253" s="213" t="s">
        <v>986</v>
      </c>
      <c r="D253" s="214" t="s">
        <v>9517</v>
      </c>
      <c r="E253" s="215"/>
      <c r="F253" s="216">
        <v>17.504999999999999</v>
      </c>
      <c r="G253" s="215"/>
      <c r="H253" s="215"/>
      <c r="I253" s="355"/>
    </row>
    <row r="254" spans="1:9" ht="9" customHeight="1" x14ac:dyDescent="0.2">
      <c r="A254" s="178"/>
      <c r="B254" s="221" t="s">
        <v>985</v>
      </c>
      <c r="C254" s="213" t="s">
        <v>986</v>
      </c>
      <c r="D254" s="214" t="s">
        <v>9518</v>
      </c>
      <c r="E254" s="215"/>
      <c r="F254" s="216">
        <v>43.814999999999998</v>
      </c>
      <c r="G254" s="215"/>
      <c r="H254" s="215"/>
      <c r="I254" s="355"/>
    </row>
    <row r="255" spans="1:9" ht="9" customHeight="1" x14ac:dyDescent="0.2">
      <c r="A255" s="178"/>
      <c r="B255" s="221" t="s">
        <v>985</v>
      </c>
      <c r="C255" s="213" t="s">
        <v>986</v>
      </c>
      <c r="D255" s="214" t="s">
        <v>9515</v>
      </c>
      <c r="E255" s="215"/>
      <c r="F255" s="216">
        <v>-1.643</v>
      </c>
      <c r="G255" s="215"/>
      <c r="H255" s="215"/>
      <c r="I255" s="355"/>
    </row>
    <row r="256" spans="1:9" ht="9" customHeight="1" x14ac:dyDescent="0.2">
      <c r="A256" s="181"/>
      <c r="B256" s="221" t="s">
        <v>985</v>
      </c>
      <c r="C256" s="223" t="s">
        <v>986</v>
      </c>
      <c r="D256" s="224" t="s">
        <v>988</v>
      </c>
      <c r="E256" s="225"/>
      <c r="F256" s="226">
        <v>282.41000000000003</v>
      </c>
      <c r="G256" s="225"/>
      <c r="H256" s="225"/>
      <c r="I256" s="355"/>
    </row>
    <row r="257" spans="1:9" ht="9" customHeight="1" x14ac:dyDescent="0.2">
      <c r="A257" s="177"/>
      <c r="B257" s="221" t="s">
        <v>985</v>
      </c>
      <c r="C257" s="210" t="s">
        <v>986</v>
      </c>
      <c r="D257" s="211" t="s">
        <v>6072</v>
      </c>
      <c r="E257" s="212"/>
      <c r="F257" s="210" t="s">
        <v>986</v>
      </c>
      <c r="G257" s="212"/>
      <c r="H257" s="212"/>
      <c r="I257" s="355"/>
    </row>
    <row r="258" spans="1:9" ht="9" customHeight="1" x14ac:dyDescent="0.2">
      <c r="A258" s="178"/>
      <c r="B258" s="221" t="s">
        <v>985</v>
      </c>
      <c r="C258" s="213" t="s">
        <v>986</v>
      </c>
      <c r="D258" s="214" t="s">
        <v>9519</v>
      </c>
      <c r="E258" s="215"/>
      <c r="F258" s="216">
        <v>213.06</v>
      </c>
      <c r="G258" s="215"/>
      <c r="H258" s="215"/>
      <c r="I258" s="355"/>
    </row>
    <row r="259" spans="1:9" ht="9" customHeight="1" x14ac:dyDescent="0.2">
      <c r="A259" s="178"/>
      <c r="B259" s="221" t="s">
        <v>985</v>
      </c>
      <c r="C259" s="213" t="s">
        <v>986</v>
      </c>
      <c r="D259" s="214" t="s">
        <v>9520</v>
      </c>
      <c r="E259" s="215"/>
      <c r="F259" s="216">
        <v>37.468000000000004</v>
      </c>
      <c r="G259" s="215"/>
      <c r="H259" s="215"/>
      <c r="I259" s="355"/>
    </row>
    <row r="260" spans="1:9" ht="9" customHeight="1" x14ac:dyDescent="0.2">
      <c r="A260" s="178"/>
      <c r="B260" s="221" t="s">
        <v>985</v>
      </c>
      <c r="C260" s="213" t="s">
        <v>986</v>
      </c>
      <c r="D260" s="214" t="s">
        <v>9521</v>
      </c>
      <c r="E260" s="215"/>
      <c r="F260" s="216">
        <v>-1.415</v>
      </c>
      <c r="G260" s="215"/>
      <c r="H260" s="215"/>
      <c r="I260" s="355"/>
    </row>
    <row r="261" spans="1:9" ht="9" customHeight="1" x14ac:dyDescent="0.2">
      <c r="A261" s="178"/>
      <c r="B261" s="221" t="s">
        <v>985</v>
      </c>
      <c r="C261" s="213" t="s">
        <v>986</v>
      </c>
      <c r="D261" s="214" t="s">
        <v>9522</v>
      </c>
      <c r="E261" s="215"/>
      <c r="F261" s="216">
        <v>50.454000000000001</v>
      </c>
      <c r="G261" s="215"/>
      <c r="H261" s="215"/>
      <c r="I261" s="355"/>
    </row>
    <row r="262" spans="1:9" ht="9" customHeight="1" x14ac:dyDescent="0.2">
      <c r="A262" s="178"/>
      <c r="B262" s="221" t="s">
        <v>985</v>
      </c>
      <c r="C262" s="213" t="s">
        <v>986</v>
      </c>
      <c r="D262" s="214" t="s">
        <v>9521</v>
      </c>
      <c r="E262" s="215"/>
      <c r="F262" s="216">
        <v>-1.415</v>
      </c>
      <c r="G262" s="215"/>
      <c r="H262" s="215"/>
      <c r="I262" s="355"/>
    </row>
    <row r="263" spans="1:9" ht="9" customHeight="1" x14ac:dyDescent="0.2">
      <c r="A263" s="178"/>
      <c r="B263" s="221" t="s">
        <v>985</v>
      </c>
      <c r="C263" s="213" t="s">
        <v>986</v>
      </c>
      <c r="D263" s="214" t="s">
        <v>9523</v>
      </c>
      <c r="E263" s="215"/>
      <c r="F263" s="216">
        <v>2.83</v>
      </c>
      <c r="G263" s="215"/>
      <c r="H263" s="215"/>
      <c r="I263" s="355"/>
    </row>
    <row r="264" spans="1:9" ht="9" customHeight="1" x14ac:dyDescent="0.2">
      <c r="A264" s="178"/>
      <c r="B264" s="221" t="s">
        <v>985</v>
      </c>
      <c r="C264" s="213" t="s">
        <v>986</v>
      </c>
      <c r="D264" s="214" t="s">
        <v>9524</v>
      </c>
      <c r="E264" s="215"/>
      <c r="F264" s="216">
        <v>12.388999999999999</v>
      </c>
      <c r="G264" s="215"/>
      <c r="H264" s="215"/>
      <c r="I264" s="355"/>
    </row>
    <row r="265" spans="1:9" ht="9" customHeight="1" x14ac:dyDescent="0.2">
      <c r="A265" s="181"/>
      <c r="B265" s="221" t="s">
        <v>985</v>
      </c>
      <c r="C265" s="223" t="s">
        <v>986</v>
      </c>
      <c r="D265" s="224" t="s">
        <v>988</v>
      </c>
      <c r="E265" s="225"/>
      <c r="F265" s="226">
        <v>313.37099999999998</v>
      </c>
      <c r="G265" s="225"/>
      <c r="H265" s="225"/>
      <c r="I265" s="355"/>
    </row>
    <row r="266" spans="1:9" ht="9" customHeight="1" x14ac:dyDescent="0.2">
      <c r="A266" s="177"/>
      <c r="B266" s="221" t="s">
        <v>985</v>
      </c>
      <c r="C266" s="210" t="s">
        <v>986</v>
      </c>
      <c r="D266" s="211" t="s">
        <v>6076</v>
      </c>
      <c r="E266" s="212"/>
      <c r="F266" s="210" t="s">
        <v>986</v>
      </c>
      <c r="G266" s="212"/>
      <c r="H266" s="212"/>
      <c r="I266" s="355"/>
    </row>
    <row r="267" spans="1:9" ht="9" customHeight="1" x14ac:dyDescent="0.2">
      <c r="A267" s="178"/>
      <c r="B267" s="221" t="s">
        <v>985</v>
      </c>
      <c r="C267" s="213" t="s">
        <v>986</v>
      </c>
      <c r="D267" s="214" t="s">
        <v>9525</v>
      </c>
      <c r="E267" s="215"/>
      <c r="F267" s="216">
        <v>126.57</v>
      </c>
      <c r="G267" s="215"/>
      <c r="H267" s="215"/>
      <c r="I267" s="355"/>
    </row>
    <row r="268" spans="1:9" ht="9" customHeight="1" x14ac:dyDescent="0.2">
      <c r="A268" s="178"/>
      <c r="B268" s="221" t="s">
        <v>985</v>
      </c>
      <c r="C268" s="213" t="s">
        <v>986</v>
      </c>
      <c r="D268" s="214" t="s">
        <v>9526</v>
      </c>
      <c r="E268" s="215"/>
      <c r="F268" s="216">
        <v>36.186999999999998</v>
      </c>
      <c r="G268" s="215"/>
      <c r="H268" s="215"/>
      <c r="I268" s="355"/>
    </row>
    <row r="269" spans="1:9" ht="9" customHeight="1" x14ac:dyDescent="0.2">
      <c r="A269" s="178"/>
      <c r="B269" s="221" t="s">
        <v>985</v>
      </c>
      <c r="C269" s="213" t="s">
        <v>986</v>
      </c>
      <c r="D269" s="214" t="s">
        <v>9527</v>
      </c>
      <c r="E269" s="215"/>
      <c r="F269" s="216">
        <v>-1.3660000000000001</v>
      </c>
      <c r="G269" s="215"/>
      <c r="H269" s="215"/>
      <c r="I269" s="355"/>
    </row>
    <row r="270" spans="1:9" ht="9" customHeight="1" x14ac:dyDescent="0.2">
      <c r="A270" s="178"/>
      <c r="B270" s="221" t="s">
        <v>985</v>
      </c>
      <c r="C270" s="213" t="s">
        <v>986</v>
      </c>
      <c r="D270" s="214" t="s">
        <v>9528</v>
      </c>
      <c r="E270" s="215"/>
      <c r="F270" s="216">
        <v>14.358000000000001</v>
      </c>
      <c r="G270" s="215"/>
      <c r="H270" s="215"/>
      <c r="I270" s="355"/>
    </row>
    <row r="271" spans="1:9" ht="9" customHeight="1" x14ac:dyDescent="0.2">
      <c r="A271" s="178"/>
      <c r="B271" s="221" t="s">
        <v>985</v>
      </c>
      <c r="C271" s="213" t="s">
        <v>986</v>
      </c>
      <c r="D271" s="214" t="s">
        <v>9527</v>
      </c>
      <c r="E271" s="215"/>
      <c r="F271" s="216">
        <v>-1.3660000000000001</v>
      </c>
      <c r="G271" s="215"/>
      <c r="H271" s="215"/>
      <c r="I271" s="355"/>
    </row>
    <row r="272" spans="1:9" ht="9" customHeight="1" x14ac:dyDescent="0.2">
      <c r="A272" s="178"/>
      <c r="B272" s="221" t="s">
        <v>985</v>
      </c>
      <c r="C272" s="213" t="s">
        <v>986</v>
      </c>
      <c r="D272" s="214" t="s">
        <v>9529</v>
      </c>
      <c r="E272" s="215"/>
      <c r="F272" s="216">
        <v>6.11</v>
      </c>
      <c r="G272" s="215"/>
      <c r="H272" s="215"/>
      <c r="I272" s="355"/>
    </row>
    <row r="273" spans="1:9" ht="9" customHeight="1" x14ac:dyDescent="0.2">
      <c r="A273" s="178"/>
      <c r="B273" s="221" t="s">
        <v>985</v>
      </c>
      <c r="C273" s="213" t="s">
        <v>986</v>
      </c>
      <c r="D273" s="214" t="s">
        <v>9530</v>
      </c>
      <c r="E273" s="215"/>
      <c r="F273" s="216">
        <v>12.83</v>
      </c>
      <c r="G273" s="215"/>
      <c r="H273" s="215"/>
      <c r="I273" s="355"/>
    </row>
    <row r="274" spans="1:9" ht="9" customHeight="1" x14ac:dyDescent="0.2">
      <c r="A274" s="181"/>
      <c r="B274" s="221" t="s">
        <v>985</v>
      </c>
      <c r="C274" s="223" t="s">
        <v>986</v>
      </c>
      <c r="D274" s="224" t="s">
        <v>988</v>
      </c>
      <c r="E274" s="225"/>
      <c r="F274" s="226">
        <v>193.32300000000001</v>
      </c>
      <c r="G274" s="225"/>
      <c r="H274" s="225"/>
      <c r="I274" s="355"/>
    </row>
    <row r="275" spans="1:9" ht="9" customHeight="1" x14ac:dyDescent="0.2">
      <c r="A275" s="177"/>
      <c r="B275" s="221" t="s">
        <v>985</v>
      </c>
      <c r="C275" s="210" t="s">
        <v>986</v>
      </c>
      <c r="D275" s="211" t="s">
        <v>6081</v>
      </c>
      <c r="E275" s="212"/>
      <c r="F275" s="210" t="s">
        <v>986</v>
      </c>
      <c r="G275" s="212"/>
      <c r="H275" s="212"/>
      <c r="I275" s="355"/>
    </row>
    <row r="276" spans="1:9" ht="9" customHeight="1" x14ac:dyDescent="0.2">
      <c r="A276" s="178"/>
      <c r="B276" s="221" t="s">
        <v>985</v>
      </c>
      <c r="C276" s="213" t="s">
        <v>986</v>
      </c>
      <c r="D276" s="214" t="s">
        <v>9531</v>
      </c>
      <c r="E276" s="215"/>
      <c r="F276" s="216">
        <v>198.27</v>
      </c>
      <c r="G276" s="215"/>
      <c r="H276" s="215"/>
      <c r="I276" s="355"/>
    </row>
    <row r="277" spans="1:9" ht="9" customHeight="1" x14ac:dyDescent="0.2">
      <c r="A277" s="178"/>
      <c r="B277" s="221" t="s">
        <v>985</v>
      </c>
      <c r="C277" s="213" t="s">
        <v>986</v>
      </c>
      <c r="D277" s="214" t="s">
        <v>9532</v>
      </c>
      <c r="E277" s="215"/>
      <c r="F277" s="216">
        <v>35.320999999999998</v>
      </c>
      <c r="G277" s="215"/>
      <c r="H277" s="215"/>
      <c r="I277" s="355"/>
    </row>
    <row r="278" spans="1:9" ht="9" customHeight="1" x14ac:dyDescent="0.2">
      <c r="A278" s="178"/>
      <c r="B278" s="221" t="s">
        <v>985</v>
      </c>
      <c r="C278" s="213" t="s">
        <v>986</v>
      </c>
      <c r="D278" s="214" t="s">
        <v>9533</v>
      </c>
      <c r="E278" s="215"/>
      <c r="F278" s="216">
        <v>-1.3420000000000001</v>
      </c>
      <c r="G278" s="215"/>
      <c r="H278" s="215"/>
      <c r="I278" s="355"/>
    </row>
    <row r="279" spans="1:9" ht="9" customHeight="1" x14ac:dyDescent="0.2">
      <c r="A279" s="178"/>
      <c r="B279" s="221" t="s">
        <v>985</v>
      </c>
      <c r="C279" s="213" t="s">
        <v>986</v>
      </c>
      <c r="D279" s="214" t="s">
        <v>9534</v>
      </c>
      <c r="E279" s="215"/>
      <c r="F279" s="216">
        <v>38.241999999999997</v>
      </c>
      <c r="G279" s="215"/>
      <c r="H279" s="215"/>
      <c r="I279" s="355"/>
    </row>
    <row r="280" spans="1:9" ht="9" customHeight="1" x14ac:dyDescent="0.2">
      <c r="A280" s="178"/>
      <c r="B280" s="221" t="s">
        <v>985</v>
      </c>
      <c r="C280" s="213" t="s">
        <v>986</v>
      </c>
      <c r="D280" s="214" t="s">
        <v>9533</v>
      </c>
      <c r="E280" s="215"/>
      <c r="F280" s="216">
        <v>-1.3420000000000001</v>
      </c>
      <c r="G280" s="215"/>
      <c r="H280" s="215"/>
      <c r="I280" s="355"/>
    </row>
    <row r="281" spans="1:9" ht="9" customHeight="1" x14ac:dyDescent="0.2">
      <c r="A281" s="178"/>
      <c r="B281" s="221" t="s">
        <v>985</v>
      </c>
      <c r="C281" s="213" t="s">
        <v>986</v>
      </c>
      <c r="D281" s="214" t="s">
        <v>9535</v>
      </c>
      <c r="E281" s="215"/>
      <c r="F281" s="216">
        <v>6.0830000000000002</v>
      </c>
      <c r="G281" s="215"/>
      <c r="H281" s="215"/>
      <c r="I281" s="355"/>
    </row>
    <row r="282" spans="1:9" ht="9" customHeight="1" x14ac:dyDescent="0.2">
      <c r="A282" s="178"/>
      <c r="B282" s="221" t="s">
        <v>985</v>
      </c>
      <c r="C282" s="213" t="s">
        <v>986</v>
      </c>
      <c r="D282" s="214" t="s">
        <v>9536</v>
      </c>
      <c r="E282" s="215"/>
      <c r="F282" s="216">
        <v>14.398999999999999</v>
      </c>
      <c r="G282" s="215"/>
      <c r="H282" s="215"/>
      <c r="I282" s="355"/>
    </row>
    <row r="283" spans="1:9" ht="9" customHeight="1" x14ac:dyDescent="0.2">
      <c r="A283" s="181"/>
      <c r="B283" s="221" t="s">
        <v>985</v>
      </c>
      <c r="C283" s="223" t="s">
        <v>986</v>
      </c>
      <c r="D283" s="224" t="s">
        <v>988</v>
      </c>
      <c r="E283" s="225"/>
      <c r="F283" s="226">
        <v>289.63099999999997</v>
      </c>
      <c r="G283" s="225"/>
      <c r="H283" s="225"/>
      <c r="I283" s="355"/>
    </row>
    <row r="284" spans="1:9" ht="9" customHeight="1" x14ac:dyDescent="0.2">
      <c r="A284" s="177"/>
      <c r="B284" s="221" t="s">
        <v>985</v>
      </c>
      <c r="C284" s="210" t="s">
        <v>986</v>
      </c>
      <c r="D284" s="211" t="s">
        <v>6086</v>
      </c>
      <c r="E284" s="212"/>
      <c r="F284" s="210" t="s">
        <v>986</v>
      </c>
      <c r="G284" s="212"/>
      <c r="H284" s="212"/>
      <c r="I284" s="355"/>
    </row>
    <row r="285" spans="1:9" ht="9" customHeight="1" x14ac:dyDescent="0.2">
      <c r="A285" s="178"/>
      <c r="B285" s="221" t="s">
        <v>985</v>
      </c>
      <c r="C285" s="213" t="s">
        <v>986</v>
      </c>
      <c r="D285" s="214" t="s">
        <v>9537</v>
      </c>
      <c r="E285" s="215"/>
      <c r="F285" s="216">
        <v>203.27</v>
      </c>
      <c r="G285" s="215"/>
      <c r="H285" s="215"/>
      <c r="I285" s="355"/>
    </row>
    <row r="286" spans="1:9" ht="9" customHeight="1" x14ac:dyDescent="0.2">
      <c r="A286" s="178"/>
      <c r="B286" s="221" t="s">
        <v>985</v>
      </c>
      <c r="C286" s="213" t="s">
        <v>986</v>
      </c>
      <c r="D286" s="214" t="s">
        <v>9538</v>
      </c>
      <c r="E286" s="215"/>
      <c r="F286" s="216">
        <v>24.404</v>
      </c>
      <c r="G286" s="215"/>
      <c r="H286" s="215"/>
      <c r="I286" s="355"/>
    </row>
    <row r="287" spans="1:9" ht="9" customHeight="1" x14ac:dyDescent="0.2">
      <c r="A287" s="178"/>
      <c r="B287" s="221" t="s">
        <v>985</v>
      </c>
      <c r="C287" s="213" t="s">
        <v>986</v>
      </c>
      <c r="D287" s="214" t="s">
        <v>9539</v>
      </c>
      <c r="E287" s="215"/>
      <c r="F287" s="216">
        <v>-0.92700000000000005</v>
      </c>
      <c r="G287" s="215"/>
      <c r="H287" s="215"/>
      <c r="I287" s="355"/>
    </row>
    <row r="288" spans="1:9" ht="9" customHeight="1" x14ac:dyDescent="0.2">
      <c r="A288" s="178"/>
      <c r="B288" s="221" t="s">
        <v>985</v>
      </c>
      <c r="C288" s="213" t="s">
        <v>986</v>
      </c>
      <c r="D288" s="214" t="s">
        <v>9540</v>
      </c>
      <c r="E288" s="215"/>
      <c r="F288" s="216">
        <v>28.663</v>
      </c>
      <c r="G288" s="215"/>
      <c r="H288" s="215"/>
      <c r="I288" s="355"/>
    </row>
    <row r="289" spans="1:9" ht="9" customHeight="1" x14ac:dyDescent="0.2">
      <c r="A289" s="178"/>
      <c r="B289" s="221" t="s">
        <v>985</v>
      </c>
      <c r="C289" s="213" t="s">
        <v>986</v>
      </c>
      <c r="D289" s="214" t="s">
        <v>9539</v>
      </c>
      <c r="E289" s="215"/>
      <c r="F289" s="216">
        <v>-0.92700000000000005</v>
      </c>
      <c r="G289" s="215"/>
      <c r="H289" s="215"/>
      <c r="I289" s="355"/>
    </row>
    <row r="290" spans="1:9" ht="9" customHeight="1" x14ac:dyDescent="0.2">
      <c r="A290" s="178"/>
      <c r="B290" s="221" t="s">
        <v>985</v>
      </c>
      <c r="C290" s="213" t="s">
        <v>986</v>
      </c>
      <c r="D290" s="214" t="s">
        <v>9541</v>
      </c>
      <c r="E290" s="215"/>
      <c r="F290" s="216">
        <v>4.2030000000000003</v>
      </c>
      <c r="G290" s="215"/>
      <c r="H290" s="215"/>
      <c r="I290" s="355"/>
    </row>
    <row r="291" spans="1:9" ht="9" customHeight="1" x14ac:dyDescent="0.2">
      <c r="A291" s="178"/>
      <c r="B291" s="221" t="s">
        <v>985</v>
      </c>
      <c r="C291" s="213" t="s">
        <v>986</v>
      </c>
      <c r="D291" s="214" t="s">
        <v>9542</v>
      </c>
      <c r="E291" s="215"/>
      <c r="F291" s="216">
        <v>10.412000000000001</v>
      </c>
      <c r="G291" s="215"/>
      <c r="H291" s="215"/>
      <c r="I291" s="355"/>
    </row>
    <row r="292" spans="1:9" ht="9" customHeight="1" x14ac:dyDescent="0.2">
      <c r="A292" s="181"/>
      <c r="B292" s="221" t="s">
        <v>985</v>
      </c>
      <c r="C292" s="223" t="s">
        <v>986</v>
      </c>
      <c r="D292" s="224" t="s">
        <v>988</v>
      </c>
      <c r="E292" s="225"/>
      <c r="F292" s="226">
        <v>269.09800000000001</v>
      </c>
      <c r="G292" s="225"/>
      <c r="H292" s="225"/>
      <c r="I292" s="355"/>
    </row>
    <row r="293" spans="1:9" ht="9" customHeight="1" x14ac:dyDescent="0.2">
      <c r="A293" s="177"/>
      <c r="B293" s="221" t="s">
        <v>985</v>
      </c>
      <c r="C293" s="210" t="s">
        <v>986</v>
      </c>
      <c r="D293" s="211" t="s">
        <v>6961</v>
      </c>
      <c r="E293" s="212"/>
      <c r="F293" s="210" t="s">
        <v>986</v>
      </c>
      <c r="G293" s="212"/>
      <c r="H293" s="212"/>
      <c r="I293" s="355"/>
    </row>
    <row r="294" spans="1:9" ht="9" customHeight="1" x14ac:dyDescent="0.2">
      <c r="A294" s="178"/>
      <c r="B294" s="221" t="s">
        <v>985</v>
      </c>
      <c r="C294" s="213" t="s">
        <v>986</v>
      </c>
      <c r="D294" s="214" t="s">
        <v>9543</v>
      </c>
      <c r="E294" s="215"/>
      <c r="F294" s="216">
        <v>100.7</v>
      </c>
      <c r="G294" s="215"/>
      <c r="H294" s="215"/>
      <c r="I294" s="355"/>
    </row>
    <row r="295" spans="1:9" ht="9" customHeight="1" x14ac:dyDescent="0.2">
      <c r="A295" s="178"/>
      <c r="B295" s="221" t="s">
        <v>985</v>
      </c>
      <c r="C295" s="213" t="s">
        <v>986</v>
      </c>
      <c r="D295" s="214" t="s">
        <v>9544</v>
      </c>
      <c r="E295" s="215"/>
      <c r="F295" s="216">
        <v>31.308</v>
      </c>
      <c r="G295" s="215"/>
      <c r="H295" s="215"/>
      <c r="I295" s="355"/>
    </row>
    <row r="296" spans="1:9" ht="9" customHeight="1" x14ac:dyDescent="0.2">
      <c r="A296" s="181"/>
      <c r="B296" s="221" t="s">
        <v>985</v>
      </c>
      <c r="C296" s="223" t="s">
        <v>986</v>
      </c>
      <c r="D296" s="224" t="s">
        <v>988</v>
      </c>
      <c r="E296" s="225"/>
      <c r="F296" s="226">
        <v>132.00800000000001</v>
      </c>
      <c r="G296" s="225"/>
      <c r="H296" s="225"/>
      <c r="I296" s="355"/>
    </row>
    <row r="297" spans="1:9" ht="9" customHeight="1" x14ac:dyDescent="0.2">
      <c r="A297" s="179"/>
      <c r="B297" s="221" t="s">
        <v>985</v>
      </c>
      <c r="C297" s="217" t="s">
        <v>986</v>
      </c>
      <c r="D297" s="218" t="s">
        <v>1023</v>
      </c>
      <c r="E297" s="219"/>
      <c r="F297" s="220">
        <v>1479.8409999999999</v>
      </c>
      <c r="G297" s="219"/>
      <c r="H297" s="219"/>
      <c r="I297" s="355"/>
    </row>
    <row r="298" spans="1:9" ht="24.95" customHeight="1" x14ac:dyDescent="0.25">
      <c r="A298" s="278" t="s">
        <v>876</v>
      </c>
      <c r="B298" s="278" t="s">
        <v>979</v>
      </c>
      <c r="C298" s="279" t="s">
        <v>3019</v>
      </c>
      <c r="D298" s="280" t="s">
        <v>3020</v>
      </c>
      <c r="E298" s="281" t="s">
        <v>106</v>
      </c>
      <c r="F298" s="282">
        <v>174.61</v>
      </c>
      <c r="G298" s="67"/>
      <c r="H298" s="254">
        <f>ROUND(G298*F298,2)</f>
        <v>0</v>
      </c>
      <c r="I298" s="284"/>
    </row>
    <row r="299" spans="1:9" ht="12" x14ac:dyDescent="0.2">
      <c r="A299" s="177"/>
      <c r="B299" s="221" t="s">
        <v>985</v>
      </c>
      <c r="C299" s="210" t="s">
        <v>986</v>
      </c>
      <c r="D299" s="211" t="s">
        <v>7105</v>
      </c>
      <c r="E299" s="212"/>
      <c r="F299" s="210" t="s">
        <v>986</v>
      </c>
      <c r="G299" s="212"/>
      <c r="H299" s="212"/>
      <c r="I299" s="355"/>
    </row>
    <row r="300" spans="1:9" ht="12" x14ac:dyDescent="0.2">
      <c r="A300" s="178"/>
      <c r="B300" s="221" t="s">
        <v>985</v>
      </c>
      <c r="C300" s="213" t="s">
        <v>986</v>
      </c>
      <c r="D300" s="214" t="s">
        <v>9545</v>
      </c>
      <c r="E300" s="215"/>
      <c r="F300" s="216">
        <v>36.78</v>
      </c>
      <c r="G300" s="215"/>
      <c r="H300" s="215"/>
      <c r="I300" s="355"/>
    </row>
    <row r="301" spans="1:9" ht="12" x14ac:dyDescent="0.2">
      <c r="A301" s="178"/>
      <c r="B301" s="221" t="s">
        <v>985</v>
      </c>
      <c r="C301" s="213" t="s">
        <v>986</v>
      </c>
      <c r="D301" s="214" t="s">
        <v>9546</v>
      </c>
      <c r="E301" s="215"/>
      <c r="F301" s="216">
        <v>33.76</v>
      </c>
      <c r="G301" s="215"/>
      <c r="H301" s="215"/>
      <c r="I301" s="355"/>
    </row>
    <row r="302" spans="1:9" ht="12" x14ac:dyDescent="0.2">
      <c r="A302" s="178"/>
      <c r="B302" s="221" t="s">
        <v>985</v>
      </c>
      <c r="C302" s="213" t="s">
        <v>986</v>
      </c>
      <c r="D302" s="214" t="s">
        <v>9547</v>
      </c>
      <c r="E302" s="215"/>
      <c r="F302" s="216">
        <v>34.57</v>
      </c>
      <c r="G302" s="215"/>
      <c r="H302" s="215"/>
      <c r="I302" s="355"/>
    </row>
    <row r="303" spans="1:9" ht="12" x14ac:dyDescent="0.2">
      <c r="A303" s="178"/>
      <c r="B303" s="221" t="s">
        <v>985</v>
      </c>
      <c r="C303" s="213" t="s">
        <v>986</v>
      </c>
      <c r="D303" s="214" t="s">
        <v>9548</v>
      </c>
      <c r="E303" s="215"/>
      <c r="F303" s="216">
        <v>34.57</v>
      </c>
      <c r="G303" s="215"/>
      <c r="H303" s="215"/>
      <c r="I303" s="355"/>
    </row>
    <row r="304" spans="1:9" ht="12" x14ac:dyDescent="0.2">
      <c r="A304" s="178"/>
      <c r="B304" s="221" t="s">
        <v>985</v>
      </c>
      <c r="C304" s="213" t="s">
        <v>986</v>
      </c>
      <c r="D304" s="214" t="s">
        <v>9549</v>
      </c>
      <c r="E304" s="215"/>
      <c r="F304" s="216">
        <v>34.93</v>
      </c>
      <c r="G304" s="215"/>
      <c r="H304" s="215"/>
      <c r="I304" s="355"/>
    </row>
    <row r="305" spans="1:9" ht="12" x14ac:dyDescent="0.2">
      <c r="A305" s="179"/>
      <c r="B305" s="221" t="s">
        <v>985</v>
      </c>
      <c r="C305" s="217" t="s">
        <v>986</v>
      </c>
      <c r="D305" s="218" t="s">
        <v>1023</v>
      </c>
      <c r="E305" s="219"/>
      <c r="F305" s="220">
        <v>174.61</v>
      </c>
      <c r="G305" s="219"/>
      <c r="H305" s="219"/>
      <c r="I305" s="355"/>
    </row>
    <row r="306" spans="1:9" ht="24.95" customHeight="1" x14ac:dyDescent="0.25">
      <c r="A306" s="278" t="s">
        <v>878</v>
      </c>
      <c r="B306" s="278" t="s">
        <v>979</v>
      </c>
      <c r="C306" s="279" t="s">
        <v>6097</v>
      </c>
      <c r="D306" s="280" t="s">
        <v>6098</v>
      </c>
      <c r="E306" s="281" t="s">
        <v>106</v>
      </c>
      <c r="F306" s="282">
        <v>10</v>
      </c>
      <c r="G306" s="67"/>
      <c r="H306" s="254">
        <f>ROUND(G306*F306,2)</f>
        <v>0</v>
      </c>
      <c r="I306" s="284"/>
    </row>
    <row r="307" spans="1:9" ht="12" x14ac:dyDescent="0.2">
      <c r="A307" s="178"/>
      <c r="B307" s="221" t="s">
        <v>985</v>
      </c>
      <c r="C307" s="213" t="s">
        <v>986</v>
      </c>
      <c r="D307" s="214" t="s">
        <v>6099</v>
      </c>
      <c r="E307" s="215"/>
      <c r="F307" s="216">
        <v>6</v>
      </c>
      <c r="G307" s="215"/>
      <c r="H307" s="215"/>
      <c r="I307" s="355"/>
    </row>
    <row r="308" spans="1:9" ht="12" x14ac:dyDescent="0.2">
      <c r="A308" s="178"/>
      <c r="B308" s="221" t="s">
        <v>985</v>
      </c>
      <c r="C308" s="213" t="s">
        <v>986</v>
      </c>
      <c r="D308" s="214" t="s">
        <v>9550</v>
      </c>
      <c r="E308" s="215"/>
      <c r="F308" s="216">
        <v>4</v>
      </c>
      <c r="G308" s="215"/>
      <c r="H308" s="215"/>
      <c r="I308" s="355"/>
    </row>
    <row r="309" spans="1:9" ht="12" x14ac:dyDescent="0.2">
      <c r="A309" s="179"/>
      <c r="B309" s="221" t="s">
        <v>985</v>
      </c>
      <c r="C309" s="217" t="s">
        <v>986</v>
      </c>
      <c r="D309" s="218" t="s">
        <v>1023</v>
      </c>
      <c r="E309" s="219"/>
      <c r="F309" s="220">
        <v>10</v>
      </c>
      <c r="G309" s="219"/>
      <c r="H309" s="219"/>
      <c r="I309" s="355"/>
    </row>
    <row r="310" spans="1:9" ht="24.95" customHeight="1" x14ac:dyDescent="0.25">
      <c r="A310" s="278" t="s">
        <v>880</v>
      </c>
      <c r="B310" s="278" t="s">
        <v>979</v>
      </c>
      <c r="C310" s="279" t="s">
        <v>6101</v>
      </c>
      <c r="D310" s="280" t="s">
        <v>6102</v>
      </c>
      <c r="E310" s="281" t="s">
        <v>106</v>
      </c>
      <c r="F310" s="282">
        <v>85.84</v>
      </c>
      <c r="G310" s="67"/>
      <c r="H310" s="254">
        <f>ROUND(G310*F310,2)</f>
        <v>0</v>
      </c>
      <c r="I310" s="284"/>
    </row>
    <row r="311" spans="1:9" ht="84" x14ac:dyDescent="0.2">
      <c r="A311" s="175"/>
      <c r="B311" s="221" t="s">
        <v>1079</v>
      </c>
      <c r="C311" s="209"/>
      <c r="D311" s="227" t="s">
        <v>6103</v>
      </c>
      <c r="E311" s="209"/>
      <c r="F311" s="209"/>
      <c r="G311" s="209"/>
      <c r="H311" s="209"/>
      <c r="I311" s="355"/>
    </row>
    <row r="312" spans="1:9" ht="9" customHeight="1" x14ac:dyDescent="0.2">
      <c r="A312" s="177"/>
      <c r="B312" s="221" t="s">
        <v>985</v>
      </c>
      <c r="C312" s="210" t="s">
        <v>986</v>
      </c>
      <c r="D312" s="211" t="s">
        <v>9551</v>
      </c>
      <c r="E312" s="212"/>
      <c r="F312" s="210" t="s">
        <v>986</v>
      </c>
      <c r="G312" s="212"/>
      <c r="H312" s="212"/>
      <c r="I312" s="355"/>
    </row>
    <row r="313" spans="1:9" ht="9" customHeight="1" x14ac:dyDescent="0.2">
      <c r="A313" s="178"/>
      <c r="B313" s="221" t="s">
        <v>985</v>
      </c>
      <c r="C313" s="213" t="s">
        <v>986</v>
      </c>
      <c r="D313" s="214" t="s">
        <v>9552</v>
      </c>
      <c r="E313" s="215"/>
      <c r="F313" s="216">
        <v>9.26</v>
      </c>
      <c r="G313" s="215"/>
      <c r="H313" s="215"/>
      <c r="I313" s="355"/>
    </row>
    <row r="314" spans="1:9" ht="9" customHeight="1" x14ac:dyDescent="0.2">
      <c r="A314" s="178"/>
      <c r="B314" s="221" t="s">
        <v>985</v>
      </c>
      <c r="C314" s="213" t="s">
        <v>986</v>
      </c>
      <c r="D314" s="214" t="s">
        <v>9553</v>
      </c>
      <c r="E314" s="215"/>
      <c r="F314" s="216">
        <v>14.68</v>
      </c>
      <c r="G314" s="215"/>
      <c r="H314" s="215"/>
      <c r="I314" s="355"/>
    </row>
    <row r="315" spans="1:9" ht="9" customHeight="1" x14ac:dyDescent="0.2">
      <c r="A315" s="178"/>
      <c r="B315" s="221" t="s">
        <v>985</v>
      </c>
      <c r="C315" s="213" t="s">
        <v>986</v>
      </c>
      <c r="D315" s="214" t="s">
        <v>9554</v>
      </c>
      <c r="E315" s="215"/>
      <c r="F315" s="216">
        <v>12.47</v>
      </c>
      <c r="G315" s="215"/>
      <c r="H315" s="215"/>
      <c r="I315" s="355"/>
    </row>
    <row r="316" spans="1:9" ht="9" customHeight="1" x14ac:dyDescent="0.2">
      <c r="A316" s="178"/>
      <c r="B316" s="221" t="s">
        <v>985</v>
      </c>
      <c r="C316" s="213" t="s">
        <v>986</v>
      </c>
      <c r="D316" s="214" t="s">
        <v>9555</v>
      </c>
      <c r="E316" s="215"/>
      <c r="F316" s="216">
        <v>12.44</v>
      </c>
      <c r="G316" s="215"/>
      <c r="H316" s="215"/>
      <c r="I316" s="355"/>
    </row>
    <row r="317" spans="1:9" ht="9" customHeight="1" x14ac:dyDescent="0.2">
      <c r="A317" s="178"/>
      <c r="B317" s="221" t="s">
        <v>985</v>
      </c>
      <c r="C317" s="213" t="s">
        <v>986</v>
      </c>
      <c r="D317" s="214" t="s">
        <v>9556</v>
      </c>
      <c r="E317" s="215"/>
      <c r="F317" s="216">
        <v>12.96</v>
      </c>
      <c r="G317" s="215"/>
      <c r="H317" s="215"/>
      <c r="I317" s="355"/>
    </row>
    <row r="318" spans="1:9" ht="9" customHeight="1" x14ac:dyDescent="0.2">
      <c r="A318" s="178"/>
      <c r="B318" s="221" t="s">
        <v>985</v>
      </c>
      <c r="C318" s="213" t="s">
        <v>986</v>
      </c>
      <c r="D318" s="214" t="s">
        <v>9557</v>
      </c>
      <c r="E318" s="215"/>
      <c r="F318" s="216">
        <v>20.23</v>
      </c>
      <c r="G318" s="215"/>
      <c r="H318" s="215"/>
      <c r="I318" s="355"/>
    </row>
    <row r="319" spans="1:9" ht="9" customHeight="1" x14ac:dyDescent="0.2">
      <c r="A319" s="181"/>
      <c r="B319" s="221" t="s">
        <v>985</v>
      </c>
      <c r="C319" s="223" t="s">
        <v>986</v>
      </c>
      <c r="D319" s="224" t="s">
        <v>988</v>
      </c>
      <c r="E319" s="225"/>
      <c r="F319" s="226">
        <v>82.04</v>
      </c>
      <c r="G319" s="225"/>
      <c r="H319" s="225"/>
      <c r="I319" s="355"/>
    </row>
    <row r="320" spans="1:9" ht="9" customHeight="1" x14ac:dyDescent="0.2">
      <c r="A320" s="177"/>
      <c r="B320" s="221" t="s">
        <v>985</v>
      </c>
      <c r="C320" s="210" t="s">
        <v>986</v>
      </c>
      <c r="D320" s="211" t="s">
        <v>9558</v>
      </c>
      <c r="E320" s="212"/>
      <c r="F320" s="210" t="s">
        <v>986</v>
      </c>
      <c r="G320" s="212"/>
      <c r="H320" s="212"/>
      <c r="I320" s="355"/>
    </row>
    <row r="321" spans="1:9" ht="9" customHeight="1" x14ac:dyDescent="0.2">
      <c r="A321" s="178"/>
      <c r="B321" s="221" t="s">
        <v>985</v>
      </c>
      <c r="C321" s="213" t="s">
        <v>986</v>
      </c>
      <c r="D321" s="214" t="s">
        <v>9559</v>
      </c>
      <c r="E321" s="215"/>
      <c r="F321" s="216">
        <v>3.8</v>
      </c>
      <c r="G321" s="215"/>
      <c r="H321" s="215"/>
      <c r="I321" s="355"/>
    </row>
    <row r="322" spans="1:9" ht="9" customHeight="1" x14ac:dyDescent="0.2">
      <c r="A322" s="179"/>
      <c r="B322" s="221" t="s">
        <v>985</v>
      </c>
      <c r="C322" s="217" t="s">
        <v>986</v>
      </c>
      <c r="D322" s="218" t="s">
        <v>1023</v>
      </c>
      <c r="E322" s="219"/>
      <c r="F322" s="220">
        <v>85.84</v>
      </c>
      <c r="G322" s="219"/>
      <c r="H322" s="219"/>
      <c r="I322" s="355"/>
    </row>
    <row r="323" spans="1:9" ht="24.95" customHeight="1" x14ac:dyDescent="0.25">
      <c r="A323" s="278" t="s">
        <v>882</v>
      </c>
      <c r="B323" s="278" t="s">
        <v>979</v>
      </c>
      <c r="C323" s="279" t="s">
        <v>6112</v>
      </c>
      <c r="D323" s="280" t="s">
        <v>6113</v>
      </c>
      <c r="E323" s="281" t="s">
        <v>106</v>
      </c>
      <c r="F323" s="282">
        <v>13.28</v>
      </c>
      <c r="G323" s="67"/>
      <c r="H323" s="254">
        <f>ROUND(G323*F323,2)</f>
        <v>0</v>
      </c>
      <c r="I323" s="284"/>
    </row>
    <row r="324" spans="1:9" ht="60" x14ac:dyDescent="0.2">
      <c r="A324" s="175"/>
      <c r="B324" s="221" t="s">
        <v>1079</v>
      </c>
      <c r="C324" s="209"/>
      <c r="D324" s="227" t="s">
        <v>6114</v>
      </c>
      <c r="E324" s="209"/>
      <c r="F324" s="209"/>
      <c r="G324" s="209"/>
      <c r="H324" s="209"/>
      <c r="I324" s="355"/>
    </row>
    <row r="325" spans="1:9" ht="12" x14ac:dyDescent="0.2">
      <c r="A325" s="177"/>
      <c r="B325" s="221" t="s">
        <v>985</v>
      </c>
      <c r="C325" s="210" t="s">
        <v>986</v>
      </c>
      <c r="D325" s="211" t="s">
        <v>9560</v>
      </c>
      <c r="E325" s="212"/>
      <c r="F325" s="210" t="s">
        <v>986</v>
      </c>
      <c r="G325" s="212"/>
      <c r="H325" s="212"/>
      <c r="I325" s="355"/>
    </row>
    <row r="326" spans="1:9" ht="12" x14ac:dyDescent="0.2">
      <c r="A326" s="178"/>
      <c r="B326" s="221" t="s">
        <v>985</v>
      </c>
      <c r="C326" s="213" t="s">
        <v>986</v>
      </c>
      <c r="D326" s="214" t="s">
        <v>9561</v>
      </c>
      <c r="E326" s="215"/>
      <c r="F326" s="216">
        <v>1.08</v>
      </c>
      <c r="G326" s="215"/>
      <c r="H326" s="215"/>
      <c r="I326" s="355"/>
    </row>
    <row r="327" spans="1:9" ht="12" x14ac:dyDescent="0.2">
      <c r="A327" s="178"/>
      <c r="B327" s="221" t="s">
        <v>985</v>
      </c>
      <c r="C327" s="213" t="s">
        <v>986</v>
      </c>
      <c r="D327" s="214" t="s">
        <v>9562</v>
      </c>
      <c r="E327" s="215"/>
      <c r="F327" s="216">
        <v>3.11</v>
      </c>
      <c r="G327" s="215"/>
      <c r="H327" s="215"/>
      <c r="I327" s="355"/>
    </row>
    <row r="328" spans="1:9" ht="12" x14ac:dyDescent="0.2">
      <c r="A328" s="178"/>
      <c r="B328" s="221" t="s">
        <v>985</v>
      </c>
      <c r="C328" s="213" t="s">
        <v>986</v>
      </c>
      <c r="D328" s="214" t="s">
        <v>9563</v>
      </c>
      <c r="E328" s="215"/>
      <c r="F328" s="216">
        <v>3.07</v>
      </c>
      <c r="G328" s="215"/>
      <c r="H328" s="215"/>
      <c r="I328" s="355"/>
    </row>
    <row r="329" spans="1:9" ht="12" x14ac:dyDescent="0.2">
      <c r="A329" s="178"/>
      <c r="B329" s="221" t="s">
        <v>985</v>
      </c>
      <c r="C329" s="213" t="s">
        <v>986</v>
      </c>
      <c r="D329" s="214" t="s">
        <v>9564</v>
      </c>
      <c r="E329" s="215"/>
      <c r="F329" s="216">
        <v>3.23</v>
      </c>
      <c r="G329" s="215"/>
      <c r="H329" s="215"/>
      <c r="I329" s="355"/>
    </row>
    <row r="330" spans="1:9" ht="12" x14ac:dyDescent="0.2">
      <c r="A330" s="178"/>
      <c r="B330" s="221" t="s">
        <v>985</v>
      </c>
      <c r="C330" s="213" t="s">
        <v>986</v>
      </c>
      <c r="D330" s="214" t="s">
        <v>9565</v>
      </c>
      <c r="E330" s="215"/>
      <c r="F330" s="216">
        <v>2.79</v>
      </c>
      <c r="G330" s="215"/>
      <c r="H330" s="215"/>
      <c r="I330" s="355"/>
    </row>
    <row r="331" spans="1:9" ht="12" x14ac:dyDescent="0.2">
      <c r="A331" s="179"/>
      <c r="B331" s="221" t="s">
        <v>985</v>
      </c>
      <c r="C331" s="217" t="s">
        <v>986</v>
      </c>
      <c r="D331" s="218" t="s">
        <v>1023</v>
      </c>
      <c r="E331" s="219"/>
      <c r="F331" s="220">
        <v>13.28</v>
      </c>
      <c r="G331" s="219"/>
      <c r="H331" s="219"/>
      <c r="I331" s="355"/>
    </row>
    <row r="332" spans="1:9" ht="24.95" customHeight="1" x14ac:dyDescent="0.25">
      <c r="A332" s="278" t="s">
        <v>884</v>
      </c>
      <c r="B332" s="278" t="s">
        <v>979</v>
      </c>
      <c r="C332" s="279" t="s">
        <v>6121</v>
      </c>
      <c r="D332" s="280" t="s">
        <v>6122</v>
      </c>
      <c r="E332" s="281" t="s">
        <v>125</v>
      </c>
      <c r="F332" s="282">
        <v>99.12</v>
      </c>
      <c r="G332" s="67"/>
      <c r="H332" s="254">
        <f>ROUND(G332*F332,2)</f>
        <v>0</v>
      </c>
      <c r="I332" s="284"/>
    </row>
    <row r="333" spans="1:9" ht="12" x14ac:dyDescent="0.2">
      <c r="A333" s="178"/>
      <c r="B333" s="221" t="s">
        <v>985</v>
      </c>
      <c r="C333" s="213" t="s">
        <v>986</v>
      </c>
      <c r="D333" s="214" t="s">
        <v>9566</v>
      </c>
      <c r="E333" s="215"/>
      <c r="F333" s="216">
        <v>13.28</v>
      </c>
      <c r="G333" s="215"/>
      <c r="H333" s="215"/>
      <c r="I333" s="355"/>
    </row>
    <row r="334" spans="1:9" ht="12" x14ac:dyDescent="0.2">
      <c r="A334" s="178"/>
      <c r="B334" s="221" t="s">
        <v>985</v>
      </c>
      <c r="C334" s="213" t="s">
        <v>986</v>
      </c>
      <c r="D334" s="214" t="s">
        <v>9567</v>
      </c>
      <c r="E334" s="215"/>
      <c r="F334" s="216">
        <v>82.04</v>
      </c>
      <c r="G334" s="215"/>
      <c r="H334" s="215"/>
      <c r="I334" s="355"/>
    </row>
    <row r="335" spans="1:9" ht="12" x14ac:dyDescent="0.2">
      <c r="A335" s="178"/>
      <c r="B335" s="221" t="s">
        <v>985</v>
      </c>
      <c r="C335" s="213" t="s">
        <v>986</v>
      </c>
      <c r="D335" s="214" t="s">
        <v>9568</v>
      </c>
      <c r="E335" s="215"/>
      <c r="F335" s="216">
        <v>3.8</v>
      </c>
      <c r="G335" s="215"/>
      <c r="H335" s="215"/>
      <c r="I335" s="355"/>
    </row>
    <row r="336" spans="1:9" ht="12" x14ac:dyDescent="0.2">
      <c r="A336" s="179"/>
      <c r="B336" s="221" t="s">
        <v>985</v>
      </c>
      <c r="C336" s="217" t="s">
        <v>986</v>
      </c>
      <c r="D336" s="218" t="s">
        <v>1023</v>
      </c>
      <c r="E336" s="219"/>
      <c r="F336" s="220">
        <v>99.12</v>
      </c>
      <c r="G336" s="219"/>
      <c r="H336" s="219"/>
      <c r="I336" s="355"/>
    </row>
    <row r="337" spans="1:9" s="46" customFormat="1" ht="24.95" customHeight="1" x14ac:dyDescent="0.25">
      <c r="A337" s="298"/>
      <c r="B337" s="351" t="s">
        <v>977</v>
      </c>
      <c r="C337" s="352" t="s">
        <v>1024</v>
      </c>
      <c r="D337" s="352" t="s">
        <v>970</v>
      </c>
      <c r="E337" s="353"/>
      <c r="F337" s="354"/>
      <c r="G337" s="354"/>
      <c r="H337" s="116">
        <f>SUM(H338:H795)</f>
        <v>0</v>
      </c>
      <c r="I337" s="277"/>
    </row>
    <row r="338" spans="1:9" ht="24.95" customHeight="1" x14ac:dyDescent="0.25">
      <c r="A338" s="278" t="s">
        <v>886</v>
      </c>
      <c r="B338" s="278" t="s">
        <v>979</v>
      </c>
      <c r="C338" s="279" t="s">
        <v>3243</v>
      </c>
      <c r="D338" s="280" t="s">
        <v>3244</v>
      </c>
      <c r="E338" s="281" t="s">
        <v>106</v>
      </c>
      <c r="F338" s="282">
        <v>1090</v>
      </c>
      <c r="G338" s="67"/>
      <c r="H338" s="254">
        <f>ROUND(G338*F338,2)</f>
        <v>0</v>
      </c>
      <c r="I338" s="284"/>
    </row>
    <row r="339" spans="1:9" ht="12" x14ac:dyDescent="0.2">
      <c r="A339" s="178"/>
      <c r="B339" s="221" t="s">
        <v>985</v>
      </c>
      <c r="C339" s="213" t="s">
        <v>986</v>
      </c>
      <c r="D339" s="214" t="s">
        <v>9569</v>
      </c>
      <c r="E339" s="215"/>
      <c r="F339" s="216">
        <v>1090</v>
      </c>
      <c r="G339" s="215"/>
      <c r="H339" s="215"/>
      <c r="I339" s="355"/>
    </row>
    <row r="340" spans="1:9" ht="24.95" customHeight="1" x14ac:dyDescent="0.25">
      <c r="A340" s="278" t="s">
        <v>888</v>
      </c>
      <c r="B340" s="278" t="s">
        <v>979</v>
      </c>
      <c r="C340" s="279" t="s">
        <v>1084</v>
      </c>
      <c r="D340" s="280" t="s">
        <v>3252</v>
      </c>
      <c r="E340" s="281" t="s">
        <v>106</v>
      </c>
      <c r="F340" s="282">
        <v>1357.06</v>
      </c>
      <c r="G340" s="67"/>
      <c r="H340" s="254">
        <f>ROUND(G340*F340,2)</f>
        <v>0</v>
      </c>
      <c r="I340" s="284"/>
    </row>
    <row r="341" spans="1:9" ht="12" x14ac:dyDescent="0.2">
      <c r="A341" s="178"/>
      <c r="B341" s="221" t="s">
        <v>985</v>
      </c>
      <c r="C341" s="213" t="s">
        <v>986</v>
      </c>
      <c r="D341" s="214" t="s">
        <v>9570</v>
      </c>
      <c r="E341" s="215"/>
      <c r="F341" s="216">
        <v>206.79</v>
      </c>
      <c r="G341" s="215"/>
      <c r="H341" s="215"/>
      <c r="I341" s="355"/>
    </row>
    <row r="342" spans="1:9" ht="12" x14ac:dyDescent="0.2">
      <c r="A342" s="178"/>
      <c r="B342" s="221" t="s">
        <v>985</v>
      </c>
      <c r="C342" s="213" t="s">
        <v>986</v>
      </c>
      <c r="D342" s="214" t="s">
        <v>9571</v>
      </c>
      <c r="E342" s="215"/>
      <c r="F342" s="216">
        <v>255.78</v>
      </c>
      <c r="G342" s="215"/>
      <c r="H342" s="215"/>
      <c r="I342" s="355"/>
    </row>
    <row r="343" spans="1:9" ht="12" x14ac:dyDescent="0.2">
      <c r="A343" s="178"/>
      <c r="B343" s="221" t="s">
        <v>985</v>
      </c>
      <c r="C343" s="213" t="s">
        <v>986</v>
      </c>
      <c r="D343" s="214" t="s">
        <v>9572</v>
      </c>
      <c r="E343" s="215"/>
      <c r="F343" s="216">
        <v>171.25</v>
      </c>
      <c r="G343" s="215"/>
      <c r="H343" s="215"/>
      <c r="I343" s="355"/>
    </row>
    <row r="344" spans="1:9" ht="12" x14ac:dyDescent="0.2">
      <c r="A344" s="178"/>
      <c r="B344" s="221" t="s">
        <v>985</v>
      </c>
      <c r="C344" s="213" t="s">
        <v>986</v>
      </c>
      <c r="D344" s="214" t="s">
        <v>9573</v>
      </c>
      <c r="E344" s="215"/>
      <c r="F344" s="216">
        <v>242.99</v>
      </c>
      <c r="G344" s="215"/>
      <c r="H344" s="215"/>
      <c r="I344" s="355"/>
    </row>
    <row r="345" spans="1:9" ht="12" x14ac:dyDescent="0.2">
      <c r="A345" s="178"/>
      <c r="B345" s="221" t="s">
        <v>985</v>
      </c>
      <c r="C345" s="213" t="s">
        <v>986</v>
      </c>
      <c r="D345" s="214" t="s">
        <v>9574</v>
      </c>
      <c r="E345" s="215"/>
      <c r="F345" s="216">
        <v>249.22</v>
      </c>
      <c r="G345" s="215"/>
      <c r="H345" s="215"/>
      <c r="I345" s="355"/>
    </row>
    <row r="346" spans="1:9" ht="12" x14ac:dyDescent="0.2">
      <c r="A346" s="178"/>
      <c r="B346" s="221" t="s">
        <v>985</v>
      </c>
      <c r="C346" s="213" t="s">
        <v>986</v>
      </c>
      <c r="D346" s="214" t="s">
        <v>9575</v>
      </c>
      <c r="E346" s="215"/>
      <c r="F346" s="216">
        <v>231.03</v>
      </c>
      <c r="G346" s="215"/>
      <c r="H346" s="215"/>
      <c r="I346" s="355"/>
    </row>
    <row r="347" spans="1:9" ht="12" x14ac:dyDescent="0.2">
      <c r="A347" s="179"/>
      <c r="B347" s="221" t="s">
        <v>985</v>
      </c>
      <c r="C347" s="217" t="s">
        <v>986</v>
      </c>
      <c r="D347" s="218" t="s">
        <v>1023</v>
      </c>
      <c r="E347" s="219"/>
      <c r="F347" s="220">
        <v>1357.06</v>
      </c>
      <c r="G347" s="219"/>
      <c r="H347" s="219"/>
      <c r="I347" s="355"/>
    </row>
    <row r="348" spans="1:9" ht="24.95" customHeight="1" x14ac:dyDescent="0.25">
      <c r="A348" s="278" t="s">
        <v>890</v>
      </c>
      <c r="B348" s="278" t="s">
        <v>979</v>
      </c>
      <c r="C348" s="279" t="s">
        <v>6133</v>
      </c>
      <c r="D348" s="280" t="s">
        <v>6134</v>
      </c>
      <c r="E348" s="281" t="s">
        <v>620</v>
      </c>
      <c r="F348" s="282">
        <v>952.6</v>
      </c>
      <c r="G348" s="67"/>
      <c r="H348" s="254">
        <f>ROUND(G348*F348,2)</f>
        <v>0</v>
      </c>
      <c r="I348" s="284"/>
    </row>
    <row r="349" spans="1:9" ht="60" x14ac:dyDescent="0.2">
      <c r="A349" s="175"/>
      <c r="B349" s="221" t="s">
        <v>1079</v>
      </c>
      <c r="C349" s="209"/>
      <c r="D349" s="227" t="s">
        <v>6135</v>
      </c>
      <c r="E349" s="209"/>
      <c r="F349" s="209"/>
      <c r="G349" s="209"/>
      <c r="H349" s="209"/>
      <c r="I349" s="355"/>
    </row>
    <row r="350" spans="1:9" ht="12" x14ac:dyDescent="0.2">
      <c r="A350" s="177"/>
      <c r="B350" s="221" t="s">
        <v>985</v>
      </c>
      <c r="C350" s="210" t="s">
        <v>986</v>
      </c>
      <c r="D350" s="211" t="s">
        <v>3047</v>
      </c>
      <c r="E350" s="212"/>
      <c r="F350" s="210" t="s">
        <v>986</v>
      </c>
      <c r="G350" s="212"/>
      <c r="H350" s="212"/>
      <c r="I350" s="355"/>
    </row>
    <row r="351" spans="1:9" ht="12" x14ac:dyDescent="0.2">
      <c r="A351" s="178"/>
      <c r="B351" s="221" t="s">
        <v>985</v>
      </c>
      <c r="C351" s="213" t="s">
        <v>986</v>
      </c>
      <c r="D351" s="214" t="s">
        <v>6137</v>
      </c>
      <c r="E351" s="215"/>
      <c r="F351" s="216">
        <v>105</v>
      </c>
      <c r="G351" s="215"/>
      <c r="H351" s="215"/>
      <c r="I351" s="355"/>
    </row>
    <row r="352" spans="1:9" ht="12" x14ac:dyDescent="0.2">
      <c r="A352" s="177"/>
      <c r="B352" s="221" t="s">
        <v>985</v>
      </c>
      <c r="C352" s="210" t="s">
        <v>986</v>
      </c>
      <c r="D352" s="211" t="s">
        <v>3033</v>
      </c>
      <c r="E352" s="212"/>
      <c r="F352" s="210" t="s">
        <v>986</v>
      </c>
      <c r="G352" s="212"/>
      <c r="H352" s="212"/>
      <c r="I352" s="355"/>
    </row>
    <row r="353" spans="1:9" ht="12" x14ac:dyDescent="0.2">
      <c r="A353" s="178"/>
      <c r="B353" s="221" t="s">
        <v>985</v>
      </c>
      <c r="C353" s="213" t="s">
        <v>986</v>
      </c>
      <c r="D353" s="214" t="s">
        <v>6139</v>
      </c>
      <c r="E353" s="215"/>
      <c r="F353" s="216">
        <v>110</v>
      </c>
      <c r="G353" s="215"/>
      <c r="H353" s="215"/>
      <c r="I353" s="355"/>
    </row>
    <row r="354" spans="1:9" ht="12" x14ac:dyDescent="0.2">
      <c r="A354" s="178"/>
      <c r="B354" s="221" t="s">
        <v>985</v>
      </c>
      <c r="C354" s="213" t="s">
        <v>986</v>
      </c>
      <c r="D354" s="214" t="s">
        <v>6140</v>
      </c>
      <c r="E354" s="215"/>
      <c r="F354" s="216">
        <v>101</v>
      </c>
      <c r="G354" s="215"/>
      <c r="H354" s="215"/>
      <c r="I354" s="355"/>
    </row>
    <row r="355" spans="1:9" ht="12" x14ac:dyDescent="0.2">
      <c r="A355" s="178"/>
      <c r="B355" s="221" t="s">
        <v>985</v>
      </c>
      <c r="C355" s="213" t="s">
        <v>986</v>
      </c>
      <c r="D355" s="214" t="s">
        <v>9576</v>
      </c>
      <c r="E355" s="215"/>
      <c r="F355" s="216">
        <v>122</v>
      </c>
      <c r="G355" s="215"/>
      <c r="H355" s="215"/>
      <c r="I355" s="355"/>
    </row>
    <row r="356" spans="1:9" ht="12" x14ac:dyDescent="0.2">
      <c r="A356" s="177"/>
      <c r="B356" s="221" t="s">
        <v>985</v>
      </c>
      <c r="C356" s="210" t="s">
        <v>986</v>
      </c>
      <c r="D356" s="211" t="s">
        <v>3035</v>
      </c>
      <c r="E356" s="212"/>
      <c r="F356" s="210" t="s">
        <v>986</v>
      </c>
      <c r="G356" s="212"/>
      <c r="H356" s="212"/>
      <c r="I356" s="355"/>
    </row>
    <row r="357" spans="1:9" ht="12" x14ac:dyDescent="0.2">
      <c r="A357" s="178"/>
      <c r="B357" s="221" t="s">
        <v>985</v>
      </c>
      <c r="C357" s="213" t="s">
        <v>986</v>
      </c>
      <c r="D357" s="214" t="s">
        <v>6139</v>
      </c>
      <c r="E357" s="215"/>
      <c r="F357" s="216">
        <v>110</v>
      </c>
      <c r="G357" s="215"/>
      <c r="H357" s="215"/>
      <c r="I357" s="355"/>
    </row>
    <row r="358" spans="1:9" ht="12" x14ac:dyDescent="0.2">
      <c r="A358" s="178"/>
      <c r="B358" s="221" t="s">
        <v>985</v>
      </c>
      <c r="C358" s="213" t="s">
        <v>986</v>
      </c>
      <c r="D358" s="214" t="s">
        <v>6142</v>
      </c>
      <c r="E358" s="215"/>
      <c r="F358" s="216">
        <v>104</v>
      </c>
      <c r="G358" s="215"/>
      <c r="H358" s="215"/>
      <c r="I358" s="355"/>
    </row>
    <row r="359" spans="1:9" ht="12" x14ac:dyDescent="0.2">
      <c r="A359" s="177"/>
      <c r="B359" s="221" t="s">
        <v>985</v>
      </c>
      <c r="C359" s="210" t="s">
        <v>986</v>
      </c>
      <c r="D359" s="211" t="s">
        <v>3038</v>
      </c>
      <c r="E359" s="212"/>
      <c r="F359" s="210" t="s">
        <v>986</v>
      </c>
      <c r="G359" s="212"/>
      <c r="H359" s="212"/>
      <c r="I359" s="355"/>
    </row>
    <row r="360" spans="1:9" ht="12" x14ac:dyDescent="0.2">
      <c r="A360" s="178"/>
      <c r="B360" s="221" t="s">
        <v>985</v>
      </c>
      <c r="C360" s="213" t="s">
        <v>986</v>
      </c>
      <c r="D360" s="214" t="s">
        <v>6139</v>
      </c>
      <c r="E360" s="215"/>
      <c r="F360" s="216">
        <v>110</v>
      </c>
      <c r="G360" s="215"/>
      <c r="H360" s="215"/>
      <c r="I360" s="355"/>
    </row>
    <row r="361" spans="1:9" ht="12" x14ac:dyDescent="0.2">
      <c r="A361" s="178"/>
      <c r="B361" s="221" t="s">
        <v>985</v>
      </c>
      <c r="C361" s="213" t="s">
        <v>986</v>
      </c>
      <c r="D361" s="214" t="s">
        <v>6142</v>
      </c>
      <c r="E361" s="215"/>
      <c r="F361" s="216">
        <v>104</v>
      </c>
      <c r="G361" s="215"/>
      <c r="H361" s="215"/>
      <c r="I361" s="355"/>
    </row>
    <row r="362" spans="1:9" ht="12" x14ac:dyDescent="0.2">
      <c r="A362" s="181"/>
      <c r="B362" s="221" t="s">
        <v>985</v>
      </c>
      <c r="C362" s="223" t="s">
        <v>986</v>
      </c>
      <c r="D362" s="224" t="s">
        <v>988</v>
      </c>
      <c r="E362" s="225"/>
      <c r="F362" s="226">
        <v>866</v>
      </c>
      <c r="G362" s="225"/>
      <c r="H362" s="225"/>
      <c r="I362" s="355"/>
    </row>
    <row r="363" spans="1:9" ht="12" x14ac:dyDescent="0.2">
      <c r="A363" s="178"/>
      <c r="B363" s="221" t="s">
        <v>985</v>
      </c>
      <c r="C363" s="213" t="s">
        <v>986</v>
      </c>
      <c r="D363" s="214" t="s">
        <v>9577</v>
      </c>
      <c r="E363" s="215"/>
      <c r="F363" s="216">
        <v>86.6</v>
      </c>
      <c r="G363" s="215"/>
      <c r="H363" s="215"/>
      <c r="I363" s="355"/>
    </row>
    <row r="364" spans="1:9" ht="12" x14ac:dyDescent="0.2">
      <c r="A364" s="179"/>
      <c r="B364" s="221" t="s">
        <v>985</v>
      </c>
      <c r="C364" s="217" t="s">
        <v>986</v>
      </c>
      <c r="D364" s="218" t="s">
        <v>1023</v>
      </c>
      <c r="E364" s="219"/>
      <c r="F364" s="220">
        <v>952.6</v>
      </c>
      <c r="G364" s="219"/>
      <c r="H364" s="219"/>
      <c r="I364" s="355"/>
    </row>
    <row r="365" spans="1:9" ht="24.95" customHeight="1" x14ac:dyDescent="0.2">
      <c r="A365" s="1310" t="s">
        <v>891</v>
      </c>
      <c r="B365" s="1311"/>
      <c r="C365" s="1311"/>
      <c r="D365" s="1311"/>
      <c r="E365" s="1311"/>
      <c r="F365" s="1311"/>
      <c r="G365" s="1311"/>
      <c r="H365" s="1311"/>
      <c r="I365" s="1312"/>
    </row>
    <row r="366" spans="1:9" ht="12" customHeight="1" x14ac:dyDescent="0.2">
      <c r="A366" s="982"/>
      <c r="B366" s="983"/>
      <c r="C366" s="983"/>
      <c r="D366" s="983"/>
      <c r="E366" s="983"/>
      <c r="F366" s="983"/>
      <c r="G366" s="983"/>
      <c r="H366" s="983"/>
      <c r="I366" s="984"/>
    </row>
    <row r="367" spans="1:9" ht="12" customHeight="1" x14ac:dyDescent="0.2">
      <c r="A367" s="982"/>
      <c r="B367" s="983"/>
      <c r="C367" s="983"/>
      <c r="D367" s="983"/>
      <c r="E367" s="983"/>
      <c r="F367" s="983"/>
      <c r="G367" s="983"/>
      <c r="H367" s="983"/>
      <c r="I367" s="984"/>
    </row>
    <row r="368" spans="1:9" ht="12" customHeight="1" x14ac:dyDescent="0.2">
      <c r="A368" s="982"/>
      <c r="B368" s="983"/>
      <c r="C368" s="983"/>
      <c r="D368" s="983"/>
      <c r="E368" s="983"/>
      <c r="F368" s="983"/>
      <c r="G368" s="983"/>
      <c r="H368" s="983"/>
      <c r="I368" s="984"/>
    </row>
    <row r="369" spans="1:9" ht="12" customHeight="1" x14ac:dyDescent="0.2">
      <c r="A369" s="982"/>
      <c r="B369" s="983"/>
      <c r="C369" s="983"/>
      <c r="D369" s="983"/>
      <c r="E369" s="983"/>
      <c r="F369" s="983"/>
      <c r="G369" s="983"/>
      <c r="H369" s="983"/>
      <c r="I369" s="984"/>
    </row>
    <row r="370" spans="1:9" ht="12" customHeight="1" x14ac:dyDescent="0.2">
      <c r="A370" s="982"/>
      <c r="B370" s="983"/>
      <c r="C370" s="983"/>
      <c r="D370" s="983"/>
      <c r="E370" s="983"/>
      <c r="F370" s="983"/>
      <c r="G370" s="983"/>
      <c r="H370" s="983"/>
      <c r="I370" s="984"/>
    </row>
    <row r="371" spans="1:9" ht="12" customHeight="1" x14ac:dyDescent="0.2">
      <c r="A371" s="985"/>
      <c r="B371" s="986"/>
      <c r="C371" s="986"/>
      <c r="D371" s="986"/>
      <c r="E371" s="986"/>
      <c r="F371" s="986"/>
      <c r="G371" s="986"/>
      <c r="H371" s="986"/>
      <c r="I371" s="987"/>
    </row>
    <row r="372" spans="1:9" ht="24.95" customHeight="1" x14ac:dyDescent="0.25">
      <c r="A372" s="278" t="s">
        <v>892</v>
      </c>
      <c r="B372" s="278" t="s">
        <v>979</v>
      </c>
      <c r="C372" s="279" t="s">
        <v>7184</v>
      </c>
      <c r="D372" s="280" t="s">
        <v>7185</v>
      </c>
      <c r="E372" s="281" t="s">
        <v>106</v>
      </c>
      <c r="F372" s="282">
        <v>28.436</v>
      </c>
      <c r="G372" s="67"/>
      <c r="H372" s="254">
        <f>ROUND(G372*F372,2)</f>
        <v>0</v>
      </c>
      <c r="I372" s="284"/>
    </row>
    <row r="373" spans="1:9" ht="12" x14ac:dyDescent="0.2">
      <c r="A373" s="177"/>
      <c r="B373" s="221" t="s">
        <v>985</v>
      </c>
      <c r="C373" s="210" t="s">
        <v>986</v>
      </c>
      <c r="D373" s="211" t="s">
        <v>3326</v>
      </c>
      <c r="E373" s="212"/>
      <c r="F373" s="210" t="s">
        <v>986</v>
      </c>
      <c r="G373" s="212"/>
      <c r="H373" s="212"/>
      <c r="I373" s="355"/>
    </row>
    <row r="374" spans="1:9" ht="12" x14ac:dyDescent="0.2">
      <c r="A374" s="178"/>
      <c r="B374" s="221" t="s">
        <v>985</v>
      </c>
      <c r="C374" s="213" t="s">
        <v>986</v>
      </c>
      <c r="D374" s="214" t="s">
        <v>9578</v>
      </c>
      <c r="E374" s="215"/>
      <c r="F374" s="216">
        <v>15.548</v>
      </c>
      <c r="G374" s="215"/>
      <c r="H374" s="215"/>
      <c r="I374" s="355"/>
    </row>
    <row r="375" spans="1:9" ht="12" x14ac:dyDescent="0.2">
      <c r="A375" s="178"/>
      <c r="B375" s="221" t="s">
        <v>985</v>
      </c>
      <c r="C375" s="213" t="s">
        <v>986</v>
      </c>
      <c r="D375" s="214" t="s">
        <v>9579</v>
      </c>
      <c r="E375" s="215"/>
      <c r="F375" s="216">
        <v>-3.69</v>
      </c>
      <c r="G375" s="215"/>
      <c r="H375" s="215"/>
      <c r="I375" s="355"/>
    </row>
    <row r="376" spans="1:9" ht="12" x14ac:dyDescent="0.2">
      <c r="A376" s="177"/>
      <c r="B376" s="221" t="s">
        <v>985</v>
      </c>
      <c r="C376" s="210" t="s">
        <v>986</v>
      </c>
      <c r="D376" s="211" t="s">
        <v>3283</v>
      </c>
      <c r="E376" s="212"/>
      <c r="F376" s="210" t="s">
        <v>986</v>
      </c>
      <c r="G376" s="212"/>
      <c r="H376" s="212"/>
      <c r="I376" s="355"/>
    </row>
    <row r="377" spans="1:9" ht="12" x14ac:dyDescent="0.2">
      <c r="A377" s="178"/>
      <c r="B377" s="221" t="s">
        <v>985</v>
      </c>
      <c r="C377" s="213" t="s">
        <v>986</v>
      </c>
      <c r="D377" s="214" t="s">
        <v>9580</v>
      </c>
      <c r="E377" s="215"/>
      <c r="F377" s="216">
        <v>17.760000000000002</v>
      </c>
      <c r="G377" s="215"/>
      <c r="H377" s="215"/>
      <c r="I377" s="355"/>
    </row>
    <row r="378" spans="1:9" ht="12" x14ac:dyDescent="0.2">
      <c r="A378" s="178"/>
      <c r="B378" s="221" t="s">
        <v>985</v>
      </c>
      <c r="C378" s="213" t="s">
        <v>986</v>
      </c>
      <c r="D378" s="214" t="s">
        <v>9581</v>
      </c>
      <c r="E378" s="215"/>
      <c r="F378" s="216">
        <v>-1.1819999999999999</v>
      </c>
      <c r="G378" s="215"/>
      <c r="H378" s="215"/>
      <c r="I378" s="355"/>
    </row>
    <row r="379" spans="1:9" ht="12" x14ac:dyDescent="0.2">
      <c r="A379" s="179"/>
      <c r="B379" s="221" t="s">
        <v>985</v>
      </c>
      <c r="C379" s="217" t="s">
        <v>986</v>
      </c>
      <c r="D379" s="218" t="s">
        <v>1023</v>
      </c>
      <c r="E379" s="219"/>
      <c r="F379" s="220">
        <v>28.436</v>
      </c>
      <c r="G379" s="219"/>
      <c r="H379" s="219"/>
      <c r="I379" s="355"/>
    </row>
    <row r="380" spans="1:9" ht="24.95" customHeight="1" x14ac:dyDescent="0.25">
      <c r="A380" s="278" t="s">
        <v>893</v>
      </c>
      <c r="B380" s="278" t="s">
        <v>979</v>
      </c>
      <c r="C380" s="279" t="s">
        <v>3276</v>
      </c>
      <c r="D380" s="280" t="s">
        <v>3277</v>
      </c>
      <c r="E380" s="281" t="s">
        <v>106</v>
      </c>
      <c r="F380" s="282">
        <v>113.035</v>
      </c>
      <c r="G380" s="67"/>
      <c r="H380" s="254">
        <f>ROUND(G380*F380,2)</f>
        <v>0</v>
      </c>
      <c r="I380" s="284"/>
    </row>
    <row r="381" spans="1:9" ht="12" x14ac:dyDescent="0.2">
      <c r="A381" s="177"/>
      <c r="B381" s="221" t="s">
        <v>985</v>
      </c>
      <c r="C381" s="210" t="s">
        <v>986</v>
      </c>
      <c r="D381" s="211" t="s">
        <v>3332</v>
      </c>
      <c r="E381" s="212"/>
      <c r="F381" s="210" t="s">
        <v>986</v>
      </c>
      <c r="G381" s="212"/>
      <c r="H381" s="212"/>
      <c r="I381" s="355"/>
    </row>
    <row r="382" spans="1:9" ht="12" x14ac:dyDescent="0.2">
      <c r="A382" s="178"/>
      <c r="B382" s="221" t="s">
        <v>985</v>
      </c>
      <c r="C382" s="213" t="s">
        <v>986</v>
      </c>
      <c r="D382" s="214" t="s">
        <v>9582</v>
      </c>
      <c r="E382" s="215"/>
      <c r="F382" s="216">
        <v>14.912000000000001</v>
      </c>
      <c r="G382" s="215"/>
      <c r="H382" s="215"/>
      <c r="I382" s="355"/>
    </row>
    <row r="383" spans="1:9" ht="12" x14ac:dyDescent="0.2">
      <c r="A383" s="178"/>
      <c r="B383" s="221" t="s">
        <v>985</v>
      </c>
      <c r="C383" s="213" t="s">
        <v>986</v>
      </c>
      <c r="D383" s="214" t="s">
        <v>6451</v>
      </c>
      <c r="E383" s="215"/>
      <c r="F383" s="216">
        <v>-1.5760000000000001</v>
      </c>
      <c r="G383" s="215"/>
      <c r="H383" s="215"/>
      <c r="I383" s="355"/>
    </row>
    <row r="384" spans="1:9" ht="12" x14ac:dyDescent="0.2">
      <c r="A384" s="178"/>
      <c r="B384" s="221" t="s">
        <v>985</v>
      </c>
      <c r="C384" s="213" t="s">
        <v>986</v>
      </c>
      <c r="D384" s="214" t="s">
        <v>9583</v>
      </c>
      <c r="E384" s="215"/>
      <c r="F384" s="216">
        <v>22.911999999999999</v>
      </c>
      <c r="G384" s="215"/>
      <c r="H384" s="215"/>
      <c r="I384" s="355"/>
    </row>
    <row r="385" spans="1:9" ht="12" x14ac:dyDescent="0.2">
      <c r="A385" s="178"/>
      <c r="B385" s="221" t="s">
        <v>985</v>
      </c>
      <c r="C385" s="213" t="s">
        <v>986</v>
      </c>
      <c r="D385" s="214" t="s">
        <v>9584</v>
      </c>
      <c r="E385" s="215"/>
      <c r="F385" s="216">
        <v>-5.319</v>
      </c>
      <c r="G385" s="215"/>
      <c r="H385" s="215"/>
      <c r="I385" s="355"/>
    </row>
    <row r="386" spans="1:9" ht="12" x14ac:dyDescent="0.2">
      <c r="A386" s="181"/>
      <c r="B386" s="221" t="s">
        <v>985</v>
      </c>
      <c r="C386" s="223" t="s">
        <v>986</v>
      </c>
      <c r="D386" s="224" t="s">
        <v>988</v>
      </c>
      <c r="E386" s="225"/>
      <c r="F386" s="226">
        <v>30.928999999999998</v>
      </c>
      <c r="G386" s="225"/>
      <c r="H386" s="225"/>
      <c r="I386" s="355"/>
    </row>
    <row r="387" spans="1:9" ht="12" x14ac:dyDescent="0.2">
      <c r="A387" s="177"/>
      <c r="B387" s="221" t="s">
        <v>985</v>
      </c>
      <c r="C387" s="210" t="s">
        <v>986</v>
      </c>
      <c r="D387" s="211" t="s">
        <v>3323</v>
      </c>
      <c r="E387" s="212"/>
      <c r="F387" s="210" t="s">
        <v>986</v>
      </c>
      <c r="G387" s="212"/>
      <c r="H387" s="212"/>
      <c r="I387" s="355"/>
    </row>
    <row r="388" spans="1:9" ht="12" x14ac:dyDescent="0.2">
      <c r="A388" s="178"/>
      <c r="B388" s="221" t="s">
        <v>985</v>
      </c>
      <c r="C388" s="213" t="s">
        <v>986</v>
      </c>
      <c r="D388" s="214" t="s">
        <v>9585</v>
      </c>
      <c r="E388" s="215"/>
      <c r="F388" s="216">
        <v>17.158999999999999</v>
      </c>
      <c r="G388" s="215"/>
      <c r="H388" s="215"/>
      <c r="I388" s="355"/>
    </row>
    <row r="389" spans="1:9" ht="12" x14ac:dyDescent="0.2">
      <c r="A389" s="178"/>
      <c r="B389" s="221" t="s">
        <v>985</v>
      </c>
      <c r="C389" s="213" t="s">
        <v>986</v>
      </c>
      <c r="D389" s="214" t="s">
        <v>9579</v>
      </c>
      <c r="E389" s="215"/>
      <c r="F389" s="216">
        <v>-3.69</v>
      </c>
      <c r="G389" s="215"/>
      <c r="H389" s="215"/>
      <c r="I389" s="355"/>
    </row>
    <row r="390" spans="1:9" ht="12" x14ac:dyDescent="0.2">
      <c r="A390" s="181"/>
      <c r="B390" s="221" t="s">
        <v>985</v>
      </c>
      <c r="C390" s="223" t="s">
        <v>986</v>
      </c>
      <c r="D390" s="224" t="s">
        <v>988</v>
      </c>
      <c r="E390" s="225"/>
      <c r="F390" s="226">
        <v>13.468999999999999</v>
      </c>
      <c r="G390" s="225"/>
      <c r="H390" s="225"/>
      <c r="I390" s="355"/>
    </row>
    <row r="391" spans="1:9" ht="12" x14ac:dyDescent="0.2">
      <c r="A391" s="177"/>
      <c r="B391" s="221" t="s">
        <v>985</v>
      </c>
      <c r="C391" s="210" t="s">
        <v>986</v>
      </c>
      <c r="D391" s="211" t="s">
        <v>3325</v>
      </c>
      <c r="E391" s="212"/>
      <c r="F391" s="210" t="s">
        <v>986</v>
      </c>
      <c r="G391" s="212"/>
      <c r="H391" s="212"/>
      <c r="I391" s="355"/>
    </row>
    <row r="392" spans="1:9" ht="12" x14ac:dyDescent="0.2">
      <c r="A392" s="178"/>
      <c r="B392" s="221" t="s">
        <v>985</v>
      </c>
      <c r="C392" s="213" t="s">
        <v>986</v>
      </c>
      <c r="D392" s="214" t="s">
        <v>9586</v>
      </c>
      <c r="E392" s="215"/>
      <c r="F392" s="216">
        <v>26.593</v>
      </c>
      <c r="G392" s="215"/>
      <c r="H392" s="215"/>
      <c r="I392" s="355"/>
    </row>
    <row r="393" spans="1:9" ht="12" x14ac:dyDescent="0.2">
      <c r="A393" s="178"/>
      <c r="B393" s="221" t="s">
        <v>985</v>
      </c>
      <c r="C393" s="213" t="s">
        <v>986</v>
      </c>
      <c r="D393" s="214" t="s">
        <v>9587</v>
      </c>
      <c r="E393" s="215"/>
      <c r="F393" s="216">
        <v>-1.845</v>
      </c>
      <c r="G393" s="215"/>
      <c r="H393" s="215"/>
      <c r="I393" s="355"/>
    </row>
    <row r="394" spans="1:9" ht="12" x14ac:dyDescent="0.2">
      <c r="A394" s="178"/>
      <c r="B394" s="221" t="s">
        <v>985</v>
      </c>
      <c r="C394" s="213" t="s">
        <v>986</v>
      </c>
      <c r="D394" s="214" t="s">
        <v>6451</v>
      </c>
      <c r="E394" s="215"/>
      <c r="F394" s="216">
        <v>-1.5760000000000001</v>
      </c>
      <c r="G394" s="215"/>
      <c r="H394" s="215"/>
      <c r="I394" s="355"/>
    </row>
    <row r="395" spans="1:9" ht="12" x14ac:dyDescent="0.2">
      <c r="A395" s="181"/>
      <c r="B395" s="221" t="s">
        <v>985</v>
      </c>
      <c r="C395" s="223" t="s">
        <v>986</v>
      </c>
      <c r="D395" s="224" t="s">
        <v>988</v>
      </c>
      <c r="E395" s="225"/>
      <c r="F395" s="226">
        <v>23.172000000000001</v>
      </c>
      <c r="G395" s="225"/>
      <c r="H395" s="225"/>
      <c r="I395" s="355"/>
    </row>
    <row r="396" spans="1:9" ht="12" x14ac:dyDescent="0.2">
      <c r="A396" s="177"/>
      <c r="B396" s="221" t="s">
        <v>985</v>
      </c>
      <c r="C396" s="210" t="s">
        <v>986</v>
      </c>
      <c r="D396" s="211" t="s">
        <v>3326</v>
      </c>
      <c r="E396" s="212"/>
      <c r="F396" s="210" t="s">
        <v>986</v>
      </c>
      <c r="G396" s="212"/>
      <c r="H396" s="212"/>
      <c r="I396" s="355"/>
    </row>
    <row r="397" spans="1:9" ht="12" x14ac:dyDescent="0.2">
      <c r="A397" s="178"/>
      <c r="B397" s="221" t="s">
        <v>985</v>
      </c>
      <c r="C397" s="213" t="s">
        <v>986</v>
      </c>
      <c r="D397" s="214" t="s">
        <v>9588</v>
      </c>
      <c r="E397" s="215"/>
      <c r="F397" s="216">
        <v>8.2850000000000001</v>
      </c>
      <c r="G397" s="215"/>
      <c r="H397" s="215"/>
      <c r="I397" s="355"/>
    </row>
    <row r="398" spans="1:9" ht="12" x14ac:dyDescent="0.2">
      <c r="A398" s="178"/>
      <c r="B398" s="221" t="s">
        <v>985</v>
      </c>
      <c r="C398" s="213" t="s">
        <v>986</v>
      </c>
      <c r="D398" s="214" t="s">
        <v>9587</v>
      </c>
      <c r="E398" s="215"/>
      <c r="F398" s="216">
        <v>-1.845</v>
      </c>
      <c r="G398" s="215"/>
      <c r="H398" s="215"/>
      <c r="I398" s="355"/>
    </row>
    <row r="399" spans="1:9" ht="12" x14ac:dyDescent="0.2">
      <c r="A399" s="178"/>
      <c r="B399" s="221" t="s">
        <v>985</v>
      </c>
      <c r="C399" s="213" t="s">
        <v>986</v>
      </c>
      <c r="D399" s="214" t="s">
        <v>9589</v>
      </c>
      <c r="E399" s="215"/>
      <c r="F399" s="216">
        <v>8.82</v>
      </c>
      <c r="G399" s="215"/>
      <c r="H399" s="215"/>
      <c r="I399" s="355"/>
    </row>
    <row r="400" spans="1:9" ht="12" x14ac:dyDescent="0.2">
      <c r="A400" s="178"/>
      <c r="B400" s="221" t="s">
        <v>985</v>
      </c>
      <c r="C400" s="213" t="s">
        <v>986</v>
      </c>
      <c r="D400" s="214" t="s">
        <v>9587</v>
      </c>
      <c r="E400" s="215"/>
      <c r="F400" s="216">
        <v>-1.845</v>
      </c>
      <c r="G400" s="215"/>
      <c r="H400" s="215"/>
      <c r="I400" s="355"/>
    </row>
    <row r="401" spans="1:9" ht="12" x14ac:dyDescent="0.2">
      <c r="A401" s="181"/>
      <c r="B401" s="221" t="s">
        <v>985</v>
      </c>
      <c r="C401" s="223" t="s">
        <v>986</v>
      </c>
      <c r="D401" s="224" t="s">
        <v>988</v>
      </c>
      <c r="E401" s="225"/>
      <c r="F401" s="226">
        <v>13.414999999999999</v>
      </c>
      <c r="G401" s="225"/>
      <c r="H401" s="225"/>
      <c r="I401" s="355"/>
    </row>
    <row r="402" spans="1:9" ht="12" x14ac:dyDescent="0.2">
      <c r="A402" s="177"/>
      <c r="B402" s="221" t="s">
        <v>985</v>
      </c>
      <c r="C402" s="210" t="s">
        <v>986</v>
      </c>
      <c r="D402" s="211" t="s">
        <v>3283</v>
      </c>
      <c r="E402" s="212"/>
      <c r="F402" s="210" t="s">
        <v>986</v>
      </c>
      <c r="G402" s="212"/>
      <c r="H402" s="212"/>
      <c r="I402" s="355"/>
    </row>
    <row r="403" spans="1:9" ht="12" x14ac:dyDescent="0.2">
      <c r="A403" s="178"/>
      <c r="B403" s="221" t="s">
        <v>985</v>
      </c>
      <c r="C403" s="213" t="s">
        <v>986</v>
      </c>
      <c r="D403" s="214" t="s">
        <v>9590</v>
      </c>
      <c r="E403" s="215"/>
      <c r="F403" s="216">
        <v>33.231999999999999</v>
      </c>
      <c r="G403" s="215"/>
      <c r="H403" s="215"/>
      <c r="I403" s="355"/>
    </row>
    <row r="404" spans="1:9" ht="12" x14ac:dyDescent="0.2">
      <c r="A404" s="178"/>
      <c r="B404" s="221" t="s">
        <v>985</v>
      </c>
      <c r="C404" s="213" t="s">
        <v>986</v>
      </c>
      <c r="D404" s="214" t="s">
        <v>9581</v>
      </c>
      <c r="E404" s="215"/>
      <c r="F404" s="216">
        <v>-1.1819999999999999</v>
      </c>
      <c r="G404" s="215"/>
      <c r="H404" s="215"/>
      <c r="I404" s="355"/>
    </row>
    <row r="405" spans="1:9" ht="12" x14ac:dyDescent="0.2">
      <c r="A405" s="179"/>
      <c r="B405" s="221" t="s">
        <v>985</v>
      </c>
      <c r="C405" s="217" t="s">
        <v>986</v>
      </c>
      <c r="D405" s="218" t="s">
        <v>1023</v>
      </c>
      <c r="E405" s="219"/>
      <c r="F405" s="220">
        <v>113.035</v>
      </c>
      <c r="G405" s="219"/>
      <c r="H405" s="219"/>
      <c r="I405" s="355"/>
    </row>
    <row r="406" spans="1:9" ht="24.95" customHeight="1" x14ac:dyDescent="0.25">
      <c r="A406" s="278" t="s">
        <v>894</v>
      </c>
      <c r="B406" s="278" t="s">
        <v>979</v>
      </c>
      <c r="C406" s="279" t="s">
        <v>4773</v>
      </c>
      <c r="D406" s="280" t="s">
        <v>3291</v>
      </c>
      <c r="E406" s="281" t="s">
        <v>142</v>
      </c>
      <c r="F406" s="282">
        <v>1.63</v>
      </c>
      <c r="G406" s="67"/>
      <c r="H406" s="254">
        <f>ROUND(G406*F406,2)</f>
        <v>0</v>
      </c>
      <c r="I406" s="284"/>
    </row>
    <row r="407" spans="1:9" ht="12" x14ac:dyDescent="0.2">
      <c r="A407" s="177"/>
      <c r="B407" s="221" t="s">
        <v>985</v>
      </c>
      <c r="C407" s="210" t="s">
        <v>986</v>
      </c>
      <c r="D407" s="211" t="s">
        <v>3323</v>
      </c>
      <c r="E407" s="212"/>
      <c r="F407" s="210" t="s">
        <v>986</v>
      </c>
      <c r="G407" s="212"/>
      <c r="H407" s="212"/>
      <c r="I407" s="355"/>
    </row>
    <row r="408" spans="1:9" ht="12" x14ac:dyDescent="0.2">
      <c r="A408" s="178"/>
      <c r="B408" s="221" t="s">
        <v>985</v>
      </c>
      <c r="C408" s="213" t="s">
        <v>986</v>
      </c>
      <c r="D408" s="214" t="s">
        <v>9591</v>
      </c>
      <c r="E408" s="215"/>
      <c r="F408" s="216">
        <v>0.54200000000000004</v>
      </c>
      <c r="G408" s="215"/>
      <c r="H408" s="215"/>
      <c r="I408" s="355"/>
    </row>
    <row r="409" spans="1:9" ht="12" x14ac:dyDescent="0.2">
      <c r="A409" s="178"/>
      <c r="B409" s="221" t="s">
        <v>985</v>
      </c>
      <c r="C409" s="213" t="s">
        <v>986</v>
      </c>
      <c r="D409" s="214" t="s">
        <v>9592</v>
      </c>
      <c r="E409" s="215"/>
      <c r="F409" s="216">
        <v>0.32900000000000001</v>
      </c>
      <c r="G409" s="215"/>
      <c r="H409" s="215"/>
      <c r="I409" s="355"/>
    </row>
    <row r="410" spans="1:9" ht="12" x14ac:dyDescent="0.2">
      <c r="A410" s="178"/>
      <c r="B410" s="221" t="s">
        <v>985</v>
      </c>
      <c r="C410" s="213" t="s">
        <v>986</v>
      </c>
      <c r="D410" s="214" t="s">
        <v>9593</v>
      </c>
      <c r="E410" s="215"/>
      <c r="F410" s="216">
        <v>6.9000000000000006E-2</v>
      </c>
      <c r="G410" s="215"/>
      <c r="H410" s="215"/>
      <c r="I410" s="355"/>
    </row>
    <row r="411" spans="1:9" ht="12" x14ac:dyDescent="0.2">
      <c r="A411" s="177"/>
      <c r="B411" s="221" t="s">
        <v>985</v>
      </c>
      <c r="C411" s="210" t="s">
        <v>986</v>
      </c>
      <c r="D411" s="211" t="s">
        <v>3283</v>
      </c>
      <c r="E411" s="212"/>
      <c r="F411" s="210" t="s">
        <v>986</v>
      </c>
      <c r="G411" s="212"/>
      <c r="H411" s="212"/>
      <c r="I411" s="355"/>
    </row>
    <row r="412" spans="1:9" ht="12" x14ac:dyDescent="0.2">
      <c r="A412" s="178"/>
      <c r="B412" s="221" t="s">
        <v>985</v>
      </c>
      <c r="C412" s="213" t="s">
        <v>986</v>
      </c>
      <c r="D412" s="214" t="s">
        <v>9594</v>
      </c>
      <c r="E412" s="215"/>
      <c r="F412" s="216">
        <v>0.69</v>
      </c>
      <c r="G412" s="215"/>
      <c r="H412" s="215"/>
      <c r="I412" s="355"/>
    </row>
    <row r="413" spans="1:9" ht="12" x14ac:dyDescent="0.2">
      <c r="A413" s="179"/>
      <c r="B413" s="221" t="s">
        <v>985</v>
      </c>
      <c r="C413" s="217" t="s">
        <v>986</v>
      </c>
      <c r="D413" s="218" t="s">
        <v>1023</v>
      </c>
      <c r="E413" s="219"/>
      <c r="F413" s="220">
        <v>1.63</v>
      </c>
      <c r="G413" s="219"/>
      <c r="H413" s="219"/>
      <c r="I413" s="355"/>
    </row>
    <row r="414" spans="1:9" ht="24.95" customHeight="1" x14ac:dyDescent="0.25">
      <c r="A414" s="278" t="s">
        <v>896</v>
      </c>
      <c r="B414" s="278" t="s">
        <v>979</v>
      </c>
      <c r="C414" s="279" t="s">
        <v>6157</v>
      </c>
      <c r="D414" s="280" t="s">
        <v>6158</v>
      </c>
      <c r="E414" s="281" t="s">
        <v>142</v>
      </c>
      <c r="F414" s="282">
        <v>34.524000000000001</v>
      </c>
      <c r="G414" s="67"/>
      <c r="H414" s="254">
        <f>ROUND(G414*F414,2)</f>
        <v>0</v>
      </c>
      <c r="I414" s="284"/>
    </row>
    <row r="415" spans="1:9" ht="12" x14ac:dyDescent="0.2">
      <c r="A415" s="177"/>
      <c r="B415" s="221" t="s">
        <v>985</v>
      </c>
      <c r="C415" s="210" t="s">
        <v>986</v>
      </c>
      <c r="D415" s="211" t="s">
        <v>3332</v>
      </c>
      <c r="E415" s="212"/>
      <c r="F415" s="210" t="s">
        <v>986</v>
      </c>
      <c r="G415" s="212"/>
      <c r="H415" s="212"/>
      <c r="I415" s="355"/>
    </row>
    <row r="416" spans="1:9" ht="12" x14ac:dyDescent="0.2">
      <c r="A416" s="178"/>
      <c r="B416" s="221" t="s">
        <v>985</v>
      </c>
      <c r="C416" s="213" t="s">
        <v>986</v>
      </c>
      <c r="D416" s="214" t="s">
        <v>6167</v>
      </c>
      <c r="E416" s="215"/>
      <c r="F416" s="216">
        <v>2.2839999999999998</v>
      </c>
      <c r="G416" s="215"/>
      <c r="H416" s="215"/>
      <c r="I416" s="355"/>
    </row>
    <row r="417" spans="1:9" ht="12" x14ac:dyDescent="0.2">
      <c r="A417" s="178"/>
      <c r="B417" s="221" t="s">
        <v>985</v>
      </c>
      <c r="C417" s="213" t="s">
        <v>986</v>
      </c>
      <c r="D417" s="214" t="s">
        <v>6168</v>
      </c>
      <c r="E417" s="215"/>
      <c r="F417" s="216">
        <v>-1.1080000000000001</v>
      </c>
      <c r="G417" s="215"/>
      <c r="H417" s="215"/>
      <c r="I417" s="355"/>
    </row>
    <row r="418" spans="1:9" ht="12" x14ac:dyDescent="0.2">
      <c r="A418" s="181"/>
      <c r="B418" s="221" t="s">
        <v>985</v>
      </c>
      <c r="C418" s="223" t="s">
        <v>986</v>
      </c>
      <c r="D418" s="224" t="s">
        <v>988</v>
      </c>
      <c r="E418" s="225"/>
      <c r="F418" s="226">
        <v>1.1759999999999999</v>
      </c>
      <c r="G418" s="225"/>
      <c r="H418" s="225"/>
      <c r="I418" s="355"/>
    </row>
    <row r="419" spans="1:9" ht="12" x14ac:dyDescent="0.2">
      <c r="A419" s="177"/>
      <c r="B419" s="221" t="s">
        <v>985</v>
      </c>
      <c r="C419" s="210" t="s">
        <v>986</v>
      </c>
      <c r="D419" s="211" t="s">
        <v>3323</v>
      </c>
      <c r="E419" s="212"/>
      <c r="F419" s="210" t="s">
        <v>986</v>
      </c>
      <c r="G419" s="212"/>
      <c r="H419" s="212"/>
      <c r="I419" s="355"/>
    </row>
    <row r="420" spans="1:9" ht="12" x14ac:dyDescent="0.2">
      <c r="A420" s="178"/>
      <c r="B420" s="221" t="s">
        <v>985</v>
      </c>
      <c r="C420" s="213" t="s">
        <v>986</v>
      </c>
      <c r="D420" s="214" t="s">
        <v>9595</v>
      </c>
      <c r="E420" s="215"/>
      <c r="F420" s="216">
        <v>2.2839999999999998</v>
      </c>
      <c r="G420" s="215"/>
      <c r="H420" s="215"/>
      <c r="I420" s="355"/>
    </row>
    <row r="421" spans="1:9" ht="12" x14ac:dyDescent="0.2">
      <c r="A421" s="178"/>
      <c r="B421" s="221" t="s">
        <v>985</v>
      </c>
      <c r="C421" s="213" t="s">
        <v>986</v>
      </c>
      <c r="D421" s="214" t="s">
        <v>6175</v>
      </c>
      <c r="E421" s="215"/>
      <c r="F421" s="216">
        <v>-1.123</v>
      </c>
      <c r="G421" s="215"/>
      <c r="H421" s="215"/>
      <c r="I421" s="355"/>
    </row>
    <row r="422" spans="1:9" ht="12" x14ac:dyDescent="0.2">
      <c r="A422" s="178"/>
      <c r="B422" s="221" t="s">
        <v>985</v>
      </c>
      <c r="C422" s="213" t="s">
        <v>986</v>
      </c>
      <c r="D422" s="214" t="s">
        <v>9596</v>
      </c>
      <c r="E422" s="215"/>
      <c r="F422" s="216">
        <v>3.0150000000000001</v>
      </c>
      <c r="G422" s="215"/>
      <c r="H422" s="215"/>
      <c r="I422" s="355"/>
    </row>
    <row r="423" spans="1:9" ht="12" x14ac:dyDescent="0.2">
      <c r="A423" s="178"/>
      <c r="B423" s="221" t="s">
        <v>985</v>
      </c>
      <c r="C423" s="213" t="s">
        <v>986</v>
      </c>
      <c r="D423" s="214" t="s">
        <v>9597</v>
      </c>
      <c r="E423" s="215"/>
      <c r="F423" s="216">
        <v>0.32800000000000001</v>
      </c>
      <c r="G423" s="215"/>
      <c r="H423" s="215"/>
      <c r="I423" s="355"/>
    </row>
    <row r="424" spans="1:9" ht="12" x14ac:dyDescent="0.2">
      <c r="A424" s="178"/>
      <c r="B424" s="221" t="s">
        <v>985</v>
      </c>
      <c r="C424" s="213" t="s">
        <v>986</v>
      </c>
      <c r="D424" s="214" t="s">
        <v>9598</v>
      </c>
      <c r="E424" s="215"/>
      <c r="F424" s="216">
        <v>-0.64600000000000002</v>
      </c>
      <c r="G424" s="215"/>
      <c r="H424" s="215"/>
      <c r="I424" s="355"/>
    </row>
    <row r="425" spans="1:9" ht="12" x14ac:dyDescent="0.2">
      <c r="A425" s="178"/>
      <c r="B425" s="221" t="s">
        <v>985</v>
      </c>
      <c r="C425" s="213" t="s">
        <v>986</v>
      </c>
      <c r="D425" s="214" t="s">
        <v>9599</v>
      </c>
      <c r="E425" s="215"/>
      <c r="F425" s="216">
        <v>1.55</v>
      </c>
      <c r="G425" s="215"/>
      <c r="H425" s="215"/>
      <c r="I425" s="355"/>
    </row>
    <row r="426" spans="1:9" ht="12" x14ac:dyDescent="0.2">
      <c r="A426" s="178"/>
      <c r="B426" s="221" t="s">
        <v>985</v>
      </c>
      <c r="C426" s="213" t="s">
        <v>986</v>
      </c>
      <c r="D426" s="214" t="s">
        <v>9600</v>
      </c>
      <c r="E426" s="215"/>
      <c r="F426" s="216">
        <v>-0.55400000000000005</v>
      </c>
      <c r="G426" s="215"/>
      <c r="H426" s="215"/>
      <c r="I426" s="355"/>
    </row>
    <row r="427" spans="1:9" ht="12" x14ac:dyDescent="0.2">
      <c r="A427" s="178"/>
      <c r="B427" s="221" t="s">
        <v>985</v>
      </c>
      <c r="C427" s="213" t="s">
        <v>986</v>
      </c>
      <c r="D427" s="214" t="s">
        <v>9601</v>
      </c>
      <c r="E427" s="215"/>
      <c r="F427" s="216">
        <v>1.8089999999999999</v>
      </c>
      <c r="G427" s="215"/>
      <c r="H427" s="215"/>
      <c r="I427" s="355"/>
    </row>
    <row r="428" spans="1:9" ht="12" x14ac:dyDescent="0.2">
      <c r="A428" s="178"/>
      <c r="B428" s="221" t="s">
        <v>985</v>
      </c>
      <c r="C428" s="213" t="s">
        <v>986</v>
      </c>
      <c r="D428" s="214" t="s">
        <v>9602</v>
      </c>
      <c r="E428" s="215"/>
      <c r="F428" s="216">
        <v>-0.38700000000000001</v>
      </c>
      <c r="G428" s="215"/>
      <c r="H428" s="215"/>
      <c r="I428" s="355"/>
    </row>
    <row r="429" spans="1:9" ht="12" x14ac:dyDescent="0.2">
      <c r="A429" s="178"/>
      <c r="B429" s="221" t="s">
        <v>985</v>
      </c>
      <c r="C429" s="213" t="s">
        <v>986</v>
      </c>
      <c r="D429" s="214" t="s">
        <v>9603</v>
      </c>
      <c r="E429" s="215"/>
      <c r="F429" s="216">
        <v>1.55</v>
      </c>
      <c r="G429" s="215"/>
      <c r="H429" s="215"/>
      <c r="I429" s="355"/>
    </row>
    <row r="430" spans="1:9" ht="12" x14ac:dyDescent="0.2">
      <c r="A430" s="178"/>
      <c r="B430" s="221" t="s">
        <v>985</v>
      </c>
      <c r="C430" s="213" t="s">
        <v>986</v>
      </c>
      <c r="D430" s="214" t="s">
        <v>9604</v>
      </c>
      <c r="E430" s="215"/>
      <c r="F430" s="216">
        <v>-0.316</v>
      </c>
      <c r="G430" s="215"/>
      <c r="H430" s="215"/>
      <c r="I430" s="355"/>
    </row>
    <row r="431" spans="1:9" ht="12" x14ac:dyDescent="0.2">
      <c r="A431" s="181"/>
      <c r="B431" s="221" t="s">
        <v>985</v>
      </c>
      <c r="C431" s="223" t="s">
        <v>986</v>
      </c>
      <c r="D431" s="224" t="s">
        <v>988</v>
      </c>
      <c r="E431" s="225"/>
      <c r="F431" s="226">
        <v>7.51</v>
      </c>
      <c r="G431" s="225"/>
      <c r="H431" s="225"/>
      <c r="I431" s="355"/>
    </row>
    <row r="432" spans="1:9" ht="12" x14ac:dyDescent="0.2">
      <c r="A432" s="177"/>
      <c r="B432" s="221" t="s">
        <v>985</v>
      </c>
      <c r="C432" s="210" t="s">
        <v>986</v>
      </c>
      <c r="D432" s="211" t="s">
        <v>3325</v>
      </c>
      <c r="E432" s="212"/>
      <c r="F432" s="210" t="s">
        <v>986</v>
      </c>
      <c r="G432" s="212"/>
      <c r="H432" s="212"/>
      <c r="I432" s="355"/>
    </row>
    <row r="433" spans="1:9" ht="12" x14ac:dyDescent="0.2">
      <c r="A433" s="178"/>
      <c r="B433" s="221" t="s">
        <v>985</v>
      </c>
      <c r="C433" s="213" t="s">
        <v>986</v>
      </c>
      <c r="D433" s="214" t="s">
        <v>9605</v>
      </c>
      <c r="E433" s="215"/>
      <c r="F433" s="216">
        <v>2.2839999999999998</v>
      </c>
      <c r="G433" s="215"/>
      <c r="H433" s="215"/>
      <c r="I433" s="355"/>
    </row>
    <row r="434" spans="1:9" ht="12" x14ac:dyDescent="0.2">
      <c r="A434" s="178"/>
      <c r="B434" s="221" t="s">
        <v>985</v>
      </c>
      <c r="C434" s="213" t="s">
        <v>986</v>
      </c>
      <c r="D434" s="214" t="s">
        <v>6168</v>
      </c>
      <c r="E434" s="215"/>
      <c r="F434" s="216">
        <v>-1.1080000000000001</v>
      </c>
      <c r="G434" s="215"/>
      <c r="H434" s="215"/>
      <c r="I434" s="355"/>
    </row>
    <row r="435" spans="1:9" ht="12" x14ac:dyDescent="0.2">
      <c r="A435" s="178"/>
      <c r="B435" s="221" t="s">
        <v>985</v>
      </c>
      <c r="C435" s="213" t="s">
        <v>986</v>
      </c>
      <c r="D435" s="214" t="s">
        <v>9606</v>
      </c>
      <c r="E435" s="215"/>
      <c r="F435" s="216">
        <v>3.26</v>
      </c>
      <c r="G435" s="215"/>
      <c r="H435" s="215"/>
      <c r="I435" s="355"/>
    </row>
    <row r="436" spans="1:9" ht="12" x14ac:dyDescent="0.2">
      <c r="A436" s="178"/>
      <c r="B436" s="221" t="s">
        <v>985</v>
      </c>
      <c r="C436" s="213" t="s">
        <v>986</v>
      </c>
      <c r="D436" s="214" t="s">
        <v>6177</v>
      </c>
      <c r="E436" s="215"/>
      <c r="F436" s="216">
        <v>-0.29899999999999999</v>
      </c>
      <c r="G436" s="215"/>
      <c r="H436" s="215"/>
      <c r="I436" s="355"/>
    </row>
    <row r="437" spans="1:9" ht="12" x14ac:dyDescent="0.2">
      <c r="A437" s="178"/>
      <c r="B437" s="221" t="s">
        <v>985</v>
      </c>
      <c r="C437" s="213" t="s">
        <v>986</v>
      </c>
      <c r="D437" s="214" t="s">
        <v>9607</v>
      </c>
      <c r="E437" s="215"/>
      <c r="F437" s="216">
        <v>1.873</v>
      </c>
      <c r="G437" s="215"/>
      <c r="H437" s="215"/>
      <c r="I437" s="355"/>
    </row>
    <row r="438" spans="1:9" ht="12" x14ac:dyDescent="0.2">
      <c r="A438" s="178"/>
      <c r="B438" s="221" t="s">
        <v>985</v>
      </c>
      <c r="C438" s="213" t="s">
        <v>986</v>
      </c>
      <c r="D438" s="214" t="s">
        <v>9608</v>
      </c>
      <c r="E438" s="215"/>
      <c r="F438" s="216">
        <v>-0.38400000000000001</v>
      </c>
      <c r="G438" s="215"/>
      <c r="H438" s="215"/>
      <c r="I438" s="355"/>
    </row>
    <row r="439" spans="1:9" ht="12" x14ac:dyDescent="0.2">
      <c r="A439" s="178"/>
      <c r="B439" s="221" t="s">
        <v>985</v>
      </c>
      <c r="C439" s="213" t="s">
        <v>986</v>
      </c>
      <c r="D439" s="214" t="s">
        <v>9609</v>
      </c>
      <c r="E439" s="215"/>
      <c r="F439" s="216">
        <v>1.6659999999999999</v>
      </c>
      <c r="G439" s="215"/>
      <c r="H439" s="215"/>
      <c r="I439" s="355"/>
    </row>
    <row r="440" spans="1:9" ht="12" x14ac:dyDescent="0.2">
      <c r="A440" s="178"/>
      <c r="B440" s="221" t="s">
        <v>985</v>
      </c>
      <c r="C440" s="213" t="s">
        <v>986</v>
      </c>
      <c r="D440" s="214" t="s">
        <v>9610</v>
      </c>
      <c r="E440" s="215"/>
      <c r="F440" s="216">
        <v>-0.435</v>
      </c>
      <c r="G440" s="215"/>
      <c r="H440" s="215"/>
      <c r="I440" s="355"/>
    </row>
    <row r="441" spans="1:9" ht="12" x14ac:dyDescent="0.2">
      <c r="A441" s="178"/>
      <c r="B441" s="221" t="s">
        <v>985</v>
      </c>
      <c r="C441" s="213" t="s">
        <v>986</v>
      </c>
      <c r="D441" s="214" t="s">
        <v>9611</v>
      </c>
      <c r="E441" s="215"/>
      <c r="F441" s="216">
        <v>3.2770000000000001</v>
      </c>
      <c r="G441" s="215"/>
      <c r="H441" s="215"/>
      <c r="I441" s="355"/>
    </row>
    <row r="442" spans="1:9" ht="12" x14ac:dyDescent="0.2">
      <c r="A442" s="178"/>
      <c r="B442" s="221" t="s">
        <v>985</v>
      </c>
      <c r="C442" s="213" t="s">
        <v>986</v>
      </c>
      <c r="D442" s="214" t="s">
        <v>9612</v>
      </c>
      <c r="E442" s="215"/>
      <c r="F442" s="216">
        <v>2.996</v>
      </c>
      <c r="G442" s="215"/>
      <c r="H442" s="215"/>
      <c r="I442" s="355"/>
    </row>
    <row r="443" spans="1:9" ht="12" x14ac:dyDescent="0.2">
      <c r="A443" s="178"/>
      <c r="B443" s="221" t="s">
        <v>985</v>
      </c>
      <c r="C443" s="213" t="s">
        <v>986</v>
      </c>
      <c r="D443" s="214" t="s">
        <v>9613</v>
      </c>
      <c r="E443" s="215"/>
      <c r="F443" s="216">
        <v>-0.55200000000000005</v>
      </c>
      <c r="G443" s="215"/>
      <c r="H443" s="215"/>
      <c r="I443" s="355"/>
    </row>
    <row r="444" spans="1:9" ht="12" x14ac:dyDescent="0.2">
      <c r="A444" s="181"/>
      <c r="B444" s="221" t="s">
        <v>985</v>
      </c>
      <c r="C444" s="223" t="s">
        <v>986</v>
      </c>
      <c r="D444" s="224" t="s">
        <v>988</v>
      </c>
      <c r="E444" s="225"/>
      <c r="F444" s="226">
        <v>12.577999999999999</v>
      </c>
      <c r="G444" s="225"/>
      <c r="H444" s="225"/>
      <c r="I444" s="355"/>
    </row>
    <row r="445" spans="1:9" ht="12" x14ac:dyDescent="0.2">
      <c r="A445" s="177"/>
      <c r="B445" s="221" t="s">
        <v>985</v>
      </c>
      <c r="C445" s="210" t="s">
        <v>986</v>
      </c>
      <c r="D445" s="211" t="s">
        <v>3326</v>
      </c>
      <c r="E445" s="212"/>
      <c r="F445" s="210" t="s">
        <v>986</v>
      </c>
      <c r="G445" s="212"/>
      <c r="H445" s="212"/>
      <c r="I445" s="355"/>
    </row>
    <row r="446" spans="1:9" ht="12" x14ac:dyDescent="0.2">
      <c r="A446" s="178"/>
      <c r="B446" s="221" t="s">
        <v>985</v>
      </c>
      <c r="C446" s="213" t="s">
        <v>986</v>
      </c>
      <c r="D446" s="214" t="s">
        <v>9614</v>
      </c>
      <c r="E446" s="215"/>
      <c r="F446" s="216">
        <v>1.9239999999999999</v>
      </c>
      <c r="G446" s="215"/>
      <c r="H446" s="215"/>
      <c r="I446" s="355"/>
    </row>
    <row r="447" spans="1:9" ht="12" x14ac:dyDescent="0.2">
      <c r="A447" s="178"/>
      <c r="B447" s="221" t="s">
        <v>985</v>
      </c>
      <c r="C447" s="213" t="s">
        <v>986</v>
      </c>
      <c r="D447" s="214" t="s">
        <v>9615</v>
      </c>
      <c r="E447" s="215"/>
      <c r="F447" s="216">
        <v>-0.41199999999999998</v>
      </c>
      <c r="G447" s="215"/>
      <c r="H447" s="215"/>
      <c r="I447" s="355"/>
    </row>
    <row r="448" spans="1:9" ht="12" x14ac:dyDescent="0.2">
      <c r="A448" s="178"/>
      <c r="B448" s="221" t="s">
        <v>985</v>
      </c>
      <c r="C448" s="213" t="s">
        <v>986</v>
      </c>
      <c r="D448" s="214" t="s">
        <v>9616</v>
      </c>
      <c r="E448" s="215"/>
      <c r="F448" s="216">
        <v>1.583</v>
      </c>
      <c r="G448" s="215"/>
      <c r="H448" s="215"/>
      <c r="I448" s="355"/>
    </row>
    <row r="449" spans="1:9" ht="12" x14ac:dyDescent="0.2">
      <c r="A449" s="178"/>
      <c r="B449" s="221" t="s">
        <v>985</v>
      </c>
      <c r="C449" s="213" t="s">
        <v>986</v>
      </c>
      <c r="D449" s="214" t="s">
        <v>6177</v>
      </c>
      <c r="E449" s="215"/>
      <c r="F449" s="216">
        <v>-0.29899999999999999</v>
      </c>
      <c r="G449" s="215"/>
      <c r="H449" s="215"/>
      <c r="I449" s="355"/>
    </row>
    <row r="450" spans="1:9" ht="12" x14ac:dyDescent="0.2">
      <c r="A450" s="181"/>
      <c r="B450" s="221" t="s">
        <v>985</v>
      </c>
      <c r="C450" s="223" t="s">
        <v>986</v>
      </c>
      <c r="D450" s="224" t="s">
        <v>988</v>
      </c>
      <c r="E450" s="225"/>
      <c r="F450" s="226">
        <v>2.7959999999999998</v>
      </c>
      <c r="G450" s="225"/>
      <c r="H450" s="225"/>
      <c r="I450" s="355"/>
    </row>
    <row r="451" spans="1:9" ht="12" x14ac:dyDescent="0.2">
      <c r="A451" s="177"/>
      <c r="B451" s="221" t="s">
        <v>985</v>
      </c>
      <c r="C451" s="210" t="s">
        <v>986</v>
      </c>
      <c r="D451" s="211" t="s">
        <v>3283</v>
      </c>
      <c r="E451" s="212"/>
      <c r="F451" s="210" t="s">
        <v>986</v>
      </c>
      <c r="G451" s="212"/>
      <c r="H451" s="212"/>
      <c r="I451" s="355"/>
    </row>
    <row r="452" spans="1:9" ht="12" x14ac:dyDescent="0.2">
      <c r="A452" s="178"/>
      <c r="B452" s="221" t="s">
        <v>985</v>
      </c>
      <c r="C452" s="213" t="s">
        <v>986</v>
      </c>
      <c r="D452" s="214" t="s">
        <v>9617</v>
      </c>
      <c r="E452" s="215"/>
      <c r="F452" s="216">
        <v>1.837</v>
      </c>
      <c r="G452" s="215"/>
      <c r="H452" s="215"/>
      <c r="I452" s="355"/>
    </row>
    <row r="453" spans="1:9" ht="12" x14ac:dyDescent="0.2">
      <c r="A453" s="178"/>
      <c r="B453" s="221" t="s">
        <v>985</v>
      </c>
      <c r="C453" s="213" t="s">
        <v>986</v>
      </c>
      <c r="D453" s="214" t="s">
        <v>9618</v>
      </c>
      <c r="E453" s="215"/>
      <c r="F453" s="216">
        <v>-0.58299999999999996</v>
      </c>
      <c r="G453" s="215"/>
      <c r="H453" s="215"/>
      <c r="I453" s="355"/>
    </row>
    <row r="454" spans="1:9" ht="12" x14ac:dyDescent="0.2">
      <c r="A454" s="178"/>
      <c r="B454" s="221" t="s">
        <v>985</v>
      </c>
      <c r="C454" s="213" t="s">
        <v>986</v>
      </c>
      <c r="D454" s="214" t="s">
        <v>9619</v>
      </c>
      <c r="E454" s="215"/>
      <c r="F454" s="216">
        <v>1.6</v>
      </c>
      <c r="G454" s="215"/>
      <c r="H454" s="215"/>
      <c r="I454" s="355"/>
    </row>
    <row r="455" spans="1:9" ht="12" x14ac:dyDescent="0.2">
      <c r="A455" s="178"/>
      <c r="B455" s="221" t="s">
        <v>985</v>
      </c>
      <c r="C455" s="213" t="s">
        <v>986</v>
      </c>
      <c r="D455" s="214" t="s">
        <v>6156</v>
      </c>
      <c r="E455" s="215"/>
      <c r="F455" s="216">
        <v>-0.57099999999999995</v>
      </c>
      <c r="G455" s="215"/>
      <c r="H455" s="215"/>
      <c r="I455" s="355"/>
    </row>
    <row r="456" spans="1:9" ht="12" x14ac:dyDescent="0.2">
      <c r="A456" s="178"/>
      <c r="B456" s="221" t="s">
        <v>985</v>
      </c>
      <c r="C456" s="213" t="s">
        <v>986</v>
      </c>
      <c r="D456" s="214" t="s">
        <v>9620</v>
      </c>
      <c r="E456" s="215"/>
      <c r="F456" s="216">
        <v>1.988</v>
      </c>
      <c r="G456" s="215"/>
      <c r="H456" s="215"/>
      <c r="I456" s="355"/>
    </row>
    <row r="457" spans="1:9" ht="12" x14ac:dyDescent="0.2">
      <c r="A457" s="178"/>
      <c r="B457" s="221" t="s">
        <v>985</v>
      </c>
      <c r="C457" s="213" t="s">
        <v>986</v>
      </c>
      <c r="D457" s="214" t="s">
        <v>9621</v>
      </c>
      <c r="E457" s="215"/>
      <c r="F457" s="216">
        <v>-0.83299999999999996</v>
      </c>
      <c r="G457" s="215"/>
      <c r="H457" s="215"/>
      <c r="I457" s="355"/>
    </row>
    <row r="458" spans="1:9" ht="12" x14ac:dyDescent="0.2">
      <c r="A458" s="178"/>
      <c r="B458" s="221" t="s">
        <v>985</v>
      </c>
      <c r="C458" s="213" t="s">
        <v>986</v>
      </c>
      <c r="D458" s="214" t="s">
        <v>9622</v>
      </c>
      <c r="E458" s="215"/>
      <c r="F458" s="216">
        <v>1.988</v>
      </c>
      <c r="G458" s="215"/>
      <c r="H458" s="215"/>
      <c r="I458" s="355"/>
    </row>
    <row r="459" spans="1:9" ht="12" x14ac:dyDescent="0.2">
      <c r="A459" s="178"/>
      <c r="B459" s="221" t="s">
        <v>985</v>
      </c>
      <c r="C459" s="213" t="s">
        <v>986</v>
      </c>
      <c r="D459" s="214" t="s">
        <v>9621</v>
      </c>
      <c r="E459" s="215"/>
      <c r="F459" s="216">
        <v>-0.83299999999999996</v>
      </c>
      <c r="G459" s="215"/>
      <c r="H459" s="215"/>
      <c r="I459" s="355"/>
    </row>
    <row r="460" spans="1:9" ht="12" x14ac:dyDescent="0.2">
      <c r="A460" s="178"/>
      <c r="B460" s="221" t="s">
        <v>985</v>
      </c>
      <c r="C460" s="213" t="s">
        <v>986</v>
      </c>
      <c r="D460" s="214" t="s">
        <v>9623</v>
      </c>
      <c r="E460" s="215"/>
      <c r="F460" s="216">
        <v>2.8929999999999998</v>
      </c>
      <c r="G460" s="215"/>
      <c r="H460" s="215"/>
      <c r="I460" s="355"/>
    </row>
    <row r="461" spans="1:9" ht="12" x14ac:dyDescent="0.2">
      <c r="A461" s="178"/>
      <c r="B461" s="221" t="s">
        <v>985</v>
      </c>
      <c r="C461" s="213" t="s">
        <v>986</v>
      </c>
      <c r="D461" s="214" t="s">
        <v>9624</v>
      </c>
      <c r="E461" s="215"/>
      <c r="F461" s="216">
        <v>2.9780000000000002</v>
      </c>
      <c r="G461" s="215"/>
      <c r="H461" s="215"/>
      <c r="I461" s="355"/>
    </row>
    <row r="462" spans="1:9" ht="12" x14ac:dyDescent="0.2">
      <c r="A462" s="181"/>
      <c r="B462" s="221" t="s">
        <v>985</v>
      </c>
      <c r="C462" s="223" t="s">
        <v>986</v>
      </c>
      <c r="D462" s="224" t="s">
        <v>988</v>
      </c>
      <c r="E462" s="225"/>
      <c r="F462" s="226">
        <v>10.464</v>
      </c>
      <c r="G462" s="225"/>
      <c r="H462" s="225"/>
      <c r="I462" s="355"/>
    </row>
    <row r="463" spans="1:9" ht="12" x14ac:dyDescent="0.2">
      <c r="A463" s="179"/>
      <c r="B463" s="221" t="s">
        <v>985</v>
      </c>
      <c r="C463" s="217" t="s">
        <v>986</v>
      </c>
      <c r="D463" s="218" t="s">
        <v>1023</v>
      </c>
      <c r="E463" s="219"/>
      <c r="F463" s="220">
        <v>34.524000000000001</v>
      </c>
      <c r="G463" s="219"/>
      <c r="H463" s="219"/>
      <c r="I463" s="355"/>
    </row>
    <row r="464" spans="1:9" ht="24.95" customHeight="1" x14ac:dyDescent="0.25">
      <c r="A464" s="278" t="s">
        <v>898</v>
      </c>
      <c r="B464" s="278" t="s">
        <v>979</v>
      </c>
      <c r="C464" s="279" t="s">
        <v>4782</v>
      </c>
      <c r="D464" s="280" t="s">
        <v>4783</v>
      </c>
      <c r="E464" s="281" t="s">
        <v>142</v>
      </c>
      <c r="F464" s="282">
        <v>0.16900000000000001</v>
      </c>
      <c r="G464" s="67"/>
      <c r="H464" s="254">
        <f>ROUND(G464*F464,2)</f>
        <v>0</v>
      </c>
      <c r="I464" s="284"/>
    </row>
    <row r="465" spans="1:9" ht="12" x14ac:dyDescent="0.2">
      <c r="A465" s="177"/>
      <c r="B465" s="221" t="s">
        <v>985</v>
      </c>
      <c r="C465" s="210" t="s">
        <v>986</v>
      </c>
      <c r="D465" s="211" t="s">
        <v>9625</v>
      </c>
      <c r="E465" s="212"/>
      <c r="F465" s="210" t="s">
        <v>986</v>
      </c>
      <c r="G465" s="212"/>
      <c r="H465" s="212"/>
      <c r="I465" s="355"/>
    </row>
    <row r="466" spans="1:9" ht="12" x14ac:dyDescent="0.2">
      <c r="A466" s="178"/>
      <c r="B466" s="221" t="s">
        <v>985</v>
      </c>
      <c r="C466" s="213" t="s">
        <v>986</v>
      </c>
      <c r="D466" s="214" t="s">
        <v>9626</v>
      </c>
      <c r="E466" s="215"/>
      <c r="F466" s="216">
        <v>1.6E-2</v>
      </c>
      <c r="G466" s="215"/>
      <c r="H466" s="215"/>
      <c r="I466" s="355"/>
    </row>
    <row r="467" spans="1:9" ht="12" x14ac:dyDescent="0.2">
      <c r="A467" s="177"/>
      <c r="B467" s="221" t="s">
        <v>985</v>
      </c>
      <c r="C467" s="210" t="s">
        <v>986</v>
      </c>
      <c r="D467" s="211" t="s">
        <v>3332</v>
      </c>
      <c r="E467" s="212"/>
      <c r="F467" s="210" t="s">
        <v>986</v>
      </c>
      <c r="G467" s="212"/>
      <c r="H467" s="212"/>
      <c r="I467" s="355"/>
    </row>
    <row r="468" spans="1:9" ht="12" x14ac:dyDescent="0.2">
      <c r="A468" s="178"/>
      <c r="B468" s="221" t="s">
        <v>985</v>
      </c>
      <c r="C468" s="213" t="s">
        <v>986</v>
      </c>
      <c r="D468" s="214" t="s">
        <v>9627</v>
      </c>
      <c r="E468" s="215"/>
      <c r="F468" s="216">
        <v>0.03</v>
      </c>
      <c r="G468" s="215"/>
      <c r="H468" s="215"/>
      <c r="I468" s="355"/>
    </row>
    <row r="469" spans="1:9" ht="12" x14ac:dyDescent="0.2">
      <c r="A469" s="178"/>
      <c r="B469" s="221" t="s">
        <v>985</v>
      </c>
      <c r="C469" s="213" t="s">
        <v>986</v>
      </c>
      <c r="D469" s="214" t="s">
        <v>9628</v>
      </c>
      <c r="E469" s="215"/>
      <c r="F469" s="216">
        <v>5.0000000000000001E-3</v>
      </c>
      <c r="G469" s="215"/>
      <c r="H469" s="215"/>
      <c r="I469" s="355"/>
    </row>
    <row r="470" spans="1:9" ht="12" x14ac:dyDescent="0.2">
      <c r="A470" s="178"/>
      <c r="B470" s="221" t="s">
        <v>985</v>
      </c>
      <c r="C470" s="213" t="s">
        <v>986</v>
      </c>
      <c r="D470" s="214" t="s">
        <v>9629</v>
      </c>
      <c r="E470" s="215"/>
      <c r="F470" s="216">
        <v>4.2000000000000003E-2</v>
      </c>
      <c r="G470" s="215"/>
      <c r="H470" s="215"/>
      <c r="I470" s="355"/>
    </row>
    <row r="471" spans="1:9" ht="12" x14ac:dyDescent="0.2">
      <c r="A471" s="177"/>
      <c r="B471" s="221" t="s">
        <v>985</v>
      </c>
      <c r="C471" s="210" t="s">
        <v>986</v>
      </c>
      <c r="D471" s="211" t="s">
        <v>3323</v>
      </c>
      <c r="E471" s="212"/>
      <c r="F471" s="210" t="s">
        <v>986</v>
      </c>
      <c r="G471" s="212"/>
      <c r="H471" s="212"/>
      <c r="I471" s="355"/>
    </row>
    <row r="472" spans="1:9" ht="12" x14ac:dyDescent="0.2">
      <c r="A472" s="178"/>
      <c r="B472" s="221" t="s">
        <v>985</v>
      </c>
      <c r="C472" s="213" t="s">
        <v>986</v>
      </c>
      <c r="D472" s="214" t="s">
        <v>9627</v>
      </c>
      <c r="E472" s="215"/>
      <c r="F472" s="216">
        <v>0.03</v>
      </c>
      <c r="G472" s="215"/>
      <c r="H472" s="215"/>
      <c r="I472" s="355"/>
    </row>
    <row r="473" spans="1:9" ht="12" x14ac:dyDescent="0.2">
      <c r="A473" s="178"/>
      <c r="B473" s="221" t="s">
        <v>985</v>
      </c>
      <c r="C473" s="213" t="s">
        <v>986</v>
      </c>
      <c r="D473" s="214" t="s">
        <v>9630</v>
      </c>
      <c r="E473" s="215"/>
      <c r="F473" s="216">
        <v>8.0000000000000002E-3</v>
      </c>
      <c r="G473" s="215"/>
      <c r="H473" s="215"/>
      <c r="I473" s="355"/>
    </row>
    <row r="474" spans="1:9" ht="12" x14ac:dyDescent="0.2">
      <c r="A474" s="177"/>
      <c r="B474" s="221" t="s">
        <v>985</v>
      </c>
      <c r="C474" s="210" t="s">
        <v>986</v>
      </c>
      <c r="D474" s="211" t="s">
        <v>3325</v>
      </c>
      <c r="E474" s="212"/>
      <c r="F474" s="210" t="s">
        <v>986</v>
      </c>
      <c r="G474" s="212"/>
      <c r="H474" s="212"/>
      <c r="I474" s="355"/>
    </row>
    <row r="475" spans="1:9" ht="12" x14ac:dyDescent="0.2">
      <c r="A475" s="178"/>
      <c r="B475" s="221" t="s">
        <v>985</v>
      </c>
      <c r="C475" s="213" t="s">
        <v>986</v>
      </c>
      <c r="D475" s="214" t="s">
        <v>9627</v>
      </c>
      <c r="E475" s="215"/>
      <c r="F475" s="216">
        <v>0.03</v>
      </c>
      <c r="G475" s="215"/>
      <c r="H475" s="215"/>
      <c r="I475" s="355"/>
    </row>
    <row r="476" spans="1:9" ht="12" x14ac:dyDescent="0.2">
      <c r="A476" s="178"/>
      <c r="B476" s="221" t="s">
        <v>985</v>
      </c>
      <c r="C476" s="213" t="s">
        <v>986</v>
      </c>
      <c r="D476" s="214" t="s">
        <v>9631</v>
      </c>
      <c r="E476" s="215"/>
      <c r="F476" s="216">
        <v>8.0000000000000002E-3</v>
      </c>
      <c r="G476" s="215"/>
      <c r="H476" s="215"/>
      <c r="I476" s="355"/>
    </row>
    <row r="477" spans="1:9" ht="12" x14ac:dyDescent="0.2">
      <c r="A477" s="179"/>
      <c r="B477" s="221" t="s">
        <v>985</v>
      </c>
      <c r="C477" s="217" t="s">
        <v>986</v>
      </c>
      <c r="D477" s="218" t="s">
        <v>1023</v>
      </c>
      <c r="E477" s="219"/>
      <c r="F477" s="220">
        <v>0.16900000000000001</v>
      </c>
      <c r="G477" s="219"/>
      <c r="H477" s="219"/>
      <c r="I477" s="355"/>
    </row>
    <row r="478" spans="1:9" ht="24.95" customHeight="1" x14ac:dyDescent="0.25">
      <c r="A478" s="278" t="s">
        <v>900</v>
      </c>
      <c r="B478" s="278" t="s">
        <v>979</v>
      </c>
      <c r="C478" s="279" t="s">
        <v>6193</v>
      </c>
      <c r="D478" s="280" t="s">
        <v>6194</v>
      </c>
      <c r="E478" s="281" t="s">
        <v>106</v>
      </c>
      <c r="F478" s="282">
        <v>63.72</v>
      </c>
      <c r="G478" s="67"/>
      <c r="H478" s="254">
        <f>ROUND(G478*F478,2)</f>
        <v>0</v>
      </c>
      <c r="I478" s="284"/>
    </row>
    <row r="479" spans="1:9" ht="12" x14ac:dyDescent="0.2">
      <c r="A479" s="177"/>
      <c r="B479" s="221" t="s">
        <v>985</v>
      </c>
      <c r="C479" s="210" t="s">
        <v>986</v>
      </c>
      <c r="D479" s="211" t="s">
        <v>9632</v>
      </c>
      <c r="E479" s="212"/>
      <c r="F479" s="210" t="s">
        <v>986</v>
      </c>
      <c r="G479" s="212"/>
      <c r="H479" s="212"/>
      <c r="I479" s="355"/>
    </row>
    <row r="480" spans="1:9" ht="12" x14ac:dyDescent="0.2">
      <c r="A480" s="177"/>
      <c r="B480" s="221" t="s">
        <v>985</v>
      </c>
      <c r="C480" s="210" t="s">
        <v>986</v>
      </c>
      <c r="D480" s="211" t="s">
        <v>6196</v>
      </c>
      <c r="E480" s="212"/>
      <c r="F480" s="210" t="s">
        <v>986</v>
      </c>
      <c r="G480" s="212"/>
      <c r="H480" s="212"/>
      <c r="I480" s="355"/>
    </row>
    <row r="481" spans="1:9" ht="12" x14ac:dyDescent="0.2">
      <c r="A481" s="178"/>
      <c r="B481" s="221" t="s">
        <v>985</v>
      </c>
      <c r="C481" s="213" t="s">
        <v>986</v>
      </c>
      <c r="D481" s="214" t="s">
        <v>9633</v>
      </c>
      <c r="E481" s="215"/>
      <c r="F481" s="216">
        <v>10.71</v>
      </c>
      <c r="G481" s="215"/>
      <c r="H481" s="215"/>
      <c r="I481" s="355"/>
    </row>
    <row r="482" spans="1:9" ht="12" x14ac:dyDescent="0.2">
      <c r="A482" s="178"/>
      <c r="B482" s="221" t="s">
        <v>985</v>
      </c>
      <c r="C482" s="213" t="s">
        <v>986</v>
      </c>
      <c r="D482" s="214" t="s">
        <v>9634</v>
      </c>
      <c r="E482" s="215"/>
      <c r="F482" s="216">
        <v>16.809999999999999</v>
      </c>
      <c r="G482" s="215"/>
      <c r="H482" s="215"/>
      <c r="I482" s="355"/>
    </row>
    <row r="483" spans="1:9" ht="12" x14ac:dyDescent="0.2">
      <c r="A483" s="178"/>
      <c r="B483" s="221" t="s">
        <v>985</v>
      </c>
      <c r="C483" s="213" t="s">
        <v>986</v>
      </c>
      <c r="D483" s="214" t="s">
        <v>9635</v>
      </c>
      <c r="E483" s="215"/>
      <c r="F483" s="216">
        <v>5.59</v>
      </c>
      <c r="G483" s="215"/>
      <c r="H483" s="215"/>
      <c r="I483" s="355"/>
    </row>
    <row r="484" spans="1:9" ht="12" x14ac:dyDescent="0.2">
      <c r="A484" s="178"/>
      <c r="B484" s="221" t="s">
        <v>985</v>
      </c>
      <c r="C484" s="213" t="s">
        <v>986</v>
      </c>
      <c r="D484" s="214" t="s">
        <v>9636</v>
      </c>
      <c r="E484" s="215"/>
      <c r="F484" s="216">
        <v>13.96</v>
      </c>
      <c r="G484" s="215"/>
      <c r="H484" s="215"/>
      <c r="I484" s="355"/>
    </row>
    <row r="485" spans="1:9" ht="12" x14ac:dyDescent="0.2">
      <c r="A485" s="178"/>
      <c r="B485" s="221" t="s">
        <v>985</v>
      </c>
      <c r="C485" s="213" t="s">
        <v>986</v>
      </c>
      <c r="D485" s="214" t="s">
        <v>9637</v>
      </c>
      <c r="E485" s="215"/>
      <c r="F485" s="216">
        <v>13.54</v>
      </c>
      <c r="G485" s="215"/>
      <c r="H485" s="215"/>
      <c r="I485" s="355"/>
    </row>
    <row r="486" spans="1:9" ht="12" x14ac:dyDescent="0.2">
      <c r="A486" s="178"/>
      <c r="B486" s="221" t="s">
        <v>985</v>
      </c>
      <c r="C486" s="213" t="s">
        <v>986</v>
      </c>
      <c r="D486" s="214" t="s">
        <v>9638</v>
      </c>
      <c r="E486" s="215"/>
      <c r="F486" s="216">
        <v>3.11</v>
      </c>
      <c r="G486" s="215"/>
      <c r="H486" s="215"/>
      <c r="I486" s="355"/>
    </row>
    <row r="487" spans="1:9" ht="12" x14ac:dyDescent="0.2">
      <c r="A487" s="179"/>
      <c r="B487" s="221" t="s">
        <v>985</v>
      </c>
      <c r="C487" s="217" t="s">
        <v>986</v>
      </c>
      <c r="D487" s="218" t="s">
        <v>1023</v>
      </c>
      <c r="E487" s="219"/>
      <c r="F487" s="220">
        <v>63.72</v>
      </c>
      <c r="G487" s="219"/>
      <c r="H487" s="219"/>
      <c r="I487" s="355"/>
    </row>
    <row r="488" spans="1:9" ht="24.95" customHeight="1" x14ac:dyDescent="0.25">
      <c r="A488" s="278" t="s">
        <v>902</v>
      </c>
      <c r="B488" s="278" t="s">
        <v>979</v>
      </c>
      <c r="C488" s="279" t="s">
        <v>6203</v>
      </c>
      <c r="D488" s="280" t="s">
        <v>6204</v>
      </c>
      <c r="E488" s="281" t="s">
        <v>106</v>
      </c>
      <c r="F488" s="282">
        <v>20.010000000000002</v>
      </c>
      <c r="G488" s="67"/>
      <c r="H488" s="254">
        <f>ROUND(G488*F488,2)</f>
        <v>0</v>
      </c>
      <c r="I488" s="284"/>
    </row>
    <row r="489" spans="1:9" ht="9.9499999999999993" customHeight="1" x14ac:dyDescent="0.2">
      <c r="A489" s="177"/>
      <c r="B489" s="221" t="s">
        <v>985</v>
      </c>
      <c r="C489" s="210" t="s">
        <v>986</v>
      </c>
      <c r="D489" s="211" t="s">
        <v>6205</v>
      </c>
      <c r="E489" s="212"/>
      <c r="F489" s="210" t="s">
        <v>986</v>
      </c>
      <c r="G489" s="212"/>
      <c r="H489" s="212"/>
      <c r="I489" s="355"/>
    </row>
    <row r="490" spans="1:9" ht="9.9499999999999993" customHeight="1" x14ac:dyDescent="0.2">
      <c r="A490" s="178"/>
      <c r="B490" s="221" t="s">
        <v>985</v>
      </c>
      <c r="C490" s="213" t="s">
        <v>986</v>
      </c>
      <c r="D490" s="214" t="s">
        <v>9639</v>
      </c>
      <c r="E490" s="215"/>
      <c r="F490" s="216">
        <v>3.8</v>
      </c>
      <c r="G490" s="215"/>
      <c r="H490" s="215"/>
      <c r="I490" s="355"/>
    </row>
    <row r="491" spans="1:9" ht="9.9499999999999993" customHeight="1" x14ac:dyDescent="0.2">
      <c r="A491" s="177"/>
      <c r="B491" s="221" t="s">
        <v>985</v>
      </c>
      <c r="C491" s="210" t="s">
        <v>986</v>
      </c>
      <c r="D491" s="211" t="s">
        <v>6209</v>
      </c>
      <c r="E491" s="212"/>
      <c r="F491" s="210" t="s">
        <v>986</v>
      </c>
      <c r="G491" s="212"/>
      <c r="H491" s="212"/>
      <c r="I491" s="355"/>
    </row>
    <row r="492" spans="1:9" ht="9.9499999999999993" customHeight="1" x14ac:dyDescent="0.2">
      <c r="A492" s="178"/>
      <c r="B492" s="221" t="s">
        <v>985</v>
      </c>
      <c r="C492" s="213" t="s">
        <v>986</v>
      </c>
      <c r="D492" s="214" t="s">
        <v>9640</v>
      </c>
      <c r="E492" s="215"/>
      <c r="F492" s="216">
        <v>3.41</v>
      </c>
      <c r="G492" s="215"/>
      <c r="H492" s="215"/>
      <c r="I492" s="355"/>
    </row>
    <row r="493" spans="1:9" ht="9.9499999999999993" customHeight="1" x14ac:dyDescent="0.2">
      <c r="A493" s="177"/>
      <c r="B493" s="221" t="s">
        <v>985</v>
      </c>
      <c r="C493" s="210" t="s">
        <v>986</v>
      </c>
      <c r="D493" s="211" t="s">
        <v>6211</v>
      </c>
      <c r="E493" s="212"/>
      <c r="F493" s="210" t="s">
        <v>986</v>
      </c>
      <c r="G493" s="212"/>
      <c r="H493" s="212"/>
      <c r="I493" s="355"/>
    </row>
    <row r="494" spans="1:9" ht="9.9499999999999993" customHeight="1" x14ac:dyDescent="0.2">
      <c r="A494" s="178"/>
      <c r="B494" s="221" t="s">
        <v>985</v>
      </c>
      <c r="C494" s="213" t="s">
        <v>986</v>
      </c>
      <c r="D494" s="214" t="s">
        <v>9641</v>
      </c>
      <c r="E494" s="215"/>
      <c r="F494" s="216">
        <v>3.2</v>
      </c>
      <c r="G494" s="215"/>
      <c r="H494" s="215"/>
      <c r="I494" s="355"/>
    </row>
    <row r="495" spans="1:9" ht="9.9499999999999993" customHeight="1" x14ac:dyDescent="0.2">
      <c r="A495" s="177"/>
      <c r="B495" s="221" t="s">
        <v>985</v>
      </c>
      <c r="C495" s="210" t="s">
        <v>986</v>
      </c>
      <c r="D495" s="211" t="s">
        <v>6213</v>
      </c>
      <c r="E495" s="212"/>
      <c r="F495" s="210" t="s">
        <v>986</v>
      </c>
      <c r="G495" s="212"/>
      <c r="H495" s="212"/>
      <c r="I495" s="355"/>
    </row>
    <row r="496" spans="1:9" ht="9.9499999999999993" customHeight="1" x14ac:dyDescent="0.2">
      <c r="A496" s="178"/>
      <c r="B496" s="221" t="s">
        <v>985</v>
      </c>
      <c r="C496" s="213" t="s">
        <v>986</v>
      </c>
      <c r="D496" s="214" t="s">
        <v>9641</v>
      </c>
      <c r="E496" s="215"/>
      <c r="F496" s="216">
        <v>3.2</v>
      </c>
      <c r="G496" s="215"/>
      <c r="H496" s="215"/>
      <c r="I496" s="355"/>
    </row>
    <row r="497" spans="1:9" ht="9.9499999999999993" customHeight="1" x14ac:dyDescent="0.2">
      <c r="A497" s="177"/>
      <c r="B497" s="221" t="s">
        <v>985</v>
      </c>
      <c r="C497" s="210" t="s">
        <v>986</v>
      </c>
      <c r="D497" s="211" t="s">
        <v>6215</v>
      </c>
      <c r="E497" s="212"/>
      <c r="F497" s="210" t="s">
        <v>986</v>
      </c>
      <c r="G497" s="212"/>
      <c r="H497" s="212"/>
      <c r="I497" s="355"/>
    </row>
    <row r="498" spans="1:9" ht="9.9499999999999993" customHeight="1" x14ac:dyDescent="0.2">
      <c r="A498" s="178"/>
      <c r="B498" s="221" t="s">
        <v>985</v>
      </c>
      <c r="C498" s="213" t="s">
        <v>986</v>
      </c>
      <c r="D498" s="214" t="s">
        <v>9641</v>
      </c>
      <c r="E498" s="215"/>
      <c r="F498" s="216">
        <v>3.2</v>
      </c>
      <c r="G498" s="215"/>
      <c r="H498" s="215"/>
      <c r="I498" s="355"/>
    </row>
    <row r="499" spans="1:9" ht="9.9499999999999993" customHeight="1" x14ac:dyDescent="0.2">
      <c r="A499" s="177"/>
      <c r="B499" s="221" t="s">
        <v>985</v>
      </c>
      <c r="C499" s="210" t="s">
        <v>986</v>
      </c>
      <c r="D499" s="211" t="s">
        <v>6207</v>
      </c>
      <c r="E499" s="212"/>
      <c r="F499" s="210" t="s">
        <v>986</v>
      </c>
      <c r="G499" s="212"/>
      <c r="H499" s="212"/>
      <c r="I499" s="355"/>
    </row>
    <row r="500" spans="1:9" ht="9.9499999999999993" customHeight="1" x14ac:dyDescent="0.2">
      <c r="A500" s="178"/>
      <c r="B500" s="221" t="s">
        <v>985</v>
      </c>
      <c r="C500" s="213" t="s">
        <v>986</v>
      </c>
      <c r="D500" s="214" t="s">
        <v>9641</v>
      </c>
      <c r="E500" s="215"/>
      <c r="F500" s="216">
        <v>3.2</v>
      </c>
      <c r="G500" s="215"/>
      <c r="H500" s="215"/>
      <c r="I500" s="355"/>
    </row>
    <row r="501" spans="1:9" ht="9.9499999999999993" customHeight="1" x14ac:dyDescent="0.2">
      <c r="A501" s="179"/>
      <c r="B501" s="221" t="s">
        <v>985</v>
      </c>
      <c r="C501" s="217" t="s">
        <v>986</v>
      </c>
      <c r="D501" s="218" t="s">
        <v>1023</v>
      </c>
      <c r="E501" s="219"/>
      <c r="F501" s="220">
        <v>20.010000000000002</v>
      </c>
      <c r="G501" s="219"/>
      <c r="H501" s="219"/>
      <c r="I501" s="355"/>
    </row>
    <row r="502" spans="1:9" ht="24.95" customHeight="1" x14ac:dyDescent="0.25">
      <c r="A502" s="278" t="s">
        <v>904</v>
      </c>
      <c r="B502" s="278" t="s">
        <v>979</v>
      </c>
      <c r="C502" s="279" t="s">
        <v>3319</v>
      </c>
      <c r="D502" s="280" t="s">
        <v>3320</v>
      </c>
      <c r="E502" s="281" t="s">
        <v>106</v>
      </c>
      <c r="F502" s="282">
        <v>56.98</v>
      </c>
      <c r="G502" s="67"/>
      <c r="H502" s="254">
        <f>ROUND(G502*F502,2)</f>
        <v>0</v>
      </c>
      <c r="I502" s="284"/>
    </row>
    <row r="503" spans="1:9" ht="9.9499999999999993" customHeight="1" x14ac:dyDescent="0.2">
      <c r="A503" s="177"/>
      <c r="B503" s="221" t="s">
        <v>985</v>
      </c>
      <c r="C503" s="210" t="s">
        <v>986</v>
      </c>
      <c r="D503" s="211" t="s">
        <v>6209</v>
      </c>
      <c r="E503" s="212"/>
      <c r="F503" s="210" t="s">
        <v>986</v>
      </c>
      <c r="G503" s="212"/>
      <c r="H503" s="212"/>
      <c r="I503" s="355"/>
    </row>
    <row r="504" spans="1:9" ht="9.9499999999999993" customHeight="1" x14ac:dyDescent="0.2">
      <c r="A504" s="178"/>
      <c r="B504" s="221" t="s">
        <v>985</v>
      </c>
      <c r="C504" s="213" t="s">
        <v>986</v>
      </c>
      <c r="D504" s="214" t="s">
        <v>9642</v>
      </c>
      <c r="E504" s="215"/>
      <c r="F504" s="216">
        <v>11.73</v>
      </c>
      <c r="G504" s="215"/>
      <c r="H504" s="215"/>
      <c r="I504" s="355"/>
    </row>
    <row r="505" spans="1:9" ht="9.9499999999999993" customHeight="1" x14ac:dyDescent="0.2">
      <c r="A505" s="177"/>
      <c r="B505" s="221" t="s">
        <v>985</v>
      </c>
      <c r="C505" s="210" t="s">
        <v>986</v>
      </c>
      <c r="D505" s="211" t="s">
        <v>6211</v>
      </c>
      <c r="E505" s="212"/>
      <c r="F505" s="210" t="s">
        <v>986</v>
      </c>
      <c r="G505" s="212"/>
      <c r="H505" s="212"/>
      <c r="I505" s="355"/>
    </row>
    <row r="506" spans="1:9" ht="9.9499999999999993" customHeight="1" x14ac:dyDescent="0.2">
      <c r="A506" s="178"/>
      <c r="B506" s="221" t="s">
        <v>985</v>
      </c>
      <c r="C506" s="213" t="s">
        <v>986</v>
      </c>
      <c r="D506" s="214" t="s">
        <v>9643</v>
      </c>
      <c r="E506" s="215"/>
      <c r="F506" s="216">
        <v>9.4700000000000006</v>
      </c>
      <c r="G506" s="215"/>
      <c r="H506" s="215"/>
      <c r="I506" s="355"/>
    </row>
    <row r="507" spans="1:9" ht="9.9499999999999993" customHeight="1" x14ac:dyDescent="0.2">
      <c r="A507" s="177"/>
      <c r="B507" s="221" t="s">
        <v>985</v>
      </c>
      <c r="C507" s="210" t="s">
        <v>986</v>
      </c>
      <c r="D507" s="211" t="s">
        <v>6213</v>
      </c>
      <c r="E507" s="212"/>
      <c r="F507" s="210" t="s">
        <v>986</v>
      </c>
      <c r="G507" s="212"/>
      <c r="H507" s="212"/>
      <c r="I507" s="355"/>
    </row>
    <row r="508" spans="1:9" ht="9.9499999999999993" customHeight="1" x14ac:dyDescent="0.2">
      <c r="A508" s="178"/>
      <c r="B508" s="221" t="s">
        <v>985</v>
      </c>
      <c r="C508" s="213" t="s">
        <v>986</v>
      </c>
      <c r="D508" s="214" t="s">
        <v>9644</v>
      </c>
      <c r="E508" s="215"/>
      <c r="F508" s="216">
        <v>9.5399999999999991</v>
      </c>
      <c r="G508" s="215"/>
      <c r="H508" s="215"/>
      <c r="I508" s="355"/>
    </row>
    <row r="509" spans="1:9" ht="9.9499999999999993" customHeight="1" x14ac:dyDescent="0.2">
      <c r="A509" s="177"/>
      <c r="B509" s="221" t="s">
        <v>985</v>
      </c>
      <c r="C509" s="210" t="s">
        <v>986</v>
      </c>
      <c r="D509" s="211" t="s">
        <v>6215</v>
      </c>
      <c r="E509" s="212"/>
      <c r="F509" s="210" t="s">
        <v>986</v>
      </c>
      <c r="G509" s="212"/>
      <c r="H509" s="212"/>
      <c r="I509" s="355"/>
    </row>
    <row r="510" spans="1:9" ht="9.9499999999999993" customHeight="1" x14ac:dyDescent="0.2">
      <c r="A510" s="178"/>
      <c r="B510" s="221" t="s">
        <v>985</v>
      </c>
      <c r="C510" s="213" t="s">
        <v>986</v>
      </c>
      <c r="D510" s="214" t="s">
        <v>9645</v>
      </c>
      <c r="E510" s="215"/>
      <c r="F510" s="216">
        <v>9.8800000000000008</v>
      </c>
      <c r="G510" s="215"/>
      <c r="H510" s="215"/>
      <c r="I510" s="355"/>
    </row>
    <row r="511" spans="1:9" ht="9.9499999999999993" customHeight="1" x14ac:dyDescent="0.2">
      <c r="A511" s="177"/>
      <c r="B511" s="221" t="s">
        <v>985</v>
      </c>
      <c r="C511" s="210" t="s">
        <v>986</v>
      </c>
      <c r="D511" s="211" t="s">
        <v>6207</v>
      </c>
      <c r="E511" s="212"/>
      <c r="F511" s="210" t="s">
        <v>986</v>
      </c>
      <c r="G511" s="212"/>
      <c r="H511" s="212"/>
      <c r="I511" s="355"/>
    </row>
    <row r="512" spans="1:9" ht="9.9499999999999993" customHeight="1" x14ac:dyDescent="0.2">
      <c r="A512" s="178"/>
      <c r="B512" s="221" t="s">
        <v>985</v>
      </c>
      <c r="C512" s="213" t="s">
        <v>986</v>
      </c>
      <c r="D512" s="214" t="s">
        <v>9646</v>
      </c>
      <c r="E512" s="215"/>
      <c r="F512" s="216">
        <v>16.36</v>
      </c>
      <c r="G512" s="215"/>
      <c r="H512" s="215"/>
      <c r="I512" s="355"/>
    </row>
    <row r="513" spans="1:9" ht="9.9499999999999993" customHeight="1" x14ac:dyDescent="0.2">
      <c r="A513" s="179"/>
      <c r="B513" s="221" t="s">
        <v>985</v>
      </c>
      <c r="C513" s="217" t="s">
        <v>986</v>
      </c>
      <c r="D513" s="218" t="s">
        <v>1023</v>
      </c>
      <c r="E513" s="219"/>
      <c r="F513" s="220">
        <v>56.98</v>
      </c>
      <c r="G513" s="219"/>
      <c r="H513" s="219"/>
      <c r="I513" s="355"/>
    </row>
    <row r="514" spans="1:9" ht="24.95" customHeight="1" x14ac:dyDescent="0.25">
      <c r="A514" s="278" t="s">
        <v>906</v>
      </c>
      <c r="B514" s="278" t="s">
        <v>979</v>
      </c>
      <c r="C514" s="279" t="s">
        <v>1087</v>
      </c>
      <c r="D514" s="280" t="s">
        <v>1088</v>
      </c>
      <c r="E514" s="281" t="s">
        <v>106</v>
      </c>
      <c r="F514" s="282">
        <v>85.84</v>
      </c>
      <c r="G514" s="67"/>
      <c r="H514" s="254">
        <f>ROUND(G514*F514,2)</f>
        <v>0</v>
      </c>
      <c r="I514" s="284"/>
    </row>
    <row r="515" spans="1:9" ht="9.9499999999999993" customHeight="1" x14ac:dyDescent="0.2">
      <c r="A515" s="177"/>
      <c r="B515" s="221" t="s">
        <v>985</v>
      </c>
      <c r="C515" s="210" t="s">
        <v>986</v>
      </c>
      <c r="D515" s="211" t="s">
        <v>9551</v>
      </c>
      <c r="E515" s="212"/>
      <c r="F515" s="210" t="s">
        <v>986</v>
      </c>
      <c r="G515" s="212"/>
      <c r="H515" s="212"/>
      <c r="I515" s="355"/>
    </row>
    <row r="516" spans="1:9" ht="9.9499999999999993" customHeight="1" x14ac:dyDescent="0.2">
      <c r="A516" s="178"/>
      <c r="B516" s="221" t="s">
        <v>985</v>
      </c>
      <c r="C516" s="213" t="s">
        <v>986</v>
      </c>
      <c r="D516" s="214" t="s">
        <v>9552</v>
      </c>
      <c r="E516" s="215"/>
      <c r="F516" s="216">
        <v>9.26</v>
      </c>
      <c r="G516" s="215"/>
      <c r="H516" s="215"/>
      <c r="I516" s="355"/>
    </row>
    <row r="517" spans="1:9" ht="9.9499999999999993" customHeight="1" x14ac:dyDescent="0.2">
      <c r="A517" s="178"/>
      <c r="B517" s="221" t="s">
        <v>985</v>
      </c>
      <c r="C517" s="213" t="s">
        <v>986</v>
      </c>
      <c r="D517" s="214" t="s">
        <v>9553</v>
      </c>
      <c r="E517" s="215"/>
      <c r="F517" s="216">
        <v>14.68</v>
      </c>
      <c r="G517" s="215"/>
      <c r="H517" s="215"/>
      <c r="I517" s="355"/>
    </row>
    <row r="518" spans="1:9" ht="9.9499999999999993" customHeight="1" x14ac:dyDescent="0.2">
      <c r="A518" s="178"/>
      <c r="B518" s="221" t="s">
        <v>985</v>
      </c>
      <c r="C518" s="213" t="s">
        <v>986</v>
      </c>
      <c r="D518" s="214" t="s">
        <v>9554</v>
      </c>
      <c r="E518" s="215"/>
      <c r="F518" s="216">
        <v>12.47</v>
      </c>
      <c r="G518" s="215"/>
      <c r="H518" s="215"/>
      <c r="I518" s="355"/>
    </row>
    <row r="519" spans="1:9" ht="9.9499999999999993" customHeight="1" x14ac:dyDescent="0.2">
      <c r="A519" s="178"/>
      <c r="B519" s="221" t="s">
        <v>985</v>
      </c>
      <c r="C519" s="213" t="s">
        <v>986</v>
      </c>
      <c r="D519" s="214" t="s">
        <v>9555</v>
      </c>
      <c r="E519" s="215"/>
      <c r="F519" s="216">
        <v>12.44</v>
      </c>
      <c r="G519" s="215"/>
      <c r="H519" s="215"/>
      <c r="I519" s="355"/>
    </row>
    <row r="520" spans="1:9" ht="9.9499999999999993" customHeight="1" x14ac:dyDescent="0.2">
      <c r="A520" s="178"/>
      <c r="B520" s="221" t="s">
        <v>985</v>
      </c>
      <c r="C520" s="213" t="s">
        <v>986</v>
      </c>
      <c r="D520" s="214" t="s">
        <v>9556</v>
      </c>
      <c r="E520" s="215"/>
      <c r="F520" s="216">
        <v>12.96</v>
      </c>
      <c r="G520" s="215"/>
      <c r="H520" s="215"/>
      <c r="I520" s="355"/>
    </row>
    <row r="521" spans="1:9" ht="9.9499999999999993" customHeight="1" x14ac:dyDescent="0.2">
      <c r="A521" s="178"/>
      <c r="B521" s="221" t="s">
        <v>985</v>
      </c>
      <c r="C521" s="213" t="s">
        <v>986</v>
      </c>
      <c r="D521" s="214" t="s">
        <v>9557</v>
      </c>
      <c r="E521" s="215"/>
      <c r="F521" s="216">
        <v>20.23</v>
      </c>
      <c r="G521" s="215"/>
      <c r="H521" s="215"/>
      <c r="I521" s="355"/>
    </row>
    <row r="522" spans="1:9" ht="9.9499999999999993" customHeight="1" x14ac:dyDescent="0.2">
      <c r="A522" s="181"/>
      <c r="B522" s="221" t="s">
        <v>985</v>
      </c>
      <c r="C522" s="223" t="s">
        <v>986</v>
      </c>
      <c r="D522" s="224" t="s">
        <v>988</v>
      </c>
      <c r="E522" s="225"/>
      <c r="F522" s="226">
        <v>82.04</v>
      </c>
      <c r="G522" s="225"/>
      <c r="H522" s="225"/>
      <c r="I522" s="355"/>
    </row>
    <row r="523" spans="1:9" ht="9.9499999999999993" customHeight="1" x14ac:dyDescent="0.2">
      <c r="A523" s="177"/>
      <c r="B523" s="221" t="s">
        <v>985</v>
      </c>
      <c r="C523" s="210" t="s">
        <v>986</v>
      </c>
      <c r="D523" s="211" t="s">
        <v>9558</v>
      </c>
      <c r="E523" s="212"/>
      <c r="F523" s="210" t="s">
        <v>986</v>
      </c>
      <c r="G523" s="212"/>
      <c r="H523" s="212"/>
      <c r="I523" s="355"/>
    </row>
    <row r="524" spans="1:9" ht="9.9499999999999993" customHeight="1" x14ac:dyDescent="0.2">
      <c r="A524" s="178"/>
      <c r="B524" s="221" t="s">
        <v>985</v>
      </c>
      <c r="C524" s="213" t="s">
        <v>986</v>
      </c>
      <c r="D524" s="214" t="s">
        <v>9559</v>
      </c>
      <c r="E524" s="215"/>
      <c r="F524" s="216">
        <v>3.8</v>
      </c>
      <c r="G524" s="215"/>
      <c r="H524" s="215"/>
      <c r="I524" s="355"/>
    </row>
    <row r="525" spans="1:9" ht="9.9499999999999993" customHeight="1" x14ac:dyDescent="0.2">
      <c r="A525" s="179"/>
      <c r="B525" s="221" t="s">
        <v>985</v>
      </c>
      <c r="C525" s="217" t="s">
        <v>986</v>
      </c>
      <c r="D525" s="218" t="s">
        <v>1023</v>
      </c>
      <c r="E525" s="219"/>
      <c r="F525" s="220">
        <v>85.84</v>
      </c>
      <c r="G525" s="219"/>
      <c r="H525" s="219"/>
      <c r="I525" s="355"/>
    </row>
    <row r="526" spans="1:9" ht="24.95" customHeight="1" x14ac:dyDescent="0.25">
      <c r="A526" s="278" t="s">
        <v>908</v>
      </c>
      <c r="B526" s="278" t="s">
        <v>979</v>
      </c>
      <c r="C526" s="279" t="s">
        <v>3355</v>
      </c>
      <c r="D526" s="280" t="s">
        <v>3356</v>
      </c>
      <c r="E526" s="281" t="s">
        <v>142</v>
      </c>
      <c r="F526" s="282">
        <v>3.851</v>
      </c>
      <c r="G526" s="67"/>
      <c r="H526" s="254">
        <f>ROUND(G526*F526,2)</f>
        <v>0</v>
      </c>
      <c r="I526" s="284"/>
    </row>
    <row r="527" spans="1:9" ht="9.9499999999999993" customHeight="1" x14ac:dyDescent="0.2">
      <c r="A527" s="177"/>
      <c r="B527" s="221" t="s">
        <v>985</v>
      </c>
      <c r="C527" s="210" t="s">
        <v>986</v>
      </c>
      <c r="D527" s="211" t="s">
        <v>6205</v>
      </c>
      <c r="E527" s="212"/>
      <c r="F527" s="210" t="s">
        <v>986</v>
      </c>
      <c r="G527" s="212"/>
      <c r="H527" s="212"/>
      <c r="I527" s="355"/>
    </row>
    <row r="528" spans="1:9" ht="9.9499999999999993" customHeight="1" x14ac:dyDescent="0.2">
      <c r="A528" s="178"/>
      <c r="B528" s="221" t="s">
        <v>985</v>
      </c>
      <c r="C528" s="213" t="s">
        <v>986</v>
      </c>
      <c r="D528" s="214" t="s">
        <v>9647</v>
      </c>
      <c r="E528" s="215"/>
      <c r="F528" s="216">
        <v>0.19</v>
      </c>
      <c r="G528" s="215"/>
      <c r="H528" s="215"/>
      <c r="I528" s="355"/>
    </row>
    <row r="529" spans="1:9" ht="9.9499999999999993" customHeight="1" x14ac:dyDescent="0.2">
      <c r="A529" s="177"/>
      <c r="B529" s="221" t="s">
        <v>985</v>
      </c>
      <c r="C529" s="210" t="s">
        <v>986</v>
      </c>
      <c r="D529" s="211" t="s">
        <v>6209</v>
      </c>
      <c r="E529" s="212"/>
      <c r="F529" s="210" t="s">
        <v>986</v>
      </c>
      <c r="G529" s="212"/>
      <c r="H529" s="212"/>
      <c r="I529" s="355"/>
    </row>
    <row r="530" spans="1:9" ht="9.9499999999999993" customHeight="1" x14ac:dyDescent="0.2">
      <c r="A530" s="178"/>
      <c r="B530" s="221" t="s">
        <v>985</v>
      </c>
      <c r="C530" s="213" t="s">
        <v>986</v>
      </c>
      <c r="D530" s="214" t="s">
        <v>9648</v>
      </c>
      <c r="E530" s="215"/>
      <c r="F530" s="216">
        <v>0.17100000000000001</v>
      </c>
      <c r="G530" s="215"/>
      <c r="H530" s="215"/>
      <c r="I530" s="355"/>
    </row>
    <row r="531" spans="1:9" ht="9.9499999999999993" customHeight="1" x14ac:dyDescent="0.2">
      <c r="A531" s="178"/>
      <c r="B531" s="221" t="s">
        <v>985</v>
      </c>
      <c r="C531" s="213" t="s">
        <v>986</v>
      </c>
      <c r="D531" s="214" t="s">
        <v>9649</v>
      </c>
      <c r="E531" s="215"/>
      <c r="F531" s="216">
        <v>0.58699999999999997</v>
      </c>
      <c r="G531" s="215"/>
      <c r="H531" s="215"/>
      <c r="I531" s="355"/>
    </row>
    <row r="532" spans="1:9" ht="9.9499999999999993" customHeight="1" x14ac:dyDescent="0.2">
      <c r="A532" s="177"/>
      <c r="B532" s="221" t="s">
        <v>985</v>
      </c>
      <c r="C532" s="210" t="s">
        <v>986</v>
      </c>
      <c r="D532" s="211" t="s">
        <v>6211</v>
      </c>
      <c r="E532" s="212"/>
      <c r="F532" s="210" t="s">
        <v>986</v>
      </c>
      <c r="G532" s="212"/>
      <c r="H532" s="212"/>
      <c r="I532" s="355"/>
    </row>
    <row r="533" spans="1:9" ht="9.9499999999999993" customHeight="1" x14ac:dyDescent="0.2">
      <c r="A533" s="178"/>
      <c r="B533" s="221" t="s">
        <v>985</v>
      </c>
      <c r="C533" s="213" t="s">
        <v>986</v>
      </c>
      <c r="D533" s="214" t="s">
        <v>9650</v>
      </c>
      <c r="E533" s="215"/>
      <c r="F533" s="216">
        <v>0.16</v>
      </c>
      <c r="G533" s="215"/>
      <c r="H533" s="215"/>
      <c r="I533" s="355"/>
    </row>
    <row r="534" spans="1:9" ht="9.9499999999999993" customHeight="1" x14ac:dyDescent="0.2">
      <c r="A534" s="178"/>
      <c r="B534" s="221" t="s">
        <v>985</v>
      </c>
      <c r="C534" s="213" t="s">
        <v>986</v>
      </c>
      <c r="D534" s="214" t="s">
        <v>9651</v>
      </c>
      <c r="E534" s="215"/>
      <c r="F534" s="216">
        <v>0.47399999999999998</v>
      </c>
      <c r="G534" s="215"/>
      <c r="H534" s="215"/>
      <c r="I534" s="355"/>
    </row>
    <row r="535" spans="1:9" ht="9.9499999999999993" customHeight="1" x14ac:dyDescent="0.2">
      <c r="A535" s="177"/>
      <c r="B535" s="221" t="s">
        <v>985</v>
      </c>
      <c r="C535" s="210" t="s">
        <v>986</v>
      </c>
      <c r="D535" s="211" t="s">
        <v>6213</v>
      </c>
      <c r="E535" s="212"/>
      <c r="F535" s="210" t="s">
        <v>986</v>
      </c>
      <c r="G535" s="212"/>
      <c r="H535" s="212"/>
      <c r="I535" s="355"/>
    </row>
    <row r="536" spans="1:9" ht="9.9499999999999993" customHeight="1" x14ac:dyDescent="0.2">
      <c r="A536" s="178"/>
      <c r="B536" s="221" t="s">
        <v>985</v>
      </c>
      <c r="C536" s="213" t="s">
        <v>986</v>
      </c>
      <c r="D536" s="214" t="s">
        <v>9650</v>
      </c>
      <c r="E536" s="215"/>
      <c r="F536" s="216">
        <v>0.16</v>
      </c>
      <c r="G536" s="215"/>
      <c r="H536" s="215"/>
      <c r="I536" s="355"/>
    </row>
    <row r="537" spans="1:9" ht="9.9499999999999993" customHeight="1" x14ac:dyDescent="0.2">
      <c r="A537" s="178"/>
      <c r="B537" s="221" t="s">
        <v>985</v>
      </c>
      <c r="C537" s="213" t="s">
        <v>986</v>
      </c>
      <c r="D537" s="214" t="s">
        <v>9652</v>
      </c>
      <c r="E537" s="215"/>
      <c r="F537" s="216">
        <v>0.47699999999999998</v>
      </c>
      <c r="G537" s="215"/>
      <c r="H537" s="215"/>
      <c r="I537" s="355"/>
    </row>
    <row r="538" spans="1:9" ht="9.9499999999999993" customHeight="1" x14ac:dyDescent="0.2">
      <c r="A538" s="177"/>
      <c r="B538" s="221" t="s">
        <v>985</v>
      </c>
      <c r="C538" s="210" t="s">
        <v>986</v>
      </c>
      <c r="D538" s="211" t="s">
        <v>6215</v>
      </c>
      <c r="E538" s="212"/>
      <c r="F538" s="210" t="s">
        <v>986</v>
      </c>
      <c r="G538" s="212"/>
      <c r="H538" s="212"/>
      <c r="I538" s="355"/>
    </row>
    <row r="539" spans="1:9" ht="9.9499999999999993" customHeight="1" x14ac:dyDescent="0.2">
      <c r="A539" s="178"/>
      <c r="B539" s="221" t="s">
        <v>985</v>
      </c>
      <c r="C539" s="213" t="s">
        <v>986</v>
      </c>
      <c r="D539" s="214" t="s">
        <v>9650</v>
      </c>
      <c r="E539" s="215"/>
      <c r="F539" s="216">
        <v>0.16</v>
      </c>
      <c r="G539" s="215"/>
      <c r="H539" s="215"/>
      <c r="I539" s="355"/>
    </row>
    <row r="540" spans="1:9" ht="9.9499999999999993" customHeight="1" x14ac:dyDescent="0.2">
      <c r="A540" s="178"/>
      <c r="B540" s="221" t="s">
        <v>985</v>
      </c>
      <c r="C540" s="213" t="s">
        <v>986</v>
      </c>
      <c r="D540" s="214" t="s">
        <v>9653</v>
      </c>
      <c r="E540" s="215"/>
      <c r="F540" s="216">
        <v>0.49399999999999999</v>
      </c>
      <c r="G540" s="215"/>
      <c r="H540" s="215"/>
      <c r="I540" s="355"/>
    </row>
    <row r="541" spans="1:9" ht="9.9499999999999993" customHeight="1" x14ac:dyDescent="0.2">
      <c r="A541" s="177"/>
      <c r="B541" s="221" t="s">
        <v>985</v>
      </c>
      <c r="C541" s="210" t="s">
        <v>986</v>
      </c>
      <c r="D541" s="211" t="s">
        <v>6207</v>
      </c>
      <c r="E541" s="212"/>
      <c r="F541" s="210" t="s">
        <v>986</v>
      </c>
      <c r="G541" s="212"/>
      <c r="H541" s="212"/>
      <c r="I541" s="355"/>
    </row>
    <row r="542" spans="1:9" ht="9.9499999999999993" customHeight="1" x14ac:dyDescent="0.2">
      <c r="A542" s="178"/>
      <c r="B542" s="221" t="s">
        <v>985</v>
      </c>
      <c r="C542" s="213" t="s">
        <v>986</v>
      </c>
      <c r="D542" s="214" t="s">
        <v>9654</v>
      </c>
      <c r="E542" s="215"/>
      <c r="F542" s="216">
        <v>0.97799999999999998</v>
      </c>
      <c r="G542" s="215"/>
      <c r="H542" s="215"/>
      <c r="I542" s="355"/>
    </row>
    <row r="543" spans="1:9" ht="9.9499999999999993" customHeight="1" x14ac:dyDescent="0.2">
      <c r="A543" s="179"/>
      <c r="B543" s="221" t="s">
        <v>985</v>
      </c>
      <c r="C543" s="217" t="s">
        <v>986</v>
      </c>
      <c r="D543" s="218" t="s">
        <v>1023</v>
      </c>
      <c r="E543" s="219"/>
      <c r="F543" s="220">
        <v>3.851</v>
      </c>
      <c r="G543" s="219"/>
      <c r="H543" s="219"/>
      <c r="I543" s="355"/>
    </row>
    <row r="544" spans="1:9" ht="24.95" customHeight="1" x14ac:dyDescent="0.25">
      <c r="A544" s="278" t="s">
        <v>910</v>
      </c>
      <c r="B544" s="278" t="s">
        <v>979</v>
      </c>
      <c r="C544" s="279" t="s">
        <v>4817</v>
      </c>
      <c r="D544" s="280" t="s">
        <v>4818</v>
      </c>
      <c r="E544" s="281" t="s">
        <v>106</v>
      </c>
      <c r="F544" s="282">
        <v>92.207999999999998</v>
      </c>
      <c r="G544" s="67"/>
      <c r="H544" s="254">
        <f>ROUND(G544*F544,2)</f>
        <v>0</v>
      </c>
      <c r="I544" s="284"/>
    </row>
    <row r="545" spans="1:9" ht="9.9499999999999993" customHeight="1" x14ac:dyDescent="0.2">
      <c r="A545" s="177"/>
      <c r="B545" s="221" t="s">
        <v>985</v>
      </c>
      <c r="C545" s="210" t="s">
        <v>986</v>
      </c>
      <c r="D545" s="211" t="s">
        <v>3273</v>
      </c>
      <c r="E545" s="212"/>
      <c r="F545" s="210" t="s">
        <v>986</v>
      </c>
      <c r="G545" s="212"/>
      <c r="H545" s="212"/>
      <c r="I545" s="355"/>
    </row>
    <row r="546" spans="1:9" ht="9.9499999999999993" customHeight="1" x14ac:dyDescent="0.2">
      <c r="A546" s="177"/>
      <c r="B546" s="221" t="s">
        <v>985</v>
      </c>
      <c r="C546" s="210" t="s">
        <v>986</v>
      </c>
      <c r="D546" s="211" t="s">
        <v>6227</v>
      </c>
      <c r="E546" s="212"/>
      <c r="F546" s="210" t="s">
        <v>986</v>
      </c>
      <c r="G546" s="212"/>
      <c r="H546" s="212"/>
      <c r="I546" s="355"/>
    </row>
    <row r="547" spans="1:9" ht="9.9499999999999993" customHeight="1" x14ac:dyDescent="0.2">
      <c r="A547" s="178"/>
      <c r="B547" s="221" t="s">
        <v>985</v>
      </c>
      <c r="C547" s="213" t="s">
        <v>986</v>
      </c>
      <c r="D547" s="214" t="s">
        <v>9655</v>
      </c>
      <c r="E547" s="215"/>
      <c r="F547" s="216">
        <v>3.0750000000000002</v>
      </c>
      <c r="G547" s="215"/>
      <c r="H547" s="215"/>
      <c r="I547" s="355"/>
    </row>
    <row r="548" spans="1:9" ht="9.9499999999999993" customHeight="1" x14ac:dyDescent="0.2">
      <c r="A548" s="177"/>
      <c r="B548" s="221" t="s">
        <v>985</v>
      </c>
      <c r="C548" s="210" t="s">
        <v>986</v>
      </c>
      <c r="D548" s="211" t="s">
        <v>6230</v>
      </c>
      <c r="E548" s="212"/>
      <c r="F548" s="210" t="s">
        <v>986</v>
      </c>
      <c r="G548" s="212"/>
      <c r="H548" s="212"/>
      <c r="I548" s="355"/>
    </row>
    <row r="549" spans="1:9" ht="9.9499999999999993" customHeight="1" x14ac:dyDescent="0.2">
      <c r="A549" s="178"/>
      <c r="B549" s="221" t="s">
        <v>985</v>
      </c>
      <c r="C549" s="213" t="s">
        <v>986</v>
      </c>
      <c r="D549" s="214" t="s">
        <v>6231</v>
      </c>
      <c r="E549" s="215"/>
      <c r="F549" s="216">
        <v>9.2249999999999996</v>
      </c>
      <c r="G549" s="215"/>
      <c r="H549" s="215"/>
      <c r="I549" s="355"/>
    </row>
    <row r="550" spans="1:9" ht="9.9499999999999993" customHeight="1" x14ac:dyDescent="0.2">
      <c r="A550" s="181"/>
      <c r="B550" s="221" t="s">
        <v>985</v>
      </c>
      <c r="C550" s="223" t="s">
        <v>986</v>
      </c>
      <c r="D550" s="224" t="s">
        <v>988</v>
      </c>
      <c r="E550" s="225"/>
      <c r="F550" s="226">
        <v>12.3</v>
      </c>
      <c r="G550" s="225"/>
      <c r="H550" s="225"/>
      <c r="I550" s="355"/>
    </row>
    <row r="551" spans="1:9" ht="9.9499999999999993" customHeight="1" x14ac:dyDescent="0.2">
      <c r="A551" s="177"/>
      <c r="B551" s="221" t="s">
        <v>985</v>
      </c>
      <c r="C551" s="210" t="s">
        <v>986</v>
      </c>
      <c r="D551" s="211" t="s">
        <v>3332</v>
      </c>
      <c r="E551" s="212"/>
      <c r="F551" s="210" t="s">
        <v>986</v>
      </c>
      <c r="G551" s="212"/>
      <c r="H551" s="212"/>
      <c r="I551" s="355"/>
    </row>
    <row r="552" spans="1:9" ht="9.9499999999999993" customHeight="1" x14ac:dyDescent="0.2">
      <c r="A552" s="177"/>
      <c r="B552" s="221" t="s">
        <v>985</v>
      </c>
      <c r="C552" s="210" t="s">
        <v>986</v>
      </c>
      <c r="D552" s="211" t="s">
        <v>6227</v>
      </c>
      <c r="E552" s="212"/>
      <c r="F552" s="210" t="s">
        <v>986</v>
      </c>
      <c r="G552" s="212"/>
      <c r="H552" s="212"/>
      <c r="I552" s="355"/>
    </row>
    <row r="553" spans="1:9" ht="9.9499999999999993" customHeight="1" x14ac:dyDescent="0.2">
      <c r="A553" s="178"/>
      <c r="B553" s="221" t="s">
        <v>985</v>
      </c>
      <c r="C553" s="213" t="s">
        <v>986</v>
      </c>
      <c r="D553" s="214" t="s">
        <v>9656</v>
      </c>
      <c r="E553" s="215"/>
      <c r="F553" s="216">
        <v>2.8079999999999998</v>
      </c>
      <c r="G553" s="215"/>
      <c r="H553" s="215"/>
      <c r="I553" s="355"/>
    </row>
    <row r="554" spans="1:9" ht="9.9499999999999993" customHeight="1" x14ac:dyDescent="0.2">
      <c r="A554" s="178"/>
      <c r="B554" s="221" t="s">
        <v>985</v>
      </c>
      <c r="C554" s="213" t="s">
        <v>986</v>
      </c>
      <c r="D554" s="214" t="s">
        <v>9657</v>
      </c>
      <c r="E554" s="215"/>
      <c r="F554" s="216">
        <v>2.1349999999999998</v>
      </c>
      <c r="G554" s="215"/>
      <c r="H554" s="215"/>
      <c r="I554" s="355"/>
    </row>
    <row r="555" spans="1:9" ht="9.9499999999999993" customHeight="1" x14ac:dyDescent="0.2">
      <c r="A555" s="177"/>
      <c r="B555" s="221" t="s">
        <v>985</v>
      </c>
      <c r="C555" s="210" t="s">
        <v>986</v>
      </c>
      <c r="D555" s="211" t="s">
        <v>6230</v>
      </c>
      <c r="E555" s="212"/>
      <c r="F555" s="210" t="s">
        <v>986</v>
      </c>
      <c r="G555" s="212"/>
      <c r="H555" s="212"/>
      <c r="I555" s="355"/>
    </row>
    <row r="556" spans="1:9" ht="9.9499999999999993" customHeight="1" x14ac:dyDescent="0.2">
      <c r="A556" s="178"/>
      <c r="B556" s="221" t="s">
        <v>985</v>
      </c>
      <c r="C556" s="213" t="s">
        <v>986</v>
      </c>
      <c r="D556" s="214" t="s">
        <v>9658</v>
      </c>
      <c r="E556" s="215"/>
      <c r="F556" s="216">
        <v>7.6879999999999997</v>
      </c>
      <c r="G556" s="215"/>
      <c r="H556" s="215"/>
      <c r="I556" s="355"/>
    </row>
    <row r="557" spans="1:9" ht="9.9499999999999993" customHeight="1" x14ac:dyDescent="0.2">
      <c r="A557" s="181"/>
      <c r="B557" s="221" t="s">
        <v>985</v>
      </c>
      <c r="C557" s="223" t="s">
        <v>986</v>
      </c>
      <c r="D557" s="224" t="s">
        <v>988</v>
      </c>
      <c r="E557" s="225"/>
      <c r="F557" s="226">
        <v>12.631</v>
      </c>
      <c r="G557" s="225"/>
      <c r="H557" s="225"/>
      <c r="I557" s="355"/>
    </row>
    <row r="558" spans="1:9" ht="9.9499999999999993" customHeight="1" x14ac:dyDescent="0.2">
      <c r="A558" s="177"/>
      <c r="B558" s="221" t="s">
        <v>985</v>
      </c>
      <c r="C558" s="210" t="s">
        <v>986</v>
      </c>
      <c r="D558" s="211" t="s">
        <v>3323</v>
      </c>
      <c r="E558" s="212"/>
      <c r="F558" s="210" t="s">
        <v>986</v>
      </c>
      <c r="G558" s="212"/>
      <c r="H558" s="212"/>
      <c r="I558" s="355"/>
    </row>
    <row r="559" spans="1:9" ht="9.9499999999999993" customHeight="1" x14ac:dyDescent="0.2">
      <c r="A559" s="177"/>
      <c r="B559" s="221" t="s">
        <v>985</v>
      </c>
      <c r="C559" s="210" t="s">
        <v>986</v>
      </c>
      <c r="D559" s="211" t="s">
        <v>6227</v>
      </c>
      <c r="E559" s="212"/>
      <c r="F559" s="210" t="s">
        <v>986</v>
      </c>
      <c r="G559" s="212"/>
      <c r="H559" s="212"/>
      <c r="I559" s="355"/>
    </row>
    <row r="560" spans="1:9" ht="9.9499999999999993" customHeight="1" x14ac:dyDescent="0.2">
      <c r="A560" s="178"/>
      <c r="B560" s="221" t="s">
        <v>985</v>
      </c>
      <c r="C560" s="213" t="s">
        <v>986</v>
      </c>
      <c r="D560" s="214" t="s">
        <v>9659</v>
      </c>
      <c r="E560" s="215"/>
      <c r="F560" s="216">
        <v>0</v>
      </c>
      <c r="G560" s="215"/>
      <c r="H560" s="215"/>
      <c r="I560" s="355"/>
    </row>
    <row r="561" spans="1:9" ht="9.9499999999999993" customHeight="1" x14ac:dyDescent="0.2">
      <c r="A561" s="178"/>
      <c r="B561" s="221" t="s">
        <v>985</v>
      </c>
      <c r="C561" s="213" t="s">
        <v>986</v>
      </c>
      <c r="D561" s="214" t="s">
        <v>9660</v>
      </c>
      <c r="E561" s="215"/>
      <c r="F561" s="216">
        <v>5.7889999999999997</v>
      </c>
      <c r="G561" s="215"/>
      <c r="H561" s="215"/>
      <c r="I561" s="355"/>
    </row>
    <row r="562" spans="1:9" ht="9.9499999999999993" customHeight="1" x14ac:dyDescent="0.2">
      <c r="A562" s="178"/>
      <c r="B562" s="221" t="s">
        <v>985</v>
      </c>
      <c r="C562" s="213" t="s">
        <v>986</v>
      </c>
      <c r="D562" s="214" t="s">
        <v>9661</v>
      </c>
      <c r="E562" s="215"/>
      <c r="F562" s="216">
        <v>2.1349999999999998</v>
      </c>
      <c r="G562" s="215"/>
      <c r="H562" s="215"/>
      <c r="I562" s="355"/>
    </row>
    <row r="563" spans="1:9" ht="9.9499999999999993" customHeight="1" x14ac:dyDescent="0.2">
      <c r="A563" s="177"/>
      <c r="B563" s="221" t="s">
        <v>985</v>
      </c>
      <c r="C563" s="210" t="s">
        <v>986</v>
      </c>
      <c r="D563" s="211" t="s">
        <v>6230</v>
      </c>
      <c r="E563" s="212"/>
      <c r="F563" s="210" t="s">
        <v>986</v>
      </c>
      <c r="G563" s="212"/>
      <c r="H563" s="212"/>
      <c r="I563" s="355"/>
    </row>
    <row r="564" spans="1:9" ht="9.9499999999999993" customHeight="1" x14ac:dyDescent="0.2">
      <c r="A564" s="178"/>
      <c r="B564" s="221" t="s">
        <v>985</v>
      </c>
      <c r="C564" s="213" t="s">
        <v>986</v>
      </c>
      <c r="D564" s="214" t="s">
        <v>9662</v>
      </c>
      <c r="E564" s="215"/>
      <c r="F564" s="216">
        <v>4.3049999999999997</v>
      </c>
      <c r="G564" s="215"/>
      <c r="H564" s="215"/>
      <c r="I564" s="355"/>
    </row>
    <row r="565" spans="1:9" ht="9.9499999999999993" customHeight="1" x14ac:dyDescent="0.2">
      <c r="A565" s="181"/>
      <c r="B565" s="221" t="s">
        <v>985</v>
      </c>
      <c r="C565" s="223" t="s">
        <v>986</v>
      </c>
      <c r="D565" s="224" t="s">
        <v>988</v>
      </c>
      <c r="E565" s="225"/>
      <c r="F565" s="226">
        <v>12.228999999999999</v>
      </c>
      <c r="G565" s="225"/>
      <c r="H565" s="225"/>
      <c r="I565" s="355"/>
    </row>
    <row r="566" spans="1:9" ht="9.9499999999999993" customHeight="1" x14ac:dyDescent="0.2">
      <c r="A566" s="177"/>
      <c r="B566" s="221" t="s">
        <v>985</v>
      </c>
      <c r="C566" s="210" t="s">
        <v>986</v>
      </c>
      <c r="D566" s="211" t="s">
        <v>3325</v>
      </c>
      <c r="E566" s="212"/>
      <c r="F566" s="210" t="s">
        <v>986</v>
      </c>
      <c r="G566" s="212"/>
      <c r="H566" s="212"/>
      <c r="I566" s="355"/>
    </row>
    <row r="567" spans="1:9" ht="9.9499999999999993" customHeight="1" x14ac:dyDescent="0.2">
      <c r="A567" s="177"/>
      <c r="B567" s="221" t="s">
        <v>985</v>
      </c>
      <c r="C567" s="210" t="s">
        <v>986</v>
      </c>
      <c r="D567" s="211" t="s">
        <v>6227</v>
      </c>
      <c r="E567" s="212"/>
      <c r="F567" s="210" t="s">
        <v>986</v>
      </c>
      <c r="G567" s="212"/>
      <c r="H567" s="212"/>
      <c r="I567" s="355"/>
    </row>
    <row r="568" spans="1:9" ht="9.9499999999999993" customHeight="1" x14ac:dyDescent="0.2">
      <c r="A568" s="178"/>
      <c r="B568" s="221" t="s">
        <v>985</v>
      </c>
      <c r="C568" s="213" t="s">
        <v>986</v>
      </c>
      <c r="D568" s="214" t="s">
        <v>9663</v>
      </c>
      <c r="E568" s="215"/>
      <c r="F568" s="216">
        <v>5.7889999999999997</v>
      </c>
      <c r="G568" s="215"/>
      <c r="H568" s="215"/>
      <c r="I568" s="355"/>
    </row>
    <row r="569" spans="1:9" ht="9.9499999999999993" customHeight="1" x14ac:dyDescent="0.2">
      <c r="A569" s="178"/>
      <c r="B569" s="221" t="s">
        <v>985</v>
      </c>
      <c r="C569" s="213" t="s">
        <v>986</v>
      </c>
      <c r="D569" s="214" t="s">
        <v>9664</v>
      </c>
      <c r="E569" s="215"/>
      <c r="F569" s="216">
        <v>2.1349999999999998</v>
      </c>
      <c r="G569" s="215"/>
      <c r="H569" s="215"/>
      <c r="I569" s="355"/>
    </row>
    <row r="570" spans="1:9" ht="9.9499999999999993" customHeight="1" x14ac:dyDescent="0.2">
      <c r="A570" s="177"/>
      <c r="B570" s="221" t="s">
        <v>985</v>
      </c>
      <c r="C570" s="210" t="s">
        <v>986</v>
      </c>
      <c r="D570" s="211" t="s">
        <v>6230</v>
      </c>
      <c r="E570" s="212"/>
      <c r="F570" s="210" t="s">
        <v>986</v>
      </c>
      <c r="G570" s="212"/>
      <c r="H570" s="212"/>
      <c r="I570" s="355"/>
    </row>
    <row r="571" spans="1:9" ht="9.9499999999999993" customHeight="1" x14ac:dyDescent="0.2">
      <c r="A571" s="178"/>
      <c r="B571" s="221" t="s">
        <v>985</v>
      </c>
      <c r="C571" s="213" t="s">
        <v>986</v>
      </c>
      <c r="D571" s="214" t="s">
        <v>9665</v>
      </c>
      <c r="E571" s="215"/>
      <c r="F571" s="216">
        <v>7.0730000000000004</v>
      </c>
      <c r="G571" s="215"/>
      <c r="H571" s="215"/>
      <c r="I571" s="355"/>
    </row>
    <row r="572" spans="1:9" ht="9.9499999999999993" customHeight="1" x14ac:dyDescent="0.2">
      <c r="A572" s="181"/>
      <c r="B572" s="221" t="s">
        <v>985</v>
      </c>
      <c r="C572" s="223" t="s">
        <v>986</v>
      </c>
      <c r="D572" s="224" t="s">
        <v>988</v>
      </c>
      <c r="E572" s="225"/>
      <c r="F572" s="226">
        <v>14.997</v>
      </c>
      <c r="G572" s="225"/>
      <c r="H572" s="225"/>
      <c r="I572" s="355"/>
    </row>
    <row r="573" spans="1:9" ht="9.9499999999999993" customHeight="1" x14ac:dyDescent="0.2">
      <c r="A573" s="177"/>
      <c r="B573" s="221" t="s">
        <v>985</v>
      </c>
      <c r="C573" s="210" t="s">
        <v>986</v>
      </c>
      <c r="D573" s="211" t="s">
        <v>3326</v>
      </c>
      <c r="E573" s="212"/>
      <c r="F573" s="210" t="s">
        <v>986</v>
      </c>
      <c r="G573" s="212"/>
      <c r="H573" s="212"/>
      <c r="I573" s="355"/>
    </row>
    <row r="574" spans="1:9" ht="9.9499999999999993" customHeight="1" x14ac:dyDescent="0.2">
      <c r="A574" s="177"/>
      <c r="B574" s="221" t="s">
        <v>985</v>
      </c>
      <c r="C574" s="210" t="s">
        <v>986</v>
      </c>
      <c r="D574" s="211" t="s">
        <v>6227</v>
      </c>
      <c r="E574" s="212"/>
      <c r="F574" s="210" t="s">
        <v>986</v>
      </c>
      <c r="G574" s="212"/>
      <c r="H574" s="212"/>
      <c r="I574" s="355"/>
    </row>
    <row r="575" spans="1:9" ht="9.9499999999999993" customHeight="1" x14ac:dyDescent="0.2">
      <c r="A575" s="178"/>
      <c r="B575" s="221" t="s">
        <v>985</v>
      </c>
      <c r="C575" s="213" t="s">
        <v>986</v>
      </c>
      <c r="D575" s="214" t="s">
        <v>9666</v>
      </c>
      <c r="E575" s="215"/>
      <c r="F575" s="216">
        <v>11.058999999999999</v>
      </c>
      <c r="G575" s="215"/>
      <c r="H575" s="215"/>
      <c r="I575" s="355"/>
    </row>
    <row r="576" spans="1:9" ht="9.9499999999999993" customHeight="1" x14ac:dyDescent="0.2">
      <c r="A576" s="178"/>
      <c r="B576" s="221" t="s">
        <v>985</v>
      </c>
      <c r="C576" s="213" t="s">
        <v>986</v>
      </c>
      <c r="D576" s="214" t="s">
        <v>9667</v>
      </c>
      <c r="E576" s="215"/>
      <c r="F576" s="216">
        <v>2.17</v>
      </c>
      <c r="G576" s="215"/>
      <c r="H576" s="215"/>
      <c r="I576" s="355"/>
    </row>
    <row r="577" spans="1:9" ht="9.9499999999999993" customHeight="1" x14ac:dyDescent="0.2">
      <c r="A577" s="178"/>
      <c r="B577" s="221" t="s">
        <v>985</v>
      </c>
      <c r="C577" s="213" t="s">
        <v>986</v>
      </c>
      <c r="D577" s="214" t="s">
        <v>9668</v>
      </c>
      <c r="E577" s="215"/>
      <c r="F577" s="216">
        <v>2.1349999999999998</v>
      </c>
      <c r="G577" s="215"/>
      <c r="H577" s="215"/>
      <c r="I577" s="355"/>
    </row>
    <row r="578" spans="1:9" ht="9.9499999999999993" customHeight="1" x14ac:dyDescent="0.2">
      <c r="A578" s="177"/>
      <c r="B578" s="221" t="s">
        <v>985</v>
      </c>
      <c r="C578" s="210" t="s">
        <v>986</v>
      </c>
      <c r="D578" s="211" t="s">
        <v>6230</v>
      </c>
      <c r="E578" s="212"/>
      <c r="F578" s="210" t="s">
        <v>986</v>
      </c>
      <c r="G578" s="212"/>
      <c r="H578" s="212"/>
      <c r="I578" s="355"/>
    </row>
    <row r="579" spans="1:9" ht="9.9499999999999993" customHeight="1" x14ac:dyDescent="0.2">
      <c r="A579" s="178"/>
      <c r="B579" s="221" t="s">
        <v>985</v>
      </c>
      <c r="C579" s="213" t="s">
        <v>986</v>
      </c>
      <c r="D579" s="214" t="s">
        <v>9669</v>
      </c>
      <c r="E579" s="215"/>
      <c r="F579" s="216">
        <v>6.15</v>
      </c>
      <c r="G579" s="215"/>
      <c r="H579" s="215"/>
      <c r="I579" s="355"/>
    </row>
    <row r="580" spans="1:9" ht="9.9499999999999993" customHeight="1" x14ac:dyDescent="0.2">
      <c r="A580" s="181"/>
      <c r="B580" s="221" t="s">
        <v>985</v>
      </c>
      <c r="C580" s="223" t="s">
        <v>986</v>
      </c>
      <c r="D580" s="224" t="s">
        <v>988</v>
      </c>
      <c r="E580" s="225"/>
      <c r="F580" s="226">
        <v>21.513999999999999</v>
      </c>
      <c r="G580" s="225"/>
      <c r="H580" s="225"/>
      <c r="I580" s="355"/>
    </row>
    <row r="581" spans="1:9" ht="9.9499999999999993" customHeight="1" x14ac:dyDescent="0.2">
      <c r="A581" s="177"/>
      <c r="B581" s="221" t="s">
        <v>985</v>
      </c>
      <c r="C581" s="210" t="s">
        <v>986</v>
      </c>
      <c r="D581" s="211" t="s">
        <v>3283</v>
      </c>
      <c r="E581" s="212"/>
      <c r="F581" s="210" t="s">
        <v>986</v>
      </c>
      <c r="G581" s="212"/>
      <c r="H581" s="212"/>
      <c r="I581" s="355"/>
    </row>
    <row r="582" spans="1:9" ht="9.9499999999999993" customHeight="1" x14ac:dyDescent="0.2">
      <c r="A582" s="177"/>
      <c r="B582" s="221" t="s">
        <v>985</v>
      </c>
      <c r="C582" s="210" t="s">
        <v>986</v>
      </c>
      <c r="D582" s="211" t="s">
        <v>6227</v>
      </c>
      <c r="E582" s="212"/>
      <c r="F582" s="210" t="s">
        <v>986</v>
      </c>
      <c r="G582" s="212"/>
      <c r="H582" s="212"/>
      <c r="I582" s="355"/>
    </row>
    <row r="583" spans="1:9" ht="9.9499999999999993" customHeight="1" x14ac:dyDescent="0.2">
      <c r="A583" s="178"/>
      <c r="B583" s="221" t="s">
        <v>985</v>
      </c>
      <c r="C583" s="213" t="s">
        <v>986</v>
      </c>
      <c r="D583" s="214" t="s">
        <v>9670</v>
      </c>
      <c r="E583" s="215"/>
      <c r="F583" s="216">
        <v>2.56</v>
      </c>
      <c r="G583" s="215"/>
      <c r="H583" s="215"/>
      <c r="I583" s="355"/>
    </row>
    <row r="584" spans="1:9" ht="9.9499999999999993" customHeight="1" x14ac:dyDescent="0.2">
      <c r="A584" s="178"/>
      <c r="B584" s="221" t="s">
        <v>985</v>
      </c>
      <c r="C584" s="213" t="s">
        <v>986</v>
      </c>
      <c r="D584" s="214" t="s">
        <v>9671</v>
      </c>
      <c r="E584" s="215"/>
      <c r="F584" s="216">
        <v>5.3019999999999996</v>
      </c>
      <c r="G584" s="215"/>
      <c r="H584" s="215"/>
      <c r="I584" s="355"/>
    </row>
    <row r="585" spans="1:9" ht="9.9499999999999993" customHeight="1" x14ac:dyDescent="0.2">
      <c r="A585" s="178"/>
      <c r="B585" s="221" t="s">
        <v>985</v>
      </c>
      <c r="C585" s="213" t="s">
        <v>986</v>
      </c>
      <c r="D585" s="214" t="s">
        <v>9672</v>
      </c>
      <c r="E585" s="215"/>
      <c r="F585" s="216">
        <v>0.63</v>
      </c>
      <c r="G585" s="215"/>
      <c r="H585" s="215"/>
      <c r="I585" s="355"/>
    </row>
    <row r="586" spans="1:9" ht="9.9499999999999993" customHeight="1" x14ac:dyDescent="0.2">
      <c r="A586" s="178"/>
      <c r="B586" s="221" t="s">
        <v>985</v>
      </c>
      <c r="C586" s="213" t="s">
        <v>986</v>
      </c>
      <c r="D586" s="214" t="s">
        <v>9673</v>
      </c>
      <c r="E586" s="215"/>
      <c r="F586" s="216">
        <v>0.82</v>
      </c>
      <c r="G586" s="215"/>
      <c r="H586" s="215"/>
      <c r="I586" s="355"/>
    </row>
    <row r="587" spans="1:9" ht="9.9499999999999993" customHeight="1" x14ac:dyDescent="0.2">
      <c r="A587" s="177"/>
      <c r="B587" s="221" t="s">
        <v>985</v>
      </c>
      <c r="C587" s="210" t="s">
        <v>986</v>
      </c>
      <c r="D587" s="211" t="s">
        <v>6230</v>
      </c>
      <c r="E587" s="212"/>
      <c r="F587" s="210" t="s">
        <v>986</v>
      </c>
      <c r="G587" s="212"/>
      <c r="H587" s="212"/>
      <c r="I587" s="355"/>
    </row>
    <row r="588" spans="1:9" ht="9.9499999999999993" customHeight="1" x14ac:dyDescent="0.2">
      <c r="A588" s="178"/>
      <c r="B588" s="221" t="s">
        <v>985</v>
      </c>
      <c r="C588" s="213" t="s">
        <v>986</v>
      </c>
      <c r="D588" s="214" t="s">
        <v>9674</v>
      </c>
      <c r="E588" s="215"/>
      <c r="F588" s="216">
        <v>9.2249999999999996</v>
      </c>
      <c r="G588" s="215"/>
      <c r="H588" s="215"/>
      <c r="I588" s="355"/>
    </row>
    <row r="589" spans="1:9" ht="9.9499999999999993" customHeight="1" x14ac:dyDescent="0.2">
      <c r="A589" s="181"/>
      <c r="B589" s="221" t="s">
        <v>985</v>
      </c>
      <c r="C589" s="223" t="s">
        <v>986</v>
      </c>
      <c r="D589" s="224" t="s">
        <v>988</v>
      </c>
      <c r="E589" s="225"/>
      <c r="F589" s="226">
        <v>18.536999999999999</v>
      </c>
      <c r="G589" s="225"/>
      <c r="H589" s="225"/>
      <c r="I589" s="355"/>
    </row>
    <row r="590" spans="1:9" ht="9.9499999999999993" customHeight="1" x14ac:dyDescent="0.2">
      <c r="A590" s="179"/>
      <c r="B590" s="221" t="s">
        <v>985</v>
      </c>
      <c r="C590" s="217" t="s">
        <v>986</v>
      </c>
      <c r="D590" s="218" t="s">
        <v>1023</v>
      </c>
      <c r="E590" s="219"/>
      <c r="F590" s="220">
        <v>92.207999999999998</v>
      </c>
      <c r="G590" s="219"/>
      <c r="H590" s="219"/>
      <c r="I590" s="355"/>
    </row>
    <row r="591" spans="1:9" ht="24.95" customHeight="1" x14ac:dyDescent="0.25">
      <c r="A591" s="278" t="s">
        <v>912</v>
      </c>
      <c r="B591" s="278" t="s">
        <v>979</v>
      </c>
      <c r="C591" s="279" t="s">
        <v>6262</v>
      </c>
      <c r="D591" s="280" t="s">
        <v>6263</v>
      </c>
      <c r="E591" s="281" t="s">
        <v>106</v>
      </c>
      <c r="F591" s="282">
        <v>65.581999999999994</v>
      </c>
      <c r="G591" s="67"/>
      <c r="H591" s="254">
        <f>ROUND(G591*F591,2)</f>
        <v>0</v>
      </c>
      <c r="I591" s="284"/>
    </row>
    <row r="592" spans="1:9" ht="12" x14ac:dyDescent="0.2">
      <c r="A592" s="177"/>
      <c r="B592" s="221" t="s">
        <v>985</v>
      </c>
      <c r="C592" s="210" t="s">
        <v>986</v>
      </c>
      <c r="D592" s="211" t="s">
        <v>3273</v>
      </c>
      <c r="E592" s="212"/>
      <c r="F592" s="210" t="s">
        <v>986</v>
      </c>
      <c r="G592" s="212"/>
      <c r="H592" s="212"/>
      <c r="I592" s="355"/>
    </row>
    <row r="593" spans="1:9" ht="12" x14ac:dyDescent="0.2">
      <c r="A593" s="178"/>
      <c r="B593" s="221" t="s">
        <v>985</v>
      </c>
      <c r="C593" s="213" t="s">
        <v>986</v>
      </c>
      <c r="D593" s="214" t="s">
        <v>9675</v>
      </c>
      <c r="E593" s="215"/>
      <c r="F593" s="216">
        <v>21.597000000000001</v>
      </c>
      <c r="G593" s="215"/>
      <c r="H593" s="215"/>
      <c r="I593" s="355"/>
    </row>
    <row r="594" spans="1:9" ht="12" x14ac:dyDescent="0.2">
      <c r="A594" s="177"/>
      <c r="B594" s="221" t="s">
        <v>985</v>
      </c>
      <c r="C594" s="210" t="s">
        <v>986</v>
      </c>
      <c r="D594" s="211" t="s">
        <v>3332</v>
      </c>
      <c r="E594" s="212"/>
      <c r="F594" s="210" t="s">
        <v>986</v>
      </c>
      <c r="G594" s="212"/>
      <c r="H594" s="212"/>
      <c r="I594" s="355"/>
    </row>
    <row r="595" spans="1:9" ht="12" x14ac:dyDescent="0.2">
      <c r="A595" s="178"/>
      <c r="B595" s="221" t="s">
        <v>985</v>
      </c>
      <c r="C595" s="213" t="s">
        <v>986</v>
      </c>
      <c r="D595" s="214" t="s">
        <v>9676</v>
      </c>
      <c r="E595" s="215"/>
      <c r="F595" s="216">
        <v>26.206</v>
      </c>
      <c r="G595" s="215"/>
      <c r="H595" s="215"/>
      <c r="I595" s="355"/>
    </row>
    <row r="596" spans="1:9" ht="12" x14ac:dyDescent="0.2">
      <c r="A596" s="177"/>
      <c r="B596" s="221" t="s">
        <v>985</v>
      </c>
      <c r="C596" s="210" t="s">
        <v>986</v>
      </c>
      <c r="D596" s="211" t="s">
        <v>3325</v>
      </c>
      <c r="E596" s="212"/>
      <c r="F596" s="210" t="s">
        <v>986</v>
      </c>
      <c r="G596" s="212"/>
      <c r="H596" s="212"/>
      <c r="I596" s="355"/>
    </row>
    <row r="597" spans="1:9" ht="12" x14ac:dyDescent="0.2">
      <c r="A597" s="178"/>
      <c r="B597" s="221" t="s">
        <v>985</v>
      </c>
      <c r="C597" s="213" t="s">
        <v>986</v>
      </c>
      <c r="D597" s="214" t="s">
        <v>9677</v>
      </c>
      <c r="E597" s="215"/>
      <c r="F597" s="216">
        <v>9.3629999999999995</v>
      </c>
      <c r="G597" s="215"/>
      <c r="H597" s="215"/>
      <c r="I597" s="355"/>
    </row>
    <row r="598" spans="1:9" ht="12" x14ac:dyDescent="0.2">
      <c r="A598" s="177"/>
      <c r="B598" s="221" t="s">
        <v>985</v>
      </c>
      <c r="C598" s="210" t="s">
        <v>986</v>
      </c>
      <c r="D598" s="211" t="s">
        <v>3326</v>
      </c>
      <c r="E598" s="212"/>
      <c r="F598" s="210" t="s">
        <v>986</v>
      </c>
      <c r="G598" s="212"/>
      <c r="H598" s="212"/>
      <c r="I598" s="355"/>
    </row>
    <row r="599" spans="1:9" ht="12" x14ac:dyDescent="0.2">
      <c r="A599" s="178"/>
      <c r="B599" s="221" t="s">
        <v>985</v>
      </c>
      <c r="C599" s="213" t="s">
        <v>986</v>
      </c>
      <c r="D599" s="214" t="s">
        <v>9678</v>
      </c>
      <c r="E599" s="215"/>
      <c r="F599" s="216">
        <v>8.4160000000000004</v>
      </c>
      <c r="G599" s="215"/>
      <c r="H599" s="215"/>
      <c r="I599" s="355"/>
    </row>
    <row r="600" spans="1:9" ht="12" x14ac:dyDescent="0.2">
      <c r="A600" s="179"/>
      <c r="B600" s="221" t="s">
        <v>985</v>
      </c>
      <c r="C600" s="217" t="s">
        <v>986</v>
      </c>
      <c r="D600" s="218" t="s">
        <v>1023</v>
      </c>
      <c r="E600" s="219"/>
      <c r="F600" s="220">
        <v>65.581999999999994</v>
      </c>
      <c r="G600" s="219"/>
      <c r="H600" s="219"/>
      <c r="I600" s="355"/>
    </row>
    <row r="601" spans="1:9" ht="24.95" customHeight="1" x14ac:dyDescent="0.25">
      <c r="A601" s="278" t="s">
        <v>913</v>
      </c>
      <c r="B601" s="278" t="s">
        <v>979</v>
      </c>
      <c r="C601" s="279" t="s">
        <v>1094</v>
      </c>
      <c r="D601" s="280" t="s">
        <v>3387</v>
      </c>
      <c r="E601" s="281" t="s">
        <v>106</v>
      </c>
      <c r="F601" s="282">
        <v>271.11099999999999</v>
      </c>
      <c r="G601" s="67"/>
      <c r="H601" s="254">
        <f>ROUND(G601*F601,2)</f>
        <v>0</v>
      </c>
      <c r="I601" s="284"/>
    </row>
    <row r="602" spans="1:9" ht="12" x14ac:dyDescent="0.2">
      <c r="A602" s="177"/>
      <c r="B602" s="221" t="s">
        <v>985</v>
      </c>
      <c r="C602" s="210" t="s">
        <v>986</v>
      </c>
      <c r="D602" s="211" t="s">
        <v>3273</v>
      </c>
      <c r="E602" s="212"/>
      <c r="F602" s="210" t="s">
        <v>986</v>
      </c>
      <c r="G602" s="212"/>
      <c r="H602" s="212"/>
      <c r="I602" s="355"/>
    </row>
    <row r="603" spans="1:9" ht="12" x14ac:dyDescent="0.2">
      <c r="A603" s="178"/>
      <c r="B603" s="221" t="s">
        <v>985</v>
      </c>
      <c r="C603" s="213" t="s">
        <v>986</v>
      </c>
      <c r="D603" s="214" t="s">
        <v>6272</v>
      </c>
      <c r="E603" s="215"/>
      <c r="F603" s="216">
        <v>7.88</v>
      </c>
      <c r="G603" s="215"/>
      <c r="H603" s="215"/>
      <c r="I603" s="355"/>
    </row>
    <row r="604" spans="1:9" ht="12" x14ac:dyDescent="0.2">
      <c r="A604" s="178"/>
      <c r="B604" s="221" t="s">
        <v>985</v>
      </c>
      <c r="C604" s="213" t="s">
        <v>986</v>
      </c>
      <c r="D604" s="214" t="s">
        <v>9679</v>
      </c>
      <c r="E604" s="215"/>
      <c r="F604" s="216">
        <v>24.821999999999999</v>
      </c>
      <c r="G604" s="215"/>
      <c r="H604" s="215"/>
      <c r="I604" s="355"/>
    </row>
    <row r="605" spans="1:9" ht="12" x14ac:dyDescent="0.2">
      <c r="A605" s="177"/>
      <c r="B605" s="221" t="s">
        <v>985</v>
      </c>
      <c r="C605" s="210" t="s">
        <v>986</v>
      </c>
      <c r="D605" s="211" t="s">
        <v>3332</v>
      </c>
      <c r="E605" s="212"/>
      <c r="F605" s="210" t="s">
        <v>986</v>
      </c>
      <c r="G605" s="212"/>
      <c r="H605" s="212"/>
      <c r="I605" s="355"/>
    </row>
    <row r="606" spans="1:9" ht="12" x14ac:dyDescent="0.2">
      <c r="A606" s="178"/>
      <c r="B606" s="221" t="s">
        <v>985</v>
      </c>
      <c r="C606" s="213" t="s">
        <v>986</v>
      </c>
      <c r="D606" s="214" t="s">
        <v>7231</v>
      </c>
      <c r="E606" s="215"/>
      <c r="F606" s="216">
        <v>3.5459999999999998</v>
      </c>
      <c r="G606" s="215"/>
      <c r="H606" s="215"/>
      <c r="I606" s="355"/>
    </row>
    <row r="607" spans="1:9" ht="12" x14ac:dyDescent="0.2">
      <c r="A607" s="178"/>
      <c r="B607" s="221" t="s">
        <v>985</v>
      </c>
      <c r="C607" s="213" t="s">
        <v>986</v>
      </c>
      <c r="D607" s="214" t="s">
        <v>6286</v>
      </c>
      <c r="E607" s="215"/>
      <c r="F607" s="216">
        <v>1.5760000000000001</v>
      </c>
      <c r="G607" s="215"/>
      <c r="H607" s="215"/>
      <c r="I607" s="355"/>
    </row>
    <row r="608" spans="1:9" ht="12" x14ac:dyDescent="0.2">
      <c r="A608" s="178"/>
      <c r="B608" s="221" t="s">
        <v>985</v>
      </c>
      <c r="C608" s="213" t="s">
        <v>986</v>
      </c>
      <c r="D608" s="214" t="s">
        <v>9680</v>
      </c>
      <c r="E608" s="215"/>
      <c r="F608" s="216">
        <v>47.871000000000002</v>
      </c>
      <c r="G608" s="215"/>
      <c r="H608" s="215"/>
      <c r="I608" s="355"/>
    </row>
    <row r="609" spans="1:9" ht="12" x14ac:dyDescent="0.2">
      <c r="A609" s="177"/>
      <c r="B609" s="221" t="s">
        <v>985</v>
      </c>
      <c r="C609" s="210" t="s">
        <v>986</v>
      </c>
      <c r="D609" s="211" t="s">
        <v>3323</v>
      </c>
      <c r="E609" s="212"/>
      <c r="F609" s="210" t="s">
        <v>986</v>
      </c>
      <c r="G609" s="212"/>
      <c r="H609" s="212"/>
      <c r="I609" s="355"/>
    </row>
    <row r="610" spans="1:9" ht="12" x14ac:dyDescent="0.2">
      <c r="A610" s="178"/>
      <c r="B610" s="221" t="s">
        <v>985</v>
      </c>
      <c r="C610" s="213" t="s">
        <v>986</v>
      </c>
      <c r="D610" s="214" t="s">
        <v>6277</v>
      </c>
      <c r="E610" s="215"/>
      <c r="F610" s="216">
        <v>3.1520000000000001</v>
      </c>
      <c r="G610" s="215"/>
      <c r="H610" s="215"/>
      <c r="I610" s="355"/>
    </row>
    <row r="611" spans="1:9" ht="12" x14ac:dyDescent="0.2">
      <c r="A611" s="178"/>
      <c r="B611" s="221" t="s">
        <v>985</v>
      </c>
      <c r="C611" s="213" t="s">
        <v>986</v>
      </c>
      <c r="D611" s="214" t="s">
        <v>9681</v>
      </c>
      <c r="E611" s="215"/>
      <c r="F611" s="216">
        <v>1.7729999999999999</v>
      </c>
      <c r="G611" s="215"/>
      <c r="H611" s="215"/>
      <c r="I611" s="355"/>
    </row>
    <row r="612" spans="1:9" ht="12" x14ac:dyDescent="0.2">
      <c r="A612" s="178"/>
      <c r="B612" s="221" t="s">
        <v>985</v>
      </c>
      <c r="C612" s="213" t="s">
        <v>986</v>
      </c>
      <c r="D612" s="214" t="s">
        <v>9682</v>
      </c>
      <c r="E612" s="215"/>
      <c r="F612" s="216">
        <v>29.52</v>
      </c>
      <c r="G612" s="215"/>
      <c r="H612" s="215"/>
      <c r="I612" s="355"/>
    </row>
    <row r="613" spans="1:9" ht="12" x14ac:dyDescent="0.2">
      <c r="A613" s="177"/>
      <c r="B613" s="221" t="s">
        <v>985</v>
      </c>
      <c r="C613" s="210" t="s">
        <v>986</v>
      </c>
      <c r="D613" s="211" t="s">
        <v>3325</v>
      </c>
      <c r="E613" s="212"/>
      <c r="F613" s="210" t="s">
        <v>986</v>
      </c>
      <c r="G613" s="212"/>
      <c r="H613" s="212"/>
      <c r="I613" s="355"/>
    </row>
    <row r="614" spans="1:9" ht="12" x14ac:dyDescent="0.2">
      <c r="A614" s="178"/>
      <c r="B614" s="221" t="s">
        <v>985</v>
      </c>
      <c r="C614" s="213" t="s">
        <v>986</v>
      </c>
      <c r="D614" s="214" t="s">
        <v>6283</v>
      </c>
      <c r="E614" s="215"/>
      <c r="F614" s="216">
        <v>9.4559999999999995</v>
      </c>
      <c r="G614" s="215"/>
      <c r="H614" s="215"/>
      <c r="I614" s="355"/>
    </row>
    <row r="615" spans="1:9" ht="12" x14ac:dyDescent="0.2">
      <c r="A615" s="178"/>
      <c r="B615" s="221" t="s">
        <v>985</v>
      </c>
      <c r="C615" s="213" t="s">
        <v>986</v>
      </c>
      <c r="D615" s="214" t="s">
        <v>9683</v>
      </c>
      <c r="E615" s="215"/>
      <c r="F615" s="216">
        <v>40.590000000000003</v>
      </c>
      <c r="G615" s="215"/>
      <c r="H615" s="215"/>
      <c r="I615" s="355"/>
    </row>
    <row r="616" spans="1:9" ht="12" x14ac:dyDescent="0.2">
      <c r="A616" s="177"/>
      <c r="B616" s="221" t="s">
        <v>985</v>
      </c>
      <c r="C616" s="210" t="s">
        <v>986</v>
      </c>
      <c r="D616" s="211" t="s">
        <v>3326</v>
      </c>
      <c r="E616" s="212"/>
      <c r="F616" s="210" t="s">
        <v>986</v>
      </c>
      <c r="G616" s="212"/>
      <c r="H616" s="212"/>
      <c r="I616" s="355"/>
    </row>
    <row r="617" spans="1:9" ht="12" x14ac:dyDescent="0.2">
      <c r="A617" s="178"/>
      <c r="B617" s="221" t="s">
        <v>985</v>
      </c>
      <c r="C617" s="213" t="s">
        <v>986</v>
      </c>
      <c r="D617" s="214" t="s">
        <v>9684</v>
      </c>
      <c r="E617" s="215"/>
      <c r="F617" s="216">
        <v>6.3040000000000003</v>
      </c>
      <c r="G617" s="215"/>
      <c r="H617" s="215"/>
      <c r="I617" s="355"/>
    </row>
    <row r="618" spans="1:9" ht="12" x14ac:dyDescent="0.2">
      <c r="A618" s="178"/>
      <c r="B618" s="221" t="s">
        <v>985</v>
      </c>
      <c r="C618" s="213" t="s">
        <v>986</v>
      </c>
      <c r="D618" s="214" t="s">
        <v>9685</v>
      </c>
      <c r="E618" s="215"/>
      <c r="F618" s="216">
        <v>5.319</v>
      </c>
      <c r="G618" s="215"/>
      <c r="H618" s="215"/>
      <c r="I618" s="355"/>
    </row>
    <row r="619" spans="1:9" ht="12" x14ac:dyDescent="0.2">
      <c r="A619" s="178"/>
      <c r="B619" s="221" t="s">
        <v>985</v>
      </c>
      <c r="C619" s="213" t="s">
        <v>986</v>
      </c>
      <c r="D619" s="214" t="s">
        <v>9686</v>
      </c>
      <c r="E619" s="215"/>
      <c r="F619" s="216">
        <v>36.9</v>
      </c>
      <c r="G619" s="215"/>
      <c r="H619" s="215"/>
      <c r="I619" s="355"/>
    </row>
    <row r="620" spans="1:9" ht="12" x14ac:dyDescent="0.2">
      <c r="A620" s="177"/>
      <c r="B620" s="221" t="s">
        <v>985</v>
      </c>
      <c r="C620" s="210" t="s">
        <v>986</v>
      </c>
      <c r="D620" s="211" t="s">
        <v>3283</v>
      </c>
      <c r="E620" s="212"/>
      <c r="F620" s="210" t="s">
        <v>986</v>
      </c>
      <c r="G620" s="212"/>
      <c r="H620" s="212"/>
      <c r="I620" s="355"/>
    </row>
    <row r="621" spans="1:9" ht="12" x14ac:dyDescent="0.2">
      <c r="A621" s="178"/>
      <c r="B621" s="221" t="s">
        <v>985</v>
      </c>
      <c r="C621" s="213" t="s">
        <v>986</v>
      </c>
      <c r="D621" s="214" t="s">
        <v>9687</v>
      </c>
      <c r="E621" s="215"/>
      <c r="F621" s="216">
        <v>2.3639999999999999</v>
      </c>
      <c r="G621" s="215"/>
      <c r="H621" s="215"/>
      <c r="I621" s="355"/>
    </row>
    <row r="622" spans="1:9" ht="12" x14ac:dyDescent="0.2">
      <c r="A622" s="178"/>
      <c r="B622" s="221" t="s">
        <v>985</v>
      </c>
      <c r="C622" s="213" t="s">
        <v>986</v>
      </c>
      <c r="D622" s="214" t="s">
        <v>9688</v>
      </c>
      <c r="E622" s="215"/>
      <c r="F622" s="216">
        <v>39.4</v>
      </c>
      <c r="G622" s="215"/>
      <c r="H622" s="215"/>
      <c r="I622" s="355"/>
    </row>
    <row r="623" spans="1:9" ht="12" x14ac:dyDescent="0.2">
      <c r="A623" s="178"/>
      <c r="B623" s="221" t="s">
        <v>985</v>
      </c>
      <c r="C623" s="213" t="s">
        <v>986</v>
      </c>
      <c r="D623" s="214" t="s">
        <v>9689</v>
      </c>
      <c r="E623" s="215"/>
      <c r="F623" s="216">
        <v>10.638</v>
      </c>
      <c r="G623" s="215"/>
      <c r="H623" s="215"/>
      <c r="I623" s="355"/>
    </row>
    <row r="624" spans="1:9" ht="12" x14ac:dyDescent="0.2">
      <c r="A624" s="179"/>
      <c r="B624" s="221" t="s">
        <v>985</v>
      </c>
      <c r="C624" s="217" t="s">
        <v>986</v>
      </c>
      <c r="D624" s="218" t="s">
        <v>1023</v>
      </c>
      <c r="E624" s="219"/>
      <c r="F624" s="220">
        <v>271.11099999999999</v>
      </c>
      <c r="G624" s="219"/>
      <c r="H624" s="219"/>
      <c r="I624" s="355"/>
    </row>
    <row r="625" spans="1:9" ht="24.95" customHeight="1" x14ac:dyDescent="0.25">
      <c r="A625" s="278" t="s">
        <v>914</v>
      </c>
      <c r="B625" s="278" t="s">
        <v>979</v>
      </c>
      <c r="C625" s="279" t="s">
        <v>6290</v>
      </c>
      <c r="D625" s="280" t="s">
        <v>6291</v>
      </c>
      <c r="E625" s="281" t="s">
        <v>106</v>
      </c>
      <c r="F625" s="282">
        <v>30.582000000000001</v>
      </c>
      <c r="G625" s="67"/>
      <c r="H625" s="254">
        <f>ROUND(G625*F625,2)</f>
        <v>0</v>
      </c>
      <c r="I625" s="284"/>
    </row>
    <row r="626" spans="1:9" ht="12" x14ac:dyDescent="0.2">
      <c r="A626" s="177"/>
      <c r="B626" s="221" t="s">
        <v>985</v>
      </c>
      <c r="C626" s="210" t="s">
        <v>986</v>
      </c>
      <c r="D626" s="211" t="s">
        <v>3273</v>
      </c>
      <c r="E626" s="212"/>
      <c r="F626" s="210" t="s">
        <v>986</v>
      </c>
      <c r="G626" s="212"/>
      <c r="H626" s="212"/>
      <c r="I626" s="355"/>
    </row>
    <row r="627" spans="1:9" ht="12" x14ac:dyDescent="0.2">
      <c r="A627" s="178"/>
      <c r="B627" s="221" t="s">
        <v>985</v>
      </c>
      <c r="C627" s="213" t="s">
        <v>986</v>
      </c>
      <c r="D627" s="214" t="s">
        <v>9690</v>
      </c>
      <c r="E627" s="215"/>
      <c r="F627" s="216">
        <v>2.6829999999999998</v>
      </c>
      <c r="G627" s="215"/>
      <c r="H627" s="215"/>
      <c r="I627" s="355"/>
    </row>
    <row r="628" spans="1:9" ht="12" x14ac:dyDescent="0.2">
      <c r="A628" s="177"/>
      <c r="B628" s="221" t="s">
        <v>985</v>
      </c>
      <c r="C628" s="210" t="s">
        <v>986</v>
      </c>
      <c r="D628" s="211" t="s">
        <v>3332</v>
      </c>
      <c r="E628" s="212"/>
      <c r="F628" s="210" t="s">
        <v>986</v>
      </c>
      <c r="G628" s="212"/>
      <c r="H628" s="212"/>
      <c r="I628" s="355"/>
    </row>
    <row r="629" spans="1:9" ht="12" x14ac:dyDescent="0.2">
      <c r="A629" s="178"/>
      <c r="B629" s="221" t="s">
        <v>985</v>
      </c>
      <c r="C629" s="213" t="s">
        <v>986</v>
      </c>
      <c r="D629" s="214" t="s">
        <v>6293</v>
      </c>
      <c r="E629" s="215"/>
      <c r="F629" s="216">
        <v>3.1669999999999998</v>
      </c>
      <c r="G629" s="215"/>
      <c r="H629" s="215"/>
      <c r="I629" s="355"/>
    </row>
    <row r="630" spans="1:9" ht="12" x14ac:dyDescent="0.2">
      <c r="A630" s="177"/>
      <c r="B630" s="221" t="s">
        <v>985</v>
      </c>
      <c r="C630" s="210" t="s">
        <v>986</v>
      </c>
      <c r="D630" s="211" t="s">
        <v>3323</v>
      </c>
      <c r="E630" s="212"/>
      <c r="F630" s="210" t="s">
        <v>986</v>
      </c>
      <c r="G630" s="212"/>
      <c r="H630" s="212"/>
      <c r="I630" s="355"/>
    </row>
    <row r="631" spans="1:9" ht="12" x14ac:dyDescent="0.2">
      <c r="A631" s="178"/>
      <c r="B631" s="221" t="s">
        <v>985</v>
      </c>
      <c r="C631" s="213" t="s">
        <v>986</v>
      </c>
      <c r="D631" s="214" t="s">
        <v>6294</v>
      </c>
      <c r="E631" s="215"/>
      <c r="F631" s="216">
        <v>3.2069999999999999</v>
      </c>
      <c r="G631" s="215"/>
      <c r="H631" s="215"/>
      <c r="I631" s="355"/>
    </row>
    <row r="632" spans="1:9" ht="12" x14ac:dyDescent="0.2">
      <c r="A632" s="178"/>
      <c r="B632" s="221" t="s">
        <v>985</v>
      </c>
      <c r="C632" s="213" t="s">
        <v>986</v>
      </c>
      <c r="D632" s="214" t="s">
        <v>9691</v>
      </c>
      <c r="E632" s="215"/>
      <c r="F632" s="216">
        <v>3.0750000000000002</v>
      </c>
      <c r="G632" s="215"/>
      <c r="H632" s="215"/>
      <c r="I632" s="355"/>
    </row>
    <row r="633" spans="1:9" ht="12" x14ac:dyDescent="0.2">
      <c r="A633" s="177"/>
      <c r="B633" s="221" t="s">
        <v>985</v>
      </c>
      <c r="C633" s="210" t="s">
        <v>986</v>
      </c>
      <c r="D633" s="211" t="s">
        <v>3325</v>
      </c>
      <c r="E633" s="212"/>
      <c r="F633" s="210" t="s">
        <v>986</v>
      </c>
      <c r="G633" s="212"/>
      <c r="H633" s="212"/>
      <c r="I633" s="355"/>
    </row>
    <row r="634" spans="1:9" ht="12" x14ac:dyDescent="0.2">
      <c r="A634" s="178"/>
      <c r="B634" s="221" t="s">
        <v>985</v>
      </c>
      <c r="C634" s="213" t="s">
        <v>986</v>
      </c>
      <c r="D634" s="214" t="s">
        <v>6293</v>
      </c>
      <c r="E634" s="215"/>
      <c r="F634" s="216">
        <v>3.1669999999999998</v>
      </c>
      <c r="G634" s="215"/>
      <c r="H634" s="215"/>
      <c r="I634" s="355"/>
    </row>
    <row r="635" spans="1:9" ht="12" x14ac:dyDescent="0.2">
      <c r="A635" s="177"/>
      <c r="B635" s="221" t="s">
        <v>985</v>
      </c>
      <c r="C635" s="210" t="s">
        <v>986</v>
      </c>
      <c r="D635" s="211" t="s">
        <v>3326</v>
      </c>
      <c r="E635" s="212"/>
      <c r="F635" s="210" t="s">
        <v>986</v>
      </c>
      <c r="G635" s="212"/>
      <c r="H635" s="212"/>
      <c r="I635" s="355"/>
    </row>
    <row r="636" spans="1:9" ht="12" x14ac:dyDescent="0.2">
      <c r="A636" s="178"/>
      <c r="B636" s="221" t="s">
        <v>985</v>
      </c>
      <c r="C636" s="213" t="s">
        <v>986</v>
      </c>
      <c r="D636" s="214" t="s">
        <v>6293</v>
      </c>
      <c r="E636" s="215"/>
      <c r="F636" s="216">
        <v>3.1669999999999998</v>
      </c>
      <c r="G636" s="215"/>
      <c r="H636" s="215"/>
      <c r="I636" s="355"/>
    </row>
    <row r="637" spans="1:9" ht="12" x14ac:dyDescent="0.2">
      <c r="A637" s="177"/>
      <c r="B637" s="221" t="s">
        <v>985</v>
      </c>
      <c r="C637" s="210" t="s">
        <v>986</v>
      </c>
      <c r="D637" s="211" t="s">
        <v>3283</v>
      </c>
      <c r="E637" s="212"/>
      <c r="F637" s="210" t="s">
        <v>986</v>
      </c>
      <c r="G637" s="212"/>
      <c r="H637" s="212"/>
      <c r="I637" s="355"/>
    </row>
    <row r="638" spans="1:9" ht="12" x14ac:dyDescent="0.2">
      <c r="A638" s="178"/>
      <c r="B638" s="221" t="s">
        <v>985</v>
      </c>
      <c r="C638" s="213" t="s">
        <v>986</v>
      </c>
      <c r="D638" s="214" t="s">
        <v>9692</v>
      </c>
      <c r="E638" s="215"/>
      <c r="F638" s="216">
        <v>8.57</v>
      </c>
      <c r="G638" s="215"/>
      <c r="H638" s="215"/>
      <c r="I638" s="355"/>
    </row>
    <row r="639" spans="1:9" ht="12" x14ac:dyDescent="0.2">
      <c r="A639" s="178"/>
      <c r="B639" s="221" t="s">
        <v>985</v>
      </c>
      <c r="C639" s="213" t="s">
        <v>986</v>
      </c>
      <c r="D639" s="214" t="s">
        <v>9693</v>
      </c>
      <c r="E639" s="215"/>
      <c r="F639" s="216">
        <v>3.5459999999999998</v>
      </c>
      <c r="G639" s="215"/>
      <c r="H639" s="215"/>
      <c r="I639" s="355"/>
    </row>
    <row r="640" spans="1:9" ht="12" x14ac:dyDescent="0.2">
      <c r="A640" s="179"/>
      <c r="B640" s="221" t="s">
        <v>985</v>
      </c>
      <c r="C640" s="217" t="s">
        <v>986</v>
      </c>
      <c r="D640" s="218" t="s">
        <v>1023</v>
      </c>
      <c r="E640" s="219"/>
      <c r="F640" s="220">
        <v>30.582000000000001</v>
      </c>
      <c r="G640" s="219"/>
      <c r="H640" s="219"/>
      <c r="I640" s="355"/>
    </row>
    <row r="641" spans="1:9" ht="24.95" customHeight="1" x14ac:dyDescent="0.25">
      <c r="A641" s="278" t="s">
        <v>915</v>
      </c>
      <c r="B641" s="278" t="s">
        <v>979</v>
      </c>
      <c r="C641" s="279" t="s">
        <v>6298</v>
      </c>
      <c r="D641" s="280" t="s">
        <v>6299</v>
      </c>
      <c r="E641" s="281" t="s">
        <v>92</v>
      </c>
      <c r="F641" s="282">
        <v>4</v>
      </c>
      <c r="G641" s="67"/>
      <c r="H641" s="254">
        <f>ROUND(G641*F641,2)</f>
        <v>0</v>
      </c>
      <c r="I641" s="284"/>
    </row>
    <row r="642" spans="1:9" ht="12" x14ac:dyDescent="0.2">
      <c r="A642" s="177"/>
      <c r="B642" s="221" t="s">
        <v>985</v>
      </c>
      <c r="C642" s="210" t="s">
        <v>986</v>
      </c>
      <c r="D642" s="211" t="s">
        <v>6320</v>
      </c>
      <c r="E642" s="212"/>
      <c r="F642" s="210" t="s">
        <v>986</v>
      </c>
      <c r="G642" s="212"/>
      <c r="H642" s="212"/>
      <c r="I642" s="355"/>
    </row>
    <row r="643" spans="1:9" ht="12" x14ac:dyDescent="0.2">
      <c r="A643" s="178"/>
      <c r="B643" s="221" t="s">
        <v>985</v>
      </c>
      <c r="C643" s="213" t="s">
        <v>986</v>
      </c>
      <c r="D643" s="214" t="s">
        <v>9694</v>
      </c>
      <c r="E643" s="215"/>
      <c r="F643" s="216">
        <v>2</v>
      </c>
      <c r="G643" s="215"/>
      <c r="H643" s="215"/>
      <c r="I643" s="355"/>
    </row>
    <row r="644" spans="1:9" ht="12" x14ac:dyDescent="0.2">
      <c r="A644" s="177"/>
      <c r="B644" s="221" t="s">
        <v>985</v>
      </c>
      <c r="C644" s="210" t="s">
        <v>986</v>
      </c>
      <c r="D644" s="211" t="s">
        <v>9695</v>
      </c>
      <c r="E644" s="212"/>
      <c r="F644" s="210" t="s">
        <v>986</v>
      </c>
      <c r="G644" s="212"/>
      <c r="H644" s="212"/>
      <c r="I644" s="355"/>
    </row>
    <row r="645" spans="1:9" ht="12" x14ac:dyDescent="0.2">
      <c r="A645" s="178"/>
      <c r="B645" s="221" t="s">
        <v>985</v>
      </c>
      <c r="C645" s="213" t="s">
        <v>986</v>
      </c>
      <c r="D645" s="214" t="s">
        <v>9696</v>
      </c>
      <c r="E645" s="215"/>
      <c r="F645" s="216">
        <v>1</v>
      </c>
      <c r="G645" s="215"/>
      <c r="H645" s="215"/>
      <c r="I645" s="355"/>
    </row>
    <row r="646" spans="1:9" ht="12" x14ac:dyDescent="0.2">
      <c r="A646" s="177"/>
      <c r="B646" s="221" t="s">
        <v>985</v>
      </c>
      <c r="C646" s="210" t="s">
        <v>986</v>
      </c>
      <c r="D646" s="211" t="s">
        <v>6300</v>
      </c>
      <c r="E646" s="212"/>
      <c r="F646" s="210" t="s">
        <v>986</v>
      </c>
      <c r="G646" s="212"/>
      <c r="H646" s="212"/>
      <c r="I646" s="355"/>
    </row>
    <row r="647" spans="1:9" ht="12" x14ac:dyDescent="0.2">
      <c r="A647" s="178"/>
      <c r="B647" s="221" t="s">
        <v>985</v>
      </c>
      <c r="C647" s="213" t="s">
        <v>986</v>
      </c>
      <c r="D647" s="214" t="s">
        <v>9697</v>
      </c>
      <c r="E647" s="215"/>
      <c r="F647" s="216">
        <v>1</v>
      </c>
      <c r="G647" s="215"/>
      <c r="H647" s="215"/>
      <c r="I647" s="355"/>
    </row>
    <row r="648" spans="1:9" ht="12" x14ac:dyDescent="0.2">
      <c r="A648" s="179"/>
      <c r="B648" s="221" t="s">
        <v>985</v>
      </c>
      <c r="C648" s="217" t="s">
        <v>986</v>
      </c>
      <c r="D648" s="218" t="s">
        <v>1023</v>
      </c>
      <c r="E648" s="219"/>
      <c r="F648" s="220">
        <v>4</v>
      </c>
      <c r="G648" s="219"/>
      <c r="H648" s="219"/>
      <c r="I648" s="355"/>
    </row>
    <row r="649" spans="1:9" ht="24.95" customHeight="1" x14ac:dyDescent="0.25">
      <c r="A649" s="278" t="s">
        <v>1166</v>
      </c>
      <c r="B649" s="278" t="s">
        <v>979</v>
      </c>
      <c r="C649" s="279" t="s">
        <v>9698</v>
      </c>
      <c r="D649" s="280" t="s">
        <v>9699</v>
      </c>
      <c r="E649" s="281" t="s">
        <v>106</v>
      </c>
      <c r="F649" s="282">
        <v>0.66300000000000003</v>
      </c>
      <c r="G649" s="67"/>
      <c r="H649" s="254">
        <f>ROUND(G649*F649,2)</f>
        <v>0</v>
      </c>
      <c r="I649" s="284"/>
    </row>
    <row r="650" spans="1:9" ht="12" x14ac:dyDescent="0.2">
      <c r="A650" s="177"/>
      <c r="B650" s="221" t="s">
        <v>985</v>
      </c>
      <c r="C650" s="210" t="s">
        <v>986</v>
      </c>
      <c r="D650" s="211" t="s">
        <v>6207</v>
      </c>
      <c r="E650" s="212"/>
      <c r="F650" s="210" t="s">
        <v>986</v>
      </c>
      <c r="G650" s="212"/>
      <c r="H650" s="212"/>
      <c r="I650" s="355"/>
    </row>
    <row r="651" spans="1:9" ht="12" x14ac:dyDescent="0.2">
      <c r="A651" s="178"/>
      <c r="B651" s="221" t="s">
        <v>985</v>
      </c>
      <c r="C651" s="213" t="s">
        <v>986</v>
      </c>
      <c r="D651" s="214" t="s">
        <v>6274</v>
      </c>
      <c r="E651" s="215"/>
      <c r="F651" s="216">
        <v>1.845</v>
      </c>
      <c r="G651" s="215"/>
      <c r="H651" s="215"/>
      <c r="I651" s="355"/>
    </row>
    <row r="652" spans="1:9" ht="12" x14ac:dyDescent="0.2">
      <c r="A652" s="178"/>
      <c r="B652" s="221" t="s">
        <v>985</v>
      </c>
      <c r="C652" s="213" t="s">
        <v>986</v>
      </c>
      <c r="D652" s="214" t="s">
        <v>9581</v>
      </c>
      <c r="E652" s="215"/>
      <c r="F652" s="216">
        <v>-1.1819999999999999</v>
      </c>
      <c r="G652" s="215"/>
      <c r="H652" s="215"/>
      <c r="I652" s="355"/>
    </row>
    <row r="653" spans="1:9" ht="12" x14ac:dyDescent="0.2">
      <c r="A653" s="179"/>
      <c r="B653" s="221" t="s">
        <v>985</v>
      </c>
      <c r="C653" s="217" t="s">
        <v>986</v>
      </c>
      <c r="D653" s="218" t="s">
        <v>1023</v>
      </c>
      <c r="E653" s="219"/>
      <c r="F653" s="220">
        <v>0.66300000000000003</v>
      </c>
      <c r="G653" s="219"/>
      <c r="H653" s="219"/>
      <c r="I653" s="355"/>
    </row>
    <row r="654" spans="1:9" ht="24.95" customHeight="1" x14ac:dyDescent="0.25">
      <c r="A654" s="278" t="s">
        <v>1171</v>
      </c>
      <c r="B654" s="278" t="s">
        <v>979</v>
      </c>
      <c r="C654" s="279" t="s">
        <v>6310</v>
      </c>
      <c r="D654" s="280" t="s">
        <v>6311</v>
      </c>
      <c r="E654" s="281" t="s">
        <v>142</v>
      </c>
      <c r="F654" s="282">
        <v>0.32600000000000001</v>
      </c>
      <c r="G654" s="67"/>
      <c r="H654" s="254">
        <f>ROUND(G654*F654,2)</f>
        <v>0</v>
      </c>
      <c r="I654" s="284"/>
    </row>
    <row r="655" spans="1:9" ht="12" x14ac:dyDescent="0.2">
      <c r="A655" s="177"/>
      <c r="B655" s="221" t="s">
        <v>985</v>
      </c>
      <c r="C655" s="210" t="s">
        <v>986</v>
      </c>
      <c r="D655" s="211" t="s">
        <v>9700</v>
      </c>
      <c r="E655" s="212"/>
      <c r="F655" s="210" t="s">
        <v>986</v>
      </c>
      <c r="G655" s="212"/>
      <c r="H655" s="212"/>
      <c r="I655" s="355"/>
    </row>
    <row r="656" spans="1:9" ht="12" x14ac:dyDescent="0.2">
      <c r="A656" s="178"/>
      <c r="B656" s="221" t="s">
        <v>985</v>
      </c>
      <c r="C656" s="213" t="s">
        <v>986</v>
      </c>
      <c r="D656" s="214" t="s">
        <v>9701</v>
      </c>
      <c r="E656" s="215"/>
      <c r="F656" s="216">
        <v>0.32600000000000001</v>
      </c>
      <c r="G656" s="215"/>
      <c r="H656" s="215"/>
      <c r="I656" s="355"/>
    </row>
    <row r="657" spans="1:9" ht="24.95" customHeight="1" x14ac:dyDescent="0.25">
      <c r="A657" s="278" t="s">
        <v>1175</v>
      </c>
      <c r="B657" s="278" t="s">
        <v>979</v>
      </c>
      <c r="C657" s="279" t="s">
        <v>4824</v>
      </c>
      <c r="D657" s="280" t="s">
        <v>4825</v>
      </c>
      <c r="E657" s="281" t="s">
        <v>142</v>
      </c>
      <c r="F657" s="282">
        <v>1.883</v>
      </c>
      <c r="G657" s="67"/>
      <c r="H657" s="254">
        <f>ROUND(G657*F657,2)</f>
        <v>0</v>
      </c>
      <c r="I657" s="284"/>
    </row>
    <row r="658" spans="1:9" ht="12" x14ac:dyDescent="0.2">
      <c r="A658" s="177"/>
      <c r="B658" s="221" t="s">
        <v>985</v>
      </c>
      <c r="C658" s="210" t="s">
        <v>986</v>
      </c>
      <c r="D658" s="211" t="s">
        <v>3273</v>
      </c>
      <c r="E658" s="212"/>
      <c r="F658" s="210" t="s">
        <v>986</v>
      </c>
      <c r="G658" s="212"/>
      <c r="H658" s="212"/>
      <c r="I658" s="355"/>
    </row>
    <row r="659" spans="1:9" ht="12" x14ac:dyDescent="0.2">
      <c r="A659" s="178"/>
      <c r="B659" s="221" t="s">
        <v>985</v>
      </c>
      <c r="C659" s="213" t="s">
        <v>986</v>
      </c>
      <c r="D659" s="214" t="s">
        <v>9702</v>
      </c>
      <c r="E659" s="215"/>
      <c r="F659" s="216">
        <v>0.56100000000000005</v>
      </c>
      <c r="G659" s="215"/>
      <c r="H659" s="215"/>
      <c r="I659" s="355"/>
    </row>
    <row r="660" spans="1:9" ht="12" x14ac:dyDescent="0.2">
      <c r="A660" s="178"/>
      <c r="B660" s="221" t="s">
        <v>985</v>
      </c>
      <c r="C660" s="213" t="s">
        <v>986</v>
      </c>
      <c r="D660" s="214" t="s">
        <v>9703</v>
      </c>
      <c r="E660" s="215"/>
      <c r="F660" s="216">
        <v>0.69199999999999995</v>
      </c>
      <c r="G660" s="215"/>
      <c r="H660" s="215"/>
      <c r="I660" s="355"/>
    </row>
    <row r="661" spans="1:9" ht="12" x14ac:dyDescent="0.2">
      <c r="A661" s="177"/>
      <c r="B661" s="221" t="s">
        <v>985</v>
      </c>
      <c r="C661" s="210" t="s">
        <v>986</v>
      </c>
      <c r="D661" s="211" t="s">
        <v>9704</v>
      </c>
      <c r="E661" s="212"/>
      <c r="F661" s="210" t="s">
        <v>986</v>
      </c>
      <c r="G661" s="212"/>
      <c r="H661" s="212"/>
      <c r="I661" s="355"/>
    </row>
    <row r="662" spans="1:9" ht="12" x14ac:dyDescent="0.2">
      <c r="A662" s="178"/>
      <c r="B662" s="221" t="s">
        <v>985</v>
      </c>
      <c r="C662" s="213" t="s">
        <v>986</v>
      </c>
      <c r="D662" s="214" t="s">
        <v>9705</v>
      </c>
      <c r="E662" s="215"/>
      <c r="F662" s="216">
        <v>0.34599999999999997</v>
      </c>
      <c r="G662" s="215"/>
      <c r="H662" s="215"/>
      <c r="I662" s="355"/>
    </row>
    <row r="663" spans="1:9" ht="12" x14ac:dyDescent="0.2">
      <c r="A663" s="177"/>
      <c r="B663" s="221" t="s">
        <v>985</v>
      </c>
      <c r="C663" s="210" t="s">
        <v>986</v>
      </c>
      <c r="D663" s="211" t="s">
        <v>6303</v>
      </c>
      <c r="E663" s="212"/>
      <c r="F663" s="210" t="s">
        <v>986</v>
      </c>
      <c r="G663" s="212"/>
      <c r="H663" s="212"/>
      <c r="I663" s="355"/>
    </row>
    <row r="664" spans="1:9" ht="12" x14ac:dyDescent="0.2">
      <c r="A664" s="178"/>
      <c r="B664" s="221" t="s">
        <v>985</v>
      </c>
      <c r="C664" s="213" t="s">
        <v>986</v>
      </c>
      <c r="D664" s="214" t="s">
        <v>9706</v>
      </c>
      <c r="E664" s="215"/>
      <c r="F664" s="216">
        <v>1.52</v>
      </c>
      <c r="G664" s="215"/>
      <c r="H664" s="215"/>
      <c r="I664" s="355"/>
    </row>
    <row r="665" spans="1:9" ht="12" x14ac:dyDescent="0.2">
      <c r="A665" s="178"/>
      <c r="B665" s="221" t="s">
        <v>985</v>
      </c>
      <c r="C665" s="213" t="s">
        <v>986</v>
      </c>
      <c r="D665" s="214" t="s">
        <v>9707</v>
      </c>
      <c r="E665" s="215"/>
      <c r="F665" s="216">
        <v>-1.236</v>
      </c>
      <c r="G665" s="215"/>
      <c r="H665" s="215"/>
      <c r="I665" s="355"/>
    </row>
    <row r="666" spans="1:9" ht="12" x14ac:dyDescent="0.2">
      <c r="A666" s="179"/>
      <c r="B666" s="221" t="s">
        <v>985</v>
      </c>
      <c r="C666" s="217" t="s">
        <v>986</v>
      </c>
      <c r="D666" s="218" t="s">
        <v>1023</v>
      </c>
      <c r="E666" s="219"/>
      <c r="F666" s="220">
        <v>1.883</v>
      </c>
      <c r="G666" s="219"/>
      <c r="H666" s="219"/>
      <c r="I666" s="355"/>
    </row>
    <row r="667" spans="1:9" ht="24.95" customHeight="1" x14ac:dyDescent="0.25">
      <c r="A667" s="278" t="s">
        <v>1180</v>
      </c>
      <c r="B667" s="278" t="s">
        <v>979</v>
      </c>
      <c r="C667" s="279" t="s">
        <v>6324</v>
      </c>
      <c r="D667" s="280" t="s">
        <v>6325</v>
      </c>
      <c r="E667" s="281" t="s">
        <v>106</v>
      </c>
      <c r="F667" s="282">
        <v>3.69</v>
      </c>
      <c r="G667" s="67"/>
      <c r="H667" s="254">
        <f>ROUND(G667*F667,2)</f>
        <v>0</v>
      </c>
      <c r="I667" s="284"/>
    </row>
    <row r="668" spans="1:9" ht="12" x14ac:dyDescent="0.2">
      <c r="A668" s="177"/>
      <c r="B668" s="221" t="s">
        <v>985</v>
      </c>
      <c r="C668" s="210" t="s">
        <v>986</v>
      </c>
      <c r="D668" s="211" t="s">
        <v>6207</v>
      </c>
      <c r="E668" s="212"/>
      <c r="F668" s="210" t="s">
        <v>986</v>
      </c>
      <c r="G668" s="212"/>
      <c r="H668" s="212"/>
      <c r="I668" s="355"/>
    </row>
    <row r="669" spans="1:9" ht="12" x14ac:dyDescent="0.2">
      <c r="A669" s="178"/>
      <c r="B669" s="221" t="s">
        <v>985</v>
      </c>
      <c r="C669" s="213" t="s">
        <v>986</v>
      </c>
      <c r="D669" s="214" t="s">
        <v>9708</v>
      </c>
      <c r="E669" s="215"/>
      <c r="F669" s="216">
        <v>3.69</v>
      </c>
      <c r="G669" s="215"/>
      <c r="H669" s="215"/>
      <c r="I669" s="355"/>
    </row>
    <row r="670" spans="1:9" ht="24.95" customHeight="1" x14ac:dyDescent="0.25">
      <c r="A670" s="278" t="s">
        <v>1184</v>
      </c>
      <c r="B670" s="278" t="s">
        <v>979</v>
      </c>
      <c r="C670" s="279" t="s">
        <v>6327</v>
      </c>
      <c r="D670" s="280" t="s">
        <v>6328</v>
      </c>
      <c r="E670" s="281" t="s">
        <v>142</v>
      </c>
      <c r="F670" s="282">
        <v>0.36899999999999999</v>
      </c>
      <c r="G670" s="67"/>
      <c r="H670" s="254">
        <f>ROUND(G670*F670,2)</f>
        <v>0</v>
      </c>
      <c r="I670" s="284"/>
    </row>
    <row r="671" spans="1:9" ht="12" x14ac:dyDescent="0.2">
      <c r="A671" s="177"/>
      <c r="B671" s="221" t="s">
        <v>985</v>
      </c>
      <c r="C671" s="210" t="s">
        <v>986</v>
      </c>
      <c r="D671" s="211" t="s">
        <v>6207</v>
      </c>
      <c r="E671" s="212"/>
      <c r="F671" s="210" t="s">
        <v>986</v>
      </c>
      <c r="G671" s="212"/>
      <c r="H671" s="212"/>
      <c r="I671" s="355"/>
    </row>
    <row r="672" spans="1:9" ht="12" x14ac:dyDescent="0.2">
      <c r="A672" s="178"/>
      <c r="B672" s="221" t="s">
        <v>985</v>
      </c>
      <c r="C672" s="213" t="s">
        <v>986</v>
      </c>
      <c r="D672" s="214" t="s">
        <v>9709</v>
      </c>
      <c r="E672" s="215"/>
      <c r="F672" s="216">
        <v>0.36899999999999999</v>
      </c>
      <c r="G672" s="215"/>
      <c r="H672" s="215"/>
      <c r="I672" s="355"/>
    </row>
    <row r="673" spans="1:9" ht="24.95" customHeight="1" x14ac:dyDescent="0.25">
      <c r="A673" s="278" t="s">
        <v>1188</v>
      </c>
      <c r="B673" s="278" t="s">
        <v>979</v>
      </c>
      <c r="C673" s="279" t="s">
        <v>4836</v>
      </c>
      <c r="D673" s="280" t="s">
        <v>4837</v>
      </c>
      <c r="E673" s="281" t="s">
        <v>142</v>
      </c>
      <c r="F673" s="282">
        <v>13.45</v>
      </c>
      <c r="G673" s="67"/>
      <c r="H673" s="254">
        <f>ROUND(G673*F673,2)</f>
        <v>0</v>
      </c>
      <c r="I673" s="284"/>
    </row>
    <row r="674" spans="1:9" ht="12" x14ac:dyDescent="0.2">
      <c r="A674" s="177"/>
      <c r="B674" s="221" t="s">
        <v>985</v>
      </c>
      <c r="C674" s="210" t="s">
        <v>986</v>
      </c>
      <c r="D674" s="211" t="s">
        <v>6320</v>
      </c>
      <c r="E674" s="212"/>
      <c r="F674" s="210" t="s">
        <v>986</v>
      </c>
      <c r="G674" s="212"/>
      <c r="H674" s="212"/>
      <c r="I674" s="355"/>
    </row>
    <row r="675" spans="1:9" ht="12" x14ac:dyDescent="0.2">
      <c r="A675" s="178"/>
      <c r="B675" s="221" t="s">
        <v>985</v>
      </c>
      <c r="C675" s="213" t="s">
        <v>986</v>
      </c>
      <c r="D675" s="214" t="s">
        <v>9710</v>
      </c>
      <c r="E675" s="215"/>
      <c r="F675" s="216">
        <v>1.474</v>
      </c>
      <c r="G675" s="215"/>
      <c r="H675" s="215"/>
      <c r="I675" s="355"/>
    </row>
    <row r="676" spans="1:9" ht="12" x14ac:dyDescent="0.2">
      <c r="A676" s="177"/>
      <c r="B676" s="221" t="s">
        <v>985</v>
      </c>
      <c r="C676" s="210" t="s">
        <v>986</v>
      </c>
      <c r="D676" s="211" t="s">
        <v>9695</v>
      </c>
      <c r="E676" s="212"/>
      <c r="F676" s="210" t="s">
        <v>986</v>
      </c>
      <c r="G676" s="212"/>
      <c r="H676" s="212"/>
      <c r="I676" s="355"/>
    </row>
    <row r="677" spans="1:9" ht="12" x14ac:dyDescent="0.2">
      <c r="A677" s="178"/>
      <c r="B677" s="221" t="s">
        <v>985</v>
      </c>
      <c r="C677" s="213" t="s">
        <v>986</v>
      </c>
      <c r="D677" s="214" t="s">
        <v>9711</v>
      </c>
      <c r="E677" s="215"/>
      <c r="F677" s="216">
        <v>2.2519999999999998</v>
      </c>
      <c r="G677" s="215"/>
      <c r="H677" s="215"/>
      <c r="I677" s="355"/>
    </row>
    <row r="678" spans="1:9" ht="12" x14ac:dyDescent="0.2">
      <c r="A678" s="178"/>
      <c r="B678" s="221" t="s">
        <v>985</v>
      </c>
      <c r="C678" s="213" t="s">
        <v>986</v>
      </c>
      <c r="D678" s="214" t="s">
        <v>9712</v>
      </c>
      <c r="E678" s="215"/>
      <c r="F678" s="216">
        <v>2.75</v>
      </c>
      <c r="G678" s="215"/>
      <c r="H678" s="215"/>
      <c r="I678" s="355"/>
    </row>
    <row r="679" spans="1:9" ht="12" x14ac:dyDescent="0.2">
      <c r="A679" s="177"/>
      <c r="B679" s="221" t="s">
        <v>985</v>
      </c>
      <c r="C679" s="210" t="s">
        <v>986</v>
      </c>
      <c r="D679" s="211" t="s">
        <v>6300</v>
      </c>
      <c r="E679" s="212"/>
      <c r="F679" s="210" t="s">
        <v>986</v>
      </c>
      <c r="G679" s="212"/>
      <c r="H679" s="212"/>
      <c r="I679" s="355"/>
    </row>
    <row r="680" spans="1:9" ht="12" x14ac:dyDescent="0.2">
      <c r="A680" s="178"/>
      <c r="B680" s="221" t="s">
        <v>985</v>
      </c>
      <c r="C680" s="213" t="s">
        <v>986</v>
      </c>
      <c r="D680" s="214" t="s">
        <v>9713</v>
      </c>
      <c r="E680" s="215"/>
      <c r="F680" s="216">
        <v>2.75</v>
      </c>
      <c r="G680" s="215"/>
      <c r="H680" s="215"/>
      <c r="I680" s="355"/>
    </row>
    <row r="681" spans="1:9" ht="12" x14ac:dyDescent="0.2">
      <c r="A681" s="177"/>
      <c r="B681" s="221" t="s">
        <v>985</v>
      </c>
      <c r="C681" s="210" t="s">
        <v>986</v>
      </c>
      <c r="D681" s="211" t="s">
        <v>6303</v>
      </c>
      <c r="E681" s="212"/>
      <c r="F681" s="210" t="s">
        <v>986</v>
      </c>
      <c r="G681" s="212"/>
      <c r="H681" s="212"/>
      <c r="I681" s="355"/>
    </row>
    <row r="682" spans="1:9" ht="12" x14ac:dyDescent="0.2">
      <c r="A682" s="178"/>
      <c r="B682" s="221" t="s">
        <v>985</v>
      </c>
      <c r="C682" s="213" t="s">
        <v>986</v>
      </c>
      <c r="D682" s="214" t="s">
        <v>9714</v>
      </c>
      <c r="E682" s="215"/>
      <c r="F682" s="216">
        <v>2.75</v>
      </c>
      <c r="G682" s="215"/>
      <c r="H682" s="215"/>
      <c r="I682" s="355"/>
    </row>
    <row r="683" spans="1:9" ht="12" x14ac:dyDescent="0.2">
      <c r="A683" s="178"/>
      <c r="B683" s="221" t="s">
        <v>985</v>
      </c>
      <c r="C683" s="213" t="s">
        <v>986</v>
      </c>
      <c r="D683" s="214" t="s">
        <v>9715</v>
      </c>
      <c r="E683" s="215"/>
      <c r="F683" s="216">
        <v>1.474</v>
      </c>
      <c r="G683" s="215"/>
      <c r="H683" s="215"/>
      <c r="I683" s="355"/>
    </row>
    <row r="684" spans="1:9" ht="12" x14ac:dyDescent="0.2">
      <c r="A684" s="179"/>
      <c r="B684" s="221" t="s">
        <v>985</v>
      </c>
      <c r="C684" s="217" t="s">
        <v>986</v>
      </c>
      <c r="D684" s="218" t="s">
        <v>1023</v>
      </c>
      <c r="E684" s="219"/>
      <c r="F684" s="220">
        <v>13.45</v>
      </c>
      <c r="G684" s="219"/>
      <c r="H684" s="219"/>
      <c r="I684" s="355"/>
    </row>
    <row r="685" spans="1:9" ht="24.95" customHeight="1" x14ac:dyDescent="0.25">
      <c r="A685" s="278" t="s">
        <v>1192</v>
      </c>
      <c r="B685" s="278" t="s">
        <v>979</v>
      </c>
      <c r="C685" s="279" t="s">
        <v>6333</v>
      </c>
      <c r="D685" s="280" t="s">
        <v>6334</v>
      </c>
      <c r="E685" s="281" t="s">
        <v>125</v>
      </c>
      <c r="F685" s="282">
        <v>13.2</v>
      </c>
      <c r="G685" s="67"/>
      <c r="H685" s="254">
        <f>ROUND(G685*F685,2)</f>
        <v>0</v>
      </c>
      <c r="I685" s="284"/>
    </row>
    <row r="686" spans="1:9" ht="12" x14ac:dyDescent="0.2">
      <c r="A686" s="177"/>
      <c r="B686" s="221" t="s">
        <v>985</v>
      </c>
      <c r="C686" s="210" t="s">
        <v>986</v>
      </c>
      <c r="D686" s="211" t="s">
        <v>9716</v>
      </c>
      <c r="E686" s="212"/>
      <c r="F686" s="210" t="s">
        <v>986</v>
      </c>
      <c r="G686" s="212"/>
      <c r="H686" s="212"/>
      <c r="I686" s="355"/>
    </row>
    <row r="687" spans="1:9" ht="12" x14ac:dyDescent="0.2">
      <c r="A687" s="178"/>
      <c r="B687" s="221" t="s">
        <v>985</v>
      </c>
      <c r="C687" s="213" t="s">
        <v>986</v>
      </c>
      <c r="D687" s="214" t="s">
        <v>9717</v>
      </c>
      <c r="E687" s="215"/>
      <c r="F687" s="216">
        <v>13.2</v>
      </c>
      <c r="G687" s="215"/>
      <c r="H687" s="215"/>
      <c r="I687" s="355"/>
    </row>
    <row r="688" spans="1:9" ht="24.95" customHeight="1" x14ac:dyDescent="0.25">
      <c r="A688" s="278" t="s">
        <v>1197</v>
      </c>
      <c r="B688" s="278" t="s">
        <v>979</v>
      </c>
      <c r="C688" s="279" t="s">
        <v>4847</v>
      </c>
      <c r="D688" s="280" t="s">
        <v>4848</v>
      </c>
      <c r="E688" s="281" t="s">
        <v>125</v>
      </c>
      <c r="F688" s="282">
        <v>32</v>
      </c>
      <c r="G688" s="67"/>
      <c r="H688" s="254">
        <f>ROUND(G688*F688,2)</f>
        <v>0</v>
      </c>
      <c r="I688" s="284"/>
    </row>
    <row r="689" spans="1:9" ht="12" x14ac:dyDescent="0.2">
      <c r="A689" s="177"/>
      <c r="B689" s="221" t="s">
        <v>985</v>
      </c>
      <c r="C689" s="210" t="s">
        <v>986</v>
      </c>
      <c r="D689" s="211" t="s">
        <v>3038</v>
      </c>
      <c r="E689" s="212"/>
      <c r="F689" s="210" t="s">
        <v>986</v>
      </c>
      <c r="G689" s="212"/>
      <c r="H689" s="212"/>
      <c r="I689" s="355"/>
    </row>
    <row r="690" spans="1:9" ht="12" x14ac:dyDescent="0.2">
      <c r="A690" s="178"/>
      <c r="B690" s="221" t="s">
        <v>985</v>
      </c>
      <c r="C690" s="213" t="s">
        <v>986</v>
      </c>
      <c r="D690" s="214" t="s">
        <v>9718</v>
      </c>
      <c r="E690" s="215"/>
      <c r="F690" s="216">
        <v>1.5</v>
      </c>
      <c r="G690" s="215"/>
      <c r="H690" s="215"/>
      <c r="I690" s="355"/>
    </row>
    <row r="691" spans="1:9" ht="12" x14ac:dyDescent="0.2">
      <c r="A691" s="177"/>
      <c r="B691" s="221" t="s">
        <v>985</v>
      </c>
      <c r="C691" s="210" t="s">
        <v>986</v>
      </c>
      <c r="D691" s="211" t="s">
        <v>2956</v>
      </c>
      <c r="E691" s="212"/>
      <c r="F691" s="210" t="s">
        <v>986</v>
      </c>
      <c r="G691" s="212"/>
      <c r="H691" s="212"/>
      <c r="I691" s="355"/>
    </row>
    <row r="692" spans="1:9" ht="12" x14ac:dyDescent="0.2">
      <c r="A692" s="178"/>
      <c r="B692" s="221" t="s">
        <v>985</v>
      </c>
      <c r="C692" s="213" t="s">
        <v>986</v>
      </c>
      <c r="D692" s="214" t="s">
        <v>9718</v>
      </c>
      <c r="E692" s="215"/>
      <c r="F692" s="216">
        <v>1.5</v>
      </c>
      <c r="G692" s="215"/>
      <c r="H692" s="215"/>
      <c r="I692" s="355"/>
    </row>
    <row r="693" spans="1:9" ht="12" x14ac:dyDescent="0.2">
      <c r="A693" s="177"/>
      <c r="B693" s="221" t="s">
        <v>985</v>
      </c>
      <c r="C693" s="210" t="s">
        <v>986</v>
      </c>
      <c r="D693" s="211" t="s">
        <v>2971</v>
      </c>
      <c r="E693" s="212"/>
      <c r="F693" s="210" t="s">
        <v>986</v>
      </c>
      <c r="G693" s="212"/>
      <c r="H693" s="212"/>
      <c r="I693" s="355"/>
    </row>
    <row r="694" spans="1:9" ht="12" x14ac:dyDescent="0.2">
      <c r="A694" s="178"/>
      <c r="B694" s="221" t="s">
        <v>985</v>
      </c>
      <c r="C694" s="213" t="s">
        <v>986</v>
      </c>
      <c r="D694" s="214" t="s">
        <v>9719</v>
      </c>
      <c r="E694" s="215"/>
      <c r="F694" s="216">
        <v>1.25</v>
      </c>
      <c r="G694" s="215"/>
      <c r="H694" s="215"/>
      <c r="I694" s="355"/>
    </row>
    <row r="695" spans="1:9" ht="12" x14ac:dyDescent="0.2">
      <c r="A695" s="178"/>
      <c r="B695" s="221" t="s">
        <v>985</v>
      </c>
      <c r="C695" s="213" t="s">
        <v>986</v>
      </c>
      <c r="D695" s="214" t="s">
        <v>9720</v>
      </c>
      <c r="E695" s="215"/>
      <c r="F695" s="216">
        <v>10</v>
      </c>
      <c r="G695" s="215"/>
      <c r="H695" s="215"/>
      <c r="I695" s="355"/>
    </row>
    <row r="696" spans="1:9" ht="12" x14ac:dyDescent="0.2">
      <c r="A696" s="178"/>
      <c r="B696" s="221" t="s">
        <v>985</v>
      </c>
      <c r="C696" s="213" t="s">
        <v>986</v>
      </c>
      <c r="D696" s="214" t="s">
        <v>9720</v>
      </c>
      <c r="E696" s="215"/>
      <c r="F696" s="216">
        <v>10</v>
      </c>
      <c r="G696" s="215"/>
      <c r="H696" s="215"/>
      <c r="I696" s="355"/>
    </row>
    <row r="697" spans="1:9" ht="12" x14ac:dyDescent="0.2">
      <c r="A697" s="178"/>
      <c r="B697" s="221" t="s">
        <v>985</v>
      </c>
      <c r="C697" s="213" t="s">
        <v>986</v>
      </c>
      <c r="D697" s="214" t="s">
        <v>9721</v>
      </c>
      <c r="E697" s="215"/>
      <c r="F697" s="216">
        <v>6</v>
      </c>
      <c r="G697" s="215"/>
      <c r="H697" s="215"/>
      <c r="I697" s="355"/>
    </row>
    <row r="698" spans="1:9" ht="12" x14ac:dyDescent="0.2">
      <c r="A698" s="178"/>
      <c r="B698" s="221" t="s">
        <v>985</v>
      </c>
      <c r="C698" s="213" t="s">
        <v>986</v>
      </c>
      <c r="D698" s="214" t="s">
        <v>9722</v>
      </c>
      <c r="E698" s="215"/>
      <c r="F698" s="216">
        <v>1.75</v>
      </c>
      <c r="G698" s="215"/>
      <c r="H698" s="215"/>
      <c r="I698" s="355"/>
    </row>
    <row r="699" spans="1:9" ht="12" x14ac:dyDescent="0.2">
      <c r="A699" s="179"/>
      <c r="B699" s="221" t="s">
        <v>985</v>
      </c>
      <c r="C699" s="217" t="s">
        <v>986</v>
      </c>
      <c r="D699" s="218" t="s">
        <v>1023</v>
      </c>
      <c r="E699" s="219"/>
      <c r="F699" s="220">
        <v>32</v>
      </c>
      <c r="G699" s="219"/>
      <c r="H699" s="219"/>
      <c r="I699" s="355"/>
    </row>
    <row r="700" spans="1:9" ht="24.95" customHeight="1" x14ac:dyDescent="0.25">
      <c r="A700" s="278" t="s">
        <v>1203</v>
      </c>
      <c r="B700" s="278" t="s">
        <v>979</v>
      </c>
      <c r="C700" s="279" t="s">
        <v>6345</v>
      </c>
      <c r="D700" s="280" t="s">
        <v>6346</v>
      </c>
      <c r="E700" s="281" t="s">
        <v>125</v>
      </c>
      <c r="F700" s="282">
        <v>109.96</v>
      </c>
      <c r="G700" s="67"/>
      <c r="H700" s="254">
        <f>ROUND(G700*F700,2)</f>
        <v>0</v>
      </c>
      <c r="I700" s="284"/>
    </row>
    <row r="701" spans="1:9" ht="12" x14ac:dyDescent="0.2">
      <c r="A701" s="177"/>
      <c r="B701" s="221" t="s">
        <v>985</v>
      </c>
      <c r="C701" s="210" t="s">
        <v>986</v>
      </c>
      <c r="D701" s="211" t="s">
        <v>3273</v>
      </c>
      <c r="E701" s="212"/>
      <c r="F701" s="210" t="s">
        <v>986</v>
      </c>
      <c r="G701" s="212"/>
      <c r="H701" s="212"/>
      <c r="I701" s="355"/>
    </row>
    <row r="702" spans="1:9" ht="12" x14ac:dyDescent="0.2">
      <c r="A702" s="177"/>
      <c r="B702" s="221" t="s">
        <v>985</v>
      </c>
      <c r="C702" s="210" t="s">
        <v>986</v>
      </c>
      <c r="D702" s="211" t="s">
        <v>5956</v>
      </c>
      <c r="E702" s="212"/>
      <c r="F702" s="210" t="s">
        <v>986</v>
      </c>
      <c r="G702" s="212"/>
      <c r="H702" s="212"/>
      <c r="I702" s="355"/>
    </row>
    <row r="703" spans="1:9" ht="12" x14ac:dyDescent="0.2">
      <c r="A703" s="178"/>
      <c r="B703" s="221" t="s">
        <v>985</v>
      </c>
      <c r="C703" s="213" t="s">
        <v>986</v>
      </c>
      <c r="D703" s="214" t="s">
        <v>9723</v>
      </c>
      <c r="E703" s="215"/>
      <c r="F703" s="216">
        <v>11.6</v>
      </c>
      <c r="G703" s="215"/>
      <c r="H703" s="215"/>
      <c r="I703" s="355"/>
    </row>
    <row r="704" spans="1:9" ht="12" x14ac:dyDescent="0.2">
      <c r="A704" s="178"/>
      <c r="B704" s="221" t="s">
        <v>985</v>
      </c>
      <c r="C704" s="213" t="s">
        <v>986</v>
      </c>
      <c r="D704" s="214" t="s">
        <v>9724</v>
      </c>
      <c r="E704" s="215"/>
      <c r="F704" s="216">
        <v>6.32</v>
      </c>
      <c r="G704" s="215"/>
      <c r="H704" s="215"/>
      <c r="I704" s="355"/>
    </row>
    <row r="705" spans="1:9" ht="12" x14ac:dyDescent="0.2">
      <c r="A705" s="177"/>
      <c r="B705" s="221" t="s">
        <v>985</v>
      </c>
      <c r="C705" s="210" t="s">
        <v>986</v>
      </c>
      <c r="D705" s="211" t="s">
        <v>3332</v>
      </c>
      <c r="E705" s="212"/>
      <c r="F705" s="210" t="s">
        <v>986</v>
      </c>
      <c r="G705" s="212"/>
      <c r="H705" s="212"/>
      <c r="I705" s="355"/>
    </row>
    <row r="706" spans="1:9" ht="12" x14ac:dyDescent="0.2">
      <c r="A706" s="177"/>
      <c r="B706" s="221" t="s">
        <v>985</v>
      </c>
      <c r="C706" s="210" t="s">
        <v>986</v>
      </c>
      <c r="D706" s="211" t="s">
        <v>5961</v>
      </c>
      <c r="E706" s="212"/>
      <c r="F706" s="210" t="s">
        <v>986</v>
      </c>
      <c r="G706" s="212"/>
      <c r="H706" s="212"/>
      <c r="I706" s="355"/>
    </row>
    <row r="707" spans="1:9" ht="12" x14ac:dyDescent="0.2">
      <c r="A707" s="178"/>
      <c r="B707" s="221" t="s">
        <v>985</v>
      </c>
      <c r="C707" s="213" t="s">
        <v>986</v>
      </c>
      <c r="D707" s="214" t="s">
        <v>9725</v>
      </c>
      <c r="E707" s="215"/>
      <c r="F707" s="216">
        <v>6.2</v>
      </c>
      <c r="G707" s="215"/>
      <c r="H707" s="215"/>
      <c r="I707" s="355"/>
    </row>
    <row r="708" spans="1:9" ht="12" x14ac:dyDescent="0.2">
      <c r="A708" s="178"/>
      <c r="B708" s="221" t="s">
        <v>985</v>
      </c>
      <c r="C708" s="213" t="s">
        <v>986</v>
      </c>
      <c r="D708" s="214" t="s">
        <v>9726</v>
      </c>
      <c r="E708" s="215"/>
      <c r="F708" s="216">
        <v>5.4</v>
      </c>
      <c r="G708" s="215"/>
      <c r="H708" s="215"/>
      <c r="I708" s="355"/>
    </row>
    <row r="709" spans="1:9" ht="12" x14ac:dyDescent="0.2">
      <c r="A709" s="178"/>
      <c r="B709" s="221" t="s">
        <v>985</v>
      </c>
      <c r="C709" s="213" t="s">
        <v>986</v>
      </c>
      <c r="D709" s="214" t="s">
        <v>9727</v>
      </c>
      <c r="E709" s="215"/>
      <c r="F709" s="216">
        <v>5.16</v>
      </c>
      <c r="G709" s="215"/>
      <c r="H709" s="215"/>
      <c r="I709" s="355"/>
    </row>
    <row r="710" spans="1:9" ht="12" x14ac:dyDescent="0.2">
      <c r="A710" s="177"/>
      <c r="B710" s="221" t="s">
        <v>985</v>
      </c>
      <c r="C710" s="210" t="s">
        <v>986</v>
      </c>
      <c r="D710" s="211" t="s">
        <v>3323</v>
      </c>
      <c r="E710" s="212"/>
      <c r="F710" s="210" t="s">
        <v>986</v>
      </c>
      <c r="G710" s="212"/>
      <c r="H710" s="212"/>
      <c r="I710" s="355"/>
    </row>
    <row r="711" spans="1:9" ht="12" x14ac:dyDescent="0.2">
      <c r="A711" s="177"/>
      <c r="B711" s="221" t="s">
        <v>985</v>
      </c>
      <c r="C711" s="210" t="s">
        <v>986</v>
      </c>
      <c r="D711" s="211" t="s">
        <v>6049</v>
      </c>
      <c r="E711" s="212"/>
      <c r="F711" s="210" t="s">
        <v>986</v>
      </c>
      <c r="G711" s="212"/>
      <c r="H711" s="212"/>
      <c r="I711" s="355"/>
    </row>
    <row r="712" spans="1:9" ht="12" x14ac:dyDescent="0.2">
      <c r="A712" s="178"/>
      <c r="B712" s="221" t="s">
        <v>985</v>
      </c>
      <c r="C712" s="213" t="s">
        <v>986</v>
      </c>
      <c r="D712" s="214" t="s">
        <v>9723</v>
      </c>
      <c r="E712" s="215"/>
      <c r="F712" s="216">
        <v>11.6</v>
      </c>
      <c r="G712" s="215"/>
      <c r="H712" s="215"/>
      <c r="I712" s="355"/>
    </row>
    <row r="713" spans="1:9" ht="12" x14ac:dyDescent="0.2">
      <c r="A713" s="178"/>
      <c r="B713" s="221" t="s">
        <v>985</v>
      </c>
      <c r="C713" s="213" t="s">
        <v>986</v>
      </c>
      <c r="D713" s="214" t="s">
        <v>9727</v>
      </c>
      <c r="E713" s="215"/>
      <c r="F713" s="216">
        <v>5.16</v>
      </c>
      <c r="G713" s="215"/>
      <c r="H713" s="215"/>
      <c r="I713" s="355"/>
    </row>
    <row r="714" spans="1:9" ht="12" x14ac:dyDescent="0.2">
      <c r="A714" s="177"/>
      <c r="B714" s="221" t="s">
        <v>985</v>
      </c>
      <c r="C714" s="210" t="s">
        <v>986</v>
      </c>
      <c r="D714" s="211" t="s">
        <v>3325</v>
      </c>
      <c r="E714" s="212"/>
      <c r="F714" s="210" t="s">
        <v>986</v>
      </c>
      <c r="G714" s="212"/>
      <c r="H714" s="212"/>
      <c r="I714" s="355"/>
    </row>
    <row r="715" spans="1:9" ht="12" x14ac:dyDescent="0.2">
      <c r="A715" s="177"/>
      <c r="B715" s="221" t="s">
        <v>985</v>
      </c>
      <c r="C715" s="210" t="s">
        <v>986</v>
      </c>
      <c r="D715" s="211" t="s">
        <v>6053</v>
      </c>
      <c r="E715" s="212"/>
      <c r="F715" s="210" t="s">
        <v>986</v>
      </c>
      <c r="G715" s="212"/>
      <c r="H715" s="212"/>
      <c r="I715" s="355"/>
    </row>
    <row r="716" spans="1:9" ht="12" x14ac:dyDescent="0.2">
      <c r="A716" s="178"/>
      <c r="B716" s="221" t="s">
        <v>985</v>
      </c>
      <c r="C716" s="213" t="s">
        <v>986</v>
      </c>
      <c r="D716" s="214" t="s">
        <v>9723</v>
      </c>
      <c r="E716" s="215"/>
      <c r="F716" s="216">
        <v>11.6</v>
      </c>
      <c r="G716" s="215"/>
      <c r="H716" s="215"/>
      <c r="I716" s="355"/>
    </row>
    <row r="717" spans="1:9" ht="12" x14ac:dyDescent="0.2">
      <c r="A717" s="178"/>
      <c r="B717" s="221" t="s">
        <v>985</v>
      </c>
      <c r="C717" s="213" t="s">
        <v>986</v>
      </c>
      <c r="D717" s="214" t="s">
        <v>9727</v>
      </c>
      <c r="E717" s="215"/>
      <c r="F717" s="216">
        <v>5.16</v>
      </c>
      <c r="G717" s="215"/>
      <c r="H717" s="215"/>
      <c r="I717" s="355"/>
    </row>
    <row r="718" spans="1:9" ht="12" x14ac:dyDescent="0.2">
      <c r="A718" s="177"/>
      <c r="B718" s="221" t="s">
        <v>985</v>
      </c>
      <c r="C718" s="210" t="s">
        <v>986</v>
      </c>
      <c r="D718" s="211" t="s">
        <v>3326</v>
      </c>
      <c r="E718" s="212"/>
      <c r="F718" s="210" t="s">
        <v>986</v>
      </c>
      <c r="G718" s="212"/>
      <c r="H718" s="212"/>
      <c r="I718" s="355"/>
    </row>
    <row r="719" spans="1:9" ht="12" x14ac:dyDescent="0.2">
      <c r="A719" s="177"/>
      <c r="B719" s="221" t="s">
        <v>985</v>
      </c>
      <c r="C719" s="210" t="s">
        <v>986</v>
      </c>
      <c r="D719" s="211" t="s">
        <v>6056</v>
      </c>
      <c r="E719" s="212"/>
      <c r="F719" s="210" t="s">
        <v>986</v>
      </c>
      <c r="G719" s="212"/>
      <c r="H719" s="212"/>
      <c r="I719" s="355"/>
    </row>
    <row r="720" spans="1:9" ht="12" x14ac:dyDescent="0.2">
      <c r="A720" s="178"/>
      <c r="B720" s="221" t="s">
        <v>985</v>
      </c>
      <c r="C720" s="213" t="s">
        <v>986</v>
      </c>
      <c r="D720" s="214" t="s">
        <v>9728</v>
      </c>
      <c r="E720" s="215"/>
      <c r="F720" s="216">
        <v>12.4</v>
      </c>
      <c r="G720" s="215"/>
      <c r="H720" s="215"/>
      <c r="I720" s="355"/>
    </row>
    <row r="721" spans="1:9" ht="12" x14ac:dyDescent="0.2">
      <c r="A721" s="178"/>
      <c r="B721" s="221" t="s">
        <v>985</v>
      </c>
      <c r="C721" s="213" t="s">
        <v>986</v>
      </c>
      <c r="D721" s="214" t="s">
        <v>9723</v>
      </c>
      <c r="E721" s="215"/>
      <c r="F721" s="216">
        <v>11.6</v>
      </c>
      <c r="G721" s="215"/>
      <c r="H721" s="215"/>
      <c r="I721" s="355"/>
    </row>
    <row r="722" spans="1:9" ht="12" x14ac:dyDescent="0.2">
      <c r="A722" s="178"/>
      <c r="B722" s="221" t="s">
        <v>985</v>
      </c>
      <c r="C722" s="213" t="s">
        <v>986</v>
      </c>
      <c r="D722" s="214" t="s">
        <v>9727</v>
      </c>
      <c r="E722" s="215"/>
      <c r="F722" s="216">
        <v>5.16</v>
      </c>
      <c r="G722" s="215"/>
      <c r="H722" s="215"/>
      <c r="I722" s="355"/>
    </row>
    <row r="723" spans="1:9" ht="12" x14ac:dyDescent="0.2">
      <c r="A723" s="177"/>
      <c r="B723" s="221" t="s">
        <v>985</v>
      </c>
      <c r="C723" s="210" t="s">
        <v>986</v>
      </c>
      <c r="D723" s="211" t="s">
        <v>3283</v>
      </c>
      <c r="E723" s="212"/>
      <c r="F723" s="210" t="s">
        <v>986</v>
      </c>
      <c r="G723" s="212"/>
      <c r="H723" s="212"/>
      <c r="I723" s="355"/>
    </row>
    <row r="724" spans="1:9" ht="12" x14ac:dyDescent="0.2">
      <c r="A724" s="177"/>
      <c r="B724" s="221" t="s">
        <v>985</v>
      </c>
      <c r="C724" s="210" t="s">
        <v>986</v>
      </c>
      <c r="D724" s="211" t="s">
        <v>6058</v>
      </c>
      <c r="E724" s="212"/>
      <c r="F724" s="210" t="s">
        <v>986</v>
      </c>
      <c r="G724" s="212"/>
      <c r="H724" s="212"/>
      <c r="I724" s="355"/>
    </row>
    <row r="725" spans="1:9" ht="12" x14ac:dyDescent="0.2">
      <c r="A725" s="178"/>
      <c r="B725" s="221" t="s">
        <v>985</v>
      </c>
      <c r="C725" s="213" t="s">
        <v>986</v>
      </c>
      <c r="D725" s="214" t="s">
        <v>9729</v>
      </c>
      <c r="E725" s="215"/>
      <c r="F725" s="216">
        <v>7.6</v>
      </c>
      <c r="G725" s="215"/>
      <c r="H725" s="215"/>
      <c r="I725" s="355"/>
    </row>
    <row r="726" spans="1:9" ht="12" x14ac:dyDescent="0.2">
      <c r="A726" s="178"/>
      <c r="B726" s="221" t="s">
        <v>985</v>
      </c>
      <c r="C726" s="213" t="s">
        <v>986</v>
      </c>
      <c r="D726" s="214" t="s">
        <v>9730</v>
      </c>
      <c r="E726" s="215"/>
      <c r="F726" s="216">
        <v>2.5</v>
      </c>
      <c r="G726" s="215"/>
      <c r="H726" s="215"/>
      <c r="I726" s="355"/>
    </row>
    <row r="727" spans="1:9" ht="12" x14ac:dyDescent="0.2">
      <c r="A727" s="178"/>
      <c r="B727" s="221" t="s">
        <v>985</v>
      </c>
      <c r="C727" s="213" t="s">
        <v>986</v>
      </c>
      <c r="D727" s="214" t="s">
        <v>9731</v>
      </c>
      <c r="E727" s="215"/>
      <c r="F727" s="216">
        <v>2.5</v>
      </c>
      <c r="G727" s="215"/>
      <c r="H727" s="215"/>
      <c r="I727" s="355"/>
    </row>
    <row r="728" spans="1:9" ht="12" x14ac:dyDescent="0.2">
      <c r="A728" s="179"/>
      <c r="B728" s="221" t="s">
        <v>985</v>
      </c>
      <c r="C728" s="217" t="s">
        <v>986</v>
      </c>
      <c r="D728" s="218" t="s">
        <v>1023</v>
      </c>
      <c r="E728" s="219"/>
      <c r="F728" s="220">
        <v>109.96</v>
      </c>
      <c r="G728" s="219"/>
      <c r="H728" s="219"/>
      <c r="I728" s="355"/>
    </row>
    <row r="729" spans="1:9" ht="24.95" customHeight="1" x14ac:dyDescent="0.2">
      <c r="A729" s="1310" t="s">
        <v>1207</v>
      </c>
      <c r="B729" s="1311"/>
      <c r="C729" s="1311"/>
      <c r="D729" s="1311"/>
      <c r="E729" s="1311"/>
      <c r="F729" s="1311"/>
      <c r="G729" s="1311"/>
      <c r="H729" s="1311"/>
      <c r="I729" s="1312"/>
    </row>
    <row r="730" spans="1:9" ht="12" customHeight="1" x14ac:dyDescent="0.2">
      <c r="A730" s="982"/>
      <c r="B730" s="983"/>
      <c r="C730" s="983"/>
      <c r="D730" s="983"/>
      <c r="E730" s="983"/>
      <c r="F730" s="983"/>
      <c r="G730" s="983"/>
      <c r="H730" s="983"/>
      <c r="I730" s="984"/>
    </row>
    <row r="731" spans="1:9" ht="12" customHeight="1" x14ac:dyDescent="0.2">
      <c r="A731" s="982"/>
      <c r="B731" s="983"/>
      <c r="C731" s="983"/>
      <c r="D731" s="983"/>
      <c r="E731" s="983"/>
      <c r="F731" s="983"/>
      <c r="G731" s="983"/>
      <c r="H731" s="983"/>
      <c r="I731" s="984"/>
    </row>
    <row r="732" spans="1:9" ht="12" customHeight="1" x14ac:dyDescent="0.2">
      <c r="A732" s="982"/>
      <c r="B732" s="983"/>
      <c r="C732" s="983"/>
      <c r="D732" s="983"/>
      <c r="E732" s="983"/>
      <c r="F732" s="983"/>
      <c r="G732" s="983"/>
      <c r="H732" s="983"/>
      <c r="I732" s="984"/>
    </row>
    <row r="733" spans="1:9" ht="12" customHeight="1" x14ac:dyDescent="0.2">
      <c r="A733" s="982"/>
      <c r="B733" s="983"/>
      <c r="C733" s="983"/>
      <c r="D733" s="983"/>
      <c r="E733" s="983"/>
      <c r="F733" s="983"/>
      <c r="G733" s="983"/>
      <c r="H733" s="983"/>
      <c r="I733" s="984"/>
    </row>
    <row r="734" spans="1:9" ht="12" customHeight="1" x14ac:dyDescent="0.2">
      <c r="A734" s="985"/>
      <c r="B734" s="986"/>
      <c r="C734" s="986"/>
      <c r="D734" s="986"/>
      <c r="E734" s="986"/>
      <c r="F734" s="986"/>
      <c r="G734" s="986"/>
      <c r="H734" s="986"/>
      <c r="I734" s="987"/>
    </row>
    <row r="735" spans="1:9" ht="24.95" customHeight="1" x14ac:dyDescent="0.25">
      <c r="A735" s="278" t="s">
        <v>1212</v>
      </c>
      <c r="B735" s="278" t="s">
        <v>979</v>
      </c>
      <c r="C735" s="279" t="s">
        <v>6371</v>
      </c>
      <c r="D735" s="280" t="s">
        <v>6372</v>
      </c>
      <c r="E735" s="281" t="s">
        <v>125</v>
      </c>
      <c r="F735" s="282">
        <v>38.76</v>
      </c>
      <c r="G735" s="67"/>
      <c r="H735" s="254">
        <f>ROUND(G735*F735,2)</f>
        <v>0</v>
      </c>
      <c r="I735" s="284"/>
    </row>
    <row r="736" spans="1:9" ht="12" x14ac:dyDescent="0.2">
      <c r="A736" s="177"/>
      <c r="B736" s="221" t="s">
        <v>985</v>
      </c>
      <c r="C736" s="210" t="s">
        <v>986</v>
      </c>
      <c r="D736" s="211" t="s">
        <v>6374</v>
      </c>
      <c r="E736" s="212"/>
      <c r="F736" s="210" t="s">
        <v>986</v>
      </c>
      <c r="G736" s="212"/>
      <c r="H736" s="212"/>
      <c r="I736" s="355"/>
    </row>
    <row r="737" spans="1:9" ht="12" x14ac:dyDescent="0.2">
      <c r="A737" s="177"/>
      <c r="B737" s="221" t="s">
        <v>985</v>
      </c>
      <c r="C737" s="210" t="s">
        <v>986</v>
      </c>
      <c r="D737" s="211" t="s">
        <v>6375</v>
      </c>
      <c r="E737" s="212"/>
      <c r="F737" s="210" t="s">
        <v>986</v>
      </c>
      <c r="G737" s="212"/>
      <c r="H737" s="212"/>
      <c r="I737" s="355"/>
    </row>
    <row r="738" spans="1:9" ht="12" x14ac:dyDescent="0.2">
      <c r="A738" s="178"/>
      <c r="B738" s="221" t="s">
        <v>985</v>
      </c>
      <c r="C738" s="213" t="s">
        <v>986</v>
      </c>
      <c r="D738" s="214" t="s">
        <v>6376</v>
      </c>
      <c r="E738" s="215"/>
      <c r="F738" s="216">
        <v>4.5999999999999996</v>
      </c>
      <c r="G738" s="215"/>
      <c r="H738" s="215"/>
      <c r="I738" s="355"/>
    </row>
    <row r="739" spans="1:9" ht="12" x14ac:dyDescent="0.2">
      <c r="A739" s="177"/>
      <c r="B739" s="221" t="s">
        <v>985</v>
      </c>
      <c r="C739" s="210" t="s">
        <v>986</v>
      </c>
      <c r="D739" s="211" t="s">
        <v>3033</v>
      </c>
      <c r="E739" s="212"/>
      <c r="F739" s="210" t="s">
        <v>986</v>
      </c>
      <c r="G739" s="212"/>
      <c r="H739" s="212"/>
      <c r="I739" s="355"/>
    </row>
    <row r="740" spans="1:9" ht="12" x14ac:dyDescent="0.2">
      <c r="A740" s="178"/>
      <c r="B740" s="221" t="s">
        <v>985</v>
      </c>
      <c r="C740" s="213" t="s">
        <v>986</v>
      </c>
      <c r="D740" s="214" t="s">
        <v>9732</v>
      </c>
      <c r="E740" s="215"/>
      <c r="F740" s="216">
        <v>4.88</v>
      </c>
      <c r="G740" s="215"/>
      <c r="H740" s="215"/>
      <c r="I740" s="355"/>
    </row>
    <row r="741" spans="1:9" ht="12" x14ac:dyDescent="0.2">
      <c r="A741" s="178"/>
      <c r="B741" s="221" t="s">
        <v>985</v>
      </c>
      <c r="C741" s="213" t="s">
        <v>986</v>
      </c>
      <c r="D741" s="214" t="s">
        <v>9733</v>
      </c>
      <c r="E741" s="215"/>
      <c r="F741" s="216">
        <v>4.88</v>
      </c>
      <c r="G741" s="215"/>
      <c r="H741" s="215"/>
      <c r="I741" s="355"/>
    </row>
    <row r="742" spans="1:9" ht="12" x14ac:dyDescent="0.2">
      <c r="A742" s="178"/>
      <c r="B742" s="221" t="s">
        <v>985</v>
      </c>
      <c r="C742" s="213" t="s">
        <v>986</v>
      </c>
      <c r="D742" s="214" t="s">
        <v>9734</v>
      </c>
      <c r="E742" s="215"/>
      <c r="F742" s="216">
        <v>4.88</v>
      </c>
      <c r="G742" s="215"/>
      <c r="H742" s="215"/>
      <c r="I742" s="355"/>
    </row>
    <row r="743" spans="1:9" ht="12" x14ac:dyDescent="0.2">
      <c r="A743" s="177"/>
      <c r="B743" s="221" t="s">
        <v>985</v>
      </c>
      <c r="C743" s="210" t="s">
        <v>986</v>
      </c>
      <c r="D743" s="211" t="s">
        <v>3035</v>
      </c>
      <c r="E743" s="212"/>
      <c r="F743" s="210" t="s">
        <v>986</v>
      </c>
      <c r="G743" s="212"/>
      <c r="H743" s="212"/>
      <c r="I743" s="355"/>
    </row>
    <row r="744" spans="1:9" ht="12" x14ac:dyDescent="0.2">
      <c r="A744" s="178"/>
      <c r="B744" s="221" t="s">
        <v>985</v>
      </c>
      <c r="C744" s="213" t="s">
        <v>986</v>
      </c>
      <c r="D744" s="214" t="s">
        <v>9735</v>
      </c>
      <c r="E744" s="215"/>
      <c r="F744" s="216">
        <v>4.88</v>
      </c>
      <c r="G744" s="215"/>
      <c r="H744" s="215"/>
      <c r="I744" s="355"/>
    </row>
    <row r="745" spans="1:9" ht="12" x14ac:dyDescent="0.2">
      <c r="A745" s="178"/>
      <c r="B745" s="221" t="s">
        <v>985</v>
      </c>
      <c r="C745" s="213" t="s">
        <v>986</v>
      </c>
      <c r="D745" s="214" t="s">
        <v>9736</v>
      </c>
      <c r="E745" s="215"/>
      <c r="F745" s="216">
        <v>4.88</v>
      </c>
      <c r="G745" s="215"/>
      <c r="H745" s="215"/>
      <c r="I745" s="355"/>
    </row>
    <row r="746" spans="1:9" ht="12" x14ac:dyDescent="0.2">
      <c r="A746" s="177"/>
      <c r="B746" s="221" t="s">
        <v>985</v>
      </c>
      <c r="C746" s="210" t="s">
        <v>986</v>
      </c>
      <c r="D746" s="211" t="s">
        <v>3038</v>
      </c>
      <c r="E746" s="212"/>
      <c r="F746" s="210" t="s">
        <v>986</v>
      </c>
      <c r="G746" s="212"/>
      <c r="H746" s="212"/>
      <c r="I746" s="355"/>
    </row>
    <row r="747" spans="1:9" ht="12" x14ac:dyDescent="0.2">
      <c r="A747" s="178"/>
      <c r="B747" s="221" t="s">
        <v>985</v>
      </c>
      <c r="C747" s="213" t="s">
        <v>986</v>
      </c>
      <c r="D747" s="214" t="s">
        <v>9735</v>
      </c>
      <c r="E747" s="215"/>
      <c r="F747" s="216">
        <v>4.88</v>
      </c>
      <c r="G747" s="215"/>
      <c r="H747" s="215"/>
      <c r="I747" s="355"/>
    </row>
    <row r="748" spans="1:9" ht="12" x14ac:dyDescent="0.2">
      <c r="A748" s="178"/>
      <c r="B748" s="221" t="s">
        <v>985</v>
      </c>
      <c r="C748" s="213" t="s">
        <v>986</v>
      </c>
      <c r="D748" s="214" t="s">
        <v>9736</v>
      </c>
      <c r="E748" s="215"/>
      <c r="F748" s="216">
        <v>4.88</v>
      </c>
      <c r="G748" s="215"/>
      <c r="H748" s="215"/>
      <c r="I748" s="355"/>
    </row>
    <row r="749" spans="1:9" ht="12" x14ac:dyDescent="0.2">
      <c r="A749" s="179"/>
      <c r="B749" s="221" t="s">
        <v>985</v>
      </c>
      <c r="C749" s="217" t="s">
        <v>986</v>
      </c>
      <c r="D749" s="218" t="s">
        <v>1023</v>
      </c>
      <c r="E749" s="219"/>
      <c r="F749" s="220">
        <v>38.76</v>
      </c>
      <c r="G749" s="219"/>
      <c r="H749" s="219"/>
      <c r="I749" s="355"/>
    </row>
    <row r="750" spans="1:9" ht="24.95" customHeight="1" x14ac:dyDescent="0.2">
      <c r="A750" s="1310" t="s">
        <v>1216</v>
      </c>
      <c r="B750" s="1311"/>
      <c r="C750" s="1311"/>
      <c r="D750" s="1311"/>
      <c r="E750" s="1311"/>
      <c r="F750" s="1311"/>
      <c r="G750" s="1311"/>
      <c r="H750" s="1311"/>
      <c r="I750" s="1312"/>
    </row>
    <row r="751" spans="1:9" ht="12" customHeight="1" x14ac:dyDescent="0.2">
      <c r="A751" s="982"/>
      <c r="B751" s="983"/>
      <c r="C751" s="983"/>
      <c r="D751" s="983"/>
      <c r="E751" s="983"/>
      <c r="F751" s="983"/>
      <c r="G751" s="983"/>
      <c r="H751" s="983"/>
      <c r="I751" s="984"/>
    </row>
    <row r="752" spans="1:9" ht="12" customHeight="1" x14ac:dyDescent="0.2">
      <c r="A752" s="982"/>
      <c r="B752" s="983"/>
      <c r="C752" s="983"/>
      <c r="D752" s="983"/>
      <c r="E752" s="983"/>
      <c r="F752" s="983"/>
      <c r="G752" s="983"/>
      <c r="H752" s="983"/>
      <c r="I752" s="984"/>
    </row>
    <row r="753" spans="1:9" ht="12" customHeight="1" x14ac:dyDescent="0.2">
      <c r="A753" s="982"/>
      <c r="B753" s="983"/>
      <c r="C753" s="983"/>
      <c r="D753" s="983"/>
      <c r="E753" s="983"/>
      <c r="F753" s="983"/>
      <c r="G753" s="983"/>
      <c r="H753" s="983"/>
      <c r="I753" s="984"/>
    </row>
    <row r="754" spans="1:9" ht="12" customHeight="1" x14ac:dyDescent="0.2">
      <c r="A754" s="985"/>
      <c r="B754" s="986"/>
      <c r="C754" s="986"/>
      <c r="D754" s="986"/>
      <c r="E754" s="986"/>
      <c r="F754" s="986"/>
      <c r="G754" s="986"/>
      <c r="H754" s="986"/>
      <c r="I754" s="987"/>
    </row>
    <row r="755" spans="1:9" ht="24.95" customHeight="1" x14ac:dyDescent="0.25">
      <c r="A755" s="278" t="s">
        <v>1220</v>
      </c>
      <c r="B755" s="278" t="s">
        <v>979</v>
      </c>
      <c r="C755" s="279" t="s">
        <v>9737</v>
      </c>
      <c r="D755" s="280" t="s">
        <v>9738</v>
      </c>
      <c r="E755" s="281" t="s">
        <v>125</v>
      </c>
      <c r="F755" s="282">
        <v>0.6</v>
      </c>
      <c r="G755" s="67"/>
      <c r="H755" s="254">
        <f>ROUND(G755*F755,2)</f>
        <v>0</v>
      </c>
      <c r="I755" s="284"/>
    </row>
    <row r="756" spans="1:9" ht="12" x14ac:dyDescent="0.2">
      <c r="A756" s="177"/>
      <c r="B756" s="221" t="s">
        <v>985</v>
      </c>
      <c r="C756" s="210" t="s">
        <v>986</v>
      </c>
      <c r="D756" s="211" t="s">
        <v>7180</v>
      </c>
      <c r="E756" s="212"/>
      <c r="F756" s="210" t="s">
        <v>986</v>
      </c>
      <c r="G756" s="212"/>
      <c r="H756" s="212"/>
      <c r="I756" s="355"/>
    </row>
    <row r="757" spans="1:9" ht="12" x14ac:dyDescent="0.2">
      <c r="A757" s="178"/>
      <c r="B757" s="221" t="s">
        <v>985</v>
      </c>
      <c r="C757" s="213" t="s">
        <v>986</v>
      </c>
      <c r="D757" s="214" t="s">
        <v>9739</v>
      </c>
      <c r="E757" s="215"/>
      <c r="F757" s="216">
        <v>0.6</v>
      </c>
      <c r="G757" s="215"/>
      <c r="H757" s="215"/>
      <c r="I757" s="355"/>
    </row>
    <row r="758" spans="1:9" ht="24.95" customHeight="1" x14ac:dyDescent="0.25">
      <c r="A758" s="278" t="s">
        <v>1224</v>
      </c>
      <c r="B758" s="278" t="s">
        <v>979</v>
      </c>
      <c r="C758" s="279" t="s">
        <v>9740</v>
      </c>
      <c r="D758" s="280" t="s">
        <v>9741</v>
      </c>
      <c r="E758" s="281" t="s">
        <v>125</v>
      </c>
      <c r="F758" s="282">
        <v>3.26</v>
      </c>
      <c r="G758" s="67"/>
      <c r="H758" s="254">
        <f>ROUND(G758*F758,2)</f>
        <v>0</v>
      </c>
      <c r="I758" s="284"/>
    </row>
    <row r="759" spans="1:9" ht="12" x14ac:dyDescent="0.2">
      <c r="A759" s="177"/>
      <c r="B759" s="221" t="s">
        <v>985</v>
      </c>
      <c r="C759" s="210" t="s">
        <v>986</v>
      </c>
      <c r="D759" s="211" t="s">
        <v>7083</v>
      </c>
      <c r="E759" s="212"/>
      <c r="F759" s="210" t="s">
        <v>986</v>
      </c>
      <c r="G759" s="212"/>
      <c r="H759" s="212"/>
      <c r="I759" s="355"/>
    </row>
    <row r="760" spans="1:9" ht="12" x14ac:dyDescent="0.2">
      <c r="A760" s="178"/>
      <c r="B760" s="221" t="s">
        <v>985</v>
      </c>
      <c r="C760" s="213" t="s">
        <v>986</v>
      </c>
      <c r="D760" s="214" t="s">
        <v>9742</v>
      </c>
      <c r="E760" s="215"/>
      <c r="F760" s="216">
        <v>1.63</v>
      </c>
      <c r="G760" s="215"/>
      <c r="H760" s="215"/>
      <c r="I760" s="355"/>
    </row>
    <row r="761" spans="1:9" ht="12" x14ac:dyDescent="0.2">
      <c r="A761" s="177"/>
      <c r="B761" s="221" t="s">
        <v>985</v>
      </c>
      <c r="C761" s="210" t="s">
        <v>986</v>
      </c>
      <c r="D761" s="211" t="s">
        <v>7180</v>
      </c>
      <c r="E761" s="212"/>
      <c r="F761" s="210" t="s">
        <v>986</v>
      </c>
      <c r="G761" s="212"/>
      <c r="H761" s="212"/>
      <c r="I761" s="355"/>
    </row>
    <row r="762" spans="1:9" ht="12" x14ac:dyDescent="0.2">
      <c r="A762" s="178"/>
      <c r="B762" s="221" t="s">
        <v>985</v>
      </c>
      <c r="C762" s="213" t="s">
        <v>986</v>
      </c>
      <c r="D762" s="214" t="s">
        <v>9742</v>
      </c>
      <c r="E762" s="215"/>
      <c r="F762" s="216">
        <v>1.63</v>
      </c>
      <c r="G762" s="215"/>
      <c r="H762" s="215"/>
      <c r="I762" s="355"/>
    </row>
    <row r="763" spans="1:9" ht="12" x14ac:dyDescent="0.2">
      <c r="A763" s="179"/>
      <c r="B763" s="221" t="s">
        <v>985</v>
      </c>
      <c r="C763" s="217" t="s">
        <v>986</v>
      </c>
      <c r="D763" s="218" t="s">
        <v>1023</v>
      </c>
      <c r="E763" s="219"/>
      <c r="F763" s="220">
        <v>3.26</v>
      </c>
      <c r="G763" s="219"/>
      <c r="H763" s="219"/>
      <c r="I763" s="355"/>
    </row>
    <row r="764" spans="1:9" ht="24.95" customHeight="1" x14ac:dyDescent="0.25">
      <c r="A764" s="278" t="s">
        <v>1228</v>
      </c>
      <c r="B764" s="278" t="s">
        <v>979</v>
      </c>
      <c r="C764" s="279" t="s">
        <v>6384</v>
      </c>
      <c r="D764" s="280" t="s">
        <v>6385</v>
      </c>
      <c r="E764" s="281" t="s">
        <v>125</v>
      </c>
      <c r="F764" s="282">
        <v>4.38</v>
      </c>
      <c r="G764" s="67"/>
      <c r="H764" s="254">
        <f>ROUND(G764*F764,2)</f>
        <v>0</v>
      </c>
      <c r="I764" s="284"/>
    </row>
    <row r="765" spans="1:9" ht="12" x14ac:dyDescent="0.2">
      <c r="A765" s="177"/>
      <c r="B765" s="221" t="s">
        <v>985</v>
      </c>
      <c r="C765" s="210" t="s">
        <v>986</v>
      </c>
      <c r="D765" s="211" t="s">
        <v>7250</v>
      </c>
      <c r="E765" s="212"/>
      <c r="F765" s="210" t="s">
        <v>986</v>
      </c>
      <c r="G765" s="212"/>
      <c r="H765" s="212"/>
      <c r="I765" s="355"/>
    </row>
    <row r="766" spans="1:9" ht="12" x14ac:dyDescent="0.2">
      <c r="A766" s="178"/>
      <c r="B766" s="221" t="s">
        <v>985</v>
      </c>
      <c r="C766" s="213" t="s">
        <v>986</v>
      </c>
      <c r="D766" s="214" t="s">
        <v>9743</v>
      </c>
      <c r="E766" s="215"/>
      <c r="F766" s="216">
        <v>1.68</v>
      </c>
      <c r="G766" s="215"/>
      <c r="H766" s="215"/>
      <c r="I766" s="355"/>
    </row>
    <row r="767" spans="1:9" ht="12" x14ac:dyDescent="0.2">
      <c r="A767" s="177"/>
      <c r="B767" s="221" t="s">
        <v>985</v>
      </c>
      <c r="C767" s="210" t="s">
        <v>986</v>
      </c>
      <c r="D767" s="211" t="s">
        <v>7175</v>
      </c>
      <c r="E767" s="212"/>
      <c r="F767" s="210" t="s">
        <v>986</v>
      </c>
      <c r="G767" s="212"/>
      <c r="H767" s="212"/>
      <c r="I767" s="355"/>
    </row>
    <row r="768" spans="1:9" ht="12" x14ac:dyDescent="0.2">
      <c r="A768" s="178"/>
      <c r="B768" s="221" t="s">
        <v>985</v>
      </c>
      <c r="C768" s="213" t="s">
        <v>986</v>
      </c>
      <c r="D768" s="214" t="s">
        <v>9744</v>
      </c>
      <c r="E768" s="215"/>
      <c r="F768" s="216">
        <v>1.36</v>
      </c>
      <c r="G768" s="215"/>
      <c r="H768" s="215"/>
      <c r="I768" s="355"/>
    </row>
    <row r="769" spans="1:9" ht="12" x14ac:dyDescent="0.2">
      <c r="A769" s="177"/>
      <c r="B769" s="221" t="s">
        <v>985</v>
      </c>
      <c r="C769" s="210" t="s">
        <v>986</v>
      </c>
      <c r="D769" s="211" t="s">
        <v>7177</v>
      </c>
      <c r="E769" s="212"/>
      <c r="F769" s="210" t="s">
        <v>986</v>
      </c>
      <c r="G769" s="212"/>
      <c r="H769" s="212"/>
      <c r="I769" s="355"/>
    </row>
    <row r="770" spans="1:9" ht="12" x14ac:dyDescent="0.2">
      <c r="A770" s="178"/>
      <c r="B770" s="221" t="s">
        <v>985</v>
      </c>
      <c r="C770" s="213" t="s">
        <v>986</v>
      </c>
      <c r="D770" s="214" t="s">
        <v>9745</v>
      </c>
      <c r="E770" s="215"/>
      <c r="F770" s="216">
        <v>1.34</v>
      </c>
      <c r="G770" s="215"/>
      <c r="H770" s="215"/>
      <c r="I770" s="355"/>
    </row>
    <row r="771" spans="1:9" ht="12" x14ac:dyDescent="0.2">
      <c r="A771" s="179"/>
      <c r="B771" s="221" t="s">
        <v>985</v>
      </c>
      <c r="C771" s="217" t="s">
        <v>986</v>
      </c>
      <c r="D771" s="218" t="s">
        <v>1023</v>
      </c>
      <c r="E771" s="219"/>
      <c r="F771" s="220">
        <v>4.38</v>
      </c>
      <c r="G771" s="219"/>
      <c r="H771" s="219"/>
      <c r="I771" s="355"/>
    </row>
    <row r="772" spans="1:9" ht="24.95" customHeight="1" x14ac:dyDescent="0.25">
      <c r="A772" s="278" t="s">
        <v>46</v>
      </c>
      <c r="B772" s="278" t="s">
        <v>979</v>
      </c>
      <c r="C772" s="279" t="s">
        <v>6388</v>
      </c>
      <c r="D772" s="280" t="s">
        <v>6389</v>
      </c>
      <c r="E772" s="281" t="s">
        <v>125</v>
      </c>
      <c r="F772" s="282">
        <v>16.899999999999999</v>
      </c>
      <c r="G772" s="67"/>
      <c r="H772" s="254">
        <f>ROUND(G772*F772,2)</f>
        <v>0</v>
      </c>
      <c r="I772" s="284"/>
    </row>
    <row r="773" spans="1:9" ht="12" x14ac:dyDescent="0.2">
      <c r="A773" s="177"/>
      <c r="B773" s="221" t="s">
        <v>985</v>
      </c>
      <c r="C773" s="210" t="s">
        <v>986</v>
      </c>
      <c r="D773" s="211" t="s">
        <v>3273</v>
      </c>
      <c r="E773" s="212"/>
      <c r="F773" s="210" t="s">
        <v>986</v>
      </c>
      <c r="G773" s="212"/>
      <c r="H773" s="212"/>
      <c r="I773" s="355"/>
    </row>
    <row r="774" spans="1:9" ht="12" x14ac:dyDescent="0.2">
      <c r="A774" s="178"/>
      <c r="B774" s="221" t="s">
        <v>985</v>
      </c>
      <c r="C774" s="213" t="s">
        <v>986</v>
      </c>
      <c r="D774" s="214" t="s">
        <v>9746</v>
      </c>
      <c r="E774" s="215"/>
      <c r="F774" s="216">
        <v>2.29</v>
      </c>
      <c r="G774" s="215"/>
      <c r="H774" s="215"/>
      <c r="I774" s="355"/>
    </row>
    <row r="775" spans="1:9" ht="12" x14ac:dyDescent="0.2">
      <c r="A775" s="177"/>
      <c r="B775" s="221" t="s">
        <v>985</v>
      </c>
      <c r="C775" s="210" t="s">
        <v>986</v>
      </c>
      <c r="D775" s="211" t="s">
        <v>3332</v>
      </c>
      <c r="E775" s="212"/>
      <c r="F775" s="210" t="s">
        <v>986</v>
      </c>
      <c r="G775" s="212"/>
      <c r="H775" s="212"/>
      <c r="I775" s="355"/>
    </row>
    <row r="776" spans="1:9" ht="12" x14ac:dyDescent="0.2">
      <c r="A776" s="178"/>
      <c r="B776" s="221" t="s">
        <v>985</v>
      </c>
      <c r="C776" s="213" t="s">
        <v>986</v>
      </c>
      <c r="D776" s="214" t="s">
        <v>9747</v>
      </c>
      <c r="E776" s="215"/>
      <c r="F776" s="216">
        <v>2.57</v>
      </c>
      <c r="G776" s="215"/>
      <c r="H776" s="215"/>
      <c r="I776" s="355"/>
    </row>
    <row r="777" spans="1:9" ht="12" x14ac:dyDescent="0.2">
      <c r="A777" s="178"/>
      <c r="B777" s="221" t="s">
        <v>985</v>
      </c>
      <c r="C777" s="213" t="s">
        <v>986</v>
      </c>
      <c r="D777" s="214" t="s">
        <v>9748</v>
      </c>
      <c r="E777" s="215"/>
      <c r="F777" s="216">
        <v>0.9</v>
      </c>
      <c r="G777" s="215"/>
      <c r="H777" s="215"/>
      <c r="I777" s="355"/>
    </row>
    <row r="778" spans="1:9" ht="12" x14ac:dyDescent="0.2">
      <c r="A778" s="178"/>
      <c r="B778" s="221" t="s">
        <v>985</v>
      </c>
      <c r="C778" s="213" t="s">
        <v>986</v>
      </c>
      <c r="D778" s="214" t="s">
        <v>9749</v>
      </c>
      <c r="E778" s="215"/>
      <c r="F778" s="216">
        <v>3.4</v>
      </c>
      <c r="G778" s="215"/>
      <c r="H778" s="215"/>
      <c r="I778" s="355"/>
    </row>
    <row r="779" spans="1:9" ht="12" x14ac:dyDescent="0.2">
      <c r="A779" s="177"/>
      <c r="B779" s="221" t="s">
        <v>985</v>
      </c>
      <c r="C779" s="210" t="s">
        <v>986</v>
      </c>
      <c r="D779" s="211" t="s">
        <v>3323</v>
      </c>
      <c r="E779" s="212"/>
      <c r="F779" s="210" t="s">
        <v>986</v>
      </c>
      <c r="G779" s="212"/>
      <c r="H779" s="212"/>
      <c r="I779" s="355"/>
    </row>
    <row r="780" spans="1:9" ht="12" x14ac:dyDescent="0.2">
      <c r="A780" s="178"/>
      <c r="B780" s="221" t="s">
        <v>985</v>
      </c>
      <c r="C780" s="213" t="s">
        <v>986</v>
      </c>
      <c r="D780" s="214" t="s">
        <v>9747</v>
      </c>
      <c r="E780" s="215"/>
      <c r="F780" s="216">
        <v>2.57</v>
      </c>
      <c r="G780" s="215"/>
      <c r="H780" s="215"/>
      <c r="I780" s="355"/>
    </row>
    <row r="781" spans="1:9" ht="12" x14ac:dyDescent="0.2">
      <c r="A781" s="178"/>
      <c r="B781" s="221" t="s">
        <v>985</v>
      </c>
      <c r="C781" s="213" t="s">
        <v>986</v>
      </c>
      <c r="D781" s="214" t="s">
        <v>9750</v>
      </c>
      <c r="E781" s="215"/>
      <c r="F781" s="216">
        <v>1.3</v>
      </c>
      <c r="G781" s="215"/>
      <c r="H781" s="215"/>
      <c r="I781" s="355"/>
    </row>
    <row r="782" spans="1:9" ht="12" x14ac:dyDescent="0.2">
      <c r="A782" s="177"/>
      <c r="B782" s="221" t="s">
        <v>985</v>
      </c>
      <c r="C782" s="210" t="s">
        <v>986</v>
      </c>
      <c r="D782" s="211" t="s">
        <v>3325</v>
      </c>
      <c r="E782" s="212"/>
      <c r="F782" s="210" t="s">
        <v>986</v>
      </c>
      <c r="G782" s="212"/>
      <c r="H782" s="212"/>
      <c r="I782" s="355"/>
    </row>
    <row r="783" spans="1:9" ht="12" x14ac:dyDescent="0.2">
      <c r="A783" s="178"/>
      <c r="B783" s="221" t="s">
        <v>985</v>
      </c>
      <c r="C783" s="213" t="s">
        <v>986</v>
      </c>
      <c r="D783" s="214" t="s">
        <v>9747</v>
      </c>
      <c r="E783" s="215"/>
      <c r="F783" s="216">
        <v>2.57</v>
      </c>
      <c r="G783" s="215"/>
      <c r="H783" s="215"/>
      <c r="I783" s="355"/>
    </row>
    <row r="784" spans="1:9" ht="12" x14ac:dyDescent="0.2">
      <c r="A784" s="178"/>
      <c r="B784" s="221" t="s">
        <v>985</v>
      </c>
      <c r="C784" s="213" t="s">
        <v>986</v>
      </c>
      <c r="D784" s="214" t="s">
        <v>9750</v>
      </c>
      <c r="E784" s="215"/>
      <c r="F784" s="216">
        <v>1.3</v>
      </c>
      <c r="G784" s="215"/>
      <c r="H784" s="215"/>
      <c r="I784" s="355"/>
    </row>
    <row r="785" spans="1:9" ht="12" x14ac:dyDescent="0.2">
      <c r="A785" s="179"/>
      <c r="B785" s="221" t="s">
        <v>985</v>
      </c>
      <c r="C785" s="217" t="s">
        <v>986</v>
      </c>
      <c r="D785" s="218" t="s">
        <v>1023</v>
      </c>
      <c r="E785" s="219"/>
      <c r="F785" s="220">
        <v>16.899999999999999</v>
      </c>
      <c r="G785" s="219"/>
      <c r="H785" s="219"/>
      <c r="I785" s="355"/>
    </row>
    <row r="786" spans="1:9" ht="24.95" customHeight="1" x14ac:dyDescent="0.25">
      <c r="A786" s="278" t="s">
        <v>48</v>
      </c>
      <c r="B786" s="278" t="s">
        <v>979</v>
      </c>
      <c r="C786" s="279" t="s">
        <v>6397</v>
      </c>
      <c r="D786" s="280" t="s">
        <v>6398</v>
      </c>
      <c r="E786" s="281" t="s">
        <v>125</v>
      </c>
      <c r="F786" s="282">
        <v>124</v>
      </c>
      <c r="G786" s="67"/>
      <c r="H786" s="254">
        <f>ROUND(G786*F786,2)</f>
        <v>0</v>
      </c>
      <c r="I786" s="284"/>
    </row>
    <row r="787" spans="1:9" ht="12" x14ac:dyDescent="0.2">
      <c r="A787" s="177"/>
      <c r="B787" s="221" t="s">
        <v>985</v>
      </c>
      <c r="C787" s="210" t="s">
        <v>986</v>
      </c>
      <c r="D787" s="211" t="s">
        <v>9632</v>
      </c>
      <c r="E787" s="212"/>
      <c r="F787" s="210" t="s">
        <v>986</v>
      </c>
      <c r="G787" s="212"/>
      <c r="H787" s="212"/>
      <c r="I787" s="355"/>
    </row>
    <row r="788" spans="1:9" ht="12" x14ac:dyDescent="0.2">
      <c r="A788" s="177"/>
      <c r="B788" s="221" t="s">
        <v>985</v>
      </c>
      <c r="C788" s="210" t="s">
        <v>986</v>
      </c>
      <c r="D788" s="211" t="s">
        <v>6196</v>
      </c>
      <c r="E788" s="212"/>
      <c r="F788" s="210" t="s">
        <v>986</v>
      </c>
      <c r="G788" s="212"/>
      <c r="H788" s="212"/>
      <c r="I788" s="355"/>
    </row>
    <row r="789" spans="1:9" ht="12" x14ac:dyDescent="0.2">
      <c r="A789" s="178"/>
      <c r="B789" s="221" t="s">
        <v>985</v>
      </c>
      <c r="C789" s="213" t="s">
        <v>986</v>
      </c>
      <c r="D789" s="214" t="s">
        <v>6399</v>
      </c>
      <c r="E789" s="215"/>
      <c r="F789" s="216">
        <v>12</v>
      </c>
      <c r="G789" s="215"/>
      <c r="H789" s="215"/>
      <c r="I789" s="355"/>
    </row>
    <row r="790" spans="1:9" ht="12" x14ac:dyDescent="0.2">
      <c r="A790" s="178"/>
      <c r="B790" s="221" t="s">
        <v>985</v>
      </c>
      <c r="C790" s="213" t="s">
        <v>986</v>
      </c>
      <c r="D790" s="214" t="s">
        <v>9751</v>
      </c>
      <c r="E790" s="215"/>
      <c r="F790" s="216">
        <v>26</v>
      </c>
      <c r="G790" s="215"/>
      <c r="H790" s="215"/>
      <c r="I790" s="355"/>
    </row>
    <row r="791" spans="1:9" ht="12" x14ac:dyDescent="0.2">
      <c r="A791" s="178"/>
      <c r="B791" s="221" t="s">
        <v>985</v>
      </c>
      <c r="C791" s="213" t="s">
        <v>986</v>
      </c>
      <c r="D791" s="214" t="s">
        <v>9752</v>
      </c>
      <c r="E791" s="215"/>
      <c r="F791" s="216">
        <v>18</v>
      </c>
      <c r="G791" s="215"/>
      <c r="H791" s="215"/>
      <c r="I791" s="355"/>
    </row>
    <row r="792" spans="1:9" ht="12" x14ac:dyDescent="0.2">
      <c r="A792" s="178"/>
      <c r="B792" s="221" t="s">
        <v>985</v>
      </c>
      <c r="C792" s="213" t="s">
        <v>986</v>
      </c>
      <c r="D792" s="214" t="s">
        <v>6402</v>
      </c>
      <c r="E792" s="215"/>
      <c r="F792" s="216">
        <v>21</v>
      </c>
      <c r="G792" s="215"/>
      <c r="H792" s="215"/>
      <c r="I792" s="355"/>
    </row>
    <row r="793" spans="1:9" ht="12" x14ac:dyDescent="0.2">
      <c r="A793" s="178"/>
      <c r="B793" s="221" t="s">
        <v>985</v>
      </c>
      <c r="C793" s="213" t="s">
        <v>986</v>
      </c>
      <c r="D793" s="214" t="s">
        <v>9753</v>
      </c>
      <c r="E793" s="215"/>
      <c r="F793" s="216">
        <v>23</v>
      </c>
      <c r="G793" s="215"/>
      <c r="H793" s="215"/>
      <c r="I793" s="355"/>
    </row>
    <row r="794" spans="1:9" ht="12" x14ac:dyDescent="0.2">
      <c r="A794" s="178"/>
      <c r="B794" s="221" t="s">
        <v>985</v>
      </c>
      <c r="C794" s="213" t="s">
        <v>986</v>
      </c>
      <c r="D794" s="214" t="s">
        <v>9754</v>
      </c>
      <c r="E794" s="215"/>
      <c r="F794" s="216">
        <v>24</v>
      </c>
      <c r="G794" s="215"/>
      <c r="H794" s="215"/>
      <c r="I794" s="355"/>
    </row>
    <row r="795" spans="1:9" ht="12" x14ac:dyDescent="0.2">
      <c r="A795" s="179"/>
      <c r="B795" s="221" t="s">
        <v>985</v>
      </c>
      <c r="C795" s="217" t="s">
        <v>986</v>
      </c>
      <c r="D795" s="218" t="s">
        <v>1023</v>
      </c>
      <c r="E795" s="219"/>
      <c r="F795" s="220">
        <v>124</v>
      </c>
      <c r="G795" s="219"/>
      <c r="H795" s="219"/>
      <c r="I795" s="355"/>
    </row>
    <row r="796" spans="1:9" s="46" customFormat="1" ht="24.95" customHeight="1" x14ac:dyDescent="0.25">
      <c r="A796" s="298"/>
      <c r="B796" s="351" t="s">
        <v>977</v>
      </c>
      <c r="C796" s="352" t="s">
        <v>1117</v>
      </c>
      <c r="D796" s="352" t="s">
        <v>971</v>
      </c>
      <c r="E796" s="353"/>
      <c r="F796" s="354"/>
      <c r="G796" s="354"/>
      <c r="H796" s="116">
        <f>SUM(H797:H801)</f>
        <v>0</v>
      </c>
      <c r="I796" s="277"/>
    </row>
    <row r="797" spans="1:9" ht="24.95" customHeight="1" x14ac:dyDescent="0.25">
      <c r="A797" s="278" t="s">
        <v>50</v>
      </c>
      <c r="B797" s="278" t="s">
        <v>979</v>
      </c>
      <c r="C797" s="279" t="s">
        <v>3414</v>
      </c>
      <c r="D797" s="280" t="s">
        <v>3415</v>
      </c>
      <c r="E797" s="281" t="s">
        <v>100</v>
      </c>
      <c r="F797" s="282">
        <v>206.39500000000001</v>
      </c>
      <c r="G797" s="67"/>
      <c r="H797" s="254">
        <f>ROUND(G797*F797,2)</f>
        <v>0</v>
      </c>
      <c r="I797" s="284"/>
    </row>
    <row r="798" spans="1:9" ht="24.95" customHeight="1" x14ac:dyDescent="0.25">
      <c r="A798" s="278" t="s">
        <v>1243</v>
      </c>
      <c r="B798" s="278" t="s">
        <v>979</v>
      </c>
      <c r="C798" s="279" t="s">
        <v>1124</v>
      </c>
      <c r="D798" s="280" t="s">
        <v>3421</v>
      </c>
      <c r="E798" s="281" t="s">
        <v>100</v>
      </c>
      <c r="F798" s="282">
        <v>206.39500000000001</v>
      </c>
      <c r="G798" s="67"/>
      <c r="H798" s="254">
        <f>ROUND(G798*F798,2)</f>
        <v>0</v>
      </c>
      <c r="I798" s="284"/>
    </row>
    <row r="799" spans="1:9" ht="24.95" customHeight="1" x14ac:dyDescent="0.25">
      <c r="A799" s="278" t="s">
        <v>1248</v>
      </c>
      <c r="B799" s="278" t="s">
        <v>979</v>
      </c>
      <c r="C799" s="279" t="s">
        <v>1127</v>
      </c>
      <c r="D799" s="280" t="s">
        <v>3426</v>
      </c>
      <c r="E799" s="281" t="s">
        <v>100</v>
      </c>
      <c r="F799" s="282">
        <v>1857.5550000000001</v>
      </c>
      <c r="G799" s="67"/>
      <c r="H799" s="254">
        <f>ROUND(G799*F799,2)</f>
        <v>0</v>
      </c>
      <c r="I799" s="284"/>
    </row>
    <row r="800" spans="1:9" ht="12" x14ac:dyDescent="0.2">
      <c r="A800" s="178"/>
      <c r="B800" s="221" t="s">
        <v>985</v>
      </c>
      <c r="C800" s="215"/>
      <c r="D800" s="214" t="s">
        <v>9755</v>
      </c>
      <c r="E800" s="215"/>
      <c r="F800" s="216">
        <v>1857.5550000000001</v>
      </c>
      <c r="G800" s="215"/>
      <c r="H800" s="215"/>
      <c r="I800" s="355"/>
    </row>
    <row r="801" spans="1:9" ht="24.95" customHeight="1" x14ac:dyDescent="0.25">
      <c r="A801" s="278" t="s">
        <v>1253</v>
      </c>
      <c r="B801" s="278" t="s">
        <v>979</v>
      </c>
      <c r="C801" s="279" t="s">
        <v>1132</v>
      </c>
      <c r="D801" s="280" t="s">
        <v>3432</v>
      </c>
      <c r="E801" s="281" t="s">
        <v>100</v>
      </c>
      <c r="F801" s="282">
        <v>206.39500000000001</v>
      </c>
      <c r="G801" s="67"/>
      <c r="H801" s="254">
        <f>ROUND(G801*F801,2)</f>
        <v>0</v>
      </c>
      <c r="I801" s="284"/>
    </row>
    <row r="802" spans="1:9" s="46" customFormat="1" ht="24.95" customHeight="1" x14ac:dyDescent="0.25">
      <c r="A802" s="298"/>
      <c r="B802" s="351" t="s">
        <v>977</v>
      </c>
      <c r="C802" s="352" t="s">
        <v>1135</v>
      </c>
      <c r="D802" s="352" t="s">
        <v>972</v>
      </c>
      <c r="E802" s="353"/>
      <c r="F802" s="354"/>
      <c r="G802" s="354"/>
      <c r="H802" s="116">
        <f>SUM(H803:H803)</f>
        <v>0</v>
      </c>
      <c r="I802" s="277"/>
    </row>
    <row r="803" spans="1:9" ht="24.95" customHeight="1" x14ac:dyDescent="0.25">
      <c r="A803" s="278" t="s">
        <v>1258</v>
      </c>
      <c r="B803" s="278" t="s">
        <v>979</v>
      </c>
      <c r="C803" s="279" t="s">
        <v>3435</v>
      </c>
      <c r="D803" s="280" t="s">
        <v>3436</v>
      </c>
      <c r="E803" s="281" t="s">
        <v>100</v>
      </c>
      <c r="F803" s="282">
        <v>87.096000000000004</v>
      </c>
      <c r="G803" s="67"/>
      <c r="H803" s="254">
        <f>ROUND(G803*F803,2)</f>
        <v>0</v>
      </c>
      <c r="I803" s="284"/>
    </row>
    <row r="804" spans="1:9" ht="24.95" customHeight="1" x14ac:dyDescent="0.2">
      <c r="A804" s="115"/>
      <c r="B804" s="347" t="s">
        <v>977</v>
      </c>
      <c r="C804" s="100" t="s">
        <v>340</v>
      </c>
      <c r="D804" s="100" t="s">
        <v>1139</v>
      </c>
      <c r="E804" s="348"/>
      <c r="F804" s="349"/>
      <c r="G804" s="349"/>
      <c r="H804" s="350">
        <f>H805+H810+H840+H1232+H1240+H1335+H1360+H1384+H1389+H1403+H1407+H1554+H1707+H1756</f>
        <v>0</v>
      </c>
      <c r="I804" s="276"/>
    </row>
    <row r="805" spans="1:9" s="46" customFormat="1" ht="24.95" customHeight="1" x14ac:dyDescent="0.25">
      <c r="A805" s="298"/>
      <c r="B805" s="351" t="s">
        <v>977</v>
      </c>
      <c r="C805" s="352" t="s">
        <v>1551</v>
      </c>
      <c r="D805" s="352" t="s">
        <v>2892</v>
      </c>
      <c r="E805" s="353"/>
      <c r="F805" s="354"/>
      <c r="G805" s="354"/>
      <c r="H805" s="116">
        <f>SUM(H806:H809)</f>
        <v>0</v>
      </c>
      <c r="I805" s="277"/>
    </row>
    <row r="806" spans="1:9" ht="24.95" customHeight="1" x14ac:dyDescent="0.25">
      <c r="A806" s="278" t="s">
        <v>1263</v>
      </c>
      <c r="B806" s="278" t="s">
        <v>979</v>
      </c>
      <c r="C806" s="279" t="s">
        <v>6417</v>
      </c>
      <c r="D806" s="280" t="s">
        <v>3461</v>
      </c>
      <c r="E806" s="281" t="s">
        <v>106</v>
      </c>
      <c r="F806" s="282">
        <v>3.8</v>
      </c>
      <c r="G806" s="67"/>
      <c r="H806" s="254">
        <f>ROUND(G806*F806,2)</f>
        <v>0</v>
      </c>
      <c r="I806" s="284"/>
    </row>
    <row r="807" spans="1:9" ht="48" x14ac:dyDescent="0.2">
      <c r="A807" s="175"/>
      <c r="B807" s="221" t="s">
        <v>1079</v>
      </c>
      <c r="C807" s="209"/>
      <c r="D807" s="227" t="s">
        <v>6418</v>
      </c>
      <c r="E807" s="209"/>
      <c r="F807" s="209"/>
      <c r="G807" s="209"/>
      <c r="H807" s="209"/>
      <c r="I807" s="355"/>
    </row>
    <row r="808" spans="1:9" ht="12" x14ac:dyDescent="0.2">
      <c r="A808" s="177"/>
      <c r="B808" s="221" t="s">
        <v>985</v>
      </c>
      <c r="C808" s="210" t="s">
        <v>986</v>
      </c>
      <c r="D808" s="211" t="s">
        <v>9558</v>
      </c>
      <c r="E808" s="212"/>
      <c r="F808" s="210" t="s">
        <v>986</v>
      </c>
      <c r="G808" s="212"/>
      <c r="H808" s="212"/>
      <c r="I808" s="355"/>
    </row>
    <row r="809" spans="1:9" ht="12" x14ac:dyDescent="0.2">
      <c r="A809" s="178"/>
      <c r="B809" s="221" t="s">
        <v>985</v>
      </c>
      <c r="C809" s="213" t="s">
        <v>986</v>
      </c>
      <c r="D809" s="214" t="s">
        <v>9756</v>
      </c>
      <c r="E809" s="215"/>
      <c r="F809" s="216">
        <v>3.8</v>
      </c>
      <c r="G809" s="215"/>
      <c r="H809" s="215"/>
      <c r="I809" s="355"/>
    </row>
    <row r="810" spans="1:9" s="46" customFormat="1" ht="24.95" customHeight="1" x14ac:dyDescent="0.25">
      <c r="A810" s="298"/>
      <c r="B810" s="351" t="s">
        <v>977</v>
      </c>
      <c r="C810" s="352" t="s">
        <v>342</v>
      </c>
      <c r="D810" s="352" t="s">
        <v>343</v>
      </c>
      <c r="E810" s="353"/>
      <c r="F810" s="354"/>
      <c r="G810" s="354"/>
      <c r="H810" s="116">
        <f>SUM(H811:H839)</f>
        <v>0</v>
      </c>
      <c r="I810" s="277"/>
    </row>
    <row r="811" spans="1:9" ht="24.95" customHeight="1" x14ac:dyDescent="0.25">
      <c r="A811" s="278" t="s">
        <v>1267</v>
      </c>
      <c r="B811" s="278" t="s">
        <v>979</v>
      </c>
      <c r="C811" s="279" t="s">
        <v>3513</v>
      </c>
      <c r="D811" s="280" t="s">
        <v>3514</v>
      </c>
      <c r="E811" s="281" t="s">
        <v>106</v>
      </c>
      <c r="F811" s="282">
        <v>85.84</v>
      </c>
      <c r="G811" s="67"/>
      <c r="H811" s="254">
        <f>ROUND(G811*F811,2)</f>
        <v>0</v>
      </c>
      <c r="I811" s="284"/>
    </row>
    <row r="812" spans="1:9" ht="12" x14ac:dyDescent="0.2">
      <c r="A812" s="177"/>
      <c r="B812" s="221" t="s">
        <v>985</v>
      </c>
      <c r="C812" s="210" t="s">
        <v>986</v>
      </c>
      <c r="D812" s="211" t="s">
        <v>9551</v>
      </c>
      <c r="E812" s="212"/>
      <c r="F812" s="210" t="s">
        <v>986</v>
      </c>
      <c r="G812" s="212"/>
      <c r="H812" s="212"/>
      <c r="I812" s="355"/>
    </row>
    <row r="813" spans="1:9" ht="12" x14ac:dyDescent="0.2">
      <c r="A813" s="178"/>
      <c r="B813" s="221" t="s">
        <v>985</v>
      </c>
      <c r="C813" s="213" t="s">
        <v>986</v>
      </c>
      <c r="D813" s="214" t="s">
        <v>9552</v>
      </c>
      <c r="E813" s="215"/>
      <c r="F813" s="216">
        <v>9.26</v>
      </c>
      <c r="G813" s="215"/>
      <c r="H813" s="215"/>
      <c r="I813" s="355"/>
    </row>
    <row r="814" spans="1:9" ht="12" x14ac:dyDescent="0.2">
      <c r="A814" s="178"/>
      <c r="B814" s="221" t="s">
        <v>985</v>
      </c>
      <c r="C814" s="213" t="s">
        <v>986</v>
      </c>
      <c r="D814" s="214" t="s">
        <v>9553</v>
      </c>
      <c r="E814" s="215"/>
      <c r="F814" s="216">
        <v>14.68</v>
      </c>
      <c r="G814" s="215"/>
      <c r="H814" s="215"/>
      <c r="I814" s="355"/>
    </row>
    <row r="815" spans="1:9" ht="12" x14ac:dyDescent="0.2">
      <c r="A815" s="178"/>
      <c r="B815" s="221" t="s">
        <v>985</v>
      </c>
      <c r="C815" s="213" t="s">
        <v>986</v>
      </c>
      <c r="D815" s="214" t="s">
        <v>9554</v>
      </c>
      <c r="E815" s="215"/>
      <c r="F815" s="216">
        <v>12.47</v>
      </c>
      <c r="G815" s="215"/>
      <c r="H815" s="215"/>
      <c r="I815" s="355"/>
    </row>
    <row r="816" spans="1:9" ht="12" x14ac:dyDescent="0.2">
      <c r="A816" s="178"/>
      <c r="B816" s="221" t="s">
        <v>985</v>
      </c>
      <c r="C816" s="213" t="s">
        <v>986</v>
      </c>
      <c r="D816" s="214" t="s">
        <v>9555</v>
      </c>
      <c r="E816" s="215"/>
      <c r="F816" s="216">
        <v>12.44</v>
      </c>
      <c r="G816" s="215"/>
      <c r="H816" s="215"/>
      <c r="I816" s="355"/>
    </row>
    <row r="817" spans="1:9" ht="12" x14ac:dyDescent="0.2">
      <c r="A817" s="178"/>
      <c r="B817" s="221" t="s">
        <v>985</v>
      </c>
      <c r="C817" s="213" t="s">
        <v>986</v>
      </c>
      <c r="D817" s="214" t="s">
        <v>9556</v>
      </c>
      <c r="E817" s="215"/>
      <c r="F817" s="216">
        <v>12.96</v>
      </c>
      <c r="G817" s="215"/>
      <c r="H817" s="215"/>
      <c r="I817" s="355"/>
    </row>
    <row r="818" spans="1:9" ht="12" x14ac:dyDescent="0.2">
      <c r="A818" s="178"/>
      <c r="B818" s="221" t="s">
        <v>985</v>
      </c>
      <c r="C818" s="213" t="s">
        <v>986</v>
      </c>
      <c r="D818" s="214" t="s">
        <v>9557</v>
      </c>
      <c r="E818" s="215"/>
      <c r="F818" s="216">
        <v>20.23</v>
      </c>
      <c r="G818" s="215"/>
      <c r="H818" s="215"/>
      <c r="I818" s="355"/>
    </row>
    <row r="819" spans="1:9" ht="12" x14ac:dyDescent="0.2">
      <c r="A819" s="181"/>
      <c r="B819" s="221" t="s">
        <v>985</v>
      </c>
      <c r="C819" s="223" t="s">
        <v>986</v>
      </c>
      <c r="D819" s="224" t="s">
        <v>988</v>
      </c>
      <c r="E819" s="225"/>
      <c r="F819" s="226">
        <v>82.04</v>
      </c>
      <c r="G819" s="225"/>
      <c r="H819" s="225"/>
      <c r="I819" s="355"/>
    </row>
    <row r="820" spans="1:9" ht="12" x14ac:dyDescent="0.2">
      <c r="A820" s="177"/>
      <c r="B820" s="221" t="s">
        <v>985</v>
      </c>
      <c r="C820" s="210" t="s">
        <v>986</v>
      </c>
      <c r="D820" s="211" t="s">
        <v>9558</v>
      </c>
      <c r="E820" s="212"/>
      <c r="F820" s="210" t="s">
        <v>986</v>
      </c>
      <c r="G820" s="212"/>
      <c r="H820" s="212"/>
      <c r="I820" s="355"/>
    </row>
    <row r="821" spans="1:9" ht="12" x14ac:dyDescent="0.2">
      <c r="A821" s="178"/>
      <c r="B821" s="221" t="s">
        <v>985</v>
      </c>
      <c r="C821" s="213" t="s">
        <v>986</v>
      </c>
      <c r="D821" s="214" t="s">
        <v>9559</v>
      </c>
      <c r="E821" s="215"/>
      <c r="F821" s="216">
        <v>3.8</v>
      </c>
      <c r="G821" s="215"/>
      <c r="H821" s="215"/>
      <c r="I821" s="355"/>
    </row>
    <row r="822" spans="1:9" ht="12" x14ac:dyDescent="0.2">
      <c r="A822" s="179"/>
      <c r="B822" s="221" t="s">
        <v>985</v>
      </c>
      <c r="C822" s="217" t="s">
        <v>986</v>
      </c>
      <c r="D822" s="218" t="s">
        <v>1023</v>
      </c>
      <c r="E822" s="219"/>
      <c r="F822" s="220">
        <v>85.84</v>
      </c>
      <c r="G822" s="219"/>
      <c r="H822" s="219"/>
      <c r="I822" s="355"/>
    </row>
    <row r="823" spans="1:9" ht="24.95" customHeight="1" x14ac:dyDescent="0.25">
      <c r="A823" s="167" t="s">
        <v>1272</v>
      </c>
      <c r="B823" s="167" t="s">
        <v>1145</v>
      </c>
      <c r="C823" s="168" t="s">
        <v>3524</v>
      </c>
      <c r="D823" s="169" t="s">
        <v>3525</v>
      </c>
      <c r="E823" s="170" t="s">
        <v>106</v>
      </c>
      <c r="F823" s="171">
        <v>90.132000000000005</v>
      </c>
      <c r="G823" s="117"/>
      <c r="H823" s="172">
        <f>ROUND(G823*F823,2)</f>
        <v>0</v>
      </c>
      <c r="I823" s="284"/>
    </row>
    <row r="824" spans="1:9" ht="12" x14ac:dyDescent="0.2">
      <c r="A824" s="178"/>
      <c r="B824" s="221" t="s">
        <v>985</v>
      </c>
      <c r="C824" s="213" t="s">
        <v>986</v>
      </c>
      <c r="D824" s="214" t="s">
        <v>9757</v>
      </c>
      <c r="E824" s="215"/>
      <c r="F824" s="216">
        <v>82.04</v>
      </c>
      <c r="G824" s="215"/>
      <c r="H824" s="215"/>
      <c r="I824" s="355"/>
    </row>
    <row r="825" spans="1:9" ht="12" x14ac:dyDescent="0.2">
      <c r="A825" s="178"/>
      <c r="B825" s="221" t="s">
        <v>985</v>
      </c>
      <c r="C825" s="213" t="s">
        <v>986</v>
      </c>
      <c r="D825" s="214" t="s">
        <v>9758</v>
      </c>
      <c r="E825" s="215"/>
      <c r="F825" s="216">
        <v>3.8</v>
      </c>
      <c r="G825" s="215"/>
      <c r="H825" s="215"/>
      <c r="I825" s="355"/>
    </row>
    <row r="826" spans="1:9" ht="12" x14ac:dyDescent="0.2">
      <c r="A826" s="181"/>
      <c r="B826" s="221" t="s">
        <v>985</v>
      </c>
      <c r="C826" s="223" t="s">
        <v>986</v>
      </c>
      <c r="D826" s="224" t="s">
        <v>988</v>
      </c>
      <c r="E826" s="225"/>
      <c r="F826" s="226">
        <v>85.84</v>
      </c>
      <c r="G826" s="225"/>
      <c r="H826" s="225"/>
      <c r="I826" s="355"/>
    </row>
    <row r="827" spans="1:9" ht="12" x14ac:dyDescent="0.2">
      <c r="A827" s="178"/>
      <c r="B827" s="221" t="s">
        <v>985</v>
      </c>
      <c r="C827" s="213" t="s">
        <v>986</v>
      </c>
      <c r="D827" s="214" t="s">
        <v>9759</v>
      </c>
      <c r="E827" s="215"/>
      <c r="F827" s="216">
        <v>4.2919999999999998</v>
      </c>
      <c r="G827" s="215"/>
      <c r="H827" s="215"/>
      <c r="I827" s="355"/>
    </row>
    <row r="828" spans="1:9" ht="12" x14ac:dyDescent="0.2">
      <c r="A828" s="179"/>
      <c r="B828" s="221" t="s">
        <v>985</v>
      </c>
      <c r="C828" s="217" t="s">
        <v>986</v>
      </c>
      <c r="D828" s="218" t="s">
        <v>1023</v>
      </c>
      <c r="E828" s="219"/>
      <c r="F828" s="220">
        <v>90.132000000000005</v>
      </c>
      <c r="G828" s="219"/>
      <c r="H828" s="219"/>
      <c r="I828" s="355"/>
    </row>
    <row r="829" spans="1:9" ht="24.95" customHeight="1" x14ac:dyDescent="0.25">
      <c r="A829" s="278" t="s">
        <v>1277</v>
      </c>
      <c r="B829" s="278" t="s">
        <v>979</v>
      </c>
      <c r="C829" s="279" t="s">
        <v>6422</v>
      </c>
      <c r="D829" s="280" t="s">
        <v>6423</v>
      </c>
      <c r="E829" s="281" t="s">
        <v>106</v>
      </c>
      <c r="F829" s="282">
        <v>85.84</v>
      </c>
      <c r="G829" s="67"/>
      <c r="H829" s="254">
        <f>ROUND(G829*F829,2)</f>
        <v>0</v>
      </c>
      <c r="I829" s="284"/>
    </row>
    <row r="830" spans="1:9" ht="12" x14ac:dyDescent="0.2">
      <c r="A830" s="178"/>
      <c r="B830" s="221" t="s">
        <v>985</v>
      </c>
      <c r="C830" s="213" t="s">
        <v>986</v>
      </c>
      <c r="D830" s="214" t="s">
        <v>9757</v>
      </c>
      <c r="E830" s="215"/>
      <c r="F830" s="216">
        <v>82.04</v>
      </c>
      <c r="G830" s="215"/>
      <c r="H830" s="215"/>
      <c r="I830" s="355"/>
    </row>
    <row r="831" spans="1:9" ht="12" x14ac:dyDescent="0.2">
      <c r="A831" s="178"/>
      <c r="B831" s="221" t="s">
        <v>985</v>
      </c>
      <c r="C831" s="213" t="s">
        <v>986</v>
      </c>
      <c r="D831" s="214" t="s">
        <v>9760</v>
      </c>
      <c r="E831" s="215"/>
      <c r="F831" s="216">
        <v>3.8</v>
      </c>
      <c r="G831" s="215"/>
      <c r="H831" s="215"/>
      <c r="I831" s="355"/>
    </row>
    <row r="832" spans="1:9" ht="12" x14ac:dyDescent="0.2">
      <c r="A832" s="179"/>
      <c r="B832" s="221" t="s">
        <v>985</v>
      </c>
      <c r="C832" s="217" t="s">
        <v>986</v>
      </c>
      <c r="D832" s="218" t="s">
        <v>1023</v>
      </c>
      <c r="E832" s="219"/>
      <c r="F832" s="220">
        <v>85.84</v>
      </c>
      <c r="G832" s="219"/>
      <c r="H832" s="219"/>
      <c r="I832" s="355"/>
    </row>
    <row r="833" spans="1:9" ht="24.95" customHeight="1" x14ac:dyDescent="0.25">
      <c r="A833" s="167" t="s">
        <v>2719</v>
      </c>
      <c r="B833" s="167" t="s">
        <v>1145</v>
      </c>
      <c r="C833" s="168" t="s">
        <v>6424</v>
      </c>
      <c r="D833" s="169" t="s">
        <v>6425</v>
      </c>
      <c r="E833" s="170" t="s">
        <v>106</v>
      </c>
      <c r="F833" s="171">
        <v>100.047</v>
      </c>
      <c r="G833" s="117"/>
      <c r="H833" s="172">
        <f>ROUND(G833*F833,2)</f>
        <v>0</v>
      </c>
      <c r="I833" s="284"/>
    </row>
    <row r="834" spans="1:9" ht="12" x14ac:dyDescent="0.2">
      <c r="A834" s="178"/>
      <c r="B834" s="221" t="s">
        <v>985</v>
      </c>
      <c r="C834" s="213" t="s">
        <v>986</v>
      </c>
      <c r="D834" s="214" t="s">
        <v>9757</v>
      </c>
      <c r="E834" s="215"/>
      <c r="F834" s="216">
        <v>82.04</v>
      </c>
      <c r="G834" s="215"/>
      <c r="H834" s="215"/>
      <c r="I834" s="355"/>
    </row>
    <row r="835" spans="1:9" ht="12" x14ac:dyDescent="0.2">
      <c r="A835" s="178"/>
      <c r="B835" s="221" t="s">
        <v>985</v>
      </c>
      <c r="C835" s="213" t="s">
        <v>986</v>
      </c>
      <c r="D835" s="214" t="s">
        <v>9760</v>
      </c>
      <c r="E835" s="215"/>
      <c r="F835" s="216">
        <v>3.8</v>
      </c>
      <c r="G835" s="215"/>
      <c r="H835" s="215"/>
      <c r="I835" s="355"/>
    </row>
    <row r="836" spans="1:9" ht="12" x14ac:dyDescent="0.2">
      <c r="A836" s="181"/>
      <c r="B836" s="221" t="s">
        <v>985</v>
      </c>
      <c r="C836" s="223" t="s">
        <v>986</v>
      </c>
      <c r="D836" s="224" t="s">
        <v>988</v>
      </c>
      <c r="E836" s="225"/>
      <c r="F836" s="226">
        <v>85.84</v>
      </c>
      <c r="G836" s="225"/>
      <c r="H836" s="225"/>
      <c r="I836" s="355"/>
    </row>
    <row r="837" spans="1:9" ht="12" x14ac:dyDescent="0.2">
      <c r="A837" s="178"/>
      <c r="B837" s="221" t="s">
        <v>985</v>
      </c>
      <c r="C837" s="213" t="s">
        <v>986</v>
      </c>
      <c r="D837" s="214" t="s">
        <v>9761</v>
      </c>
      <c r="E837" s="215"/>
      <c r="F837" s="216">
        <v>14.207000000000001</v>
      </c>
      <c r="G837" s="215"/>
      <c r="H837" s="215"/>
      <c r="I837" s="355"/>
    </row>
    <row r="838" spans="1:9" ht="12" x14ac:dyDescent="0.2">
      <c r="A838" s="179"/>
      <c r="B838" s="221" t="s">
        <v>985</v>
      </c>
      <c r="C838" s="217" t="s">
        <v>986</v>
      </c>
      <c r="D838" s="218" t="s">
        <v>1023</v>
      </c>
      <c r="E838" s="219"/>
      <c r="F838" s="220">
        <v>100.047</v>
      </c>
      <c r="G838" s="219"/>
      <c r="H838" s="219"/>
      <c r="I838" s="355"/>
    </row>
    <row r="839" spans="1:9" ht="24.95" customHeight="1" x14ac:dyDescent="0.25">
      <c r="A839" s="278" t="s">
        <v>2721</v>
      </c>
      <c r="B839" s="278" t="s">
        <v>979</v>
      </c>
      <c r="C839" s="279" t="s">
        <v>3577</v>
      </c>
      <c r="D839" s="280" t="s">
        <v>3578</v>
      </c>
      <c r="E839" s="281" t="s">
        <v>100</v>
      </c>
      <c r="F839" s="282">
        <v>0.30299999999999999</v>
      </c>
      <c r="G839" s="67"/>
      <c r="H839" s="254">
        <f>ROUND(G839*F839,2)</f>
        <v>0</v>
      </c>
      <c r="I839" s="284"/>
    </row>
    <row r="840" spans="1:9" s="46" customFormat="1" ht="24.95" customHeight="1" x14ac:dyDescent="0.25">
      <c r="A840" s="298"/>
      <c r="B840" s="351" t="s">
        <v>977</v>
      </c>
      <c r="C840" s="352" t="s">
        <v>1155</v>
      </c>
      <c r="D840" s="352" t="s">
        <v>974</v>
      </c>
      <c r="E840" s="353"/>
      <c r="F840" s="354"/>
      <c r="G840" s="354"/>
      <c r="H840" s="116">
        <f>SUM(H841:H1231)</f>
        <v>0</v>
      </c>
      <c r="I840" s="277"/>
    </row>
    <row r="841" spans="1:9" ht="24.95" customHeight="1" x14ac:dyDescent="0.25">
      <c r="A841" s="278" t="s">
        <v>2722</v>
      </c>
      <c r="B841" s="278" t="s">
        <v>979</v>
      </c>
      <c r="C841" s="279" t="s">
        <v>6427</v>
      </c>
      <c r="D841" s="280" t="s">
        <v>6428</v>
      </c>
      <c r="E841" s="281" t="s">
        <v>106</v>
      </c>
      <c r="F841" s="282">
        <v>12.276</v>
      </c>
      <c r="G841" s="67"/>
      <c r="H841" s="254">
        <f>ROUND(G841*F841,2)</f>
        <v>0</v>
      </c>
      <c r="I841" s="284"/>
    </row>
    <row r="842" spans="1:9" ht="12" x14ac:dyDescent="0.2">
      <c r="A842" s="177"/>
      <c r="B842" s="221" t="s">
        <v>985</v>
      </c>
      <c r="C842" s="210" t="s">
        <v>986</v>
      </c>
      <c r="D842" s="211" t="s">
        <v>3033</v>
      </c>
      <c r="E842" s="212"/>
      <c r="F842" s="210" t="s">
        <v>986</v>
      </c>
      <c r="G842" s="212"/>
      <c r="H842" s="212"/>
      <c r="I842" s="355"/>
    </row>
    <row r="843" spans="1:9" ht="12" x14ac:dyDescent="0.2">
      <c r="A843" s="178"/>
      <c r="B843" s="221" t="s">
        <v>985</v>
      </c>
      <c r="C843" s="213" t="s">
        <v>986</v>
      </c>
      <c r="D843" s="214" t="s">
        <v>9762</v>
      </c>
      <c r="E843" s="215"/>
      <c r="F843" s="216">
        <v>2.5059999999999998</v>
      </c>
      <c r="G843" s="215"/>
      <c r="H843" s="215"/>
      <c r="I843" s="355"/>
    </row>
    <row r="844" spans="1:9" ht="12" x14ac:dyDescent="0.2">
      <c r="A844" s="177"/>
      <c r="B844" s="221" t="s">
        <v>985</v>
      </c>
      <c r="C844" s="210" t="s">
        <v>986</v>
      </c>
      <c r="D844" s="211" t="s">
        <v>3035</v>
      </c>
      <c r="E844" s="212"/>
      <c r="F844" s="210" t="s">
        <v>986</v>
      </c>
      <c r="G844" s="212"/>
      <c r="H844" s="212"/>
      <c r="I844" s="355"/>
    </row>
    <row r="845" spans="1:9" ht="12" x14ac:dyDescent="0.2">
      <c r="A845" s="178"/>
      <c r="B845" s="221" t="s">
        <v>985</v>
      </c>
      <c r="C845" s="213" t="s">
        <v>986</v>
      </c>
      <c r="D845" s="214" t="s">
        <v>9763</v>
      </c>
      <c r="E845" s="215"/>
      <c r="F845" s="216">
        <v>2.492</v>
      </c>
      <c r="G845" s="215"/>
      <c r="H845" s="215"/>
      <c r="I845" s="355"/>
    </row>
    <row r="846" spans="1:9" ht="12" x14ac:dyDescent="0.2">
      <c r="A846" s="177"/>
      <c r="B846" s="221" t="s">
        <v>985</v>
      </c>
      <c r="C846" s="210" t="s">
        <v>986</v>
      </c>
      <c r="D846" s="211" t="s">
        <v>3038</v>
      </c>
      <c r="E846" s="212"/>
      <c r="F846" s="210" t="s">
        <v>986</v>
      </c>
      <c r="G846" s="212"/>
      <c r="H846" s="212"/>
      <c r="I846" s="355"/>
    </row>
    <row r="847" spans="1:9" ht="12" x14ac:dyDescent="0.2">
      <c r="A847" s="178"/>
      <c r="B847" s="221" t="s">
        <v>985</v>
      </c>
      <c r="C847" s="213" t="s">
        <v>986</v>
      </c>
      <c r="D847" s="214" t="s">
        <v>9764</v>
      </c>
      <c r="E847" s="215"/>
      <c r="F847" s="216">
        <v>2.492</v>
      </c>
      <c r="G847" s="215"/>
      <c r="H847" s="215"/>
      <c r="I847" s="355"/>
    </row>
    <row r="848" spans="1:9" ht="12" x14ac:dyDescent="0.2">
      <c r="A848" s="177"/>
      <c r="B848" s="221" t="s">
        <v>985</v>
      </c>
      <c r="C848" s="210" t="s">
        <v>986</v>
      </c>
      <c r="D848" s="211" t="s">
        <v>2956</v>
      </c>
      <c r="E848" s="212"/>
      <c r="F848" s="210" t="s">
        <v>986</v>
      </c>
      <c r="G848" s="212"/>
      <c r="H848" s="212"/>
      <c r="I848" s="355"/>
    </row>
    <row r="849" spans="1:9" ht="12" x14ac:dyDescent="0.2">
      <c r="A849" s="178"/>
      <c r="B849" s="221" t="s">
        <v>985</v>
      </c>
      <c r="C849" s="213" t="s">
        <v>986</v>
      </c>
      <c r="D849" s="214" t="s">
        <v>9765</v>
      </c>
      <c r="E849" s="215"/>
      <c r="F849" s="216">
        <v>2.226</v>
      </c>
      <c r="G849" s="215"/>
      <c r="H849" s="215"/>
      <c r="I849" s="355"/>
    </row>
    <row r="850" spans="1:9" ht="12" x14ac:dyDescent="0.2">
      <c r="A850" s="177"/>
      <c r="B850" s="221" t="s">
        <v>985</v>
      </c>
      <c r="C850" s="210" t="s">
        <v>986</v>
      </c>
      <c r="D850" s="211" t="s">
        <v>2971</v>
      </c>
      <c r="E850" s="212"/>
      <c r="F850" s="210" t="s">
        <v>986</v>
      </c>
      <c r="G850" s="212"/>
      <c r="H850" s="212"/>
      <c r="I850" s="355"/>
    </row>
    <row r="851" spans="1:9" ht="12" x14ac:dyDescent="0.2">
      <c r="A851" s="178"/>
      <c r="B851" s="221" t="s">
        <v>985</v>
      </c>
      <c r="C851" s="213" t="s">
        <v>986</v>
      </c>
      <c r="D851" s="214" t="s">
        <v>9766</v>
      </c>
      <c r="E851" s="215"/>
      <c r="F851" s="216">
        <v>2.56</v>
      </c>
      <c r="G851" s="215"/>
      <c r="H851" s="215"/>
      <c r="I851" s="355"/>
    </row>
    <row r="852" spans="1:9" ht="12" x14ac:dyDescent="0.2">
      <c r="A852" s="179"/>
      <c r="B852" s="221" t="s">
        <v>985</v>
      </c>
      <c r="C852" s="217" t="s">
        <v>986</v>
      </c>
      <c r="D852" s="218" t="s">
        <v>1023</v>
      </c>
      <c r="E852" s="219"/>
      <c r="F852" s="220">
        <v>12.276</v>
      </c>
      <c r="G852" s="219"/>
      <c r="H852" s="219"/>
      <c r="I852" s="355"/>
    </row>
    <row r="853" spans="1:9" ht="24.95" customHeight="1" x14ac:dyDescent="0.25">
      <c r="A853" s="278" t="s">
        <v>2723</v>
      </c>
      <c r="B853" s="278" t="s">
        <v>979</v>
      </c>
      <c r="C853" s="279" t="s">
        <v>6436</v>
      </c>
      <c r="D853" s="280" t="s">
        <v>6437</v>
      </c>
      <c r="E853" s="281" t="s">
        <v>125</v>
      </c>
      <c r="F853" s="282">
        <v>34.159999999999997</v>
      </c>
      <c r="G853" s="67"/>
      <c r="H853" s="254">
        <f>ROUND(G853*F853,2)</f>
        <v>0</v>
      </c>
      <c r="I853" s="284"/>
    </row>
    <row r="854" spans="1:9" ht="12" x14ac:dyDescent="0.2">
      <c r="A854" s="177"/>
      <c r="B854" s="221" t="s">
        <v>985</v>
      </c>
      <c r="C854" s="210" t="s">
        <v>986</v>
      </c>
      <c r="D854" s="211" t="s">
        <v>6438</v>
      </c>
      <c r="E854" s="212"/>
      <c r="F854" s="210" t="s">
        <v>986</v>
      </c>
      <c r="G854" s="212"/>
      <c r="H854" s="212"/>
      <c r="I854" s="355"/>
    </row>
    <row r="855" spans="1:9" ht="12" x14ac:dyDescent="0.2">
      <c r="A855" s="177"/>
      <c r="B855" s="221" t="s">
        <v>985</v>
      </c>
      <c r="C855" s="210" t="s">
        <v>986</v>
      </c>
      <c r="D855" s="211" t="s">
        <v>3033</v>
      </c>
      <c r="E855" s="212"/>
      <c r="F855" s="210" t="s">
        <v>986</v>
      </c>
      <c r="G855" s="212"/>
      <c r="H855" s="212"/>
      <c r="I855" s="355"/>
    </row>
    <row r="856" spans="1:9" ht="12" x14ac:dyDescent="0.2">
      <c r="A856" s="178"/>
      <c r="B856" s="221" t="s">
        <v>985</v>
      </c>
      <c r="C856" s="213" t="s">
        <v>986</v>
      </c>
      <c r="D856" s="214" t="s">
        <v>7398</v>
      </c>
      <c r="E856" s="215"/>
      <c r="F856" s="216">
        <v>7.16</v>
      </c>
      <c r="G856" s="215"/>
      <c r="H856" s="215"/>
      <c r="I856" s="355"/>
    </row>
    <row r="857" spans="1:9" ht="12" x14ac:dyDescent="0.2">
      <c r="A857" s="177"/>
      <c r="B857" s="221" t="s">
        <v>985</v>
      </c>
      <c r="C857" s="210" t="s">
        <v>986</v>
      </c>
      <c r="D857" s="211" t="s">
        <v>3035</v>
      </c>
      <c r="E857" s="212"/>
      <c r="F857" s="210" t="s">
        <v>986</v>
      </c>
      <c r="G857" s="212"/>
      <c r="H857" s="212"/>
      <c r="I857" s="355"/>
    </row>
    <row r="858" spans="1:9" ht="12" x14ac:dyDescent="0.2">
      <c r="A858" s="178"/>
      <c r="B858" s="221" t="s">
        <v>985</v>
      </c>
      <c r="C858" s="213" t="s">
        <v>986</v>
      </c>
      <c r="D858" s="214" t="s">
        <v>6440</v>
      </c>
      <c r="E858" s="215"/>
      <c r="F858" s="216">
        <v>7.12</v>
      </c>
      <c r="G858" s="215"/>
      <c r="H858" s="215"/>
      <c r="I858" s="355"/>
    </row>
    <row r="859" spans="1:9" ht="12" x14ac:dyDescent="0.2">
      <c r="A859" s="177"/>
      <c r="B859" s="221" t="s">
        <v>985</v>
      </c>
      <c r="C859" s="210" t="s">
        <v>986</v>
      </c>
      <c r="D859" s="211" t="s">
        <v>3038</v>
      </c>
      <c r="E859" s="212"/>
      <c r="F859" s="210" t="s">
        <v>986</v>
      </c>
      <c r="G859" s="212"/>
      <c r="H859" s="212"/>
      <c r="I859" s="355"/>
    </row>
    <row r="860" spans="1:9" ht="12" x14ac:dyDescent="0.2">
      <c r="A860" s="178"/>
      <c r="B860" s="221" t="s">
        <v>985</v>
      </c>
      <c r="C860" s="213" t="s">
        <v>986</v>
      </c>
      <c r="D860" s="214" t="s">
        <v>6440</v>
      </c>
      <c r="E860" s="215"/>
      <c r="F860" s="216">
        <v>7.12</v>
      </c>
      <c r="G860" s="215"/>
      <c r="H860" s="215"/>
      <c r="I860" s="355"/>
    </row>
    <row r="861" spans="1:9" ht="12" x14ac:dyDescent="0.2">
      <c r="A861" s="177"/>
      <c r="B861" s="221" t="s">
        <v>985</v>
      </c>
      <c r="C861" s="210" t="s">
        <v>986</v>
      </c>
      <c r="D861" s="211" t="s">
        <v>2956</v>
      </c>
      <c r="E861" s="212"/>
      <c r="F861" s="210" t="s">
        <v>986</v>
      </c>
      <c r="G861" s="212"/>
      <c r="H861" s="212"/>
      <c r="I861" s="355"/>
    </row>
    <row r="862" spans="1:9" ht="12" x14ac:dyDescent="0.2">
      <c r="A862" s="178"/>
      <c r="B862" s="221" t="s">
        <v>985</v>
      </c>
      <c r="C862" s="213" t="s">
        <v>986</v>
      </c>
      <c r="D862" s="214" t="s">
        <v>6441</v>
      </c>
      <c r="E862" s="215"/>
      <c r="F862" s="216">
        <v>6.36</v>
      </c>
      <c r="G862" s="215"/>
      <c r="H862" s="215"/>
      <c r="I862" s="355"/>
    </row>
    <row r="863" spans="1:9" ht="12" x14ac:dyDescent="0.2">
      <c r="A863" s="177"/>
      <c r="B863" s="221" t="s">
        <v>985</v>
      </c>
      <c r="C863" s="210" t="s">
        <v>986</v>
      </c>
      <c r="D863" s="211" t="s">
        <v>2971</v>
      </c>
      <c r="E863" s="212"/>
      <c r="F863" s="210" t="s">
        <v>986</v>
      </c>
      <c r="G863" s="212"/>
      <c r="H863" s="212"/>
      <c r="I863" s="355"/>
    </row>
    <row r="864" spans="1:9" ht="12" x14ac:dyDescent="0.2">
      <c r="A864" s="178"/>
      <c r="B864" s="221" t="s">
        <v>985</v>
      </c>
      <c r="C864" s="213" t="s">
        <v>986</v>
      </c>
      <c r="D864" s="214" t="s">
        <v>9471</v>
      </c>
      <c r="E864" s="215"/>
      <c r="F864" s="216">
        <v>6.4</v>
      </c>
      <c r="G864" s="215"/>
      <c r="H864" s="215"/>
      <c r="I864" s="355"/>
    </row>
    <row r="865" spans="1:9" ht="12" x14ac:dyDescent="0.2">
      <c r="A865" s="179"/>
      <c r="B865" s="221" t="s">
        <v>985</v>
      </c>
      <c r="C865" s="217" t="s">
        <v>986</v>
      </c>
      <c r="D865" s="218" t="s">
        <v>1023</v>
      </c>
      <c r="E865" s="219"/>
      <c r="F865" s="220">
        <v>34.159999999999997</v>
      </c>
      <c r="G865" s="219"/>
      <c r="H865" s="219"/>
      <c r="I865" s="355"/>
    </row>
    <row r="866" spans="1:9" ht="24.95" customHeight="1" x14ac:dyDescent="0.25">
      <c r="A866" s="278" t="s">
        <v>2725</v>
      </c>
      <c r="B866" s="278" t="s">
        <v>979</v>
      </c>
      <c r="C866" s="279" t="s">
        <v>3644</v>
      </c>
      <c r="D866" s="280" t="s">
        <v>3645</v>
      </c>
      <c r="E866" s="281" t="s">
        <v>106</v>
      </c>
      <c r="F866" s="282">
        <v>12.276</v>
      </c>
      <c r="G866" s="67"/>
      <c r="H866" s="254">
        <f>ROUND(G866*F866,2)</f>
        <v>0</v>
      </c>
      <c r="I866" s="284"/>
    </row>
    <row r="867" spans="1:9" ht="12" x14ac:dyDescent="0.2">
      <c r="A867" s="178"/>
      <c r="B867" s="221" t="s">
        <v>985</v>
      </c>
      <c r="C867" s="213" t="s">
        <v>986</v>
      </c>
      <c r="D867" s="214" t="s">
        <v>9767</v>
      </c>
      <c r="E867" s="215"/>
      <c r="F867" s="216">
        <v>12.276</v>
      </c>
      <c r="G867" s="215"/>
      <c r="H867" s="215"/>
      <c r="I867" s="355"/>
    </row>
    <row r="868" spans="1:9" ht="24.95" customHeight="1" x14ac:dyDescent="0.25">
      <c r="A868" s="278" t="s">
        <v>2727</v>
      </c>
      <c r="B868" s="278" t="s">
        <v>979</v>
      </c>
      <c r="C868" s="279" t="s">
        <v>6443</v>
      </c>
      <c r="D868" s="280" t="s">
        <v>6444</v>
      </c>
      <c r="E868" s="281" t="s">
        <v>106</v>
      </c>
      <c r="F868" s="282">
        <v>12.276</v>
      </c>
      <c r="G868" s="67"/>
      <c r="H868" s="254">
        <f>ROUND(G868*F868,2)</f>
        <v>0</v>
      </c>
      <c r="I868" s="284"/>
    </row>
    <row r="869" spans="1:9" ht="12" x14ac:dyDescent="0.2">
      <c r="A869" s="177"/>
      <c r="B869" s="221" t="s">
        <v>985</v>
      </c>
      <c r="C869" s="210" t="s">
        <v>986</v>
      </c>
      <c r="D869" s="211" t="s">
        <v>3033</v>
      </c>
      <c r="E869" s="212"/>
      <c r="F869" s="210" t="s">
        <v>986</v>
      </c>
      <c r="G869" s="212"/>
      <c r="H869" s="212"/>
      <c r="I869" s="355"/>
    </row>
    <row r="870" spans="1:9" ht="12" x14ac:dyDescent="0.2">
      <c r="A870" s="178"/>
      <c r="B870" s="221" t="s">
        <v>985</v>
      </c>
      <c r="C870" s="213" t="s">
        <v>986</v>
      </c>
      <c r="D870" s="214" t="s">
        <v>9762</v>
      </c>
      <c r="E870" s="215"/>
      <c r="F870" s="216">
        <v>2.5059999999999998</v>
      </c>
      <c r="G870" s="215"/>
      <c r="H870" s="215"/>
      <c r="I870" s="355"/>
    </row>
    <row r="871" spans="1:9" ht="12" x14ac:dyDescent="0.2">
      <c r="A871" s="177"/>
      <c r="B871" s="221" t="s">
        <v>985</v>
      </c>
      <c r="C871" s="210" t="s">
        <v>986</v>
      </c>
      <c r="D871" s="211" t="s">
        <v>3035</v>
      </c>
      <c r="E871" s="212"/>
      <c r="F871" s="210" t="s">
        <v>986</v>
      </c>
      <c r="G871" s="212"/>
      <c r="H871" s="212"/>
      <c r="I871" s="355"/>
    </row>
    <row r="872" spans="1:9" ht="12" x14ac:dyDescent="0.2">
      <c r="A872" s="178"/>
      <c r="B872" s="221" t="s">
        <v>985</v>
      </c>
      <c r="C872" s="213" t="s">
        <v>986</v>
      </c>
      <c r="D872" s="214" t="s">
        <v>9763</v>
      </c>
      <c r="E872" s="215"/>
      <c r="F872" s="216">
        <v>2.492</v>
      </c>
      <c r="G872" s="215"/>
      <c r="H872" s="215"/>
      <c r="I872" s="355"/>
    </row>
    <row r="873" spans="1:9" ht="12" x14ac:dyDescent="0.2">
      <c r="A873" s="177"/>
      <c r="B873" s="221" t="s">
        <v>985</v>
      </c>
      <c r="C873" s="210" t="s">
        <v>986</v>
      </c>
      <c r="D873" s="211" t="s">
        <v>3038</v>
      </c>
      <c r="E873" s="212"/>
      <c r="F873" s="210" t="s">
        <v>986</v>
      </c>
      <c r="G873" s="212"/>
      <c r="H873" s="212"/>
      <c r="I873" s="355"/>
    </row>
    <row r="874" spans="1:9" ht="12" x14ac:dyDescent="0.2">
      <c r="A874" s="178"/>
      <c r="B874" s="221" t="s">
        <v>985</v>
      </c>
      <c r="C874" s="213" t="s">
        <v>986</v>
      </c>
      <c r="D874" s="214" t="s">
        <v>9764</v>
      </c>
      <c r="E874" s="215"/>
      <c r="F874" s="216">
        <v>2.492</v>
      </c>
      <c r="G874" s="215"/>
      <c r="H874" s="215"/>
      <c r="I874" s="355"/>
    </row>
    <row r="875" spans="1:9" ht="12" x14ac:dyDescent="0.2">
      <c r="A875" s="177"/>
      <c r="B875" s="221" t="s">
        <v>985</v>
      </c>
      <c r="C875" s="210" t="s">
        <v>986</v>
      </c>
      <c r="D875" s="211" t="s">
        <v>2956</v>
      </c>
      <c r="E875" s="212"/>
      <c r="F875" s="210" t="s">
        <v>986</v>
      </c>
      <c r="G875" s="212"/>
      <c r="H875" s="212"/>
      <c r="I875" s="355"/>
    </row>
    <row r="876" spans="1:9" ht="12" x14ac:dyDescent="0.2">
      <c r="A876" s="178"/>
      <c r="B876" s="221" t="s">
        <v>985</v>
      </c>
      <c r="C876" s="213" t="s">
        <v>986</v>
      </c>
      <c r="D876" s="214" t="s">
        <v>9765</v>
      </c>
      <c r="E876" s="215"/>
      <c r="F876" s="216">
        <v>2.226</v>
      </c>
      <c r="G876" s="215"/>
      <c r="H876" s="215"/>
      <c r="I876" s="355"/>
    </row>
    <row r="877" spans="1:9" ht="12" x14ac:dyDescent="0.2">
      <c r="A877" s="177"/>
      <c r="B877" s="221" t="s">
        <v>985</v>
      </c>
      <c r="C877" s="210" t="s">
        <v>986</v>
      </c>
      <c r="D877" s="211" t="s">
        <v>2971</v>
      </c>
      <c r="E877" s="212"/>
      <c r="F877" s="210" t="s">
        <v>986</v>
      </c>
      <c r="G877" s="212"/>
      <c r="H877" s="212"/>
      <c r="I877" s="355"/>
    </row>
    <row r="878" spans="1:9" ht="12" x14ac:dyDescent="0.2">
      <c r="A878" s="178"/>
      <c r="B878" s="221" t="s">
        <v>985</v>
      </c>
      <c r="C878" s="213" t="s">
        <v>986</v>
      </c>
      <c r="D878" s="214" t="s">
        <v>9766</v>
      </c>
      <c r="E878" s="215"/>
      <c r="F878" s="216">
        <v>2.56</v>
      </c>
      <c r="G878" s="215"/>
      <c r="H878" s="215"/>
      <c r="I878" s="355"/>
    </row>
    <row r="879" spans="1:9" ht="12" x14ac:dyDescent="0.2">
      <c r="A879" s="179"/>
      <c r="B879" s="221" t="s">
        <v>985</v>
      </c>
      <c r="C879" s="217" t="s">
        <v>986</v>
      </c>
      <c r="D879" s="218" t="s">
        <v>1023</v>
      </c>
      <c r="E879" s="219"/>
      <c r="F879" s="220">
        <v>12.276</v>
      </c>
      <c r="G879" s="219"/>
      <c r="H879" s="219"/>
      <c r="I879" s="355"/>
    </row>
    <row r="880" spans="1:9" ht="24.95" customHeight="1" x14ac:dyDescent="0.25">
      <c r="A880" s="278" t="s">
        <v>2729</v>
      </c>
      <c r="B880" s="278" t="s">
        <v>979</v>
      </c>
      <c r="C880" s="279" t="s">
        <v>6446</v>
      </c>
      <c r="D880" s="280" t="s">
        <v>6447</v>
      </c>
      <c r="E880" s="281" t="s">
        <v>106</v>
      </c>
      <c r="F880" s="282">
        <v>12.276</v>
      </c>
      <c r="G880" s="67"/>
      <c r="H880" s="254">
        <f>ROUND(G880*F880,2)</f>
        <v>0</v>
      </c>
      <c r="I880" s="284"/>
    </row>
    <row r="881" spans="1:9" ht="12" x14ac:dyDescent="0.2">
      <c r="A881" s="178"/>
      <c r="B881" s="221" t="s">
        <v>985</v>
      </c>
      <c r="C881" s="213" t="s">
        <v>986</v>
      </c>
      <c r="D881" s="214" t="s">
        <v>9767</v>
      </c>
      <c r="E881" s="215"/>
      <c r="F881" s="216">
        <v>12.276</v>
      </c>
      <c r="G881" s="215"/>
      <c r="H881" s="215"/>
      <c r="I881" s="355"/>
    </row>
    <row r="882" spans="1:9" ht="24.95" customHeight="1" x14ac:dyDescent="0.25">
      <c r="A882" s="278" t="s">
        <v>2731</v>
      </c>
      <c r="B882" s="278" t="s">
        <v>979</v>
      </c>
      <c r="C882" s="279" t="s">
        <v>6453</v>
      </c>
      <c r="D882" s="280" t="s">
        <v>6454</v>
      </c>
      <c r="E882" s="281" t="s">
        <v>106</v>
      </c>
      <c r="F882" s="282">
        <v>1281.5239999999999</v>
      </c>
      <c r="G882" s="67"/>
      <c r="H882" s="254">
        <f>ROUND(G882*F882,2)</f>
        <v>0</v>
      </c>
      <c r="I882" s="284"/>
    </row>
    <row r="883" spans="1:9" ht="9.6" customHeight="1" x14ac:dyDescent="0.2">
      <c r="A883" s="177"/>
      <c r="B883" s="221" t="s">
        <v>985</v>
      </c>
      <c r="C883" s="210" t="s">
        <v>986</v>
      </c>
      <c r="D883" s="211" t="s">
        <v>6455</v>
      </c>
      <c r="E883" s="212"/>
      <c r="F883" s="210" t="s">
        <v>986</v>
      </c>
      <c r="G883" s="212"/>
      <c r="H883" s="212"/>
      <c r="I883" s="355"/>
    </row>
    <row r="884" spans="1:9" ht="9.6" customHeight="1" x14ac:dyDescent="0.2">
      <c r="A884" s="178"/>
      <c r="B884" s="221" t="s">
        <v>985</v>
      </c>
      <c r="C884" s="213" t="s">
        <v>986</v>
      </c>
      <c r="D884" s="214" t="s">
        <v>9768</v>
      </c>
      <c r="E884" s="215"/>
      <c r="F884" s="216">
        <v>4.992</v>
      </c>
      <c r="G884" s="215"/>
      <c r="H884" s="215"/>
      <c r="I884" s="355"/>
    </row>
    <row r="885" spans="1:9" ht="9.6" customHeight="1" x14ac:dyDescent="0.2">
      <c r="A885" s="178"/>
      <c r="B885" s="221" t="s">
        <v>985</v>
      </c>
      <c r="C885" s="213" t="s">
        <v>986</v>
      </c>
      <c r="D885" s="214" t="s">
        <v>9769</v>
      </c>
      <c r="E885" s="215"/>
      <c r="F885" s="216">
        <v>65.64</v>
      </c>
      <c r="G885" s="215"/>
      <c r="H885" s="215"/>
      <c r="I885" s="355"/>
    </row>
    <row r="886" spans="1:9" ht="9.6" customHeight="1" x14ac:dyDescent="0.2">
      <c r="A886" s="178"/>
      <c r="B886" s="221" t="s">
        <v>985</v>
      </c>
      <c r="C886" s="213" t="s">
        <v>986</v>
      </c>
      <c r="D886" s="214" t="s">
        <v>6468</v>
      </c>
      <c r="E886" s="215"/>
      <c r="F886" s="216">
        <v>-3.12</v>
      </c>
      <c r="G886" s="215"/>
      <c r="H886" s="215"/>
      <c r="I886" s="355"/>
    </row>
    <row r="887" spans="1:9" ht="9.6" customHeight="1" x14ac:dyDescent="0.2">
      <c r="A887" s="178"/>
      <c r="B887" s="221" t="s">
        <v>985</v>
      </c>
      <c r="C887" s="213" t="s">
        <v>986</v>
      </c>
      <c r="D887" s="214" t="s">
        <v>9770</v>
      </c>
      <c r="E887" s="215"/>
      <c r="F887" s="216">
        <v>-1.55</v>
      </c>
      <c r="G887" s="215"/>
      <c r="H887" s="215"/>
      <c r="I887" s="355"/>
    </row>
    <row r="888" spans="1:9" ht="9.6" customHeight="1" x14ac:dyDescent="0.2">
      <c r="A888" s="178"/>
      <c r="B888" s="221" t="s">
        <v>985</v>
      </c>
      <c r="C888" s="213" t="s">
        <v>986</v>
      </c>
      <c r="D888" s="214" t="s">
        <v>9771</v>
      </c>
      <c r="E888" s="215"/>
      <c r="F888" s="216">
        <v>14.352</v>
      </c>
      <c r="G888" s="215"/>
      <c r="H888" s="215"/>
      <c r="I888" s="355"/>
    </row>
    <row r="889" spans="1:9" ht="9.6" customHeight="1" x14ac:dyDescent="0.2">
      <c r="A889" s="178"/>
      <c r="B889" s="221" t="s">
        <v>985</v>
      </c>
      <c r="C889" s="213" t="s">
        <v>986</v>
      </c>
      <c r="D889" s="214" t="s">
        <v>9772</v>
      </c>
      <c r="E889" s="215"/>
      <c r="F889" s="216">
        <v>-9.2639999999999993</v>
      </c>
      <c r="G889" s="215"/>
      <c r="H889" s="215"/>
      <c r="I889" s="355"/>
    </row>
    <row r="890" spans="1:9" ht="9.6" customHeight="1" x14ac:dyDescent="0.2">
      <c r="A890" s="178"/>
      <c r="B890" s="221" t="s">
        <v>985</v>
      </c>
      <c r="C890" s="213" t="s">
        <v>986</v>
      </c>
      <c r="D890" s="214" t="s">
        <v>9770</v>
      </c>
      <c r="E890" s="215"/>
      <c r="F890" s="216">
        <v>-1.55</v>
      </c>
      <c r="G890" s="215"/>
      <c r="H890" s="215"/>
      <c r="I890" s="355"/>
    </row>
    <row r="891" spans="1:9" ht="9.6" customHeight="1" x14ac:dyDescent="0.2">
      <c r="A891" s="178"/>
      <c r="B891" s="221" t="s">
        <v>985</v>
      </c>
      <c r="C891" s="213" t="s">
        <v>986</v>
      </c>
      <c r="D891" s="214" t="s">
        <v>9773</v>
      </c>
      <c r="E891" s="215"/>
      <c r="F891" s="216">
        <v>48.642000000000003</v>
      </c>
      <c r="G891" s="215"/>
      <c r="H891" s="215"/>
      <c r="I891" s="355"/>
    </row>
    <row r="892" spans="1:9" ht="9.6" customHeight="1" x14ac:dyDescent="0.2">
      <c r="A892" s="178"/>
      <c r="B892" s="221" t="s">
        <v>985</v>
      </c>
      <c r="C892" s="213" t="s">
        <v>986</v>
      </c>
      <c r="D892" s="214" t="s">
        <v>9774</v>
      </c>
      <c r="E892" s="215"/>
      <c r="F892" s="216">
        <v>-14.551</v>
      </c>
      <c r="G892" s="215"/>
      <c r="H892" s="215"/>
      <c r="I892" s="355"/>
    </row>
    <row r="893" spans="1:9" ht="9.6" customHeight="1" x14ac:dyDescent="0.2">
      <c r="A893" s="178"/>
      <c r="B893" s="221" t="s">
        <v>985</v>
      </c>
      <c r="C893" s="213" t="s">
        <v>986</v>
      </c>
      <c r="D893" s="214" t="s">
        <v>9775</v>
      </c>
      <c r="E893" s="215"/>
      <c r="F893" s="216">
        <v>25.884</v>
      </c>
      <c r="G893" s="215"/>
      <c r="H893" s="215"/>
      <c r="I893" s="355"/>
    </row>
    <row r="894" spans="1:9" ht="9.6" customHeight="1" x14ac:dyDescent="0.2">
      <c r="A894" s="178"/>
      <c r="B894" s="221" t="s">
        <v>985</v>
      </c>
      <c r="C894" s="213" t="s">
        <v>986</v>
      </c>
      <c r="D894" s="214" t="s">
        <v>9770</v>
      </c>
      <c r="E894" s="215"/>
      <c r="F894" s="216">
        <v>-1.55</v>
      </c>
      <c r="G894" s="215"/>
      <c r="H894" s="215"/>
      <c r="I894" s="355"/>
    </row>
    <row r="895" spans="1:9" ht="9.6" customHeight="1" x14ac:dyDescent="0.2">
      <c r="A895" s="178"/>
      <c r="B895" s="221" t="s">
        <v>985</v>
      </c>
      <c r="C895" s="213" t="s">
        <v>986</v>
      </c>
      <c r="D895" s="214" t="s">
        <v>9776</v>
      </c>
      <c r="E895" s="215"/>
      <c r="F895" s="216">
        <v>59.962000000000003</v>
      </c>
      <c r="G895" s="215"/>
      <c r="H895" s="215"/>
      <c r="I895" s="355"/>
    </row>
    <row r="896" spans="1:9" ht="9.6" customHeight="1" x14ac:dyDescent="0.2">
      <c r="A896" s="181"/>
      <c r="B896" s="221" t="s">
        <v>985</v>
      </c>
      <c r="C896" s="223" t="s">
        <v>986</v>
      </c>
      <c r="D896" s="224" t="s">
        <v>988</v>
      </c>
      <c r="E896" s="225"/>
      <c r="F896" s="226">
        <v>187.887</v>
      </c>
      <c r="G896" s="225"/>
      <c r="H896" s="225"/>
      <c r="I896" s="355"/>
    </row>
    <row r="897" spans="1:9" ht="9.6" customHeight="1" x14ac:dyDescent="0.2">
      <c r="A897" s="177"/>
      <c r="B897" s="221" t="s">
        <v>985</v>
      </c>
      <c r="C897" s="210" t="s">
        <v>986</v>
      </c>
      <c r="D897" s="211" t="s">
        <v>2979</v>
      </c>
      <c r="E897" s="212"/>
      <c r="F897" s="210" t="s">
        <v>986</v>
      </c>
      <c r="G897" s="212"/>
      <c r="H897" s="212"/>
      <c r="I897" s="355"/>
    </row>
    <row r="898" spans="1:9" ht="9.6" customHeight="1" x14ac:dyDescent="0.2">
      <c r="A898" s="178"/>
      <c r="B898" s="221" t="s">
        <v>985</v>
      </c>
      <c r="C898" s="213" t="s">
        <v>986</v>
      </c>
      <c r="D898" s="214" t="s">
        <v>9777</v>
      </c>
      <c r="E898" s="215"/>
      <c r="F898" s="216">
        <v>10.17</v>
      </c>
      <c r="G898" s="215"/>
      <c r="H898" s="215"/>
      <c r="I898" s="355"/>
    </row>
    <row r="899" spans="1:9" ht="9.6" customHeight="1" x14ac:dyDescent="0.2">
      <c r="A899" s="178"/>
      <c r="B899" s="221" t="s">
        <v>985</v>
      </c>
      <c r="C899" s="213" t="s">
        <v>986</v>
      </c>
      <c r="D899" s="214" t="s">
        <v>9778</v>
      </c>
      <c r="E899" s="215"/>
      <c r="F899" s="216">
        <v>66.78</v>
      </c>
      <c r="G899" s="215"/>
      <c r="H899" s="215"/>
      <c r="I899" s="355"/>
    </row>
    <row r="900" spans="1:9" ht="9.6" customHeight="1" x14ac:dyDescent="0.2">
      <c r="A900" s="178"/>
      <c r="B900" s="221" t="s">
        <v>985</v>
      </c>
      <c r="C900" s="213" t="s">
        <v>986</v>
      </c>
      <c r="D900" s="214" t="s">
        <v>9779</v>
      </c>
      <c r="E900" s="215"/>
      <c r="F900" s="216">
        <v>-2.9609999999999999</v>
      </c>
      <c r="G900" s="215"/>
      <c r="H900" s="215"/>
      <c r="I900" s="355"/>
    </row>
    <row r="901" spans="1:9" ht="9.6" customHeight="1" x14ac:dyDescent="0.2">
      <c r="A901" s="178"/>
      <c r="B901" s="221" t="s">
        <v>985</v>
      </c>
      <c r="C901" s="213" t="s">
        <v>986</v>
      </c>
      <c r="D901" s="214" t="s">
        <v>6486</v>
      </c>
      <c r="E901" s="215"/>
      <c r="F901" s="216">
        <v>-2.9780000000000002</v>
      </c>
      <c r="G901" s="215"/>
      <c r="H901" s="215"/>
      <c r="I901" s="355"/>
    </row>
    <row r="902" spans="1:9" ht="9.6" customHeight="1" x14ac:dyDescent="0.2">
      <c r="A902" s="178"/>
      <c r="B902" s="221" t="s">
        <v>985</v>
      </c>
      <c r="C902" s="213" t="s">
        <v>986</v>
      </c>
      <c r="D902" s="214" t="s">
        <v>9780</v>
      </c>
      <c r="E902" s="215"/>
      <c r="F902" s="216">
        <v>39.9</v>
      </c>
      <c r="G902" s="215"/>
      <c r="H902" s="215"/>
      <c r="I902" s="355"/>
    </row>
    <row r="903" spans="1:9" ht="9.6" customHeight="1" x14ac:dyDescent="0.2">
      <c r="A903" s="178"/>
      <c r="B903" s="221" t="s">
        <v>985</v>
      </c>
      <c r="C903" s="213" t="s">
        <v>986</v>
      </c>
      <c r="D903" s="214" t="s">
        <v>9781</v>
      </c>
      <c r="E903" s="215"/>
      <c r="F903" s="216">
        <v>-2.9569999999999999</v>
      </c>
      <c r="G903" s="215"/>
      <c r="H903" s="215"/>
      <c r="I903" s="355"/>
    </row>
    <row r="904" spans="1:9" ht="9.6" customHeight="1" x14ac:dyDescent="0.2">
      <c r="A904" s="178"/>
      <c r="B904" s="221" t="s">
        <v>985</v>
      </c>
      <c r="C904" s="213" t="s">
        <v>986</v>
      </c>
      <c r="D904" s="214" t="s">
        <v>9782</v>
      </c>
      <c r="E904" s="215"/>
      <c r="F904" s="216">
        <v>27.54</v>
      </c>
      <c r="G904" s="215"/>
      <c r="H904" s="215"/>
      <c r="I904" s="355"/>
    </row>
    <row r="905" spans="1:9" ht="9.6" customHeight="1" x14ac:dyDescent="0.2">
      <c r="A905" s="178"/>
      <c r="B905" s="221" t="s">
        <v>985</v>
      </c>
      <c r="C905" s="213" t="s">
        <v>986</v>
      </c>
      <c r="D905" s="214" t="s">
        <v>9781</v>
      </c>
      <c r="E905" s="215"/>
      <c r="F905" s="216">
        <v>-2.9569999999999999</v>
      </c>
      <c r="G905" s="215"/>
      <c r="H905" s="215"/>
      <c r="I905" s="355"/>
    </row>
    <row r="906" spans="1:9" ht="9.6" customHeight="1" x14ac:dyDescent="0.2">
      <c r="A906" s="178"/>
      <c r="B906" s="221" t="s">
        <v>985</v>
      </c>
      <c r="C906" s="213" t="s">
        <v>986</v>
      </c>
      <c r="D906" s="214" t="s">
        <v>9783</v>
      </c>
      <c r="E906" s="215"/>
      <c r="F906" s="216">
        <v>-12.54</v>
      </c>
      <c r="G906" s="215"/>
      <c r="H906" s="215"/>
      <c r="I906" s="355"/>
    </row>
    <row r="907" spans="1:9" ht="9.6" customHeight="1" x14ac:dyDescent="0.2">
      <c r="A907" s="178"/>
      <c r="B907" s="221" t="s">
        <v>985</v>
      </c>
      <c r="C907" s="213" t="s">
        <v>986</v>
      </c>
      <c r="D907" s="214" t="s">
        <v>9784</v>
      </c>
      <c r="E907" s="215"/>
      <c r="F907" s="216">
        <v>54.98</v>
      </c>
      <c r="G907" s="215"/>
      <c r="H907" s="215"/>
      <c r="I907" s="355"/>
    </row>
    <row r="908" spans="1:9" ht="9.6" customHeight="1" x14ac:dyDescent="0.2">
      <c r="A908" s="178"/>
      <c r="B908" s="221" t="s">
        <v>985</v>
      </c>
      <c r="C908" s="213" t="s">
        <v>986</v>
      </c>
      <c r="D908" s="214" t="s">
        <v>9785</v>
      </c>
      <c r="E908" s="215"/>
      <c r="F908" s="216">
        <v>-3.42</v>
      </c>
      <c r="G908" s="215"/>
      <c r="H908" s="215"/>
      <c r="I908" s="355"/>
    </row>
    <row r="909" spans="1:9" ht="9.6" customHeight="1" x14ac:dyDescent="0.2">
      <c r="A909" s="178"/>
      <c r="B909" s="221" t="s">
        <v>985</v>
      </c>
      <c r="C909" s="213" t="s">
        <v>986</v>
      </c>
      <c r="D909" s="214" t="s">
        <v>9786</v>
      </c>
      <c r="E909" s="215"/>
      <c r="F909" s="216">
        <v>35.984999999999999</v>
      </c>
      <c r="G909" s="215"/>
      <c r="H909" s="215"/>
      <c r="I909" s="355"/>
    </row>
    <row r="910" spans="1:9" ht="9.6" customHeight="1" x14ac:dyDescent="0.2">
      <c r="A910" s="178"/>
      <c r="B910" s="221" t="s">
        <v>985</v>
      </c>
      <c r="C910" s="213" t="s">
        <v>986</v>
      </c>
      <c r="D910" s="214" t="s">
        <v>9781</v>
      </c>
      <c r="E910" s="215"/>
      <c r="F910" s="216">
        <v>-2.9569999999999999</v>
      </c>
      <c r="G910" s="215"/>
      <c r="H910" s="215"/>
      <c r="I910" s="355"/>
    </row>
    <row r="911" spans="1:9" ht="9.6" customHeight="1" x14ac:dyDescent="0.2">
      <c r="A911" s="178"/>
      <c r="B911" s="221" t="s">
        <v>985</v>
      </c>
      <c r="C911" s="213" t="s">
        <v>986</v>
      </c>
      <c r="D911" s="214" t="s">
        <v>9787</v>
      </c>
      <c r="E911" s="215"/>
      <c r="F911" s="216">
        <v>17.61</v>
      </c>
      <c r="G911" s="215"/>
      <c r="H911" s="215"/>
      <c r="I911" s="355"/>
    </row>
    <row r="912" spans="1:9" ht="9.6" customHeight="1" x14ac:dyDescent="0.2">
      <c r="A912" s="178"/>
      <c r="B912" s="221" t="s">
        <v>985</v>
      </c>
      <c r="C912" s="213" t="s">
        <v>986</v>
      </c>
      <c r="D912" s="214" t="s">
        <v>9788</v>
      </c>
      <c r="E912" s="215"/>
      <c r="F912" s="216">
        <v>-3</v>
      </c>
      <c r="G912" s="215"/>
      <c r="H912" s="215"/>
      <c r="I912" s="355"/>
    </row>
    <row r="913" spans="1:9" ht="9.6" customHeight="1" x14ac:dyDescent="0.2">
      <c r="A913" s="178"/>
      <c r="B913" s="221" t="s">
        <v>985</v>
      </c>
      <c r="C913" s="213" t="s">
        <v>986</v>
      </c>
      <c r="D913" s="214" t="s">
        <v>9789</v>
      </c>
      <c r="E913" s="215"/>
      <c r="F913" s="216">
        <v>44.271000000000001</v>
      </c>
      <c r="G913" s="215"/>
      <c r="H913" s="215"/>
      <c r="I913" s="355"/>
    </row>
    <row r="914" spans="1:9" ht="9.6" customHeight="1" x14ac:dyDescent="0.2">
      <c r="A914" s="178"/>
      <c r="B914" s="221" t="s">
        <v>985</v>
      </c>
      <c r="C914" s="213" t="s">
        <v>986</v>
      </c>
      <c r="D914" s="214" t="s">
        <v>9785</v>
      </c>
      <c r="E914" s="215"/>
      <c r="F914" s="216">
        <v>-3.42</v>
      </c>
      <c r="G914" s="215"/>
      <c r="H914" s="215"/>
      <c r="I914" s="355"/>
    </row>
    <row r="915" spans="1:9" ht="9.6" customHeight="1" x14ac:dyDescent="0.2">
      <c r="A915" s="181"/>
      <c r="B915" s="221" t="s">
        <v>985</v>
      </c>
      <c r="C915" s="223" t="s">
        <v>986</v>
      </c>
      <c r="D915" s="224" t="s">
        <v>988</v>
      </c>
      <c r="E915" s="225"/>
      <c r="F915" s="226">
        <v>260.04599999999999</v>
      </c>
      <c r="G915" s="225"/>
      <c r="H915" s="225"/>
      <c r="I915" s="355"/>
    </row>
    <row r="916" spans="1:9" ht="9.6" customHeight="1" x14ac:dyDescent="0.2">
      <c r="A916" s="177"/>
      <c r="B916" s="221" t="s">
        <v>985</v>
      </c>
      <c r="C916" s="210" t="s">
        <v>986</v>
      </c>
      <c r="D916" s="211" t="s">
        <v>6483</v>
      </c>
      <c r="E916" s="212"/>
      <c r="F916" s="210" t="s">
        <v>986</v>
      </c>
      <c r="G916" s="212"/>
      <c r="H916" s="212"/>
      <c r="I916" s="355"/>
    </row>
    <row r="917" spans="1:9" ht="9.6" customHeight="1" x14ac:dyDescent="0.2">
      <c r="A917" s="178"/>
      <c r="B917" s="221" t="s">
        <v>985</v>
      </c>
      <c r="C917" s="213" t="s">
        <v>986</v>
      </c>
      <c r="D917" s="214" t="s">
        <v>9790</v>
      </c>
      <c r="E917" s="215"/>
      <c r="F917" s="216">
        <v>6.21</v>
      </c>
      <c r="G917" s="215"/>
      <c r="H917" s="215"/>
      <c r="I917" s="355"/>
    </row>
    <row r="918" spans="1:9" ht="9.6" customHeight="1" x14ac:dyDescent="0.2">
      <c r="A918" s="178"/>
      <c r="B918" s="221" t="s">
        <v>985</v>
      </c>
      <c r="C918" s="213" t="s">
        <v>986</v>
      </c>
      <c r="D918" s="214" t="s">
        <v>9791</v>
      </c>
      <c r="E918" s="215"/>
      <c r="F918" s="216">
        <v>25.11</v>
      </c>
      <c r="G918" s="215"/>
      <c r="H918" s="215"/>
      <c r="I918" s="355"/>
    </row>
    <row r="919" spans="1:9" ht="9.6" customHeight="1" x14ac:dyDescent="0.2">
      <c r="A919" s="178"/>
      <c r="B919" s="221" t="s">
        <v>985</v>
      </c>
      <c r="C919" s="213" t="s">
        <v>986</v>
      </c>
      <c r="D919" s="214" t="s">
        <v>9792</v>
      </c>
      <c r="E919" s="215"/>
      <c r="F919" s="216">
        <v>-3.06</v>
      </c>
      <c r="G919" s="215"/>
      <c r="H919" s="215"/>
      <c r="I919" s="355"/>
    </row>
    <row r="920" spans="1:9" ht="9.6" customHeight="1" x14ac:dyDescent="0.2">
      <c r="A920" s="178"/>
      <c r="B920" s="221" t="s">
        <v>985</v>
      </c>
      <c r="C920" s="213" t="s">
        <v>986</v>
      </c>
      <c r="D920" s="214" t="s">
        <v>9793</v>
      </c>
      <c r="E920" s="215"/>
      <c r="F920" s="216">
        <v>28.62</v>
      </c>
      <c r="G920" s="215"/>
      <c r="H920" s="215"/>
      <c r="I920" s="355"/>
    </row>
    <row r="921" spans="1:9" ht="9.6" customHeight="1" x14ac:dyDescent="0.2">
      <c r="A921" s="178"/>
      <c r="B921" s="221" t="s">
        <v>985</v>
      </c>
      <c r="C921" s="213" t="s">
        <v>986</v>
      </c>
      <c r="D921" s="214" t="s">
        <v>9794</v>
      </c>
      <c r="E921" s="215"/>
      <c r="F921" s="216">
        <v>-3.0379999999999998</v>
      </c>
      <c r="G921" s="215"/>
      <c r="H921" s="215"/>
      <c r="I921" s="355"/>
    </row>
    <row r="922" spans="1:9" ht="9.6" customHeight="1" x14ac:dyDescent="0.2">
      <c r="A922" s="178"/>
      <c r="B922" s="221" t="s">
        <v>985</v>
      </c>
      <c r="C922" s="213" t="s">
        <v>986</v>
      </c>
      <c r="D922" s="214" t="s">
        <v>9795</v>
      </c>
      <c r="E922" s="215"/>
      <c r="F922" s="216">
        <v>-12.84</v>
      </c>
      <c r="G922" s="215"/>
      <c r="H922" s="215"/>
      <c r="I922" s="355"/>
    </row>
    <row r="923" spans="1:9" ht="9.6" customHeight="1" x14ac:dyDescent="0.2">
      <c r="A923" s="178"/>
      <c r="B923" s="221" t="s">
        <v>985</v>
      </c>
      <c r="C923" s="213" t="s">
        <v>986</v>
      </c>
      <c r="D923" s="214" t="s">
        <v>9796</v>
      </c>
      <c r="E923" s="215"/>
      <c r="F923" s="216">
        <v>54.914999999999999</v>
      </c>
      <c r="G923" s="215"/>
      <c r="H923" s="215"/>
      <c r="I923" s="355"/>
    </row>
    <row r="924" spans="1:9" ht="9.6" customHeight="1" x14ac:dyDescent="0.2">
      <c r="A924" s="178"/>
      <c r="B924" s="221" t="s">
        <v>985</v>
      </c>
      <c r="C924" s="213" t="s">
        <v>986</v>
      </c>
      <c r="D924" s="214" t="s">
        <v>9797</v>
      </c>
      <c r="E924" s="215"/>
      <c r="F924" s="216">
        <v>-3.169</v>
      </c>
      <c r="G924" s="215"/>
      <c r="H924" s="215"/>
      <c r="I924" s="355"/>
    </row>
    <row r="925" spans="1:9" ht="9.6" customHeight="1" x14ac:dyDescent="0.2">
      <c r="A925" s="178"/>
      <c r="B925" s="221" t="s">
        <v>985</v>
      </c>
      <c r="C925" s="213" t="s">
        <v>986</v>
      </c>
      <c r="D925" s="214" t="s">
        <v>9798</v>
      </c>
      <c r="E925" s="215"/>
      <c r="F925" s="216">
        <v>26.594999999999999</v>
      </c>
      <c r="G925" s="215"/>
      <c r="H925" s="215"/>
      <c r="I925" s="355"/>
    </row>
    <row r="926" spans="1:9" ht="9.6" customHeight="1" x14ac:dyDescent="0.2">
      <c r="A926" s="178"/>
      <c r="B926" s="221" t="s">
        <v>985</v>
      </c>
      <c r="C926" s="213" t="s">
        <v>986</v>
      </c>
      <c r="D926" s="214" t="s">
        <v>9799</v>
      </c>
      <c r="E926" s="215"/>
      <c r="F926" s="216">
        <v>-3.0150000000000001</v>
      </c>
      <c r="G926" s="215"/>
      <c r="H926" s="215"/>
      <c r="I926" s="355"/>
    </row>
    <row r="927" spans="1:9" ht="9.6" customHeight="1" x14ac:dyDescent="0.2">
      <c r="A927" s="178"/>
      <c r="B927" s="221" t="s">
        <v>985</v>
      </c>
      <c r="C927" s="213" t="s">
        <v>986</v>
      </c>
      <c r="D927" s="214" t="s">
        <v>9800</v>
      </c>
      <c r="E927" s="215"/>
      <c r="F927" s="216">
        <v>17.61</v>
      </c>
      <c r="G927" s="215"/>
      <c r="H927" s="215"/>
      <c r="I927" s="355"/>
    </row>
    <row r="928" spans="1:9" ht="9.6" customHeight="1" x14ac:dyDescent="0.2">
      <c r="A928" s="178"/>
      <c r="B928" s="221" t="s">
        <v>985</v>
      </c>
      <c r="C928" s="213" t="s">
        <v>986</v>
      </c>
      <c r="D928" s="214" t="s">
        <v>9801</v>
      </c>
      <c r="E928" s="215"/>
      <c r="F928" s="216">
        <v>-5.4</v>
      </c>
      <c r="G928" s="215"/>
      <c r="H928" s="215"/>
      <c r="I928" s="355"/>
    </row>
    <row r="929" spans="1:9" ht="9.6" customHeight="1" x14ac:dyDescent="0.2">
      <c r="A929" s="178"/>
      <c r="B929" s="221" t="s">
        <v>985</v>
      </c>
      <c r="C929" s="213" t="s">
        <v>986</v>
      </c>
      <c r="D929" s="214" t="s">
        <v>9802</v>
      </c>
      <c r="E929" s="215"/>
      <c r="F929" s="216">
        <v>44.156999999999996</v>
      </c>
      <c r="G929" s="215"/>
      <c r="H929" s="215"/>
      <c r="I929" s="355"/>
    </row>
    <row r="930" spans="1:9" ht="9.6" customHeight="1" x14ac:dyDescent="0.2">
      <c r="A930" s="178"/>
      <c r="B930" s="221" t="s">
        <v>985</v>
      </c>
      <c r="C930" s="213" t="s">
        <v>986</v>
      </c>
      <c r="D930" s="214" t="s">
        <v>9803</v>
      </c>
      <c r="E930" s="215"/>
      <c r="F930" s="216">
        <v>-3.0760000000000001</v>
      </c>
      <c r="G930" s="215"/>
      <c r="H930" s="215"/>
      <c r="I930" s="355"/>
    </row>
    <row r="931" spans="1:9" ht="9.6" customHeight="1" x14ac:dyDescent="0.2">
      <c r="A931" s="181"/>
      <c r="B931" s="221" t="s">
        <v>985</v>
      </c>
      <c r="C931" s="223" t="s">
        <v>986</v>
      </c>
      <c r="D931" s="224" t="s">
        <v>988</v>
      </c>
      <c r="E931" s="225"/>
      <c r="F931" s="226">
        <v>169.619</v>
      </c>
      <c r="G931" s="225"/>
      <c r="H931" s="225"/>
      <c r="I931" s="355"/>
    </row>
    <row r="932" spans="1:9" ht="9.6" customHeight="1" x14ac:dyDescent="0.2">
      <c r="A932" s="177"/>
      <c r="B932" s="221" t="s">
        <v>985</v>
      </c>
      <c r="C932" s="210" t="s">
        <v>986</v>
      </c>
      <c r="D932" s="211" t="s">
        <v>6495</v>
      </c>
      <c r="E932" s="212"/>
      <c r="F932" s="210" t="s">
        <v>986</v>
      </c>
      <c r="G932" s="212"/>
      <c r="H932" s="212"/>
      <c r="I932" s="355"/>
    </row>
    <row r="933" spans="1:9" ht="9.6" customHeight="1" x14ac:dyDescent="0.2">
      <c r="A933" s="178"/>
      <c r="B933" s="221" t="s">
        <v>985</v>
      </c>
      <c r="C933" s="213" t="s">
        <v>986</v>
      </c>
      <c r="D933" s="214" t="s">
        <v>9804</v>
      </c>
      <c r="E933" s="215"/>
      <c r="F933" s="216">
        <v>6.21</v>
      </c>
      <c r="G933" s="215"/>
      <c r="H933" s="215"/>
      <c r="I933" s="355"/>
    </row>
    <row r="934" spans="1:9" ht="9.6" customHeight="1" x14ac:dyDescent="0.2">
      <c r="A934" s="178"/>
      <c r="B934" s="221" t="s">
        <v>985</v>
      </c>
      <c r="C934" s="213" t="s">
        <v>986</v>
      </c>
      <c r="D934" s="214" t="s">
        <v>9805</v>
      </c>
      <c r="E934" s="215"/>
      <c r="F934" s="216">
        <v>69.75</v>
      </c>
      <c r="G934" s="215"/>
      <c r="H934" s="215"/>
      <c r="I934" s="355"/>
    </row>
    <row r="935" spans="1:9" ht="9.6" customHeight="1" x14ac:dyDescent="0.2">
      <c r="A935" s="178"/>
      <c r="B935" s="221" t="s">
        <v>985</v>
      </c>
      <c r="C935" s="213" t="s">
        <v>986</v>
      </c>
      <c r="D935" s="214" t="s">
        <v>6498</v>
      </c>
      <c r="E935" s="215"/>
      <c r="F935" s="216">
        <v>-2.9649999999999999</v>
      </c>
      <c r="G935" s="215"/>
      <c r="H935" s="215"/>
      <c r="I935" s="355"/>
    </row>
    <row r="936" spans="1:9" ht="9.6" customHeight="1" x14ac:dyDescent="0.2">
      <c r="A936" s="178"/>
      <c r="B936" s="221" t="s">
        <v>985</v>
      </c>
      <c r="C936" s="213" t="s">
        <v>986</v>
      </c>
      <c r="D936" s="214" t="s">
        <v>9806</v>
      </c>
      <c r="E936" s="215"/>
      <c r="F936" s="216">
        <v>29.46</v>
      </c>
      <c r="G936" s="215"/>
      <c r="H936" s="215"/>
      <c r="I936" s="355"/>
    </row>
    <row r="937" spans="1:9" ht="9.6" customHeight="1" x14ac:dyDescent="0.2">
      <c r="A937" s="178"/>
      <c r="B937" s="221" t="s">
        <v>985</v>
      </c>
      <c r="C937" s="213" t="s">
        <v>986</v>
      </c>
      <c r="D937" s="214" t="s">
        <v>9807</v>
      </c>
      <c r="E937" s="215"/>
      <c r="F937" s="216">
        <v>-2.9430000000000001</v>
      </c>
      <c r="G937" s="215"/>
      <c r="H937" s="215"/>
      <c r="I937" s="355"/>
    </row>
    <row r="938" spans="1:9" ht="9.6" customHeight="1" x14ac:dyDescent="0.2">
      <c r="A938" s="178"/>
      <c r="B938" s="221" t="s">
        <v>985</v>
      </c>
      <c r="C938" s="213" t="s">
        <v>986</v>
      </c>
      <c r="D938" s="214" t="s">
        <v>9808</v>
      </c>
      <c r="E938" s="215"/>
      <c r="F938" s="216">
        <v>-13.5</v>
      </c>
      <c r="G938" s="215"/>
      <c r="H938" s="215"/>
      <c r="I938" s="355"/>
    </row>
    <row r="939" spans="1:9" ht="9.6" customHeight="1" x14ac:dyDescent="0.2">
      <c r="A939" s="178"/>
      <c r="B939" s="221" t="s">
        <v>985</v>
      </c>
      <c r="C939" s="213" t="s">
        <v>986</v>
      </c>
      <c r="D939" s="214" t="s">
        <v>9809</v>
      </c>
      <c r="E939" s="215"/>
      <c r="F939" s="216">
        <v>54.914999999999999</v>
      </c>
      <c r="G939" s="215"/>
      <c r="H939" s="215"/>
      <c r="I939" s="355"/>
    </row>
    <row r="940" spans="1:9" ht="9.6" customHeight="1" x14ac:dyDescent="0.2">
      <c r="A940" s="178"/>
      <c r="B940" s="221" t="s">
        <v>985</v>
      </c>
      <c r="C940" s="213" t="s">
        <v>986</v>
      </c>
      <c r="D940" s="214" t="s">
        <v>9797</v>
      </c>
      <c r="E940" s="215"/>
      <c r="F940" s="216">
        <v>-3.169</v>
      </c>
      <c r="G940" s="215"/>
      <c r="H940" s="215"/>
      <c r="I940" s="355"/>
    </row>
    <row r="941" spans="1:9" ht="9.6" customHeight="1" x14ac:dyDescent="0.2">
      <c r="A941" s="178"/>
      <c r="B941" s="221" t="s">
        <v>985</v>
      </c>
      <c r="C941" s="213" t="s">
        <v>986</v>
      </c>
      <c r="D941" s="214" t="s">
        <v>9810</v>
      </c>
      <c r="E941" s="215"/>
      <c r="F941" s="216">
        <v>35.414999999999999</v>
      </c>
      <c r="G941" s="215"/>
      <c r="H941" s="215"/>
      <c r="I941" s="355"/>
    </row>
    <row r="942" spans="1:9" ht="9.6" customHeight="1" x14ac:dyDescent="0.2">
      <c r="A942" s="178"/>
      <c r="B942" s="221" t="s">
        <v>985</v>
      </c>
      <c r="C942" s="213" t="s">
        <v>986</v>
      </c>
      <c r="D942" s="214" t="s">
        <v>9811</v>
      </c>
      <c r="E942" s="215"/>
      <c r="F942" s="216">
        <v>-2.9079999999999999</v>
      </c>
      <c r="G942" s="215"/>
      <c r="H942" s="215"/>
      <c r="I942" s="355"/>
    </row>
    <row r="943" spans="1:9" ht="9.6" customHeight="1" x14ac:dyDescent="0.2">
      <c r="A943" s="178"/>
      <c r="B943" s="221" t="s">
        <v>985</v>
      </c>
      <c r="C943" s="213" t="s">
        <v>986</v>
      </c>
      <c r="D943" s="214" t="s">
        <v>9812</v>
      </c>
      <c r="E943" s="215"/>
      <c r="F943" s="216">
        <v>17.61</v>
      </c>
      <c r="G943" s="215"/>
      <c r="H943" s="215"/>
      <c r="I943" s="355"/>
    </row>
    <row r="944" spans="1:9" ht="9.6" customHeight="1" x14ac:dyDescent="0.2">
      <c r="A944" s="178"/>
      <c r="B944" s="221" t="s">
        <v>985</v>
      </c>
      <c r="C944" s="213" t="s">
        <v>986</v>
      </c>
      <c r="D944" s="214" t="s">
        <v>9813</v>
      </c>
      <c r="E944" s="215"/>
      <c r="F944" s="216">
        <v>-6</v>
      </c>
      <c r="G944" s="215"/>
      <c r="H944" s="215"/>
      <c r="I944" s="355"/>
    </row>
    <row r="945" spans="1:9" ht="9.6" customHeight="1" x14ac:dyDescent="0.2">
      <c r="A945" s="178"/>
      <c r="B945" s="221" t="s">
        <v>985</v>
      </c>
      <c r="C945" s="213" t="s">
        <v>986</v>
      </c>
      <c r="D945" s="214" t="s">
        <v>9814</v>
      </c>
      <c r="E945" s="215"/>
      <c r="F945" s="216">
        <v>44.156999999999996</v>
      </c>
      <c r="G945" s="215"/>
      <c r="H945" s="215"/>
      <c r="I945" s="355"/>
    </row>
    <row r="946" spans="1:9" ht="9.6" customHeight="1" x14ac:dyDescent="0.2">
      <c r="A946" s="178"/>
      <c r="B946" s="221" t="s">
        <v>985</v>
      </c>
      <c r="C946" s="213" t="s">
        <v>986</v>
      </c>
      <c r="D946" s="214" t="s">
        <v>9815</v>
      </c>
      <c r="E946" s="215"/>
      <c r="F946" s="216">
        <v>-2.9590000000000001</v>
      </c>
      <c r="G946" s="215"/>
      <c r="H946" s="215"/>
      <c r="I946" s="355"/>
    </row>
    <row r="947" spans="1:9" ht="9.6" customHeight="1" x14ac:dyDescent="0.2">
      <c r="A947" s="181"/>
      <c r="B947" s="221" t="s">
        <v>985</v>
      </c>
      <c r="C947" s="223" t="s">
        <v>986</v>
      </c>
      <c r="D947" s="224" t="s">
        <v>988</v>
      </c>
      <c r="E947" s="225"/>
      <c r="F947" s="226">
        <v>223.07300000000001</v>
      </c>
      <c r="G947" s="225"/>
      <c r="H947" s="225"/>
      <c r="I947" s="355"/>
    </row>
    <row r="948" spans="1:9" ht="9.6" customHeight="1" x14ac:dyDescent="0.2">
      <c r="A948" s="177"/>
      <c r="B948" s="221" t="s">
        <v>985</v>
      </c>
      <c r="C948" s="210" t="s">
        <v>986</v>
      </c>
      <c r="D948" s="211" t="s">
        <v>6507</v>
      </c>
      <c r="E948" s="212"/>
      <c r="F948" s="210" t="s">
        <v>986</v>
      </c>
      <c r="G948" s="212"/>
      <c r="H948" s="212"/>
      <c r="I948" s="355"/>
    </row>
    <row r="949" spans="1:9" ht="9.6" customHeight="1" x14ac:dyDescent="0.2">
      <c r="A949" s="178"/>
      <c r="B949" s="221" t="s">
        <v>985</v>
      </c>
      <c r="C949" s="213" t="s">
        <v>986</v>
      </c>
      <c r="D949" s="214" t="s">
        <v>9816</v>
      </c>
      <c r="E949" s="215"/>
      <c r="F949" s="216">
        <v>5.7960000000000003</v>
      </c>
      <c r="G949" s="215"/>
      <c r="H949" s="215"/>
      <c r="I949" s="355"/>
    </row>
    <row r="950" spans="1:9" ht="9.6" customHeight="1" x14ac:dyDescent="0.2">
      <c r="A950" s="178"/>
      <c r="B950" s="221" t="s">
        <v>985</v>
      </c>
      <c r="C950" s="213" t="s">
        <v>986</v>
      </c>
      <c r="D950" s="214" t="s">
        <v>9817</v>
      </c>
      <c r="E950" s="215"/>
      <c r="F950" s="216">
        <v>22.007999999999999</v>
      </c>
      <c r="G950" s="215"/>
      <c r="H950" s="215"/>
      <c r="I950" s="355"/>
    </row>
    <row r="951" spans="1:9" ht="9.6" customHeight="1" x14ac:dyDescent="0.2">
      <c r="A951" s="178"/>
      <c r="B951" s="221" t="s">
        <v>985</v>
      </c>
      <c r="C951" s="213" t="s">
        <v>986</v>
      </c>
      <c r="D951" s="214" t="s">
        <v>9818</v>
      </c>
      <c r="E951" s="215"/>
      <c r="F951" s="216">
        <v>-2.6659999999999999</v>
      </c>
      <c r="G951" s="215"/>
      <c r="H951" s="215"/>
      <c r="I951" s="355"/>
    </row>
    <row r="952" spans="1:9" ht="9.6" customHeight="1" x14ac:dyDescent="0.2">
      <c r="A952" s="178"/>
      <c r="B952" s="221" t="s">
        <v>985</v>
      </c>
      <c r="C952" s="213" t="s">
        <v>986</v>
      </c>
      <c r="D952" s="214" t="s">
        <v>9819</v>
      </c>
      <c r="E952" s="215"/>
      <c r="F952" s="216">
        <v>13.776</v>
      </c>
      <c r="G952" s="215"/>
      <c r="H952" s="215"/>
      <c r="I952" s="355"/>
    </row>
    <row r="953" spans="1:9" ht="9.6" customHeight="1" x14ac:dyDescent="0.2">
      <c r="A953" s="178"/>
      <c r="B953" s="221" t="s">
        <v>985</v>
      </c>
      <c r="C953" s="213" t="s">
        <v>986</v>
      </c>
      <c r="D953" s="214" t="s">
        <v>9820</v>
      </c>
      <c r="E953" s="215"/>
      <c r="F953" s="216">
        <v>27.495999999999999</v>
      </c>
      <c r="G953" s="215"/>
      <c r="H953" s="215"/>
      <c r="I953" s="355"/>
    </row>
    <row r="954" spans="1:9" ht="9.6" customHeight="1" x14ac:dyDescent="0.2">
      <c r="A954" s="178"/>
      <c r="B954" s="221" t="s">
        <v>985</v>
      </c>
      <c r="C954" s="213" t="s">
        <v>986</v>
      </c>
      <c r="D954" s="214" t="s">
        <v>9821</v>
      </c>
      <c r="E954" s="215"/>
      <c r="F954" s="216">
        <v>-2.6459999999999999</v>
      </c>
      <c r="G954" s="215"/>
      <c r="H954" s="215"/>
      <c r="I954" s="355"/>
    </row>
    <row r="955" spans="1:9" ht="9.6" customHeight="1" x14ac:dyDescent="0.2">
      <c r="A955" s="178"/>
      <c r="B955" s="221" t="s">
        <v>985</v>
      </c>
      <c r="C955" s="213" t="s">
        <v>986</v>
      </c>
      <c r="D955" s="214" t="s">
        <v>9822</v>
      </c>
      <c r="E955" s="215"/>
      <c r="F955" s="216">
        <v>-12.6</v>
      </c>
      <c r="G955" s="215"/>
      <c r="H955" s="215"/>
      <c r="I955" s="355"/>
    </row>
    <row r="956" spans="1:9" ht="9.6" customHeight="1" x14ac:dyDescent="0.2">
      <c r="A956" s="178"/>
      <c r="B956" s="221" t="s">
        <v>985</v>
      </c>
      <c r="C956" s="213" t="s">
        <v>986</v>
      </c>
      <c r="D956" s="214" t="s">
        <v>9823</v>
      </c>
      <c r="E956" s="215"/>
      <c r="F956" s="216">
        <v>50.61</v>
      </c>
      <c r="G956" s="215"/>
      <c r="H956" s="215"/>
      <c r="I956" s="355"/>
    </row>
    <row r="957" spans="1:9" ht="9.6" customHeight="1" x14ac:dyDescent="0.2">
      <c r="A957" s="178"/>
      <c r="B957" s="221" t="s">
        <v>985</v>
      </c>
      <c r="C957" s="213" t="s">
        <v>986</v>
      </c>
      <c r="D957" s="214" t="s">
        <v>9824</v>
      </c>
      <c r="E957" s="215"/>
      <c r="F957" s="216">
        <v>-1.5129999999999999</v>
      </c>
      <c r="G957" s="215"/>
      <c r="H957" s="215"/>
      <c r="I957" s="355"/>
    </row>
    <row r="958" spans="1:9" ht="9.6" customHeight="1" x14ac:dyDescent="0.2">
      <c r="A958" s="178"/>
      <c r="B958" s="221" t="s">
        <v>985</v>
      </c>
      <c r="C958" s="213" t="s">
        <v>986</v>
      </c>
      <c r="D958" s="214" t="s">
        <v>9825</v>
      </c>
      <c r="E958" s="215"/>
      <c r="F958" s="216">
        <v>42.704999999999998</v>
      </c>
      <c r="G958" s="215"/>
      <c r="H958" s="215"/>
      <c r="I958" s="355"/>
    </row>
    <row r="959" spans="1:9" ht="9.6" customHeight="1" x14ac:dyDescent="0.2">
      <c r="A959" s="178"/>
      <c r="B959" s="221" t="s">
        <v>985</v>
      </c>
      <c r="C959" s="213" t="s">
        <v>986</v>
      </c>
      <c r="D959" s="214" t="s">
        <v>9826</v>
      </c>
      <c r="E959" s="215"/>
      <c r="F959" s="216">
        <v>-6.3</v>
      </c>
      <c r="G959" s="215"/>
      <c r="H959" s="215"/>
      <c r="I959" s="355"/>
    </row>
    <row r="960" spans="1:9" ht="9.6" customHeight="1" x14ac:dyDescent="0.2">
      <c r="A960" s="178"/>
      <c r="B960" s="221" t="s">
        <v>985</v>
      </c>
      <c r="C960" s="213" t="s">
        <v>986</v>
      </c>
      <c r="D960" s="214" t="s">
        <v>9827</v>
      </c>
      <c r="E960" s="215"/>
      <c r="F960" s="216">
        <v>-2.6259999999999999</v>
      </c>
      <c r="G960" s="215"/>
      <c r="H960" s="215"/>
      <c r="I960" s="355"/>
    </row>
    <row r="961" spans="1:9" ht="9.6" customHeight="1" x14ac:dyDescent="0.2">
      <c r="A961" s="178"/>
      <c r="B961" s="221" t="s">
        <v>985</v>
      </c>
      <c r="C961" s="213" t="s">
        <v>986</v>
      </c>
      <c r="D961" s="214" t="s">
        <v>9828</v>
      </c>
      <c r="E961" s="215"/>
      <c r="F961" s="216">
        <v>16.436</v>
      </c>
      <c r="G961" s="215"/>
      <c r="H961" s="215"/>
      <c r="I961" s="355"/>
    </row>
    <row r="962" spans="1:9" ht="9.6" customHeight="1" x14ac:dyDescent="0.2">
      <c r="A962" s="178"/>
      <c r="B962" s="221" t="s">
        <v>985</v>
      </c>
      <c r="C962" s="213" t="s">
        <v>986</v>
      </c>
      <c r="D962" s="214" t="s">
        <v>5989</v>
      </c>
      <c r="E962" s="215"/>
      <c r="F962" s="216">
        <v>-2.16</v>
      </c>
      <c r="G962" s="215"/>
      <c r="H962" s="215"/>
      <c r="I962" s="355"/>
    </row>
    <row r="963" spans="1:9" ht="9.6" customHeight="1" x14ac:dyDescent="0.2">
      <c r="A963" s="178"/>
      <c r="B963" s="221" t="s">
        <v>985</v>
      </c>
      <c r="C963" s="213" t="s">
        <v>986</v>
      </c>
      <c r="D963" s="214" t="s">
        <v>9829</v>
      </c>
      <c r="E963" s="215"/>
      <c r="F963" s="216">
        <v>40.914999999999999</v>
      </c>
      <c r="G963" s="215"/>
      <c r="H963" s="215"/>
      <c r="I963" s="355"/>
    </row>
    <row r="964" spans="1:9" ht="9.6" customHeight="1" x14ac:dyDescent="0.2">
      <c r="A964" s="178"/>
      <c r="B964" s="221" t="s">
        <v>985</v>
      </c>
      <c r="C964" s="213" t="s">
        <v>986</v>
      </c>
      <c r="D964" s="214" t="s">
        <v>9830</v>
      </c>
      <c r="E964" s="215"/>
      <c r="F964" s="216">
        <v>-1.742</v>
      </c>
      <c r="G964" s="215"/>
      <c r="H964" s="215"/>
      <c r="I964" s="355"/>
    </row>
    <row r="965" spans="1:9" ht="9.6" customHeight="1" x14ac:dyDescent="0.2">
      <c r="A965" s="181"/>
      <c r="B965" s="221" t="s">
        <v>985</v>
      </c>
      <c r="C965" s="223" t="s">
        <v>986</v>
      </c>
      <c r="D965" s="224" t="s">
        <v>988</v>
      </c>
      <c r="E965" s="225"/>
      <c r="F965" s="226">
        <v>187.489</v>
      </c>
      <c r="G965" s="225"/>
      <c r="H965" s="225"/>
      <c r="I965" s="355"/>
    </row>
    <row r="966" spans="1:9" ht="9.6" customHeight="1" x14ac:dyDescent="0.2">
      <c r="A966" s="177"/>
      <c r="B966" s="221" t="s">
        <v>985</v>
      </c>
      <c r="C966" s="210" t="s">
        <v>986</v>
      </c>
      <c r="D966" s="211" t="s">
        <v>6521</v>
      </c>
      <c r="E966" s="212"/>
      <c r="F966" s="210" t="s">
        <v>986</v>
      </c>
      <c r="G966" s="212"/>
      <c r="H966" s="212"/>
      <c r="I966" s="355"/>
    </row>
    <row r="967" spans="1:9" ht="9.6" customHeight="1" x14ac:dyDescent="0.2">
      <c r="A967" s="178"/>
      <c r="B967" s="221" t="s">
        <v>985</v>
      </c>
      <c r="C967" s="213" t="s">
        <v>986</v>
      </c>
      <c r="D967" s="214" t="s">
        <v>9831</v>
      </c>
      <c r="E967" s="215"/>
      <c r="F967" s="216">
        <v>7.9039999999999999</v>
      </c>
      <c r="G967" s="215"/>
      <c r="H967" s="215"/>
      <c r="I967" s="355"/>
    </row>
    <row r="968" spans="1:9" ht="9.6" customHeight="1" x14ac:dyDescent="0.2">
      <c r="A968" s="178"/>
      <c r="B968" s="221" t="s">
        <v>985</v>
      </c>
      <c r="C968" s="213" t="s">
        <v>986</v>
      </c>
      <c r="D968" s="214" t="s">
        <v>9832</v>
      </c>
      <c r="E968" s="215"/>
      <c r="F968" s="216">
        <v>15.52</v>
      </c>
      <c r="G968" s="215"/>
      <c r="H968" s="215"/>
      <c r="I968" s="355"/>
    </row>
    <row r="969" spans="1:9" ht="9.6" customHeight="1" x14ac:dyDescent="0.2">
      <c r="A969" s="178"/>
      <c r="B969" s="221" t="s">
        <v>985</v>
      </c>
      <c r="C969" s="213" t="s">
        <v>986</v>
      </c>
      <c r="D969" s="214" t="s">
        <v>9833</v>
      </c>
      <c r="E969" s="215"/>
      <c r="F969" s="216">
        <v>11.685</v>
      </c>
      <c r="G969" s="215"/>
      <c r="H969" s="215"/>
      <c r="I969" s="355"/>
    </row>
    <row r="970" spans="1:9" ht="9.6" customHeight="1" x14ac:dyDescent="0.2">
      <c r="A970" s="178"/>
      <c r="B970" s="221" t="s">
        <v>985</v>
      </c>
      <c r="C970" s="213" t="s">
        <v>986</v>
      </c>
      <c r="D970" s="214" t="s">
        <v>9834</v>
      </c>
      <c r="E970" s="215"/>
      <c r="F970" s="216">
        <v>3.552</v>
      </c>
      <c r="G970" s="215"/>
      <c r="H970" s="215"/>
      <c r="I970" s="355"/>
    </row>
    <row r="971" spans="1:9" ht="9.6" customHeight="1" x14ac:dyDescent="0.2">
      <c r="A971" s="178"/>
      <c r="B971" s="221" t="s">
        <v>985</v>
      </c>
      <c r="C971" s="213" t="s">
        <v>986</v>
      </c>
      <c r="D971" s="214" t="s">
        <v>9835</v>
      </c>
      <c r="E971" s="215"/>
      <c r="F971" s="216">
        <v>22.5</v>
      </c>
      <c r="G971" s="215"/>
      <c r="H971" s="215"/>
      <c r="I971" s="355"/>
    </row>
    <row r="972" spans="1:9" ht="9.6" customHeight="1" x14ac:dyDescent="0.2">
      <c r="A972" s="178"/>
      <c r="B972" s="221" t="s">
        <v>985</v>
      </c>
      <c r="C972" s="213" t="s">
        <v>986</v>
      </c>
      <c r="D972" s="214" t="s">
        <v>9836</v>
      </c>
      <c r="E972" s="215"/>
      <c r="F972" s="216">
        <v>12.85</v>
      </c>
      <c r="G972" s="215"/>
      <c r="H972" s="215"/>
      <c r="I972" s="355"/>
    </row>
    <row r="973" spans="1:9" ht="9.6" customHeight="1" x14ac:dyDescent="0.2">
      <c r="A973" s="178"/>
      <c r="B973" s="221" t="s">
        <v>985</v>
      </c>
      <c r="C973" s="213" t="s">
        <v>986</v>
      </c>
      <c r="D973" s="214" t="s">
        <v>9837</v>
      </c>
      <c r="E973" s="215"/>
      <c r="F973" s="216">
        <v>3.96</v>
      </c>
      <c r="G973" s="215"/>
      <c r="H973" s="215"/>
      <c r="I973" s="355"/>
    </row>
    <row r="974" spans="1:9" ht="9.6" customHeight="1" x14ac:dyDescent="0.2">
      <c r="A974" s="178"/>
      <c r="B974" s="221" t="s">
        <v>985</v>
      </c>
      <c r="C974" s="213" t="s">
        <v>986</v>
      </c>
      <c r="D974" s="214" t="s">
        <v>9838</v>
      </c>
      <c r="E974" s="215"/>
      <c r="F974" s="216">
        <v>41.664000000000001</v>
      </c>
      <c r="G974" s="215"/>
      <c r="H974" s="215"/>
      <c r="I974" s="355"/>
    </row>
    <row r="975" spans="1:9" ht="9.6" customHeight="1" x14ac:dyDescent="0.2">
      <c r="A975" s="178"/>
      <c r="B975" s="221" t="s">
        <v>985</v>
      </c>
      <c r="C975" s="213" t="s">
        <v>986</v>
      </c>
      <c r="D975" s="214" t="s">
        <v>9839</v>
      </c>
      <c r="E975" s="215"/>
      <c r="F975" s="216">
        <v>71.183999999999997</v>
      </c>
      <c r="G975" s="215"/>
      <c r="H975" s="215"/>
      <c r="I975" s="355"/>
    </row>
    <row r="976" spans="1:9" ht="9.6" customHeight="1" x14ac:dyDescent="0.2">
      <c r="A976" s="178"/>
      <c r="B976" s="221" t="s">
        <v>985</v>
      </c>
      <c r="C976" s="213" t="s">
        <v>986</v>
      </c>
      <c r="D976" s="214" t="s">
        <v>9840</v>
      </c>
      <c r="E976" s="215"/>
      <c r="F976" s="216">
        <v>24.527999999999999</v>
      </c>
      <c r="G976" s="215"/>
      <c r="H976" s="215"/>
      <c r="I976" s="355"/>
    </row>
    <row r="977" spans="1:9" ht="9.6" customHeight="1" x14ac:dyDescent="0.2">
      <c r="A977" s="178"/>
      <c r="B977" s="221" t="s">
        <v>985</v>
      </c>
      <c r="C977" s="213" t="s">
        <v>986</v>
      </c>
      <c r="D977" s="214" t="s">
        <v>9841</v>
      </c>
      <c r="E977" s="215"/>
      <c r="F977" s="216">
        <v>-4.0599999999999996</v>
      </c>
      <c r="G977" s="215"/>
      <c r="H977" s="215"/>
      <c r="I977" s="355"/>
    </row>
    <row r="978" spans="1:9" ht="9.6" customHeight="1" x14ac:dyDescent="0.2">
      <c r="A978" s="178"/>
      <c r="B978" s="221" t="s">
        <v>985</v>
      </c>
      <c r="C978" s="213" t="s">
        <v>986</v>
      </c>
      <c r="D978" s="214" t="s">
        <v>9842</v>
      </c>
      <c r="E978" s="215"/>
      <c r="F978" s="216">
        <v>-5.6559999999999997</v>
      </c>
      <c r="G978" s="215"/>
      <c r="H978" s="215"/>
      <c r="I978" s="355"/>
    </row>
    <row r="979" spans="1:9" ht="9.6" customHeight="1" x14ac:dyDescent="0.2">
      <c r="A979" s="178"/>
      <c r="B979" s="221" t="s">
        <v>985</v>
      </c>
      <c r="C979" s="213" t="s">
        <v>986</v>
      </c>
      <c r="D979" s="214" t="s">
        <v>9843</v>
      </c>
      <c r="E979" s="215"/>
      <c r="F979" s="216">
        <v>-8.4</v>
      </c>
      <c r="G979" s="215"/>
      <c r="H979" s="215"/>
      <c r="I979" s="355"/>
    </row>
    <row r="980" spans="1:9" ht="9.6" customHeight="1" x14ac:dyDescent="0.2">
      <c r="A980" s="178"/>
      <c r="B980" s="221" t="s">
        <v>985</v>
      </c>
      <c r="C980" s="213" t="s">
        <v>986</v>
      </c>
      <c r="D980" s="214" t="s">
        <v>9844</v>
      </c>
      <c r="E980" s="215"/>
      <c r="F980" s="216">
        <v>3.27</v>
      </c>
      <c r="G980" s="215"/>
      <c r="H980" s="215"/>
      <c r="I980" s="355"/>
    </row>
    <row r="981" spans="1:9" ht="9.6" customHeight="1" x14ac:dyDescent="0.2">
      <c r="A981" s="178"/>
      <c r="B981" s="221" t="s">
        <v>985</v>
      </c>
      <c r="C981" s="213" t="s">
        <v>986</v>
      </c>
      <c r="D981" s="214" t="s">
        <v>9845</v>
      </c>
      <c r="E981" s="215"/>
      <c r="F981" s="216">
        <v>10.56</v>
      </c>
      <c r="G981" s="215"/>
      <c r="H981" s="215"/>
      <c r="I981" s="355"/>
    </row>
    <row r="982" spans="1:9" ht="9.6" customHeight="1" x14ac:dyDescent="0.2">
      <c r="A982" s="178"/>
      <c r="B982" s="221" t="s">
        <v>985</v>
      </c>
      <c r="C982" s="213" t="s">
        <v>986</v>
      </c>
      <c r="D982" s="214" t="s">
        <v>9846</v>
      </c>
      <c r="E982" s="215"/>
      <c r="F982" s="216">
        <v>18.63</v>
      </c>
      <c r="G982" s="215"/>
      <c r="H982" s="215"/>
      <c r="I982" s="355"/>
    </row>
    <row r="983" spans="1:9" ht="9.6" customHeight="1" x14ac:dyDescent="0.2">
      <c r="A983" s="178"/>
      <c r="B983" s="221" t="s">
        <v>985</v>
      </c>
      <c r="C983" s="213" t="s">
        <v>986</v>
      </c>
      <c r="D983" s="214" t="s">
        <v>9847</v>
      </c>
      <c r="E983" s="215"/>
      <c r="F983" s="216">
        <v>-4.2</v>
      </c>
      <c r="G983" s="215"/>
      <c r="H983" s="215"/>
      <c r="I983" s="355"/>
    </row>
    <row r="984" spans="1:9" ht="9.6" customHeight="1" x14ac:dyDescent="0.2">
      <c r="A984" s="178"/>
      <c r="B984" s="221" t="s">
        <v>985</v>
      </c>
      <c r="C984" s="213" t="s">
        <v>986</v>
      </c>
      <c r="D984" s="214" t="s">
        <v>9848</v>
      </c>
      <c r="E984" s="215"/>
      <c r="F984" s="216">
        <v>3.2490000000000001</v>
      </c>
      <c r="G984" s="215"/>
      <c r="H984" s="215"/>
      <c r="I984" s="355"/>
    </row>
    <row r="985" spans="1:9" ht="9.6" customHeight="1" x14ac:dyDescent="0.2">
      <c r="A985" s="178"/>
      <c r="B985" s="221" t="s">
        <v>985</v>
      </c>
      <c r="C985" s="213" t="s">
        <v>986</v>
      </c>
      <c r="D985" s="214" t="s">
        <v>9849</v>
      </c>
      <c r="E985" s="215"/>
      <c r="F985" s="216">
        <v>10.24</v>
      </c>
      <c r="G985" s="215"/>
      <c r="H985" s="215"/>
      <c r="I985" s="355"/>
    </row>
    <row r="986" spans="1:9" ht="9.6" customHeight="1" x14ac:dyDescent="0.2">
      <c r="A986" s="178"/>
      <c r="B986" s="221" t="s">
        <v>985</v>
      </c>
      <c r="C986" s="213" t="s">
        <v>986</v>
      </c>
      <c r="D986" s="214" t="s">
        <v>9846</v>
      </c>
      <c r="E986" s="215"/>
      <c r="F986" s="216">
        <v>18.63</v>
      </c>
      <c r="G986" s="215"/>
      <c r="H986" s="215"/>
      <c r="I986" s="355"/>
    </row>
    <row r="987" spans="1:9" ht="9.6" customHeight="1" x14ac:dyDescent="0.2">
      <c r="A987" s="178"/>
      <c r="B987" s="221" t="s">
        <v>985</v>
      </c>
      <c r="C987" s="213" t="s">
        <v>986</v>
      </c>
      <c r="D987" s="214" t="s">
        <v>9847</v>
      </c>
      <c r="E987" s="215"/>
      <c r="F987" s="216">
        <v>-4.2</v>
      </c>
      <c r="G987" s="215"/>
      <c r="H987" s="215"/>
      <c r="I987" s="355"/>
    </row>
    <row r="988" spans="1:9" ht="9.6" customHeight="1" x14ac:dyDescent="0.2">
      <c r="A988" s="181"/>
      <c r="B988" s="221" t="s">
        <v>985</v>
      </c>
      <c r="C988" s="223" t="s">
        <v>986</v>
      </c>
      <c r="D988" s="224" t="s">
        <v>988</v>
      </c>
      <c r="E988" s="225"/>
      <c r="F988" s="226">
        <v>253.41</v>
      </c>
      <c r="G988" s="225"/>
      <c r="H988" s="225"/>
      <c r="I988" s="355"/>
    </row>
    <row r="989" spans="1:9" ht="9.6" customHeight="1" x14ac:dyDescent="0.2">
      <c r="A989" s="179"/>
      <c r="B989" s="221" t="s">
        <v>985</v>
      </c>
      <c r="C989" s="217" t="s">
        <v>986</v>
      </c>
      <c r="D989" s="218" t="s">
        <v>1023</v>
      </c>
      <c r="E989" s="219"/>
      <c r="F989" s="220">
        <v>1281.5239999999999</v>
      </c>
      <c r="G989" s="219"/>
      <c r="H989" s="219"/>
      <c r="I989" s="355"/>
    </row>
    <row r="990" spans="1:9" ht="24.95" customHeight="1" x14ac:dyDescent="0.25">
      <c r="A990" s="278" t="s">
        <v>2733</v>
      </c>
      <c r="B990" s="278" t="s">
        <v>979</v>
      </c>
      <c r="C990" s="279" t="s">
        <v>6539</v>
      </c>
      <c r="D990" s="280" t="s">
        <v>6540</v>
      </c>
      <c r="E990" s="281" t="s">
        <v>106</v>
      </c>
      <c r="F990" s="282">
        <v>728.36300000000006</v>
      </c>
      <c r="G990" s="67"/>
      <c r="H990" s="254">
        <f>ROUND(G990*F990,2)</f>
        <v>0</v>
      </c>
      <c r="I990" s="284"/>
    </row>
    <row r="991" spans="1:9" ht="12" x14ac:dyDescent="0.2">
      <c r="A991" s="177"/>
      <c r="B991" s="221" t="s">
        <v>985</v>
      </c>
      <c r="C991" s="210" t="s">
        <v>986</v>
      </c>
      <c r="D991" s="211" t="s">
        <v>6541</v>
      </c>
      <c r="E991" s="212"/>
      <c r="F991" s="210" t="s">
        <v>986</v>
      </c>
      <c r="G991" s="212"/>
      <c r="H991" s="212"/>
      <c r="I991" s="355"/>
    </row>
    <row r="992" spans="1:9" ht="12" x14ac:dyDescent="0.2">
      <c r="A992" s="178"/>
      <c r="B992" s="221" t="s">
        <v>985</v>
      </c>
      <c r="C992" s="213" t="s">
        <v>986</v>
      </c>
      <c r="D992" s="214" t="s">
        <v>9850</v>
      </c>
      <c r="E992" s="215"/>
      <c r="F992" s="216">
        <v>61.518999999999998</v>
      </c>
      <c r="G992" s="215"/>
      <c r="H992" s="215"/>
      <c r="I992" s="355"/>
    </row>
    <row r="993" spans="1:9" ht="12" x14ac:dyDescent="0.2">
      <c r="A993" s="178"/>
      <c r="B993" s="221" t="s">
        <v>985</v>
      </c>
      <c r="C993" s="213" t="s">
        <v>986</v>
      </c>
      <c r="D993" s="214" t="s">
        <v>9851</v>
      </c>
      <c r="E993" s="215"/>
      <c r="F993" s="216">
        <v>63.372</v>
      </c>
      <c r="G993" s="215"/>
      <c r="H993" s="215"/>
      <c r="I993" s="355"/>
    </row>
    <row r="994" spans="1:9" ht="12" x14ac:dyDescent="0.2">
      <c r="A994" s="177"/>
      <c r="B994" s="221" t="s">
        <v>985</v>
      </c>
      <c r="C994" s="210" t="s">
        <v>986</v>
      </c>
      <c r="D994" s="211" t="s">
        <v>6544</v>
      </c>
      <c r="E994" s="212"/>
      <c r="F994" s="210" t="s">
        <v>986</v>
      </c>
      <c r="G994" s="212"/>
      <c r="H994" s="212"/>
      <c r="I994" s="355"/>
    </row>
    <row r="995" spans="1:9" ht="12" x14ac:dyDescent="0.2">
      <c r="A995" s="178"/>
      <c r="B995" s="221" t="s">
        <v>985</v>
      </c>
      <c r="C995" s="213" t="s">
        <v>986</v>
      </c>
      <c r="D995" s="214" t="s">
        <v>9852</v>
      </c>
      <c r="E995" s="215"/>
      <c r="F995" s="216">
        <v>70.025999999999996</v>
      </c>
      <c r="G995" s="215"/>
      <c r="H995" s="215"/>
      <c r="I995" s="355"/>
    </row>
    <row r="996" spans="1:9" ht="12" x14ac:dyDescent="0.2">
      <c r="A996" s="178"/>
      <c r="B996" s="221" t="s">
        <v>985</v>
      </c>
      <c r="C996" s="213" t="s">
        <v>986</v>
      </c>
      <c r="D996" s="214" t="s">
        <v>9853</v>
      </c>
      <c r="E996" s="215"/>
      <c r="F996" s="216">
        <v>74.819999999999993</v>
      </c>
      <c r="G996" s="215"/>
      <c r="H996" s="215"/>
      <c r="I996" s="355"/>
    </row>
    <row r="997" spans="1:9" ht="12" x14ac:dyDescent="0.2">
      <c r="A997" s="177"/>
      <c r="B997" s="221" t="s">
        <v>985</v>
      </c>
      <c r="C997" s="210" t="s">
        <v>986</v>
      </c>
      <c r="D997" s="211" t="s">
        <v>6548</v>
      </c>
      <c r="E997" s="212"/>
      <c r="F997" s="210" t="s">
        <v>986</v>
      </c>
      <c r="G997" s="212"/>
      <c r="H997" s="212"/>
      <c r="I997" s="355"/>
    </row>
    <row r="998" spans="1:9" ht="12" x14ac:dyDescent="0.2">
      <c r="A998" s="178"/>
      <c r="B998" s="221" t="s">
        <v>985</v>
      </c>
      <c r="C998" s="213" t="s">
        <v>986</v>
      </c>
      <c r="D998" s="214" t="s">
        <v>9854</v>
      </c>
      <c r="E998" s="215"/>
      <c r="F998" s="216">
        <v>28.14</v>
      </c>
      <c r="G998" s="215"/>
      <c r="H998" s="215"/>
      <c r="I998" s="355"/>
    </row>
    <row r="999" spans="1:9" ht="12" x14ac:dyDescent="0.2">
      <c r="A999" s="178"/>
      <c r="B999" s="221" t="s">
        <v>985</v>
      </c>
      <c r="C999" s="213" t="s">
        <v>986</v>
      </c>
      <c r="D999" s="214" t="s">
        <v>9855</v>
      </c>
      <c r="E999" s="215"/>
      <c r="F999" s="216">
        <v>43.32</v>
      </c>
      <c r="G999" s="215"/>
      <c r="H999" s="215"/>
      <c r="I999" s="355"/>
    </row>
    <row r="1000" spans="1:9" ht="12" x14ac:dyDescent="0.2">
      <c r="A1000" s="177"/>
      <c r="B1000" s="221" t="s">
        <v>985</v>
      </c>
      <c r="C1000" s="210" t="s">
        <v>986</v>
      </c>
      <c r="D1000" s="211" t="s">
        <v>6553</v>
      </c>
      <c r="E1000" s="212"/>
      <c r="F1000" s="210" t="s">
        <v>986</v>
      </c>
      <c r="G1000" s="212"/>
      <c r="H1000" s="212"/>
      <c r="I1000" s="355"/>
    </row>
    <row r="1001" spans="1:9" ht="12" x14ac:dyDescent="0.2">
      <c r="A1001" s="178"/>
      <c r="B1001" s="221" t="s">
        <v>985</v>
      </c>
      <c r="C1001" s="213" t="s">
        <v>986</v>
      </c>
      <c r="D1001" s="214" t="s">
        <v>9856</v>
      </c>
      <c r="E1001" s="215"/>
      <c r="F1001" s="216">
        <v>34.020000000000003</v>
      </c>
      <c r="G1001" s="215"/>
      <c r="H1001" s="215"/>
      <c r="I1001" s="355"/>
    </row>
    <row r="1002" spans="1:9" ht="12" x14ac:dyDescent="0.2">
      <c r="A1002" s="178"/>
      <c r="B1002" s="221" t="s">
        <v>985</v>
      </c>
      <c r="C1002" s="213" t="s">
        <v>986</v>
      </c>
      <c r="D1002" s="214" t="s">
        <v>9857</v>
      </c>
      <c r="E1002" s="215"/>
      <c r="F1002" s="216">
        <v>44.805</v>
      </c>
      <c r="G1002" s="215"/>
      <c r="H1002" s="215"/>
      <c r="I1002" s="355"/>
    </row>
    <row r="1003" spans="1:9" ht="12" x14ac:dyDescent="0.2">
      <c r="A1003" s="178"/>
      <c r="B1003" s="221" t="s">
        <v>985</v>
      </c>
      <c r="C1003" s="213" t="s">
        <v>986</v>
      </c>
      <c r="D1003" s="214" t="s">
        <v>9858</v>
      </c>
      <c r="E1003" s="215"/>
      <c r="F1003" s="216">
        <v>82.545000000000002</v>
      </c>
      <c r="G1003" s="215"/>
      <c r="H1003" s="215"/>
      <c r="I1003" s="355"/>
    </row>
    <row r="1004" spans="1:9" ht="12" x14ac:dyDescent="0.2">
      <c r="A1004" s="177"/>
      <c r="B1004" s="221" t="s">
        <v>985</v>
      </c>
      <c r="C1004" s="210" t="s">
        <v>986</v>
      </c>
      <c r="D1004" s="211" t="s">
        <v>6559</v>
      </c>
      <c r="E1004" s="212"/>
      <c r="F1004" s="210" t="s">
        <v>986</v>
      </c>
      <c r="G1004" s="212"/>
      <c r="H1004" s="212"/>
      <c r="I1004" s="355"/>
    </row>
    <row r="1005" spans="1:9" ht="12" x14ac:dyDescent="0.2">
      <c r="A1005" s="178"/>
      <c r="B1005" s="221" t="s">
        <v>985</v>
      </c>
      <c r="C1005" s="213" t="s">
        <v>986</v>
      </c>
      <c r="D1005" s="214" t="s">
        <v>9859</v>
      </c>
      <c r="E1005" s="215"/>
      <c r="F1005" s="216">
        <v>26.417999999999999</v>
      </c>
      <c r="G1005" s="215"/>
      <c r="H1005" s="215"/>
      <c r="I1005" s="355"/>
    </row>
    <row r="1006" spans="1:9" ht="12" x14ac:dyDescent="0.2">
      <c r="A1006" s="178"/>
      <c r="B1006" s="221" t="s">
        <v>985</v>
      </c>
      <c r="C1006" s="213" t="s">
        <v>986</v>
      </c>
      <c r="D1006" s="214" t="s">
        <v>9860</v>
      </c>
      <c r="E1006" s="215"/>
      <c r="F1006" s="216">
        <v>46.104999999999997</v>
      </c>
      <c r="G1006" s="215"/>
      <c r="H1006" s="215"/>
      <c r="I1006" s="355"/>
    </row>
    <row r="1007" spans="1:9" ht="12" x14ac:dyDescent="0.2">
      <c r="A1007" s="178"/>
      <c r="B1007" s="221" t="s">
        <v>985</v>
      </c>
      <c r="C1007" s="213" t="s">
        <v>986</v>
      </c>
      <c r="D1007" s="214" t="s">
        <v>9861</v>
      </c>
      <c r="E1007" s="215"/>
      <c r="F1007" s="216">
        <v>37.058</v>
      </c>
      <c r="G1007" s="215"/>
      <c r="H1007" s="215"/>
      <c r="I1007" s="355"/>
    </row>
    <row r="1008" spans="1:9" ht="12" x14ac:dyDescent="0.2">
      <c r="A1008" s="178"/>
      <c r="B1008" s="221" t="s">
        <v>985</v>
      </c>
      <c r="C1008" s="213" t="s">
        <v>986</v>
      </c>
      <c r="D1008" s="214" t="s">
        <v>9862</v>
      </c>
      <c r="E1008" s="215"/>
      <c r="F1008" s="216">
        <v>33.978999999999999</v>
      </c>
      <c r="G1008" s="215"/>
      <c r="H1008" s="215"/>
      <c r="I1008" s="355"/>
    </row>
    <row r="1009" spans="1:9" ht="12" x14ac:dyDescent="0.2">
      <c r="A1009" s="177"/>
      <c r="B1009" s="221" t="s">
        <v>985</v>
      </c>
      <c r="C1009" s="210" t="s">
        <v>986</v>
      </c>
      <c r="D1009" s="211" t="s">
        <v>9863</v>
      </c>
      <c r="E1009" s="212"/>
      <c r="F1009" s="210" t="s">
        <v>986</v>
      </c>
      <c r="G1009" s="212"/>
      <c r="H1009" s="212"/>
      <c r="I1009" s="355"/>
    </row>
    <row r="1010" spans="1:9" ht="12" x14ac:dyDescent="0.2">
      <c r="A1010" s="178"/>
      <c r="B1010" s="221" t="s">
        <v>985</v>
      </c>
      <c r="C1010" s="213" t="s">
        <v>986</v>
      </c>
      <c r="D1010" s="214" t="s">
        <v>9864</v>
      </c>
      <c r="E1010" s="215"/>
      <c r="F1010" s="216">
        <v>22.007999999999999</v>
      </c>
      <c r="G1010" s="215"/>
      <c r="H1010" s="215"/>
      <c r="I1010" s="355"/>
    </row>
    <row r="1011" spans="1:9" ht="12" x14ac:dyDescent="0.2">
      <c r="A1011" s="178"/>
      <c r="B1011" s="221" t="s">
        <v>985</v>
      </c>
      <c r="C1011" s="213" t="s">
        <v>986</v>
      </c>
      <c r="D1011" s="214" t="s">
        <v>9865</v>
      </c>
      <c r="E1011" s="215"/>
      <c r="F1011" s="216">
        <v>17.989999999999998</v>
      </c>
      <c r="G1011" s="215"/>
      <c r="H1011" s="215"/>
      <c r="I1011" s="355"/>
    </row>
    <row r="1012" spans="1:9" ht="12" x14ac:dyDescent="0.2">
      <c r="A1012" s="178"/>
      <c r="B1012" s="221" t="s">
        <v>985</v>
      </c>
      <c r="C1012" s="213" t="s">
        <v>986</v>
      </c>
      <c r="D1012" s="214" t="s">
        <v>9866</v>
      </c>
      <c r="E1012" s="215"/>
      <c r="F1012" s="216">
        <v>22.442</v>
      </c>
      <c r="G1012" s="215"/>
      <c r="H1012" s="215"/>
      <c r="I1012" s="355"/>
    </row>
    <row r="1013" spans="1:9" ht="12" x14ac:dyDescent="0.2">
      <c r="A1013" s="178"/>
      <c r="B1013" s="221" t="s">
        <v>985</v>
      </c>
      <c r="C1013" s="213" t="s">
        <v>986</v>
      </c>
      <c r="D1013" s="214" t="s">
        <v>9867</v>
      </c>
      <c r="E1013" s="215"/>
      <c r="F1013" s="216">
        <v>19.795999999999999</v>
      </c>
      <c r="G1013" s="215"/>
      <c r="H1013" s="215"/>
      <c r="I1013" s="355"/>
    </row>
    <row r="1014" spans="1:9" ht="12" x14ac:dyDescent="0.2">
      <c r="A1014" s="179"/>
      <c r="B1014" s="221" t="s">
        <v>985</v>
      </c>
      <c r="C1014" s="217" t="s">
        <v>986</v>
      </c>
      <c r="D1014" s="218" t="s">
        <v>1023</v>
      </c>
      <c r="E1014" s="219"/>
      <c r="F1014" s="220">
        <v>728.36300000000006</v>
      </c>
      <c r="G1014" s="219"/>
      <c r="H1014" s="219"/>
      <c r="I1014" s="355"/>
    </row>
    <row r="1015" spans="1:9" ht="24.95" customHeight="1" x14ac:dyDescent="0.25">
      <c r="A1015" s="278" t="s">
        <v>2734</v>
      </c>
      <c r="B1015" s="278" t="s">
        <v>979</v>
      </c>
      <c r="C1015" s="279" t="s">
        <v>3707</v>
      </c>
      <c r="D1015" s="280" t="s">
        <v>3708</v>
      </c>
      <c r="E1015" s="281" t="s">
        <v>106</v>
      </c>
      <c r="F1015" s="282">
        <v>3121.9279999999999</v>
      </c>
      <c r="G1015" s="67"/>
      <c r="H1015" s="254">
        <f>ROUND(G1015*F1015,2)</f>
        <v>0</v>
      </c>
      <c r="I1015" s="284"/>
    </row>
    <row r="1016" spans="1:9" ht="12" x14ac:dyDescent="0.2">
      <c r="A1016" s="178"/>
      <c r="B1016" s="221" t="s">
        <v>985</v>
      </c>
      <c r="C1016" s="213" t="s">
        <v>986</v>
      </c>
      <c r="D1016" s="214" t="s">
        <v>9868</v>
      </c>
      <c r="E1016" s="215"/>
      <c r="F1016" s="216">
        <v>3121.9279999999999</v>
      </c>
      <c r="G1016" s="215"/>
      <c r="H1016" s="215"/>
      <c r="I1016" s="355"/>
    </row>
    <row r="1017" spans="1:9" ht="24.95" customHeight="1" x14ac:dyDescent="0.25">
      <c r="A1017" s="278" t="s">
        <v>2735</v>
      </c>
      <c r="B1017" s="278" t="s">
        <v>979</v>
      </c>
      <c r="C1017" s="279" t="s">
        <v>6565</v>
      </c>
      <c r="D1017" s="280" t="s">
        <v>6566</v>
      </c>
      <c r="E1017" s="281" t="s">
        <v>106</v>
      </c>
      <c r="F1017" s="282">
        <v>3125.9279999999999</v>
      </c>
      <c r="G1017" s="67"/>
      <c r="H1017" s="254">
        <f>ROUND(G1017*F1017,2)</f>
        <v>0</v>
      </c>
      <c r="I1017" s="284"/>
    </row>
    <row r="1018" spans="1:9" ht="24.95" customHeight="1" x14ac:dyDescent="0.25">
      <c r="A1018" s="278" t="s">
        <v>2737</v>
      </c>
      <c r="B1018" s="278" t="s">
        <v>979</v>
      </c>
      <c r="C1018" s="279" t="s">
        <v>6567</v>
      </c>
      <c r="D1018" s="280" t="s">
        <v>6568</v>
      </c>
      <c r="E1018" s="281" t="s">
        <v>106</v>
      </c>
      <c r="F1018" s="282">
        <v>6.25</v>
      </c>
      <c r="G1018" s="67"/>
      <c r="H1018" s="254">
        <f>ROUND(G1018*F1018,2)</f>
        <v>0</v>
      </c>
      <c r="I1018" s="284"/>
    </row>
    <row r="1019" spans="1:9" ht="12" x14ac:dyDescent="0.2">
      <c r="A1019" s="178"/>
      <c r="B1019" s="221" t="s">
        <v>985</v>
      </c>
      <c r="C1019" s="213" t="s">
        <v>986</v>
      </c>
      <c r="D1019" s="214" t="s">
        <v>6569</v>
      </c>
      <c r="E1019" s="215"/>
      <c r="F1019" s="216">
        <v>3.75</v>
      </c>
      <c r="G1019" s="215"/>
      <c r="H1019" s="215"/>
      <c r="I1019" s="355"/>
    </row>
    <row r="1020" spans="1:9" ht="12" x14ac:dyDescent="0.2">
      <c r="A1020" s="178"/>
      <c r="B1020" s="221" t="s">
        <v>985</v>
      </c>
      <c r="C1020" s="213" t="s">
        <v>986</v>
      </c>
      <c r="D1020" s="214" t="s">
        <v>9869</v>
      </c>
      <c r="E1020" s="215"/>
      <c r="F1020" s="216">
        <v>2.5</v>
      </c>
      <c r="G1020" s="215"/>
      <c r="H1020" s="215"/>
      <c r="I1020" s="355"/>
    </row>
    <row r="1021" spans="1:9" ht="12" x14ac:dyDescent="0.2">
      <c r="A1021" s="179"/>
      <c r="B1021" s="221" t="s">
        <v>985</v>
      </c>
      <c r="C1021" s="217" t="s">
        <v>986</v>
      </c>
      <c r="D1021" s="218" t="s">
        <v>1023</v>
      </c>
      <c r="E1021" s="219"/>
      <c r="F1021" s="220">
        <v>6.25</v>
      </c>
      <c r="G1021" s="219"/>
      <c r="H1021" s="219"/>
      <c r="I1021" s="355"/>
    </row>
    <row r="1022" spans="1:9" ht="24.95" customHeight="1" x14ac:dyDescent="0.25">
      <c r="A1022" s="278" t="s">
        <v>2739</v>
      </c>
      <c r="B1022" s="278" t="s">
        <v>979</v>
      </c>
      <c r="C1022" s="279" t="s">
        <v>6571</v>
      </c>
      <c r="D1022" s="280" t="s">
        <v>6572</v>
      </c>
      <c r="E1022" s="281" t="s">
        <v>106</v>
      </c>
      <c r="F1022" s="282">
        <v>407.30700000000002</v>
      </c>
      <c r="G1022" s="67"/>
      <c r="H1022" s="254">
        <f>ROUND(G1022*F1022,2)</f>
        <v>0</v>
      </c>
      <c r="I1022" s="284"/>
    </row>
    <row r="1023" spans="1:9" ht="9.6" customHeight="1" x14ac:dyDescent="0.2">
      <c r="A1023" s="177"/>
      <c r="B1023" s="221" t="s">
        <v>985</v>
      </c>
      <c r="C1023" s="210" t="s">
        <v>986</v>
      </c>
      <c r="D1023" s="211" t="s">
        <v>6573</v>
      </c>
      <c r="E1023" s="212"/>
      <c r="F1023" s="210" t="s">
        <v>986</v>
      </c>
      <c r="G1023" s="212"/>
      <c r="H1023" s="212"/>
      <c r="I1023" s="355"/>
    </row>
    <row r="1024" spans="1:9" ht="9.6" customHeight="1" x14ac:dyDescent="0.2">
      <c r="A1024" s="178"/>
      <c r="B1024" s="221" t="s">
        <v>985</v>
      </c>
      <c r="C1024" s="213" t="s">
        <v>986</v>
      </c>
      <c r="D1024" s="214" t="s">
        <v>9870</v>
      </c>
      <c r="E1024" s="215"/>
      <c r="F1024" s="216">
        <v>4.1280000000000001</v>
      </c>
      <c r="G1024" s="215"/>
      <c r="H1024" s="215"/>
      <c r="I1024" s="355"/>
    </row>
    <row r="1025" spans="1:9" ht="9.6" customHeight="1" x14ac:dyDescent="0.2">
      <c r="A1025" s="178"/>
      <c r="B1025" s="221" t="s">
        <v>985</v>
      </c>
      <c r="C1025" s="213" t="s">
        <v>986</v>
      </c>
      <c r="D1025" s="214" t="s">
        <v>9871</v>
      </c>
      <c r="E1025" s="215"/>
      <c r="F1025" s="216">
        <v>4.1379999999999999</v>
      </c>
      <c r="G1025" s="215"/>
      <c r="H1025" s="215"/>
      <c r="I1025" s="355"/>
    </row>
    <row r="1026" spans="1:9" ht="9.6" customHeight="1" x14ac:dyDescent="0.2">
      <c r="A1026" s="178"/>
      <c r="B1026" s="221" t="s">
        <v>985</v>
      </c>
      <c r="C1026" s="213" t="s">
        <v>986</v>
      </c>
      <c r="D1026" s="214" t="s">
        <v>9872</v>
      </c>
      <c r="E1026" s="215"/>
      <c r="F1026" s="216">
        <v>0.625</v>
      </c>
      <c r="G1026" s="215"/>
      <c r="H1026" s="215"/>
      <c r="I1026" s="355"/>
    </row>
    <row r="1027" spans="1:9" ht="9.6" customHeight="1" x14ac:dyDescent="0.2">
      <c r="A1027" s="178"/>
      <c r="B1027" s="221" t="s">
        <v>985</v>
      </c>
      <c r="C1027" s="213" t="s">
        <v>986</v>
      </c>
      <c r="D1027" s="214" t="s">
        <v>9873</v>
      </c>
      <c r="E1027" s="215"/>
      <c r="F1027" s="216">
        <v>3.8580000000000001</v>
      </c>
      <c r="G1027" s="215"/>
      <c r="H1027" s="215"/>
      <c r="I1027" s="355"/>
    </row>
    <row r="1028" spans="1:9" ht="9.6" customHeight="1" x14ac:dyDescent="0.2">
      <c r="A1028" s="178"/>
      <c r="B1028" s="221" t="s">
        <v>985</v>
      </c>
      <c r="C1028" s="213" t="s">
        <v>986</v>
      </c>
      <c r="D1028" s="214" t="s">
        <v>9874</v>
      </c>
      <c r="E1028" s="215"/>
      <c r="F1028" s="216">
        <v>6.06</v>
      </c>
      <c r="G1028" s="215"/>
      <c r="H1028" s="215"/>
      <c r="I1028" s="355"/>
    </row>
    <row r="1029" spans="1:9" ht="9.6" customHeight="1" x14ac:dyDescent="0.2">
      <c r="A1029" s="178"/>
      <c r="B1029" s="221" t="s">
        <v>985</v>
      </c>
      <c r="C1029" s="213" t="s">
        <v>986</v>
      </c>
      <c r="D1029" s="214" t="s">
        <v>9875</v>
      </c>
      <c r="E1029" s="215"/>
      <c r="F1029" s="216">
        <v>12.432</v>
      </c>
      <c r="G1029" s="215"/>
      <c r="H1029" s="215"/>
      <c r="I1029" s="355"/>
    </row>
    <row r="1030" spans="1:9" ht="9.6" customHeight="1" x14ac:dyDescent="0.2">
      <c r="A1030" s="178"/>
      <c r="B1030" s="221" t="s">
        <v>985</v>
      </c>
      <c r="C1030" s="213" t="s">
        <v>986</v>
      </c>
      <c r="D1030" s="214" t="s">
        <v>9876</v>
      </c>
      <c r="E1030" s="215"/>
      <c r="F1030" s="216">
        <v>0.86699999999999999</v>
      </c>
      <c r="G1030" s="215"/>
      <c r="H1030" s="215"/>
      <c r="I1030" s="355"/>
    </row>
    <row r="1031" spans="1:9" ht="9.6" customHeight="1" x14ac:dyDescent="0.2">
      <c r="A1031" s="178"/>
      <c r="B1031" s="221" t="s">
        <v>985</v>
      </c>
      <c r="C1031" s="213" t="s">
        <v>986</v>
      </c>
      <c r="D1031" s="214" t="s">
        <v>9877</v>
      </c>
      <c r="E1031" s="215"/>
      <c r="F1031" s="216">
        <v>4.16</v>
      </c>
      <c r="G1031" s="215"/>
      <c r="H1031" s="215"/>
      <c r="I1031" s="355"/>
    </row>
    <row r="1032" spans="1:9" ht="9.6" customHeight="1" x14ac:dyDescent="0.2">
      <c r="A1032" s="178"/>
      <c r="B1032" s="221" t="s">
        <v>985</v>
      </c>
      <c r="C1032" s="213" t="s">
        <v>986</v>
      </c>
      <c r="D1032" s="214" t="s">
        <v>9878</v>
      </c>
      <c r="E1032" s="215"/>
      <c r="F1032" s="216">
        <v>3.8719999999999999</v>
      </c>
      <c r="G1032" s="215"/>
      <c r="H1032" s="215"/>
      <c r="I1032" s="355"/>
    </row>
    <row r="1033" spans="1:9" ht="9.6" customHeight="1" x14ac:dyDescent="0.2">
      <c r="A1033" s="178"/>
      <c r="B1033" s="221" t="s">
        <v>985</v>
      </c>
      <c r="C1033" s="213" t="s">
        <v>986</v>
      </c>
      <c r="D1033" s="214" t="s">
        <v>9879</v>
      </c>
      <c r="E1033" s="215"/>
      <c r="F1033" s="216">
        <v>4.1440000000000001</v>
      </c>
      <c r="G1033" s="215"/>
      <c r="H1033" s="215"/>
      <c r="I1033" s="355"/>
    </row>
    <row r="1034" spans="1:9" ht="9.6" customHeight="1" x14ac:dyDescent="0.2">
      <c r="A1034" s="178"/>
      <c r="B1034" s="221" t="s">
        <v>985</v>
      </c>
      <c r="C1034" s="213" t="s">
        <v>986</v>
      </c>
      <c r="D1034" s="214" t="s">
        <v>9880</v>
      </c>
      <c r="E1034" s="215"/>
      <c r="F1034" s="216">
        <v>4.3209999999999997</v>
      </c>
      <c r="G1034" s="215"/>
      <c r="H1034" s="215"/>
      <c r="I1034" s="355"/>
    </row>
    <row r="1035" spans="1:9" ht="9.6" customHeight="1" x14ac:dyDescent="0.2">
      <c r="A1035" s="178"/>
      <c r="B1035" s="221" t="s">
        <v>985</v>
      </c>
      <c r="C1035" s="213" t="s">
        <v>986</v>
      </c>
      <c r="D1035" s="214" t="s">
        <v>9881</v>
      </c>
      <c r="E1035" s="215"/>
      <c r="F1035" s="216">
        <v>3.9</v>
      </c>
      <c r="G1035" s="215"/>
      <c r="H1035" s="215"/>
      <c r="I1035" s="355"/>
    </row>
    <row r="1036" spans="1:9" ht="9.6" customHeight="1" x14ac:dyDescent="0.2">
      <c r="A1036" s="178"/>
      <c r="B1036" s="221" t="s">
        <v>985</v>
      </c>
      <c r="C1036" s="213" t="s">
        <v>986</v>
      </c>
      <c r="D1036" s="214" t="s">
        <v>9882</v>
      </c>
      <c r="E1036" s="215"/>
      <c r="F1036" s="216">
        <v>8.5760000000000005</v>
      </c>
      <c r="G1036" s="215"/>
      <c r="H1036" s="215"/>
      <c r="I1036" s="355"/>
    </row>
    <row r="1037" spans="1:9" ht="9.6" customHeight="1" x14ac:dyDescent="0.2">
      <c r="A1037" s="181"/>
      <c r="B1037" s="221" t="s">
        <v>985</v>
      </c>
      <c r="C1037" s="223" t="s">
        <v>986</v>
      </c>
      <c r="D1037" s="224" t="s">
        <v>988</v>
      </c>
      <c r="E1037" s="225"/>
      <c r="F1037" s="226">
        <v>61.081000000000003</v>
      </c>
      <c r="G1037" s="225"/>
      <c r="H1037" s="225"/>
      <c r="I1037" s="355"/>
    </row>
    <row r="1038" spans="1:9" ht="9.6" customHeight="1" x14ac:dyDescent="0.2">
      <c r="A1038" s="177"/>
      <c r="B1038" s="221" t="s">
        <v>985</v>
      </c>
      <c r="C1038" s="210" t="s">
        <v>986</v>
      </c>
      <c r="D1038" s="211" t="s">
        <v>6592</v>
      </c>
      <c r="E1038" s="212"/>
      <c r="F1038" s="210" t="s">
        <v>986</v>
      </c>
      <c r="G1038" s="212"/>
      <c r="H1038" s="212"/>
      <c r="I1038" s="355"/>
    </row>
    <row r="1039" spans="1:9" ht="9.6" customHeight="1" x14ac:dyDescent="0.2">
      <c r="A1039" s="178"/>
      <c r="B1039" s="221" t="s">
        <v>985</v>
      </c>
      <c r="C1039" s="213" t="s">
        <v>986</v>
      </c>
      <c r="D1039" s="214" t="s">
        <v>9883</v>
      </c>
      <c r="E1039" s="215"/>
      <c r="F1039" s="216">
        <v>17.707000000000001</v>
      </c>
      <c r="G1039" s="215"/>
      <c r="H1039" s="215"/>
      <c r="I1039" s="355"/>
    </row>
    <row r="1040" spans="1:9" ht="9.6" customHeight="1" x14ac:dyDescent="0.2">
      <c r="A1040" s="178"/>
      <c r="B1040" s="221" t="s">
        <v>985</v>
      </c>
      <c r="C1040" s="213" t="s">
        <v>986</v>
      </c>
      <c r="D1040" s="214" t="s">
        <v>9884</v>
      </c>
      <c r="E1040" s="215"/>
      <c r="F1040" s="216">
        <v>4.6509999999999998</v>
      </c>
      <c r="G1040" s="215"/>
      <c r="H1040" s="215"/>
      <c r="I1040" s="355"/>
    </row>
    <row r="1041" spans="1:9" ht="9.6" customHeight="1" x14ac:dyDescent="0.2">
      <c r="A1041" s="178"/>
      <c r="B1041" s="221" t="s">
        <v>985</v>
      </c>
      <c r="C1041" s="213" t="s">
        <v>986</v>
      </c>
      <c r="D1041" s="214" t="s">
        <v>9885</v>
      </c>
      <c r="E1041" s="215"/>
      <c r="F1041" s="216">
        <v>6.9429999999999996</v>
      </c>
      <c r="G1041" s="215"/>
      <c r="H1041" s="215"/>
      <c r="I1041" s="355"/>
    </row>
    <row r="1042" spans="1:9" ht="9.6" customHeight="1" x14ac:dyDescent="0.2">
      <c r="A1042" s="178"/>
      <c r="B1042" s="221" t="s">
        <v>985</v>
      </c>
      <c r="C1042" s="213" t="s">
        <v>986</v>
      </c>
      <c r="D1042" s="214" t="s">
        <v>6635</v>
      </c>
      <c r="E1042" s="215"/>
      <c r="F1042" s="216">
        <v>3.4689999999999999</v>
      </c>
      <c r="G1042" s="215"/>
      <c r="H1042" s="215"/>
      <c r="I1042" s="355"/>
    </row>
    <row r="1043" spans="1:9" ht="9.6" customHeight="1" x14ac:dyDescent="0.2">
      <c r="A1043" s="178"/>
      <c r="B1043" s="221" t="s">
        <v>985</v>
      </c>
      <c r="C1043" s="213" t="s">
        <v>986</v>
      </c>
      <c r="D1043" s="214" t="s">
        <v>9886</v>
      </c>
      <c r="E1043" s="215"/>
      <c r="F1043" s="216">
        <v>3.4889999999999999</v>
      </c>
      <c r="G1043" s="215"/>
      <c r="H1043" s="215"/>
      <c r="I1043" s="355"/>
    </row>
    <row r="1044" spans="1:9" ht="9.6" customHeight="1" x14ac:dyDescent="0.2">
      <c r="A1044" s="178"/>
      <c r="B1044" s="221" t="s">
        <v>985</v>
      </c>
      <c r="C1044" s="213" t="s">
        <v>986</v>
      </c>
      <c r="D1044" s="214" t="s">
        <v>9887</v>
      </c>
      <c r="E1044" s="215"/>
      <c r="F1044" s="216">
        <v>7.0359999999999996</v>
      </c>
      <c r="G1044" s="215"/>
      <c r="H1044" s="215"/>
      <c r="I1044" s="355"/>
    </row>
    <row r="1045" spans="1:9" ht="9.6" customHeight="1" x14ac:dyDescent="0.2">
      <c r="A1045" s="178"/>
      <c r="B1045" s="221" t="s">
        <v>985</v>
      </c>
      <c r="C1045" s="213" t="s">
        <v>986</v>
      </c>
      <c r="D1045" s="214" t="s">
        <v>9888</v>
      </c>
      <c r="E1045" s="215"/>
      <c r="F1045" s="216">
        <v>3.5379999999999998</v>
      </c>
      <c r="G1045" s="215"/>
      <c r="H1045" s="215"/>
      <c r="I1045" s="355"/>
    </row>
    <row r="1046" spans="1:9" ht="9.6" customHeight="1" x14ac:dyDescent="0.2">
      <c r="A1046" s="178"/>
      <c r="B1046" s="221" t="s">
        <v>985</v>
      </c>
      <c r="C1046" s="213" t="s">
        <v>986</v>
      </c>
      <c r="D1046" s="214" t="s">
        <v>9889</v>
      </c>
      <c r="E1046" s="215"/>
      <c r="F1046" s="216">
        <v>5.49</v>
      </c>
      <c r="G1046" s="215"/>
      <c r="H1046" s="215"/>
      <c r="I1046" s="355"/>
    </row>
    <row r="1047" spans="1:9" ht="9.6" customHeight="1" x14ac:dyDescent="0.2">
      <c r="A1047" s="178"/>
      <c r="B1047" s="221" t="s">
        <v>985</v>
      </c>
      <c r="C1047" s="213" t="s">
        <v>986</v>
      </c>
      <c r="D1047" s="214" t="s">
        <v>9890</v>
      </c>
      <c r="E1047" s="215"/>
      <c r="F1047" s="216">
        <v>0.98599999999999999</v>
      </c>
      <c r="G1047" s="215"/>
      <c r="H1047" s="215"/>
      <c r="I1047" s="355"/>
    </row>
    <row r="1048" spans="1:9" ht="9.6" customHeight="1" x14ac:dyDescent="0.2">
      <c r="A1048" s="178"/>
      <c r="B1048" s="221" t="s">
        <v>985</v>
      </c>
      <c r="C1048" s="213" t="s">
        <v>986</v>
      </c>
      <c r="D1048" s="214" t="s">
        <v>9891</v>
      </c>
      <c r="E1048" s="215"/>
      <c r="F1048" s="216">
        <v>10.544</v>
      </c>
      <c r="G1048" s="215"/>
      <c r="H1048" s="215"/>
      <c r="I1048" s="355"/>
    </row>
    <row r="1049" spans="1:9" ht="9.6" customHeight="1" x14ac:dyDescent="0.2">
      <c r="A1049" s="178"/>
      <c r="B1049" s="221" t="s">
        <v>985</v>
      </c>
      <c r="C1049" s="213" t="s">
        <v>986</v>
      </c>
      <c r="D1049" s="214" t="s">
        <v>9892</v>
      </c>
      <c r="E1049" s="215"/>
      <c r="F1049" s="216">
        <v>10.583</v>
      </c>
      <c r="G1049" s="215"/>
      <c r="H1049" s="215"/>
      <c r="I1049" s="355"/>
    </row>
    <row r="1050" spans="1:9" ht="9.6" customHeight="1" x14ac:dyDescent="0.2">
      <c r="A1050" s="178"/>
      <c r="B1050" s="221" t="s">
        <v>985</v>
      </c>
      <c r="C1050" s="213" t="s">
        <v>986</v>
      </c>
      <c r="D1050" s="214" t="s">
        <v>6635</v>
      </c>
      <c r="E1050" s="215"/>
      <c r="F1050" s="216">
        <v>3.4689999999999999</v>
      </c>
      <c r="G1050" s="215"/>
      <c r="H1050" s="215"/>
      <c r="I1050" s="355"/>
    </row>
    <row r="1051" spans="1:9" ht="9.6" customHeight="1" x14ac:dyDescent="0.2">
      <c r="A1051" s="178"/>
      <c r="B1051" s="221" t="s">
        <v>985</v>
      </c>
      <c r="C1051" s="213" t="s">
        <v>986</v>
      </c>
      <c r="D1051" s="214" t="s">
        <v>6260</v>
      </c>
      <c r="E1051" s="215"/>
      <c r="F1051" s="216">
        <v>2.8079999999999998</v>
      </c>
      <c r="G1051" s="215"/>
      <c r="H1051" s="215"/>
      <c r="I1051" s="355"/>
    </row>
    <row r="1052" spans="1:9" ht="9.6" customHeight="1" x14ac:dyDescent="0.2">
      <c r="A1052" s="178"/>
      <c r="B1052" s="221" t="s">
        <v>985</v>
      </c>
      <c r="C1052" s="213" t="s">
        <v>986</v>
      </c>
      <c r="D1052" s="214" t="s">
        <v>9893</v>
      </c>
      <c r="E1052" s="215"/>
      <c r="F1052" s="216">
        <v>1.06</v>
      </c>
      <c r="G1052" s="215"/>
      <c r="H1052" s="215"/>
      <c r="I1052" s="355"/>
    </row>
    <row r="1053" spans="1:9" ht="9.6" customHeight="1" x14ac:dyDescent="0.2">
      <c r="A1053" s="178"/>
      <c r="B1053" s="221" t="s">
        <v>985</v>
      </c>
      <c r="C1053" s="213" t="s">
        <v>986</v>
      </c>
      <c r="D1053" s="214" t="s">
        <v>9894</v>
      </c>
      <c r="E1053" s="215"/>
      <c r="F1053" s="216">
        <v>7.1230000000000002</v>
      </c>
      <c r="G1053" s="215"/>
      <c r="H1053" s="215"/>
      <c r="I1053" s="355"/>
    </row>
    <row r="1054" spans="1:9" ht="9.6" customHeight="1" x14ac:dyDescent="0.2">
      <c r="A1054" s="178"/>
      <c r="B1054" s="221" t="s">
        <v>985</v>
      </c>
      <c r="C1054" s="213" t="s">
        <v>986</v>
      </c>
      <c r="D1054" s="214" t="s">
        <v>9895</v>
      </c>
      <c r="E1054" s="215"/>
      <c r="F1054" s="216">
        <v>3.4950000000000001</v>
      </c>
      <c r="G1054" s="215"/>
      <c r="H1054" s="215"/>
      <c r="I1054" s="355"/>
    </row>
    <row r="1055" spans="1:9" ht="9.6" customHeight="1" x14ac:dyDescent="0.2">
      <c r="A1055" s="181"/>
      <c r="B1055" s="221" t="s">
        <v>985</v>
      </c>
      <c r="C1055" s="223" t="s">
        <v>986</v>
      </c>
      <c r="D1055" s="224" t="s">
        <v>988</v>
      </c>
      <c r="E1055" s="225"/>
      <c r="F1055" s="226">
        <v>92.391000000000005</v>
      </c>
      <c r="G1055" s="225"/>
      <c r="H1055" s="225"/>
      <c r="I1055" s="355"/>
    </row>
    <row r="1056" spans="1:9" ht="9.6" customHeight="1" x14ac:dyDescent="0.2">
      <c r="A1056" s="177"/>
      <c r="B1056" s="221" t="s">
        <v>985</v>
      </c>
      <c r="C1056" s="210" t="s">
        <v>986</v>
      </c>
      <c r="D1056" s="211" t="s">
        <v>6606</v>
      </c>
      <c r="E1056" s="212"/>
      <c r="F1056" s="210" t="s">
        <v>986</v>
      </c>
      <c r="G1056" s="212"/>
      <c r="H1056" s="212"/>
      <c r="I1056" s="355"/>
    </row>
    <row r="1057" spans="1:9" ht="9.6" customHeight="1" x14ac:dyDescent="0.2">
      <c r="A1057" s="178"/>
      <c r="B1057" s="221" t="s">
        <v>985</v>
      </c>
      <c r="C1057" s="213" t="s">
        <v>986</v>
      </c>
      <c r="D1057" s="214" t="s">
        <v>9896</v>
      </c>
      <c r="E1057" s="215"/>
      <c r="F1057" s="216">
        <v>3.4750000000000001</v>
      </c>
      <c r="G1057" s="215"/>
      <c r="H1057" s="215"/>
      <c r="I1057" s="355"/>
    </row>
    <row r="1058" spans="1:9" ht="9.6" customHeight="1" x14ac:dyDescent="0.2">
      <c r="A1058" s="178"/>
      <c r="B1058" s="221" t="s">
        <v>985</v>
      </c>
      <c r="C1058" s="213" t="s">
        <v>986</v>
      </c>
      <c r="D1058" s="214" t="s">
        <v>9897</v>
      </c>
      <c r="E1058" s="215"/>
      <c r="F1058" s="216">
        <v>3.508</v>
      </c>
      <c r="G1058" s="215"/>
      <c r="H1058" s="215"/>
      <c r="I1058" s="355"/>
    </row>
    <row r="1059" spans="1:9" ht="9.6" customHeight="1" x14ac:dyDescent="0.2">
      <c r="A1059" s="178"/>
      <c r="B1059" s="221" t="s">
        <v>985</v>
      </c>
      <c r="C1059" s="213" t="s">
        <v>986</v>
      </c>
      <c r="D1059" s="214" t="s">
        <v>9898</v>
      </c>
      <c r="E1059" s="215"/>
      <c r="F1059" s="216">
        <v>3.45</v>
      </c>
      <c r="G1059" s="215"/>
      <c r="H1059" s="215"/>
      <c r="I1059" s="355"/>
    </row>
    <row r="1060" spans="1:9" ht="9.6" customHeight="1" x14ac:dyDescent="0.2">
      <c r="A1060" s="178"/>
      <c r="B1060" s="221" t="s">
        <v>985</v>
      </c>
      <c r="C1060" s="213" t="s">
        <v>986</v>
      </c>
      <c r="D1060" s="214" t="s">
        <v>9899</v>
      </c>
      <c r="E1060" s="215"/>
      <c r="F1060" s="216">
        <v>3.96</v>
      </c>
      <c r="G1060" s="215"/>
      <c r="H1060" s="215"/>
      <c r="I1060" s="355"/>
    </row>
    <row r="1061" spans="1:9" ht="9.6" customHeight="1" x14ac:dyDescent="0.2">
      <c r="A1061" s="178"/>
      <c r="B1061" s="221" t="s">
        <v>985</v>
      </c>
      <c r="C1061" s="213" t="s">
        <v>986</v>
      </c>
      <c r="D1061" s="214" t="s">
        <v>9900</v>
      </c>
      <c r="E1061" s="215"/>
      <c r="F1061" s="216">
        <v>3.5339999999999998</v>
      </c>
      <c r="G1061" s="215"/>
      <c r="H1061" s="215"/>
      <c r="I1061" s="355"/>
    </row>
    <row r="1062" spans="1:9" ht="9.6" customHeight="1" x14ac:dyDescent="0.2">
      <c r="A1062" s="178"/>
      <c r="B1062" s="221" t="s">
        <v>985</v>
      </c>
      <c r="C1062" s="213" t="s">
        <v>986</v>
      </c>
      <c r="D1062" s="214" t="s">
        <v>9901</v>
      </c>
      <c r="E1062" s="215"/>
      <c r="F1062" s="216">
        <v>5.7889999999999997</v>
      </c>
      <c r="G1062" s="215"/>
      <c r="H1062" s="215"/>
      <c r="I1062" s="355"/>
    </row>
    <row r="1063" spans="1:9" ht="9.6" customHeight="1" x14ac:dyDescent="0.2">
      <c r="A1063" s="178"/>
      <c r="B1063" s="221" t="s">
        <v>985</v>
      </c>
      <c r="C1063" s="213" t="s">
        <v>986</v>
      </c>
      <c r="D1063" s="214" t="s">
        <v>9902</v>
      </c>
      <c r="E1063" s="215"/>
      <c r="F1063" s="216">
        <v>3.4860000000000002</v>
      </c>
      <c r="G1063" s="215"/>
      <c r="H1063" s="215"/>
      <c r="I1063" s="355"/>
    </row>
    <row r="1064" spans="1:9" ht="9.6" customHeight="1" x14ac:dyDescent="0.2">
      <c r="A1064" s="178"/>
      <c r="B1064" s="221" t="s">
        <v>985</v>
      </c>
      <c r="C1064" s="213" t="s">
        <v>986</v>
      </c>
      <c r="D1064" s="214" t="s">
        <v>6260</v>
      </c>
      <c r="E1064" s="215"/>
      <c r="F1064" s="216">
        <v>2.8079999999999998</v>
      </c>
      <c r="G1064" s="215"/>
      <c r="H1064" s="215"/>
      <c r="I1064" s="355"/>
    </row>
    <row r="1065" spans="1:9" ht="9.6" customHeight="1" x14ac:dyDescent="0.2">
      <c r="A1065" s="178"/>
      <c r="B1065" s="221" t="s">
        <v>985</v>
      </c>
      <c r="C1065" s="213" t="s">
        <v>986</v>
      </c>
      <c r="D1065" s="214" t="s">
        <v>9903</v>
      </c>
      <c r="E1065" s="215"/>
      <c r="F1065" s="216">
        <v>3.4729999999999999</v>
      </c>
      <c r="G1065" s="215"/>
      <c r="H1065" s="215"/>
      <c r="I1065" s="355"/>
    </row>
    <row r="1066" spans="1:9" ht="9.6" customHeight="1" x14ac:dyDescent="0.2">
      <c r="A1066" s="178"/>
      <c r="B1066" s="221" t="s">
        <v>985</v>
      </c>
      <c r="C1066" s="213" t="s">
        <v>986</v>
      </c>
      <c r="D1066" s="214" t="s">
        <v>9902</v>
      </c>
      <c r="E1066" s="215"/>
      <c r="F1066" s="216">
        <v>3.4860000000000002</v>
      </c>
      <c r="G1066" s="215"/>
      <c r="H1066" s="215"/>
      <c r="I1066" s="355"/>
    </row>
    <row r="1067" spans="1:9" ht="9.6" customHeight="1" x14ac:dyDescent="0.2">
      <c r="A1067" s="178"/>
      <c r="B1067" s="221" t="s">
        <v>985</v>
      </c>
      <c r="C1067" s="213" t="s">
        <v>986</v>
      </c>
      <c r="D1067" s="214" t="s">
        <v>9904</v>
      </c>
      <c r="E1067" s="215"/>
      <c r="F1067" s="216">
        <v>3.4430000000000001</v>
      </c>
      <c r="G1067" s="215"/>
      <c r="H1067" s="215"/>
      <c r="I1067" s="355"/>
    </row>
    <row r="1068" spans="1:9" ht="9.6" customHeight="1" x14ac:dyDescent="0.2">
      <c r="A1068" s="178"/>
      <c r="B1068" s="221" t="s">
        <v>985</v>
      </c>
      <c r="C1068" s="213" t="s">
        <v>986</v>
      </c>
      <c r="D1068" s="214" t="s">
        <v>9905</v>
      </c>
      <c r="E1068" s="215"/>
      <c r="F1068" s="216">
        <v>3.4820000000000002</v>
      </c>
      <c r="G1068" s="215"/>
      <c r="H1068" s="215"/>
      <c r="I1068" s="355"/>
    </row>
    <row r="1069" spans="1:9" ht="9.6" customHeight="1" x14ac:dyDescent="0.2">
      <c r="A1069" s="178"/>
      <c r="B1069" s="221" t="s">
        <v>985</v>
      </c>
      <c r="C1069" s="213" t="s">
        <v>986</v>
      </c>
      <c r="D1069" s="214" t="s">
        <v>9906</v>
      </c>
      <c r="E1069" s="215"/>
      <c r="F1069" s="216">
        <v>3.5019999999999998</v>
      </c>
      <c r="G1069" s="215"/>
      <c r="H1069" s="215"/>
      <c r="I1069" s="355"/>
    </row>
    <row r="1070" spans="1:9" ht="9.6" customHeight="1" x14ac:dyDescent="0.2">
      <c r="A1070" s="178"/>
      <c r="B1070" s="221" t="s">
        <v>985</v>
      </c>
      <c r="C1070" s="213" t="s">
        <v>986</v>
      </c>
      <c r="D1070" s="214" t="s">
        <v>9907</v>
      </c>
      <c r="E1070" s="215"/>
      <c r="F1070" s="216">
        <v>7.109</v>
      </c>
      <c r="G1070" s="215"/>
      <c r="H1070" s="215"/>
      <c r="I1070" s="355"/>
    </row>
    <row r="1071" spans="1:9" ht="9.6" customHeight="1" x14ac:dyDescent="0.2">
      <c r="A1071" s="181"/>
      <c r="B1071" s="221" t="s">
        <v>985</v>
      </c>
      <c r="C1071" s="223" t="s">
        <v>986</v>
      </c>
      <c r="D1071" s="224" t="s">
        <v>988</v>
      </c>
      <c r="E1071" s="225"/>
      <c r="F1071" s="226">
        <v>54.505000000000003</v>
      </c>
      <c r="G1071" s="225"/>
      <c r="H1071" s="225"/>
      <c r="I1071" s="355"/>
    </row>
    <row r="1072" spans="1:9" ht="9.6" customHeight="1" x14ac:dyDescent="0.2">
      <c r="A1072" s="177"/>
      <c r="B1072" s="221" t="s">
        <v>985</v>
      </c>
      <c r="C1072" s="210" t="s">
        <v>986</v>
      </c>
      <c r="D1072" s="211" t="s">
        <v>6623</v>
      </c>
      <c r="E1072" s="212"/>
      <c r="F1072" s="210" t="s">
        <v>986</v>
      </c>
      <c r="G1072" s="212"/>
      <c r="H1072" s="212"/>
      <c r="I1072" s="355"/>
    </row>
    <row r="1073" spans="1:9" ht="9.6" customHeight="1" x14ac:dyDescent="0.2">
      <c r="A1073" s="178"/>
      <c r="B1073" s="221" t="s">
        <v>985</v>
      </c>
      <c r="C1073" s="213" t="s">
        <v>986</v>
      </c>
      <c r="D1073" s="214" t="s">
        <v>9908</v>
      </c>
      <c r="E1073" s="215"/>
      <c r="F1073" s="216">
        <v>7.1289999999999996</v>
      </c>
      <c r="G1073" s="215"/>
      <c r="H1073" s="215"/>
      <c r="I1073" s="355"/>
    </row>
    <row r="1074" spans="1:9" ht="9.6" customHeight="1" x14ac:dyDescent="0.2">
      <c r="A1074" s="178"/>
      <c r="B1074" s="221" t="s">
        <v>985</v>
      </c>
      <c r="C1074" s="213" t="s">
        <v>986</v>
      </c>
      <c r="D1074" s="214" t="s">
        <v>9909</v>
      </c>
      <c r="E1074" s="215"/>
      <c r="F1074" s="216">
        <v>4.0199999999999996</v>
      </c>
      <c r="G1074" s="215"/>
      <c r="H1074" s="215"/>
      <c r="I1074" s="355"/>
    </row>
    <row r="1075" spans="1:9" ht="9.6" customHeight="1" x14ac:dyDescent="0.2">
      <c r="A1075" s="178"/>
      <c r="B1075" s="221" t="s">
        <v>985</v>
      </c>
      <c r="C1075" s="213" t="s">
        <v>986</v>
      </c>
      <c r="D1075" s="214" t="s">
        <v>9910</v>
      </c>
      <c r="E1075" s="215"/>
      <c r="F1075" s="216">
        <v>3.5939999999999999</v>
      </c>
      <c r="G1075" s="215"/>
      <c r="H1075" s="215"/>
      <c r="I1075" s="355"/>
    </row>
    <row r="1076" spans="1:9" ht="9.6" customHeight="1" x14ac:dyDescent="0.2">
      <c r="A1076" s="178"/>
      <c r="B1076" s="221" t="s">
        <v>985</v>
      </c>
      <c r="C1076" s="213" t="s">
        <v>986</v>
      </c>
      <c r="D1076" s="214" t="s">
        <v>9901</v>
      </c>
      <c r="E1076" s="215"/>
      <c r="F1076" s="216">
        <v>5.7889999999999997</v>
      </c>
      <c r="G1076" s="215"/>
      <c r="H1076" s="215"/>
      <c r="I1076" s="355"/>
    </row>
    <row r="1077" spans="1:9" ht="9.6" customHeight="1" x14ac:dyDescent="0.2">
      <c r="A1077" s="178"/>
      <c r="B1077" s="221" t="s">
        <v>985</v>
      </c>
      <c r="C1077" s="213" t="s">
        <v>986</v>
      </c>
      <c r="D1077" s="214" t="s">
        <v>9911</v>
      </c>
      <c r="E1077" s="215"/>
      <c r="F1077" s="216">
        <v>28.699000000000002</v>
      </c>
      <c r="G1077" s="215"/>
      <c r="H1077" s="215"/>
      <c r="I1077" s="355"/>
    </row>
    <row r="1078" spans="1:9" ht="9.6" customHeight="1" x14ac:dyDescent="0.2">
      <c r="A1078" s="178"/>
      <c r="B1078" s="221" t="s">
        <v>985</v>
      </c>
      <c r="C1078" s="213" t="s">
        <v>986</v>
      </c>
      <c r="D1078" s="214" t="s">
        <v>9912</v>
      </c>
      <c r="E1078" s="215"/>
      <c r="F1078" s="216">
        <v>3.43</v>
      </c>
      <c r="G1078" s="215"/>
      <c r="H1078" s="215"/>
      <c r="I1078" s="355"/>
    </row>
    <row r="1079" spans="1:9" ht="9.6" customHeight="1" x14ac:dyDescent="0.2">
      <c r="A1079" s="178"/>
      <c r="B1079" s="221" t="s">
        <v>985</v>
      </c>
      <c r="C1079" s="213" t="s">
        <v>986</v>
      </c>
      <c r="D1079" s="214" t="s">
        <v>9913</v>
      </c>
      <c r="E1079" s="215"/>
      <c r="F1079" s="216">
        <v>3.4009999999999998</v>
      </c>
      <c r="G1079" s="215"/>
      <c r="H1079" s="215"/>
      <c r="I1079" s="355"/>
    </row>
    <row r="1080" spans="1:9" ht="9.6" customHeight="1" x14ac:dyDescent="0.2">
      <c r="A1080" s="178"/>
      <c r="B1080" s="221" t="s">
        <v>985</v>
      </c>
      <c r="C1080" s="213" t="s">
        <v>986</v>
      </c>
      <c r="D1080" s="214" t="s">
        <v>9914</v>
      </c>
      <c r="E1080" s="215"/>
      <c r="F1080" s="216">
        <v>3.4590000000000001</v>
      </c>
      <c r="G1080" s="215"/>
      <c r="H1080" s="215"/>
      <c r="I1080" s="355"/>
    </row>
    <row r="1081" spans="1:9" ht="9.6" customHeight="1" x14ac:dyDescent="0.2">
      <c r="A1081" s="178"/>
      <c r="B1081" s="221" t="s">
        <v>985</v>
      </c>
      <c r="C1081" s="213" t="s">
        <v>986</v>
      </c>
      <c r="D1081" s="214" t="s">
        <v>9912</v>
      </c>
      <c r="E1081" s="215"/>
      <c r="F1081" s="216">
        <v>3.43</v>
      </c>
      <c r="G1081" s="215"/>
      <c r="H1081" s="215"/>
      <c r="I1081" s="355"/>
    </row>
    <row r="1082" spans="1:9" ht="9.6" customHeight="1" x14ac:dyDescent="0.2">
      <c r="A1082" s="178"/>
      <c r="B1082" s="221" t="s">
        <v>985</v>
      </c>
      <c r="C1082" s="213" t="s">
        <v>986</v>
      </c>
      <c r="D1082" s="214" t="s">
        <v>9915</v>
      </c>
      <c r="E1082" s="215"/>
      <c r="F1082" s="216">
        <v>3.5409999999999999</v>
      </c>
      <c r="G1082" s="215"/>
      <c r="H1082" s="215"/>
      <c r="I1082" s="355"/>
    </row>
    <row r="1083" spans="1:9" ht="9.6" customHeight="1" x14ac:dyDescent="0.2">
      <c r="A1083" s="178"/>
      <c r="B1083" s="221" t="s">
        <v>985</v>
      </c>
      <c r="C1083" s="213" t="s">
        <v>986</v>
      </c>
      <c r="D1083" s="214" t="s">
        <v>9916</v>
      </c>
      <c r="E1083" s="215"/>
      <c r="F1083" s="216">
        <v>3.512</v>
      </c>
      <c r="G1083" s="215"/>
      <c r="H1083" s="215"/>
      <c r="I1083" s="355"/>
    </row>
    <row r="1084" spans="1:9" ht="9.6" customHeight="1" x14ac:dyDescent="0.2">
      <c r="A1084" s="178"/>
      <c r="B1084" s="221" t="s">
        <v>985</v>
      </c>
      <c r="C1084" s="213" t="s">
        <v>986</v>
      </c>
      <c r="D1084" s="214" t="s">
        <v>9917</v>
      </c>
      <c r="E1084" s="215"/>
      <c r="F1084" s="216">
        <v>3.4820000000000002</v>
      </c>
      <c r="G1084" s="215"/>
      <c r="H1084" s="215"/>
      <c r="I1084" s="355"/>
    </row>
    <row r="1085" spans="1:9" ht="9.6" customHeight="1" x14ac:dyDescent="0.2">
      <c r="A1085" s="178"/>
      <c r="B1085" s="221" t="s">
        <v>985</v>
      </c>
      <c r="C1085" s="213" t="s">
        <v>986</v>
      </c>
      <c r="D1085" s="214" t="s">
        <v>6645</v>
      </c>
      <c r="E1085" s="215"/>
      <c r="F1085" s="216">
        <v>10.484</v>
      </c>
      <c r="G1085" s="215"/>
      <c r="H1085" s="215"/>
      <c r="I1085" s="355"/>
    </row>
    <row r="1086" spans="1:9" ht="9.6" customHeight="1" x14ac:dyDescent="0.2">
      <c r="A1086" s="178"/>
      <c r="B1086" s="221" t="s">
        <v>985</v>
      </c>
      <c r="C1086" s="213" t="s">
        <v>986</v>
      </c>
      <c r="D1086" s="214" t="s">
        <v>9918</v>
      </c>
      <c r="E1086" s="215"/>
      <c r="F1086" s="216">
        <v>3.4660000000000002</v>
      </c>
      <c r="G1086" s="215"/>
      <c r="H1086" s="215"/>
      <c r="I1086" s="355"/>
    </row>
    <row r="1087" spans="1:9" ht="9.6" customHeight="1" x14ac:dyDescent="0.2">
      <c r="A1087" s="178"/>
      <c r="B1087" s="221" t="s">
        <v>985</v>
      </c>
      <c r="C1087" s="213" t="s">
        <v>986</v>
      </c>
      <c r="D1087" s="214" t="s">
        <v>9919</v>
      </c>
      <c r="E1087" s="215"/>
      <c r="F1087" s="216">
        <v>3.5419999999999998</v>
      </c>
      <c r="G1087" s="215"/>
      <c r="H1087" s="215"/>
      <c r="I1087" s="355"/>
    </row>
    <row r="1088" spans="1:9" ht="9.6" customHeight="1" x14ac:dyDescent="0.2">
      <c r="A1088" s="178"/>
      <c r="B1088" s="221" t="s">
        <v>985</v>
      </c>
      <c r="C1088" s="213" t="s">
        <v>986</v>
      </c>
      <c r="D1088" s="214" t="s">
        <v>9920</v>
      </c>
      <c r="E1088" s="215"/>
      <c r="F1088" s="216">
        <v>10.664</v>
      </c>
      <c r="G1088" s="215"/>
      <c r="H1088" s="215"/>
      <c r="I1088" s="355"/>
    </row>
    <row r="1089" spans="1:9" ht="9.6" customHeight="1" x14ac:dyDescent="0.2">
      <c r="A1089" s="178"/>
      <c r="B1089" s="221" t="s">
        <v>985</v>
      </c>
      <c r="C1089" s="213" t="s">
        <v>986</v>
      </c>
      <c r="D1089" s="214" t="s">
        <v>6597</v>
      </c>
      <c r="E1089" s="215"/>
      <c r="F1089" s="216">
        <v>3.5350000000000001</v>
      </c>
      <c r="G1089" s="215"/>
      <c r="H1089" s="215"/>
      <c r="I1089" s="355"/>
    </row>
    <row r="1090" spans="1:9" ht="9.6" customHeight="1" x14ac:dyDescent="0.2">
      <c r="A1090" s="178"/>
      <c r="B1090" s="221" t="s">
        <v>985</v>
      </c>
      <c r="C1090" s="213" t="s">
        <v>986</v>
      </c>
      <c r="D1090" s="214" t="s">
        <v>9921</v>
      </c>
      <c r="E1090" s="215"/>
      <c r="F1090" s="216">
        <v>0.86099999999999999</v>
      </c>
      <c r="G1090" s="215"/>
      <c r="H1090" s="215"/>
      <c r="I1090" s="355"/>
    </row>
    <row r="1091" spans="1:9" ht="9.6" customHeight="1" x14ac:dyDescent="0.2">
      <c r="A1091" s="181"/>
      <c r="B1091" s="221" t="s">
        <v>985</v>
      </c>
      <c r="C1091" s="223" t="s">
        <v>986</v>
      </c>
      <c r="D1091" s="224" t="s">
        <v>988</v>
      </c>
      <c r="E1091" s="225"/>
      <c r="F1091" s="226">
        <v>106.038</v>
      </c>
      <c r="G1091" s="225"/>
      <c r="H1091" s="225"/>
      <c r="I1091" s="355"/>
    </row>
    <row r="1092" spans="1:9" ht="9.6" customHeight="1" x14ac:dyDescent="0.2">
      <c r="A1092" s="177"/>
      <c r="B1092" s="221" t="s">
        <v>985</v>
      </c>
      <c r="C1092" s="210" t="s">
        <v>986</v>
      </c>
      <c r="D1092" s="211" t="s">
        <v>6638</v>
      </c>
      <c r="E1092" s="212"/>
      <c r="F1092" s="210" t="s">
        <v>986</v>
      </c>
      <c r="G1092" s="212"/>
      <c r="H1092" s="212"/>
      <c r="I1092" s="355"/>
    </row>
    <row r="1093" spans="1:9" ht="9.6" customHeight="1" x14ac:dyDescent="0.2">
      <c r="A1093" s="178"/>
      <c r="B1093" s="221" t="s">
        <v>985</v>
      </c>
      <c r="C1093" s="213" t="s">
        <v>986</v>
      </c>
      <c r="D1093" s="214" t="s">
        <v>9922</v>
      </c>
      <c r="E1093" s="215"/>
      <c r="F1093" s="216">
        <v>3.5409999999999999</v>
      </c>
      <c r="G1093" s="215"/>
      <c r="H1093" s="215"/>
      <c r="I1093" s="355"/>
    </row>
    <row r="1094" spans="1:9" ht="9.6" customHeight="1" x14ac:dyDescent="0.2">
      <c r="A1094" s="178"/>
      <c r="B1094" s="221" t="s">
        <v>985</v>
      </c>
      <c r="C1094" s="213" t="s">
        <v>986</v>
      </c>
      <c r="D1094" s="214" t="s">
        <v>9923</v>
      </c>
      <c r="E1094" s="215"/>
      <c r="F1094" s="216">
        <v>6.99</v>
      </c>
      <c r="G1094" s="215"/>
      <c r="H1094" s="215"/>
      <c r="I1094" s="355"/>
    </row>
    <row r="1095" spans="1:9" ht="9.6" customHeight="1" x14ac:dyDescent="0.2">
      <c r="A1095" s="178"/>
      <c r="B1095" s="221" t="s">
        <v>985</v>
      </c>
      <c r="C1095" s="213" t="s">
        <v>986</v>
      </c>
      <c r="D1095" s="214" t="s">
        <v>6617</v>
      </c>
      <c r="E1095" s="215"/>
      <c r="F1095" s="216">
        <v>2.851</v>
      </c>
      <c r="G1095" s="215"/>
      <c r="H1095" s="215"/>
      <c r="I1095" s="355"/>
    </row>
    <row r="1096" spans="1:9" ht="9.6" customHeight="1" x14ac:dyDescent="0.2">
      <c r="A1096" s="178"/>
      <c r="B1096" s="221" t="s">
        <v>985</v>
      </c>
      <c r="C1096" s="213" t="s">
        <v>986</v>
      </c>
      <c r="D1096" s="214" t="s">
        <v>9924</v>
      </c>
      <c r="E1096" s="215"/>
      <c r="F1096" s="216">
        <v>3.6960000000000002</v>
      </c>
      <c r="G1096" s="215"/>
      <c r="H1096" s="215"/>
      <c r="I1096" s="355"/>
    </row>
    <row r="1097" spans="1:9" ht="9.6" customHeight="1" x14ac:dyDescent="0.2">
      <c r="A1097" s="178"/>
      <c r="B1097" s="221" t="s">
        <v>985</v>
      </c>
      <c r="C1097" s="213" t="s">
        <v>986</v>
      </c>
      <c r="D1097" s="214" t="s">
        <v>9925</v>
      </c>
      <c r="E1097" s="215"/>
      <c r="F1097" s="216">
        <v>3.4910000000000001</v>
      </c>
      <c r="G1097" s="215"/>
      <c r="H1097" s="215"/>
      <c r="I1097" s="355"/>
    </row>
    <row r="1098" spans="1:9" ht="9.6" customHeight="1" x14ac:dyDescent="0.2">
      <c r="A1098" s="178"/>
      <c r="B1098" s="221" t="s">
        <v>985</v>
      </c>
      <c r="C1098" s="213" t="s">
        <v>986</v>
      </c>
      <c r="D1098" s="214" t="s">
        <v>9926</v>
      </c>
      <c r="E1098" s="215"/>
      <c r="F1098" s="216">
        <v>5.702</v>
      </c>
      <c r="G1098" s="215"/>
      <c r="H1098" s="215"/>
      <c r="I1098" s="355"/>
    </row>
    <row r="1099" spans="1:9" ht="9.6" customHeight="1" x14ac:dyDescent="0.2">
      <c r="A1099" s="178"/>
      <c r="B1099" s="221" t="s">
        <v>985</v>
      </c>
      <c r="C1099" s="213" t="s">
        <v>986</v>
      </c>
      <c r="D1099" s="214" t="s">
        <v>9927</v>
      </c>
      <c r="E1099" s="215"/>
      <c r="F1099" s="216">
        <v>3.4990000000000001</v>
      </c>
      <c r="G1099" s="215"/>
      <c r="H1099" s="215"/>
      <c r="I1099" s="355"/>
    </row>
    <row r="1100" spans="1:9" ht="9.6" customHeight="1" x14ac:dyDescent="0.2">
      <c r="A1100" s="178"/>
      <c r="B1100" s="221" t="s">
        <v>985</v>
      </c>
      <c r="C1100" s="213" t="s">
        <v>986</v>
      </c>
      <c r="D1100" s="214" t="s">
        <v>9886</v>
      </c>
      <c r="E1100" s="215"/>
      <c r="F1100" s="216">
        <v>3.4889999999999999</v>
      </c>
      <c r="G1100" s="215"/>
      <c r="H1100" s="215"/>
      <c r="I1100" s="355"/>
    </row>
    <row r="1101" spans="1:9" ht="9.6" customHeight="1" x14ac:dyDescent="0.2">
      <c r="A1101" s="178"/>
      <c r="B1101" s="221" t="s">
        <v>985</v>
      </c>
      <c r="C1101" s="213" t="s">
        <v>986</v>
      </c>
      <c r="D1101" s="214" t="s">
        <v>9928</v>
      </c>
      <c r="E1101" s="215"/>
      <c r="F1101" s="216">
        <v>3.4630000000000001</v>
      </c>
      <c r="G1101" s="215"/>
      <c r="H1101" s="215"/>
      <c r="I1101" s="355"/>
    </row>
    <row r="1102" spans="1:9" ht="9.6" customHeight="1" x14ac:dyDescent="0.2">
      <c r="A1102" s="178"/>
      <c r="B1102" s="221" t="s">
        <v>985</v>
      </c>
      <c r="C1102" s="213" t="s">
        <v>986</v>
      </c>
      <c r="D1102" s="214" t="s">
        <v>9904</v>
      </c>
      <c r="E1102" s="215"/>
      <c r="F1102" s="216">
        <v>3.4430000000000001</v>
      </c>
      <c r="G1102" s="215"/>
      <c r="H1102" s="215"/>
      <c r="I1102" s="355"/>
    </row>
    <row r="1103" spans="1:9" ht="9.6" customHeight="1" x14ac:dyDescent="0.2">
      <c r="A1103" s="178"/>
      <c r="B1103" s="221" t="s">
        <v>985</v>
      </c>
      <c r="C1103" s="213" t="s">
        <v>986</v>
      </c>
      <c r="D1103" s="214" t="s">
        <v>9929</v>
      </c>
      <c r="E1103" s="215"/>
      <c r="F1103" s="216">
        <v>3.4790000000000001</v>
      </c>
      <c r="G1103" s="215"/>
      <c r="H1103" s="215"/>
      <c r="I1103" s="355"/>
    </row>
    <row r="1104" spans="1:9" ht="9.6" customHeight="1" x14ac:dyDescent="0.2">
      <c r="A1104" s="178"/>
      <c r="B1104" s="221" t="s">
        <v>985</v>
      </c>
      <c r="C1104" s="213" t="s">
        <v>986</v>
      </c>
      <c r="D1104" s="214" t="s">
        <v>9903</v>
      </c>
      <c r="E1104" s="215"/>
      <c r="F1104" s="216">
        <v>3.4729999999999999</v>
      </c>
      <c r="G1104" s="215"/>
      <c r="H1104" s="215"/>
      <c r="I1104" s="355"/>
    </row>
    <row r="1105" spans="1:9" ht="9.6" customHeight="1" x14ac:dyDescent="0.2">
      <c r="A1105" s="178"/>
      <c r="B1105" s="221" t="s">
        <v>985</v>
      </c>
      <c r="C1105" s="213" t="s">
        <v>986</v>
      </c>
      <c r="D1105" s="214" t="s">
        <v>9930</v>
      </c>
      <c r="E1105" s="215"/>
      <c r="F1105" s="216">
        <v>3.496</v>
      </c>
      <c r="G1105" s="215"/>
      <c r="H1105" s="215"/>
      <c r="I1105" s="355"/>
    </row>
    <row r="1106" spans="1:9" ht="9.6" customHeight="1" x14ac:dyDescent="0.2">
      <c r="A1106" s="178"/>
      <c r="B1106" s="221" t="s">
        <v>985</v>
      </c>
      <c r="C1106" s="213" t="s">
        <v>986</v>
      </c>
      <c r="D1106" s="214" t="s">
        <v>9931</v>
      </c>
      <c r="E1106" s="215"/>
      <c r="F1106" s="216">
        <v>6.9580000000000002</v>
      </c>
      <c r="G1106" s="215"/>
      <c r="H1106" s="215"/>
      <c r="I1106" s="355"/>
    </row>
    <row r="1107" spans="1:9" ht="9.6" customHeight="1" x14ac:dyDescent="0.2">
      <c r="A1107" s="178"/>
      <c r="B1107" s="221" t="s">
        <v>985</v>
      </c>
      <c r="C1107" s="213" t="s">
        <v>986</v>
      </c>
      <c r="D1107" s="214" t="s">
        <v>6260</v>
      </c>
      <c r="E1107" s="215"/>
      <c r="F1107" s="216">
        <v>2.8079999999999998</v>
      </c>
      <c r="G1107" s="215"/>
      <c r="H1107" s="215"/>
      <c r="I1107" s="355"/>
    </row>
    <row r="1108" spans="1:9" ht="9.6" customHeight="1" x14ac:dyDescent="0.2">
      <c r="A1108" s="178"/>
      <c r="B1108" s="221" t="s">
        <v>985</v>
      </c>
      <c r="C1108" s="213" t="s">
        <v>986</v>
      </c>
      <c r="D1108" s="214" t="s">
        <v>9932</v>
      </c>
      <c r="E1108" s="215"/>
      <c r="F1108" s="216">
        <v>3.4910000000000001</v>
      </c>
      <c r="G1108" s="215"/>
      <c r="H1108" s="215"/>
      <c r="I1108" s="355"/>
    </row>
    <row r="1109" spans="1:9" ht="9.6" customHeight="1" x14ac:dyDescent="0.2">
      <c r="A1109" s="178"/>
      <c r="B1109" s="221" t="s">
        <v>985</v>
      </c>
      <c r="C1109" s="213" t="s">
        <v>986</v>
      </c>
      <c r="D1109" s="214" t="s">
        <v>9933</v>
      </c>
      <c r="E1109" s="215"/>
      <c r="F1109" s="216">
        <v>3.4649999999999999</v>
      </c>
      <c r="G1109" s="215"/>
      <c r="H1109" s="215"/>
      <c r="I1109" s="355"/>
    </row>
    <row r="1110" spans="1:9" ht="9.6" customHeight="1" x14ac:dyDescent="0.2">
      <c r="A1110" s="178"/>
      <c r="B1110" s="221" t="s">
        <v>985</v>
      </c>
      <c r="C1110" s="213" t="s">
        <v>986</v>
      </c>
      <c r="D1110" s="214" t="s">
        <v>9934</v>
      </c>
      <c r="E1110" s="215"/>
      <c r="F1110" s="216">
        <v>2.6880000000000002</v>
      </c>
      <c r="G1110" s="215"/>
      <c r="H1110" s="215"/>
      <c r="I1110" s="355"/>
    </row>
    <row r="1111" spans="1:9" ht="9.6" customHeight="1" x14ac:dyDescent="0.2">
      <c r="A1111" s="178"/>
      <c r="B1111" s="221" t="s">
        <v>985</v>
      </c>
      <c r="C1111" s="213" t="s">
        <v>986</v>
      </c>
      <c r="D1111" s="214" t="s">
        <v>9935</v>
      </c>
      <c r="E1111" s="215"/>
      <c r="F1111" s="216">
        <v>0.94699999999999995</v>
      </c>
      <c r="G1111" s="215"/>
      <c r="H1111" s="215"/>
      <c r="I1111" s="355"/>
    </row>
    <row r="1112" spans="1:9" ht="9.6" customHeight="1" x14ac:dyDescent="0.2">
      <c r="A1112" s="178"/>
      <c r="B1112" s="221" t="s">
        <v>985</v>
      </c>
      <c r="C1112" s="213" t="s">
        <v>986</v>
      </c>
      <c r="D1112" s="214" t="s">
        <v>9936</v>
      </c>
      <c r="E1112" s="215"/>
      <c r="F1112" s="216">
        <v>3.5150000000000001</v>
      </c>
      <c r="G1112" s="215"/>
      <c r="H1112" s="215"/>
      <c r="I1112" s="355"/>
    </row>
    <row r="1113" spans="1:9" ht="9.6" customHeight="1" x14ac:dyDescent="0.2">
      <c r="A1113" s="178"/>
      <c r="B1113" s="221" t="s">
        <v>985</v>
      </c>
      <c r="C1113" s="213" t="s">
        <v>986</v>
      </c>
      <c r="D1113" s="214" t="s">
        <v>9937</v>
      </c>
      <c r="E1113" s="215"/>
      <c r="F1113" s="216">
        <v>7.016</v>
      </c>
      <c r="G1113" s="215"/>
      <c r="H1113" s="215"/>
      <c r="I1113" s="355"/>
    </row>
    <row r="1114" spans="1:9" ht="9.6" customHeight="1" x14ac:dyDescent="0.2">
      <c r="A1114" s="178"/>
      <c r="B1114" s="221" t="s">
        <v>985</v>
      </c>
      <c r="C1114" s="213" t="s">
        <v>986</v>
      </c>
      <c r="D1114" s="214" t="s">
        <v>9938</v>
      </c>
      <c r="E1114" s="215"/>
      <c r="F1114" s="216">
        <v>0.89400000000000002</v>
      </c>
      <c r="G1114" s="215"/>
      <c r="H1114" s="215"/>
      <c r="I1114" s="355"/>
    </row>
    <row r="1115" spans="1:9" ht="9.6" customHeight="1" x14ac:dyDescent="0.2">
      <c r="A1115" s="181"/>
      <c r="B1115" s="221" t="s">
        <v>985</v>
      </c>
      <c r="C1115" s="223" t="s">
        <v>986</v>
      </c>
      <c r="D1115" s="224" t="s">
        <v>988</v>
      </c>
      <c r="E1115" s="225"/>
      <c r="F1115" s="226">
        <v>82.394999999999996</v>
      </c>
      <c r="G1115" s="225"/>
      <c r="H1115" s="225"/>
      <c r="I1115" s="355"/>
    </row>
    <row r="1116" spans="1:9" ht="9.6" customHeight="1" x14ac:dyDescent="0.2">
      <c r="A1116" s="177"/>
      <c r="B1116" s="221" t="s">
        <v>985</v>
      </c>
      <c r="C1116" s="210" t="s">
        <v>986</v>
      </c>
      <c r="D1116" s="211" t="s">
        <v>6646</v>
      </c>
      <c r="E1116" s="212"/>
      <c r="F1116" s="210" t="s">
        <v>986</v>
      </c>
      <c r="G1116" s="212"/>
      <c r="H1116" s="212"/>
      <c r="I1116" s="355"/>
    </row>
    <row r="1117" spans="1:9" ht="9.6" customHeight="1" x14ac:dyDescent="0.2">
      <c r="A1117" s="178"/>
      <c r="B1117" s="221" t="s">
        <v>985</v>
      </c>
      <c r="C1117" s="213" t="s">
        <v>986</v>
      </c>
      <c r="D1117" s="214" t="s">
        <v>9939</v>
      </c>
      <c r="E1117" s="215"/>
      <c r="F1117" s="216">
        <v>2.0499999999999998</v>
      </c>
      <c r="G1117" s="215"/>
      <c r="H1117" s="215"/>
      <c r="I1117" s="355"/>
    </row>
    <row r="1118" spans="1:9" ht="9.6" customHeight="1" x14ac:dyDescent="0.2">
      <c r="A1118" s="178"/>
      <c r="B1118" s="221" t="s">
        <v>985</v>
      </c>
      <c r="C1118" s="213" t="s">
        <v>986</v>
      </c>
      <c r="D1118" s="214" t="s">
        <v>9940</v>
      </c>
      <c r="E1118" s="215"/>
      <c r="F1118" s="216">
        <v>0.82</v>
      </c>
      <c r="G1118" s="215"/>
      <c r="H1118" s="215"/>
      <c r="I1118" s="355"/>
    </row>
    <row r="1119" spans="1:9" ht="9.6" customHeight="1" x14ac:dyDescent="0.2">
      <c r="A1119" s="178"/>
      <c r="B1119" s="221" t="s">
        <v>985</v>
      </c>
      <c r="C1119" s="213" t="s">
        <v>986</v>
      </c>
      <c r="D1119" s="214" t="s">
        <v>9941</v>
      </c>
      <c r="E1119" s="215"/>
      <c r="F1119" s="216">
        <v>1.845</v>
      </c>
      <c r="G1119" s="215"/>
      <c r="H1119" s="215"/>
      <c r="I1119" s="355"/>
    </row>
    <row r="1120" spans="1:9" ht="9.6" customHeight="1" x14ac:dyDescent="0.2">
      <c r="A1120" s="178"/>
      <c r="B1120" s="221" t="s">
        <v>985</v>
      </c>
      <c r="C1120" s="213" t="s">
        <v>986</v>
      </c>
      <c r="D1120" s="214" t="s">
        <v>9942</v>
      </c>
      <c r="E1120" s="215"/>
      <c r="F1120" s="216">
        <v>2.492</v>
      </c>
      <c r="G1120" s="215"/>
      <c r="H1120" s="215"/>
      <c r="I1120" s="355"/>
    </row>
    <row r="1121" spans="1:9" ht="9.6" customHeight="1" x14ac:dyDescent="0.2">
      <c r="A1121" s="178"/>
      <c r="B1121" s="221" t="s">
        <v>985</v>
      </c>
      <c r="C1121" s="213" t="s">
        <v>986</v>
      </c>
      <c r="D1121" s="214" t="s">
        <v>9943</v>
      </c>
      <c r="E1121" s="215"/>
      <c r="F1121" s="216">
        <v>3.69</v>
      </c>
      <c r="G1121" s="215"/>
      <c r="H1121" s="215"/>
      <c r="I1121" s="355"/>
    </row>
    <row r="1122" spans="1:9" ht="9.6" customHeight="1" x14ac:dyDescent="0.2">
      <c r="A1122" s="181"/>
      <c r="B1122" s="221" t="s">
        <v>985</v>
      </c>
      <c r="C1122" s="223" t="s">
        <v>986</v>
      </c>
      <c r="D1122" s="224" t="s">
        <v>988</v>
      </c>
      <c r="E1122" s="225"/>
      <c r="F1122" s="226">
        <v>10.897</v>
      </c>
      <c r="G1122" s="225"/>
      <c r="H1122" s="225"/>
      <c r="I1122" s="355"/>
    </row>
    <row r="1123" spans="1:9" ht="9.6" customHeight="1" x14ac:dyDescent="0.2">
      <c r="A1123" s="179"/>
      <c r="B1123" s="221" t="s">
        <v>985</v>
      </c>
      <c r="C1123" s="217" t="s">
        <v>986</v>
      </c>
      <c r="D1123" s="218" t="s">
        <v>1023</v>
      </c>
      <c r="E1123" s="219"/>
      <c r="F1123" s="220">
        <v>407.30700000000002</v>
      </c>
      <c r="G1123" s="219"/>
      <c r="H1123" s="219"/>
      <c r="I1123" s="355"/>
    </row>
    <row r="1124" spans="1:9" ht="24.95" customHeight="1" x14ac:dyDescent="0.25">
      <c r="A1124" s="278" t="s">
        <v>2740</v>
      </c>
      <c r="B1124" s="278" t="s">
        <v>979</v>
      </c>
      <c r="C1124" s="279" t="s">
        <v>6663</v>
      </c>
      <c r="D1124" s="280" t="s">
        <v>6664</v>
      </c>
      <c r="E1124" s="281" t="s">
        <v>106</v>
      </c>
      <c r="F1124" s="282">
        <v>698.48400000000004</v>
      </c>
      <c r="G1124" s="67"/>
      <c r="H1124" s="254">
        <f>ROUND(G1124*F1124,2)</f>
        <v>0</v>
      </c>
      <c r="I1124" s="284"/>
    </row>
    <row r="1125" spans="1:9" ht="12" x14ac:dyDescent="0.2">
      <c r="A1125" s="177"/>
      <c r="B1125" s="221" t="s">
        <v>985</v>
      </c>
      <c r="C1125" s="210" t="s">
        <v>986</v>
      </c>
      <c r="D1125" s="211" t="s">
        <v>6665</v>
      </c>
      <c r="E1125" s="212"/>
      <c r="F1125" s="210" t="s">
        <v>986</v>
      </c>
      <c r="G1125" s="212"/>
      <c r="H1125" s="212"/>
      <c r="I1125" s="355"/>
    </row>
    <row r="1126" spans="1:9" ht="12" x14ac:dyDescent="0.2">
      <c r="A1126" s="178"/>
      <c r="B1126" s="221" t="s">
        <v>985</v>
      </c>
      <c r="C1126" s="213" t="s">
        <v>986</v>
      </c>
      <c r="D1126" s="214" t="s">
        <v>9944</v>
      </c>
      <c r="E1126" s="215"/>
      <c r="F1126" s="216">
        <v>72.174999999999997</v>
      </c>
      <c r="G1126" s="215"/>
      <c r="H1126" s="215"/>
      <c r="I1126" s="355"/>
    </row>
    <row r="1127" spans="1:9" ht="12" x14ac:dyDescent="0.2">
      <c r="A1127" s="178"/>
      <c r="B1127" s="221" t="s">
        <v>985</v>
      </c>
      <c r="C1127" s="213" t="s">
        <v>986</v>
      </c>
      <c r="D1127" s="214" t="s">
        <v>9945</v>
      </c>
      <c r="E1127" s="215"/>
      <c r="F1127" s="216">
        <v>-6.48</v>
      </c>
      <c r="G1127" s="215"/>
      <c r="H1127" s="215"/>
      <c r="I1127" s="355"/>
    </row>
    <row r="1128" spans="1:9" ht="12" x14ac:dyDescent="0.2">
      <c r="A1128" s="178"/>
      <c r="B1128" s="221" t="s">
        <v>985</v>
      </c>
      <c r="C1128" s="213" t="s">
        <v>986</v>
      </c>
      <c r="D1128" s="214" t="s">
        <v>9946</v>
      </c>
      <c r="E1128" s="215"/>
      <c r="F1128" s="216">
        <v>-5.76</v>
      </c>
      <c r="G1128" s="215"/>
      <c r="H1128" s="215"/>
      <c r="I1128" s="355"/>
    </row>
    <row r="1129" spans="1:9" ht="12" x14ac:dyDescent="0.2">
      <c r="A1129" s="178"/>
      <c r="B1129" s="221" t="s">
        <v>985</v>
      </c>
      <c r="C1129" s="213" t="s">
        <v>986</v>
      </c>
      <c r="D1129" s="214" t="s">
        <v>9947</v>
      </c>
      <c r="E1129" s="215"/>
      <c r="F1129" s="216">
        <v>4.7759999999999998</v>
      </c>
      <c r="G1129" s="215"/>
      <c r="H1129" s="215"/>
      <c r="I1129" s="355"/>
    </row>
    <row r="1130" spans="1:9" ht="12" x14ac:dyDescent="0.2">
      <c r="A1130" s="178"/>
      <c r="B1130" s="221" t="s">
        <v>985</v>
      </c>
      <c r="C1130" s="213" t="s">
        <v>986</v>
      </c>
      <c r="D1130" s="214" t="s">
        <v>9948</v>
      </c>
      <c r="E1130" s="215"/>
      <c r="F1130" s="216">
        <v>-2.16</v>
      </c>
      <c r="G1130" s="215"/>
      <c r="H1130" s="215"/>
      <c r="I1130" s="355"/>
    </row>
    <row r="1131" spans="1:9" ht="12" x14ac:dyDescent="0.2">
      <c r="A1131" s="178"/>
      <c r="B1131" s="221" t="s">
        <v>985</v>
      </c>
      <c r="C1131" s="213" t="s">
        <v>986</v>
      </c>
      <c r="D1131" s="214" t="s">
        <v>9949</v>
      </c>
      <c r="E1131" s="215"/>
      <c r="F1131" s="216">
        <v>26.952000000000002</v>
      </c>
      <c r="G1131" s="215"/>
      <c r="H1131" s="215"/>
      <c r="I1131" s="355"/>
    </row>
    <row r="1132" spans="1:9" ht="12" x14ac:dyDescent="0.2">
      <c r="A1132" s="178"/>
      <c r="B1132" s="221" t="s">
        <v>985</v>
      </c>
      <c r="C1132" s="213" t="s">
        <v>986</v>
      </c>
      <c r="D1132" s="214" t="s">
        <v>9945</v>
      </c>
      <c r="E1132" s="215"/>
      <c r="F1132" s="216">
        <v>-6.48</v>
      </c>
      <c r="G1132" s="215"/>
      <c r="H1132" s="215"/>
      <c r="I1132" s="355"/>
    </row>
    <row r="1133" spans="1:9" ht="12" x14ac:dyDescent="0.2">
      <c r="A1133" s="181"/>
      <c r="B1133" s="221" t="s">
        <v>985</v>
      </c>
      <c r="C1133" s="223" t="s">
        <v>986</v>
      </c>
      <c r="D1133" s="224" t="s">
        <v>988</v>
      </c>
      <c r="E1133" s="225"/>
      <c r="F1133" s="226">
        <v>83.022999999999996</v>
      </c>
      <c r="G1133" s="225"/>
      <c r="H1133" s="225"/>
      <c r="I1133" s="355"/>
    </row>
    <row r="1134" spans="1:9" ht="12" x14ac:dyDescent="0.2">
      <c r="A1134" s="177"/>
      <c r="B1134" s="221" t="s">
        <v>985</v>
      </c>
      <c r="C1134" s="210" t="s">
        <v>986</v>
      </c>
      <c r="D1134" s="211" t="s">
        <v>6675</v>
      </c>
      <c r="E1134" s="212"/>
      <c r="F1134" s="210" t="s">
        <v>986</v>
      </c>
      <c r="G1134" s="212"/>
      <c r="H1134" s="212"/>
      <c r="I1134" s="355"/>
    </row>
    <row r="1135" spans="1:9" ht="12" x14ac:dyDescent="0.2">
      <c r="A1135" s="178"/>
      <c r="B1135" s="221" t="s">
        <v>985</v>
      </c>
      <c r="C1135" s="213" t="s">
        <v>986</v>
      </c>
      <c r="D1135" s="214" t="s">
        <v>9950</v>
      </c>
      <c r="E1135" s="215"/>
      <c r="F1135" s="216">
        <v>75.03</v>
      </c>
      <c r="G1135" s="215"/>
      <c r="H1135" s="215"/>
      <c r="I1135" s="355"/>
    </row>
    <row r="1136" spans="1:9" ht="12" x14ac:dyDescent="0.2">
      <c r="A1136" s="178"/>
      <c r="B1136" s="221" t="s">
        <v>985</v>
      </c>
      <c r="C1136" s="213" t="s">
        <v>986</v>
      </c>
      <c r="D1136" s="214" t="s">
        <v>9951</v>
      </c>
      <c r="E1136" s="215"/>
      <c r="F1136" s="216">
        <v>-16.2</v>
      </c>
      <c r="G1136" s="215"/>
      <c r="H1136" s="215"/>
      <c r="I1136" s="355"/>
    </row>
    <row r="1137" spans="1:9" ht="12" x14ac:dyDescent="0.2">
      <c r="A1137" s="178"/>
      <c r="B1137" s="221" t="s">
        <v>985</v>
      </c>
      <c r="C1137" s="213" t="s">
        <v>986</v>
      </c>
      <c r="D1137" s="214" t="s">
        <v>6687</v>
      </c>
      <c r="E1137" s="215"/>
      <c r="F1137" s="216">
        <v>-4.8</v>
      </c>
      <c r="G1137" s="215"/>
      <c r="H1137" s="215"/>
      <c r="I1137" s="355"/>
    </row>
    <row r="1138" spans="1:9" ht="12" x14ac:dyDescent="0.2">
      <c r="A1138" s="178"/>
      <c r="B1138" s="221" t="s">
        <v>985</v>
      </c>
      <c r="C1138" s="213" t="s">
        <v>986</v>
      </c>
      <c r="D1138" s="214" t="s">
        <v>9952</v>
      </c>
      <c r="E1138" s="215"/>
      <c r="F1138" s="216">
        <v>31.89</v>
      </c>
      <c r="G1138" s="215"/>
      <c r="H1138" s="215"/>
      <c r="I1138" s="355"/>
    </row>
    <row r="1139" spans="1:9" ht="12" x14ac:dyDescent="0.2">
      <c r="A1139" s="178"/>
      <c r="B1139" s="221" t="s">
        <v>985</v>
      </c>
      <c r="C1139" s="213" t="s">
        <v>986</v>
      </c>
      <c r="D1139" s="214" t="s">
        <v>6685</v>
      </c>
      <c r="E1139" s="215"/>
      <c r="F1139" s="216">
        <v>-8.1</v>
      </c>
      <c r="G1139" s="215"/>
      <c r="H1139" s="215"/>
      <c r="I1139" s="355"/>
    </row>
    <row r="1140" spans="1:9" ht="12" x14ac:dyDescent="0.2">
      <c r="A1140" s="178"/>
      <c r="B1140" s="221" t="s">
        <v>985</v>
      </c>
      <c r="C1140" s="213" t="s">
        <v>986</v>
      </c>
      <c r="D1140" s="214" t="s">
        <v>9953</v>
      </c>
      <c r="E1140" s="215"/>
      <c r="F1140" s="216">
        <v>65.864999999999995</v>
      </c>
      <c r="G1140" s="215"/>
      <c r="H1140" s="215"/>
      <c r="I1140" s="355"/>
    </row>
    <row r="1141" spans="1:9" ht="12" x14ac:dyDescent="0.2">
      <c r="A1141" s="178"/>
      <c r="B1141" s="221" t="s">
        <v>985</v>
      </c>
      <c r="C1141" s="213" t="s">
        <v>986</v>
      </c>
      <c r="D1141" s="214" t="s">
        <v>9954</v>
      </c>
      <c r="E1141" s="215"/>
      <c r="F1141" s="216">
        <v>-18.899999999999999</v>
      </c>
      <c r="G1141" s="215"/>
      <c r="H1141" s="215"/>
      <c r="I1141" s="355"/>
    </row>
    <row r="1142" spans="1:9" ht="12" x14ac:dyDescent="0.2">
      <c r="A1142" s="181"/>
      <c r="B1142" s="221" t="s">
        <v>985</v>
      </c>
      <c r="C1142" s="223" t="s">
        <v>986</v>
      </c>
      <c r="D1142" s="224" t="s">
        <v>988</v>
      </c>
      <c r="E1142" s="225"/>
      <c r="F1142" s="226">
        <v>124.785</v>
      </c>
      <c r="G1142" s="225"/>
      <c r="H1142" s="225"/>
      <c r="I1142" s="355"/>
    </row>
    <row r="1143" spans="1:9" ht="12" x14ac:dyDescent="0.2">
      <c r="A1143" s="177"/>
      <c r="B1143" s="221" t="s">
        <v>985</v>
      </c>
      <c r="C1143" s="210" t="s">
        <v>986</v>
      </c>
      <c r="D1143" s="211" t="s">
        <v>6683</v>
      </c>
      <c r="E1143" s="212"/>
      <c r="F1143" s="210" t="s">
        <v>986</v>
      </c>
      <c r="G1143" s="212"/>
      <c r="H1143" s="212"/>
      <c r="I1143" s="355"/>
    </row>
    <row r="1144" spans="1:9" ht="12" x14ac:dyDescent="0.2">
      <c r="A1144" s="178"/>
      <c r="B1144" s="221" t="s">
        <v>985</v>
      </c>
      <c r="C1144" s="213" t="s">
        <v>986</v>
      </c>
      <c r="D1144" s="214" t="s">
        <v>9955</v>
      </c>
      <c r="E1144" s="215"/>
      <c r="F1144" s="216">
        <v>89.655000000000001</v>
      </c>
      <c r="G1144" s="215"/>
      <c r="H1144" s="215"/>
      <c r="I1144" s="355"/>
    </row>
    <row r="1145" spans="1:9" ht="12" x14ac:dyDescent="0.2">
      <c r="A1145" s="178"/>
      <c r="B1145" s="221" t="s">
        <v>985</v>
      </c>
      <c r="C1145" s="213" t="s">
        <v>986</v>
      </c>
      <c r="D1145" s="214" t="s">
        <v>6685</v>
      </c>
      <c r="E1145" s="215"/>
      <c r="F1145" s="216">
        <v>-8.1</v>
      </c>
      <c r="G1145" s="215"/>
      <c r="H1145" s="215"/>
      <c r="I1145" s="355"/>
    </row>
    <row r="1146" spans="1:9" ht="12" x14ac:dyDescent="0.2">
      <c r="A1146" s="178"/>
      <c r="B1146" s="221" t="s">
        <v>985</v>
      </c>
      <c r="C1146" s="213" t="s">
        <v>986</v>
      </c>
      <c r="D1146" s="214" t="s">
        <v>6677</v>
      </c>
      <c r="E1146" s="215"/>
      <c r="F1146" s="216">
        <v>-7.2</v>
      </c>
      <c r="G1146" s="215"/>
      <c r="H1146" s="215"/>
      <c r="I1146" s="355"/>
    </row>
    <row r="1147" spans="1:9" ht="12" x14ac:dyDescent="0.2">
      <c r="A1147" s="178"/>
      <c r="B1147" s="221" t="s">
        <v>985</v>
      </c>
      <c r="C1147" s="213" t="s">
        <v>986</v>
      </c>
      <c r="D1147" s="214" t="s">
        <v>9956</v>
      </c>
      <c r="E1147" s="215"/>
      <c r="F1147" s="216">
        <v>-14.31</v>
      </c>
      <c r="G1147" s="215"/>
      <c r="H1147" s="215"/>
      <c r="I1147" s="355"/>
    </row>
    <row r="1148" spans="1:9" ht="12" x14ac:dyDescent="0.2">
      <c r="A1148" s="178"/>
      <c r="B1148" s="221" t="s">
        <v>985</v>
      </c>
      <c r="C1148" s="213" t="s">
        <v>986</v>
      </c>
      <c r="D1148" s="214" t="s">
        <v>9957</v>
      </c>
      <c r="E1148" s="215"/>
      <c r="F1148" s="216">
        <v>31.245000000000001</v>
      </c>
      <c r="G1148" s="215"/>
      <c r="H1148" s="215"/>
      <c r="I1148" s="355"/>
    </row>
    <row r="1149" spans="1:9" ht="12" x14ac:dyDescent="0.2">
      <c r="A1149" s="178"/>
      <c r="B1149" s="221" t="s">
        <v>985</v>
      </c>
      <c r="C1149" s="213" t="s">
        <v>986</v>
      </c>
      <c r="D1149" s="214" t="s">
        <v>9801</v>
      </c>
      <c r="E1149" s="215"/>
      <c r="F1149" s="216">
        <v>-5.4</v>
      </c>
      <c r="G1149" s="215"/>
      <c r="H1149" s="215"/>
      <c r="I1149" s="355"/>
    </row>
    <row r="1150" spans="1:9" ht="12" x14ac:dyDescent="0.2">
      <c r="A1150" s="178"/>
      <c r="B1150" s="221" t="s">
        <v>985</v>
      </c>
      <c r="C1150" s="213" t="s">
        <v>986</v>
      </c>
      <c r="D1150" s="214" t="s">
        <v>9958</v>
      </c>
      <c r="E1150" s="215"/>
      <c r="F1150" s="216">
        <v>21.57</v>
      </c>
      <c r="G1150" s="215"/>
      <c r="H1150" s="215"/>
      <c r="I1150" s="355"/>
    </row>
    <row r="1151" spans="1:9" ht="12" x14ac:dyDescent="0.2">
      <c r="A1151" s="178"/>
      <c r="B1151" s="221" t="s">
        <v>985</v>
      </c>
      <c r="C1151" s="213" t="s">
        <v>986</v>
      </c>
      <c r="D1151" s="214" t="s">
        <v>6687</v>
      </c>
      <c r="E1151" s="215"/>
      <c r="F1151" s="216">
        <v>-4.8</v>
      </c>
      <c r="G1151" s="215"/>
      <c r="H1151" s="215"/>
      <c r="I1151" s="355"/>
    </row>
    <row r="1152" spans="1:9" ht="12" x14ac:dyDescent="0.2">
      <c r="A1152" s="181"/>
      <c r="B1152" s="221" t="s">
        <v>985</v>
      </c>
      <c r="C1152" s="223" t="s">
        <v>986</v>
      </c>
      <c r="D1152" s="224" t="s">
        <v>988</v>
      </c>
      <c r="E1152" s="225"/>
      <c r="F1152" s="226">
        <v>102.66</v>
      </c>
      <c r="G1152" s="225"/>
      <c r="H1152" s="225"/>
      <c r="I1152" s="355"/>
    </row>
    <row r="1153" spans="1:9" ht="12" x14ac:dyDescent="0.2">
      <c r="A1153" s="177"/>
      <c r="B1153" s="221" t="s">
        <v>985</v>
      </c>
      <c r="C1153" s="210" t="s">
        <v>986</v>
      </c>
      <c r="D1153" s="211" t="s">
        <v>6690</v>
      </c>
      <c r="E1153" s="212"/>
      <c r="F1153" s="210" t="s">
        <v>986</v>
      </c>
      <c r="G1153" s="212"/>
      <c r="H1153" s="212"/>
      <c r="I1153" s="355"/>
    </row>
    <row r="1154" spans="1:9" ht="12" x14ac:dyDescent="0.2">
      <c r="A1154" s="178"/>
      <c r="B1154" s="221" t="s">
        <v>985</v>
      </c>
      <c r="C1154" s="213" t="s">
        <v>986</v>
      </c>
      <c r="D1154" s="214" t="s">
        <v>9959</v>
      </c>
      <c r="E1154" s="215"/>
      <c r="F1154" s="216">
        <v>89.084999999999994</v>
      </c>
      <c r="G1154" s="215"/>
      <c r="H1154" s="215"/>
      <c r="I1154" s="355"/>
    </row>
    <row r="1155" spans="1:9" ht="12" x14ac:dyDescent="0.2">
      <c r="A1155" s="178"/>
      <c r="B1155" s="221" t="s">
        <v>985</v>
      </c>
      <c r="C1155" s="213" t="s">
        <v>986</v>
      </c>
      <c r="D1155" s="214" t="s">
        <v>6685</v>
      </c>
      <c r="E1155" s="215"/>
      <c r="F1155" s="216">
        <v>-8.1</v>
      </c>
      <c r="G1155" s="215"/>
      <c r="H1155" s="215"/>
      <c r="I1155" s="355"/>
    </row>
    <row r="1156" spans="1:9" ht="12" x14ac:dyDescent="0.2">
      <c r="A1156" s="178"/>
      <c r="B1156" s="221" t="s">
        <v>985</v>
      </c>
      <c r="C1156" s="213" t="s">
        <v>986</v>
      </c>
      <c r="D1156" s="214" t="s">
        <v>6687</v>
      </c>
      <c r="E1156" s="215"/>
      <c r="F1156" s="216">
        <v>-4.8</v>
      </c>
      <c r="G1156" s="215"/>
      <c r="H1156" s="215"/>
      <c r="I1156" s="355"/>
    </row>
    <row r="1157" spans="1:9" ht="12" x14ac:dyDescent="0.2">
      <c r="A1157" s="178"/>
      <c r="B1157" s="221" t="s">
        <v>985</v>
      </c>
      <c r="C1157" s="213" t="s">
        <v>986</v>
      </c>
      <c r="D1157" s="214" t="s">
        <v>9960</v>
      </c>
      <c r="E1157" s="215"/>
      <c r="F1157" s="216">
        <v>-14.307</v>
      </c>
      <c r="G1157" s="215"/>
      <c r="H1157" s="215"/>
      <c r="I1157" s="355"/>
    </row>
    <row r="1158" spans="1:9" ht="12" x14ac:dyDescent="0.2">
      <c r="A1158" s="178"/>
      <c r="B1158" s="221" t="s">
        <v>985</v>
      </c>
      <c r="C1158" s="213" t="s">
        <v>986</v>
      </c>
      <c r="D1158" s="214" t="s">
        <v>9961</v>
      </c>
      <c r="E1158" s="215"/>
      <c r="F1158" s="216">
        <v>32.115000000000002</v>
      </c>
      <c r="G1158" s="215"/>
      <c r="H1158" s="215"/>
      <c r="I1158" s="355"/>
    </row>
    <row r="1159" spans="1:9" ht="12" x14ac:dyDescent="0.2">
      <c r="A1159" s="178"/>
      <c r="B1159" s="221" t="s">
        <v>985</v>
      </c>
      <c r="C1159" s="213" t="s">
        <v>986</v>
      </c>
      <c r="D1159" s="214" t="s">
        <v>6685</v>
      </c>
      <c r="E1159" s="215"/>
      <c r="F1159" s="216">
        <v>-8.1</v>
      </c>
      <c r="G1159" s="215"/>
      <c r="H1159" s="215"/>
      <c r="I1159" s="355"/>
    </row>
    <row r="1160" spans="1:9" ht="12" x14ac:dyDescent="0.2">
      <c r="A1160" s="178"/>
      <c r="B1160" s="221" t="s">
        <v>985</v>
      </c>
      <c r="C1160" s="213" t="s">
        <v>986</v>
      </c>
      <c r="D1160" s="214" t="s">
        <v>9962</v>
      </c>
      <c r="E1160" s="215"/>
      <c r="F1160" s="216">
        <v>39.119999999999997</v>
      </c>
      <c r="G1160" s="215"/>
      <c r="H1160" s="215"/>
      <c r="I1160" s="355"/>
    </row>
    <row r="1161" spans="1:9" ht="12" x14ac:dyDescent="0.2">
      <c r="A1161" s="178"/>
      <c r="B1161" s="221" t="s">
        <v>985</v>
      </c>
      <c r="C1161" s="213" t="s">
        <v>986</v>
      </c>
      <c r="D1161" s="214" t="s">
        <v>6695</v>
      </c>
      <c r="E1161" s="215"/>
      <c r="F1161" s="216">
        <v>-13.5</v>
      </c>
      <c r="G1161" s="215"/>
      <c r="H1161" s="215"/>
      <c r="I1161" s="355"/>
    </row>
    <row r="1162" spans="1:9" ht="12" x14ac:dyDescent="0.2">
      <c r="A1162" s="181"/>
      <c r="B1162" s="221" t="s">
        <v>985</v>
      </c>
      <c r="C1162" s="223" t="s">
        <v>986</v>
      </c>
      <c r="D1162" s="224" t="s">
        <v>988</v>
      </c>
      <c r="E1162" s="225"/>
      <c r="F1162" s="226">
        <v>111.51300000000001</v>
      </c>
      <c r="G1162" s="225"/>
      <c r="H1162" s="225"/>
      <c r="I1162" s="355"/>
    </row>
    <row r="1163" spans="1:9" ht="12" x14ac:dyDescent="0.2">
      <c r="A1163" s="177"/>
      <c r="B1163" s="221" t="s">
        <v>985</v>
      </c>
      <c r="C1163" s="210" t="s">
        <v>986</v>
      </c>
      <c r="D1163" s="211" t="s">
        <v>6696</v>
      </c>
      <c r="E1163" s="212"/>
      <c r="F1163" s="210" t="s">
        <v>986</v>
      </c>
      <c r="G1163" s="212"/>
      <c r="H1163" s="212"/>
      <c r="I1163" s="355"/>
    </row>
    <row r="1164" spans="1:9" ht="12" x14ac:dyDescent="0.2">
      <c r="A1164" s="178"/>
      <c r="B1164" s="221" t="s">
        <v>985</v>
      </c>
      <c r="C1164" s="213" t="s">
        <v>986</v>
      </c>
      <c r="D1164" s="214" t="s">
        <v>9963</v>
      </c>
      <c r="E1164" s="215"/>
      <c r="F1164" s="216">
        <v>83.146000000000001</v>
      </c>
      <c r="G1164" s="215"/>
      <c r="H1164" s="215"/>
      <c r="I1164" s="355"/>
    </row>
    <row r="1165" spans="1:9" ht="12" x14ac:dyDescent="0.2">
      <c r="A1165" s="178"/>
      <c r="B1165" s="221" t="s">
        <v>985</v>
      </c>
      <c r="C1165" s="213" t="s">
        <v>986</v>
      </c>
      <c r="D1165" s="214" t="s">
        <v>9964</v>
      </c>
      <c r="E1165" s="215"/>
      <c r="F1165" s="216">
        <v>-10.08</v>
      </c>
      <c r="G1165" s="215"/>
      <c r="H1165" s="215"/>
      <c r="I1165" s="355"/>
    </row>
    <row r="1166" spans="1:9" ht="12" x14ac:dyDescent="0.2">
      <c r="A1166" s="178"/>
      <c r="B1166" s="221" t="s">
        <v>985</v>
      </c>
      <c r="C1166" s="213" t="s">
        <v>986</v>
      </c>
      <c r="D1166" s="214" t="s">
        <v>9965</v>
      </c>
      <c r="E1166" s="215"/>
      <c r="F1166" s="216">
        <v>-6.72</v>
      </c>
      <c r="G1166" s="215"/>
      <c r="H1166" s="215"/>
      <c r="I1166" s="355"/>
    </row>
    <row r="1167" spans="1:9" ht="12" x14ac:dyDescent="0.2">
      <c r="A1167" s="178"/>
      <c r="B1167" s="221" t="s">
        <v>985</v>
      </c>
      <c r="C1167" s="213" t="s">
        <v>986</v>
      </c>
      <c r="D1167" s="214" t="s">
        <v>9966</v>
      </c>
      <c r="E1167" s="215"/>
      <c r="F1167" s="216">
        <v>-13.496</v>
      </c>
      <c r="G1167" s="215"/>
      <c r="H1167" s="215"/>
      <c r="I1167" s="355"/>
    </row>
    <row r="1168" spans="1:9" ht="12" x14ac:dyDescent="0.2">
      <c r="A1168" s="178"/>
      <c r="B1168" s="221" t="s">
        <v>985</v>
      </c>
      <c r="C1168" s="213" t="s">
        <v>986</v>
      </c>
      <c r="D1168" s="214" t="s">
        <v>9967</v>
      </c>
      <c r="E1168" s="215"/>
      <c r="F1168" s="216">
        <v>84.587999999999994</v>
      </c>
      <c r="G1168" s="215"/>
      <c r="H1168" s="215"/>
      <c r="I1168" s="355"/>
    </row>
    <row r="1169" spans="1:9" ht="12" x14ac:dyDescent="0.2">
      <c r="A1169" s="178"/>
      <c r="B1169" s="221" t="s">
        <v>985</v>
      </c>
      <c r="C1169" s="213" t="s">
        <v>986</v>
      </c>
      <c r="D1169" s="214" t="s">
        <v>9964</v>
      </c>
      <c r="E1169" s="215"/>
      <c r="F1169" s="216">
        <v>-10.08</v>
      </c>
      <c r="G1169" s="215"/>
      <c r="H1169" s="215"/>
      <c r="I1169" s="355"/>
    </row>
    <row r="1170" spans="1:9" ht="12" x14ac:dyDescent="0.2">
      <c r="A1170" s="178"/>
      <c r="B1170" s="221" t="s">
        <v>985</v>
      </c>
      <c r="C1170" s="213" t="s">
        <v>986</v>
      </c>
      <c r="D1170" s="214" t="s">
        <v>9968</v>
      </c>
      <c r="E1170" s="215"/>
      <c r="F1170" s="216">
        <v>-3.7519999999999998</v>
      </c>
      <c r="G1170" s="215"/>
      <c r="H1170" s="215"/>
      <c r="I1170" s="355"/>
    </row>
    <row r="1171" spans="1:9" ht="12" x14ac:dyDescent="0.2">
      <c r="A1171" s="178"/>
      <c r="B1171" s="221" t="s">
        <v>985</v>
      </c>
      <c r="C1171" s="213" t="s">
        <v>986</v>
      </c>
      <c r="D1171" s="214" t="s">
        <v>9969</v>
      </c>
      <c r="E1171" s="215"/>
      <c r="F1171" s="216">
        <v>-2.66</v>
      </c>
      <c r="G1171" s="215"/>
      <c r="H1171" s="215"/>
      <c r="I1171" s="355"/>
    </row>
    <row r="1172" spans="1:9" ht="12" x14ac:dyDescent="0.2">
      <c r="A1172" s="178"/>
      <c r="B1172" s="221" t="s">
        <v>985</v>
      </c>
      <c r="C1172" s="213" t="s">
        <v>986</v>
      </c>
      <c r="D1172" s="214" t="s">
        <v>9970</v>
      </c>
      <c r="E1172" s="215"/>
      <c r="F1172" s="216">
        <v>36.862000000000002</v>
      </c>
      <c r="G1172" s="215"/>
      <c r="H1172" s="215"/>
      <c r="I1172" s="355"/>
    </row>
    <row r="1173" spans="1:9" ht="12" x14ac:dyDescent="0.2">
      <c r="A1173" s="178"/>
      <c r="B1173" s="221" t="s">
        <v>985</v>
      </c>
      <c r="C1173" s="213" t="s">
        <v>986</v>
      </c>
      <c r="D1173" s="214" t="s">
        <v>9964</v>
      </c>
      <c r="E1173" s="215"/>
      <c r="F1173" s="216">
        <v>-10.08</v>
      </c>
      <c r="G1173" s="215"/>
      <c r="H1173" s="215"/>
      <c r="I1173" s="355"/>
    </row>
    <row r="1174" spans="1:9" ht="12" x14ac:dyDescent="0.2">
      <c r="A1174" s="181"/>
      <c r="B1174" s="221" t="s">
        <v>985</v>
      </c>
      <c r="C1174" s="223" t="s">
        <v>986</v>
      </c>
      <c r="D1174" s="224" t="s">
        <v>988</v>
      </c>
      <c r="E1174" s="225"/>
      <c r="F1174" s="226">
        <v>147.72800000000001</v>
      </c>
      <c r="G1174" s="225"/>
      <c r="H1174" s="225"/>
      <c r="I1174" s="355"/>
    </row>
    <row r="1175" spans="1:9" ht="12" x14ac:dyDescent="0.2">
      <c r="A1175" s="177"/>
      <c r="B1175" s="221" t="s">
        <v>985</v>
      </c>
      <c r="C1175" s="210" t="s">
        <v>986</v>
      </c>
      <c r="D1175" s="211" t="s">
        <v>9971</v>
      </c>
      <c r="E1175" s="212"/>
      <c r="F1175" s="210" t="s">
        <v>986</v>
      </c>
      <c r="G1175" s="212"/>
      <c r="H1175" s="212"/>
      <c r="I1175" s="355"/>
    </row>
    <row r="1176" spans="1:9" ht="12" x14ac:dyDescent="0.2">
      <c r="A1176" s="178"/>
      <c r="B1176" s="221" t="s">
        <v>985</v>
      </c>
      <c r="C1176" s="213" t="s">
        <v>986</v>
      </c>
      <c r="D1176" s="214" t="s">
        <v>9972</v>
      </c>
      <c r="E1176" s="215"/>
      <c r="F1176" s="216">
        <v>82.406999999999996</v>
      </c>
      <c r="G1176" s="215"/>
      <c r="H1176" s="215"/>
      <c r="I1176" s="355"/>
    </row>
    <row r="1177" spans="1:9" ht="12" x14ac:dyDescent="0.2">
      <c r="A1177" s="178"/>
      <c r="B1177" s="221" t="s">
        <v>985</v>
      </c>
      <c r="C1177" s="213" t="s">
        <v>986</v>
      </c>
      <c r="D1177" s="214" t="s">
        <v>9973</v>
      </c>
      <c r="E1177" s="215"/>
      <c r="F1177" s="216">
        <v>-17.920000000000002</v>
      </c>
      <c r="G1177" s="215"/>
      <c r="H1177" s="215"/>
      <c r="I1177" s="355"/>
    </row>
    <row r="1178" spans="1:9" ht="12" x14ac:dyDescent="0.2">
      <c r="A1178" s="178"/>
      <c r="B1178" s="221" t="s">
        <v>985</v>
      </c>
      <c r="C1178" s="213" t="s">
        <v>986</v>
      </c>
      <c r="D1178" s="214" t="s">
        <v>9974</v>
      </c>
      <c r="E1178" s="215"/>
      <c r="F1178" s="216">
        <v>56.432000000000002</v>
      </c>
      <c r="G1178" s="215"/>
      <c r="H1178" s="215"/>
      <c r="I1178" s="355"/>
    </row>
    <row r="1179" spans="1:9" ht="12" x14ac:dyDescent="0.2">
      <c r="A1179" s="178"/>
      <c r="B1179" s="221" t="s">
        <v>985</v>
      </c>
      <c r="C1179" s="213" t="s">
        <v>986</v>
      </c>
      <c r="D1179" s="214" t="s">
        <v>9975</v>
      </c>
      <c r="E1179" s="215"/>
      <c r="F1179" s="216">
        <v>-11.2</v>
      </c>
      <c r="G1179" s="215"/>
      <c r="H1179" s="215"/>
      <c r="I1179" s="355"/>
    </row>
    <row r="1180" spans="1:9" ht="12" x14ac:dyDescent="0.2">
      <c r="A1180" s="178"/>
      <c r="B1180" s="221" t="s">
        <v>985</v>
      </c>
      <c r="C1180" s="213" t="s">
        <v>986</v>
      </c>
      <c r="D1180" s="214" t="s">
        <v>9976</v>
      </c>
      <c r="E1180" s="215"/>
      <c r="F1180" s="216">
        <v>28.576000000000001</v>
      </c>
      <c r="G1180" s="215"/>
      <c r="H1180" s="215"/>
      <c r="I1180" s="355"/>
    </row>
    <row r="1181" spans="1:9" ht="12" x14ac:dyDescent="0.2">
      <c r="A1181" s="178"/>
      <c r="B1181" s="221" t="s">
        <v>985</v>
      </c>
      <c r="C1181" s="213" t="s">
        <v>986</v>
      </c>
      <c r="D1181" s="214" t="s">
        <v>9977</v>
      </c>
      <c r="E1181" s="215"/>
      <c r="F1181" s="216">
        <v>-4.4800000000000004</v>
      </c>
      <c r="G1181" s="215"/>
      <c r="H1181" s="215"/>
      <c r="I1181" s="355"/>
    </row>
    <row r="1182" spans="1:9" ht="12" x14ac:dyDescent="0.2">
      <c r="A1182" s="178"/>
      <c r="B1182" s="221" t="s">
        <v>985</v>
      </c>
      <c r="C1182" s="213" t="s">
        <v>986</v>
      </c>
      <c r="D1182" s="214" t="s">
        <v>6698</v>
      </c>
      <c r="E1182" s="215"/>
      <c r="F1182" s="216">
        <v>-5.04</v>
      </c>
      <c r="G1182" s="215"/>
      <c r="H1182" s="215"/>
      <c r="I1182" s="355"/>
    </row>
    <row r="1183" spans="1:9" ht="12" x14ac:dyDescent="0.2">
      <c r="A1183" s="181"/>
      <c r="B1183" s="221" t="s">
        <v>985</v>
      </c>
      <c r="C1183" s="223" t="s">
        <v>986</v>
      </c>
      <c r="D1183" s="224" t="s">
        <v>988</v>
      </c>
      <c r="E1183" s="225"/>
      <c r="F1183" s="226">
        <v>128.77500000000001</v>
      </c>
      <c r="G1183" s="225"/>
      <c r="H1183" s="225"/>
      <c r="I1183" s="355"/>
    </row>
    <row r="1184" spans="1:9" ht="12" x14ac:dyDescent="0.2">
      <c r="A1184" s="179"/>
      <c r="B1184" s="221" t="s">
        <v>985</v>
      </c>
      <c r="C1184" s="217" t="s">
        <v>986</v>
      </c>
      <c r="D1184" s="218" t="s">
        <v>1023</v>
      </c>
      <c r="E1184" s="219"/>
      <c r="F1184" s="220">
        <v>698.48400000000004</v>
      </c>
      <c r="G1184" s="219"/>
      <c r="H1184" s="219"/>
      <c r="I1184" s="355"/>
    </row>
    <row r="1185" spans="1:9" ht="24.95" customHeight="1" x14ac:dyDescent="0.25">
      <c r="A1185" s="278" t="s">
        <v>2742</v>
      </c>
      <c r="B1185" s="278" t="s">
        <v>979</v>
      </c>
      <c r="C1185" s="279" t="s">
        <v>7396</v>
      </c>
      <c r="D1185" s="280" t="s">
        <v>7397</v>
      </c>
      <c r="E1185" s="281" t="s">
        <v>125</v>
      </c>
      <c r="F1185" s="282">
        <v>20.54</v>
      </c>
      <c r="G1185" s="67"/>
      <c r="H1185" s="254">
        <f>ROUND(G1185*F1185,2)</f>
        <v>0</v>
      </c>
      <c r="I1185" s="284"/>
    </row>
    <row r="1186" spans="1:9" ht="12" x14ac:dyDescent="0.2">
      <c r="A1186" s="177"/>
      <c r="B1186" s="221" t="s">
        <v>985</v>
      </c>
      <c r="C1186" s="210" t="s">
        <v>986</v>
      </c>
      <c r="D1186" s="211" t="s">
        <v>6438</v>
      </c>
      <c r="E1186" s="212"/>
      <c r="F1186" s="210" t="s">
        <v>986</v>
      </c>
      <c r="G1186" s="212"/>
      <c r="H1186" s="212"/>
      <c r="I1186" s="355"/>
    </row>
    <row r="1187" spans="1:9" ht="12" x14ac:dyDescent="0.2">
      <c r="A1187" s="177"/>
      <c r="B1187" s="221" t="s">
        <v>985</v>
      </c>
      <c r="C1187" s="210" t="s">
        <v>986</v>
      </c>
      <c r="D1187" s="211" t="s">
        <v>3047</v>
      </c>
      <c r="E1187" s="212"/>
      <c r="F1187" s="210" t="s">
        <v>986</v>
      </c>
      <c r="G1187" s="212"/>
      <c r="H1187" s="212"/>
      <c r="I1187" s="355"/>
    </row>
    <row r="1188" spans="1:9" ht="12" x14ac:dyDescent="0.2">
      <c r="A1188" s="178"/>
      <c r="B1188" s="221" t="s">
        <v>985</v>
      </c>
      <c r="C1188" s="213" t="s">
        <v>986</v>
      </c>
      <c r="D1188" s="214" t="s">
        <v>9978</v>
      </c>
      <c r="E1188" s="215"/>
      <c r="F1188" s="216">
        <v>6.26</v>
      </c>
      <c r="G1188" s="215"/>
      <c r="H1188" s="215"/>
      <c r="I1188" s="355"/>
    </row>
    <row r="1189" spans="1:9" ht="12" x14ac:dyDescent="0.2">
      <c r="A1189" s="177"/>
      <c r="B1189" s="221" t="s">
        <v>985</v>
      </c>
      <c r="C1189" s="210" t="s">
        <v>986</v>
      </c>
      <c r="D1189" s="211" t="s">
        <v>3033</v>
      </c>
      <c r="E1189" s="212"/>
      <c r="F1189" s="210" t="s">
        <v>986</v>
      </c>
      <c r="G1189" s="212"/>
      <c r="H1189" s="212"/>
      <c r="I1189" s="355"/>
    </row>
    <row r="1190" spans="1:9" ht="12" x14ac:dyDescent="0.2">
      <c r="A1190" s="178"/>
      <c r="B1190" s="221" t="s">
        <v>985</v>
      </c>
      <c r="C1190" s="213" t="s">
        <v>986</v>
      </c>
      <c r="D1190" s="214" t="s">
        <v>7398</v>
      </c>
      <c r="E1190" s="215"/>
      <c r="F1190" s="216">
        <v>7.16</v>
      </c>
      <c r="G1190" s="215"/>
      <c r="H1190" s="215"/>
      <c r="I1190" s="355"/>
    </row>
    <row r="1191" spans="1:9" ht="12" x14ac:dyDescent="0.2">
      <c r="A1191" s="177"/>
      <c r="B1191" s="221" t="s">
        <v>985</v>
      </c>
      <c r="C1191" s="210" t="s">
        <v>986</v>
      </c>
      <c r="D1191" s="211" t="s">
        <v>3035</v>
      </c>
      <c r="E1191" s="212"/>
      <c r="F1191" s="210" t="s">
        <v>986</v>
      </c>
      <c r="G1191" s="212"/>
      <c r="H1191" s="212"/>
      <c r="I1191" s="355"/>
    </row>
    <row r="1192" spans="1:9" ht="12" x14ac:dyDescent="0.2">
      <c r="A1192" s="178"/>
      <c r="B1192" s="221" t="s">
        <v>985</v>
      </c>
      <c r="C1192" s="213" t="s">
        <v>986</v>
      </c>
      <c r="D1192" s="214" t="s">
        <v>6440</v>
      </c>
      <c r="E1192" s="215"/>
      <c r="F1192" s="216">
        <v>7.12</v>
      </c>
      <c r="G1192" s="215"/>
      <c r="H1192" s="215"/>
      <c r="I1192" s="355"/>
    </row>
    <row r="1193" spans="1:9" ht="12" x14ac:dyDescent="0.2">
      <c r="A1193" s="179"/>
      <c r="B1193" s="221" t="s">
        <v>985</v>
      </c>
      <c r="C1193" s="217" t="s">
        <v>986</v>
      </c>
      <c r="D1193" s="218" t="s">
        <v>1023</v>
      </c>
      <c r="E1193" s="219"/>
      <c r="F1193" s="220">
        <v>20.54</v>
      </c>
      <c r="G1193" s="219"/>
      <c r="H1193" s="219"/>
      <c r="I1193" s="355"/>
    </row>
    <row r="1194" spans="1:9" ht="24.95" customHeight="1" x14ac:dyDescent="0.25">
      <c r="A1194" s="278" t="s">
        <v>2743</v>
      </c>
      <c r="B1194" s="278" t="s">
        <v>979</v>
      </c>
      <c r="C1194" s="279" t="s">
        <v>7401</v>
      </c>
      <c r="D1194" s="280" t="s">
        <v>7402</v>
      </c>
      <c r="E1194" s="281" t="s">
        <v>106</v>
      </c>
      <c r="F1194" s="282">
        <v>29.234000000000002</v>
      </c>
      <c r="G1194" s="67"/>
      <c r="H1194" s="254">
        <f>ROUND(G1194*F1194,2)</f>
        <v>0</v>
      </c>
      <c r="I1194" s="284"/>
    </row>
    <row r="1195" spans="1:9" ht="12" x14ac:dyDescent="0.2">
      <c r="A1195" s="177"/>
      <c r="B1195" s="221" t="s">
        <v>985</v>
      </c>
      <c r="C1195" s="210" t="s">
        <v>986</v>
      </c>
      <c r="D1195" s="211" t="s">
        <v>3047</v>
      </c>
      <c r="E1195" s="212"/>
      <c r="F1195" s="210" t="s">
        <v>986</v>
      </c>
      <c r="G1195" s="212"/>
      <c r="H1195" s="212"/>
      <c r="I1195" s="355"/>
    </row>
    <row r="1196" spans="1:9" ht="12" x14ac:dyDescent="0.2">
      <c r="A1196" s="178"/>
      <c r="B1196" s="221" t="s">
        <v>985</v>
      </c>
      <c r="C1196" s="213" t="s">
        <v>986</v>
      </c>
      <c r="D1196" s="214" t="s">
        <v>9979</v>
      </c>
      <c r="E1196" s="215"/>
      <c r="F1196" s="216">
        <v>10.141</v>
      </c>
      <c r="G1196" s="215"/>
      <c r="H1196" s="215"/>
      <c r="I1196" s="355"/>
    </row>
    <row r="1197" spans="1:9" ht="12" x14ac:dyDescent="0.2">
      <c r="A1197" s="177"/>
      <c r="B1197" s="221" t="s">
        <v>985</v>
      </c>
      <c r="C1197" s="210" t="s">
        <v>986</v>
      </c>
      <c r="D1197" s="211" t="s">
        <v>3033</v>
      </c>
      <c r="E1197" s="212"/>
      <c r="F1197" s="210" t="s">
        <v>986</v>
      </c>
      <c r="G1197" s="212"/>
      <c r="H1197" s="212"/>
      <c r="I1197" s="355"/>
    </row>
    <row r="1198" spans="1:9" ht="12" x14ac:dyDescent="0.2">
      <c r="A1198" s="178"/>
      <c r="B1198" s="221" t="s">
        <v>985</v>
      </c>
      <c r="C1198" s="213" t="s">
        <v>986</v>
      </c>
      <c r="D1198" s="214" t="s">
        <v>9980</v>
      </c>
      <c r="E1198" s="215"/>
      <c r="F1198" s="216">
        <v>11.51</v>
      </c>
      <c r="G1198" s="215"/>
      <c r="H1198" s="215"/>
      <c r="I1198" s="355"/>
    </row>
    <row r="1199" spans="1:9" ht="12" x14ac:dyDescent="0.2">
      <c r="A1199" s="177"/>
      <c r="B1199" s="221" t="s">
        <v>985</v>
      </c>
      <c r="C1199" s="210" t="s">
        <v>986</v>
      </c>
      <c r="D1199" s="211" t="s">
        <v>3035</v>
      </c>
      <c r="E1199" s="212"/>
      <c r="F1199" s="210" t="s">
        <v>986</v>
      </c>
      <c r="G1199" s="212"/>
      <c r="H1199" s="212"/>
      <c r="I1199" s="355"/>
    </row>
    <row r="1200" spans="1:9" ht="12" x14ac:dyDescent="0.2">
      <c r="A1200" s="178"/>
      <c r="B1200" s="221" t="s">
        <v>985</v>
      </c>
      <c r="C1200" s="213" t="s">
        <v>986</v>
      </c>
      <c r="D1200" s="214" t="s">
        <v>9981</v>
      </c>
      <c r="E1200" s="215"/>
      <c r="F1200" s="216">
        <v>7.5830000000000002</v>
      </c>
      <c r="G1200" s="215"/>
      <c r="H1200" s="215"/>
      <c r="I1200" s="355"/>
    </row>
    <row r="1201" spans="1:9" ht="12" x14ac:dyDescent="0.2">
      <c r="A1201" s="179"/>
      <c r="B1201" s="221" t="s">
        <v>985</v>
      </c>
      <c r="C1201" s="217" t="s">
        <v>986</v>
      </c>
      <c r="D1201" s="218" t="s">
        <v>1023</v>
      </c>
      <c r="E1201" s="219"/>
      <c r="F1201" s="220">
        <v>29.234000000000002</v>
      </c>
      <c r="G1201" s="219"/>
      <c r="H1201" s="219"/>
      <c r="I1201" s="355"/>
    </row>
    <row r="1202" spans="1:9" ht="24.95" customHeight="1" x14ac:dyDescent="0.25">
      <c r="A1202" s="278" t="s">
        <v>2745</v>
      </c>
      <c r="B1202" s="278" t="s">
        <v>979</v>
      </c>
      <c r="C1202" s="279" t="s">
        <v>3722</v>
      </c>
      <c r="D1202" s="280" t="s">
        <v>3723</v>
      </c>
      <c r="E1202" s="281" t="s">
        <v>106</v>
      </c>
      <c r="F1202" s="282">
        <v>388.25</v>
      </c>
      <c r="G1202" s="67"/>
      <c r="H1202" s="254">
        <f>ROUND(G1202*F1202,2)</f>
        <v>0</v>
      </c>
      <c r="I1202" s="284"/>
    </row>
    <row r="1203" spans="1:9" ht="12" x14ac:dyDescent="0.2">
      <c r="A1203" s="177"/>
      <c r="B1203" s="221" t="s">
        <v>985</v>
      </c>
      <c r="C1203" s="210" t="s">
        <v>986</v>
      </c>
      <c r="D1203" s="211" t="s">
        <v>3273</v>
      </c>
      <c r="E1203" s="212"/>
      <c r="F1203" s="210" t="s">
        <v>986</v>
      </c>
      <c r="G1203" s="212"/>
      <c r="H1203" s="212"/>
      <c r="I1203" s="355"/>
    </row>
    <row r="1204" spans="1:9" ht="12" x14ac:dyDescent="0.2">
      <c r="A1204" s="178"/>
      <c r="B1204" s="221" t="s">
        <v>985</v>
      </c>
      <c r="C1204" s="213" t="s">
        <v>986</v>
      </c>
      <c r="D1204" s="214" t="s">
        <v>9982</v>
      </c>
      <c r="E1204" s="215"/>
      <c r="F1204" s="216">
        <v>174.14</v>
      </c>
      <c r="G1204" s="215"/>
      <c r="H1204" s="215"/>
      <c r="I1204" s="355"/>
    </row>
    <row r="1205" spans="1:9" ht="12" x14ac:dyDescent="0.2">
      <c r="A1205" s="177"/>
      <c r="B1205" s="221" t="s">
        <v>985</v>
      </c>
      <c r="C1205" s="210" t="s">
        <v>986</v>
      </c>
      <c r="D1205" s="211" t="s">
        <v>3332</v>
      </c>
      <c r="E1205" s="212"/>
      <c r="F1205" s="210" t="s">
        <v>986</v>
      </c>
      <c r="G1205" s="212"/>
      <c r="H1205" s="212"/>
      <c r="I1205" s="355"/>
    </row>
    <row r="1206" spans="1:9" ht="12" x14ac:dyDescent="0.2">
      <c r="A1206" s="178"/>
      <c r="B1206" s="221" t="s">
        <v>985</v>
      </c>
      <c r="C1206" s="213" t="s">
        <v>986</v>
      </c>
      <c r="D1206" s="214" t="s">
        <v>9983</v>
      </c>
      <c r="E1206" s="215"/>
      <c r="F1206" s="216">
        <v>214.11</v>
      </c>
      <c r="G1206" s="215"/>
      <c r="H1206" s="215"/>
      <c r="I1206" s="355"/>
    </row>
    <row r="1207" spans="1:9" ht="12" x14ac:dyDescent="0.2">
      <c r="A1207" s="179"/>
      <c r="B1207" s="221" t="s">
        <v>985</v>
      </c>
      <c r="C1207" s="217" t="s">
        <v>986</v>
      </c>
      <c r="D1207" s="218" t="s">
        <v>1023</v>
      </c>
      <c r="E1207" s="219"/>
      <c r="F1207" s="220">
        <v>388.25</v>
      </c>
      <c r="G1207" s="219"/>
      <c r="H1207" s="219"/>
      <c r="I1207" s="355"/>
    </row>
    <row r="1208" spans="1:9" ht="24.95" customHeight="1" x14ac:dyDescent="0.25">
      <c r="A1208" s="278" t="s">
        <v>2746</v>
      </c>
      <c r="B1208" s="278" t="s">
        <v>979</v>
      </c>
      <c r="C1208" s="279" t="s">
        <v>6717</v>
      </c>
      <c r="D1208" s="280" t="s">
        <v>6718</v>
      </c>
      <c r="E1208" s="281" t="s">
        <v>106</v>
      </c>
      <c r="F1208" s="282">
        <v>93</v>
      </c>
      <c r="G1208" s="67"/>
      <c r="H1208" s="254">
        <f>ROUND(G1208*F1208,2)</f>
        <v>0</v>
      </c>
      <c r="I1208" s="284"/>
    </row>
    <row r="1209" spans="1:9" ht="24" x14ac:dyDescent="0.2">
      <c r="A1209" s="175"/>
      <c r="B1209" s="221" t="s">
        <v>1079</v>
      </c>
      <c r="C1209" s="209"/>
      <c r="D1209" s="227" t="s">
        <v>6719</v>
      </c>
      <c r="E1209" s="209"/>
      <c r="F1209" s="209"/>
      <c r="G1209" s="209"/>
      <c r="H1209" s="209"/>
      <c r="I1209" s="355"/>
    </row>
    <row r="1210" spans="1:9" ht="12" x14ac:dyDescent="0.2">
      <c r="A1210" s="178"/>
      <c r="B1210" s="221" t="s">
        <v>985</v>
      </c>
      <c r="C1210" s="213" t="s">
        <v>986</v>
      </c>
      <c r="D1210" s="214" t="s">
        <v>9984</v>
      </c>
      <c r="E1210" s="215"/>
      <c r="F1210" s="216">
        <v>93</v>
      </c>
      <c r="G1210" s="215"/>
      <c r="H1210" s="215"/>
      <c r="I1210" s="355"/>
    </row>
    <row r="1211" spans="1:9" ht="24.95" customHeight="1" x14ac:dyDescent="0.25">
      <c r="A1211" s="278" t="s">
        <v>2748</v>
      </c>
      <c r="B1211" s="278" t="s">
        <v>979</v>
      </c>
      <c r="C1211" s="279" t="s">
        <v>3749</v>
      </c>
      <c r="D1211" s="280" t="s">
        <v>3750</v>
      </c>
      <c r="E1211" s="281" t="s">
        <v>106</v>
      </c>
      <c r="F1211" s="282">
        <v>149</v>
      </c>
      <c r="G1211" s="67"/>
      <c r="H1211" s="254">
        <f>ROUND(G1211*F1211,2)</f>
        <v>0</v>
      </c>
      <c r="I1211" s="284"/>
    </row>
    <row r="1212" spans="1:9" ht="12" x14ac:dyDescent="0.2">
      <c r="A1212" s="177"/>
      <c r="B1212" s="221" t="s">
        <v>985</v>
      </c>
      <c r="C1212" s="210" t="s">
        <v>986</v>
      </c>
      <c r="D1212" s="211" t="s">
        <v>3751</v>
      </c>
      <c r="E1212" s="212"/>
      <c r="F1212" s="210" t="s">
        <v>986</v>
      </c>
      <c r="G1212" s="212"/>
      <c r="H1212" s="212"/>
      <c r="I1212" s="355"/>
    </row>
    <row r="1213" spans="1:9" ht="12" x14ac:dyDescent="0.2">
      <c r="A1213" s="178"/>
      <c r="B1213" s="221" t="s">
        <v>985</v>
      </c>
      <c r="C1213" s="213" t="s">
        <v>986</v>
      </c>
      <c r="D1213" s="214" t="s">
        <v>9985</v>
      </c>
      <c r="E1213" s="215"/>
      <c r="F1213" s="216">
        <v>149</v>
      </c>
      <c r="G1213" s="215"/>
      <c r="H1213" s="215"/>
      <c r="I1213" s="355"/>
    </row>
    <row r="1214" spans="1:9" ht="24.95" customHeight="1" x14ac:dyDescent="0.25">
      <c r="A1214" s="278" t="s">
        <v>77</v>
      </c>
      <c r="B1214" s="278" t="s">
        <v>979</v>
      </c>
      <c r="C1214" s="279" t="s">
        <v>6722</v>
      </c>
      <c r="D1214" s="280" t="s">
        <v>6723</v>
      </c>
      <c r="E1214" s="281" t="s">
        <v>721</v>
      </c>
      <c r="F1214" s="282">
        <v>1</v>
      </c>
      <c r="G1214" s="67"/>
      <c r="H1214" s="254">
        <f>ROUND(G1214*F1214,2)</f>
        <v>0</v>
      </c>
      <c r="I1214" s="284"/>
    </row>
    <row r="1215" spans="1:9" ht="24.95" customHeight="1" x14ac:dyDescent="0.25">
      <c r="A1215" s="278" t="s">
        <v>2749</v>
      </c>
      <c r="B1215" s="278" t="s">
        <v>979</v>
      </c>
      <c r="C1215" s="279" t="s">
        <v>6724</v>
      </c>
      <c r="D1215" s="280" t="s">
        <v>6725</v>
      </c>
      <c r="E1215" s="281" t="s">
        <v>721</v>
      </c>
      <c r="F1215" s="282">
        <v>1</v>
      </c>
      <c r="G1215" s="67"/>
      <c r="H1215" s="254">
        <f>ROUND(G1215*F1215,2)</f>
        <v>0</v>
      </c>
      <c r="I1215" s="284"/>
    </row>
    <row r="1216" spans="1:9" ht="24.95" customHeight="1" x14ac:dyDescent="0.25">
      <c r="A1216" s="278" t="s">
        <v>2750</v>
      </c>
      <c r="B1216" s="278" t="s">
        <v>979</v>
      </c>
      <c r="C1216" s="279" t="s">
        <v>6726</v>
      </c>
      <c r="D1216" s="280" t="s">
        <v>6727</v>
      </c>
      <c r="E1216" s="281" t="s">
        <v>721</v>
      </c>
      <c r="F1216" s="282">
        <v>1</v>
      </c>
      <c r="G1216" s="67"/>
      <c r="H1216" s="254">
        <f>ROUND(G1216*F1216,2)</f>
        <v>0</v>
      </c>
      <c r="I1216" s="284"/>
    </row>
    <row r="1217" spans="1:9" ht="24.95" customHeight="1" x14ac:dyDescent="0.25">
      <c r="A1217" s="278" t="s">
        <v>52</v>
      </c>
      <c r="B1217" s="278" t="s">
        <v>979</v>
      </c>
      <c r="C1217" s="279" t="s">
        <v>7454</v>
      </c>
      <c r="D1217" s="280" t="s">
        <v>7455</v>
      </c>
      <c r="E1217" s="281" t="s">
        <v>106</v>
      </c>
      <c r="F1217" s="282">
        <v>51.4</v>
      </c>
      <c r="G1217" s="67"/>
      <c r="H1217" s="254">
        <f>ROUND(G1217*F1217,2)</f>
        <v>0</v>
      </c>
      <c r="I1217" s="284"/>
    </row>
    <row r="1218" spans="1:9" ht="12" x14ac:dyDescent="0.2">
      <c r="A1218" s="177"/>
      <c r="B1218" s="221" t="s">
        <v>985</v>
      </c>
      <c r="C1218" s="210" t="s">
        <v>986</v>
      </c>
      <c r="D1218" s="211" t="s">
        <v>9986</v>
      </c>
      <c r="E1218" s="212"/>
      <c r="F1218" s="210" t="s">
        <v>986</v>
      </c>
      <c r="G1218" s="212"/>
      <c r="H1218" s="212"/>
      <c r="I1218" s="355"/>
    </row>
    <row r="1219" spans="1:9" ht="12" x14ac:dyDescent="0.2">
      <c r="A1219" s="178"/>
      <c r="B1219" s="221" t="s">
        <v>985</v>
      </c>
      <c r="C1219" s="213" t="s">
        <v>986</v>
      </c>
      <c r="D1219" s="214" t="s">
        <v>9987</v>
      </c>
      <c r="E1219" s="215"/>
      <c r="F1219" s="216">
        <v>51.4</v>
      </c>
      <c r="G1219" s="215"/>
      <c r="H1219" s="215"/>
      <c r="I1219" s="355"/>
    </row>
    <row r="1220" spans="1:9" ht="24.95" customHeight="1" x14ac:dyDescent="0.25">
      <c r="A1220" s="278" t="s">
        <v>54</v>
      </c>
      <c r="B1220" s="278" t="s">
        <v>979</v>
      </c>
      <c r="C1220" s="279" t="s">
        <v>6729</v>
      </c>
      <c r="D1220" s="280" t="s">
        <v>6730</v>
      </c>
      <c r="E1220" s="281" t="s">
        <v>106</v>
      </c>
      <c r="F1220" s="282">
        <v>63.72</v>
      </c>
      <c r="G1220" s="67"/>
      <c r="H1220" s="254">
        <f>ROUND(G1220*F1220,2)</f>
        <v>0</v>
      </c>
      <c r="I1220" s="284"/>
    </row>
    <row r="1221" spans="1:9" ht="144" x14ac:dyDescent="0.2">
      <c r="A1221" s="175"/>
      <c r="B1221" s="221" t="s">
        <v>1079</v>
      </c>
      <c r="C1221" s="209"/>
      <c r="D1221" s="227" t="s">
        <v>6731</v>
      </c>
      <c r="E1221" s="209"/>
      <c r="F1221" s="209"/>
      <c r="G1221" s="209"/>
      <c r="H1221" s="209"/>
      <c r="I1221" s="355"/>
    </row>
    <row r="1222" spans="1:9" ht="12" x14ac:dyDescent="0.2">
      <c r="A1222" s="177"/>
      <c r="B1222" s="221" t="s">
        <v>985</v>
      </c>
      <c r="C1222" s="210" t="s">
        <v>986</v>
      </c>
      <c r="D1222" s="211" t="s">
        <v>9632</v>
      </c>
      <c r="E1222" s="212"/>
      <c r="F1222" s="210" t="s">
        <v>986</v>
      </c>
      <c r="G1222" s="212"/>
      <c r="H1222" s="212"/>
      <c r="I1222" s="355"/>
    </row>
    <row r="1223" spans="1:9" ht="12" x14ac:dyDescent="0.2">
      <c r="A1223" s="177"/>
      <c r="B1223" s="221" t="s">
        <v>985</v>
      </c>
      <c r="C1223" s="210" t="s">
        <v>986</v>
      </c>
      <c r="D1223" s="211" t="s">
        <v>6196</v>
      </c>
      <c r="E1223" s="212"/>
      <c r="F1223" s="210" t="s">
        <v>986</v>
      </c>
      <c r="G1223" s="212"/>
      <c r="H1223" s="212"/>
      <c r="I1223" s="355"/>
    </row>
    <row r="1224" spans="1:9" ht="12" x14ac:dyDescent="0.2">
      <c r="A1224" s="178"/>
      <c r="B1224" s="221" t="s">
        <v>985</v>
      </c>
      <c r="C1224" s="213" t="s">
        <v>986</v>
      </c>
      <c r="D1224" s="214" t="s">
        <v>9633</v>
      </c>
      <c r="E1224" s="215"/>
      <c r="F1224" s="216">
        <v>10.71</v>
      </c>
      <c r="G1224" s="215"/>
      <c r="H1224" s="215"/>
      <c r="I1224" s="355"/>
    </row>
    <row r="1225" spans="1:9" ht="12" x14ac:dyDescent="0.2">
      <c r="A1225" s="178"/>
      <c r="B1225" s="221" t="s">
        <v>985</v>
      </c>
      <c r="C1225" s="213" t="s">
        <v>986</v>
      </c>
      <c r="D1225" s="214" t="s">
        <v>9634</v>
      </c>
      <c r="E1225" s="215"/>
      <c r="F1225" s="216">
        <v>16.809999999999999</v>
      </c>
      <c r="G1225" s="215"/>
      <c r="H1225" s="215"/>
      <c r="I1225" s="355"/>
    </row>
    <row r="1226" spans="1:9" ht="12" x14ac:dyDescent="0.2">
      <c r="A1226" s="178"/>
      <c r="B1226" s="221" t="s">
        <v>985</v>
      </c>
      <c r="C1226" s="213" t="s">
        <v>986</v>
      </c>
      <c r="D1226" s="214" t="s">
        <v>9635</v>
      </c>
      <c r="E1226" s="215"/>
      <c r="F1226" s="216">
        <v>5.59</v>
      </c>
      <c r="G1226" s="215"/>
      <c r="H1226" s="215"/>
      <c r="I1226" s="355"/>
    </row>
    <row r="1227" spans="1:9" ht="12" x14ac:dyDescent="0.2">
      <c r="A1227" s="178"/>
      <c r="B1227" s="221" t="s">
        <v>985</v>
      </c>
      <c r="C1227" s="213" t="s">
        <v>986</v>
      </c>
      <c r="D1227" s="214" t="s">
        <v>9636</v>
      </c>
      <c r="E1227" s="215"/>
      <c r="F1227" s="216">
        <v>13.96</v>
      </c>
      <c r="G1227" s="215"/>
      <c r="H1227" s="215"/>
      <c r="I1227" s="355"/>
    </row>
    <row r="1228" spans="1:9" ht="12" x14ac:dyDescent="0.2">
      <c r="A1228" s="178"/>
      <c r="B1228" s="221" t="s">
        <v>985</v>
      </c>
      <c r="C1228" s="213" t="s">
        <v>986</v>
      </c>
      <c r="D1228" s="214" t="s">
        <v>9637</v>
      </c>
      <c r="E1228" s="215"/>
      <c r="F1228" s="216">
        <v>13.54</v>
      </c>
      <c r="G1228" s="215"/>
      <c r="H1228" s="215"/>
      <c r="I1228" s="355"/>
    </row>
    <row r="1229" spans="1:9" ht="12" x14ac:dyDescent="0.2">
      <c r="A1229" s="178"/>
      <c r="B1229" s="221" t="s">
        <v>985</v>
      </c>
      <c r="C1229" s="213" t="s">
        <v>986</v>
      </c>
      <c r="D1229" s="214" t="s">
        <v>9638</v>
      </c>
      <c r="E1229" s="215"/>
      <c r="F1229" s="216">
        <v>3.11</v>
      </c>
      <c r="G1229" s="215"/>
      <c r="H1229" s="215"/>
      <c r="I1229" s="355"/>
    </row>
    <row r="1230" spans="1:9" ht="12" x14ac:dyDescent="0.2">
      <c r="A1230" s="179"/>
      <c r="B1230" s="221" t="s">
        <v>985</v>
      </c>
      <c r="C1230" s="217" t="s">
        <v>986</v>
      </c>
      <c r="D1230" s="218" t="s">
        <v>1023</v>
      </c>
      <c r="E1230" s="219"/>
      <c r="F1230" s="220">
        <v>63.72</v>
      </c>
      <c r="G1230" s="219"/>
      <c r="H1230" s="219"/>
      <c r="I1230" s="355"/>
    </row>
    <row r="1231" spans="1:9" ht="24.95" customHeight="1" x14ac:dyDescent="0.25">
      <c r="A1231" s="278" t="s">
        <v>56</v>
      </c>
      <c r="B1231" s="278" t="s">
        <v>979</v>
      </c>
      <c r="C1231" s="279" t="s">
        <v>3759</v>
      </c>
      <c r="D1231" s="280" t="s">
        <v>3760</v>
      </c>
      <c r="E1231" s="281" t="s">
        <v>100</v>
      </c>
      <c r="F1231" s="282">
        <v>55.734999999999999</v>
      </c>
      <c r="G1231" s="67"/>
      <c r="H1231" s="254">
        <f>ROUND(G1231*F1231,2)</f>
        <v>0</v>
      </c>
      <c r="I1231" s="284"/>
    </row>
    <row r="1232" spans="1:9" s="46" customFormat="1" ht="24.95" customHeight="1" x14ac:dyDescent="0.25">
      <c r="A1232" s="298"/>
      <c r="B1232" s="351" t="s">
        <v>977</v>
      </c>
      <c r="C1232" s="352" t="s">
        <v>346</v>
      </c>
      <c r="D1232" s="352" t="s">
        <v>347</v>
      </c>
      <c r="E1232" s="353"/>
      <c r="F1232" s="354"/>
      <c r="G1232" s="354"/>
      <c r="H1232" s="116">
        <f>SUM(H1233:H1239)</f>
        <v>0</v>
      </c>
      <c r="I1232" s="277"/>
    </row>
    <row r="1233" spans="1:9" ht="24.95" customHeight="1" x14ac:dyDescent="0.25">
      <c r="A1233" s="278" t="s">
        <v>3537</v>
      </c>
      <c r="B1233" s="278" t="s">
        <v>979</v>
      </c>
      <c r="C1233" s="279" t="s">
        <v>3853</v>
      </c>
      <c r="D1233" s="280" t="s">
        <v>6739</v>
      </c>
      <c r="E1233" s="281" t="s">
        <v>106</v>
      </c>
      <c r="F1233" s="282">
        <v>24.053000000000001</v>
      </c>
      <c r="G1233" s="67"/>
      <c r="H1233" s="254">
        <f>ROUND(G1233*F1233,2)</f>
        <v>0</v>
      </c>
      <c r="I1233" s="284"/>
    </row>
    <row r="1234" spans="1:9" ht="12" x14ac:dyDescent="0.2">
      <c r="A1234" s="177"/>
      <c r="B1234" s="221" t="s">
        <v>985</v>
      </c>
      <c r="C1234" s="210" t="s">
        <v>986</v>
      </c>
      <c r="D1234" s="211" t="s">
        <v>6740</v>
      </c>
      <c r="E1234" s="212"/>
      <c r="F1234" s="210" t="s">
        <v>986</v>
      </c>
      <c r="G1234" s="212"/>
      <c r="H1234" s="212"/>
      <c r="I1234" s="355"/>
    </row>
    <row r="1235" spans="1:9" ht="12" x14ac:dyDescent="0.2">
      <c r="A1235" s="178"/>
      <c r="B1235" s="221" t="s">
        <v>985</v>
      </c>
      <c r="C1235" s="213" t="s">
        <v>986</v>
      </c>
      <c r="D1235" s="214" t="s">
        <v>9988</v>
      </c>
      <c r="E1235" s="215"/>
      <c r="F1235" s="216">
        <v>24.053000000000001</v>
      </c>
      <c r="G1235" s="215"/>
      <c r="H1235" s="215"/>
      <c r="I1235" s="355"/>
    </row>
    <row r="1236" spans="1:9" ht="24.95" customHeight="1" x14ac:dyDescent="0.2">
      <c r="A1236" s="964" t="s">
        <v>3541</v>
      </c>
      <c r="B1236" s="1313"/>
      <c r="C1236" s="1314"/>
      <c r="D1236" s="1314"/>
      <c r="E1236" s="1314"/>
      <c r="F1236" s="1314"/>
      <c r="G1236" s="1314"/>
      <c r="H1236" s="1314"/>
      <c r="I1236" s="1315"/>
    </row>
    <row r="1237" spans="1:9" ht="12" x14ac:dyDescent="0.2">
      <c r="A1237" s="994"/>
      <c r="B1237" s="973"/>
      <c r="C1237" s="995"/>
      <c r="D1237" s="996"/>
      <c r="E1237" s="997"/>
      <c r="F1237" s="995"/>
      <c r="G1237" s="997"/>
      <c r="H1237" s="997"/>
      <c r="I1237" s="988"/>
    </row>
    <row r="1238" spans="1:9" ht="12" x14ac:dyDescent="0.2">
      <c r="A1238" s="989"/>
      <c r="B1238" s="973"/>
      <c r="C1238" s="990"/>
      <c r="D1238" s="991"/>
      <c r="E1238" s="992"/>
      <c r="F1238" s="993"/>
      <c r="G1238" s="992"/>
      <c r="H1238" s="992"/>
      <c r="I1238" s="988"/>
    </row>
    <row r="1239" spans="1:9" ht="24.95" customHeight="1" x14ac:dyDescent="0.25">
      <c r="A1239" s="278" t="s">
        <v>58</v>
      </c>
      <c r="B1239" s="278" t="s">
        <v>979</v>
      </c>
      <c r="C1239" s="279" t="s">
        <v>6749</v>
      </c>
      <c r="D1239" s="280" t="s">
        <v>6750</v>
      </c>
      <c r="E1239" s="281" t="s">
        <v>1169</v>
      </c>
      <c r="F1239" s="282">
        <v>44.512</v>
      </c>
      <c r="G1239" s="67"/>
      <c r="H1239" s="254">
        <f>ROUND(G1239*F1239,2)</f>
        <v>0</v>
      </c>
      <c r="I1239" s="284"/>
    </row>
    <row r="1240" spans="1:9" s="46" customFormat="1" ht="24.95" customHeight="1" x14ac:dyDescent="0.25">
      <c r="A1240" s="298"/>
      <c r="B1240" s="351" t="s">
        <v>977</v>
      </c>
      <c r="C1240" s="352" t="s">
        <v>6751</v>
      </c>
      <c r="D1240" s="352" t="s">
        <v>5900</v>
      </c>
      <c r="E1240" s="353"/>
      <c r="F1240" s="354"/>
      <c r="G1240" s="354"/>
      <c r="H1240" s="116">
        <f>SUM(H1241:H1334)</f>
        <v>0</v>
      </c>
      <c r="I1240" s="277"/>
    </row>
    <row r="1241" spans="1:9" s="1003" customFormat="1" ht="24.95" customHeight="1" x14ac:dyDescent="0.2">
      <c r="A1241" s="964" t="s">
        <v>3553</v>
      </c>
      <c r="B1241" s="964" t="s">
        <v>979</v>
      </c>
      <c r="C1241" s="965" t="s">
        <v>6752</v>
      </c>
      <c r="D1241" s="1288" t="s">
        <v>3803</v>
      </c>
      <c r="E1241" s="1289"/>
      <c r="F1241" s="1289"/>
      <c r="G1241" s="1289"/>
      <c r="H1241" s="1289"/>
      <c r="I1241" s="1290"/>
    </row>
    <row r="1242" spans="1:9" ht="156" x14ac:dyDescent="0.2">
      <c r="A1242" s="175"/>
      <c r="B1242" s="221" t="s">
        <v>1079</v>
      </c>
      <c r="C1242" s="209"/>
      <c r="D1242" s="227" t="s">
        <v>6753</v>
      </c>
      <c r="E1242" s="209"/>
      <c r="F1242" s="209"/>
      <c r="G1242" s="209"/>
      <c r="H1242" s="209"/>
      <c r="I1242" s="355"/>
    </row>
    <row r="1243" spans="1:9" ht="24.95" customHeight="1" x14ac:dyDescent="0.25">
      <c r="A1243" s="278" t="s">
        <v>1321</v>
      </c>
      <c r="B1243" s="278" t="s">
        <v>979</v>
      </c>
      <c r="C1243" s="279" t="s">
        <v>9991</v>
      </c>
      <c r="D1243" s="280" t="s">
        <v>6755</v>
      </c>
      <c r="E1243" s="281" t="s">
        <v>92</v>
      </c>
      <c r="F1243" s="282">
        <v>19</v>
      </c>
      <c r="G1243" s="67"/>
      <c r="H1243" s="254">
        <f>ROUND(G1243*F1243,2)</f>
        <v>0</v>
      </c>
      <c r="I1243" s="284"/>
    </row>
    <row r="1244" spans="1:9" ht="409.5" x14ac:dyDescent="0.2">
      <c r="A1244" s="175"/>
      <c r="B1244" s="221" t="s">
        <v>1079</v>
      </c>
      <c r="C1244" s="209"/>
      <c r="D1244" s="356" t="s">
        <v>6756</v>
      </c>
      <c r="E1244" s="209"/>
      <c r="F1244" s="209"/>
      <c r="G1244" s="209"/>
      <c r="H1244" s="209"/>
      <c r="I1244" s="355"/>
    </row>
    <row r="1245" spans="1:9" ht="12" x14ac:dyDescent="0.2">
      <c r="A1245" s="178"/>
      <c r="B1245" s="221" t="s">
        <v>985</v>
      </c>
      <c r="C1245" s="213" t="s">
        <v>986</v>
      </c>
      <c r="D1245" s="214" t="s">
        <v>9992</v>
      </c>
      <c r="E1245" s="215"/>
      <c r="F1245" s="216">
        <v>20</v>
      </c>
      <c r="G1245" s="215"/>
      <c r="H1245" s="215"/>
      <c r="I1245" s="355"/>
    </row>
    <row r="1246" spans="1:9" ht="12" x14ac:dyDescent="0.2">
      <c r="A1246" s="178"/>
      <c r="B1246" s="221" t="s">
        <v>985</v>
      </c>
      <c r="C1246" s="213" t="s">
        <v>986</v>
      </c>
      <c r="D1246" s="214" t="s">
        <v>9993</v>
      </c>
      <c r="E1246" s="215"/>
      <c r="F1246" s="216">
        <v>-1</v>
      </c>
      <c r="G1246" s="215"/>
      <c r="H1246" s="215"/>
      <c r="I1246" s="355"/>
    </row>
    <row r="1247" spans="1:9" ht="12" x14ac:dyDescent="0.2">
      <c r="A1247" s="179"/>
      <c r="B1247" s="221" t="s">
        <v>985</v>
      </c>
      <c r="C1247" s="217" t="s">
        <v>986</v>
      </c>
      <c r="D1247" s="218" t="s">
        <v>1023</v>
      </c>
      <c r="E1247" s="219"/>
      <c r="F1247" s="220">
        <v>19</v>
      </c>
      <c r="G1247" s="219"/>
      <c r="H1247" s="219"/>
      <c r="I1247" s="355"/>
    </row>
    <row r="1248" spans="1:9" ht="24.95" customHeight="1" x14ac:dyDescent="0.25">
      <c r="A1248" s="278" t="s">
        <v>3561</v>
      </c>
      <c r="B1248" s="278" t="s">
        <v>979</v>
      </c>
      <c r="C1248" s="279" t="s">
        <v>9994</v>
      </c>
      <c r="D1248" s="280" t="s">
        <v>6764</v>
      </c>
      <c r="E1248" s="281" t="s">
        <v>92</v>
      </c>
      <c r="F1248" s="282">
        <v>2</v>
      </c>
      <c r="G1248" s="67"/>
      <c r="H1248" s="254">
        <f>ROUND(G1248*F1248,2)</f>
        <v>0</v>
      </c>
      <c r="I1248" s="284"/>
    </row>
    <row r="1249" spans="1:9" ht="409.5" x14ac:dyDescent="0.2">
      <c r="A1249" s="175"/>
      <c r="B1249" s="221" t="s">
        <v>1079</v>
      </c>
      <c r="C1249" s="209"/>
      <c r="D1249" s="356" t="s">
        <v>9995</v>
      </c>
      <c r="E1249" s="209"/>
      <c r="F1249" s="209"/>
      <c r="G1249" s="209"/>
      <c r="H1249" s="209"/>
      <c r="I1249" s="355"/>
    </row>
    <row r="1250" spans="1:9" ht="12" x14ac:dyDescent="0.2">
      <c r="A1250" s="178"/>
      <c r="B1250" s="221" t="s">
        <v>985</v>
      </c>
      <c r="C1250" s="213" t="s">
        <v>986</v>
      </c>
      <c r="D1250" s="214" t="s">
        <v>6798</v>
      </c>
      <c r="E1250" s="215"/>
      <c r="F1250" s="216">
        <v>2</v>
      </c>
      <c r="G1250" s="215"/>
      <c r="H1250" s="215"/>
      <c r="I1250" s="355"/>
    </row>
    <row r="1251" spans="1:9" ht="24.95" customHeight="1" x14ac:dyDescent="0.25">
      <c r="A1251" s="278" t="s">
        <v>3565</v>
      </c>
      <c r="B1251" s="278" t="s">
        <v>979</v>
      </c>
      <c r="C1251" s="279" t="s">
        <v>9996</v>
      </c>
      <c r="D1251" s="280" t="s">
        <v>6764</v>
      </c>
      <c r="E1251" s="281" t="s">
        <v>92</v>
      </c>
      <c r="F1251" s="282">
        <v>1</v>
      </c>
      <c r="G1251" s="67"/>
      <c r="H1251" s="254">
        <f>ROUND(G1251*F1251,2)</f>
        <v>0</v>
      </c>
      <c r="I1251" s="284"/>
    </row>
    <row r="1252" spans="1:9" ht="409.5" x14ac:dyDescent="0.2">
      <c r="A1252" s="175"/>
      <c r="B1252" s="221" t="s">
        <v>1079</v>
      </c>
      <c r="C1252" s="209"/>
      <c r="D1252" s="356" t="s">
        <v>9997</v>
      </c>
      <c r="E1252" s="209"/>
      <c r="F1252" s="209"/>
      <c r="G1252" s="209"/>
      <c r="H1252" s="209"/>
      <c r="I1252" s="355"/>
    </row>
    <row r="1253" spans="1:9" ht="12" x14ac:dyDescent="0.2">
      <c r="A1253" s="178"/>
      <c r="B1253" s="221" t="s">
        <v>985</v>
      </c>
      <c r="C1253" s="213" t="s">
        <v>986</v>
      </c>
      <c r="D1253" s="214" t="s">
        <v>6801</v>
      </c>
      <c r="E1253" s="215"/>
      <c r="F1253" s="216">
        <v>1</v>
      </c>
      <c r="G1253" s="215"/>
      <c r="H1253" s="215"/>
      <c r="I1253" s="355"/>
    </row>
    <row r="1254" spans="1:9" ht="24.95" customHeight="1" x14ac:dyDescent="0.25">
      <c r="A1254" s="278" t="s">
        <v>3570</v>
      </c>
      <c r="B1254" s="278" t="s">
        <v>979</v>
      </c>
      <c r="C1254" s="279" t="s">
        <v>9998</v>
      </c>
      <c r="D1254" s="280" t="s">
        <v>6755</v>
      </c>
      <c r="E1254" s="281" t="s">
        <v>92</v>
      </c>
      <c r="F1254" s="282">
        <v>33</v>
      </c>
      <c r="G1254" s="67"/>
      <c r="H1254" s="254">
        <f>ROUND(G1254*F1254,2)</f>
        <v>0</v>
      </c>
      <c r="I1254" s="284"/>
    </row>
    <row r="1255" spans="1:9" ht="409.5" x14ac:dyDescent="0.2">
      <c r="A1255" s="175"/>
      <c r="B1255" s="221" t="s">
        <v>1079</v>
      </c>
      <c r="C1255" s="209"/>
      <c r="D1255" s="356" t="s">
        <v>6759</v>
      </c>
      <c r="E1255" s="209"/>
      <c r="F1255" s="209"/>
      <c r="G1255" s="209"/>
      <c r="H1255" s="209"/>
      <c r="I1255" s="355"/>
    </row>
    <row r="1256" spans="1:9" ht="12" x14ac:dyDescent="0.2">
      <c r="A1256" s="178"/>
      <c r="B1256" s="221" t="s">
        <v>985</v>
      </c>
      <c r="C1256" s="213" t="s">
        <v>986</v>
      </c>
      <c r="D1256" s="214" t="s">
        <v>9999</v>
      </c>
      <c r="E1256" s="215"/>
      <c r="F1256" s="216">
        <v>33</v>
      </c>
      <c r="G1256" s="215"/>
      <c r="H1256" s="215"/>
      <c r="I1256" s="355"/>
    </row>
    <row r="1257" spans="1:9" ht="24.95" customHeight="1" x14ac:dyDescent="0.25">
      <c r="A1257" s="278" t="s">
        <v>5071</v>
      </c>
      <c r="B1257" s="278" t="s">
        <v>979</v>
      </c>
      <c r="C1257" s="279" t="s">
        <v>10000</v>
      </c>
      <c r="D1257" s="280" t="s">
        <v>6755</v>
      </c>
      <c r="E1257" s="281" t="s">
        <v>92</v>
      </c>
      <c r="F1257" s="282">
        <v>1</v>
      </c>
      <c r="G1257" s="67"/>
      <c r="H1257" s="254">
        <f>ROUND(G1257*F1257,2)</f>
        <v>0</v>
      </c>
      <c r="I1257" s="284"/>
    </row>
    <row r="1258" spans="1:9" ht="409.5" x14ac:dyDescent="0.2">
      <c r="A1258" s="175"/>
      <c r="B1258" s="221" t="s">
        <v>1079</v>
      </c>
      <c r="C1258" s="209"/>
      <c r="D1258" s="356" t="s">
        <v>10001</v>
      </c>
      <c r="E1258" s="209"/>
      <c r="F1258" s="209"/>
      <c r="G1258" s="209"/>
      <c r="H1258" s="209"/>
      <c r="I1258" s="355"/>
    </row>
    <row r="1259" spans="1:9" ht="12" x14ac:dyDescent="0.2">
      <c r="A1259" s="178"/>
      <c r="B1259" s="221" t="s">
        <v>985</v>
      </c>
      <c r="C1259" s="213" t="s">
        <v>986</v>
      </c>
      <c r="D1259" s="214" t="s">
        <v>6801</v>
      </c>
      <c r="E1259" s="215"/>
      <c r="F1259" s="216">
        <v>1</v>
      </c>
      <c r="G1259" s="215"/>
      <c r="H1259" s="215"/>
      <c r="I1259" s="355"/>
    </row>
    <row r="1260" spans="1:9" ht="24.95" customHeight="1" x14ac:dyDescent="0.25">
      <c r="A1260" s="278" t="s">
        <v>3583</v>
      </c>
      <c r="B1260" s="278" t="s">
        <v>979</v>
      </c>
      <c r="C1260" s="279" t="s">
        <v>10002</v>
      </c>
      <c r="D1260" s="280" t="s">
        <v>6755</v>
      </c>
      <c r="E1260" s="281" t="s">
        <v>92</v>
      </c>
      <c r="F1260" s="282">
        <v>1</v>
      </c>
      <c r="G1260" s="67"/>
      <c r="H1260" s="254">
        <f>ROUND(G1260*F1260,2)</f>
        <v>0</v>
      </c>
      <c r="I1260" s="284"/>
    </row>
    <row r="1261" spans="1:9" ht="409.5" x14ac:dyDescent="0.2">
      <c r="A1261" s="175"/>
      <c r="B1261" s="221" t="s">
        <v>1079</v>
      </c>
      <c r="C1261" s="209"/>
      <c r="D1261" s="356" t="s">
        <v>10003</v>
      </c>
      <c r="E1261" s="209"/>
      <c r="F1261" s="209"/>
      <c r="G1261" s="209"/>
      <c r="H1261" s="209"/>
      <c r="I1261" s="355"/>
    </row>
    <row r="1262" spans="1:9" ht="12" x14ac:dyDescent="0.2">
      <c r="A1262" s="178"/>
      <c r="B1262" s="221" t="s">
        <v>985</v>
      </c>
      <c r="C1262" s="213" t="s">
        <v>986</v>
      </c>
      <c r="D1262" s="214" t="s">
        <v>6766</v>
      </c>
      <c r="E1262" s="215"/>
      <c r="F1262" s="216">
        <v>1</v>
      </c>
      <c r="G1262" s="215"/>
      <c r="H1262" s="215"/>
      <c r="I1262" s="355"/>
    </row>
    <row r="1263" spans="1:9" ht="24.95" customHeight="1" x14ac:dyDescent="0.25">
      <c r="A1263" s="278" t="s">
        <v>3589</v>
      </c>
      <c r="B1263" s="278" t="s">
        <v>979</v>
      </c>
      <c r="C1263" s="279" t="s">
        <v>10004</v>
      </c>
      <c r="D1263" s="280" t="s">
        <v>6764</v>
      </c>
      <c r="E1263" s="281" t="s">
        <v>92</v>
      </c>
      <c r="F1263" s="282">
        <v>1</v>
      </c>
      <c r="G1263" s="67"/>
      <c r="H1263" s="254">
        <f>ROUND(G1263*F1263,2)</f>
        <v>0</v>
      </c>
      <c r="I1263" s="284"/>
    </row>
    <row r="1264" spans="1:9" ht="409.5" x14ac:dyDescent="0.2">
      <c r="A1264" s="175"/>
      <c r="B1264" s="221" t="s">
        <v>1079</v>
      </c>
      <c r="C1264" s="209"/>
      <c r="D1264" s="356" t="s">
        <v>6765</v>
      </c>
      <c r="E1264" s="209"/>
      <c r="F1264" s="209"/>
      <c r="G1264" s="209"/>
      <c r="H1264" s="209"/>
      <c r="I1264" s="355"/>
    </row>
    <row r="1265" spans="1:9" ht="12" x14ac:dyDescent="0.2">
      <c r="A1265" s="178"/>
      <c r="B1265" s="221" t="s">
        <v>985</v>
      </c>
      <c r="C1265" s="213" t="s">
        <v>986</v>
      </c>
      <c r="D1265" s="214" t="s">
        <v>6766</v>
      </c>
      <c r="E1265" s="215"/>
      <c r="F1265" s="216">
        <v>1</v>
      </c>
      <c r="G1265" s="215"/>
      <c r="H1265" s="215"/>
      <c r="I1265" s="355"/>
    </row>
    <row r="1266" spans="1:9" ht="24.95" customHeight="1" x14ac:dyDescent="0.25">
      <c r="A1266" s="278" t="s">
        <v>3596</v>
      </c>
      <c r="B1266" s="278" t="s">
        <v>979</v>
      </c>
      <c r="C1266" s="279" t="s">
        <v>10005</v>
      </c>
      <c r="D1266" s="280" t="s">
        <v>6755</v>
      </c>
      <c r="E1266" s="281" t="s">
        <v>92</v>
      </c>
      <c r="F1266" s="282">
        <v>9</v>
      </c>
      <c r="G1266" s="67"/>
      <c r="H1266" s="254">
        <f>ROUND(G1266*F1266,2)</f>
        <v>0</v>
      </c>
      <c r="I1266" s="284"/>
    </row>
    <row r="1267" spans="1:9" ht="409.5" x14ac:dyDescent="0.2">
      <c r="A1267" s="175"/>
      <c r="B1267" s="221" t="s">
        <v>1079</v>
      </c>
      <c r="C1267" s="209"/>
      <c r="D1267" s="356" t="s">
        <v>6768</v>
      </c>
      <c r="E1267" s="209"/>
      <c r="F1267" s="209"/>
      <c r="G1267" s="209"/>
      <c r="H1267" s="209"/>
      <c r="I1267" s="355"/>
    </row>
    <row r="1268" spans="1:9" ht="12" x14ac:dyDescent="0.2">
      <c r="A1268" s="178"/>
      <c r="B1268" s="221" t="s">
        <v>985</v>
      </c>
      <c r="C1268" s="213" t="s">
        <v>986</v>
      </c>
      <c r="D1268" s="214" t="s">
        <v>10006</v>
      </c>
      <c r="E1268" s="215"/>
      <c r="F1268" s="216">
        <v>9</v>
      </c>
      <c r="G1268" s="215"/>
      <c r="H1268" s="215"/>
      <c r="I1268" s="355"/>
    </row>
    <row r="1269" spans="1:9" ht="24.95" customHeight="1" x14ac:dyDescent="0.25">
      <c r="A1269" s="278" t="s">
        <v>3601</v>
      </c>
      <c r="B1269" s="278" t="s">
        <v>979</v>
      </c>
      <c r="C1269" s="279" t="s">
        <v>10007</v>
      </c>
      <c r="D1269" s="280" t="s">
        <v>6755</v>
      </c>
      <c r="E1269" s="281" t="s">
        <v>92</v>
      </c>
      <c r="F1269" s="282">
        <v>13</v>
      </c>
      <c r="G1269" s="67"/>
      <c r="H1269" s="254">
        <f>ROUND(G1269*F1269,2)</f>
        <v>0</v>
      </c>
      <c r="I1269" s="284"/>
    </row>
    <row r="1270" spans="1:9" ht="409.5" x14ac:dyDescent="0.2">
      <c r="A1270" s="175"/>
      <c r="B1270" s="221" t="s">
        <v>1079</v>
      </c>
      <c r="C1270" s="209"/>
      <c r="D1270" s="356" t="s">
        <v>6774</v>
      </c>
      <c r="E1270" s="209"/>
      <c r="F1270" s="209"/>
      <c r="G1270" s="209"/>
      <c r="H1270" s="209"/>
      <c r="I1270" s="355"/>
    </row>
    <row r="1271" spans="1:9" ht="12" x14ac:dyDescent="0.2">
      <c r="A1271" s="178"/>
      <c r="B1271" s="221" t="s">
        <v>985</v>
      </c>
      <c r="C1271" s="213" t="s">
        <v>986</v>
      </c>
      <c r="D1271" s="214" t="s">
        <v>10008</v>
      </c>
      <c r="E1271" s="215"/>
      <c r="F1271" s="216">
        <v>13</v>
      </c>
      <c r="G1271" s="215"/>
      <c r="H1271" s="215"/>
      <c r="I1271" s="355"/>
    </row>
    <row r="1272" spans="1:9" ht="24.95" customHeight="1" x14ac:dyDescent="0.25">
      <c r="A1272" s="278" t="s">
        <v>3606</v>
      </c>
      <c r="B1272" s="278" t="s">
        <v>979</v>
      </c>
      <c r="C1272" s="279" t="s">
        <v>10009</v>
      </c>
      <c r="D1272" s="280" t="s">
        <v>6777</v>
      </c>
      <c r="E1272" s="281" t="s">
        <v>92</v>
      </c>
      <c r="F1272" s="282">
        <v>8</v>
      </c>
      <c r="G1272" s="67"/>
      <c r="H1272" s="254">
        <f>ROUND(G1272*F1272,2)</f>
        <v>0</v>
      </c>
      <c r="I1272" s="284"/>
    </row>
    <row r="1273" spans="1:9" ht="409.5" x14ac:dyDescent="0.2">
      <c r="A1273" s="175"/>
      <c r="B1273" s="221" t="s">
        <v>1079</v>
      </c>
      <c r="C1273" s="209"/>
      <c r="D1273" s="356" t="s">
        <v>10010</v>
      </c>
      <c r="E1273" s="209"/>
      <c r="F1273" s="209"/>
      <c r="G1273" s="209"/>
      <c r="H1273" s="209"/>
      <c r="I1273" s="355"/>
    </row>
    <row r="1274" spans="1:9" ht="12" x14ac:dyDescent="0.2">
      <c r="A1274" s="178"/>
      <c r="B1274" s="221" t="s">
        <v>985</v>
      </c>
      <c r="C1274" s="213" t="s">
        <v>986</v>
      </c>
      <c r="D1274" s="214" t="s">
        <v>5427</v>
      </c>
      <c r="E1274" s="215"/>
      <c r="F1274" s="216">
        <v>8</v>
      </c>
      <c r="G1274" s="215"/>
      <c r="H1274" s="215"/>
      <c r="I1274" s="355"/>
    </row>
    <row r="1275" spans="1:9" ht="24.95" customHeight="1" x14ac:dyDescent="0.25">
      <c r="A1275" s="278" t="s">
        <v>3611</v>
      </c>
      <c r="B1275" s="278" t="s">
        <v>979</v>
      </c>
      <c r="C1275" s="279" t="s">
        <v>10011</v>
      </c>
      <c r="D1275" s="280" t="s">
        <v>6764</v>
      </c>
      <c r="E1275" s="281" t="s">
        <v>92</v>
      </c>
      <c r="F1275" s="282">
        <v>1</v>
      </c>
      <c r="G1275" s="67"/>
      <c r="H1275" s="254">
        <f>ROUND(G1275*F1275,2)</f>
        <v>0</v>
      </c>
      <c r="I1275" s="284"/>
    </row>
    <row r="1276" spans="1:9" ht="409.5" x14ac:dyDescent="0.2">
      <c r="A1276" s="175"/>
      <c r="B1276" s="221" t="s">
        <v>1079</v>
      </c>
      <c r="C1276" s="209"/>
      <c r="D1276" s="356" t="s">
        <v>10012</v>
      </c>
      <c r="E1276" s="209"/>
      <c r="F1276" s="209"/>
      <c r="G1276" s="209"/>
      <c r="H1276" s="209"/>
      <c r="I1276" s="355"/>
    </row>
    <row r="1277" spans="1:9" ht="12" x14ac:dyDescent="0.2">
      <c r="A1277" s="178"/>
      <c r="B1277" s="221" t="s">
        <v>985</v>
      </c>
      <c r="C1277" s="213" t="s">
        <v>986</v>
      </c>
      <c r="D1277" s="214" t="s">
        <v>6766</v>
      </c>
      <c r="E1277" s="215"/>
      <c r="F1277" s="216">
        <v>1</v>
      </c>
      <c r="G1277" s="215"/>
      <c r="H1277" s="215"/>
      <c r="I1277" s="355"/>
    </row>
    <row r="1278" spans="1:9" ht="24.95" customHeight="1" x14ac:dyDescent="0.25">
      <c r="A1278" s="278" t="s">
        <v>3617</v>
      </c>
      <c r="B1278" s="278" t="s">
        <v>979</v>
      </c>
      <c r="C1278" s="279" t="s">
        <v>10013</v>
      </c>
      <c r="D1278" s="280" t="s">
        <v>6755</v>
      </c>
      <c r="E1278" s="281" t="s">
        <v>92</v>
      </c>
      <c r="F1278" s="282">
        <v>2</v>
      </c>
      <c r="G1278" s="67"/>
      <c r="H1278" s="254">
        <f>ROUND(G1278*F1278,2)</f>
        <v>0</v>
      </c>
      <c r="I1278" s="284"/>
    </row>
    <row r="1279" spans="1:9" ht="409.5" x14ac:dyDescent="0.2">
      <c r="A1279" s="175"/>
      <c r="B1279" s="221" t="s">
        <v>1079</v>
      </c>
      <c r="C1279" s="209"/>
      <c r="D1279" s="356" t="s">
        <v>10014</v>
      </c>
      <c r="E1279" s="209"/>
      <c r="F1279" s="209"/>
      <c r="G1279" s="209"/>
      <c r="H1279" s="209"/>
      <c r="I1279" s="355"/>
    </row>
    <row r="1280" spans="1:9" ht="12" x14ac:dyDescent="0.2">
      <c r="A1280" s="178"/>
      <c r="B1280" s="221" t="s">
        <v>985</v>
      </c>
      <c r="C1280" s="213" t="s">
        <v>986</v>
      </c>
      <c r="D1280" s="214" t="s">
        <v>6798</v>
      </c>
      <c r="E1280" s="215"/>
      <c r="F1280" s="216">
        <v>2</v>
      </c>
      <c r="G1280" s="215"/>
      <c r="H1280" s="215"/>
      <c r="I1280" s="355"/>
    </row>
    <row r="1281" spans="1:9" ht="24.95" customHeight="1" x14ac:dyDescent="0.25">
      <c r="A1281" s="278" t="s">
        <v>3621</v>
      </c>
      <c r="B1281" s="278" t="s">
        <v>979</v>
      </c>
      <c r="C1281" s="279" t="s">
        <v>10015</v>
      </c>
      <c r="D1281" s="280" t="s">
        <v>6755</v>
      </c>
      <c r="E1281" s="281" t="s">
        <v>92</v>
      </c>
      <c r="F1281" s="282">
        <v>3</v>
      </c>
      <c r="G1281" s="67"/>
      <c r="H1281" s="254">
        <f>ROUND(G1281*F1281,2)</f>
        <v>0</v>
      </c>
      <c r="I1281" s="284"/>
    </row>
    <row r="1282" spans="1:9" ht="409.5" x14ac:dyDescent="0.2">
      <c r="A1282" s="175"/>
      <c r="B1282" s="221" t="s">
        <v>1079</v>
      </c>
      <c r="C1282" s="209"/>
      <c r="D1282" s="356" t="s">
        <v>10014</v>
      </c>
      <c r="E1282" s="209"/>
      <c r="F1282" s="209"/>
      <c r="G1282" s="209"/>
      <c r="H1282" s="209"/>
      <c r="I1282" s="355"/>
    </row>
    <row r="1283" spans="1:9" ht="12" x14ac:dyDescent="0.2">
      <c r="A1283" s="178"/>
      <c r="B1283" s="221" t="s">
        <v>985</v>
      </c>
      <c r="C1283" s="213" t="s">
        <v>986</v>
      </c>
      <c r="D1283" s="214" t="s">
        <v>6841</v>
      </c>
      <c r="E1283" s="215"/>
      <c r="F1283" s="216">
        <v>3</v>
      </c>
      <c r="G1283" s="215"/>
      <c r="H1283" s="215"/>
      <c r="I1283" s="355"/>
    </row>
    <row r="1284" spans="1:9" ht="24.95" customHeight="1" x14ac:dyDescent="0.25">
      <c r="A1284" s="278" t="s">
        <v>3624</v>
      </c>
      <c r="B1284" s="278" t="s">
        <v>979</v>
      </c>
      <c r="C1284" s="279" t="s">
        <v>10016</v>
      </c>
      <c r="D1284" s="280" t="s">
        <v>6755</v>
      </c>
      <c r="E1284" s="281" t="s">
        <v>92</v>
      </c>
      <c r="F1284" s="282">
        <v>8</v>
      </c>
      <c r="G1284" s="67"/>
      <c r="H1284" s="254">
        <f>ROUND(G1284*F1284,2)</f>
        <v>0</v>
      </c>
      <c r="I1284" s="284"/>
    </row>
    <row r="1285" spans="1:9" ht="409.5" x14ac:dyDescent="0.2">
      <c r="A1285" s="175"/>
      <c r="B1285" s="221" t="s">
        <v>1079</v>
      </c>
      <c r="C1285" s="209"/>
      <c r="D1285" s="356" t="s">
        <v>6787</v>
      </c>
      <c r="E1285" s="209"/>
      <c r="F1285" s="209"/>
      <c r="G1285" s="209"/>
      <c r="H1285" s="209"/>
      <c r="I1285" s="355"/>
    </row>
    <row r="1286" spans="1:9" ht="12" x14ac:dyDescent="0.2">
      <c r="A1286" s="178"/>
      <c r="B1286" s="221" t="s">
        <v>985</v>
      </c>
      <c r="C1286" s="213" t="s">
        <v>986</v>
      </c>
      <c r="D1286" s="214" t="s">
        <v>10017</v>
      </c>
      <c r="E1286" s="215"/>
      <c r="F1286" s="216">
        <v>8</v>
      </c>
      <c r="G1286" s="215"/>
      <c r="H1286" s="215"/>
      <c r="I1286" s="355"/>
    </row>
    <row r="1287" spans="1:9" ht="24.95" customHeight="1" x14ac:dyDescent="0.25">
      <c r="A1287" s="278" t="s">
        <v>3629</v>
      </c>
      <c r="B1287" s="278" t="s">
        <v>979</v>
      </c>
      <c r="C1287" s="279" t="s">
        <v>10018</v>
      </c>
      <c r="D1287" s="280" t="s">
        <v>6755</v>
      </c>
      <c r="E1287" s="281" t="s">
        <v>92</v>
      </c>
      <c r="F1287" s="282">
        <v>3</v>
      </c>
      <c r="G1287" s="67"/>
      <c r="H1287" s="254">
        <f>ROUND(G1287*F1287,2)</f>
        <v>0</v>
      </c>
      <c r="I1287" s="284"/>
    </row>
    <row r="1288" spans="1:9" ht="409.5" x14ac:dyDescent="0.2">
      <c r="A1288" s="175"/>
      <c r="B1288" s="221" t="s">
        <v>1079</v>
      </c>
      <c r="C1288" s="209"/>
      <c r="D1288" s="356" t="s">
        <v>10019</v>
      </c>
      <c r="E1288" s="209"/>
      <c r="F1288" s="209"/>
      <c r="G1288" s="209"/>
      <c r="H1288" s="209"/>
      <c r="I1288" s="355"/>
    </row>
    <row r="1289" spans="1:9" ht="12" x14ac:dyDescent="0.2">
      <c r="A1289" s="178"/>
      <c r="B1289" s="221" t="s">
        <v>985</v>
      </c>
      <c r="C1289" s="213" t="s">
        <v>986</v>
      </c>
      <c r="D1289" s="214" t="s">
        <v>6772</v>
      </c>
      <c r="E1289" s="215"/>
      <c r="F1289" s="216">
        <v>3</v>
      </c>
      <c r="G1289" s="215"/>
      <c r="H1289" s="215"/>
      <c r="I1289" s="355"/>
    </row>
    <row r="1290" spans="1:9" ht="24.95" customHeight="1" x14ac:dyDescent="0.25">
      <c r="A1290" s="278" t="s">
        <v>3636</v>
      </c>
      <c r="B1290" s="278" t="s">
        <v>979</v>
      </c>
      <c r="C1290" s="279" t="s">
        <v>10020</v>
      </c>
      <c r="D1290" s="280" t="s">
        <v>6755</v>
      </c>
      <c r="E1290" s="281" t="s">
        <v>92</v>
      </c>
      <c r="F1290" s="282">
        <v>3</v>
      </c>
      <c r="G1290" s="67"/>
      <c r="H1290" s="254">
        <f>ROUND(G1290*F1290,2)</f>
        <v>0</v>
      </c>
      <c r="I1290" s="284"/>
    </row>
    <row r="1291" spans="1:9" ht="409.5" x14ac:dyDescent="0.2">
      <c r="A1291" s="175"/>
      <c r="B1291" s="221" t="s">
        <v>1079</v>
      </c>
      <c r="C1291" s="209"/>
      <c r="D1291" s="356" t="s">
        <v>10021</v>
      </c>
      <c r="E1291" s="209"/>
      <c r="F1291" s="209"/>
      <c r="G1291" s="209"/>
      <c r="H1291" s="209"/>
      <c r="I1291" s="355"/>
    </row>
    <row r="1292" spans="1:9" ht="12" x14ac:dyDescent="0.2">
      <c r="A1292" s="178"/>
      <c r="B1292" s="221" t="s">
        <v>985</v>
      </c>
      <c r="C1292" s="213" t="s">
        <v>986</v>
      </c>
      <c r="D1292" s="214" t="s">
        <v>6841</v>
      </c>
      <c r="E1292" s="215"/>
      <c r="F1292" s="216">
        <v>3</v>
      </c>
      <c r="G1292" s="215"/>
      <c r="H1292" s="215"/>
      <c r="I1292" s="355"/>
    </row>
    <row r="1293" spans="1:9" ht="24.95" customHeight="1" x14ac:dyDescent="0.25">
      <c r="A1293" s="278" t="s">
        <v>3643</v>
      </c>
      <c r="B1293" s="278" t="s">
        <v>979</v>
      </c>
      <c r="C1293" s="279" t="s">
        <v>10022</v>
      </c>
      <c r="D1293" s="280" t="s">
        <v>6755</v>
      </c>
      <c r="E1293" s="281" t="s">
        <v>92</v>
      </c>
      <c r="F1293" s="282">
        <v>3</v>
      </c>
      <c r="G1293" s="67"/>
      <c r="H1293" s="254">
        <f>ROUND(G1293*F1293,2)</f>
        <v>0</v>
      </c>
      <c r="I1293" s="284"/>
    </row>
    <row r="1294" spans="1:9" ht="409.5" x14ac:dyDescent="0.2">
      <c r="A1294" s="175"/>
      <c r="B1294" s="221" t="s">
        <v>1079</v>
      </c>
      <c r="C1294" s="209"/>
      <c r="D1294" s="356" t="s">
        <v>10023</v>
      </c>
      <c r="E1294" s="209"/>
      <c r="F1294" s="209"/>
      <c r="G1294" s="209"/>
      <c r="H1294" s="209"/>
      <c r="I1294" s="355"/>
    </row>
    <row r="1295" spans="1:9" ht="12" x14ac:dyDescent="0.2">
      <c r="A1295" s="178"/>
      <c r="B1295" s="221" t="s">
        <v>985</v>
      </c>
      <c r="C1295" s="213" t="s">
        <v>986</v>
      </c>
      <c r="D1295" s="214" t="s">
        <v>6795</v>
      </c>
      <c r="E1295" s="215"/>
      <c r="F1295" s="216">
        <v>3</v>
      </c>
      <c r="G1295" s="215"/>
      <c r="H1295" s="215"/>
      <c r="I1295" s="355"/>
    </row>
    <row r="1296" spans="1:9" ht="24.95" customHeight="1" x14ac:dyDescent="0.25">
      <c r="A1296" s="278" t="s">
        <v>3651</v>
      </c>
      <c r="B1296" s="278" t="s">
        <v>979</v>
      </c>
      <c r="C1296" s="279" t="s">
        <v>10024</v>
      </c>
      <c r="D1296" s="280" t="s">
        <v>6790</v>
      </c>
      <c r="E1296" s="281" t="s">
        <v>92</v>
      </c>
      <c r="F1296" s="282">
        <v>3</v>
      </c>
      <c r="G1296" s="67"/>
      <c r="H1296" s="254">
        <f>ROUND(G1296*F1296,2)</f>
        <v>0</v>
      </c>
      <c r="I1296" s="284"/>
    </row>
    <row r="1297" spans="1:9" ht="409.5" x14ac:dyDescent="0.2">
      <c r="A1297" s="175"/>
      <c r="B1297" s="221" t="s">
        <v>1079</v>
      </c>
      <c r="C1297" s="209"/>
      <c r="D1297" s="356" t="s">
        <v>10025</v>
      </c>
      <c r="E1297" s="209"/>
      <c r="F1297" s="209"/>
      <c r="G1297" s="209"/>
      <c r="H1297" s="209"/>
      <c r="I1297" s="355"/>
    </row>
    <row r="1298" spans="1:9" ht="12" x14ac:dyDescent="0.2">
      <c r="A1298" s="178"/>
      <c r="B1298" s="221" t="s">
        <v>985</v>
      </c>
      <c r="C1298" s="213" t="s">
        <v>986</v>
      </c>
      <c r="D1298" s="214" t="s">
        <v>10026</v>
      </c>
      <c r="E1298" s="215"/>
      <c r="F1298" s="216">
        <v>3</v>
      </c>
      <c r="G1298" s="215"/>
      <c r="H1298" s="215"/>
      <c r="I1298" s="355"/>
    </row>
    <row r="1299" spans="1:9" ht="24.95" customHeight="1" x14ac:dyDescent="0.25">
      <c r="A1299" s="278" t="s">
        <v>3658</v>
      </c>
      <c r="B1299" s="278" t="s">
        <v>979</v>
      </c>
      <c r="C1299" s="279" t="s">
        <v>10027</v>
      </c>
      <c r="D1299" s="280" t="s">
        <v>6790</v>
      </c>
      <c r="E1299" s="281" t="s">
        <v>92</v>
      </c>
      <c r="F1299" s="282">
        <v>1</v>
      </c>
      <c r="G1299" s="67"/>
      <c r="H1299" s="254">
        <f>ROUND(G1299*F1299,2)</f>
        <v>0</v>
      </c>
      <c r="I1299" s="284"/>
    </row>
    <row r="1300" spans="1:9" ht="409.5" x14ac:dyDescent="0.2">
      <c r="A1300" s="175"/>
      <c r="B1300" s="221" t="s">
        <v>1079</v>
      </c>
      <c r="C1300" s="209"/>
      <c r="D1300" s="356" t="s">
        <v>10028</v>
      </c>
      <c r="E1300" s="209"/>
      <c r="F1300" s="209"/>
      <c r="G1300" s="209"/>
      <c r="H1300" s="209"/>
      <c r="I1300" s="355"/>
    </row>
    <row r="1301" spans="1:9" ht="12" x14ac:dyDescent="0.2">
      <c r="A1301" s="178"/>
      <c r="B1301" s="221" t="s">
        <v>985</v>
      </c>
      <c r="C1301" s="213" t="s">
        <v>986</v>
      </c>
      <c r="D1301" s="214" t="s">
        <v>6766</v>
      </c>
      <c r="E1301" s="215"/>
      <c r="F1301" s="216">
        <v>1</v>
      </c>
      <c r="G1301" s="215"/>
      <c r="H1301" s="215"/>
      <c r="I1301" s="355"/>
    </row>
    <row r="1302" spans="1:9" ht="24.95" customHeight="1" x14ac:dyDescent="0.25">
      <c r="A1302" s="278" t="s">
        <v>3666</v>
      </c>
      <c r="B1302" s="278" t="s">
        <v>979</v>
      </c>
      <c r="C1302" s="279" t="s">
        <v>10029</v>
      </c>
      <c r="D1302" s="280" t="s">
        <v>6790</v>
      </c>
      <c r="E1302" s="281" t="s">
        <v>92</v>
      </c>
      <c r="F1302" s="282">
        <v>1</v>
      </c>
      <c r="G1302" s="67"/>
      <c r="H1302" s="254">
        <f>ROUND(G1302*F1302,2)</f>
        <v>0</v>
      </c>
      <c r="I1302" s="284"/>
    </row>
    <row r="1303" spans="1:9" ht="409.5" x14ac:dyDescent="0.2">
      <c r="A1303" s="175"/>
      <c r="B1303" s="221" t="s">
        <v>1079</v>
      </c>
      <c r="C1303" s="209"/>
      <c r="D1303" s="356" t="s">
        <v>10030</v>
      </c>
      <c r="E1303" s="209"/>
      <c r="F1303" s="209"/>
      <c r="G1303" s="209"/>
      <c r="H1303" s="209"/>
      <c r="I1303" s="355"/>
    </row>
    <row r="1304" spans="1:9" ht="12" x14ac:dyDescent="0.2">
      <c r="A1304" s="178"/>
      <c r="B1304" s="221" t="s">
        <v>985</v>
      </c>
      <c r="C1304" s="213" t="s">
        <v>986</v>
      </c>
      <c r="D1304" s="214" t="s">
        <v>6766</v>
      </c>
      <c r="E1304" s="215"/>
      <c r="F1304" s="216">
        <v>1</v>
      </c>
      <c r="G1304" s="215"/>
      <c r="H1304" s="215"/>
      <c r="I1304" s="355"/>
    </row>
    <row r="1305" spans="1:9" ht="24.95" customHeight="1" x14ac:dyDescent="0.25">
      <c r="A1305" s="278" t="s">
        <v>3671</v>
      </c>
      <c r="B1305" s="278" t="s">
        <v>979</v>
      </c>
      <c r="C1305" s="279" t="s">
        <v>10031</v>
      </c>
      <c r="D1305" s="280" t="s">
        <v>6790</v>
      </c>
      <c r="E1305" s="281" t="s">
        <v>92</v>
      </c>
      <c r="F1305" s="282">
        <v>1</v>
      </c>
      <c r="G1305" s="67"/>
      <c r="H1305" s="254">
        <f>ROUND(G1305*F1305,2)</f>
        <v>0</v>
      </c>
      <c r="I1305" s="284"/>
    </row>
    <row r="1306" spans="1:9" ht="409.5" x14ac:dyDescent="0.2">
      <c r="A1306" s="175"/>
      <c r="B1306" s="221" t="s">
        <v>1079</v>
      </c>
      <c r="C1306" s="209"/>
      <c r="D1306" s="356" t="s">
        <v>10032</v>
      </c>
      <c r="E1306" s="209"/>
      <c r="F1306" s="209"/>
      <c r="G1306" s="209"/>
      <c r="H1306" s="209"/>
      <c r="I1306" s="355"/>
    </row>
    <row r="1307" spans="1:9" ht="12" x14ac:dyDescent="0.2">
      <c r="A1307" s="178"/>
      <c r="B1307" s="221" t="s">
        <v>985</v>
      </c>
      <c r="C1307" s="213" t="s">
        <v>986</v>
      </c>
      <c r="D1307" s="214" t="s">
        <v>6766</v>
      </c>
      <c r="E1307" s="215"/>
      <c r="F1307" s="216">
        <v>1</v>
      </c>
      <c r="G1307" s="215"/>
      <c r="H1307" s="215"/>
      <c r="I1307" s="355"/>
    </row>
    <row r="1308" spans="1:9" ht="24.95" customHeight="1" x14ac:dyDescent="0.25">
      <c r="A1308" s="278" t="s">
        <v>3679</v>
      </c>
      <c r="B1308" s="278" t="s">
        <v>979</v>
      </c>
      <c r="C1308" s="279" t="s">
        <v>10033</v>
      </c>
      <c r="D1308" s="280" t="s">
        <v>6755</v>
      </c>
      <c r="E1308" s="281" t="s">
        <v>92</v>
      </c>
      <c r="F1308" s="282">
        <v>1</v>
      </c>
      <c r="G1308" s="67"/>
      <c r="H1308" s="254">
        <f>ROUND(G1308*F1308,2)</f>
        <v>0</v>
      </c>
      <c r="I1308" s="284"/>
    </row>
    <row r="1309" spans="1:9" ht="409.5" x14ac:dyDescent="0.2">
      <c r="A1309" s="175"/>
      <c r="B1309" s="221" t="s">
        <v>1079</v>
      </c>
      <c r="C1309" s="209"/>
      <c r="D1309" s="356" t="s">
        <v>10034</v>
      </c>
      <c r="E1309" s="209"/>
      <c r="F1309" s="209"/>
      <c r="G1309" s="209"/>
      <c r="H1309" s="209"/>
      <c r="I1309" s="355"/>
    </row>
    <row r="1310" spans="1:9" ht="12" x14ac:dyDescent="0.2">
      <c r="A1310" s="178"/>
      <c r="B1310" s="221" t="s">
        <v>985</v>
      </c>
      <c r="C1310" s="213" t="s">
        <v>986</v>
      </c>
      <c r="D1310" s="214" t="s">
        <v>6801</v>
      </c>
      <c r="E1310" s="215"/>
      <c r="F1310" s="216">
        <v>1</v>
      </c>
      <c r="G1310" s="215"/>
      <c r="H1310" s="215"/>
      <c r="I1310" s="355"/>
    </row>
    <row r="1311" spans="1:9" ht="24.95" customHeight="1" x14ac:dyDescent="0.25">
      <c r="A1311" s="278" t="s">
        <v>3684</v>
      </c>
      <c r="B1311" s="278" t="s">
        <v>979</v>
      </c>
      <c r="C1311" s="279" t="s">
        <v>10035</v>
      </c>
      <c r="D1311" s="280" t="s">
        <v>6809</v>
      </c>
      <c r="E1311" s="281" t="s">
        <v>92</v>
      </c>
      <c r="F1311" s="282">
        <v>1</v>
      </c>
      <c r="G1311" s="67"/>
      <c r="H1311" s="254">
        <f>ROUND(G1311*F1311,2)</f>
        <v>0</v>
      </c>
      <c r="I1311" s="284"/>
    </row>
    <row r="1312" spans="1:9" ht="409.5" x14ac:dyDescent="0.2">
      <c r="A1312" s="175"/>
      <c r="B1312" s="221" t="s">
        <v>1079</v>
      </c>
      <c r="C1312" s="209"/>
      <c r="D1312" s="356" t="s">
        <v>10036</v>
      </c>
      <c r="E1312" s="209"/>
      <c r="F1312" s="209"/>
      <c r="G1312" s="209"/>
      <c r="H1312" s="209"/>
      <c r="I1312" s="355"/>
    </row>
    <row r="1313" spans="1:9" ht="12" x14ac:dyDescent="0.2">
      <c r="A1313" s="178"/>
      <c r="B1313" s="221" t="s">
        <v>985</v>
      </c>
      <c r="C1313" s="213" t="s">
        <v>986</v>
      </c>
      <c r="D1313" s="214" t="s">
        <v>6801</v>
      </c>
      <c r="E1313" s="215"/>
      <c r="F1313" s="216">
        <v>1</v>
      </c>
      <c r="G1313" s="215"/>
      <c r="H1313" s="215"/>
      <c r="I1313" s="355"/>
    </row>
    <row r="1314" spans="1:9" ht="24.95" customHeight="1" x14ac:dyDescent="0.25">
      <c r="A1314" s="278" t="s">
        <v>3691</v>
      </c>
      <c r="B1314" s="278" t="s">
        <v>979</v>
      </c>
      <c r="C1314" s="279" t="s">
        <v>10037</v>
      </c>
      <c r="D1314" s="280" t="s">
        <v>6819</v>
      </c>
      <c r="E1314" s="281" t="s">
        <v>92</v>
      </c>
      <c r="F1314" s="282">
        <v>4</v>
      </c>
      <c r="G1314" s="67"/>
      <c r="H1314" s="254">
        <f>ROUND(G1314*F1314,2)</f>
        <v>0</v>
      </c>
      <c r="I1314" s="284"/>
    </row>
    <row r="1315" spans="1:9" ht="409.5" x14ac:dyDescent="0.2">
      <c r="A1315" s="175"/>
      <c r="B1315" s="221" t="s">
        <v>1079</v>
      </c>
      <c r="C1315" s="209"/>
      <c r="D1315" s="356" t="s">
        <v>10038</v>
      </c>
      <c r="E1315" s="209"/>
      <c r="F1315" s="209"/>
      <c r="G1315" s="209"/>
      <c r="H1315" s="209"/>
      <c r="I1315" s="355"/>
    </row>
    <row r="1316" spans="1:9" ht="12" x14ac:dyDescent="0.2">
      <c r="A1316" s="178"/>
      <c r="B1316" s="221" t="s">
        <v>985</v>
      </c>
      <c r="C1316" s="213" t="s">
        <v>986</v>
      </c>
      <c r="D1316" s="214" t="s">
        <v>6785</v>
      </c>
      <c r="E1316" s="215"/>
      <c r="F1316" s="216">
        <v>4</v>
      </c>
      <c r="G1316" s="215"/>
      <c r="H1316" s="215"/>
      <c r="I1316" s="355"/>
    </row>
    <row r="1317" spans="1:9" ht="24.95" customHeight="1" x14ac:dyDescent="0.25">
      <c r="A1317" s="278" t="s">
        <v>3702</v>
      </c>
      <c r="B1317" s="278" t="s">
        <v>979</v>
      </c>
      <c r="C1317" s="279" t="s">
        <v>10039</v>
      </c>
      <c r="D1317" s="280" t="s">
        <v>6764</v>
      </c>
      <c r="E1317" s="281" t="s">
        <v>92</v>
      </c>
      <c r="F1317" s="282">
        <v>1</v>
      </c>
      <c r="G1317" s="67"/>
      <c r="H1317" s="254">
        <f>ROUND(G1317*F1317,2)</f>
        <v>0</v>
      </c>
      <c r="I1317" s="284"/>
    </row>
    <row r="1318" spans="1:9" ht="409.5" x14ac:dyDescent="0.2">
      <c r="A1318" s="175"/>
      <c r="B1318" s="221" t="s">
        <v>1079</v>
      </c>
      <c r="C1318" s="209"/>
      <c r="D1318" s="356" t="s">
        <v>10040</v>
      </c>
      <c r="E1318" s="209"/>
      <c r="F1318" s="209"/>
      <c r="G1318" s="209"/>
      <c r="H1318" s="209"/>
      <c r="I1318" s="355"/>
    </row>
    <row r="1319" spans="1:9" ht="12" x14ac:dyDescent="0.2">
      <c r="A1319" s="178"/>
      <c r="B1319" s="221" t="s">
        <v>985</v>
      </c>
      <c r="C1319" s="213" t="s">
        <v>986</v>
      </c>
      <c r="D1319" s="214" t="s">
        <v>6801</v>
      </c>
      <c r="E1319" s="215"/>
      <c r="F1319" s="216">
        <v>1</v>
      </c>
      <c r="G1319" s="215"/>
      <c r="H1319" s="215"/>
      <c r="I1319" s="355"/>
    </row>
    <row r="1320" spans="1:9" ht="24.95" customHeight="1" x14ac:dyDescent="0.25">
      <c r="A1320" s="278" t="s">
        <v>3706</v>
      </c>
      <c r="B1320" s="278" t="s">
        <v>979</v>
      </c>
      <c r="C1320" s="279" t="s">
        <v>10041</v>
      </c>
      <c r="D1320" s="280" t="s">
        <v>6755</v>
      </c>
      <c r="E1320" s="281" t="s">
        <v>92</v>
      </c>
      <c r="F1320" s="282">
        <v>5</v>
      </c>
      <c r="G1320" s="67"/>
      <c r="H1320" s="254">
        <f>ROUND(G1320*F1320,2)</f>
        <v>0</v>
      </c>
      <c r="I1320" s="284"/>
    </row>
    <row r="1321" spans="1:9" ht="409.5" x14ac:dyDescent="0.2">
      <c r="A1321" s="175"/>
      <c r="B1321" s="221" t="s">
        <v>1079</v>
      </c>
      <c r="C1321" s="209"/>
      <c r="D1321" s="356" t="s">
        <v>6823</v>
      </c>
      <c r="E1321" s="209"/>
      <c r="F1321" s="209"/>
      <c r="G1321" s="209"/>
      <c r="H1321" s="209"/>
      <c r="I1321" s="355"/>
    </row>
    <row r="1322" spans="1:9" ht="12" x14ac:dyDescent="0.2">
      <c r="A1322" s="178"/>
      <c r="B1322" s="221" t="s">
        <v>985</v>
      </c>
      <c r="C1322" s="213" t="s">
        <v>986</v>
      </c>
      <c r="D1322" s="214" t="s">
        <v>10042</v>
      </c>
      <c r="E1322" s="215"/>
      <c r="F1322" s="216">
        <v>5</v>
      </c>
      <c r="G1322" s="215"/>
      <c r="H1322" s="215"/>
      <c r="I1322" s="355"/>
    </row>
    <row r="1323" spans="1:9" ht="24.95" customHeight="1" x14ac:dyDescent="0.25">
      <c r="A1323" s="278" t="s">
        <v>3712</v>
      </c>
      <c r="B1323" s="278" t="s">
        <v>979</v>
      </c>
      <c r="C1323" s="279" t="s">
        <v>10043</v>
      </c>
      <c r="D1323" s="280" t="s">
        <v>10044</v>
      </c>
      <c r="E1323" s="281" t="s">
        <v>92</v>
      </c>
      <c r="F1323" s="282">
        <v>2</v>
      </c>
      <c r="G1323" s="67"/>
      <c r="H1323" s="254">
        <f>ROUND(G1323*F1323,2)</f>
        <v>0</v>
      </c>
      <c r="I1323" s="284"/>
    </row>
    <row r="1324" spans="1:9" ht="396" x14ac:dyDescent="0.2">
      <c r="A1324" s="175"/>
      <c r="B1324" s="221" t="s">
        <v>1079</v>
      </c>
      <c r="C1324" s="209"/>
      <c r="D1324" s="227" t="s">
        <v>10045</v>
      </c>
      <c r="E1324" s="209"/>
      <c r="F1324" s="209"/>
      <c r="G1324" s="209"/>
      <c r="H1324" s="209"/>
      <c r="I1324" s="355"/>
    </row>
    <row r="1325" spans="1:9" ht="12" x14ac:dyDescent="0.2">
      <c r="A1325" s="178"/>
      <c r="B1325" s="221" t="s">
        <v>985</v>
      </c>
      <c r="C1325" s="213" t="s">
        <v>986</v>
      </c>
      <c r="D1325" s="214" t="s">
        <v>10046</v>
      </c>
      <c r="E1325" s="215"/>
      <c r="F1325" s="216">
        <v>2</v>
      </c>
      <c r="G1325" s="215"/>
      <c r="H1325" s="215"/>
      <c r="I1325" s="355"/>
    </row>
    <row r="1326" spans="1:9" ht="24.95" customHeight="1" x14ac:dyDescent="0.25">
      <c r="A1326" s="278" t="s">
        <v>3715</v>
      </c>
      <c r="B1326" s="278" t="s">
        <v>979</v>
      </c>
      <c r="C1326" s="279" t="s">
        <v>10047</v>
      </c>
      <c r="D1326" s="280" t="s">
        <v>6755</v>
      </c>
      <c r="E1326" s="281" t="s">
        <v>92</v>
      </c>
      <c r="F1326" s="282">
        <v>7</v>
      </c>
      <c r="G1326" s="67"/>
      <c r="H1326" s="254">
        <f>ROUND(G1326*F1326,2)</f>
        <v>0</v>
      </c>
      <c r="I1326" s="284"/>
    </row>
    <row r="1327" spans="1:9" ht="409.5" x14ac:dyDescent="0.2">
      <c r="A1327" s="175"/>
      <c r="B1327" s="221" t="s">
        <v>1079</v>
      </c>
      <c r="C1327" s="209"/>
      <c r="D1327" s="356" t="s">
        <v>10048</v>
      </c>
      <c r="E1327" s="209"/>
      <c r="F1327" s="209"/>
      <c r="G1327" s="209"/>
      <c r="H1327" s="209"/>
      <c r="I1327" s="355"/>
    </row>
    <row r="1328" spans="1:9" ht="12" x14ac:dyDescent="0.2">
      <c r="A1328" s="178"/>
      <c r="B1328" s="221" t="s">
        <v>985</v>
      </c>
      <c r="C1328" s="213" t="s">
        <v>986</v>
      </c>
      <c r="D1328" s="214" t="s">
        <v>8544</v>
      </c>
      <c r="E1328" s="215"/>
      <c r="F1328" s="216">
        <v>7</v>
      </c>
      <c r="G1328" s="215"/>
      <c r="H1328" s="215"/>
      <c r="I1328" s="355"/>
    </row>
    <row r="1329" spans="1:9" ht="24.95" customHeight="1" x14ac:dyDescent="0.25">
      <c r="A1329" s="278" t="s">
        <v>3721</v>
      </c>
      <c r="B1329" s="278" t="s">
        <v>979</v>
      </c>
      <c r="C1329" s="279" t="s">
        <v>10049</v>
      </c>
      <c r="D1329" s="280" t="s">
        <v>6755</v>
      </c>
      <c r="E1329" s="281" t="s">
        <v>92</v>
      </c>
      <c r="F1329" s="282">
        <v>1</v>
      </c>
      <c r="G1329" s="67"/>
      <c r="H1329" s="254">
        <f>ROUND(G1329*F1329,2)</f>
        <v>0</v>
      </c>
      <c r="I1329" s="284"/>
    </row>
    <row r="1330" spans="1:9" ht="409.5" x14ac:dyDescent="0.2">
      <c r="A1330" s="175"/>
      <c r="B1330" s="221" t="s">
        <v>1079</v>
      </c>
      <c r="C1330" s="209"/>
      <c r="D1330" s="356" t="s">
        <v>10050</v>
      </c>
      <c r="E1330" s="209"/>
      <c r="F1330" s="209"/>
      <c r="G1330" s="209"/>
      <c r="H1330" s="209"/>
      <c r="I1330" s="355"/>
    </row>
    <row r="1331" spans="1:9" ht="12" x14ac:dyDescent="0.2">
      <c r="A1331" s="178"/>
      <c r="B1331" s="221" t="s">
        <v>985</v>
      </c>
      <c r="C1331" s="213" t="s">
        <v>986</v>
      </c>
      <c r="D1331" s="214" t="s">
        <v>6801</v>
      </c>
      <c r="E1331" s="215"/>
      <c r="F1331" s="216">
        <v>1</v>
      </c>
      <c r="G1331" s="215"/>
      <c r="H1331" s="215"/>
      <c r="I1331" s="355"/>
    </row>
    <row r="1332" spans="1:9" ht="24.95" customHeight="1" x14ac:dyDescent="0.25">
      <c r="A1332" s="278" t="s">
        <v>3727</v>
      </c>
      <c r="B1332" s="278" t="s">
        <v>979</v>
      </c>
      <c r="C1332" s="279" t="s">
        <v>10051</v>
      </c>
      <c r="D1332" s="280" t="s">
        <v>10052</v>
      </c>
      <c r="E1332" s="281" t="s">
        <v>92</v>
      </c>
      <c r="F1332" s="282">
        <v>4</v>
      </c>
      <c r="G1332" s="67"/>
      <c r="H1332" s="254">
        <f>ROUND(G1332*F1332,2)</f>
        <v>0</v>
      </c>
      <c r="I1332" s="284"/>
    </row>
    <row r="1333" spans="1:9" ht="409.5" x14ac:dyDescent="0.2">
      <c r="A1333" s="175"/>
      <c r="B1333" s="221" t="s">
        <v>1079</v>
      </c>
      <c r="C1333" s="209"/>
      <c r="D1333" s="356" t="s">
        <v>10053</v>
      </c>
      <c r="E1333" s="209"/>
      <c r="F1333" s="209"/>
      <c r="G1333" s="209"/>
      <c r="H1333" s="209"/>
      <c r="I1333" s="355"/>
    </row>
    <row r="1334" spans="1:9" ht="12" x14ac:dyDescent="0.2">
      <c r="A1334" s="178"/>
      <c r="B1334" s="221" t="s">
        <v>985</v>
      </c>
      <c r="C1334" s="213" t="s">
        <v>986</v>
      </c>
      <c r="D1334" s="214" t="s">
        <v>6824</v>
      </c>
      <c r="E1334" s="215"/>
      <c r="F1334" s="216">
        <v>4</v>
      </c>
      <c r="G1334" s="215"/>
      <c r="H1334" s="215"/>
      <c r="I1334" s="355"/>
    </row>
    <row r="1335" spans="1:9" s="46" customFormat="1" ht="24.95" customHeight="1" x14ac:dyDescent="0.25">
      <c r="A1335" s="298"/>
      <c r="B1335" s="351" t="s">
        <v>977</v>
      </c>
      <c r="C1335" s="352" t="s">
        <v>62</v>
      </c>
      <c r="D1335" s="352" t="s">
        <v>63</v>
      </c>
      <c r="E1335" s="353"/>
      <c r="F1335" s="354"/>
      <c r="G1335" s="354"/>
      <c r="H1335" s="116">
        <f>SUM(H1336:H1359)</f>
        <v>0</v>
      </c>
      <c r="I1335" s="277"/>
    </row>
    <row r="1336" spans="1:9" ht="24.95" customHeight="1" x14ac:dyDescent="0.25">
      <c r="A1336" s="278" t="s">
        <v>3733</v>
      </c>
      <c r="B1336" s="278" t="s">
        <v>979</v>
      </c>
      <c r="C1336" s="279" t="s">
        <v>6845</v>
      </c>
      <c r="D1336" s="280" t="s">
        <v>6846</v>
      </c>
      <c r="E1336" s="281" t="s">
        <v>106</v>
      </c>
      <c r="F1336" s="282">
        <v>2.35</v>
      </c>
      <c r="G1336" s="67"/>
      <c r="H1336" s="254">
        <f>ROUND(G1336*F1336,2)</f>
        <v>0</v>
      </c>
      <c r="I1336" s="284"/>
    </row>
    <row r="1337" spans="1:9" ht="12" x14ac:dyDescent="0.2">
      <c r="A1337" s="177"/>
      <c r="B1337" s="221" t="s">
        <v>985</v>
      </c>
      <c r="C1337" s="210" t="s">
        <v>986</v>
      </c>
      <c r="D1337" s="211" t="s">
        <v>6740</v>
      </c>
      <c r="E1337" s="212"/>
      <c r="F1337" s="210" t="s">
        <v>986</v>
      </c>
      <c r="G1337" s="212"/>
      <c r="H1337" s="212"/>
      <c r="I1337" s="355"/>
    </row>
    <row r="1338" spans="1:9" ht="12" x14ac:dyDescent="0.2">
      <c r="A1338" s="178"/>
      <c r="B1338" s="221" t="s">
        <v>985</v>
      </c>
      <c r="C1338" s="213" t="s">
        <v>986</v>
      </c>
      <c r="D1338" s="214" t="s">
        <v>10054</v>
      </c>
      <c r="E1338" s="215"/>
      <c r="F1338" s="216">
        <v>1.71</v>
      </c>
      <c r="G1338" s="215"/>
      <c r="H1338" s="215"/>
      <c r="I1338" s="355"/>
    </row>
    <row r="1339" spans="1:9" ht="12" x14ac:dyDescent="0.2">
      <c r="A1339" s="178"/>
      <c r="B1339" s="221" t="s">
        <v>985</v>
      </c>
      <c r="C1339" s="213" t="s">
        <v>986</v>
      </c>
      <c r="D1339" s="214" t="s">
        <v>10055</v>
      </c>
      <c r="E1339" s="215"/>
      <c r="F1339" s="216">
        <v>0.64</v>
      </c>
      <c r="G1339" s="215"/>
      <c r="H1339" s="215"/>
      <c r="I1339" s="355"/>
    </row>
    <row r="1340" spans="1:9" ht="12" x14ac:dyDescent="0.2">
      <c r="A1340" s="179"/>
      <c r="B1340" s="221" t="s">
        <v>985</v>
      </c>
      <c r="C1340" s="217" t="s">
        <v>986</v>
      </c>
      <c r="D1340" s="218" t="s">
        <v>1023</v>
      </c>
      <c r="E1340" s="219"/>
      <c r="F1340" s="220">
        <v>2.35</v>
      </c>
      <c r="G1340" s="219"/>
      <c r="H1340" s="219"/>
      <c r="I1340" s="355"/>
    </row>
    <row r="1341" spans="1:9" ht="24.95" customHeight="1" x14ac:dyDescent="0.25">
      <c r="A1341" s="278" t="s">
        <v>3738</v>
      </c>
      <c r="B1341" s="278" t="s">
        <v>979</v>
      </c>
      <c r="C1341" s="279" t="s">
        <v>4010</v>
      </c>
      <c r="D1341" s="280" t="s">
        <v>4011</v>
      </c>
      <c r="E1341" s="281" t="s">
        <v>1169</v>
      </c>
      <c r="F1341" s="282">
        <v>4506.9120000000003</v>
      </c>
      <c r="G1341" s="67"/>
      <c r="H1341" s="254">
        <f>ROUND(G1341*F1341,2)</f>
        <v>0</v>
      </c>
      <c r="I1341" s="284"/>
    </row>
    <row r="1342" spans="1:9" s="1003" customFormat="1" ht="24.95" customHeight="1" x14ac:dyDescent="0.2">
      <c r="A1342" s="964" t="s">
        <v>3743</v>
      </c>
      <c r="B1342" s="964" t="s">
        <v>979</v>
      </c>
      <c r="C1342" s="965" t="s">
        <v>6852</v>
      </c>
      <c r="D1342" s="1288" t="s">
        <v>3803</v>
      </c>
      <c r="E1342" s="1289"/>
      <c r="F1342" s="1289"/>
      <c r="G1342" s="1289"/>
      <c r="H1342" s="1289"/>
      <c r="I1342" s="1290"/>
    </row>
    <row r="1343" spans="1:9" ht="408" x14ac:dyDescent="0.2">
      <c r="A1343" s="175"/>
      <c r="B1343" s="221" t="s">
        <v>1079</v>
      </c>
      <c r="C1343" s="209"/>
      <c r="D1343" s="356" t="s">
        <v>6853</v>
      </c>
      <c r="E1343" s="209"/>
      <c r="F1343" s="209"/>
      <c r="G1343" s="209"/>
      <c r="H1343" s="209"/>
      <c r="I1343" s="355"/>
    </row>
    <row r="1344" spans="1:9" ht="24.95" customHeight="1" x14ac:dyDescent="0.25">
      <c r="A1344" s="278" t="s">
        <v>3748</v>
      </c>
      <c r="B1344" s="278" t="s">
        <v>979</v>
      </c>
      <c r="C1344" s="279" t="s">
        <v>10056</v>
      </c>
      <c r="D1344" s="280" t="s">
        <v>10057</v>
      </c>
      <c r="E1344" s="281" t="s">
        <v>92</v>
      </c>
      <c r="F1344" s="282">
        <v>1</v>
      </c>
      <c r="G1344" s="67"/>
      <c r="H1344" s="254">
        <f>ROUND(G1344*F1344,2)</f>
        <v>0</v>
      </c>
      <c r="I1344" s="284"/>
    </row>
    <row r="1345" spans="1:9" ht="228" x14ac:dyDescent="0.2">
      <c r="A1345" s="175"/>
      <c r="B1345" s="221" t="s">
        <v>1079</v>
      </c>
      <c r="C1345" s="209"/>
      <c r="D1345" s="227" t="s">
        <v>10058</v>
      </c>
      <c r="E1345" s="209"/>
      <c r="F1345" s="209"/>
      <c r="G1345" s="209"/>
      <c r="H1345" s="209"/>
      <c r="I1345" s="355"/>
    </row>
    <row r="1346" spans="1:9" ht="24.95" customHeight="1" x14ac:dyDescent="0.25">
      <c r="A1346" s="278" t="s">
        <v>3753</v>
      </c>
      <c r="B1346" s="278" t="s">
        <v>979</v>
      </c>
      <c r="C1346" s="279" t="s">
        <v>10059</v>
      </c>
      <c r="D1346" s="280" t="s">
        <v>10060</v>
      </c>
      <c r="E1346" s="281" t="s">
        <v>92</v>
      </c>
      <c r="F1346" s="282">
        <v>1</v>
      </c>
      <c r="G1346" s="67"/>
      <c r="H1346" s="254">
        <f>ROUND(G1346*F1346,2)</f>
        <v>0</v>
      </c>
      <c r="I1346" s="284"/>
    </row>
    <row r="1347" spans="1:9" ht="228" x14ac:dyDescent="0.2">
      <c r="A1347" s="175"/>
      <c r="B1347" s="221" t="s">
        <v>1079</v>
      </c>
      <c r="C1347" s="209"/>
      <c r="D1347" s="227" t="s">
        <v>10061</v>
      </c>
      <c r="E1347" s="209"/>
      <c r="F1347" s="209"/>
      <c r="G1347" s="209"/>
      <c r="H1347" s="209"/>
      <c r="I1347" s="355"/>
    </row>
    <row r="1348" spans="1:9" ht="24.95" customHeight="1" x14ac:dyDescent="0.25">
      <c r="A1348" s="278" t="s">
        <v>3758</v>
      </c>
      <c r="B1348" s="278" t="s">
        <v>979</v>
      </c>
      <c r="C1348" s="279" t="s">
        <v>10062</v>
      </c>
      <c r="D1348" s="280" t="s">
        <v>10063</v>
      </c>
      <c r="E1348" s="281" t="s">
        <v>92</v>
      </c>
      <c r="F1348" s="282">
        <v>1</v>
      </c>
      <c r="G1348" s="67"/>
      <c r="H1348" s="254">
        <f>ROUND(G1348*F1348,2)</f>
        <v>0</v>
      </c>
      <c r="I1348" s="284"/>
    </row>
    <row r="1349" spans="1:9" ht="409.5" x14ac:dyDescent="0.2">
      <c r="A1349" s="175"/>
      <c r="B1349" s="221" t="s">
        <v>1079</v>
      </c>
      <c r="C1349" s="209"/>
      <c r="D1349" s="356" t="s">
        <v>10064</v>
      </c>
      <c r="E1349" s="209"/>
      <c r="F1349" s="209"/>
      <c r="G1349" s="209"/>
      <c r="H1349" s="209"/>
      <c r="I1349" s="355"/>
    </row>
    <row r="1350" spans="1:9" ht="24.95" customHeight="1" x14ac:dyDescent="0.25">
      <c r="A1350" s="278" t="s">
        <v>3764</v>
      </c>
      <c r="B1350" s="278" t="s">
        <v>979</v>
      </c>
      <c r="C1350" s="279" t="s">
        <v>10065</v>
      </c>
      <c r="D1350" s="280" t="s">
        <v>10063</v>
      </c>
      <c r="E1350" s="281" t="s">
        <v>92</v>
      </c>
      <c r="F1350" s="282">
        <v>1</v>
      </c>
      <c r="G1350" s="67"/>
      <c r="H1350" s="254">
        <f>ROUND(G1350*F1350,2)</f>
        <v>0</v>
      </c>
      <c r="I1350" s="284"/>
    </row>
    <row r="1351" spans="1:9" ht="409.5" x14ac:dyDescent="0.2">
      <c r="A1351" s="175"/>
      <c r="B1351" s="221" t="s">
        <v>1079</v>
      </c>
      <c r="C1351" s="209"/>
      <c r="D1351" s="356" t="s">
        <v>10066</v>
      </c>
      <c r="E1351" s="209"/>
      <c r="F1351" s="209"/>
      <c r="G1351" s="209"/>
      <c r="H1351" s="209"/>
      <c r="I1351" s="355"/>
    </row>
    <row r="1352" spans="1:9" ht="24.95" customHeight="1" x14ac:dyDescent="0.25">
      <c r="A1352" s="278" t="s">
        <v>3768</v>
      </c>
      <c r="B1352" s="278" t="s">
        <v>979</v>
      </c>
      <c r="C1352" s="279" t="s">
        <v>10067</v>
      </c>
      <c r="D1352" s="280" t="s">
        <v>10063</v>
      </c>
      <c r="E1352" s="281" t="s">
        <v>92</v>
      </c>
      <c r="F1352" s="282">
        <v>1</v>
      </c>
      <c r="G1352" s="67"/>
      <c r="H1352" s="254">
        <f>ROUND(G1352*F1352,2)</f>
        <v>0</v>
      </c>
      <c r="I1352" s="284"/>
    </row>
    <row r="1353" spans="1:9" ht="409.5" x14ac:dyDescent="0.2">
      <c r="A1353" s="175"/>
      <c r="B1353" s="221" t="s">
        <v>1079</v>
      </c>
      <c r="C1353" s="209"/>
      <c r="D1353" s="356" t="s">
        <v>10066</v>
      </c>
      <c r="E1353" s="209"/>
      <c r="F1353" s="209"/>
      <c r="G1353" s="209"/>
      <c r="H1353" s="209"/>
      <c r="I1353" s="355"/>
    </row>
    <row r="1354" spans="1:9" ht="24.95" customHeight="1" x14ac:dyDescent="0.25">
      <c r="A1354" s="278" t="s">
        <v>3772</v>
      </c>
      <c r="B1354" s="278" t="s">
        <v>979</v>
      </c>
      <c r="C1354" s="279" t="s">
        <v>10068</v>
      </c>
      <c r="D1354" s="280" t="s">
        <v>10063</v>
      </c>
      <c r="E1354" s="281" t="s">
        <v>92</v>
      </c>
      <c r="F1354" s="282">
        <v>1</v>
      </c>
      <c r="G1354" s="67"/>
      <c r="H1354" s="254">
        <f>ROUND(G1354*F1354,2)</f>
        <v>0</v>
      </c>
      <c r="I1354" s="284"/>
    </row>
    <row r="1355" spans="1:9" ht="409.5" x14ac:dyDescent="0.2">
      <c r="A1355" s="175"/>
      <c r="B1355" s="221" t="s">
        <v>1079</v>
      </c>
      <c r="C1355" s="209"/>
      <c r="D1355" s="356" t="s">
        <v>10069</v>
      </c>
      <c r="E1355" s="209"/>
      <c r="F1355" s="209"/>
      <c r="G1355" s="209"/>
      <c r="H1355" s="209"/>
      <c r="I1355" s="355"/>
    </row>
    <row r="1356" spans="1:9" ht="24.95" customHeight="1" x14ac:dyDescent="0.25">
      <c r="A1356" s="278" t="s">
        <v>3776</v>
      </c>
      <c r="B1356" s="278" t="s">
        <v>979</v>
      </c>
      <c r="C1356" s="279" t="s">
        <v>10070</v>
      </c>
      <c r="D1356" s="280" t="s">
        <v>10063</v>
      </c>
      <c r="E1356" s="281" t="s">
        <v>92</v>
      </c>
      <c r="F1356" s="282">
        <v>1</v>
      </c>
      <c r="G1356" s="67"/>
      <c r="H1356" s="254">
        <f>ROUND(G1356*F1356,2)</f>
        <v>0</v>
      </c>
      <c r="I1356" s="284"/>
    </row>
    <row r="1357" spans="1:9" ht="409.5" x14ac:dyDescent="0.2">
      <c r="A1357" s="175"/>
      <c r="B1357" s="221" t="s">
        <v>1079</v>
      </c>
      <c r="C1357" s="209"/>
      <c r="D1357" s="356" t="s">
        <v>10071</v>
      </c>
      <c r="E1357" s="209"/>
      <c r="F1357" s="209"/>
      <c r="G1357" s="209"/>
      <c r="H1357" s="209"/>
      <c r="I1357" s="355"/>
    </row>
    <row r="1358" spans="1:9" ht="24.95" customHeight="1" x14ac:dyDescent="0.25">
      <c r="A1358" s="278" t="s">
        <v>3780</v>
      </c>
      <c r="B1358" s="278" t="s">
        <v>979</v>
      </c>
      <c r="C1358" s="279" t="s">
        <v>10072</v>
      </c>
      <c r="D1358" s="280" t="s">
        <v>10073</v>
      </c>
      <c r="E1358" s="281" t="s">
        <v>92</v>
      </c>
      <c r="F1358" s="282">
        <v>1</v>
      </c>
      <c r="G1358" s="67"/>
      <c r="H1358" s="254">
        <f>ROUND(G1358*F1358,2)</f>
        <v>0</v>
      </c>
      <c r="I1358" s="284"/>
    </row>
    <row r="1359" spans="1:9" ht="409.5" x14ac:dyDescent="0.2">
      <c r="A1359" s="175"/>
      <c r="B1359" s="221" t="s">
        <v>1079</v>
      </c>
      <c r="C1359" s="209"/>
      <c r="D1359" s="356" t="s">
        <v>10074</v>
      </c>
      <c r="E1359" s="209"/>
      <c r="F1359" s="209"/>
      <c r="G1359" s="209"/>
      <c r="H1359" s="209"/>
      <c r="I1359" s="355"/>
    </row>
    <row r="1360" spans="1:9" s="46" customFormat="1" ht="24.95" customHeight="1" x14ac:dyDescent="0.25">
      <c r="A1360" s="298"/>
      <c r="B1360" s="351" t="s">
        <v>977</v>
      </c>
      <c r="C1360" s="352" t="s">
        <v>348</v>
      </c>
      <c r="D1360" s="352" t="s">
        <v>2897</v>
      </c>
      <c r="E1360" s="353"/>
      <c r="F1360" s="354"/>
      <c r="G1360" s="354"/>
      <c r="H1360" s="116">
        <f>SUM(H1361:H1383)</f>
        <v>0</v>
      </c>
      <c r="I1360" s="277"/>
    </row>
    <row r="1361" spans="1:9" ht="24.95" customHeight="1" x14ac:dyDescent="0.25">
      <c r="A1361" s="278" t="s">
        <v>3784</v>
      </c>
      <c r="B1361" s="278" t="s">
        <v>979</v>
      </c>
      <c r="C1361" s="279" t="s">
        <v>4016</v>
      </c>
      <c r="D1361" s="280" t="s">
        <v>4017</v>
      </c>
      <c r="E1361" s="281" t="s">
        <v>106</v>
      </c>
      <c r="F1361" s="282">
        <v>97.75</v>
      </c>
      <c r="G1361" s="67"/>
      <c r="H1361" s="254">
        <f>ROUND(G1361*F1361,2)</f>
        <v>0</v>
      </c>
      <c r="I1361" s="284"/>
    </row>
    <row r="1362" spans="1:9" ht="12" x14ac:dyDescent="0.2">
      <c r="A1362" s="177"/>
      <c r="B1362" s="221" t="s">
        <v>985</v>
      </c>
      <c r="C1362" s="210" t="s">
        <v>986</v>
      </c>
      <c r="D1362" s="211" t="s">
        <v>6205</v>
      </c>
      <c r="E1362" s="212"/>
      <c r="F1362" s="210" t="s">
        <v>986</v>
      </c>
      <c r="G1362" s="212"/>
      <c r="H1362" s="212"/>
      <c r="I1362" s="355"/>
    </row>
    <row r="1363" spans="1:9" ht="12" x14ac:dyDescent="0.2">
      <c r="A1363" s="178"/>
      <c r="B1363" s="221" t="s">
        <v>985</v>
      </c>
      <c r="C1363" s="213" t="s">
        <v>986</v>
      </c>
      <c r="D1363" s="214" t="s">
        <v>9639</v>
      </c>
      <c r="E1363" s="215"/>
      <c r="F1363" s="216">
        <v>3.8</v>
      </c>
      <c r="G1363" s="215"/>
      <c r="H1363" s="215"/>
      <c r="I1363" s="355"/>
    </row>
    <row r="1364" spans="1:9" ht="12" x14ac:dyDescent="0.2">
      <c r="A1364" s="178"/>
      <c r="B1364" s="221" t="s">
        <v>985</v>
      </c>
      <c r="C1364" s="213" t="s">
        <v>986</v>
      </c>
      <c r="D1364" s="214" t="s">
        <v>10075</v>
      </c>
      <c r="E1364" s="215"/>
      <c r="F1364" s="216">
        <v>8.4</v>
      </c>
      <c r="G1364" s="215"/>
      <c r="H1364" s="215"/>
      <c r="I1364" s="355"/>
    </row>
    <row r="1365" spans="1:9" ht="12" x14ac:dyDescent="0.2">
      <c r="A1365" s="177"/>
      <c r="B1365" s="221" t="s">
        <v>985</v>
      </c>
      <c r="C1365" s="210" t="s">
        <v>986</v>
      </c>
      <c r="D1365" s="211" t="s">
        <v>6209</v>
      </c>
      <c r="E1365" s="212"/>
      <c r="F1365" s="210" t="s">
        <v>986</v>
      </c>
      <c r="G1365" s="212"/>
      <c r="H1365" s="212"/>
      <c r="I1365" s="355"/>
    </row>
    <row r="1366" spans="1:9" ht="12" x14ac:dyDescent="0.2">
      <c r="A1366" s="178"/>
      <c r="B1366" s="221" t="s">
        <v>985</v>
      </c>
      <c r="C1366" s="213" t="s">
        <v>986</v>
      </c>
      <c r="D1366" s="214" t="s">
        <v>9640</v>
      </c>
      <c r="E1366" s="215"/>
      <c r="F1366" s="216">
        <v>3.41</v>
      </c>
      <c r="G1366" s="215"/>
      <c r="H1366" s="215"/>
      <c r="I1366" s="355"/>
    </row>
    <row r="1367" spans="1:9" ht="12" x14ac:dyDescent="0.2">
      <c r="A1367" s="178"/>
      <c r="B1367" s="221" t="s">
        <v>985</v>
      </c>
      <c r="C1367" s="213" t="s">
        <v>986</v>
      </c>
      <c r="D1367" s="214" t="s">
        <v>10076</v>
      </c>
      <c r="E1367" s="215"/>
      <c r="F1367" s="216">
        <v>11.73</v>
      </c>
      <c r="G1367" s="215"/>
      <c r="H1367" s="215"/>
      <c r="I1367" s="355"/>
    </row>
    <row r="1368" spans="1:9" ht="12" x14ac:dyDescent="0.2">
      <c r="A1368" s="178"/>
      <c r="B1368" s="221" t="s">
        <v>985</v>
      </c>
      <c r="C1368" s="213" t="s">
        <v>986</v>
      </c>
      <c r="D1368" s="214" t="s">
        <v>10077</v>
      </c>
      <c r="E1368" s="215"/>
      <c r="F1368" s="216">
        <v>3.27</v>
      </c>
      <c r="G1368" s="215"/>
      <c r="H1368" s="215"/>
      <c r="I1368" s="355"/>
    </row>
    <row r="1369" spans="1:9" ht="12" x14ac:dyDescent="0.2">
      <c r="A1369" s="177"/>
      <c r="B1369" s="221" t="s">
        <v>985</v>
      </c>
      <c r="C1369" s="210" t="s">
        <v>986</v>
      </c>
      <c r="D1369" s="211" t="s">
        <v>6211</v>
      </c>
      <c r="E1369" s="212"/>
      <c r="F1369" s="210" t="s">
        <v>986</v>
      </c>
      <c r="G1369" s="212"/>
      <c r="H1369" s="212"/>
      <c r="I1369" s="355"/>
    </row>
    <row r="1370" spans="1:9" ht="12" x14ac:dyDescent="0.2">
      <c r="A1370" s="178"/>
      <c r="B1370" s="221" t="s">
        <v>985</v>
      </c>
      <c r="C1370" s="213" t="s">
        <v>986</v>
      </c>
      <c r="D1370" s="214" t="s">
        <v>9641</v>
      </c>
      <c r="E1370" s="215"/>
      <c r="F1370" s="216">
        <v>3.2</v>
      </c>
      <c r="G1370" s="215"/>
      <c r="H1370" s="215"/>
      <c r="I1370" s="355"/>
    </row>
    <row r="1371" spans="1:9" ht="12" x14ac:dyDescent="0.2">
      <c r="A1371" s="178"/>
      <c r="B1371" s="221" t="s">
        <v>985</v>
      </c>
      <c r="C1371" s="213" t="s">
        <v>986</v>
      </c>
      <c r="D1371" s="214" t="s">
        <v>10078</v>
      </c>
      <c r="E1371" s="215"/>
      <c r="F1371" s="216">
        <v>9.4700000000000006</v>
      </c>
      <c r="G1371" s="215"/>
      <c r="H1371" s="215"/>
      <c r="I1371" s="355"/>
    </row>
    <row r="1372" spans="1:9" ht="12" x14ac:dyDescent="0.2">
      <c r="A1372" s="178"/>
      <c r="B1372" s="221" t="s">
        <v>985</v>
      </c>
      <c r="C1372" s="213" t="s">
        <v>986</v>
      </c>
      <c r="D1372" s="214" t="s">
        <v>10079</v>
      </c>
      <c r="E1372" s="215"/>
      <c r="F1372" s="216">
        <v>3.07</v>
      </c>
      <c r="G1372" s="215"/>
      <c r="H1372" s="215"/>
      <c r="I1372" s="355"/>
    </row>
    <row r="1373" spans="1:9" ht="12" x14ac:dyDescent="0.2">
      <c r="A1373" s="177"/>
      <c r="B1373" s="221" t="s">
        <v>985</v>
      </c>
      <c r="C1373" s="210" t="s">
        <v>986</v>
      </c>
      <c r="D1373" s="211" t="s">
        <v>6213</v>
      </c>
      <c r="E1373" s="212"/>
      <c r="F1373" s="210" t="s">
        <v>986</v>
      </c>
      <c r="G1373" s="212"/>
      <c r="H1373" s="212"/>
      <c r="I1373" s="355"/>
    </row>
    <row r="1374" spans="1:9" ht="12" x14ac:dyDescent="0.2">
      <c r="A1374" s="178"/>
      <c r="B1374" s="221" t="s">
        <v>985</v>
      </c>
      <c r="C1374" s="213" t="s">
        <v>986</v>
      </c>
      <c r="D1374" s="214" t="s">
        <v>9641</v>
      </c>
      <c r="E1374" s="215"/>
      <c r="F1374" s="216">
        <v>3.2</v>
      </c>
      <c r="G1374" s="215"/>
      <c r="H1374" s="215"/>
      <c r="I1374" s="355"/>
    </row>
    <row r="1375" spans="1:9" ht="12" x14ac:dyDescent="0.2">
      <c r="A1375" s="178"/>
      <c r="B1375" s="221" t="s">
        <v>985</v>
      </c>
      <c r="C1375" s="213" t="s">
        <v>986</v>
      </c>
      <c r="D1375" s="214" t="s">
        <v>10080</v>
      </c>
      <c r="E1375" s="215"/>
      <c r="F1375" s="216">
        <v>9.5399999999999991</v>
      </c>
      <c r="G1375" s="215"/>
      <c r="H1375" s="215"/>
      <c r="I1375" s="355"/>
    </row>
    <row r="1376" spans="1:9" ht="12" x14ac:dyDescent="0.2">
      <c r="A1376" s="178"/>
      <c r="B1376" s="221" t="s">
        <v>985</v>
      </c>
      <c r="C1376" s="213" t="s">
        <v>986</v>
      </c>
      <c r="D1376" s="214" t="s">
        <v>10081</v>
      </c>
      <c r="E1376" s="215"/>
      <c r="F1376" s="216">
        <v>3.23</v>
      </c>
      <c r="G1376" s="215"/>
      <c r="H1376" s="215"/>
      <c r="I1376" s="355"/>
    </row>
    <row r="1377" spans="1:9" ht="12" x14ac:dyDescent="0.2">
      <c r="A1377" s="177"/>
      <c r="B1377" s="221" t="s">
        <v>985</v>
      </c>
      <c r="C1377" s="210" t="s">
        <v>986</v>
      </c>
      <c r="D1377" s="211" t="s">
        <v>6215</v>
      </c>
      <c r="E1377" s="212"/>
      <c r="F1377" s="210" t="s">
        <v>986</v>
      </c>
      <c r="G1377" s="212"/>
      <c r="H1377" s="212"/>
      <c r="I1377" s="355"/>
    </row>
    <row r="1378" spans="1:9" ht="12" x14ac:dyDescent="0.2">
      <c r="A1378" s="178"/>
      <c r="B1378" s="221" t="s">
        <v>985</v>
      </c>
      <c r="C1378" s="213" t="s">
        <v>986</v>
      </c>
      <c r="D1378" s="214" t="s">
        <v>9641</v>
      </c>
      <c r="E1378" s="215"/>
      <c r="F1378" s="216">
        <v>3.2</v>
      </c>
      <c r="G1378" s="215"/>
      <c r="H1378" s="215"/>
      <c r="I1378" s="355"/>
    </row>
    <row r="1379" spans="1:9" ht="12" x14ac:dyDescent="0.2">
      <c r="A1379" s="178"/>
      <c r="B1379" s="221" t="s">
        <v>985</v>
      </c>
      <c r="C1379" s="213" t="s">
        <v>986</v>
      </c>
      <c r="D1379" s="214" t="s">
        <v>10082</v>
      </c>
      <c r="E1379" s="215"/>
      <c r="F1379" s="216">
        <v>9.8800000000000008</v>
      </c>
      <c r="G1379" s="215"/>
      <c r="H1379" s="215"/>
      <c r="I1379" s="355"/>
    </row>
    <row r="1380" spans="1:9" ht="12" x14ac:dyDescent="0.2">
      <c r="A1380" s="178"/>
      <c r="B1380" s="221" t="s">
        <v>985</v>
      </c>
      <c r="C1380" s="213" t="s">
        <v>986</v>
      </c>
      <c r="D1380" s="214" t="s">
        <v>10083</v>
      </c>
      <c r="E1380" s="215"/>
      <c r="F1380" s="216">
        <v>2.79</v>
      </c>
      <c r="G1380" s="215"/>
      <c r="H1380" s="215"/>
      <c r="I1380" s="355"/>
    </row>
    <row r="1381" spans="1:9" ht="12" x14ac:dyDescent="0.2">
      <c r="A1381" s="177"/>
      <c r="B1381" s="221" t="s">
        <v>985</v>
      </c>
      <c r="C1381" s="210" t="s">
        <v>986</v>
      </c>
      <c r="D1381" s="211" t="s">
        <v>6207</v>
      </c>
      <c r="E1381" s="212"/>
      <c r="F1381" s="210" t="s">
        <v>986</v>
      </c>
      <c r="G1381" s="212"/>
      <c r="H1381" s="212"/>
      <c r="I1381" s="355"/>
    </row>
    <row r="1382" spans="1:9" ht="12" x14ac:dyDescent="0.2">
      <c r="A1382" s="178"/>
      <c r="B1382" s="221" t="s">
        <v>985</v>
      </c>
      <c r="C1382" s="213" t="s">
        <v>986</v>
      </c>
      <c r="D1382" s="214" t="s">
        <v>10084</v>
      </c>
      <c r="E1382" s="215"/>
      <c r="F1382" s="216">
        <v>19.559999999999999</v>
      </c>
      <c r="G1382" s="215"/>
      <c r="H1382" s="215"/>
      <c r="I1382" s="355"/>
    </row>
    <row r="1383" spans="1:9" ht="12" x14ac:dyDescent="0.2">
      <c r="A1383" s="179"/>
      <c r="B1383" s="221" t="s">
        <v>985</v>
      </c>
      <c r="C1383" s="217" t="s">
        <v>986</v>
      </c>
      <c r="D1383" s="218" t="s">
        <v>1023</v>
      </c>
      <c r="E1383" s="219"/>
      <c r="F1383" s="220">
        <v>97.75</v>
      </c>
      <c r="G1383" s="219"/>
      <c r="H1383" s="219"/>
      <c r="I1383" s="355"/>
    </row>
    <row r="1384" spans="1:9" s="46" customFormat="1" ht="24.95" customHeight="1" x14ac:dyDescent="0.25">
      <c r="A1384" s="298"/>
      <c r="B1384" s="351" t="s">
        <v>977</v>
      </c>
      <c r="C1384" s="352" t="s">
        <v>4024</v>
      </c>
      <c r="D1384" s="352" t="s">
        <v>2898</v>
      </c>
      <c r="E1384" s="353"/>
      <c r="F1384" s="354"/>
      <c r="G1384" s="354"/>
      <c r="H1384" s="116">
        <f>SUM(H1385:H1388)</f>
        <v>0</v>
      </c>
      <c r="I1384" s="277"/>
    </row>
    <row r="1385" spans="1:9" ht="24.95" customHeight="1" x14ac:dyDescent="0.25">
      <c r="A1385" s="278" t="s">
        <v>3789</v>
      </c>
      <c r="B1385" s="278" t="s">
        <v>979</v>
      </c>
      <c r="C1385" s="279" t="s">
        <v>4061</v>
      </c>
      <c r="D1385" s="280" t="s">
        <v>6860</v>
      </c>
      <c r="E1385" s="281" t="s">
        <v>106</v>
      </c>
      <c r="F1385" s="282">
        <v>146.94999999999999</v>
      </c>
      <c r="G1385" s="67"/>
      <c r="H1385" s="254">
        <f>ROUND(G1385*F1385,2)</f>
        <v>0</v>
      </c>
      <c r="I1385" s="284"/>
    </row>
    <row r="1386" spans="1:9" ht="132" x14ac:dyDescent="0.2">
      <c r="A1386" s="175"/>
      <c r="B1386" s="221" t="s">
        <v>1079</v>
      </c>
      <c r="C1386" s="209"/>
      <c r="D1386" s="227" t="s">
        <v>6861</v>
      </c>
      <c r="E1386" s="209"/>
      <c r="F1386" s="209"/>
      <c r="G1386" s="209"/>
      <c r="H1386" s="209"/>
      <c r="I1386" s="355"/>
    </row>
    <row r="1387" spans="1:9" ht="12" x14ac:dyDescent="0.2">
      <c r="A1387" s="177"/>
      <c r="B1387" s="221" t="s">
        <v>985</v>
      </c>
      <c r="C1387" s="210" t="s">
        <v>986</v>
      </c>
      <c r="D1387" s="211" t="s">
        <v>6862</v>
      </c>
      <c r="E1387" s="212"/>
      <c r="F1387" s="210" t="s">
        <v>986</v>
      </c>
      <c r="G1387" s="212"/>
      <c r="H1387" s="212"/>
      <c r="I1387" s="355"/>
    </row>
    <row r="1388" spans="1:9" ht="12" x14ac:dyDescent="0.2">
      <c r="A1388" s="178"/>
      <c r="B1388" s="221" t="s">
        <v>985</v>
      </c>
      <c r="C1388" s="213" t="s">
        <v>986</v>
      </c>
      <c r="D1388" s="214" t="s">
        <v>10085</v>
      </c>
      <c r="E1388" s="215"/>
      <c r="F1388" s="216">
        <v>146.94999999999999</v>
      </c>
      <c r="G1388" s="215"/>
      <c r="H1388" s="215"/>
      <c r="I1388" s="355"/>
    </row>
    <row r="1389" spans="1:9" s="46" customFormat="1" ht="24.95" customHeight="1" x14ac:dyDescent="0.25">
      <c r="A1389" s="298"/>
      <c r="B1389" s="351" t="s">
        <v>977</v>
      </c>
      <c r="C1389" s="352" t="s">
        <v>4070</v>
      </c>
      <c r="D1389" s="352" t="s">
        <v>2899</v>
      </c>
      <c r="E1389" s="353"/>
      <c r="F1389" s="354"/>
      <c r="G1389" s="354"/>
      <c r="H1389" s="116">
        <f>SUM(H1390:H1402)</f>
        <v>0</v>
      </c>
      <c r="I1389" s="277"/>
    </row>
    <row r="1390" spans="1:9" ht="24.95" customHeight="1" x14ac:dyDescent="0.25">
      <c r="A1390" s="278" t="s">
        <v>3793</v>
      </c>
      <c r="B1390" s="278" t="s">
        <v>979</v>
      </c>
      <c r="C1390" s="279" t="s">
        <v>4108</v>
      </c>
      <c r="D1390" s="280" t="s">
        <v>4109</v>
      </c>
      <c r="E1390" s="281" t="s">
        <v>106</v>
      </c>
      <c r="F1390" s="282">
        <v>85.84</v>
      </c>
      <c r="G1390" s="67"/>
      <c r="H1390" s="254">
        <f>ROUND(G1390*F1390,2)</f>
        <v>0</v>
      </c>
      <c r="I1390" s="284"/>
    </row>
    <row r="1391" spans="1:9" ht="204" x14ac:dyDescent="0.2">
      <c r="A1391" s="175"/>
      <c r="B1391" s="221" t="s">
        <v>1079</v>
      </c>
      <c r="C1391" s="209"/>
      <c r="D1391" s="227" t="s">
        <v>6864</v>
      </c>
      <c r="E1391" s="209"/>
      <c r="F1391" s="209"/>
      <c r="G1391" s="209"/>
      <c r="H1391" s="209"/>
      <c r="I1391" s="355"/>
    </row>
    <row r="1392" spans="1:9" ht="12" x14ac:dyDescent="0.2">
      <c r="A1392" s="177"/>
      <c r="B1392" s="221" t="s">
        <v>985</v>
      </c>
      <c r="C1392" s="210" t="s">
        <v>986</v>
      </c>
      <c r="D1392" s="211" t="s">
        <v>9551</v>
      </c>
      <c r="E1392" s="212"/>
      <c r="F1392" s="210" t="s">
        <v>986</v>
      </c>
      <c r="G1392" s="212"/>
      <c r="H1392" s="212"/>
      <c r="I1392" s="355"/>
    </row>
    <row r="1393" spans="1:9" ht="12" x14ac:dyDescent="0.2">
      <c r="A1393" s="178"/>
      <c r="B1393" s="221" t="s">
        <v>985</v>
      </c>
      <c r="C1393" s="213" t="s">
        <v>986</v>
      </c>
      <c r="D1393" s="214" t="s">
        <v>9552</v>
      </c>
      <c r="E1393" s="215"/>
      <c r="F1393" s="216">
        <v>9.26</v>
      </c>
      <c r="G1393" s="215"/>
      <c r="H1393" s="215"/>
      <c r="I1393" s="355"/>
    </row>
    <row r="1394" spans="1:9" ht="12" x14ac:dyDescent="0.2">
      <c r="A1394" s="178"/>
      <c r="B1394" s="221" t="s">
        <v>985</v>
      </c>
      <c r="C1394" s="213" t="s">
        <v>986</v>
      </c>
      <c r="D1394" s="214" t="s">
        <v>9553</v>
      </c>
      <c r="E1394" s="215"/>
      <c r="F1394" s="216">
        <v>14.68</v>
      </c>
      <c r="G1394" s="215"/>
      <c r="H1394" s="215"/>
      <c r="I1394" s="355"/>
    </row>
    <row r="1395" spans="1:9" ht="12" x14ac:dyDescent="0.2">
      <c r="A1395" s="178"/>
      <c r="B1395" s="221" t="s">
        <v>985</v>
      </c>
      <c r="C1395" s="213" t="s">
        <v>986</v>
      </c>
      <c r="D1395" s="214" t="s">
        <v>9554</v>
      </c>
      <c r="E1395" s="215"/>
      <c r="F1395" s="216">
        <v>12.47</v>
      </c>
      <c r="G1395" s="215"/>
      <c r="H1395" s="215"/>
      <c r="I1395" s="355"/>
    </row>
    <row r="1396" spans="1:9" ht="12" x14ac:dyDescent="0.2">
      <c r="A1396" s="178"/>
      <c r="B1396" s="221" t="s">
        <v>985</v>
      </c>
      <c r="C1396" s="213" t="s">
        <v>986</v>
      </c>
      <c r="D1396" s="214" t="s">
        <v>9555</v>
      </c>
      <c r="E1396" s="215"/>
      <c r="F1396" s="216">
        <v>12.44</v>
      </c>
      <c r="G1396" s="215"/>
      <c r="H1396" s="215"/>
      <c r="I1396" s="355"/>
    </row>
    <row r="1397" spans="1:9" ht="12" x14ac:dyDescent="0.2">
      <c r="A1397" s="178"/>
      <c r="B1397" s="221" t="s">
        <v>985</v>
      </c>
      <c r="C1397" s="213" t="s">
        <v>986</v>
      </c>
      <c r="D1397" s="214" t="s">
        <v>9556</v>
      </c>
      <c r="E1397" s="215"/>
      <c r="F1397" s="216">
        <v>12.96</v>
      </c>
      <c r="G1397" s="215"/>
      <c r="H1397" s="215"/>
      <c r="I1397" s="355"/>
    </row>
    <row r="1398" spans="1:9" ht="12" x14ac:dyDescent="0.2">
      <c r="A1398" s="178"/>
      <c r="B1398" s="221" t="s">
        <v>985</v>
      </c>
      <c r="C1398" s="213" t="s">
        <v>986</v>
      </c>
      <c r="D1398" s="214" t="s">
        <v>9557</v>
      </c>
      <c r="E1398" s="215"/>
      <c r="F1398" s="216">
        <v>20.23</v>
      </c>
      <c r="G1398" s="215"/>
      <c r="H1398" s="215"/>
      <c r="I1398" s="355"/>
    </row>
    <row r="1399" spans="1:9" ht="12" x14ac:dyDescent="0.2">
      <c r="A1399" s="181"/>
      <c r="B1399" s="221" t="s">
        <v>985</v>
      </c>
      <c r="C1399" s="223" t="s">
        <v>986</v>
      </c>
      <c r="D1399" s="224" t="s">
        <v>988</v>
      </c>
      <c r="E1399" s="225"/>
      <c r="F1399" s="226">
        <v>82.04</v>
      </c>
      <c r="G1399" s="225"/>
      <c r="H1399" s="225"/>
      <c r="I1399" s="355"/>
    </row>
    <row r="1400" spans="1:9" ht="12" x14ac:dyDescent="0.2">
      <c r="A1400" s="177"/>
      <c r="B1400" s="221" t="s">
        <v>985</v>
      </c>
      <c r="C1400" s="210" t="s">
        <v>986</v>
      </c>
      <c r="D1400" s="211" t="s">
        <v>9558</v>
      </c>
      <c r="E1400" s="212"/>
      <c r="F1400" s="210" t="s">
        <v>986</v>
      </c>
      <c r="G1400" s="212"/>
      <c r="H1400" s="212"/>
      <c r="I1400" s="355"/>
    </row>
    <row r="1401" spans="1:9" ht="12" x14ac:dyDescent="0.2">
      <c r="A1401" s="178"/>
      <c r="B1401" s="221" t="s">
        <v>985</v>
      </c>
      <c r="C1401" s="213" t="s">
        <v>986</v>
      </c>
      <c r="D1401" s="214" t="s">
        <v>9559</v>
      </c>
      <c r="E1401" s="215"/>
      <c r="F1401" s="216">
        <v>3.8</v>
      </c>
      <c r="G1401" s="215"/>
      <c r="H1401" s="215"/>
      <c r="I1401" s="355"/>
    </row>
    <row r="1402" spans="1:9" ht="12" x14ac:dyDescent="0.2">
      <c r="A1402" s="179"/>
      <c r="B1402" s="221" t="s">
        <v>985</v>
      </c>
      <c r="C1402" s="217" t="s">
        <v>986</v>
      </c>
      <c r="D1402" s="218" t="s">
        <v>1023</v>
      </c>
      <c r="E1402" s="219"/>
      <c r="F1402" s="220">
        <v>85.84</v>
      </c>
      <c r="G1402" s="219"/>
      <c r="H1402" s="219"/>
      <c r="I1402" s="355"/>
    </row>
    <row r="1403" spans="1:9" s="46" customFormat="1" ht="24.95" customHeight="1" x14ac:dyDescent="0.25">
      <c r="A1403" s="298"/>
      <c r="B1403" s="351" t="s">
        <v>977</v>
      </c>
      <c r="C1403" s="352" t="s">
        <v>64</v>
      </c>
      <c r="D1403" s="352" t="s">
        <v>5901</v>
      </c>
      <c r="E1403" s="353"/>
      <c r="F1403" s="354"/>
      <c r="G1403" s="354"/>
      <c r="H1403" s="116">
        <f>SUM(H1404:H1406)</f>
        <v>0</v>
      </c>
      <c r="I1403" s="277"/>
    </row>
    <row r="1404" spans="1:9" ht="24.95" customHeight="1" x14ac:dyDescent="0.25">
      <c r="A1404" s="278" t="s">
        <v>3797</v>
      </c>
      <c r="B1404" s="278" t="s">
        <v>979</v>
      </c>
      <c r="C1404" s="279" t="s">
        <v>7526</v>
      </c>
      <c r="D1404" s="280" t="s">
        <v>7527</v>
      </c>
      <c r="E1404" s="281" t="s">
        <v>106</v>
      </c>
      <c r="F1404" s="282">
        <v>50.98</v>
      </c>
      <c r="G1404" s="67"/>
      <c r="H1404" s="254">
        <f>ROUND(G1404*F1404,2)</f>
        <v>0</v>
      </c>
      <c r="I1404" s="284"/>
    </row>
    <row r="1405" spans="1:9" ht="12" x14ac:dyDescent="0.2">
      <c r="A1405" s="177"/>
      <c r="B1405" s="221" t="s">
        <v>985</v>
      </c>
      <c r="C1405" s="210" t="s">
        <v>986</v>
      </c>
      <c r="D1405" s="211" t="s">
        <v>6213</v>
      </c>
      <c r="E1405" s="212"/>
      <c r="F1405" s="210" t="s">
        <v>986</v>
      </c>
      <c r="G1405" s="212"/>
      <c r="H1405" s="212"/>
      <c r="I1405" s="355"/>
    </row>
    <row r="1406" spans="1:9" ht="12" x14ac:dyDescent="0.2">
      <c r="A1406" s="178"/>
      <c r="B1406" s="221" t="s">
        <v>985</v>
      </c>
      <c r="C1406" s="213" t="s">
        <v>986</v>
      </c>
      <c r="D1406" s="214" t="s">
        <v>10086</v>
      </c>
      <c r="E1406" s="215"/>
      <c r="F1406" s="216">
        <v>50.98</v>
      </c>
      <c r="G1406" s="215"/>
      <c r="H1406" s="215"/>
      <c r="I1406" s="355"/>
    </row>
    <row r="1407" spans="1:9" s="46" customFormat="1" ht="24.95" customHeight="1" x14ac:dyDescent="0.25">
      <c r="A1407" s="298"/>
      <c r="B1407" s="351" t="s">
        <v>977</v>
      </c>
      <c r="C1407" s="352" t="s">
        <v>66</v>
      </c>
      <c r="D1407" s="352" t="s">
        <v>67</v>
      </c>
      <c r="E1407" s="353"/>
      <c r="F1407" s="354"/>
      <c r="G1407" s="354"/>
      <c r="H1407" s="116">
        <f>SUM(H1408:H1553)</f>
        <v>0</v>
      </c>
      <c r="I1407" s="277"/>
    </row>
    <row r="1408" spans="1:9" ht="24.95" customHeight="1" x14ac:dyDescent="0.25">
      <c r="A1408" s="278" t="s">
        <v>3801</v>
      </c>
      <c r="B1408" s="278" t="s">
        <v>979</v>
      </c>
      <c r="C1408" s="279" t="s">
        <v>6865</v>
      </c>
      <c r="D1408" s="280" t="s">
        <v>6866</v>
      </c>
      <c r="E1408" s="281" t="s">
        <v>106</v>
      </c>
      <c r="F1408" s="282">
        <v>1087.6300000000001</v>
      </c>
      <c r="G1408" s="67"/>
      <c r="H1408" s="254">
        <f>ROUND(G1408*F1408,2)</f>
        <v>0</v>
      </c>
      <c r="I1408" s="284"/>
    </row>
    <row r="1409" spans="1:9" ht="12" x14ac:dyDescent="0.2">
      <c r="A1409" s="177"/>
      <c r="B1409" s="221" t="s">
        <v>985</v>
      </c>
      <c r="C1409" s="210" t="s">
        <v>986</v>
      </c>
      <c r="D1409" s="211" t="s">
        <v>10087</v>
      </c>
      <c r="E1409" s="212"/>
      <c r="F1409" s="210" t="s">
        <v>986</v>
      </c>
      <c r="G1409" s="212"/>
      <c r="H1409" s="212"/>
      <c r="I1409" s="355"/>
    </row>
    <row r="1410" spans="1:9" ht="12" x14ac:dyDescent="0.2">
      <c r="A1410" s="178"/>
      <c r="B1410" s="221" t="s">
        <v>985</v>
      </c>
      <c r="C1410" s="213" t="s">
        <v>986</v>
      </c>
      <c r="D1410" s="214" t="s">
        <v>10088</v>
      </c>
      <c r="E1410" s="215"/>
      <c r="F1410" s="216">
        <v>178.85</v>
      </c>
      <c r="G1410" s="215"/>
      <c r="H1410" s="215"/>
      <c r="I1410" s="355"/>
    </row>
    <row r="1411" spans="1:9" ht="12" x14ac:dyDescent="0.2">
      <c r="A1411" s="178"/>
      <c r="B1411" s="221" t="s">
        <v>985</v>
      </c>
      <c r="C1411" s="213" t="s">
        <v>986</v>
      </c>
      <c r="D1411" s="214" t="s">
        <v>10089</v>
      </c>
      <c r="E1411" s="215"/>
      <c r="F1411" s="216">
        <v>221.21</v>
      </c>
      <c r="G1411" s="215"/>
      <c r="H1411" s="215"/>
      <c r="I1411" s="355"/>
    </row>
    <row r="1412" spans="1:9" ht="12" x14ac:dyDescent="0.2">
      <c r="A1412" s="178"/>
      <c r="B1412" s="221" t="s">
        <v>985</v>
      </c>
      <c r="C1412" s="213" t="s">
        <v>986</v>
      </c>
      <c r="D1412" s="214" t="s">
        <v>10090</v>
      </c>
      <c r="E1412" s="215"/>
      <c r="F1412" s="216">
        <v>134.56</v>
      </c>
      <c r="G1412" s="215"/>
      <c r="H1412" s="215"/>
      <c r="I1412" s="355"/>
    </row>
    <row r="1413" spans="1:9" ht="12" x14ac:dyDescent="0.2">
      <c r="A1413" s="178"/>
      <c r="B1413" s="221" t="s">
        <v>985</v>
      </c>
      <c r="C1413" s="213" t="s">
        <v>986</v>
      </c>
      <c r="D1413" s="214" t="s">
        <v>10091</v>
      </c>
      <c r="E1413" s="215"/>
      <c r="F1413" s="216">
        <v>154.63</v>
      </c>
      <c r="G1413" s="215"/>
      <c r="H1413" s="215"/>
      <c r="I1413" s="355"/>
    </row>
    <row r="1414" spans="1:9" ht="12" x14ac:dyDescent="0.2">
      <c r="A1414" s="178"/>
      <c r="B1414" s="221" t="s">
        <v>985</v>
      </c>
      <c r="C1414" s="213" t="s">
        <v>986</v>
      </c>
      <c r="D1414" s="214" t="s">
        <v>10092</v>
      </c>
      <c r="E1414" s="215"/>
      <c r="F1414" s="216">
        <v>211.58</v>
      </c>
      <c r="G1414" s="215"/>
      <c r="H1414" s="215"/>
      <c r="I1414" s="355"/>
    </row>
    <row r="1415" spans="1:9" ht="12" x14ac:dyDescent="0.2">
      <c r="A1415" s="178"/>
      <c r="B1415" s="221" t="s">
        <v>985</v>
      </c>
      <c r="C1415" s="213" t="s">
        <v>986</v>
      </c>
      <c r="D1415" s="214" t="s">
        <v>10093</v>
      </c>
      <c r="E1415" s="215"/>
      <c r="F1415" s="216">
        <v>186.8</v>
      </c>
      <c r="G1415" s="215"/>
      <c r="H1415" s="215"/>
      <c r="I1415" s="355"/>
    </row>
    <row r="1416" spans="1:9" ht="12" x14ac:dyDescent="0.2">
      <c r="A1416" s="179"/>
      <c r="B1416" s="221" t="s">
        <v>985</v>
      </c>
      <c r="C1416" s="217" t="s">
        <v>986</v>
      </c>
      <c r="D1416" s="218" t="s">
        <v>1023</v>
      </c>
      <c r="E1416" s="219"/>
      <c r="F1416" s="220">
        <v>1087.6300000000001</v>
      </c>
      <c r="G1416" s="219"/>
      <c r="H1416" s="219"/>
      <c r="I1416" s="355"/>
    </row>
    <row r="1417" spans="1:9" ht="24.95" customHeight="1" x14ac:dyDescent="0.25">
      <c r="A1417" s="278" t="s">
        <v>3805</v>
      </c>
      <c r="B1417" s="278" t="s">
        <v>979</v>
      </c>
      <c r="C1417" s="279" t="s">
        <v>1176</v>
      </c>
      <c r="D1417" s="280" t="s">
        <v>6874</v>
      </c>
      <c r="E1417" s="281" t="s">
        <v>106</v>
      </c>
      <c r="F1417" s="282">
        <v>1216.03</v>
      </c>
      <c r="G1417" s="67"/>
      <c r="H1417" s="254">
        <f>ROUND(G1417*F1417,2)</f>
        <v>0</v>
      </c>
      <c r="I1417" s="284"/>
    </row>
    <row r="1418" spans="1:9" ht="12" x14ac:dyDescent="0.2">
      <c r="A1418" s="178"/>
      <c r="B1418" s="221" t="s">
        <v>985</v>
      </c>
      <c r="C1418" s="213" t="s">
        <v>986</v>
      </c>
      <c r="D1418" s="214" t="s">
        <v>10094</v>
      </c>
      <c r="E1418" s="215"/>
      <c r="F1418" s="216">
        <v>1087.6300000000001</v>
      </c>
      <c r="G1418" s="215"/>
      <c r="H1418" s="215"/>
      <c r="I1418" s="355"/>
    </row>
    <row r="1419" spans="1:9" ht="12" x14ac:dyDescent="0.2">
      <c r="A1419" s="178"/>
      <c r="B1419" s="221" t="s">
        <v>985</v>
      </c>
      <c r="C1419" s="213" t="s">
        <v>986</v>
      </c>
      <c r="D1419" s="214" t="s">
        <v>10095</v>
      </c>
      <c r="E1419" s="215"/>
      <c r="F1419" s="216">
        <v>63.72</v>
      </c>
      <c r="G1419" s="215"/>
      <c r="H1419" s="215"/>
      <c r="I1419" s="355"/>
    </row>
    <row r="1420" spans="1:9" ht="12" x14ac:dyDescent="0.2">
      <c r="A1420" s="178"/>
      <c r="B1420" s="221" t="s">
        <v>985</v>
      </c>
      <c r="C1420" s="213" t="s">
        <v>986</v>
      </c>
      <c r="D1420" s="214" t="s">
        <v>10096</v>
      </c>
      <c r="E1420" s="215"/>
      <c r="F1420" s="216">
        <v>51.4</v>
      </c>
      <c r="G1420" s="215"/>
      <c r="H1420" s="215"/>
      <c r="I1420" s="355"/>
    </row>
    <row r="1421" spans="1:9" ht="12" x14ac:dyDescent="0.2">
      <c r="A1421" s="178"/>
      <c r="B1421" s="221" t="s">
        <v>985</v>
      </c>
      <c r="C1421" s="213" t="s">
        <v>986</v>
      </c>
      <c r="D1421" s="214" t="s">
        <v>10097</v>
      </c>
      <c r="E1421" s="215"/>
      <c r="F1421" s="216">
        <v>13.28</v>
      </c>
      <c r="G1421" s="215"/>
      <c r="H1421" s="215"/>
      <c r="I1421" s="355"/>
    </row>
    <row r="1422" spans="1:9" ht="12" x14ac:dyDescent="0.2">
      <c r="A1422" s="179"/>
      <c r="B1422" s="221" t="s">
        <v>985</v>
      </c>
      <c r="C1422" s="217" t="s">
        <v>986</v>
      </c>
      <c r="D1422" s="218" t="s">
        <v>1023</v>
      </c>
      <c r="E1422" s="219"/>
      <c r="F1422" s="220">
        <v>1216.03</v>
      </c>
      <c r="G1422" s="219"/>
      <c r="H1422" s="219"/>
      <c r="I1422" s="355"/>
    </row>
    <row r="1423" spans="1:9" ht="24.95" customHeight="1" x14ac:dyDescent="0.25">
      <c r="A1423" s="278" t="s">
        <v>3811</v>
      </c>
      <c r="B1423" s="278" t="s">
        <v>979</v>
      </c>
      <c r="C1423" s="279" t="s">
        <v>1181</v>
      </c>
      <c r="D1423" s="280" t="s">
        <v>6875</v>
      </c>
      <c r="E1423" s="281" t="s">
        <v>106</v>
      </c>
      <c r="F1423" s="282">
        <v>13.28</v>
      </c>
      <c r="G1423" s="67"/>
      <c r="H1423" s="254">
        <f>ROUND(G1423*F1423,2)</f>
        <v>0</v>
      </c>
      <c r="I1423" s="284"/>
    </row>
    <row r="1424" spans="1:9" ht="36" x14ac:dyDescent="0.2">
      <c r="A1424" s="175"/>
      <c r="B1424" s="221" t="s">
        <v>1079</v>
      </c>
      <c r="C1424" s="209"/>
      <c r="D1424" s="227" t="s">
        <v>6876</v>
      </c>
      <c r="E1424" s="209"/>
      <c r="F1424" s="209"/>
      <c r="G1424" s="209"/>
      <c r="H1424" s="209"/>
      <c r="I1424" s="355"/>
    </row>
    <row r="1425" spans="1:9" ht="12" x14ac:dyDescent="0.2">
      <c r="A1425" s="177"/>
      <c r="B1425" s="221" t="s">
        <v>985</v>
      </c>
      <c r="C1425" s="210" t="s">
        <v>986</v>
      </c>
      <c r="D1425" s="211" t="s">
        <v>9560</v>
      </c>
      <c r="E1425" s="212"/>
      <c r="F1425" s="210" t="s">
        <v>986</v>
      </c>
      <c r="G1425" s="212"/>
      <c r="H1425" s="212"/>
      <c r="I1425" s="355"/>
    </row>
    <row r="1426" spans="1:9" ht="12" x14ac:dyDescent="0.2">
      <c r="A1426" s="178"/>
      <c r="B1426" s="221" t="s">
        <v>985</v>
      </c>
      <c r="C1426" s="213" t="s">
        <v>986</v>
      </c>
      <c r="D1426" s="214" t="s">
        <v>10098</v>
      </c>
      <c r="E1426" s="215"/>
      <c r="F1426" s="216">
        <v>1.08</v>
      </c>
      <c r="G1426" s="215"/>
      <c r="H1426" s="215"/>
      <c r="I1426" s="355"/>
    </row>
    <row r="1427" spans="1:9" ht="12" x14ac:dyDescent="0.2">
      <c r="A1427" s="178"/>
      <c r="B1427" s="221" t="s">
        <v>985</v>
      </c>
      <c r="C1427" s="213" t="s">
        <v>986</v>
      </c>
      <c r="D1427" s="214" t="s">
        <v>10099</v>
      </c>
      <c r="E1427" s="215"/>
      <c r="F1427" s="216">
        <v>3.11</v>
      </c>
      <c r="G1427" s="215"/>
      <c r="H1427" s="215"/>
      <c r="I1427" s="355"/>
    </row>
    <row r="1428" spans="1:9" ht="12" x14ac:dyDescent="0.2">
      <c r="A1428" s="178"/>
      <c r="B1428" s="221" t="s">
        <v>985</v>
      </c>
      <c r="C1428" s="213" t="s">
        <v>986</v>
      </c>
      <c r="D1428" s="214" t="s">
        <v>10100</v>
      </c>
      <c r="E1428" s="215"/>
      <c r="F1428" s="216">
        <v>3.07</v>
      </c>
      <c r="G1428" s="215"/>
      <c r="H1428" s="215"/>
      <c r="I1428" s="355"/>
    </row>
    <row r="1429" spans="1:9" ht="12" x14ac:dyDescent="0.2">
      <c r="A1429" s="178"/>
      <c r="B1429" s="221" t="s">
        <v>985</v>
      </c>
      <c r="C1429" s="213" t="s">
        <v>986</v>
      </c>
      <c r="D1429" s="214" t="s">
        <v>10101</v>
      </c>
      <c r="E1429" s="215"/>
      <c r="F1429" s="216">
        <v>3.23</v>
      </c>
      <c r="G1429" s="215"/>
      <c r="H1429" s="215"/>
      <c r="I1429" s="355"/>
    </row>
    <row r="1430" spans="1:9" ht="12" x14ac:dyDescent="0.2">
      <c r="A1430" s="178"/>
      <c r="B1430" s="221" t="s">
        <v>985</v>
      </c>
      <c r="C1430" s="213" t="s">
        <v>986</v>
      </c>
      <c r="D1430" s="214" t="s">
        <v>10102</v>
      </c>
      <c r="E1430" s="215"/>
      <c r="F1430" s="216">
        <v>2.79</v>
      </c>
      <c r="G1430" s="215"/>
      <c r="H1430" s="215"/>
      <c r="I1430" s="355"/>
    </row>
    <row r="1431" spans="1:9" ht="12" x14ac:dyDescent="0.2">
      <c r="A1431" s="179"/>
      <c r="B1431" s="221" t="s">
        <v>985</v>
      </c>
      <c r="C1431" s="217" t="s">
        <v>986</v>
      </c>
      <c r="D1431" s="218" t="s">
        <v>1023</v>
      </c>
      <c r="E1431" s="219"/>
      <c r="F1431" s="220">
        <v>13.28</v>
      </c>
      <c r="G1431" s="219"/>
      <c r="H1431" s="219"/>
      <c r="I1431" s="355"/>
    </row>
    <row r="1432" spans="1:9" ht="24.95" customHeight="1" x14ac:dyDescent="0.25">
      <c r="A1432" s="278" t="s">
        <v>3816</v>
      </c>
      <c r="B1432" s="278" t="s">
        <v>979</v>
      </c>
      <c r="C1432" s="279" t="s">
        <v>6877</v>
      </c>
      <c r="D1432" s="280" t="s">
        <v>10103</v>
      </c>
      <c r="E1432" s="281" t="s">
        <v>106</v>
      </c>
      <c r="F1432" s="282">
        <v>2290.38</v>
      </c>
      <c r="G1432" s="67"/>
      <c r="H1432" s="254">
        <f>ROUND(G1432*F1432,2)</f>
        <v>0</v>
      </c>
      <c r="I1432" s="284"/>
    </row>
    <row r="1433" spans="1:9" ht="48" x14ac:dyDescent="0.2">
      <c r="A1433" s="175"/>
      <c r="B1433" s="221" t="s">
        <v>1079</v>
      </c>
      <c r="C1433" s="209"/>
      <c r="D1433" s="227" t="s">
        <v>6879</v>
      </c>
      <c r="E1433" s="209"/>
      <c r="F1433" s="209"/>
      <c r="G1433" s="209"/>
      <c r="H1433" s="209"/>
      <c r="I1433" s="355"/>
    </row>
    <row r="1434" spans="1:9" ht="12" x14ac:dyDescent="0.2">
      <c r="A1434" s="177"/>
      <c r="B1434" s="221" t="s">
        <v>985</v>
      </c>
      <c r="C1434" s="210" t="s">
        <v>986</v>
      </c>
      <c r="D1434" s="211" t="s">
        <v>10087</v>
      </c>
      <c r="E1434" s="212"/>
      <c r="F1434" s="210" t="s">
        <v>986</v>
      </c>
      <c r="G1434" s="212"/>
      <c r="H1434" s="212"/>
      <c r="I1434" s="355"/>
    </row>
    <row r="1435" spans="1:9" ht="12" x14ac:dyDescent="0.2">
      <c r="A1435" s="178"/>
      <c r="B1435" s="221" t="s">
        <v>985</v>
      </c>
      <c r="C1435" s="213" t="s">
        <v>986</v>
      </c>
      <c r="D1435" s="214" t="s">
        <v>10104</v>
      </c>
      <c r="E1435" s="215"/>
      <c r="F1435" s="216">
        <v>357.7</v>
      </c>
      <c r="G1435" s="215"/>
      <c r="H1435" s="215"/>
      <c r="I1435" s="355"/>
    </row>
    <row r="1436" spans="1:9" ht="12" x14ac:dyDescent="0.2">
      <c r="A1436" s="178"/>
      <c r="B1436" s="221" t="s">
        <v>985</v>
      </c>
      <c r="C1436" s="213" t="s">
        <v>986</v>
      </c>
      <c r="D1436" s="214" t="s">
        <v>10105</v>
      </c>
      <c r="E1436" s="215"/>
      <c r="F1436" s="216">
        <v>442.42</v>
      </c>
      <c r="G1436" s="215"/>
      <c r="H1436" s="215"/>
      <c r="I1436" s="355"/>
    </row>
    <row r="1437" spans="1:9" ht="12" x14ac:dyDescent="0.2">
      <c r="A1437" s="178"/>
      <c r="B1437" s="221" t="s">
        <v>985</v>
      </c>
      <c r="C1437" s="213" t="s">
        <v>986</v>
      </c>
      <c r="D1437" s="214" t="s">
        <v>10106</v>
      </c>
      <c r="E1437" s="215"/>
      <c r="F1437" s="216">
        <v>269.12</v>
      </c>
      <c r="G1437" s="215"/>
      <c r="H1437" s="215"/>
      <c r="I1437" s="355"/>
    </row>
    <row r="1438" spans="1:9" ht="12" x14ac:dyDescent="0.2">
      <c r="A1438" s="178"/>
      <c r="B1438" s="221" t="s">
        <v>985</v>
      </c>
      <c r="C1438" s="213" t="s">
        <v>986</v>
      </c>
      <c r="D1438" s="214" t="s">
        <v>10107</v>
      </c>
      <c r="E1438" s="215"/>
      <c r="F1438" s="216">
        <v>309.26</v>
      </c>
      <c r="G1438" s="215"/>
      <c r="H1438" s="215"/>
      <c r="I1438" s="355"/>
    </row>
    <row r="1439" spans="1:9" ht="12" x14ac:dyDescent="0.2">
      <c r="A1439" s="178"/>
      <c r="B1439" s="221" t="s">
        <v>985</v>
      </c>
      <c r="C1439" s="213" t="s">
        <v>986</v>
      </c>
      <c r="D1439" s="214" t="s">
        <v>10108</v>
      </c>
      <c r="E1439" s="215"/>
      <c r="F1439" s="216">
        <v>423.16</v>
      </c>
      <c r="G1439" s="215"/>
      <c r="H1439" s="215"/>
      <c r="I1439" s="355"/>
    </row>
    <row r="1440" spans="1:9" ht="12" x14ac:dyDescent="0.2">
      <c r="A1440" s="178"/>
      <c r="B1440" s="221" t="s">
        <v>985</v>
      </c>
      <c r="C1440" s="213" t="s">
        <v>986</v>
      </c>
      <c r="D1440" s="214" t="s">
        <v>10109</v>
      </c>
      <c r="E1440" s="215"/>
      <c r="F1440" s="216">
        <v>373.6</v>
      </c>
      <c r="G1440" s="215"/>
      <c r="H1440" s="215"/>
      <c r="I1440" s="355"/>
    </row>
    <row r="1441" spans="1:9" ht="12" x14ac:dyDescent="0.2">
      <c r="A1441" s="181"/>
      <c r="B1441" s="221" t="s">
        <v>985</v>
      </c>
      <c r="C1441" s="223" t="s">
        <v>986</v>
      </c>
      <c r="D1441" s="224" t="s">
        <v>988</v>
      </c>
      <c r="E1441" s="225"/>
      <c r="F1441" s="226">
        <v>2175.2600000000002</v>
      </c>
      <c r="G1441" s="225"/>
      <c r="H1441" s="225"/>
      <c r="I1441" s="355"/>
    </row>
    <row r="1442" spans="1:9" ht="12" x14ac:dyDescent="0.2">
      <c r="A1442" s="177"/>
      <c r="B1442" s="221" t="s">
        <v>985</v>
      </c>
      <c r="C1442" s="210" t="s">
        <v>986</v>
      </c>
      <c r="D1442" s="211" t="s">
        <v>10110</v>
      </c>
      <c r="E1442" s="212"/>
      <c r="F1442" s="210" t="s">
        <v>986</v>
      </c>
      <c r="G1442" s="212"/>
      <c r="H1442" s="212"/>
      <c r="I1442" s="355"/>
    </row>
    <row r="1443" spans="1:9" ht="12" x14ac:dyDescent="0.2">
      <c r="A1443" s="178"/>
      <c r="B1443" s="221" t="s">
        <v>985</v>
      </c>
      <c r="C1443" s="213" t="s">
        <v>986</v>
      </c>
      <c r="D1443" s="214" t="s">
        <v>9633</v>
      </c>
      <c r="E1443" s="215"/>
      <c r="F1443" s="216">
        <v>10.71</v>
      </c>
      <c r="G1443" s="215"/>
      <c r="H1443" s="215"/>
      <c r="I1443" s="355"/>
    </row>
    <row r="1444" spans="1:9" ht="12" x14ac:dyDescent="0.2">
      <c r="A1444" s="178"/>
      <c r="B1444" s="221" t="s">
        <v>985</v>
      </c>
      <c r="C1444" s="213" t="s">
        <v>986</v>
      </c>
      <c r="D1444" s="214" t="s">
        <v>9634</v>
      </c>
      <c r="E1444" s="215"/>
      <c r="F1444" s="216">
        <v>16.809999999999999</v>
      </c>
      <c r="G1444" s="215"/>
      <c r="H1444" s="215"/>
      <c r="I1444" s="355"/>
    </row>
    <row r="1445" spans="1:9" ht="12" x14ac:dyDescent="0.2">
      <c r="A1445" s="178"/>
      <c r="B1445" s="221" t="s">
        <v>985</v>
      </c>
      <c r="C1445" s="213" t="s">
        <v>986</v>
      </c>
      <c r="D1445" s="214" t="s">
        <v>9635</v>
      </c>
      <c r="E1445" s="215"/>
      <c r="F1445" s="216">
        <v>5.59</v>
      </c>
      <c r="G1445" s="215"/>
      <c r="H1445" s="215"/>
      <c r="I1445" s="355"/>
    </row>
    <row r="1446" spans="1:9" ht="12" x14ac:dyDescent="0.2">
      <c r="A1446" s="178"/>
      <c r="B1446" s="221" t="s">
        <v>985</v>
      </c>
      <c r="C1446" s="213" t="s">
        <v>986</v>
      </c>
      <c r="D1446" s="214" t="s">
        <v>9636</v>
      </c>
      <c r="E1446" s="215"/>
      <c r="F1446" s="216">
        <v>13.96</v>
      </c>
      <c r="G1446" s="215"/>
      <c r="H1446" s="215"/>
      <c r="I1446" s="355"/>
    </row>
    <row r="1447" spans="1:9" ht="12" x14ac:dyDescent="0.2">
      <c r="A1447" s="178"/>
      <c r="B1447" s="221" t="s">
        <v>985</v>
      </c>
      <c r="C1447" s="213" t="s">
        <v>986</v>
      </c>
      <c r="D1447" s="214" t="s">
        <v>9637</v>
      </c>
      <c r="E1447" s="215"/>
      <c r="F1447" s="216">
        <v>13.54</v>
      </c>
      <c r="G1447" s="215"/>
      <c r="H1447" s="215"/>
      <c r="I1447" s="355"/>
    </row>
    <row r="1448" spans="1:9" ht="12" x14ac:dyDescent="0.2">
      <c r="A1448" s="178"/>
      <c r="B1448" s="221" t="s">
        <v>985</v>
      </c>
      <c r="C1448" s="213" t="s">
        <v>986</v>
      </c>
      <c r="D1448" s="214" t="s">
        <v>9638</v>
      </c>
      <c r="E1448" s="215"/>
      <c r="F1448" s="216">
        <v>3.11</v>
      </c>
      <c r="G1448" s="215"/>
      <c r="H1448" s="215"/>
      <c r="I1448" s="355"/>
    </row>
    <row r="1449" spans="1:9" ht="12" x14ac:dyDescent="0.2">
      <c r="A1449" s="181"/>
      <c r="B1449" s="221" t="s">
        <v>985</v>
      </c>
      <c r="C1449" s="223" t="s">
        <v>986</v>
      </c>
      <c r="D1449" s="224" t="s">
        <v>988</v>
      </c>
      <c r="E1449" s="225"/>
      <c r="F1449" s="226">
        <v>63.72</v>
      </c>
      <c r="G1449" s="225"/>
      <c r="H1449" s="225"/>
      <c r="I1449" s="355"/>
    </row>
    <row r="1450" spans="1:9" ht="12" x14ac:dyDescent="0.2">
      <c r="A1450" s="177"/>
      <c r="B1450" s="221" t="s">
        <v>985</v>
      </c>
      <c r="C1450" s="210" t="s">
        <v>986</v>
      </c>
      <c r="D1450" s="211" t="s">
        <v>9986</v>
      </c>
      <c r="E1450" s="212"/>
      <c r="F1450" s="210" t="s">
        <v>986</v>
      </c>
      <c r="G1450" s="212"/>
      <c r="H1450" s="212"/>
      <c r="I1450" s="355"/>
    </row>
    <row r="1451" spans="1:9" ht="12" x14ac:dyDescent="0.2">
      <c r="A1451" s="178"/>
      <c r="B1451" s="221" t="s">
        <v>985</v>
      </c>
      <c r="C1451" s="213" t="s">
        <v>986</v>
      </c>
      <c r="D1451" s="214" t="s">
        <v>10111</v>
      </c>
      <c r="E1451" s="215"/>
      <c r="F1451" s="216">
        <v>51.4</v>
      </c>
      <c r="G1451" s="215"/>
      <c r="H1451" s="215"/>
      <c r="I1451" s="355"/>
    </row>
    <row r="1452" spans="1:9" ht="12" x14ac:dyDescent="0.2">
      <c r="A1452" s="179"/>
      <c r="B1452" s="221" t="s">
        <v>985</v>
      </c>
      <c r="C1452" s="217" t="s">
        <v>986</v>
      </c>
      <c r="D1452" s="218" t="s">
        <v>1023</v>
      </c>
      <c r="E1452" s="219"/>
      <c r="F1452" s="220">
        <v>2290.38</v>
      </c>
      <c r="G1452" s="219"/>
      <c r="H1452" s="219"/>
      <c r="I1452" s="355"/>
    </row>
    <row r="1453" spans="1:9" ht="24.95" customHeight="1" x14ac:dyDescent="0.25">
      <c r="A1453" s="278" t="s">
        <v>3820</v>
      </c>
      <c r="B1453" s="278" t="s">
        <v>979</v>
      </c>
      <c r="C1453" s="279" t="s">
        <v>6917</v>
      </c>
      <c r="D1453" s="280" t="s">
        <v>6918</v>
      </c>
      <c r="E1453" s="281" t="s">
        <v>106</v>
      </c>
      <c r="F1453" s="282">
        <v>13.28</v>
      </c>
      <c r="G1453" s="67"/>
      <c r="H1453" s="254">
        <f>ROUND(G1453*F1453,2)</f>
        <v>0</v>
      </c>
      <c r="I1453" s="284"/>
    </row>
    <row r="1454" spans="1:9" ht="12" x14ac:dyDescent="0.2">
      <c r="A1454" s="177"/>
      <c r="B1454" s="221" t="s">
        <v>985</v>
      </c>
      <c r="C1454" s="210" t="s">
        <v>986</v>
      </c>
      <c r="D1454" s="211" t="s">
        <v>9560</v>
      </c>
      <c r="E1454" s="212"/>
      <c r="F1454" s="210" t="s">
        <v>986</v>
      </c>
      <c r="G1454" s="212"/>
      <c r="H1454" s="212"/>
      <c r="I1454" s="355"/>
    </row>
    <row r="1455" spans="1:9" ht="12" x14ac:dyDescent="0.2">
      <c r="A1455" s="178"/>
      <c r="B1455" s="221" t="s">
        <v>985</v>
      </c>
      <c r="C1455" s="213" t="s">
        <v>986</v>
      </c>
      <c r="D1455" s="214" t="s">
        <v>10098</v>
      </c>
      <c r="E1455" s="215"/>
      <c r="F1455" s="216">
        <v>1.08</v>
      </c>
      <c r="G1455" s="215"/>
      <c r="H1455" s="215"/>
      <c r="I1455" s="355"/>
    </row>
    <row r="1456" spans="1:9" ht="12" x14ac:dyDescent="0.2">
      <c r="A1456" s="178"/>
      <c r="B1456" s="221" t="s">
        <v>985</v>
      </c>
      <c r="C1456" s="213" t="s">
        <v>986</v>
      </c>
      <c r="D1456" s="214" t="s">
        <v>10099</v>
      </c>
      <c r="E1456" s="215"/>
      <c r="F1456" s="216">
        <v>3.11</v>
      </c>
      <c r="G1456" s="215"/>
      <c r="H1456" s="215"/>
      <c r="I1456" s="355"/>
    </row>
    <row r="1457" spans="1:9" ht="12" x14ac:dyDescent="0.2">
      <c r="A1457" s="178"/>
      <c r="B1457" s="221" t="s">
        <v>985</v>
      </c>
      <c r="C1457" s="213" t="s">
        <v>986</v>
      </c>
      <c r="D1457" s="214" t="s">
        <v>10100</v>
      </c>
      <c r="E1457" s="215"/>
      <c r="F1457" s="216">
        <v>3.07</v>
      </c>
      <c r="G1457" s="215"/>
      <c r="H1457" s="215"/>
      <c r="I1457" s="355"/>
    </row>
    <row r="1458" spans="1:9" ht="12" x14ac:dyDescent="0.2">
      <c r="A1458" s="178"/>
      <c r="B1458" s="221" t="s">
        <v>985</v>
      </c>
      <c r="C1458" s="213" t="s">
        <v>986</v>
      </c>
      <c r="D1458" s="214" t="s">
        <v>10101</v>
      </c>
      <c r="E1458" s="215"/>
      <c r="F1458" s="216">
        <v>3.23</v>
      </c>
      <c r="G1458" s="215"/>
      <c r="H1458" s="215"/>
      <c r="I1458" s="355"/>
    </row>
    <row r="1459" spans="1:9" ht="12" x14ac:dyDescent="0.2">
      <c r="A1459" s="178"/>
      <c r="B1459" s="221" t="s">
        <v>985</v>
      </c>
      <c r="C1459" s="213" t="s">
        <v>986</v>
      </c>
      <c r="D1459" s="214" t="s">
        <v>10102</v>
      </c>
      <c r="E1459" s="215"/>
      <c r="F1459" s="216">
        <v>2.79</v>
      </c>
      <c r="G1459" s="215"/>
      <c r="H1459" s="215"/>
      <c r="I1459" s="355"/>
    </row>
    <row r="1460" spans="1:9" ht="12" x14ac:dyDescent="0.2">
      <c r="A1460" s="179"/>
      <c r="B1460" s="221" t="s">
        <v>985</v>
      </c>
      <c r="C1460" s="217" t="s">
        <v>986</v>
      </c>
      <c r="D1460" s="218" t="s">
        <v>1023</v>
      </c>
      <c r="E1460" s="219"/>
      <c r="F1460" s="220">
        <v>13.28</v>
      </c>
      <c r="G1460" s="219"/>
      <c r="H1460" s="219"/>
      <c r="I1460" s="355"/>
    </row>
    <row r="1461" spans="1:9" ht="24.95" customHeight="1" x14ac:dyDescent="0.25">
      <c r="A1461" s="278" t="s">
        <v>3825</v>
      </c>
      <c r="B1461" s="278" t="s">
        <v>979</v>
      </c>
      <c r="C1461" s="279" t="s">
        <v>6886</v>
      </c>
      <c r="D1461" s="280" t="s">
        <v>6887</v>
      </c>
      <c r="E1461" s="281" t="s">
        <v>106</v>
      </c>
      <c r="F1461" s="282">
        <v>1202.75</v>
      </c>
      <c r="G1461" s="67"/>
      <c r="H1461" s="254">
        <f>ROUND(G1461*F1461,2)</f>
        <v>0</v>
      </c>
      <c r="I1461" s="284"/>
    </row>
    <row r="1462" spans="1:9" ht="60" x14ac:dyDescent="0.2">
      <c r="A1462" s="175"/>
      <c r="B1462" s="221" t="s">
        <v>1079</v>
      </c>
      <c r="C1462" s="209"/>
      <c r="D1462" s="227" t="s">
        <v>6888</v>
      </c>
      <c r="E1462" s="209"/>
      <c r="F1462" s="209"/>
      <c r="G1462" s="209"/>
      <c r="H1462" s="209"/>
      <c r="I1462" s="355"/>
    </row>
    <row r="1463" spans="1:9" ht="12" x14ac:dyDescent="0.2">
      <c r="A1463" s="178"/>
      <c r="B1463" s="221" t="s">
        <v>985</v>
      </c>
      <c r="C1463" s="213" t="s">
        <v>986</v>
      </c>
      <c r="D1463" s="214" t="s">
        <v>10094</v>
      </c>
      <c r="E1463" s="215"/>
      <c r="F1463" s="216">
        <v>1087.6300000000001</v>
      </c>
      <c r="G1463" s="215"/>
      <c r="H1463" s="215"/>
      <c r="I1463" s="355"/>
    </row>
    <row r="1464" spans="1:9" ht="12" x14ac:dyDescent="0.2">
      <c r="A1464" s="178"/>
      <c r="B1464" s="221" t="s">
        <v>985</v>
      </c>
      <c r="C1464" s="213" t="s">
        <v>986</v>
      </c>
      <c r="D1464" s="214" t="s">
        <v>10095</v>
      </c>
      <c r="E1464" s="215"/>
      <c r="F1464" s="216">
        <v>63.72</v>
      </c>
      <c r="G1464" s="215"/>
      <c r="H1464" s="215"/>
      <c r="I1464" s="355"/>
    </row>
    <row r="1465" spans="1:9" ht="12" x14ac:dyDescent="0.2">
      <c r="A1465" s="178"/>
      <c r="B1465" s="221" t="s">
        <v>985</v>
      </c>
      <c r="C1465" s="213" t="s">
        <v>986</v>
      </c>
      <c r="D1465" s="214" t="s">
        <v>10096</v>
      </c>
      <c r="E1465" s="215"/>
      <c r="F1465" s="216">
        <v>51.4</v>
      </c>
      <c r="G1465" s="215"/>
      <c r="H1465" s="215"/>
      <c r="I1465" s="355"/>
    </row>
    <row r="1466" spans="1:9" ht="12" x14ac:dyDescent="0.2">
      <c r="A1466" s="179"/>
      <c r="B1466" s="221" t="s">
        <v>985</v>
      </c>
      <c r="C1466" s="217" t="s">
        <v>986</v>
      </c>
      <c r="D1466" s="218" t="s">
        <v>1023</v>
      </c>
      <c r="E1466" s="219"/>
      <c r="F1466" s="220">
        <v>1202.75</v>
      </c>
      <c r="G1466" s="219"/>
      <c r="H1466" s="219"/>
      <c r="I1466" s="355"/>
    </row>
    <row r="1467" spans="1:9" ht="24.95" customHeight="1" x14ac:dyDescent="0.25">
      <c r="A1467" s="278" t="s">
        <v>3830</v>
      </c>
      <c r="B1467" s="278" t="s">
        <v>979</v>
      </c>
      <c r="C1467" s="279" t="s">
        <v>6889</v>
      </c>
      <c r="D1467" s="280" t="s">
        <v>6890</v>
      </c>
      <c r="E1467" s="281" t="s">
        <v>106</v>
      </c>
      <c r="F1467" s="282">
        <v>108.76300000000001</v>
      </c>
      <c r="G1467" s="67"/>
      <c r="H1467" s="254">
        <f>ROUND(G1467*F1467,2)</f>
        <v>0</v>
      </c>
      <c r="I1467" s="284"/>
    </row>
    <row r="1468" spans="1:9" ht="12" x14ac:dyDescent="0.2">
      <c r="A1468" s="177"/>
      <c r="B1468" s="221" t="s">
        <v>985</v>
      </c>
      <c r="C1468" s="210" t="s">
        <v>986</v>
      </c>
      <c r="D1468" s="211" t="s">
        <v>6891</v>
      </c>
      <c r="E1468" s="212"/>
      <c r="F1468" s="210" t="s">
        <v>986</v>
      </c>
      <c r="G1468" s="212"/>
      <c r="H1468" s="212"/>
      <c r="I1468" s="355"/>
    </row>
    <row r="1469" spans="1:9" ht="12" x14ac:dyDescent="0.2">
      <c r="A1469" s="178"/>
      <c r="B1469" s="221" t="s">
        <v>985</v>
      </c>
      <c r="C1469" s="213" t="s">
        <v>986</v>
      </c>
      <c r="D1469" s="214" t="s">
        <v>10112</v>
      </c>
      <c r="E1469" s="215"/>
      <c r="F1469" s="216">
        <v>108.76300000000001</v>
      </c>
      <c r="G1469" s="215"/>
      <c r="H1469" s="215"/>
      <c r="I1469" s="355"/>
    </row>
    <row r="1470" spans="1:9" ht="24.95" customHeight="1" x14ac:dyDescent="0.25">
      <c r="A1470" s="278" t="s">
        <v>3834</v>
      </c>
      <c r="B1470" s="278" t="s">
        <v>979</v>
      </c>
      <c r="C1470" s="279" t="s">
        <v>6893</v>
      </c>
      <c r="D1470" s="280" t="s">
        <v>6894</v>
      </c>
      <c r="E1470" s="281" t="s">
        <v>106</v>
      </c>
      <c r="F1470" s="282">
        <v>538.24</v>
      </c>
      <c r="G1470" s="67"/>
      <c r="H1470" s="254">
        <f>ROUND(G1470*F1470,2)</f>
        <v>0</v>
      </c>
      <c r="I1470" s="284"/>
    </row>
    <row r="1471" spans="1:9" ht="12" x14ac:dyDescent="0.2">
      <c r="A1471" s="177"/>
      <c r="B1471" s="221" t="s">
        <v>985</v>
      </c>
      <c r="C1471" s="210" t="s">
        <v>986</v>
      </c>
      <c r="D1471" s="211" t="s">
        <v>6205</v>
      </c>
      <c r="E1471" s="212"/>
      <c r="F1471" s="210" t="s">
        <v>986</v>
      </c>
      <c r="G1471" s="212"/>
      <c r="H1471" s="212"/>
      <c r="I1471" s="355"/>
    </row>
    <row r="1472" spans="1:9" ht="12" x14ac:dyDescent="0.2">
      <c r="A1472" s="178"/>
      <c r="B1472" s="221" t="s">
        <v>985</v>
      </c>
      <c r="C1472" s="213" t="s">
        <v>986</v>
      </c>
      <c r="D1472" s="214" t="s">
        <v>10113</v>
      </c>
      <c r="E1472" s="215"/>
      <c r="F1472" s="216">
        <v>177.88</v>
      </c>
      <c r="G1472" s="215"/>
      <c r="H1472" s="215"/>
      <c r="I1472" s="355"/>
    </row>
    <row r="1473" spans="1:9" ht="12" x14ac:dyDescent="0.2">
      <c r="A1473" s="177"/>
      <c r="B1473" s="221" t="s">
        <v>985</v>
      </c>
      <c r="C1473" s="210" t="s">
        <v>986</v>
      </c>
      <c r="D1473" s="211" t="s">
        <v>6209</v>
      </c>
      <c r="E1473" s="212"/>
      <c r="F1473" s="210" t="s">
        <v>986</v>
      </c>
      <c r="G1473" s="212"/>
      <c r="H1473" s="212"/>
      <c r="I1473" s="355"/>
    </row>
    <row r="1474" spans="1:9" ht="12" x14ac:dyDescent="0.2">
      <c r="A1474" s="178"/>
      <c r="B1474" s="221" t="s">
        <v>985</v>
      </c>
      <c r="C1474" s="213" t="s">
        <v>986</v>
      </c>
      <c r="D1474" s="214" t="s">
        <v>10114</v>
      </c>
      <c r="E1474" s="215"/>
      <c r="F1474" s="216">
        <v>217.4</v>
      </c>
      <c r="G1474" s="215"/>
      <c r="H1474" s="215"/>
      <c r="I1474" s="355"/>
    </row>
    <row r="1475" spans="1:9" ht="12" x14ac:dyDescent="0.2">
      <c r="A1475" s="177"/>
      <c r="B1475" s="221" t="s">
        <v>985</v>
      </c>
      <c r="C1475" s="210" t="s">
        <v>986</v>
      </c>
      <c r="D1475" s="211" t="s">
        <v>6211</v>
      </c>
      <c r="E1475" s="212"/>
      <c r="F1475" s="210" t="s">
        <v>986</v>
      </c>
      <c r="G1475" s="212"/>
      <c r="H1475" s="212"/>
      <c r="I1475" s="355"/>
    </row>
    <row r="1476" spans="1:9" ht="12" x14ac:dyDescent="0.2">
      <c r="A1476" s="178"/>
      <c r="B1476" s="221" t="s">
        <v>985</v>
      </c>
      <c r="C1476" s="213" t="s">
        <v>986</v>
      </c>
      <c r="D1476" s="214" t="s">
        <v>10115</v>
      </c>
      <c r="E1476" s="215"/>
      <c r="F1476" s="216">
        <v>27.34</v>
      </c>
      <c r="G1476" s="215"/>
      <c r="H1476" s="215"/>
      <c r="I1476" s="355"/>
    </row>
    <row r="1477" spans="1:9" ht="12" x14ac:dyDescent="0.2">
      <c r="A1477" s="177"/>
      <c r="B1477" s="221" t="s">
        <v>985</v>
      </c>
      <c r="C1477" s="210" t="s">
        <v>986</v>
      </c>
      <c r="D1477" s="211" t="s">
        <v>6213</v>
      </c>
      <c r="E1477" s="212"/>
      <c r="F1477" s="210" t="s">
        <v>986</v>
      </c>
      <c r="G1477" s="212"/>
      <c r="H1477" s="212"/>
      <c r="I1477" s="355"/>
    </row>
    <row r="1478" spans="1:9" ht="12" x14ac:dyDescent="0.2">
      <c r="A1478" s="178"/>
      <c r="B1478" s="221" t="s">
        <v>985</v>
      </c>
      <c r="C1478" s="213" t="s">
        <v>986</v>
      </c>
      <c r="D1478" s="214" t="s">
        <v>10116</v>
      </c>
      <c r="E1478" s="215"/>
      <c r="F1478" s="216">
        <v>28.46</v>
      </c>
      <c r="G1478" s="215"/>
      <c r="H1478" s="215"/>
      <c r="I1478" s="355"/>
    </row>
    <row r="1479" spans="1:9" ht="12" x14ac:dyDescent="0.2">
      <c r="A1479" s="177"/>
      <c r="B1479" s="221" t="s">
        <v>985</v>
      </c>
      <c r="C1479" s="210" t="s">
        <v>986</v>
      </c>
      <c r="D1479" s="211" t="s">
        <v>6215</v>
      </c>
      <c r="E1479" s="212"/>
      <c r="F1479" s="210" t="s">
        <v>986</v>
      </c>
      <c r="G1479" s="212"/>
      <c r="H1479" s="212"/>
      <c r="I1479" s="355"/>
    </row>
    <row r="1480" spans="1:9" ht="12" x14ac:dyDescent="0.2">
      <c r="A1480" s="178"/>
      <c r="B1480" s="221" t="s">
        <v>985</v>
      </c>
      <c r="C1480" s="213" t="s">
        <v>986</v>
      </c>
      <c r="D1480" s="214" t="s">
        <v>10117</v>
      </c>
      <c r="E1480" s="215"/>
      <c r="F1480" s="216">
        <v>29.09</v>
      </c>
      <c r="G1480" s="215"/>
      <c r="H1480" s="215"/>
      <c r="I1480" s="355"/>
    </row>
    <row r="1481" spans="1:9" ht="12" x14ac:dyDescent="0.2">
      <c r="A1481" s="177"/>
      <c r="B1481" s="221" t="s">
        <v>985</v>
      </c>
      <c r="C1481" s="210" t="s">
        <v>986</v>
      </c>
      <c r="D1481" s="211" t="s">
        <v>6207</v>
      </c>
      <c r="E1481" s="212"/>
      <c r="F1481" s="210" t="s">
        <v>986</v>
      </c>
      <c r="G1481" s="212"/>
      <c r="H1481" s="212"/>
      <c r="I1481" s="355"/>
    </row>
    <row r="1482" spans="1:9" ht="12" x14ac:dyDescent="0.2">
      <c r="A1482" s="178"/>
      <c r="B1482" s="221" t="s">
        <v>985</v>
      </c>
      <c r="C1482" s="213" t="s">
        <v>986</v>
      </c>
      <c r="D1482" s="214" t="s">
        <v>10118</v>
      </c>
      <c r="E1482" s="215"/>
      <c r="F1482" s="216">
        <v>58.07</v>
      </c>
      <c r="G1482" s="215"/>
      <c r="H1482" s="215"/>
      <c r="I1482" s="355"/>
    </row>
    <row r="1483" spans="1:9" ht="12" x14ac:dyDescent="0.2">
      <c r="A1483" s="179"/>
      <c r="B1483" s="221" t="s">
        <v>985</v>
      </c>
      <c r="C1483" s="217" t="s">
        <v>986</v>
      </c>
      <c r="D1483" s="218" t="s">
        <v>1023</v>
      </c>
      <c r="E1483" s="219"/>
      <c r="F1483" s="220">
        <v>538.24</v>
      </c>
      <c r="G1483" s="219"/>
      <c r="H1483" s="219"/>
      <c r="I1483" s="355"/>
    </row>
    <row r="1484" spans="1:9" ht="24.95" customHeight="1" x14ac:dyDescent="0.25">
      <c r="A1484" s="278" t="s">
        <v>3838</v>
      </c>
      <c r="B1484" s="278" t="s">
        <v>979</v>
      </c>
      <c r="C1484" s="279" t="s">
        <v>4121</v>
      </c>
      <c r="D1484" s="280" t="s">
        <v>4122</v>
      </c>
      <c r="E1484" s="281" t="s">
        <v>106</v>
      </c>
      <c r="F1484" s="282">
        <v>122.72</v>
      </c>
      <c r="G1484" s="67"/>
      <c r="H1484" s="254">
        <f>ROUND(G1484*F1484,2)</f>
        <v>0</v>
      </c>
      <c r="I1484" s="284"/>
    </row>
    <row r="1485" spans="1:9" ht="12" x14ac:dyDescent="0.2">
      <c r="A1485" s="177"/>
      <c r="B1485" s="221" t="s">
        <v>985</v>
      </c>
      <c r="C1485" s="210" t="s">
        <v>986</v>
      </c>
      <c r="D1485" s="211" t="s">
        <v>6205</v>
      </c>
      <c r="E1485" s="212"/>
      <c r="F1485" s="210" t="s">
        <v>986</v>
      </c>
      <c r="G1485" s="212"/>
      <c r="H1485" s="212"/>
      <c r="I1485" s="355"/>
    </row>
    <row r="1486" spans="1:9" ht="12" x14ac:dyDescent="0.2">
      <c r="A1486" s="178"/>
      <c r="B1486" s="221" t="s">
        <v>985</v>
      </c>
      <c r="C1486" s="213" t="s">
        <v>986</v>
      </c>
      <c r="D1486" s="214" t="s">
        <v>10075</v>
      </c>
      <c r="E1486" s="215"/>
      <c r="F1486" s="216">
        <v>8.4</v>
      </c>
      <c r="G1486" s="215"/>
      <c r="H1486" s="215"/>
      <c r="I1486" s="355"/>
    </row>
    <row r="1487" spans="1:9" ht="12" x14ac:dyDescent="0.2">
      <c r="A1487" s="177"/>
      <c r="B1487" s="221" t="s">
        <v>985</v>
      </c>
      <c r="C1487" s="210" t="s">
        <v>986</v>
      </c>
      <c r="D1487" s="211" t="s">
        <v>6209</v>
      </c>
      <c r="E1487" s="212"/>
      <c r="F1487" s="210" t="s">
        <v>986</v>
      </c>
      <c r="G1487" s="212"/>
      <c r="H1487" s="212"/>
      <c r="I1487" s="355"/>
    </row>
    <row r="1488" spans="1:9" ht="12" x14ac:dyDescent="0.2">
      <c r="A1488" s="178"/>
      <c r="B1488" s="221" t="s">
        <v>985</v>
      </c>
      <c r="C1488" s="213" t="s">
        <v>986</v>
      </c>
      <c r="D1488" s="214" t="s">
        <v>10077</v>
      </c>
      <c r="E1488" s="215"/>
      <c r="F1488" s="216">
        <v>3.27</v>
      </c>
      <c r="G1488" s="215"/>
      <c r="H1488" s="215"/>
      <c r="I1488" s="355"/>
    </row>
    <row r="1489" spans="1:9" ht="12" x14ac:dyDescent="0.2">
      <c r="A1489" s="177"/>
      <c r="B1489" s="221" t="s">
        <v>985</v>
      </c>
      <c r="C1489" s="210" t="s">
        <v>986</v>
      </c>
      <c r="D1489" s="211" t="s">
        <v>6209</v>
      </c>
      <c r="E1489" s="212"/>
      <c r="F1489" s="210" t="s">
        <v>986</v>
      </c>
      <c r="G1489" s="212"/>
      <c r="H1489" s="212"/>
      <c r="I1489" s="355"/>
    </row>
    <row r="1490" spans="1:9" ht="12" x14ac:dyDescent="0.2">
      <c r="A1490" s="178"/>
      <c r="B1490" s="221" t="s">
        <v>985</v>
      </c>
      <c r="C1490" s="213" t="s">
        <v>986</v>
      </c>
      <c r="D1490" s="214" t="s">
        <v>10079</v>
      </c>
      <c r="E1490" s="215"/>
      <c r="F1490" s="216">
        <v>3.07</v>
      </c>
      <c r="G1490" s="215"/>
      <c r="H1490" s="215"/>
      <c r="I1490" s="355"/>
    </row>
    <row r="1491" spans="1:9" ht="12" x14ac:dyDescent="0.2">
      <c r="A1491" s="177"/>
      <c r="B1491" s="221" t="s">
        <v>985</v>
      </c>
      <c r="C1491" s="210" t="s">
        <v>986</v>
      </c>
      <c r="D1491" s="211" t="s">
        <v>6213</v>
      </c>
      <c r="E1491" s="212"/>
      <c r="F1491" s="210" t="s">
        <v>986</v>
      </c>
      <c r="G1491" s="212"/>
      <c r="H1491" s="212"/>
      <c r="I1491" s="355"/>
    </row>
    <row r="1492" spans="1:9" ht="12" x14ac:dyDescent="0.2">
      <c r="A1492" s="178"/>
      <c r="B1492" s="221" t="s">
        <v>985</v>
      </c>
      <c r="C1492" s="213" t="s">
        <v>986</v>
      </c>
      <c r="D1492" s="214" t="s">
        <v>10119</v>
      </c>
      <c r="E1492" s="215"/>
      <c r="F1492" s="216">
        <v>50.98</v>
      </c>
      <c r="G1492" s="215"/>
      <c r="H1492" s="215"/>
      <c r="I1492" s="355"/>
    </row>
    <row r="1493" spans="1:9" ht="12" x14ac:dyDescent="0.2">
      <c r="A1493" s="178"/>
      <c r="B1493" s="221" t="s">
        <v>985</v>
      </c>
      <c r="C1493" s="213" t="s">
        <v>986</v>
      </c>
      <c r="D1493" s="214" t="s">
        <v>10120</v>
      </c>
      <c r="E1493" s="215"/>
      <c r="F1493" s="216">
        <v>50.98</v>
      </c>
      <c r="G1493" s="215"/>
      <c r="H1493" s="215"/>
      <c r="I1493" s="355"/>
    </row>
    <row r="1494" spans="1:9" ht="12" x14ac:dyDescent="0.2">
      <c r="A1494" s="178"/>
      <c r="B1494" s="221" t="s">
        <v>985</v>
      </c>
      <c r="C1494" s="213" t="s">
        <v>986</v>
      </c>
      <c r="D1494" s="214" t="s">
        <v>10081</v>
      </c>
      <c r="E1494" s="215"/>
      <c r="F1494" s="216">
        <v>3.23</v>
      </c>
      <c r="G1494" s="215"/>
      <c r="H1494" s="215"/>
      <c r="I1494" s="355"/>
    </row>
    <row r="1495" spans="1:9" ht="12" x14ac:dyDescent="0.2">
      <c r="A1495" s="177"/>
      <c r="B1495" s="221" t="s">
        <v>985</v>
      </c>
      <c r="C1495" s="210" t="s">
        <v>986</v>
      </c>
      <c r="D1495" s="211" t="s">
        <v>6215</v>
      </c>
      <c r="E1495" s="212"/>
      <c r="F1495" s="210" t="s">
        <v>986</v>
      </c>
      <c r="G1495" s="212"/>
      <c r="H1495" s="212"/>
      <c r="I1495" s="355"/>
    </row>
    <row r="1496" spans="1:9" ht="12" x14ac:dyDescent="0.2">
      <c r="A1496" s="178"/>
      <c r="B1496" s="221" t="s">
        <v>985</v>
      </c>
      <c r="C1496" s="213" t="s">
        <v>986</v>
      </c>
      <c r="D1496" s="214" t="s">
        <v>10083</v>
      </c>
      <c r="E1496" s="215"/>
      <c r="F1496" s="216">
        <v>2.79</v>
      </c>
      <c r="G1496" s="215"/>
      <c r="H1496" s="215"/>
      <c r="I1496" s="355"/>
    </row>
    <row r="1497" spans="1:9" ht="12" x14ac:dyDescent="0.2">
      <c r="A1497" s="179"/>
      <c r="B1497" s="221" t="s">
        <v>985</v>
      </c>
      <c r="C1497" s="217" t="s">
        <v>986</v>
      </c>
      <c r="D1497" s="218" t="s">
        <v>1023</v>
      </c>
      <c r="E1497" s="219"/>
      <c r="F1497" s="220">
        <v>122.72</v>
      </c>
      <c r="G1497" s="219"/>
      <c r="H1497" s="219"/>
      <c r="I1497" s="355"/>
    </row>
    <row r="1498" spans="1:9" ht="24.95" customHeight="1" x14ac:dyDescent="0.25">
      <c r="A1498" s="278" t="s">
        <v>3842</v>
      </c>
      <c r="B1498" s="278" t="s">
        <v>979</v>
      </c>
      <c r="C1498" s="279" t="s">
        <v>6899</v>
      </c>
      <c r="D1498" s="280" t="s">
        <v>10121</v>
      </c>
      <c r="E1498" s="281" t="s">
        <v>106</v>
      </c>
      <c r="F1498" s="282">
        <v>1152.31</v>
      </c>
      <c r="G1498" s="67"/>
      <c r="H1498" s="254">
        <f>ROUND(G1498*F1498,2)</f>
        <v>0</v>
      </c>
      <c r="I1498" s="284"/>
    </row>
    <row r="1499" spans="1:9" ht="240" x14ac:dyDescent="0.2">
      <c r="A1499" s="175"/>
      <c r="B1499" s="221" t="s">
        <v>1079</v>
      </c>
      <c r="C1499" s="209"/>
      <c r="D1499" s="227" t="s">
        <v>6901</v>
      </c>
      <c r="E1499" s="209"/>
      <c r="F1499" s="209"/>
      <c r="G1499" s="209"/>
      <c r="H1499" s="209"/>
      <c r="I1499" s="355"/>
    </row>
    <row r="1500" spans="1:9" ht="12" x14ac:dyDescent="0.2">
      <c r="A1500" s="177"/>
      <c r="B1500" s="221" t="s">
        <v>985</v>
      </c>
      <c r="C1500" s="210" t="s">
        <v>986</v>
      </c>
      <c r="D1500" s="211" t="s">
        <v>6902</v>
      </c>
      <c r="E1500" s="212"/>
      <c r="F1500" s="210" t="s">
        <v>986</v>
      </c>
      <c r="G1500" s="212"/>
      <c r="H1500" s="212"/>
      <c r="I1500" s="355"/>
    </row>
    <row r="1501" spans="1:9" ht="12" x14ac:dyDescent="0.2">
      <c r="A1501" s="177"/>
      <c r="B1501" s="221" t="s">
        <v>985</v>
      </c>
      <c r="C1501" s="210" t="s">
        <v>986</v>
      </c>
      <c r="D1501" s="211" t="s">
        <v>10087</v>
      </c>
      <c r="E1501" s="212"/>
      <c r="F1501" s="210" t="s">
        <v>986</v>
      </c>
      <c r="G1501" s="212"/>
      <c r="H1501" s="212"/>
      <c r="I1501" s="355"/>
    </row>
    <row r="1502" spans="1:9" ht="12" x14ac:dyDescent="0.2">
      <c r="A1502" s="178"/>
      <c r="B1502" s="221" t="s">
        <v>985</v>
      </c>
      <c r="C1502" s="213" t="s">
        <v>986</v>
      </c>
      <c r="D1502" s="214" t="s">
        <v>10088</v>
      </c>
      <c r="E1502" s="215"/>
      <c r="F1502" s="216">
        <v>178.85</v>
      </c>
      <c r="G1502" s="215"/>
      <c r="H1502" s="215"/>
      <c r="I1502" s="355"/>
    </row>
    <row r="1503" spans="1:9" ht="12" x14ac:dyDescent="0.2">
      <c r="A1503" s="178"/>
      <c r="B1503" s="221" t="s">
        <v>985</v>
      </c>
      <c r="C1503" s="213" t="s">
        <v>986</v>
      </c>
      <c r="D1503" s="214" t="s">
        <v>10089</v>
      </c>
      <c r="E1503" s="215"/>
      <c r="F1503" s="216">
        <v>221.21</v>
      </c>
      <c r="G1503" s="215"/>
      <c r="H1503" s="215"/>
      <c r="I1503" s="355"/>
    </row>
    <row r="1504" spans="1:9" ht="12" x14ac:dyDescent="0.2">
      <c r="A1504" s="178"/>
      <c r="B1504" s="221" t="s">
        <v>985</v>
      </c>
      <c r="C1504" s="213" t="s">
        <v>986</v>
      </c>
      <c r="D1504" s="214" t="s">
        <v>10090</v>
      </c>
      <c r="E1504" s="215"/>
      <c r="F1504" s="216">
        <v>134.56</v>
      </c>
      <c r="G1504" s="215"/>
      <c r="H1504" s="215"/>
      <c r="I1504" s="355"/>
    </row>
    <row r="1505" spans="1:9" ht="12" x14ac:dyDescent="0.2">
      <c r="A1505" s="178"/>
      <c r="B1505" s="221" t="s">
        <v>985</v>
      </c>
      <c r="C1505" s="213" t="s">
        <v>986</v>
      </c>
      <c r="D1505" s="214" t="s">
        <v>10091</v>
      </c>
      <c r="E1505" s="215"/>
      <c r="F1505" s="216">
        <v>154.63</v>
      </c>
      <c r="G1505" s="215"/>
      <c r="H1505" s="215"/>
      <c r="I1505" s="355"/>
    </row>
    <row r="1506" spans="1:9" ht="12" x14ac:dyDescent="0.2">
      <c r="A1506" s="178"/>
      <c r="B1506" s="221" t="s">
        <v>985</v>
      </c>
      <c r="C1506" s="213" t="s">
        <v>986</v>
      </c>
      <c r="D1506" s="214" t="s">
        <v>10092</v>
      </c>
      <c r="E1506" s="215"/>
      <c r="F1506" s="216">
        <v>211.58</v>
      </c>
      <c r="G1506" s="215"/>
      <c r="H1506" s="215"/>
      <c r="I1506" s="355"/>
    </row>
    <row r="1507" spans="1:9" ht="12" x14ac:dyDescent="0.2">
      <c r="A1507" s="178"/>
      <c r="B1507" s="221" t="s">
        <v>985</v>
      </c>
      <c r="C1507" s="213" t="s">
        <v>986</v>
      </c>
      <c r="D1507" s="214" t="s">
        <v>10093</v>
      </c>
      <c r="E1507" s="215"/>
      <c r="F1507" s="216">
        <v>186.8</v>
      </c>
      <c r="G1507" s="215"/>
      <c r="H1507" s="215"/>
      <c r="I1507" s="355"/>
    </row>
    <row r="1508" spans="1:9" ht="12" x14ac:dyDescent="0.2">
      <c r="A1508" s="177"/>
      <c r="B1508" s="221" t="s">
        <v>985</v>
      </c>
      <c r="C1508" s="210" t="s">
        <v>986</v>
      </c>
      <c r="D1508" s="211" t="s">
        <v>9986</v>
      </c>
      <c r="E1508" s="212"/>
      <c r="F1508" s="210" t="s">
        <v>986</v>
      </c>
      <c r="G1508" s="212"/>
      <c r="H1508" s="212"/>
      <c r="I1508" s="355"/>
    </row>
    <row r="1509" spans="1:9" ht="12" x14ac:dyDescent="0.2">
      <c r="A1509" s="178"/>
      <c r="B1509" s="221" t="s">
        <v>985</v>
      </c>
      <c r="C1509" s="213" t="s">
        <v>986</v>
      </c>
      <c r="D1509" s="214" t="s">
        <v>10122</v>
      </c>
      <c r="E1509" s="215"/>
      <c r="F1509" s="216">
        <v>51.4</v>
      </c>
      <c r="G1509" s="215"/>
      <c r="H1509" s="215"/>
      <c r="I1509" s="355"/>
    </row>
    <row r="1510" spans="1:9" ht="12" x14ac:dyDescent="0.2">
      <c r="A1510" s="177"/>
      <c r="B1510" s="221" t="s">
        <v>985</v>
      </c>
      <c r="C1510" s="210" t="s">
        <v>986</v>
      </c>
      <c r="D1510" s="211" t="s">
        <v>9560</v>
      </c>
      <c r="E1510" s="212"/>
      <c r="F1510" s="210" t="s">
        <v>986</v>
      </c>
      <c r="G1510" s="212"/>
      <c r="H1510" s="212"/>
      <c r="I1510" s="355"/>
    </row>
    <row r="1511" spans="1:9" ht="12" x14ac:dyDescent="0.2">
      <c r="A1511" s="178"/>
      <c r="B1511" s="221" t="s">
        <v>985</v>
      </c>
      <c r="C1511" s="213" t="s">
        <v>986</v>
      </c>
      <c r="D1511" s="214" t="s">
        <v>10098</v>
      </c>
      <c r="E1511" s="215"/>
      <c r="F1511" s="216">
        <v>1.08</v>
      </c>
      <c r="G1511" s="215"/>
      <c r="H1511" s="215"/>
      <c r="I1511" s="355"/>
    </row>
    <row r="1512" spans="1:9" ht="12" x14ac:dyDescent="0.2">
      <c r="A1512" s="178"/>
      <c r="B1512" s="221" t="s">
        <v>985</v>
      </c>
      <c r="C1512" s="213" t="s">
        <v>986</v>
      </c>
      <c r="D1512" s="214" t="s">
        <v>10099</v>
      </c>
      <c r="E1512" s="215"/>
      <c r="F1512" s="216">
        <v>3.11</v>
      </c>
      <c r="G1512" s="215"/>
      <c r="H1512" s="215"/>
      <c r="I1512" s="355"/>
    </row>
    <row r="1513" spans="1:9" ht="12" x14ac:dyDescent="0.2">
      <c r="A1513" s="178"/>
      <c r="B1513" s="221" t="s">
        <v>985</v>
      </c>
      <c r="C1513" s="213" t="s">
        <v>986</v>
      </c>
      <c r="D1513" s="214" t="s">
        <v>10100</v>
      </c>
      <c r="E1513" s="215"/>
      <c r="F1513" s="216">
        <v>3.07</v>
      </c>
      <c r="G1513" s="215"/>
      <c r="H1513" s="215"/>
      <c r="I1513" s="355"/>
    </row>
    <row r="1514" spans="1:9" ht="12" x14ac:dyDescent="0.2">
      <c r="A1514" s="178"/>
      <c r="B1514" s="221" t="s">
        <v>985</v>
      </c>
      <c r="C1514" s="213" t="s">
        <v>986</v>
      </c>
      <c r="D1514" s="214" t="s">
        <v>10101</v>
      </c>
      <c r="E1514" s="215"/>
      <c r="F1514" s="216">
        <v>3.23</v>
      </c>
      <c r="G1514" s="215"/>
      <c r="H1514" s="215"/>
      <c r="I1514" s="355"/>
    </row>
    <row r="1515" spans="1:9" ht="12" x14ac:dyDescent="0.2">
      <c r="A1515" s="178"/>
      <c r="B1515" s="221" t="s">
        <v>985</v>
      </c>
      <c r="C1515" s="213" t="s">
        <v>986</v>
      </c>
      <c r="D1515" s="214" t="s">
        <v>10102</v>
      </c>
      <c r="E1515" s="215"/>
      <c r="F1515" s="216">
        <v>2.79</v>
      </c>
      <c r="G1515" s="215"/>
      <c r="H1515" s="215"/>
      <c r="I1515" s="355"/>
    </row>
    <row r="1516" spans="1:9" ht="12" x14ac:dyDescent="0.2">
      <c r="A1516" s="179"/>
      <c r="B1516" s="221" t="s">
        <v>985</v>
      </c>
      <c r="C1516" s="217" t="s">
        <v>986</v>
      </c>
      <c r="D1516" s="218" t="s">
        <v>1023</v>
      </c>
      <c r="E1516" s="219"/>
      <c r="F1516" s="220">
        <v>1152.31</v>
      </c>
      <c r="G1516" s="219"/>
      <c r="H1516" s="219"/>
      <c r="I1516" s="355"/>
    </row>
    <row r="1517" spans="1:9" ht="24.95" customHeight="1" x14ac:dyDescent="0.25">
      <c r="A1517" s="278" t="s">
        <v>3845</v>
      </c>
      <c r="B1517" s="278" t="s">
        <v>979</v>
      </c>
      <c r="C1517" s="279" t="s">
        <v>6903</v>
      </c>
      <c r="D1517" s="280" t="s">
        <v>10123</v>
      </c>
      <c r="E1517" s="281" t="s">
        <v>106</v>
      </c>
      <c r="F1517" s="282">
        <v>63.72</v>
      </c>
      <c r="G1517" s="67"/>
      <c r="H1517" s="254">
        <f>ROUND(G1517*F1517,2)</f>
        <v>0</v>
      </c>
      <c r="I1517" s="284"/>
    </row>
    <row r="1518" spans="1:9" ht="276" x14ac:dyDescent="0.2">
      <c r="A1518" s="175"/>
      <c r="B1518" s="221" t="s">
        <v>1079</v>
      </c>
      <c r="C1518" s="209"/>
      <c r="D1518" s="227" t="s">
        <v>6905</v>
      </c>
      <c r="E1518" s="209"/>
      <c r="F1518" s="209"/>
      <c r="G1518" s="209"/>
      <c r="H1518" s="209"/>
      <c r="I1518" s="355"/>
    </row>
    <row r="1519" spans="1:9" ht="12" x14ac:dyDescent="0.2">
      <c r="A1519" s="177"/>
      <c r="B1519" s="221" t="s">
        <v>985</v>
      </c>
      <c r="C1519" s="210" t="s">
        <v>986</v>
      </c>
      <c r="D1519" s="211" t="s">
        <v>10124</v>
      </c>
      <c r="E1519" s="212"/>
      <c r="F1519" s="210" t="s">
        <v>986</v>
      </c>
      <c r="G1519" s="212"/>
      <c r="H1519" s="212"/>
      <c r="I1519" s="355"/>
    </row>
    <row r="1520" spans="1:9" ht="12" x14ac:dyDescent="0.2">
      <c r="A1520" s="177"/>
      <c r="B1520" s="221" t="s">
        <v>985</v>
      </c>
      <c r="C1520" s="210" t="s">
        <v>986</v>
      </c>
      <c r="D1520" s="211" t="s">
        <v>6196</v>
      </c>
      <c r="E1520" s="212"/>
      <c r="F1520" s="210" t="s">
        <v>986</v>
      </c>
      <c r="G1520" s="212"/>
      <c r="H1520" s="212"/>
      <c r="I1520" s="355"/>
    </row>
    <row r="1521" spans="1:9" ht="12" x14ac:dyDescent="0.2">
      <c r="A1521" s="178"/>
      <c r="B1521" s="221" t="s">
        <v>985</v>
      </c>
      <c r="C1521" s="213" t="s">
        <v>986</v>
      </c>
      <c r="D1521" s="214" t="s">
        <v>9633</v>
      </c>
      <c r="E1521" s="215"/>
      <c r="F1521" s="216">
        <v>10.71</v>
      </c>
      <c r="G1521" s="215"/>
      <c r="H1521" s="215"/>
      <c r="I1521" s="355"/>
    </row>
    <row r="1522" spans="1:9" ht="12" x14ac:dyDescent="0.2">
      <c r="A1522" s="178"/>
      <c r="B1522" s="221" t="s">
        <v>985</v>
      </c>
      <c r="C1522" s="213" t="s">
        <v>986</v>
      </c>
      <c r="D1522" s="214" t="s">
        <v>9634</v>
      </c>
      <c r="E1522" s="215"/>
      <c r="F1522" s="216">
        <v>16.809999999999999</v>
      </c>
      <c r="G1522" s="215"/>
      <c r="H1522" s="215"/>
      <c r="I1522" s="355"/>
    </row>
    <row r="1523" spans="1:9" ht="12" x14ac:dyDescent="0.2">
      <c r="A1523" s="178"/>
      <c r="B1523" s="221" t="s">
        <v>985</v>
      </c>
      <c r="C1523" s="213" t="s">
        <v>986</v>
      </c>
      <c r="D1523" s="214" t="s">
        <v>9635</v>
      </c>
      <c r="E1523" s="215"/>
      <c r="F1523" s="216">
        <v>5.59</v>
      </c>
      <c r="G1523" s="215"/>
      <c r="H1523" s="215"/>
      <c r="I1523" s="355"/>
    </row>
    <row r="1524" spans="1:9" ht="12" x14ac:dyDescent="0.2">
      <c r="A1524" s="178"/>
      <c r="B1524" s="221" t="s">
        <v>985</v>
      </c>
      <c r="C1524" s="213" t="s">
        <v>986</v>
      </c>
      <c r="D1524" s="214" t="s">
        <v>9636</v>
      </c>
      <c r="E1524" s="215"/>
      <c r="F1524" s="216">
        <v>13.96</v>
      </c>
      <c r="G1524" s="215"/>
      <c r="H1524" s="215"/>
      <c r="I1524" s="355"/>
    </row>
    <row r="1525" spans="1:9" ht="12" x14ac:dyDescent="0.2">
      <c r="A1525" s="178"/>
      <c r="B1525" s="221" t="s">
        <v>985</v>
      </c>
      <c r="C1525" s="213" t="s">
        <v>986</v>
      </c>
      <c r="D1525" s="214" t="s">
        <v>9637</v>
      </c>
      <c r="E1525" s="215"/>
      <c r="F1525" s="216">
        <v>13.54</v>
      </c>
      <c r="G1525" s="215"/>
      <c r="H1525" s="215"/>
      <c r="I1525" s="355"/>
    </row>
    <row r="1526" spans="1:9" ht="12" x14ac:dyDescent="0.2">
      <c r="A1526" s="178"/>
      <c r="B1526" s="221" t="s">
        <v>985</v>
      </c>
      <c r="C1526" s="213" t="s">
        <v>986</v>
      </c>
      <c r="D1526" s="214" t="s">
        <v>9638</v>
      </c>
      <c r="E1526" s="215"/>
      <c r="F1526" s="216">
        <v>3.11</v>
      </c>
      <c r="G1526" s="215"/>
      <c r="H1526" s="215"/>
      <c r="I1526" s="355"/>
    </row>
    <row r="1527" spans="1:9" ht="12" x14ac:dyDescent="0.2">
      <c r="A1527" s="179"/>
      <c r="B1527" s="221" t="s">
        <v>985</v>
      </c>
      <c r="C1527" s="217" t="s">
        <v>986</v>
      </c>
      <c r="D1527" s="218" t="s">
        <v>1023</v>
      </c>
      <c r="E1527" s="219"/>
      <c r="F1527" s="220">
        <v>63.72</v>
      </c>
      <c r="G1527" s="219"/>
      <c r="H1527" s="219"/>
      <c r="I1527" s="355"/>
    </row>
    <row r="1528" spans="1:9" ht="24.95" customHeight="1" x14ac:dyDescent="0.25">
      <c r="A1528" s="278" t="s">
        <v>3849</v>
      </c>
      <c r="B1528" s="278" t="s">
        <v>979</v>
      </c>
      <c r="C1528" s="279" t="s">
        <v>6906</v>
      </c>
      <c r="D1528" s="280" t="s">
        <v>6907</v>
      </c>
      <c r="E1528" s="281" t="s">
        <v>125</v>
      </c>
      <c r="F1528" s="282">
        <v>457.38</v>
      </c>
      <c r="G1528" s="67"/>
      <c r="H1528" s="254">
        <f>ROUND(G1528*F1528,2)</f>
        <v>0</v>
      </c>
      <c r="I1528" s="284"/>
    </row>
    <row r="1529" spans="1:9" ht="72" x14ac:dyDescent="0.2">
      <c r="A1529" s="175"/>
      <c r="B1529" s="221" t="s">
        <v>1079</v>
      </c>
      <c r="C1529" s="209"/>
      <c r="D1529" s="227" t="s">
        <v>6908</v>
      </c>
      <c r="E1529" s="209"/>
      <c r="F1529" s="209"/>
      <c r="G1529" s="209"/>
      <c r="H1529" s="209"/>
      <c r="I1529" s="355"/>
    </row>
    <row r="1530" spans="1:9" ht="12" x14ac:dyDescent="0.2">
      <c r="A1530" s="177"/>
      <c r="B1530" s="221" t="s">
        <v>985</v>
      </c>
      <c r="C1530" s="210" t="s">
        <v>986</v>
      </c>
      <c r="D1530" s="211" t="s">
        <v>10087</v>
      </c>
      <c r="E1530" s="212"/>
      <c r="F1530" s="210" t="s">
        <v>986</v>
      </c>
      <c r="G1530" s="212"/>
      <c r="H1530" s="212"/>
      <c r="I1530" s="355"/>
    </row>
    <row r="1531" spans="1:9" ht="12" x14ac:dyDescent="0.2">
      <c r="A1531" s="178"/>
      <c r="B1531" s="221" t="s">
        <v>985</v>
      </c>
      <c r="C1531" s="213" t="s">
        <v>986</v>
      </c>
      <c r="D1531" s="214" t="s">
        <v>10125</v>
      </c>
      <c r="E1531" s="215"/>
      <c r="F1531" s="216">
        <v>71.69</v>
      </c>
      <c r="G1531" s="215"/>
      <c r="H1531" s="215"/>
      <c r="I1531" s="355"/>
    </row>
    <row r="1532" spans="1:9" ht="12" x14ac:dyDescent="0.2">
      <c r="A1532" s="178"/>
      <c r="B1532" s="221" t="s">
        <v>985</v>
      </c>
      <c r="C1532" s="213" t="s">
        <v>986</v>
      </c>
      <c r="D1532" s="214" t="s">
        <v>10126</v>
      </c>
      <c r="E1532" s="215"/>
      <c r="F1532" s="216">
        <v>94.05</v>
      </c>
      <c r="G1532" s="215"/>
      <c r="H1532" s="215"/>
      <c r="I1532" s="355"/>
    </row>
    <row r="1533" spans="1:9" ht="12" x14ac:dyDescent="0.2">
      <c r="A1533" s="178"/>
      <c r="B1533" s="221" t="s">
        <v>985</v>
      </c>
      <c r="C1533" s="213" t="s">
        <v>986</v>
      </c>
      <c r="D1533" s="214" t="s">
        <v>10127</v>
      </c>
      <c r="E1533" s="215"/>
      <c r="F1533" s="216">
        <v>52.4</v>
      </c>
      <c r="G1533" s="215"/>
      <c r="H1533" s="215"/>
      <c r="I1533" s="355"/>
    </row>
    <row r="1534" spans="1:9" ht="12" x14ac:dyDescent="0.2">
      <c r="A1534" s="178"/>
      <c r="B1534" s="221" t="s">
        <v>985</v>
      </c>
      <c r="C1534" s="213" t="s">
        <v>986</v>
      </c>
      <c r="D1534" s="214" t="s">
        <v>10128</v>
      </c>
      <c r="E1534" s="215"/>
      <c r="F1534" s="216">
        <v>64.319999999999993</v>
      </c>
      <c r="G1534" s="215"/>
      <c r="H1534" s="215"/>
      <c r="I1534" s="355"/>
    </row>
    <row r="1535" spans="1:9" ht="12" x14ac:dyDescent="0.2">
      <c r="A1535" s="178"/>
      <c r="B1535" s="221" t="s">
        <v>985</v>
      </c>
      <c r="C1535" s="213" t="s">
        <v>986</v>
      </c>
      <c r="D1535" s="214" t="s">
        <v>10129</v>
      </c>
      <c r="E1535" s="215"/>
      <c r="F1535" s="216">
        <v>73.650000000000006</v>
      </c>
      <c r="G1535" s="215"/>
      <c r="H1535" s="215"/>
      <c r="I1535" s="355"/>
    </row>
    <row r="1536" spans="1:9" ht="12" x14ac:dyDescent="0.2">
      <c r="A1536" s="178"/>
      <c r="B1536" s="221" t="s">
        <v>985</v>
      </c>
      <c r="C1536" s="213" t="s">
        <v>986</v>
      </c>
      <c r="D1536" s="214" t="s">
        <v>10130</v>
      </c>
      <c r="E1536" s="215"/>
      <c r="F1536" s="216">
        <v>82.26</v>
      </c>
      <c r="G1536" s="215"/>
      <c r="H1536" s="215"/>
      <c r="I1536" s="355"/>
    </row>
    <row r="1537" spans="1:9" ht="12" x14ac:dyDescent="0.2">
      <c r="A1537" s="177"/>
      <c r="B1537" s="221" t="s">
        <v>985</v>
      </c>
      <c r="C1537" s="210" t="s">
        <v>986</v>
      </c>
      <c r="D1537" s="211" t="s">
        <v>9986</v>
      </c>
      <c r="E1537" s="212"/>
      <c r="F1537" s="210" t="s">
        <v>986</v>
      </c>
      <c r="G1537" s="212"/>
      <c r="H1537" s="212"/>
      <c r="I1537" s="355"/>
    </row>
    <row r="1538" spans="1:9" ht="12" x14ac:dyDescent="0.2">
      <c r="A1538" s="178"/>
      <c r="B1538" s="221" t="s">
        <v>985</v>
      </c>
      <c r="C1538" s="213" t="s">
        <v>986</v>
      </c>
      <c r="D1538" s="214" t="s">
        <v>10131</v>
      </c>
      <c r="E1538" s="215"/>
      <c r="F1538" s="216">
        <v>19.010000000000002</v>
      </c>
      <c r="G1538" s="215"/>
      <c r="H1538" s="215"/>
      <c r="I1538" s="355"/>
    </row>
    <row r="1539" spans="1:9" ht="12" x14ac:dyDescent="0.2">
      <c r="A1539" s="179"/>
      <c r="B1539" s="221" t="s">
        <v>985</v>
      </c>
      <c r="C1539" s="217" t="s">
        <v>986</v>
      </c>
      <c r="D1539" s="218" t="s">
        <v>1023</v>
      </c>
      <c r="E1539" s="219"/>
      <c r="F1539" s="220">
        <v>457.38</v>
      </c>
      <c r="G1539" s="219"/>
      <c r="H1539" s="219"/>
      <c r="I1539" s="355"/>
    </row>
    <row r="1540" spans="1:9" ht="24.95" customHeight="1" x14ac:dyDescent="0.25">
      <c r="A1540" s="278" t="s">
        <v>3852</v>
      </c>
      <c r="B1540" s="278" t="s">
        <v>979</v>
      </c>
      <c r="C1540" s="279" t="s">
        <v>6915</v>
      </c>
      <c r="D1540" s="280" t="s">
        <v>6916</v>
      </c>
      <c r="E1540" s="281" t="s">
        <v>106</v>
      </c>
      <c r="F1540" s="282">
        <v>538.23</v>
      </c>
      <c r="G1540" s="67"/>
      <c r="H1540" s="254">
        <f>ROUND(G1540*F1540,2)</f>
        <v>0</v>
      </c>
      <c r="I1540" s="284"/>
    </row>
    <row r="1541" spans="1:9" ht="12" x14ac:dyDescent="0.2">
      <c r="A1541" s="177"/>
      <c r="B1541" s="221" t="s">
        <v>985</v>
      </c>
      <c r="C1541" s="210" t="s">
        <v>986</v>
      </c>
      <c r="D1541" s="211" t="s">
        <v>6205</v>
      </c>
      <c r="E1541" s="212"/>
      <c r="F1541" s="210" t="s">
        <v>986</v>
      </c>
      <c r="G1541" s="212"/>
      <c r="H1541" s="212"/>
      <c r="I1541" s="355"/>
    </row>
    <row r="1542" spans="1:9" ht="12" x14ac:dyDescent="0.2">
      <c r="A1542" s="178"/>
      <c r="B1542" s="221" t="s">
        <v>985</v>
      </c>
      <c r="C1542" s="213" t="s">
        <v>986</v>
      </c>
      <c r="D1542" s="214" t="s">
        <v>10132</v>
      </c>
      <c r="E1542" s="215"/>
      <c r="F1542" s="216">
        <v>177.87</v>
      </c>
      <c r="G1542" s="215"/>
      <c r="H1542" s="215"/>
      <c r="I1542" s="355"/>
    </row>
    <row r="1543" spans="1:9" ht="12" x14ac:dyDescent="0.2">
      <c r="A1543" s="177"/>
      <c r="B1543" s="221" t="s">
        <v>985</v>
      </c>
      <c r="C1543" s="210" t="s">
        <v>986</v>
      </c>
      <c r="D1543" s="211" t="s">
        <v>6209</v>
      </c>
      <c r="E1543" s="212"/>
      <c r="F1543" s="210" t="s">
        <v>986</v>
      </c>
      <c r="G1543" s="212"/>
      <c r="H1543" s="212"/>
      <c r="I1543" s="355"/>
    </row>
    <row r="1544" spans="1:9" ht="12" x14ac:dyDescent="0.2">
      <c r="A1544" s="178"/>
      <c r="B1544" s="221" t="s">
        <v>985</v>
      </c>
      <c r="C1544" s="213" t="s">
        <v>986</v>
      </c>
      <c r="D1544" s="214" t="s">
        <v>10114</v>
      </c>
      <c r="E1544" s="215"/>
      <c r="F1544" s="216">
        <v>217.4</v>
      </c>
      <c r="G1544" s="215"/>
      <c r="H1544" s="215"/>
      <c r="I1544" s="355"/>
    </row>
    <row r="1545" spans="1:9" ht="12" x14ac:dyDescent="0.2">
      <c r="A1545" s="177"/>
      <c r="B1545" s="221" t="s">
        <v>985</v>
      </c>
      <c r="C1545" s="210" t="s">
        <v>986</v>
      </c>
      <c r="D1545" s="211" t="s">
        <v>6211</v>
      </c>
      <c r="E1545" s="212"/>
      <c r="F1545" s="210" t="s">
        <v>986</v>
      </c>
      <c r="G1545" s="212"/>
      <c r="H1545" s="212"/>
      <c r="I1545" s="355"/>
    </row>
    <row r="1546" spans="1:9" ht="12" x14ac:dyDescent="0.2">
      <c r="A1546" s="178"/>
      <c r="B1546" s="221" t="s">
        <v>985</v>
      </c>
      <c r="C1546" s="213" t="s">
        <v>986</v>
      </c>
      <c r="D1546" s="214" t="s">
        <v>10115</v>
      </c>
      <c r="E1546" s="215"/>
      <c r="F1546" s="216">
        <v>27.34</v>
      </c>
      <c r="G1546" s="215"/>
      <c r="H1546" s="215"/>
      <c r="I1546" s="355"/>
    </row>
    <row r="1547" spans="1:9" ht="12" x14ac:dyDescent="0.2">
      <c r="A1547" s="177"/>
      <c r="B1547" s="221" t="s">
        <v>985</v>
      </c>
      <c r="C1547" s="210" t="s">
        <v>986</v>
      </c>
      <c r="D1547" s="211" t="s">
        <v>6213</v>
      </c>
      <c r="E1547" s="212"/>
      <c r="F1547" s="210" t="s">
        <v>986</v>
      </c>
      <c r="G1547" s="212"/>
      <c r="H1547" s="212"/>
      <c r="I1547" s="355"/>
    </row>
    <row r="1548" spans="1:9" ht="12" x14ac:dyDescent="0.2">
      <c r="A1548" s="178"/>
      <c r="B1548" s="221" t="s">
        <v>985</v>
      </c>
      <c r="C1548" s="213" t="s">
        <v>986</v>
      </c>
      <c r="D1548" s="214" t="s">
        <v>10116</v>
      </c>
      <c r="E1548" s="215"/>
      <c r="F1548" s="216">
        <v>28.46</v>
      </c>
      <c r="G1548" s="215"/>
      <c r="H1548" s="215"/>
      <c r="I1548" s="355"/>
    </row>
    <row r="1549" spans="1:9" ht="12" x14ac:dyDescent="0.2">
      <c r="A1549" s="177"/>
      <c r="B1549" s="221" t="s">
        <v>985</v>
      </c>
      <c r="C1549" s="210" t="s">
        <v>986</v>
      </c>
      <c r="D1549" s="211" t="s">
        <v>6215</v>
      </c>
      <c r="E1549" s="212"/>
      <c r="F1549" s="210" t="s">
        <v>986</v>
      </c>
      <c r="G1549" s="212"/>
      <c r="H1549" s="212"/>
      <c r="I1549" s="355"/>
    </row>
    <row r="1550" spans="1:9" ht="12" x14ac:dyDescent="0.2">
      <c r="A1550" s="178"/>
      <c r="B1550" s="221" t="s">
        <v>985</v>
      </c>
      <c r="C1550" s="213" t="s">
        <v>986</v>
      </c>
      <c r="D1550" s="214" t="s">
        <v>10117</v>
      </c>
      <c r="E1550" s="215"/>
      <c r="F1550" s="216">
        <v>29.09</v>
      </c>
      <c r="G1550" s="215"/>
      <c r="H1550" s="215"/>
      <c r="I1550" s="355"/>
    </row>
    <row r="1551" spans="1:9" ht="12" x14ac:dyDescent="0.2">
      <c r="A1551" s="177"/>
      <c r="B1551" s="221" t="s">
        <v>985</v>
      </c>
      <c r="C1551" s="210" t="s">
        <v>986</v>
      </c>
      <c r="D1551" s="211" t="s">
        <v>6207</v>
      </c>
      <c r="E1551" s="212"/>
      <c r="F1551" s="210" t="s">
        <v>986</v>
      </c>
      <c r="G1551" s="212"/>
      <c r="H1551" s="212"/>
      <c r="I1551" s="355"/>
    </row>
    <row r="1552" spans="1:9" ht="12" x14ac:dyDescent="0.2">
      <c r="A1552" s="178"/>
      <c r="B1552" s="221" t="s">
        <v>985</v>
      </c>
      <c r="C1552" s="213" t="s">
        <v>986</v>
      </c>
      <c r="D1552" s="214" t="s">
        <v>10118</v>
      </c>
      <c r="E1552" s="215"/>
      <c r="F1552" s="216">
        <v>58.07</v>
      </c>
      <c r="G1552" s="215"/>
      <c r="H1552" s="215"/>
      <c r="I1552" s="355"/>
    </row>
    <row r="1553" spans="1:9" ht="12" x14ac:dyDescent="0.2">
      <c r="A1553" s="179"/>
      <c r="B1553" s="221" t="s">
        <v>985</v>
      </c>
      <c r="C1553" s="217" t="s">
        <v>986</v>
      </c>
      <c r="D1553" s="218" t="s">
        <v>1023</v>
      </c>
      <c r="E1553" s="219"/>
      <c r="F1553" s="220">
        <v>538.23</v>
      </c>
      <c r="G1553" s="219"/>
      <c r="H1553" s="219"/>
      <c r="I1553" s="355"/>
    </row>
    <row r="1554" spans="1:9" s="46" customFormat="1" ht="24.95" customHeight="1" x14ac:dyDescent="0.25">
      <c r="A1554" s="298"/>
      <c r="B1554" s="351" t="s">
        <v>977</v>
      </c>
      <c r="C1554" s="352" t="s">
        <v>68</v>
      </c>
      <c r="D1554" s="352" t="s">
        <v>976</v>
      </c>
      <c r="E1554" s="353"/>
      <c r="F1554" s="354"/>
      <c r="G1554" s="354"/>
      <c r="H1554" s="116">
        <f>SUM(H1555:H1706)</f>
        <v>0</v>
      </c>
      <c r="I1554" s="277"/>
    </row>
    <row r="1555" spans="1:9" ht="24.95" customHeight="1" x14ac:dyDescent="0.25">
      <c r="A1555" s="278" t="s">
        <v>3857</v>
      </c>
      <c r="B1555" s="278" t="s">
        <v>979</v>
      </c>
      <c r="C1555" s="279" t="s">
        <v>1254</v>
      </c>
      <c r="D1555" s="280" t="s">
        <v>6921</v>
      </c>
      <c r="E1555" s="281" t="s">
        <v>106</v>
      </c>
      <c r="F1555" s="282">
        <v>1479.8409999999999</v>
      </c>
      <c r="G1555" s="67"/>
      <c r="H1555" s="254">
        <f>ROUND(G1555*F1555,2)</f>
        <v>0</v>
      </c>
      <c r="I1555" s="284"/>
    </row>
    <row r="1556" spans="1:9" ht="12" x14ac:dyDescent="0.2">
      <c r="A1556" s="178"/>
      <c r="B1556" s="221" t="s">
        <v>985</v>
      </c>
      <c r="C1556" s="213" t="s">
        <v>986</v>
      </c>
      <c r="D1556" s="214" t="s">
        <v>10133</v>
      </c>
      <c r="E1556" s="215"/>
      <c r="F1556" s="216">
        <v>282.41000000000003</v>
      </c>
      <c r="G1556" s="215"/>
      <c r="H1556" s="215"/>
      <c r="I1556" s="355"/>
    </row>
    <row r="1557" spans="1:9" ht="12" x14ac:dyDescent="0.2">
      <c r="A1557" s="178"/>
      <c r="B1557" s="221" t="s">
        <v>985</v>
      </c>
      <c r="C1557" s="213" t="s">
        <v>986</v>
      </c>
      <c r="D1557" s="214" t="s">
        <v>10134</v>
      </c>
      <c r="E1557" s="215"/>
      <c r="F1557" s="216">
        <v>313.37099999999998</v>
      </c>
      <c r="G1557" s="215"/>
      <c r="H1557" s="215"/>
      <c r="I1557" s="355"/>
    </row>
    <row r="1558" spans="1:9" ht="12" x14ac:dyDescent="0.2">
      <c r="A1558" s="178"/>
      <c r="B1558" s="221" t="s">
        <v>985</v>
      </c>
      <c r="C1558" s="213" t="s">
        <v>986</v>
      </c>
      <c r="D1558" s="214" t="s">
        <v>10135</v>
      </c>
      <c r="E1558" s="215"/>
      <c r="F1558" s="216">
        <v>193.32300000000001</v>
      </c>
      <c r="G1558" s="215"/>
      <c r="H1558" s="215"/>
      <c r="I1558" s="355"/>
    </row>
    <row r="1559" spans="1:9" ht="12" x14ac:dyDescent="0.2">
      <c r="A1559" s="178"/>
      <c r="B1559" s="221" t="s">
        <v>985</v>
      </c>
      <c r="C1559" s="213" t="s">
        <v>986</v>
      </c>
      <c r="D1559" s="214" t="s">
        <v>10136</v>
      </c>
      <c r="E1559" s="215"/>
      <c r="F1559" s="216">
        <v>289.63099999999997</v>
      </c>
      <c r="G1559" s="215"/>
      <c r="H1559" s="215"/>
      <c r="I1559" s="355"/>
    </row>
    <row r="1560" spans="1:9" ht="12" x14ac:dyDescent="0.2">
      <c r="A1560" s="178"/>
      <c r="B1560" s="221" t="s">
        <v>985</v>
      </c>
      <c r="C1560" s="213" t="s">
        <v>986</v>
      </c>
      <c r="D1560" s="214" t="s">
        <v>10137</v>
      </c>
      <c r="E1560" s="215"/>
      <c r="F1560" s="216">
        <v>269.09800000000001</v>
      </c>
      <c r="G1560" s="215"/>
      <c r="H1560" s="215"/>
      <c r="I1560" s="355"/>
    </row>
    <row r="1561" spans="1:9" ht="12" x14ac:dyDescent="0.2">
      <c r="A1561" s="178"/>
      <c r="B1561" s="221" t="s">
        <v>985</v>
      </c>
      <c r="C1561" s="213" t="s">
        <v>986</v>
      </c>
      <c r="D1561" s="214" t="s">
        <v>10138</v>
      </c>
      <c r="E1561" s="215"/>
      <c r="F1561" s="216">
        <v>132.00800000000001</v>
      </c>
      <c r="G1561" s="215"/>
      <c r="H1561" s="215"/>
      <c r="I1561" s="355"/>
    </row>
    <row r="1562" spans="1:9" ht="12" x14ac:dyDescent="0.2">
      <c r="A1562" s="179"/>
      <c r="B1562" s="221" t="s">
        <v>985</v>
      </c>
      <c r="C1562" s="217" t="s">
        <v>986</v>
      </c>
      <c r="D1562" s="218" t="s">
        <v>1023</v>
      </c>
      <c r="E1562" s="219"/>
      <c r="F1562" s="220">
        <v>1479.8409999999999</v>
      </c>
      <c r="G1562" s="219"/>
      <c r="H1562" s="219"/>
      <c r="I1562" s="355"/>
    </row>
    <row r="1563" spans="1:9" ht="24.95" customHeight="1" x14ac:dyDescent="0.25">
      <c r="A1563" s="278" t="s">
        <v>3860</v>
      </c>
      <c r="B1563" s="278" t="s">
        <v>979</v>
      </c>
      <c r="C1563" s="279" t="s">
        <v>6928</v>
      </c>
      <c r="D1563" s="280" t="s">
        <v>6929</v>
      </c>
      <c r="E1563" s="281" t="s">
        <v>106</v>
      </c>
      <c r="F1563" s="282">
        <v>174.61</v>
      </c>
      <c r="G1563" s="67"/>
      <c r="H1563" s="254">
        <f>ROUND(G1563*F1563,2)</f>
        <v>0</v>
      </c>
      <c r="I1563" s="284"/>
    </row>
    <row r="1564" spans="1:9" ht="12" x14ac:dyDescent="0.2">
      <c r="A1564" s="177"/>
      <c r="B1564" s="221" t="s">
        <v>985</v>
      </c>
      <c r="C1564" s="210" t="s">
        <v>986</v>
      </c>
      <c r="D1564" s="211" t="s">
        <v>7105</v>
      </c>
      <c r="E1564" s="212"/>
      <c r="F1564" s="210" t="s">
        <v>986</v>
      </c>
      <c r="G1564" s="212"/>
      <c r="H1564" s="212"/>
      <c r="I1564" s="355"/>
    </row>
    <row r="1565" spans="1:9" ht="12" x14ac:dyDescent="0.2">
      <c r="A1565" s="178"/>
      <c r="B1565" s="221" t="s">
        <v>985</v>
      </c>
      <c r="C1565" s="213" t="s">
        <v>986</v>
      </c>
      <c r="D1565" s="214" t="s">
        <v>9545</v>
      </c>
      <c r="E1565" s="215"/>
      <c r="F1565" s="216">
        <v>36.78</v>
      </c>
      <c r="G1565" s="215"/>
      <c r="H1565" s="215"/>
      <c r="I1565" s="355"/>
    </row>
    <row r="1566" spans="1:9" ht="12" x14ac:dyDescent="0.2">
      <c r="A1566" s="178"/>
      <c r="B1566" s="221" t="s">
        <v>985</v>
      </c>
      <c r="C1566" s="213" t="s">
        <v>986</v>
      </c>
      <c r="D1566" s="214" t="s">
        <v>9546</v>
      </c>
      <c r="E1566" s="215"/>
      <c r="F1566" s="216">
        <v>33.76</v>
      </c>
      <c r="G1566" s="215"/>
      <c r="H1566" s="215"/>
      <c r="I1566" s="355"/>
    </row>
    <row r="1567" spans="1:9" ht="12" x14ac:dyDescent="0.2">
      <c r="A1567" s="178"/>
      <c r="B1567" s="221" t="s">
        <v>985</v>
      </c>
      <c r="C1567" s="213" t="s">
        <v>986</v>
      </c>
      <c r="D1567" s="214" t="s">
        <v>9547</v>
      </c>
      <c r="E1567" s="215"/>
      <c r="F1567" s="216">
        <v>34.57</v>
      </c>
      <c r="G1567" s="215"/>
      <c r="H1567" s="215"/>
      <c r="I1567" s="355"/>
    </row>
    <row r="1568" spans="1:9" ht="12" x14ac:dyDescent="0.2">
      <c r="A1568" s="178"/>
      <c r="B1568" s="221" t="s">
        <v>985</v>
      </c>
      <c r="C1568" s="213" t="s">
        <v>986</v>
      </c>
      <c r="D1568" s="214" t="s">
        <v>9548</v>
      </c>
      <c r="E1568" s="215"/>
      <c r="F1568" s="216">
        <v>34.57</v>
      </c>
      <c r="G1568" s="215"/>
      <c r="H1568" s="215"/>
      <c r="I1568" s="355"/>
    </row>
    <row r="1569" spans="1:9" ht="12" x14ac:dyDescent="0.2">
      <c r="A1569" s="178"/>
      <c r="B1569" s="221" t="s">
        <v>985</v>
      </c>
      <c r="C1569" s="213" t="s">
        <v>986</v>
      </c>
      <c r="D1569" s="214" t="s">
        <v>9549</v>
      </c>
      <c r="E1569" s="215"/>
      <c r="F1569" s="216">
        <v>34.93</v>
      </c>
      <c r="G1569" s="215"/>
      <c r="H1569" s="215"/>
      <c r="I1569" s="355"/>
    </row>
    <row r="1570" spans="1:9" ht="12" x14ac:dyDescent="0.2">
      <c r="A1570" s="179"/>
      <c r="B1570" s="221" t="s">
        <v>985</v>
      </c>
      <c r="C1570" s="217" t="s">
        <v>986</v>
      </c>
      <c r="D1570" s="218" t="s">
        <v>1023</v>
      </c>
      <c r="E1570" s="219"/>
      <c r="F1570" s="220">
        <v>174.61</v>
      </c>
      <c r="G1570" s="219"/>
      <c r="H1570" s="219"/>
      <c r="I1570" s="355"/>
    </row>
    <row r="1571" spans="1:9" ht="24.95" customHeight="1" x14ac:dyDescent="0.25">
      <c r="A1571" s="278" t="s">
        <v>3865</v>
      </c>
      <c r="B1571" s="278" t="s">
        <v>979</v>
      </c>
      <c r="C1571" s="279" t="s">
        <v>1259</v>
      </c>
      <c r="D1571" s="280" t="s">
        <v>6930</v>
      </c>
      <c r="E1571" s="281" t="s">
        <v>106</v>
      </c>
      <c r="F1571" s="282">
        <v>1479.8409999999999</v>
      </c>
      <c r="G1571" s="67"/>
      <c r="H1571" s="254">
        <f>ROUND(G1571*F1571,2)</f>
        <v>0</v>
      </c>
      <c r="I1571" s="284"/>
    </row>
    <row r="1572" spans="1:9" ht="24.95" customHeight="1" x14ac:dyDescent="0.25">
      <c r="A1572" s="278" t="s">
        <v>3870</v>
      </c>
      <c r="B1572" s="278" t="s">
        <v>979</v>
      </c>
      <c r="C1572" s="279" t="s">
        <v>6931</v>
      </c>
      <c r="D1572" s="280" t="s">
        <v>6932</v>
      </c>
      <c r="E1572" s="281" t="s">
        <v>106</v>
      </c>
      <c r="F1572" s="282">
        <v>174.61</v>
      </c>
      <c r="G1572" s="67"/>
      <c r="H1572" s="254">
        <f>ROUND(G1572*F1572,2)</f>
        <v>0</v>
      </c>
      <c r="I1572" s="284"/>
    </row>
    <row r="1573" spans="1:9" ht="12" x14ac:dyDescent="0.2">
      <c r="A1573" s="177"/>
      <c r="B1573" s="221" t="s">
        <v>985</v>
      </c>
      <c r="C1573" s="210" t="s">
        <v>986</v>
      </c>
      <c r="D1573" s="211" t="s">
        <v>7105</v>
      </c>
      <c r="E1573" s="212"/>
      <c r="F1573" s="210" t="s">
        <v>986</v>
      </c>
      <c r="G1573" s="212"/>
      <c r="H1573" s="212"/>
      <c r="I1573" s="355"/>
    </row>
    <row r="1574" spans="1:9" ht="12" x14ac:dyDescent="0.2">
      <c r="A1574" s="178"/>
      <c r="B1574" s="221" t="s">
        <v>985</v>
      </c>
      <c r="C1574" s="213" t="s">
        <v>986</v>
      </c>
      <c r="D1574" s="214" t="s">
        <v>9545</v>
      </c>
      <c r="E1574" s="215"/>
      <c r="F1574" s="216">
        <v>36.78</v>
      </c>
      <c r="G1574" s="215"/>
      <c r="H1574" s="215"/>
      <c r="I1574" s="355"/>
    </row>
    <row r="1575" spans="1:9" ht="12" x14ac:dyDescent="0.2">
      <c r="A1575" s="178"/>
      <c r="B1575" s="221" t="s">
        <v>985</v>
      </c>
      <c r="C1575" s="213" t="s">
        <v>986</v>
      </c>
      <c r="D1575" s="214" t="s">
        <v>9546</v>
      </c>
      <c r="E1575" s="215"/>
      <c r="F1575" s="216">
        <v>33.76</v>
      </c>
      <c r="G1575" s="215"/>
      <c r="H1575" s="215"/>
      <c r="I1575" s="355"/>
    </row>
    <row r="1576" spans="1:9" ht="12" x14ac:dyDescent="0.2">
      <c r="A1576" s="178"/>
      <c r="B1576" s="221" t="s">
        <v>985</v>
      </c>
      <c r="C1576" s="213" t="s">
        <v>986</v>
      </c>
      <c r="D1576" s="214" t="s">
        <v>9547</v>
      </c>
      <c r="E1576" s="215"/>
      <c r="F1576" s="216">
        <v>34.57</v>
      </c>
      <c r="G1576" s="215"/>
      <c r="H1576" s="215"/>
      <c r="I1576" s="355"/>
    </row>
    <row r="1577" spans="1:9" ht="12" x14ac:dyDescent="0.2">
      <c r="A1577" s="178"/>
      <c r="B1577" s="221" t="s">
        <v>985</v>
      </c>
      <c r="C1577" s="213" t="s">
        <v>986</v>
      </c>
      <c r="D1577" s="214" t="s">
        <v>9548</v>
      </c>
      <c r="E1577" s="215"/>
      <c r="F1577" s="216">
        <v>34.57</v>
      </c>
      <c r="G1577" s="215"/>
      <c r="H1577" s="215"/>
      <c r="I1577" s="355"/>
    </row>
    <row r="1578" spans="1:9" ht="12" x14ac:dyDescent="0.2">
      <c r="A1578" s="178"/>
      <c r="B1578" s="221" t="s">
        <v>985</v>
      </c>
      <c r="C1578" s="213" t="s">
        <v>986</v>
      </c>
      <c r="D1578" s="214" t="s">
        <v>9549</v>
      </c>
      <c r="E1578" s="215"/>
      <c r="F1578" s="216">
        <v>34.93</v>
      </c>
      <c r="G1578" s="215"/>
      <c r="H1578" s="215"/>
      <c r="I1578" s="355"/>
    </row>
    <row r="1579" spans="1:9" ht="12" x14ac:dyDescent="0.2">
      <c r="A1579" s="179"/>
      <c r="B1579" s="221" t="s">
        <v>985</v>
      </c>
      <c r="C1579" s="217" t="s">
        <v>986</v>
      </c>
      <c r="D1579" s="218" t="s">
        <v>1023</v>
      </c>
      <c r="E1579" s="219"/>
      <c r="F1579" s="220">
        <v>174.61</v>
      </c>
      <c r="G1579" s="219"/>
      <c r="H1579" s="219"/>
      <c r="I1579" s="355"/>
    </row>
    <row r="1580" spans="1:9" ht="24.95" customHeight="1" x14ac:dyDescent="0.25">
      <c r="A1580" s="278" t="s">
        <v>3871</v>
      </c>
      <c r="B1580" s="278" t="s">
        <v>979</v>
      </c>
      <c r="C1580" s="279" t="s">
        <v>4209</v>
      </c>
      <c r="D1580" s="280" t="s">
        <v>4210</v>
      </c>
      <c r="E1580" s="281" t="s">
        <v>106</v>
      </c>
      <c r="F1580" s="282">
        <v>1479.8409999999999</v>
      </c>
      <c r="G1580" s="67"/>
      <c r="H1580" s="254">
        <f>ROUND(G1580*F1580,2)</f>
        <v>0</v>
      </c>
      <c r="I1580" s="284"/>
    </row>
    <row r="1581" spans="1:9" ht="12" x14ac:dyDescent="0.2">
      <c r="A1581" s="178"/>
      <c r="B1581" s="221" t="s">
        <v>985</v>
      </c>
      <c r="C1581" s="213" t="s">
        <v>986</v>
      </c>
      <c r="D1581" s="214" t="s">
        <v>10133</v>
      </c>
      <c r="E1581" s="215"/>
      <c r="F1581" s="216">
        <v>282.41000000000003</v>
      </c>
      <c r="G1581" s="215"/>
      <c r="H1581" s="215"/>
      <c r="I1581" s="355"/>
    </row>
    <row r="1582" spans="1:9" ht="12" x14ac:dyDescent="0.2">
      <c r="A1582" s="178"/>
      <c r="B1582" s="221" t="s">
        <v>985</v>
      </c>
      <c r="C1582" s="213" t="s">
        <v>986</v>
      </c>
      <c r="D1582" s="214" t="s">
        <v>10134</v>
      </c>
      <c r="E1582" s="215"/>
      <c r="F1582" s="216">
        <v>313.37099999999998</v>
      </c>
      <c r="G1582" s="215"/>
      <c r="H1582" s="215"/>
      <c r="I1582" s="355"/>
    </row>
    <row r="1583" spans="1:9" ht="12" x14ac:dyDescent="0.2">
      <c r="A1583" s="178"/>
      <c r="B1583" s="221" t="s">
        <v>985</v>
      </c>
      <c r="C1583" s="213" t="s">
        <v>986</v>
      </c>
      <c r="D1583" s="214" t="s">
        <v>10135</v>
      </c>
      <c r="E1583" s="215"/>
      <c r="F1583" s="216">
        <v>193.32300000000001</v>
      </c>
      <c r="G1583" s="215"/>
      <c r="H1583" s="215"/>
      <c r="I1583" s="355"/>
    </row>
    <row r="1584" spans="1:9" ht="12" x14ac:dyDescent="0.2">
      <c r="A1584" s="178"/>
      <c r="B1584" s="221" t="s">
        <v>985</v>
      </c>
      <c r="C1584" s="213" t="s">
        <v>986</v>
      </c>
      <c r="D1584" s="214" t="s">
        <v>10136</v>
      </c>
      <c r="E1584" s="215"/>
      <c r="F1584" s="216">
        <v>289.63099999999997</v>
      </c>
      <c r="G1584" s="215"/>
      <c r="H1584" s="215"/>
      <c r="I1584" s="355"/>
    </row>
    <row r="1585" spans="1:9" ht="12" x14ac:dyDescent="0.2">
      <c r="A1585" s="178"/>
      <c r="B1585" s="221" t="s">
        <v>985</v>
      </c>
      <c r="C1585" s="213" t="s">
        <v>986</v>
      </c>
      <c r="D1585" s="214" t="s">
        <v>10137</v>
      </c>
      <c r="E1585" s="215"/>
      <c r="F1585" s="216">
        <v>269.09800000000001</v>
      </c>
      <c r="G1585" s="215"/>
      <c r="H1585" s="215"/>
      <c r="I1585" s="355"/>
    </row>
    <row r="1586" spans="1:9" ht="12" x14ac:dyDescent="0.2">
      <c r="A1586" s="178"/>
      <c r="B1586" s="221" t="s">
        <v>985</v>
      </c>
      <c r="C1586" s="213" t="s">
        <v>986</v>
      </c>
      <c r="D1586" s="214" t="s">
        <v>10138</v>
      </c>
      <c r="E1586" s="215"/>
      <c r="F1586" s="216">
        <v>132.00800000000001</v>
      </c>
      <c r="G1586" s="215"/>
      <c r="H1586" s="215"/>
      <c r="I1586" s="355"/>
    </row>
    <row r="1587" spans="1:9" ht="12" x14ac:dyDescent="0.2">
      <c r="A1587" s="179"/>
      <c r="B1587" s="221" t="s">
        <v>985</v>
      </c>
      <c r="C1587" s="217" t="s">
        <v>986</v>
      </c>
      <c r="D1587" s="218" t="s">
        <v>1023</v>
      </c>
      <c r="E1587" s="219"/>
      <c r="F1587" s="220">
        <v>1479.8409999999999</v>
      </c>
      <c r="G1587" s="219"/>
      <c r="H1587" s="219"/>
      <c r="I1587" s="355"/>
    </row>
    <row r="1588" spans="1:9" ht="24.95" customHeight="1" x14ac:dyDescent="0.25">
      <c r="A1588" s="278" t="s">
        <v>3876</v>
      </c>
      <c r="B1588" s="278" t="s">
        <v>979</v>
      </c>
      <c r="C1588" s="279" t="s">
        <v>6934</v>
      </c>
      <c r="D1588" s="280" t="s">
        <v>6935</v>
      </c>
      <c r="E1588" s="281" t="s">
        <v>106</v>
      </c>
      <c r="F1588" s="282">
        <v>174.61</v>
      </c>
      <c r="G1588" s="67"/>
      <c r="H1588" s="254">
        <f>ROUND(G1588*F1588,2)</f>
        <v>0</v>
      </c>
      <c r="I1588" s="284"/>
    </row>
    <row r="1589" spans="1:9" ht="12" x14ac:dyDescent="0.2">
      <c r="A1589" s="177"/>
      <c r="B1589" s="221" t="s">
        <v>985</v>
      </c>
      <c r="C1589" s="210" t="s">
        <v>986</v>
      </c>
      <c r="D1589" s="211" t="s">
        <v>7105</v>
      </c>
      <c r="E1589" s="212"/>
      <c r="F1589" s="210" t="s">
        <v>986</v>
      </c>
      <c r="G1589" s="212"/>
      <c r="H1589" s="212"/>
      <c r="I1589" s="355"/>
    </row>
    <row r="1590" spans="1:9" ht="12" x14ac:dyDescent="0.2">
      <c r="A1590" s="178"/>
      <c r="B1590" s="221" t="s">
        <v>985</v>
      </c>
      <c r="C1590" s="213" t="s">
        <v>986</v>
      </c>
      <c r="D1590" s="214" t="s">
        <v>9545</v>
      </c>
      <c r="E1590" s="215"/>
      <c r="F1590" s="216">
        <v>36.78</v>
      </c>
      <c r="G1590" s="215"/>
      <c r="H1590" s="215"/>
      <c r="I1590" s="355"/>
    </row>
    <row r="1591" spans="1:9" ht="12" x14ac:dyDescent="0.2">
      <c r="A1591" s="178"/>
      <c r="B1591" s="221" t="s">
        <v>985</v>
      </c>
      <c r="C1591" s="213" t="s">
        <v>986</v>
      </c>
      <c r="D1591" s="214" t="s">
        <v>9546</v>
      </c>
      <c r="E1591" s="215"/>
      <c r="F1591" s="216">
        <v>33.76</v>
      </c>
      <c r="G1591" s="215"/>
      <c r="H1591" s="215"/>
      <c r="I1591" s="355"/>
    </row>
    <row r="1592" spans="1:9" ht="12" x14ac:dyDescent="0.2">
      <c r="A1592" s="178"/>
      <c r="B1592" s="221" t="s">
        <v>985</v>
      </c>
      <c r="C1592" s="213" t="s">
        <v>986</v>
      </c>
      <c r="D1592" s="214" t="s">
        <v>9547</v>
      </c>
      <c r="E1592" s="215"/>
      <c r="F1592" s="216">
        <v>34.57</v>
      </c>
      <c r="G1592" s="215"/>
      <c r="H1592" s="215"/>
      <c r="I1592" s="355"/>
    </row>
    <row r="1593" spans="1:9" ht="12" x14ac:dyDescent="0.2">
      <c r="A1593" s="178"/>
      <c r="B1593" s="221" t="s">
        <v>985</v>
      </c>
      <c r="C1593" s="213" t="s">
        <v>986</v>
      </c>
      <c r="D1593" s="214" t="s">
        <v>9548</v>
      </c>
      <c r="E1593" s="215"/>
      <c r="F1593" s="216">
        <v>34.57</v>
      </c>
      <c r="G1593" s="215"/>
      <c r="H1593" s="215"/>
      <c r="I1593" s="355"/>
    </row>
    <row r="1594" spans="1:9" ht="12" x14ac:dyDescent="0.2">
      <c r="A1594" s="178"/>
      <c r="B1594" s="221" t="s">
        <v>985</v>
      </c>
      <c r="C1594" s="213" t="s">
        <v>986</v>
      </c>
      <c r="D1594" s="214" t="s">
        <v>9549</v>
      </c>
      <c r="E1594" s="215"/>
      <c r="F1594" s="216">
        <v>34.93</v>
      </c>
      <c r="G1594" s="215"/>
      <c r="H1594" s="215"/>
      <c r="I1594" s="355"/>
    </row>
    <row r="1595" spans="1:9" ht="12" x14ac:dyDescent="0.2">
      <c r="A1595" s="179"/>
      <c r="B1595" s="221" t="s">
        <v>985</v>
      </c>
      <c r="C1595" s="217" t="s">
        <v>986</v>
      </c>
      <c r="D1595" s="218" t="s">
        <v>1023</v>
      </c>
      <c r="E1595" s="219"/>
      <c r="F1595" s="220">
        <v>174.61</v>
      </c>
      <c r="G1595" s="219"/>
      <c r="H1595" s="219"/>
      <c r="I1595" s="355"/>
    </row>
    <row r="1596" spans="1:9" ht="24.95" customHeight="1" x14ac:dyDescent="0.25">
      <c r="A1596" s="278" t="s">
        <v>3880</v>
      </c>
      <c r="B1596" s="278" t="s">
        <v>979</v>
      </c>
      <c r="C1596" s="279" t="s">
        <v>4218</v>
      </c>
      <c r="D1596" s="280" t="s">
        <v>4219</v>
      </c>
      <c r="E1596" s="281" t="s">
        <v>106</v>
      </c>
      <c r="F1596" s="282">
        <v>174.61</v>
      </c>
      <c r="G1596" s="67"/>
      <c r="H1596" s="254">
        <f>ROUND(G1596*F1596,2)</f>
        <v>0</v>
      </c>
      <c r="I1596" s="284"/>
    </row>
    <row r="1597" spans="1:9" ht="12" x14ac:dyDescent="0.2">
      <c r="A1597" s="177"/>
      <c r="B1597" s="221" t="s">
        <v>985</v>
      </c>
      <c r="C1597" s="210" t="s">
        <v>986</v>
      </c>
      <c r="D1597" s="211" t="s">
        <v>7105</v>
      </c>
      <c r="E1597" s="212"/>
      <c r="F1597" s="210" t="s">
        <v>986</v>
      </c>
      <c r="G1597" s="212"/>
      <c r="H1597" s="212"/>
      <c r="I1597" s="355"/>
    </row>
    <row r="1598" spans="1:9" ht="12" x14ac:dyDescent="0.2">
      <c r="A1598" s="178"/>
      <c r="B1598" s="221" t="s">
        <v>985</v>
      </c>
      <c r="C1598" s="213" t="s">
        <v>986</v>
      </c>
      <c r="D1598" s="214" t="s">
        <v>9545</v>
      </c>
      <c r="E1598" s="215"/>
      <c r="F1598" s="216">
        <v>36.78</v>
      </c>
      <c r="G1598" s="215"/>
      <c r="H1598" s="215"/>
      <c r="I1598" s="355"/>
    </row>
    <row r="1599" spans="1:9" ht="12" x14ac:dyDescent="0.2">
      <c r="A1599" s="178"/>
      <c r="B1599" s="221" t="s">
        <v>985</v>
      </c>
      <c r="C1599" s="213" t="s">
        <v>986</v>
      </c>
      <c r="D1599" s="214" t="s">
        <v>9546</v>
      </c>
      <c r="E1599" s="215"/>
      <c r="F1599" s="216">
        <v>33.76</v>
      </c>
      <c r="G1599" s="215"/>
      <c r="H1599" s="215"/>
      <c r="I1599" s="355"/>
    </row>
    <row r="1600" spans="1:9" ht="12" x14ac:dyDescent="0.2">
      <c r="A1600" s="178"/>
      <c r="B1600" s="221" t="s">
        <v>985</v>
      </c>
      <c r="C1600" s="213" t="s">
        <v>986</v>
      </c>
      <c r="D1600" s="214" t="s">
        <v>9547</v>
      </c>
      <c r="E1600" s="215"/>
      <c r="F1600" s="216">
        <v>34.57</v>
      </c>
      <c r="G1600" s="215"/>
      <c r="H1600" s="215"/>
      <c r="I1600" s="355"/>
    </row>
    <row r="1601" spans="1:9" ht="12" x14ac:dyDescent="0.2">
      <c r="A1601" s="178"/>
      <c r="B1601" s="221" t="s">
        <v>985</v>
      </c>
      <c r="C1601" s="213" t="s">
        <v>986</v>
      </c>
      <c r="D1601" s="214" t="s">
        <v>9548</v>
      </c>
      <c r="E1601" s="215"/>
      <c r="F1601" s="216">
        <v>34.57</v>
      </c>
      <c r="G1601" s="215"/>
      <c r="H1601" s="215"/>
      <c r="I1601" s="355"/>
    </row>
    <row r="1602" spans="1:9" ht="12" x14ac:dyDescent="0.2">
      <c r="A1602" s="178"/>
      <c r="B1602" s="221" t="s">
        <v>985</v>
      </c>
      <c r="C1602" s="213" t="s">
        <v>986</v>
      </c>
      <c r="D1602" s="214" t="s">
        <v>9549</v>
      </c>
      <c r="E1602" s="215"/>
      <c r="F1602" s="216">
        <v>34.93</v>
      </c>
      <c r="G1602" s="215"/>
      <c r="H1602" s="215"/>
      <c r="I1602" s="355"/>
    </row>
    <row r="1603" spans="1:9" ht="12" x14ac:dyDescent="0.2">
      <c r="A1603" s="179"/>
      <c r="B1603" s="221" t="s">
        <v>985</v>
      </c>
      <c r="C1603" s="217" t="s">
        <v>986</v>
      </c>
      <c r="D1603" s="218" t="s">
        <v>1023</v>
      </c>
      <c r="E1603" s="219"/>
      <c r="F1603" s="220">
        <v>174.61</v>
      </c>
      <c r="G1603" s="219"/>
      <c r="H1603" s="219"/>
      <c r="I1603" s="355"/>
    </row>
    <row r="1604" spans="1:9" ht="24.95" customHeight="1" x14ac:dyDescent="0.25">
      <c r="A1604" s="278" t="s">
        <v>3884</v>
      </c>
      <c r="B1604" s="278" t="s">
        <v>979</v>
      </c>
      <c r="C1604" s="279" t="s">
        <v>4218</v>
      </c>
      <c r="D1604" s="280" t="s">
        <v>4219</v>
      </c>
      <c r="E1604" s="281" t="s">
        <v>106</v>
      </c>
      <c r="F1604" s="282">
        <v>3388.48</v>
      </c>
      <c r="G1604" s="67"/>
      <c r="H1604" s="254">
        <f>ROUND(G1604*F1604,2)</f>
        <v>0</v>
      </c>
      <c r="I1604" s="284"/>
    </row>
    <row r="1605" spans="1:9" ht="12" x14ac:dyDescent="0.2">
      <c r="A1605" s="178"/>
      <c r="B1605" s="221" t="s">
        <v>985</v>
      </c>
      <c r="C1605" s="213" t="s">
        <v>986</v>
      </c>
      <c r="D1605" s="214" t="s">
        <v>10139</v>
      </c>
      <c r="E1605" s="215"/>
      <c r="F1605" s="216">
        <v>24.552</v>
      </c>
      <c r="G1605" s="215"/>
      <c r="H1605" s="215"/>
      <c r="I1605" s="355"/>
    </row>
    <row r="1606" spans="1:9" ht="12" x14ac:dyDescent="0.2">
      <c r="A1606" s="178"/>
      <c r="B1606" s="221" t="s">
        <v>985</v>
      </c>
      <c r="C1606" s="213" t="s">
        <v>986</v>
      </c>
      <c r="D1606" s="214" t="s">
        <v>10140</v>
      </c>
      <c r="E1606" s="215"/>
      <c r="F1606" s="216">
        <v>3121.9279999999999</v>
      </c>
      <c r="G1606" s="215"/>
      <c r="H1606" s="215"/>
      <c r="I1606" s="355"/>
    </row>
    <row r="1607" spans="1:9" ht="12" x14ac:dyDescent="0.2">
      <c r="A1607" s="178"/>
      <c r="B1607" s="221" t="s">
        <v>985</v>
      </c>
      <c r="C1607" s="213" t="s">
        <v>986</v>
      </c>
      <c r="D1607" s="214" t="s">
        <v>10141</v>
      </c>
      <c r="E1607" s="215"/>
      <c r="F1607" s="216">
        <v>242</v>
      </c>
      <c r="G1607" s="215"/>
      <c r="H1607" s="215"/>
      <c r="I1607" s="355"/>
    </row>
    <row r="1608" spans="1:9" ht="12" x14ac:dyDescent="0.2">
      <c r="A1608" s="179"/>
      <c r="B1608" s="221" t="s">
        <v>985</v>
      </c>
      <c r="C1608" s="217" t="s">
        <v>986</v>
      </c>
      <c r="D1608" s="218" t="s">
        <v>1023</v>
      </c>
      <c r="E1608" s="219"/>
      <c r="F1608" s="220">
        <v>3388.48</v>
      </c>
      <c r="G1608" s="219"/>
      <c r="H1608" s="219"/>
      <c r="I1608" s="355"/>
    </row>
    <row r="1609" spans="1:9" ht="24.95" customHeight="1" x14ac:dyDescent="0.25">
      <c r="A1609" s="278" t="s">
        <v>3888</v>
      </c>
      <c r="B1609" s="278" t="s">
        <v>979</v>
      </c>
      <c r="C1609" s="279" t="s">
        <v>6941</v>
      </c>
      <c r="D1609" s="280" t="s">
        <v>6942</v>
      </c>
      <c r="E1609" s="281" t="s">
        <v>125</v>
      </c>
      <c r="F1609" s="282">
        <v>864.36400000000003</v>
      </c>
      <c r="G1609" s="67"/>
      <c r="H1609" s="254">
        <f>ROUND(G1609*F1609,2)</f>
        <v>0</v>
      </c>
      <c r="I1609" s="284"/>
    </row>
    <row r="1610" spans="1:9" ht="12" x14ac:dyDescent="0.2">
      <c r="A1610" s="177"/>
      <c r="B1610" s="221" t="s">
        <v>985</v>
      </c>
      <c r="C1610" s="210" t="s">
        <v>986</v>
      </c>
      <c r="D1610" s="211" t="s">
        <v>6064</v>
      </c>
      <c r="E1610" s="212"/>
      <c r="F1610" s="210" t="s">
        <v>986</v>
      </c>
      <c r="G1610" s="212"/>
      <c r="H1610" s="212"/>
      <c r="I1610" s="355"/>
    </row>
    <row r="1611" spans="1:9" ht="12" x14ac:dyDescent="0.2">
      <c r="A1611" s="178"/>
      <c r="B1611" s="221" t="s">
        <v>985</v>
      </c>
      <c r="C1611" s="213" t="s">
        <v>986</v>
      </c>
      <c r="D1611" s="214" t="s">
        <v>10142</v>
      </c>
      <c r="E1611" s="215"/>
      <c r="F1611" s="216">
        <v>64.744</v>
      </c>
      <c r="G1611" s="215"/>
      <c r="H1611" s="215"/>
      <c r="I1611" s="355"/>
    </row>
    <row r="1612" spans="1:9" ht="12" x14ac:dyDescent="0.2">
      <c r="A1612" s="178"/>
      <c r="B1612" s="221" t="s">
        <v>985</v>
      </c>
      <c r="C1612" s="213" t="s">
        <v>986</v>
      </c>
      <c r="D1612" s="214" t="s">
        <v>10143</v>
      </c>
      <c r="E1612" s="215"/>
      <c r="F1612" s="216">
        <v>-2.25</v>
      </c>
      <c r="G1612" s="215"/>
      <c r="H1612" s="215"/>
      <c r="I1612" s="355"/>
    </row>
    <row r="1613" spans="1:9" ht="12" x14ac:dyDescent="0.2">
      <c r="A1613" s="178"/>
      <c r="B1613" s="221" t="s">
        <v>985</v>
      </c>
      <c r="C1613" s="213" t="s">
        <v>986</v>
      </c>
      <c r="D1613" s="214" t="s">
        <v>10144</v>
      </c>
      <c r="E1613" s="215"/>
      <c r="F1613" s="216">
        <v>10.36</v>
      </c>
      <c r="G1613" s="215"/>
      <c r="H1613" s="215"/>
      <c r="I1613" s="355"/>
    </row>
    <row r="1614" spans="1:9" ht="12" x14ac:dyDescent="0.2">
      <c r="A1614" s="178"/>
      <c r="B1614" s="221" t="s">
        <v>985</v>
      </c>
      <c r="C1614" s="213" t="s">
        <v>986</v>
      </c>
      <c r="D1614" s="214" t="s">
        <v>10145</v>
      </c>
      <c r="E1614" s="215"/>
      <c r="F1614" s="216">
        <v>23.98</v>
      </c>
      <c r="G1614" s="215"/>
      <c r="H1614" s="215"/>
      <c r="I1614" s="355"/>
    </row>
    <row r="1615" spans="1:9" ht="12" x14ac:dyDescent="0.2">
      <c r="A1615" s="178"/>
      <c r="B1615" s="221" t="s">
        <v>985</v>
      </c>
      <c r="C1615" s="213" t="s">
        <v>986</v>
      </c>
      <c r="D1615" s="214" t="s">
        <v>10146</v>
      </c>
      <c r="E1615" s="215"/>
      <c r="F1615" s="216">
        <v>60.02</v>
      </c>
      <c r="G1615" s="215"/>
      <c r="H1615" s="215"/>
      <c r="I1615" s="355"/>
    </row>
    <row r="1616" spans="1:9" ht="12" x14ac:dyDescent="0.2">
      <c r="A1616" s="178"/>
      <c r="B1616" s="221" t="s">
        <v>985</v>
      </c>
      <c r="C1616" s="213" t="s">
        <v>986</v>
      </c>
      <c r="D1616" s="214" t="s">
        <v>10143</v>
      </c>
      <c r="E1616" s="215"/>
      <c r="F1616" s="216">
        <v>-2.25</v>
      </c>
      <c r="G1616" s="215"/>
      <c r="H1616" s="215"/>
      <c r="I1616" s="355"/>
    </row>
    <row r="1617" spans="1:9" ht="12" x14ac:dyDescent="0.2">
      <c r="A1617" s="181"/>
      <c r="B1617" s="221" t="s">
        <v>985</v>
      </c>
      <c r="C1617" s="223" t="s">
        <v>986</v>
      </c>
      <c r="D1617" s="224" t="s">
        <v>988</v>
      </c>
      <c r="E1617" s="225"/>
      <c r="F1617" s="226">
        <v>154.60400000000001</v>
      </c>
      <c r="G1617" s="225"/>
      <c r="H1617" s="225"/>
      <c r="I1617" s="355"/>
    </row>
    <row r="1618" spans="1:9" ht="12" x14ac:dyDescent="0.2">
      <c r="A1618" s="177"/>
      <c r="B1618" s="221" t="s">
        <v>985</v>
      </c>
      <c r="C1618" s="210" t="s">
        <v>986</v>
      </c>
      <c r="D1618" s="211" t="s">
        <v>6072</v>
      </c>
      <c r="E1618" s="212"/>
      <c r="F1618" s="210" t="s">
        <v>986</v>
      </c>
      <c r="G1618" s="212"/>
      <c r="H1618" s="212"/>
      <c r="I1618" s="355"/>
    </row>
    <row r="1619" spans="1:9" ht="12" x14ac:dyDescent="0.2">
      <c r="A1619" s="178"/>
      <c r="B1619" s="221" t="s">
        <v>985</v>
      </c>
      <c r="C1619" s="213" t="s">
        <v>986</v>
      </c>
      <c r="D1619" s="214" t="s">
        <v>10147</v>
      </c>
      <c r="E1619" s="215"/>
      <c r="F1619" s="216">
        <v>64.599999999999994</v>
      </c>
      <c r="G1619" s="215"/>
      <c r="H1619" s="215"/>
      <c r="I1619" s="355"/>
    </row>
    <row r="1620" spans="1:9" ht="12" x14ac:dyDescent="0.2">
      <c r="A1620" s="178"/>
      <c r="B1620" s="221" t="s">
        <v>985</v>
      </c>
      <c r="C1620" s="213" t="s">
        <v>986</v>
      </c>
      <c r="D1620" s="214" t="s">
        <v>10148</v>
      </c>
      <c r="E1620" s="215"/>
      <c r="F1620" s="216">
        <v>-2.44</v>
      </c>
      <c r="G1620" s="215"/>
      <c r="H1620" s="215"/>
      <c r="I1620" s="355"/>
    </row>
    <row r="1621" spans="1:9" ht="12" x14ac:dyDescent="0.2">
      <c r="A1621" s="178"/>
      <c r="B1621" s="221" t="s">
        <v>985</v>
      </c>
      <c r="C1621" s="213" t="s">
        <v>986</v>
      </c>
      <c r="D1621" s="214" t="s">
        <v>10149</v>
      </c>
      <c r="E1621" s="215"/>
      <c r="F1621" s="216">
        <v>86.99</v>
      </c>
      <c r="G1621" s="215"/>
      <c r="H1621" s="215"/>
      <c r="I1621" s="355"/>
    </row>
    <row r="1622" spans="1:9" ht="12" x14ac:dyDescent="0.2">
      <c r="A1622" s="178"/>
      <c r="B1622" s="221" t="s">
        <v>985</v>
      </c>
      <c r="C1622" s="213" t="s">
        <v>986</v>
      </c>
      <c r="D1622" s="214" t="s">
        <v>10148</v>
      </c>
      <c r="E1622" s="215"/>
      <c r="F1622" s="216">
        <v>-2.44</v>
      </c>
      <c r="G1622" s="215"/>
      <c r="H1622" s="215"/>
      <c r="I1622" s="355"/>
    </row>
    <row r="1623" spans="1:9" ht="12" x14ac:dyDescent="0.2">
      <c r="A1623" s="178"/>
      <c r="B1623" s="221" t="s">
        <v>985</v>
      </c>
      <c r="C1623" s="213" t="s">
        <v>986</v>
      </c>
      <c r="D1623" s="214" t="s">
        <v>10150</v>
      </c>
      <c r="E1623" s="215"/>
      <c r="F1623" s="216">
        <v>4.88</v>
      </c>
      <c r="G1623" s="215"/>
      <c r="H1623" s="215"/>
      <c r="I1623" s="355"/>
    </row>
    <row r="1624" spans="1:9" ht="12" x14ac:dyDescent="0.2">
      <c r="A1624" s="178"/>
      <c r="B1624" s="221" t="s">
        <v>985</v>
      </c>
      <c r="C1624" s="213" t="s">
        <v>986</v>
      </c>
      <c r="D1624" s="214" t="s">
        <v>10151</v>
      </c>
      <c r="E1624" s="215"/>
      <c r="F1624" s="216">
        <v>21.36</v>
      </c>
      <c r="G1624" s="215"/>
      <c r="H1624" s="215"/>
      <c r="I1624" s="355"/>
    </row>
    <row r="1625" spans="1:9" ht="12" x14ac:dyDescent="0.2">
      <c r="A1625" s="181"/>
      <c r="B1625" s="221" t="s">
        <v>985</v>
      </c>
      <c r="C1625" s="223" t="s">
        <v>986</v>
      </c>
      <c r="D1625" s="224" t="s">
        <v>988</v>
      </c>
      <c r="E1625" s="225"/>
      <c r="F1625" s="226">
        <v>172.95</v>
      </c>
      <c r="G1625" s="225"/>
      <c r="H1625" s="225"/>
      <c r="I1625" s="355"/>
    </row>
    <row r="1626" spans="1:9" ht="12" x14ac:dyDescent="0.2">
      <c r="A1626" s="177"/>
      <c r="B1626" s="221" t="s">
        <v>985</v>
      </c>
      <c r="C1626" s="210" t="s">
        <v>986</v>
      </c>
      <c r="D1626" s="211" t="s">
        <v>6076</v>
      </c>
      <c r="E1626" s="212"/>
      <c r="F1626" s="210" t="s">
        <v>986</v>
      </c>
      <c r="G1626" s="212"/>
      <c r="H1626" s="212"/>
      <c r="I1626" s="355"/>
    </row>
    <row r="1627" spans="1:9" ht="12" x14ac:dyDescent="0.2">
      <c r="A1627" s="178"/>
      <c r="B1627" s="221" t="s">
        <v>985</v>
      </c>
      <c r="C1627" s="213" t="s">
        <v>986</v>
      </c>
      <c r="D1627" s="214" t="s">
        <v>10152</v>
      </c>
      <c r="E1627" s="215"/>
      <c r="F1627" s="216">
        <v>64.62</v>
      </c>
      <c r="G1627" s="215"/>
      <c r="H1627" s="215"/>
      <c r="I1627" s="355"/>
    </row>
    <row r="1628" spans="1:9" ht="12" x14ac:dyDescent="0.2">
      <c r="A1628" s="178"/>
      <c r="B1628" s="221" t="s">
        <v>985</v>
      </c>
      <c r="C1628" s="213" t="s">
        <v>986</v>
      </c>
      <c r="D1628" s="214" t="s">
        <v>10148</v>
      </c>
      <c r="E1628" s="215"/>
      <c r="F1628" s="216">
        <v>-2.44</v>
      </c>
      <c r="G1628" s="215"/>
      <c r="H1628" s="215"/>
      <c r="I1628" s="355"/>
    </row>
    <row r="1629" spans="1:9" ht="12" x14ac:dyDescent="0.2">
      <c r="A1629" s="178"/>
      <c r="B1629" s="221" t="s">
        <v>985</v>
      </c>
      <c r="C1629" s="213" t="s">
        <v>986</v>
      </c>
      <c r="D1629" s="214" t="s">
        <v>10153</v>
      </c>
      <c r="E1629" s="215"/>
      <c r="F1629" s="216">
        <v>25.64</v>
      </c>
      <c r="G1629" s="215"/>
      <c r="H1629" s="215"/>
      <c r="I1629" s="355"/>
    </row>
    <row r="1630" spans="1:9" ht="12" x14ac:dyDescent="0.2">
      <c r="A1630" s="178"/>
      <c r="B1630" s="221" t="s">
        <v>985</v>
      </c>
      <c r="C1630" s="213" t="s">
        <v>986</v>
      </c>
      <c r="D1630" s="214" t="s">
        <v>10148</v>
      </c>
      <c r="E1630" s="215"/>
      <c r="F1630" s="216">
        <v>-2.44</v>
      </c>
      <c r="G1630" s="215"/>
      <c r="H1630" s="215"/>
      <c r="I1630" s="355"/>
    </row>
    <row r="1631" spans="1:9" ht="12" x14ac:dyDescent="0.2">
      <c r="A1631" s="178"/>
      <c r="B1631" s="221" t="s">
        <v>985</v>
      </c>
      <c r="C1631" s="213" t="s">
        <v>986</v>
      </c>
      <c r="D1631" s="214" t="s">
        <v>10154</v>
      </c>
      <c r="E1631" s="215"/>
      <c r="F1631" s="216">
        <v>10.91</v>
      </c>
      <c r="G1631" s="215"/>
      <c r="H1631" s="215"/>
      <c r="I1631" s="355"/>
    </row>
    <row r="1632" spans="1:9" ht="12" x14ac:dyDescent="0.2">
      <c r="A1632" s="178"/>
      <c r="B1632" s="221" t="s">
        <v>985</v>
      </c>
      <c r="C1632" s="213" t="s">
        <v>986</v>
      </c>
      <c r="D1632" s="214" t="s">
        <v>10155</v>
      </c>
      <c r="E1632" s="215"/>
      <c r="F1632" s="216">
        <v>22.91</v>
      </c>
      <c r="G1632" s="215"/>
      <c r="H1632" s="215"/>
      <c r="I1632" s="355"/>
    </row>
    <row r="1633" spans="1:9" ht="12" x14ac:dyDescent="0.2">
      <c r="A1633" s="181"/>
      <c r="B1633" s="221" t="s">
        <v>985</v>
      </c>
      <c r="C1633" s="223" t="s">
        <v>986</v>
      </c>
      <c r="D1633" s="224" t="s">
        <v>988</v>
      </c>
      <c r="E1633" s="225"/>
      <c r="F1633" s="226">
        <v>119.2</v>
      </c>
      <c r="G1633" s="225"/>
      <c r="H1633" s="225"/>
      <c r="I1633" s="355"/>
    </row>
    <row r="1634" spans="1:9" ht="12" x14ac:dyDescent="0.2">
      <c r="A1634" s="177"/>
      <c r="B1634" s="221" t="s">
        <v>985</v>
      </c>
      <c r="C1634" s="210" t="s">
        <v>986</v>
      </c>
      <c r="D1634" s="211" t="s">
        <v>6081</v>
      </c>
      <c r="E1634" s="212"/>
      <c r="F1634" s="210" t="s">
        <v>986</v>
      </c>
      <c r="G1634" s="212"/>
      <c r="H1634" s="212"/>
      <c r="I1634" s="355"/>
    </row>
    <row r="1635" spans="1:9" ht="12" x14ac:dyDescent="0.2">
      <c r="A1635" s="178"/>
      <c r="B1635" s="221" t="s">
        <v>985</v>
      </c>
      <c r="C1635" s="213" t="s">
        <v>986</v>
      </c>
      <c r="D1635" s="214" t="s">
        <v>10156</v>
      </c>
      <c r="E1635" s="215"/>
      <c r="F1635" s="216">
        <v>64.22</v>
      </c>
      <c r="G1635" s="215"/>
      <c r="H1635" s="215"/>
      <c r="I1635" s="355"/>
    </row>
    <row r="1636" spans="1:9" ht="12" x14ac:dyDescent="0.2">
      <c r="A1636" s="178"/>
      <c r="B1636" s="221" t="s">
        <v>985</v>
      </c>
      <c r="C1636" s="213" t="s">
        <v>986</v>
      </c>
      <c r="D1636" s="214" t="s">
        <v>10148</v>
      </c>
      <c r="E1636" s="215"/>
      <c r="F1636" s="216">
        <v>-2.44</v>
      </c>
      <c r="G1636" s="215"/>
      <c r="H1636" s="215"/>
      <c r="I1636" s="355"/>
    </row>
    <row r="1637" spans="1:9" ht="12" x14ac:dyDescent="0.2">
      <c r="A1637" s="178"/>
      <c r="B1637" s="221" t="s">
        <v>985</v>
      </c>
      <c r="C1637" s="213" t="s">
        <v>986</v>
      </c>
      <c r="D1637" s="214" t="s">
        <v>10157</v>
      </c>
      <c r="E1637" s="215"/>
      <c r="F1637" s="216">
        <v>69.53</v>
      </c>
      <c r="G1637" s="215"/>
      <c r="H1637" s="215"/>
      <c r="I1637" s="355"/>
    </row>
    <row r="1638" spans="1:9" ht="12" x14ac:dyDescent="0.2">
      <c r="A1638" s="178"/>
      <c r="B1638" s="221" t="s">
        <v>985</v>
      </c>
      <c r="C1638" s="213" t="s">
        <v>986</v>
      </c>
      <c r="D1638" s="214" t="s">
        <v>10148</v>
      </c>
      <c r="E1638" s="215"/>
      <c r="F1638" s="216">
        <v>-2.44</v>
      </c>
      <c r="G1638" s="215"/>
      <c r="H1638" s="215"/>
      <c r="I1638" s="355"/>
    </row>
    <row r="1639" spans="1:9" ht="12" x14ac:dyDescent="0.2">
      <c r="A1639" s="178"/>
      <c r="B1639" s="221" t="s">
        <v>985</v>
      </c>
      <c r="C1639" s="213" t="s">
        <v>986</v>
      </c>
      <c r="D1639" s="214" t="s">
        <v>10158</v>
      </c>
      <c r="E1639" s="215"/>
      <c r="F1639" s="216">
        <v>11.06</v>
      </c>
      <c r="G1639" s="215"/>
      <c r="H1639" s="215"/>
      <c r="I1639" s="355"/>
    </row>
    <row r="1640" spans="1:9" ht="12" x14ac:dyDescent="0.2">
      <c r="A1640" s="178"/>
      <c r="B1640" s="221" t="s">
        <v>985</v>
      </c>
      <c r="C1640" s="213" t="s">
        <v>986</v>
      </c>
      <c r="D1640" s="214" t="s">
        <v>10159</v>
      </c>
      <c r="E1640" s="215"/>
      <c r="F1640" s="216">
        <v>26.18</v>
      </c>
      <c r="G1640" s="215"/>
      <c r="H1640" s="215"/>
      <c r="I1640" s="355"/>
    </row>
    <row r="1641" spans="1:9" ht="12" x14ac:dyDescent="0.2">
      <c r="A1641" s="181"/>
      <c r="B1641" s="221" t="s">
        <v>985</v>
      </c>
      <c r="C1641" s="223" t="s">
        <v>986</v>
      </c>
      <c r="D1641" s="224" t="s">
        <v>988</v>
      </c>
      <c r="E1641" s="225"/>
      <c r="F1641" s="226">
        <v>166.11</v>
      </c>
      <c r="G1641" s="225"/>
      <c r="H1641" s="225"/>
      <c r="I1641" s="355"/>
    </row>
    <row r="1642" spans="1:9" ht="12" x14ac:dyDescent="0.2">
      <c r="A1642" s="177"/>
      <c r="B1642" s="221" t="s">
        <v>985</v>
      </c>
      <c r="C1642" s="210" t="s">
        <v>986</v>
      </c>
      <c r="D1642" s="211" t="s">
        <v>6086</v>
      </c>
      <c r="E1642" s="212"/>
      <c r="F1642" s="210" t="s">
        <v>986</v>
      </c>
      <c r="G1642" s="212"/>
      <c r="H1642" s="212"/>
      <c r="I1642" s="355"/>
    </row>
    <row r="1643" spans="1:9" ht="12" x14ac:dyDescent="0.2">
      <c r="A1643" s="178"/>
      <c r="B1643" s="221" t="s">
        <v>985</v>
      </c>
      <c r="C1643" s="213" t="s">
        <v>986</v>
      </c>
      <c r="D1643" s="214" t="s">
        <v>10160</v>
      </c>
      <c r="E1643" s="215"/>
      <c r="F1643" s="216">
        <v>64.22</v>
      </c>
      <c r="G1643" s="215"/>
      <c r="H1643" s="215"/>
      <c r="I1643" s="355"/>
    </row>
    <row r="1644" spans="1:9" ht="12" x14ac:dyDescent="0.2">
      <c r="A1644" s="178"/>
      <c r="B1644" s="221" t="s">
        <v>985</v>
      </c>
      <c r="C1644" s="213" t="s">
        <v>986</v>
      </c>
      <c r="D1644" s="214" t="s">
        <v>10148</v>
      </c>
      <c r="E1644" s="215"/>
      <c r="F1644" s="216">
        <v>-2.44</v>
      </c>
      <c r="G1644" s="215"/>
      <c r="H1644" s="215"/>
      <c r="I1644" s="355"/>
    </row>
    <row r="1645" spans="1:9" ht="12" x14ac:dyDescent="0.2">
      <c r="A1645" s="178"/>
      <c r="B1645" s="221" t="s">
        <v>985</v>
      </c>
      <c r="C1645" s="213" t="s">
        <v>986</v>
      </c>
      <c r="D1645" s="214" t="s">
        <v>10161</v>
      </c>
      <c r="E1645" s="215"/>
      <c r="F1645" s="216">
        <v>75.430000000000007</v>
      </c>
      <c r="G1645" s="215"/>
      <c r="H1645" s="215"/>
      <c r="I1645" s="355"/>
    </row>
    <row r="1646" spans="1:9" ht="12" x14ac:dyDescent="0.2">
      <c r="A1646" s="178"/>
      <c r="B1646" s="221" t="s">
        <v>985</v>
      </c>
      <c r="C1646" s="213" t="s">
        <v>986</v>
      </c>
      <c r="D1646" s="214" t="s">
        <v>10148</v>
      </c>
      <c r="E1646" s="215"/>
      <c r="F1646" s="216">
        <v>-2.44</v>
      </c>
      <c r="G1646" s="215"/>
      <c r="H1646" s="215"/>
      <c r="I1646" s="355"/>
    </row>
    <row r="1647" spans="1:9" ht="12" x14ac:dyDescent="0.2">
      <c r="A1647" s="178"/>
      <c r="B1647" s="221" t="s">
        <v>985</v>
      </c>
      <c r="C1647" s="213" t="s">
        <v>986</v>
      </c>
      <c r="D1647" s="214" t="s">
        <v>10162</v>
      </c>
      <c r="E1647" s="215"/>
      <c r="F1647" s="216">
        <v>11.06</v>
      </c>
      <c r="G1647" s="215"/>
      <c r="H1647" s="215"/>
      <c r="I1647" s="355"/>
    </row>
    <row r="1648" spans="1:9" ht="12" x14ac:dyDescent="0.2">
      <c r="A1648" s="178"/>
      <c r="B1648" s="221" t="s">
        <v>985</v>
      </c>
      <c r="C1648" s="213" t="s">
        <v>986</v>
      </c>
      <c r="D1648" s="214" t="s">
        <v>10163</v>
      </c>
      <c r="E1648" s="215"/>
      <c r="F1648" s="216">
        <v>27.4</v>
      </c>
      <c r="G1648" s="215"/>
      <c r="H1648" s="215"/>
      <c r="I1648" s="355"/>
    </row>
    <row r="1649" spans="1:9" ht="12" x14ac:dyDescent="0.2">
      <c r="A1649" s="181"/>
      <c r="B1649" s="221" t="s">
        <v>985</v>
      </c>
      <c r="C1649" s="223" t="s">
        <v>986</v>
      </c>
      <c r="D1649" s="224" t="s">
        <v>988</v>
      </c>
      <c r="E1649" s="225"/>
      <c r="F1649" s="226">
        <v>173.23</v>
      </c>
      <c r="G1649" s="225"/>
      <c r="H1649" s="225"/>
      <c r="I1649" s="355"/>
    </row>
    <row r="1650" spans="1:9" ht="12" x14ac:dyDescent="0.2">
      <c r="A1650" s="177"/>
      <c r="B1650" s="221" t="s">
        <v>985</v>
      </c>
      <c r="C1650" s="210" t="s">
        <v>986</v>
      </c>
      <c r="D1650" s="211" t="s">
        <v>6961</v>
      </c>
      <c r="E1650" s="212"/>
      <c r="F1650" s="210" t="s">
        <v>986</v>
      </c>
      <c r="G1650" s="212"/>
      <c r="H1650" s="212"/>
      <c r="I1650" s="355"/>
    </row>
    <row r="1651" spans="1:9" ht="12" x14ac:dyDescent="0.2">
      <c r="A1651" s="178"/>
      <c r="B1651" s="221" t="s">
        <v>985</v>
      </c>
      <c r="C1651" s="213" t="s">
        <v>986</v>
      </c>
      <c r="D1651" s="214" t="s">
        <v>10164</v>
      </c>
      <c r="E1651" s="215"/>
      <c r="F1651" s="216">
        <v>78.27</v>
      </c>
      <c r="G1651" s="215"/>
      <c r="H1651" s="215"/>
      <c r="I1651" s="355"/>
    </row>
    <row r="1652" spans="1:9" ht="12" x14ac:dyDescent="0.2">
      <c r="A1652" s="181"/>
      <c r="B1652" s="221" t="s">
        <v>985</v>
      </c>
      <c r="C1652" s="223" t="s">
        <v>986</v>
      </c>
      <c r="D1652" s="224" t="s">
        <v>988</v>
      </c>
      <c r="E1652" s="225"/>
      <c r="F1652" s="226">
        <v>78.27</v>
      </c>
      <c r="G1652" s="225"/>
      <c r="H1652" s="225"/>
      <c r="I1652" s="355"/>
    </row>
    <row r="1653" spans="1:9" ht="12" x14ac:dyDescent="0.2">
      <c r="A1653" s="179"/>
      <c r="B1653" s="221" t="s">
        <v>985</v>
      </c>
      <c r="C1653" s="217" t="s">
        <v>986</v>
      </c>
      <c r="D1653" s="218" t="s">
        <v>1023</v>
      </c>
      <c r="E1653" s="219"/>
      <c r="F1653" s="220">
        <v>864.36400000000003</v>
      </c>
      <c r="G1653" s="219"/>
      <c r="H1653" s="219"/>
      <c r="I1653" s="355"/>
    </row>
    <row r="1654" spans="1:9" ht="24.95" customHeight="1" x14ac:dyDescent="0.25">
      <c r="A1654" s="278" t="s">
        <v>3892</v>
      </c>
      <c r="B1654" s="278" t="s">
        <v>979</v>
      </c>
      <c r="C1654" s="279" t="s">
        <v>1273</v>
      </c>
      <c r="D1654" s="280" t="s">
        <v>4237</v>
      </c>
      <c r="E1654" s="281" t="s">
        <v>106</v>
      </c>
      <c r="F1654" s="282">
        <v>3388.48</v>
      </c>
      <c r="G1654" s="67"/>
      <c r="H1654" s="254">
        <f>ROUND(G1654*F1654,2)</f>
        <v>0</v>
      </c>
      <c r="I1654" s="284"/>
    </row>
    <row r="1655" spans="1:9" ht="24.95" customHeight="1" x14ac:dyDescent="0.25">
      <c r="A1655" s="278" t="s">
        <v>3896</v>
      </c>
      <c r="B1655" s="278" t="s">
        <v>979</v>
      </c>
      <c r="C1655" s="279" t="s">
        <v>4240</v>
      </c>
      <c r="D1655" s="280" t="s">
        <v>6965</v>
      </c>
      <c r="E1655" s="281" t="s">
        <v>106</v>
      </c>
      <c r="F1655" s="282">
        <v>1479.8409999999999</v>
      </c>
      <c r="G1655" s="67"/>
      <c r="H1655" s="254">
        <f>ROUND(G1655*F1655,2)</f>
        <v>0</v>
      </c>
      <c r="I1655" s="284"/>
    </row>
    <row r="1656" spans="1:9" ht="24" x14ac:dyDescent="0.2">
      <c r="A1656" s="175"/>
      <c r="B1656" s="221" t="s">
        <v>1079</v>
      </c>
      <c r="C1656" s="209"/>
      <c r="D1656" s="227" t="s">
        <v>3996</v>
      </c>
      <c r="E1656" s="209"/>
      <c r="F1656" s="209"/>
      <c r="G1656" s="209"/>
      <c r="H1656" s="209"/>
      <c r="I1656" s="355"/>
    </row>
    <row r="1657" spans="1:9" ht="12" x14ac:dyDescent="0.2">
      <c r="A1657" s="177"/>
      <c r="B1657" s="221" t="s">
        <v>985</v>
      </c>
      <c r="C1657" s="210" t="s">
        <v>986</v>
      </c>
      <c r="D1657" s="211" t="s">
        <v>6064</v>
      </c>
      <c r="E1657" s="212"/>
      <c r="F1657" s="210" t="s">
        <v>986</v>
      </c>
      <c r="G1657" s="212"/>
      <c r="H1657" s="212"/>
      <c r="I1657" s="355"/>
    </row>
    <row r="1658" spans="1:9" ht="12" x14ac:dyDescent="0.2">
      <c r="A1658" s="178"/>
      <c r="B1658" s="221" t="s">
        <v>985</v>
      </c>
      <c r="C1658" s="213" t="s">
        <v>986</v>
      </c>
      <c r="D1658" s="214" t="s">
        <v>9513</v>
      </c>
      <c r="E1658" s="215"/>
      <c r="F1658" s="216">
        <v>169.55</v>
      </c>
      <c r="G1658" s="215"/>
      <c r="H1658" s="215"/>
      <c r="I1658" s="355"/>
    </row>
    <row r="1659" spans="1:9" ht="12" x14ac:dyDescent="0.2">
      <c r="A1659" s="178"/>
      <c r="B1659" s="221" t="s">
        <v>985</v>
      </c>
      <c r="C1659" s="213" t="s">
        <v>986</v>
      </c>
      <c r="D1659" s="214" t="s">
        <v>9514</v>
      </c>
      <c r="E1659" s="215"/>
      <c r="F1659" s="216">
        <v>47.262999999999998</v>
      </c>
      <c r="G1659" s="215"/>
      <c r="H1659" s="215"/>
      <c r="I1659" s="355"/>
    </row>
    <row r="1660" spans="1:9" ht="12" x14ac:dyDescent="0.2">
      <c r="A1660" s="178"/>
      <c r="B1660" s="221" t="s">
        <v>985</v>
      </c>
      <c r="C1660" s="213" t="s">
        <v>986</v>
      </c>
      <c r="D1660" s="214" t="s">
        <v>9515</v>
      </c>
      <c r="E1660" s="215"/>
      <c r="F1660" s="216">
        <v>-1.643</v>
      </c>
      <c r="G1660" s="215"/>
      <c r="H1660" s="215"/>
      <c r="I1660" s="355"/>
    </row>
    <row r="1661" spans="1:9" ht="12" x14ac:dyDescent="0.2">
      <c r="A1661" s="178"/>
      <c r="B1661" s="221" t="s">
        <v>985</v>
      </c>
      <c r="C1661" s="213" t="s">
        <v>986</v>
      </c>
      <c r="D1661" s="214" t="s">
        <v>9516</v>
      </c>
      <c r="E1661" s="215"/>
      <c r="F1661" s="216">
        <v>7.5629999999999997</v>
      </c>
      <c r="G1661" s="215"/>
      <c r="H1661" s="215"/>
      <c r="I1661" s="355"/>
    </row>
    <row r="1662" spans="1:9" ht="12" x14ac:dyDescent="0.2">
      <c r="A1662" s="178"/>
      <c r="B1662" s="221" t="s">
        <v>985</v>
      </c>
      <c r="C1662" s="213" t="s">
        <v>986</v>
      </c>
      <c r="D1662" s="214" t="s">
        <v>9517</v>
      </c>
      <c r="E1662" s="215"/>
      <c r="F1662" s="216">
        <v>17.504999999999999</v>
      </c>
      <c r="G1662" s="215"/>
      <c r="H1662" s="215"/>
      <c r="I1662" s="355"/>
    </row>
    <row r="1663" spans="1:9" ht="12" x14ac:dyDescent="0.2">
      <c r="A1663" s="178"/>
      <c r="B1663" s="221" t="s">
        <v>985</v>
      </c>
      <c r="C1663" s="213" t="s">
        <v>986</v>
      </c>
      <c r="D1663" s="214" t="s">
        <v>9518</v>
      </c>
      <c r="E1663" s="215"/>
      <c r="F1663" s="216">
        <v>43.814999999999998</v>
      </c>
      <c r="G1663" s="215"/>
      <c r="H1663" s="215"/>
      <c r="I1663" s="355"/>
    </row>
    <row r="1664" spans="1:9" ht="12" x14ac:dyDescent="0.2">
      <c r="A1664" s="178"/>
      <c r="B1664" s="221" t="s">
        <v>985</v>
      </c>
      <c r="C1664" s="213" t="s">
        <v>986</v>
      </c>
      <c r="D1664" s="214" t="s">
        <v>9515</v>
      </c>
      <c r="E1664" s="215"/>
      <c r="F1664" s="216">
        <v>-1.643</v>
      </c>
      <c r="G1664" s="215"/>
      <c r="H1664" s="215"/>
      <c r="I1664" s="355"/>
    </row>
    <row r="1665" spans="1:9" ht="12" x14ac:dyDescent="0.2">
      <c r="A1665" s="181"/>
      <c r="B1665" s="221" t="s">
        <v>985</v>
      </c>
      <c r="C1665" s="223" t="s">
        <v>986</v>
      </c>
      <c r="D1665" s="224" t="s">
        <v>988</v>
      </c>
      <c r="E1665" s="225"/>
      <c r="F1665" s="226">
        <v>282.41000000000003</v>
      </c>
      <c r="G1665" s="225"/>
      <c r="H1665" s="225"/>
      <c r="I1665" s="355"/>
    </row>
    <row r="1666" spans="1:9" ht="12" x14ac:dyDescent="0.2">
      <c r="A1666" s="177"/>
      <c r="B1666" s="221" t="s">
        <v>985</v>
      </c>
      <c r="C1666" s="210" t="s">
        <v>986</v>
      </c>
      <c r="D1666" s="211" t="s">
        <v>6072</v>
      </c>
      <c r="E1666" s="212"/>
      <c r="F1666" s="210" t="s">
        <v>986</v>
      </c>
      <c r="G1666" s="212"/>
      <c r="H1666" s="212"/>
      <c r="I1666" s="355"/>
    </row>
    <row r="1667" spans="1:9" ht="12" x14ac:dyDescent="0.2">
      <c r="A1667" s="178"/>
      <c r="B1667" s="221" t="s">
        <v>985</v>
      </c>
      <c r="C1667" s="213" t="s">
        <v>986</v>
      </c>
      <c r="D1667" s="214" t="s">
        <v>9519</v>
      </c>
      <c r="E1667" s="215"/>
      <c r="F1667" s="216">
        <v>213.06</v>
      </c>
      <c r="G1667" s="215"/>
      <c r="H1667" s="215"/>
      <c r="I1667" s="355"/>
    </row>
    <row r="1668" spans="1:9" ht="12" x14ac:dyDescent="0.2">
      <c r="A1668" s="178"/>
      <c r="B1668" s="221" t="s">
        <v>985</v>
      </c>
      <c r="C1668" s="213" t="s">
        <v>986</v>
      </c>
      <c r="D1668" s="214" t="s">
        <v>9520</v>
      </c>
      <c r="E1668" s="215"/>
      <c r="F1668" s="216">
        <v>37.468000000000004</v>
      </c>
      <c r="G1668" s="215"/>
      <c r="H1668" s="215"/>
      <c r="I1668" s="355"/>
    </row>
    <row r="1669" spans="1:9" ht="12" x14ac:dyDescent="0.2">
      <c r="A1669" s="178"/>
      <c r="B1669" s="221" t="s">
        <v>985</v>
      </c>
      <c r="C1669" s="213" t="s">
        <v>986</v>
      </c>
      <c r="D1669" s="214" t="s">
        <v>9521</v>
      </c>
      <c r="E1669" s="215"/>
      <c r="F1669" s="216">
        <v>-1.415</v>
      </c>
      <c r="G1669" s="215"/>
      <c r="H1669" s="215"/>
      <c r="I1669" s="355"/>
    </row>
    <row r="1670" spans="1:9" ht="12" x14ac:dyDescent="0.2">
      <c r="A1670" s="178"/>
      <c r="B1670" s="221" t="s">
        <v>985</v>
      </c>
      <c r="C1670" s="213" t="s">
        <v>986</v>
      </c>
      <c r="D1670" s="214" t="s">
        <v>9522</v>
      </c>
      <c r="E1670" s="215"/>
      <c r="F1670" s="216">
        <v>50.454000000000001</v>
      </c>
      <c r="G1670" s="215"/>
      <c r="H1670" s="215"/>
      <c r="I1670" s="355"/>
    </row>
    <row r="1671" spans="1:9" ht="12" x14ac:dyDescent="0.2">
      <c r="A1671" s="178"/>
      <c r="B1671" s="221" t="s">
        <v>985</v>
      </c>
      <c r="C1671" s="213" t="s">
        <v>986</v>
      </c>
      <c r="D1671" s="214" t="s">
        <v>9521</v>
      </c>
      <c r="E1671" s="215"/>
      <c r="F1671" s="216">
        <v>-1.415</v>
      </c>
      <c r="G1671" s="215"/>
      <c r="H1671" s="215"/>
      <c r="I1671" s="355"/>
    </row>
    <row r="1672" spans="1:9" ht="12" x14ac:dyDescent="0.2">
      <c r="A1672" s="178"/>
      <c r="B1672" s="221" t="s">
        <v>985</v>
      </c>
      <c r="C1672" s="213" t="s">
        <v>986</v>
      </c>
      <c r="D1672" s="214" t="s">
        <v>9523</v>
      </c>
      <c r="E1672" s="215"/>
      <c r="F1672" s="216">
        <v>2.83</v>
      </c>
      <c r="G1672" s="215"/>
      <c r="H1672" s="215"/>
      <c r="I1672" s="355"/>
    </row>
    <row r="1673" spans="1:9" ht="12" x14ac:dyDescent="0.2">
      <c r="A1673" s="178"/>
      <c r="B1673" s="221" t="s">
        <v>985</v>
      </c>
      <c r="C1673" s="213" t="s">
        <v>986</v>
      </c>
      <c r="D1673" s="214" t="s">
        <v>9524</v>
      </c>
      <c r="E1673" s="215"/>
      <c r="F1673" s="216">
        <v>12.388999999999999</v>
      </c>
      <c r="G1673" s="215"/>
      <c r="H1673" s="215"/>
      <c r="I1673" s="355"/>
    </row>
    <row r="1674" spans="1:9" ht="12" x14ac:dyDescent="0.2">
      <c r="A1674" s="181"/>
      <c r="B1674" s="221" t="s">
        <v>985</v>
      </c>
      <c r="C1674" s="223" t="s">
        <v>986</v>
      </c>
      <c r="D1674" s="224" t="s">
        <v>988</v>
      </c>
      <c r="E1674" s="225"/>
      <c r="F1674" s="226">
        <v>313.37099999999998</v>
      </c>
      <c r="G1674" s="225"/>
      <c r="H1674" s="225"/>
      <c r="I1674" s="355"/>
    </row>
    <row r="1675" spans="1:9" ht="12" x14ac:dyDescent="0.2">
      <c r="A1675" s="177"/>
      <c r="B1675" s="221" t="s">
        <v>985</v>
      </c>
      <c r="C1675" s="210" t="s">
        <v>986</v>
      </c>
      <c r="D1675" s="211" t="s">
        <v>6076</v>
      </c>
      <c r="E1675" s="212"/>
      <c r="F1675" s="210" t="s">
        <v>986</v>
      </c>
      <c r="G1675" s="212"/>
      <c r="H1675" s="212"/>
      <c r="I1675" s="355"/>
    </row>
    <row r="1676" spans="1:9" ht="12" x14ac:dyDescent="0.2">
      <c r="A1676" s="178"/>
      <c r="B1676" s="221" t="s">
        <v>985</v>
      </c>
      <c r="C1676" s="213" t="s">
        <v>986</v>
      </c>
      <c r="D1676" s="214" t="s">
        <v>9525</v>
      </c>
      <c r="E1676" s="215"/>
      <c r="F1676" s="216">
        <v>126.57</v>
      </c>
      <c r="G1676" s="215"/>
      <c r="H1676" s="215"/>
      <c r="I1676" s="355"/>
    </row>
    <row r="1677" spans="1:9" ht="12" x14ac:dyDescent="0.2">
      <c r="A1677" s="178"/>
      <c r="B1677" s="221" t="s">
        <v>985</v>
      </c>
      <c r="C1677" s="213" t="s">
        <v>986</v>
      </c>
      <c r="D1677" s="214" t="s">
        <v>9526</v>
      </c>
      <c r="E1677" s="215"/>
      <c r="F1677" s="216">
        <v>36.186999999999998</v>
      </c>
      <c r="G1677" s="215"/>
      <c r="H1677" s="215"/>
      <c r="I1677" s="355"/>
    </row>
    <row r="1678" spans="1:9" ht="12" x14ac:dyDescent="0.2">
      <c r="A1678" s="178"/>
      <c r="B1678" s="221" t="s">
        <v>985</v>
      </c>
      <c r="C1678" s="213" t="s">
        <v>986</v>
      </c>
      <c r="D1678" s="214" t="s">
        <v>9527</v>
      </c>
      <c r="E1678" s="215"/>
      <c r="F1678" s="216">
        <v>-1.3660000000000001</v>
      </c>
      <c r="G1678" s="215"/>
      <c r="H1678" s="215"/>
      <c r="I1678" s="355"/>
    </row>
    <row r="1679" spans="1:9" ht="12" x14ac:dyDescent="0.2">
      <c r="A1679" s="178"/>
      <c r="B1679" s="221" t="s">
        <v>985</v>
      </c>
      <c r="C1679" s="213" t="s">
        <v>986</v>
      </c>
      <c r="D1679" s="214" t="s">
        <v>9528</v>
      </c>
      <c r="E1679" s="215"/>
      <c r="F1679" s="216">
        <v>14.358000000000001</v>
      </c>
      <c r="G1679" s="215"/>
      <c r="H1679" s="215"/>
      <c r="I1679" s="355"/>
    </row>
    <row r="1680" spans="1:9" ht="12" x14ac:dyDescent="0.2">
      <c r="A1680" s="178"/>
      <c r="B1680" s="221" t="s">
        <v>985</v>
      </c>
      <c r="C1680" s="213" t="s">
        <v>986</v>
      </c>
      <c r="D1680" s="214" t="s">
        <v>9527</v>
      </c>
      <c r="E1680" s="215"/>
      <c r="F1680" s="216">
        <v>-1.3660000000000001</v>
      </c>
      <c r="G1680" s="215"/>
      <c r="H1680" s="215"/>
      <c r="I1680" s="355"/>
    </row>
    <row r="1681" spans="1:9" ht="12" x14ac:dyDescent="0.2">
      <c r="A1681" s="178"/>
      <c r="B1681" s="221" t="s">
        <v>985</v>
      </c>
      <c r="C1681" s="213" t="s">
        <v>986</v>
      </c>
      <c r="D1681" s="214" t="s">
        <v>9529</v>
      </c>
      <c r="E1681" s="215"/>
      <c r="F1681" s="216">
        <v>6.11</v>
      </c>
      <c r="G1681" s="215"/>
      <c r="H1681" s="215"/>
      <c r="I1681" s="355"/>
    </row>
    <row r="1682" spans="1:9" ht="12" x14ac:dyDescent="0.2">
      <c r="A1682" s="178"/>
      <c r="B1682" s="221" t="s">
        <v>985</v>
      </c>
      <c r="C1682" s="213" t="s">
        <v>986</v>
      </c>
      <c r="D1682" s="214" t="s">
        <v>9530</v>
      </c>
      <c r="E1682" s="215"/>
      <c r="F1682" s="216">
        <v>12.83</v>
      </c>
      <c r="G1682" s="215"/>
      <c r="H1682" s="215"/>
      <c r="I1682" s="355"/>
    </row>
    <row r="1683" spans="1:9" ht="12" x14ac:dyDescent="0.2">
      <c r="A1683" s="181"/>
      <c r="B1683" s="221" t="s">
        <v>985</v>
      </c>
      <c r="C1683" s="223" t="s">
        <v>986</v>
      </c>
      <c r="D1683" s="224" t="s">
        <v>988</v>
      </c>
      <c r="E1683" s="225"/>
      <c r="F1683" s="226">
        <v>193.32300000000001</v>
      </c>
      <c r="G1683" s="225"/>
      <c r="H1683" s="225"/>
      <c r="I1683" s="355"/>
    </row>
    <row r="1684" spans="1:9" ht="12" x14ac:dyDescent="0.2">
      <c r="A1684" s="177"/>
      <c r="B1684" s="221" t="s">
        <v>985</v>
      </c>
      <c r="C1684" s="210" t="s">
        <v>986</v>
      </c>
      <c r="D1684" s="211" t="s">
        <v>6081</v>
      </c>
      <c r="E1684" s="212"/>
      <c r="F1684" s="210" t="s">
        <v>986</v>
      </c>
      <c r="G1684" s="212"/>
      <c r="H1684" s="212"/>
      <c r="I1684" s="355"/>
    </row>
    <row r="1685" spans="1:9" ht="12" x14ac:dyDescent="0.2">
      <c r="A1685" s="178"/>
      <c r="B1685" s="221" t="s">
        <v>985</v>
      </c>
      <c r="C1685" s="213" t="s">
        <v>986</v>
      </c>
      <c r="D1685" s="214" t="s">
        <v>9531</v>
      </c>
      <c r="E1685" s="215"/>
      <c r="F1685" s="216">
        <v>198.27</v>
      </c>
      <c r="G1685" s="215"/>
      <c r="H1685" s="215"/>
      <c r="I1685" s="355"/>
    </row>
    <row r="1686" spans="1:9" ht="12" x14ac:dyDescent="0.2">
      <c r="A1686" s="178"/>
      <c r="B1686" s="221" t="s">
        <v>985</v>
      </c>
      <c r="C1686" s="213" t="s">
        <v>986</v>
      </c>
      <c r="D1686" s="214" t="s">
        <v>9532</v>
      </c>
      <c r="E1686" s="215"/>
      <c r="F1686" s="216">
        <v>35.320999999999998</v>
      </c>
      <c r="G1686" s="215"/>
      <c r="H1686" s="215"/>
      <c r="I1686" s="355"/>
    </row>
    <row r="1687" spans="1:9" ht="12" x14ac:dyDescent="0.2">
      <c r="A1687" s="178"/>
      <c r="B1687" s="221" t="s">
        <v>985</v>
      </c>
      <c r="C1687" s="213" t="s">
        <v>986</v>
      </c>
      <c r="D1687" s="214" t="s">
        <v>9533</v>
      </c>
      <c r="E1687" s="215"/>
      <c r="F1687" s="216">
        <v>-1.3420000000000001</v>
      </c>
      <c r="G1687" s="215"/>
      <c r="H1687" s="215"/>
      <c r="I1687" s="355"/>
    </row>
    <row r="1688" spans="1:9" ht="12" x14ac:dyDescent="0.2">
      <c r="A1688" s="178"/>
      <c r="B1688" s="221" t="s">
        <v>985</v>
      </c>
      <c r="C1688" s="213" t="s">
        <v>986</v>
      </c>
      <c r="D1688" s="214" t="s">
        <v>9534</v>
      </c>
      <c r="E1688" s="215"/>
      <c r="F1688" s="216">
        <v>38.241999999999997</v>
      </c>
      <c r="G1688" s="215"/>
      <c r="H1688" s="215"/>
      <c r="I1688" s="355"/>
    </row>
    <row r="1689" spans="1:9" ht="12" x14ac:dyDescent="0.2">
      <c r="A1689" s="178"/>
      <c r="B1689" s="221" t="s">
        <v>985</v>
      </c>
      <c r="C1689" s="213" t="s">
        <v>986</v>
      </c>
      <c r="D1689" s="214" t="s">
        <v>9533</v>
      </c>
      <c r="E1689" s="215"/>
      <c r="F1689" s="216">
        <v>-1.3420000000000001</v>
      </c>
      <c r="G1689" s="215"/>
      <c r="H1689" s="215"/>
      <c r="I1689" s="355"/>
    </row>
    <row r="1690" spans="1:9" ht="12" x14ac:dyDescent="0.2">
      <c r="A1690" s="178"/>
      <c r="B1690" s="221" t="s">
        <v>985</v>
      </c>
      <c r="C1690" s="213" t="s">
        <v>986</v>
      </c>
      <c r="D1690" s="214" t="s">
        <v>9535</v>
      </c>
      <c r="E1690" s="215"/>
      <c r="F1690" s="216">
        <v>6.0830000000000002</v>
      </c>
      <c r="G1690" s="215"/>
      <c r="H1690" s="215"/>
      <c r="I1690" s="355"/>
    </row>
    <row r="1691" spans="1:9" ht="12" x14ac:dyDescent="0.2">
      <c r="A1691" s="178"/>
      <c r="B1691" s="221" t="s">
        <v>985</v>
      </c>
      <c r="C1691" s="213" t="s">
        <v>986</v>
      </c>
      <c r="D1691" s="214" t="s">
        <v>9536</v>
      </c>
      <c r="E1691" s="215"/>
      <c r="F1691" s="216">
        <v>14.398999999999999</v>
      </c>
      <c r="G1691" s="215"/>
      <c r="H1691" s="215"/>
      <c r="I1691" s="355"/>
    </row>
    <row r="1692" spans="1:9" ht="12" x14ac:dyDescent="0.2">
      <c r="A1692" s="181"/>
      <c r="B1692" s="221" t="s">
        <v>985</v>
      </c>
      <c r="C1692" s="223" t="s">
        <v>986</v>
      </c>
      <c r="D1692" s="224" t="s">
        <v>988</v>
      </c>
      <c r="E1692" s="225"/>
      <c r="F1692" s="226">
        <v>289.63099999999997</v>
      </c>
      <c r="G1692" s="225"/>
      <c r="H1692" s="225"/>
      <c r="I1692" s="355"/>
    </row>
    <row r="1693" spans="1:9" ht="12" x14ac:dyDescent="0.2">
      <c r="A1693" s="177"/>
      <c r="B1693" s="221" t="s">
        <v>985</v>
      </c>
      <c r="C1693" s="210" t="s">
        <v>986</v>
      </c>
      <c r="D1693" s="211" t="s">
        <v>6086</v>
      </c>
      <c r="E1693" s="212"/>
      <c r="F1693" s="210" t="s">
        <v>986</v>
      </c>
      <c r="G1693" s="212"/>
      <c r="H1693" s="212"/>
      <c r="I1693" s="355"/>
    </row>
    <row r="1694" spans="1:9" ht="12" x14ac:dyDescent="0.2">
      <c r="A1694" s="178"/>
      <c r="B1694" s="221" t="s">
        <v>985</v>
      </c>
      <c r="C1694" s="213" t="s">
        <v>986</v>
      </c>
      <c r="D1694" s="214" t="s">
        <v>9537</v>
      </c>
      <c r="E1694" s="215"/>
      <c r="F1694" s="216">
        <v>203.27</v>
      </c>
      <c r="G1694" s="215"/>
      <c r="H1694" s="215"/>
      <c r="I1694" s="355"/>
    </row>
    <row r="1695" spans="1:9" ht="12" x14ac:dyDescent="0.2">
      <c r="A1695" s="178"/>
      <c r="B1695" s="221" t="s">
        <v>985</v>
      </c>
      <c r="C1695" s="213" t="s">
        <v>986</v>
      </c>
      <c r="D1695" s="214" t="s">
        <v>9538</v>
      </c>
      <c r="E1695" s="215"/>
      <c r="F1695" s="216">
        <v>24.404</v>
      </c>
      <c r="G1695" s="215"/>
      <c r="H1695" s="215"/>
      <c r="I1695" s="355"/>
    </row>
    <row r="1696" spans="1:9" ht="12" x14ac:dyDescent="0.2">
      <c r="A1696" s="178"/>
      <c r="B1696" s="221" t="s">
        <v>985</v>
      </c>
      <c r="C1696" s="213" t="s">
        <v>986</v>
      </c>
      <c r="D1696" s="214" t="s">
        <v>9539</v>
      </c>
      <c r="E1696" s="215"/>
      <c r="F1696" s="216">
        <v>-0.92700000000000005</v>
      </c>
      <c r="G1696" s="215"/>
      <c r="H1696" s="215"/>
      <c r="I1696" s="355"/>
    </row>
    <row r="1697" spans="1:9" ht="12" x14ac:dyDescent="0.2">
      <c r="A1697" s="178"/>
      <c r="B1697" s="221" t="s">
        <v>985</v>
      </c>
      <c r="C1697" s="213" t="s">
        <v>986</v>
      </c>
      <c r="D1697" s="214" t="s">
        <v>9540</v>
      </c>
      <c r="E1697" s="215"/>
      <c r="F1697" s="216">
        <v>28.663</v>
      </c>
      <c r="G1697" s="215"/>
      <c r="H1697" s="215"/>
      <c r="I1697" s="355"/>
    </row>
    <row r="1698" spans="1:9" ht="12" x14ac:dyDescent="0.2">
      <c r="A1698" s="178"/>
      <c r="B1698" s="221" t="s">
        <v>985</v>
      </c>
      <c r="C1698" s="213" t="s">
        <v>986</v>
      </c>
      <c r="D1698" s="214" t="s">
        <v>9539</v>
      </c>
      <c r="E1698" s="215"/>
      <c r="F1698" s="216">
        <v>-0.92700000000000005</v>
      </c>
      <c r="G1698" s="215"/>
      <c r="H1698" s="215"/>
      <c r="I1698" s="355"/>
    </row>
    <row r="1699" spans="1:9" ht="12" x14ac:dyDescent="0.2">
      <c r="A1699" s="178"/>
      <c r="B1699" s="221" t="s">
        <v>985</v>
      </c>
      <c r="C1699" s="213" t="s">
        <v>986</v>
      </c>
      <c r="D1699" s="214" t="s">
        <v>9541</v>
      </c>
      <c r="E1699" s="215"/>
      <c r="F1699" s="216">
        <v>4.2030000000000003</v>
      </c>
      <c r="G1699" s="215"/>
      <c r="H1699" s="215"/>
      <c r="I1699" s="355"/>
    </row>
    <row r="1700" spans="1:9" ht="12" x14ac:dyDescent="0.2">
      <c r="A1700" s="178"/>
      <c r="B1700" s="221" t="s">
        <v>985</v>
      </c>
      <c r="C1700" s="213" t="s">
        <v>986</v>
      </c>
      <c r="D1700" s="214" t="s">
        <v>9542</v>
      </c>
      <c r="E1700" s="215"/>
      <c r="F1700" s="216">
        <v>10.412000000000001</v>
      </c>
      <c r="G1700" s="215"/>
      <c r="H1700" s="215"/>
      <c r="I1700" s="355"/>
    </row>
    <row r="1701" spans="1:9" ht="12" x14ac:dyDescent="0.2">
      <c r="A1701" s="181"/>
      <c r="B1701" s="221" t="s">
        <v>985</v>
      </c>
      <c r="C1701" s="223" t="s">
        <v>986</v>
      </c>
      <c r="D1701" s="224" t="s">
        <v>988</v>
      </c>
      <c r="E1701" s="225"/>
      <c r="F1701" s="226">
        <v>269.09800000000001</v>
      </c>
      <c r="G1701" s="225"/>
      <c r="H1701" s="225"/>
      <c r="I1701" s="355"/>
    </row>
    <row r="1702" spans="1:9" ht="12" x14ac:dyDescent="0.2">
      <c r="A1702" s="177"/>
      <c r="B1702" s="221" t="s">
        <v>985</v>
      </c>
      <c r="C1702" s="210" t="s">
        <v>986</v>
      </c>
      <c r="D1702" s="211" t="s">
        <v>6961</v>
      </c>
      <c r="E1702" s="212"/>
      <c r="F1702" s="210" t="s">
        <v>986</v>
      </c>
      <c r="G1702" s="212"/>
      <c r="H1702" s="212"/>
      <c r="I1702" s="355"/>
    </row>
    <row r="1703" spans="1:9" ht="12" x14ac:dyDescent="0.2">
      <c r="A1703" s="178"/>
      <c r="B1703" s="221" t="s">
        <v>985</v>
      </c>
      <c r="C1703" s="213" t="s">
        <v>986</v>
      </c>
      <c r="D1703" s="214" t="s">
        <v>9543</v>
      </c>
      <c r="E1703" s="215"/>
      <c r="F1703" s="216">
        <v>100.7</v>
      </c>
      <c r="G1703" s="215"/>
      <c r="H1703" s="215"/>
      <c r="I1703" s="355"/>
    </row>
    <row r="1704" spans="1:9" ht="12" x14ac:dyDescent="0.2">
      <c r="A1704" s="178"/>
      <c r="B1704" s="221" t="s">
        <v>985</v>
      </c>
      <c r="C1704" s="213" t="s">
        <v>986</v>
      </c>
      <c r="D1704" s="214" t="s">
        <v>9544</v>
      </c>
      <c r="E1704" s="215"/>
      <c r="F1704" s="216">
        <v>31.308</v>
      </c>
      <c r="G1704" s="215"/>
      <c r="H1704" s="215"/>
      <c r="I1704" s="355"/>
    </row>
    <row r="1705" spans="1:9" ht="12" x14ac:dyDescent="0.2">
      <c r="A1705" s="181"/>
      <c r="B1705" s="221" t="s">
        <v>985</v>
      </c>
      <c r="C1705" s="223" t="s">
        <v>986</v>
      </c>
      <c r="D1705" s="224" t="s">
        <v>988</v>
      </c>
      <c r="E1705" s="225"/>
      <c r="F1705" s="226">
        <v>132.00800000000001</v>
      </c>
      <c r="G1705" s="225"/>
      <c r="H1705" s="225"/>
      <c r="I1705" s="355"/>
    </row>
    <row r="1706" spans="1:9" ht="12" x14ac:dyDescent="0.2">
      <c r="A1706" s="179"/>
      <c r="B1706" s="221" t="s">
        <v>985</v>
      </c>
      <c r="C1706" s="217" t="s">
        <v>986</v>
      </c>
      <c r="D1706" s="218" t="s">
        <v>1023</v>
      </c>
      <c r="E1706" s="219"/>
      <c r="F1706" s="220">
        <v>1479.8409999999999</v>
      </c>
      <c r="G1706" s="219"/>
      <c r="H1706" s="219"/>
      <c r="I1706" s="355"/>
    </row>
    <row r="1707" spans="1:9" s="46" customFormat="1" ht="24.95" customHeight="1" x14ac:dyDescent="0.25">
      <c r="A1707" s="298"/>
      <c r="B1707" s="351" t="s">
        <v>977</v>
      </c>
      <c r="C1707" s="352" t="s">
        <v>4243</v>
      </c>
      <c r="D1707" s="352" t="s">
        <v>2902</v>
      </c>
      <c r="E1707" s="353"/>
      <c r="F1707" s="354"/>
      <c r="G1707" s="354"/>
      <c r="H1707" s="116">
        <f>SUM(H1708:H1755)</f>
        <v>0</v>
      </c>
      <c r="I1707" s="277"/>
    </row>
    <row r="1708" spans="1:9" ht="24.95" customHeight="1" x14ac:dyDescent="0.2">
      <c r="A1708" s="278" t="s">
        <v>3900</v>
      </c>
      <c r="B1708" s="278" t="s">
        <v>979</v>
      </c>
      <c r="C1708" s="279" t="s">
        <v>6970</v>
      </c>
      <c r="D1708" s="285" t="s">
        <v>6971</v>
      </c>
      <c r="E1708" s="286"/>
      <c r="F1708" s="286"/>
      <c r="G1708" s="286"/>
      <c r="H1708" s="286"/>
      <c r="I1708" s="287"/>
    </row>
    <row r="1709" spans="1:9" ht="228" x14ac:dyDescent="0.2">
      <c r="A1709" s="175"/>
      <c r="B1709" s="221" t="s">
        <v>1079</v>
      </c>
      <c r="C1709" s="209"/>
      <c r="D1709" s="227" t="s">
        <v>6972</v>
      </c>
      <c r="E1709" s="209"/>
      <c r="F1709" s="209"/>
      <c r="G1709" s="209"/>
      <c r="H1709" s="209"/>
      <c r="I1709" s="355"/>
    </row>
    <row r="1710" spans="1:9" ht="24.95" customHeight="1" x14ac:dyDescent="0.25">
      <c r="A1710" s="278" t="s">
        <v>3904</v>
      </c>
      <c r="B1710" s="278" t="s">
        <v>979</v>
      </c>
      <c r="C1710" s="279" t="s">
        <v>10165</v>
      </c>
      <c r="D1710" s="280" t="s">
        <v>6984</v>
      </c>
      <c r="E1710" s="281" t="s">
        <v>92</v>
      </c>
      <c r="F1710" s="282">
        <v>1</v>
      </c>
      <c r="G1710" s="67"/>
      <c r="H1710" s="254">
        <f>ROUND(G1710*F1710,2)</f>
        <v>0</v>
      </c>
      <c r="I1710" s="284"/>
    </row>
    <row r="1711" spans="1:9" ht="336" x14ac:dyDescent="0.2">
      <c r="A1711" s="175"/>
      <c r="B1711" s="221" t="s">
        <v>1079</v>
      </c>
      <c r="C1711" s="209"/>
      <c r="D1711" s="227" t="s">
        <v>10166</v>
      </c>
      <c r="E1711" s="209"/>
      <c r="F1711" s="209"/>
      <c r="G1711" s="209"/>
      <c r="H1711" s="209"/>
      <c r="I1711" s="355"/>
    </row>
    <row r="1712" spans="1:9" ht="24.95" customHeight="1" x14ac:dyDescent="0.25">
      <c r="A1712" s="278" t="s">
        <v>3906</v>
      </c>
      <c r="B1712" s="278" t="s">
        <v>979</v>
      </c>
      <c r="C1712" s="279" t="s">
        <v>10167</v>
      </c>
      <c r="D1712" s="280" t="s">
        <v>6984</v>
      </c>
      <c r="E1712" s="281" t="s">
        <v>92</v>
      </c>
      <c r="F1712" s="282">
        <v>1</v>
      </c>
      <c r="G1712" s="67"/>
      <c r="H1712" s="254">
        <f>ROUND(G1712*F1712,2)</f>
        <v>0</v>
      </c>
      <c r="I1712" s="284"/>
    </row>
    <row r="1713" spans="1:9" ht="336" x14ac:dyDescent="0.2">
      <c r="A1713" s="175"/>
      <c r="B1713" s="221" t="s">
        <v>1079</v>
      </c>
      <c r="C1713" s="209"/>
      <c r="D1713" s="227" t="s">
        <v>10168</v>
      </c>
      <c r="E1713" s="209"/>
      <c r="F1713" s="209"/>
      <c r="G1713" s="209"/>
      <c r="H1713" s="209"/>
      <c r="I1713" s="355"/>
    </row>
    <row r="1714" spans="1:9" ht="24.95" customHeight="1" x14ac:dyDescent="0.25">
      <c r="A1714" s="278" t="s">
        <v>3910</v>
      </c>
      <c r="B1714" s="278" t="s">
        <v>979</v>
      </c>
      <c r="C1714" s="279" t="s">
        <v>10169</v>
      </c>
      <c r="D1714" s="280" t="s">
        <v>6981</v>
      </c>
      <c r="E1714" s="281" t="s">
        <v>92</v>
      </c>
      <c r="F1714" s="282">
        <v>1</v>
      </c>
      <c r="G1714" s="67"/>
      <c r="H1714" s="254">
        <f>ROUND(G1714*F1714,2)</f>
        <v>0</v>
      </c>
      <c r="I1714" s="284"/>
    </row>
    <row r="1715" spans="1:9" ht="264" x14ac:dyDescent="0.2">
      <c r="A1715" s="175"/>
      <c r="B1715" s="221" t="s">
        <v>1079</v>
      </c>
      <c r="C1715" s="209"/>
      <c r="D1715" s="227" t="s">
        <v>10170</v>
      </c>
      <c r="E1715" s="209"/>
      <c r="F1715" s="209"/>
      <c r="G1715" s="209"/>
      <c r="H1715" s="209"/>
      <c r="I1715" s="355"/>
    </row>
    <row r="1716" spans="1:9" ht="24.95" customHeight="1" x14ac:dyDescent="0.25">
      <c r="A1716" s="278" t="s">
        <v>3914</v>
      </c>
      <c r="B1716" s="278" t="s">
        <v>979</v>
      </c>
      <c r="C1716" s="279" t="s">
        <v>10171</v>
      </c>
      <c r="D1716" s="280" t="s">
        <v>6984</v>
      </c>
      <c r="E1716" s="281" t="s">
        <v>92</v>
      </c>
      <c r="F1716" s="282">
        <v>1</v>
      </c>
      <c r="G1716" s="67"/>
      <c r="H1716" s="254">
        <f>ROUND(G1716*F1716,2)</f>
        <v>0</v>
      </c>
      <c r="I1716" s="284"/>
    </row>
    <row r="1717" spans="1:9" ht="336" x14ac:dyDescent="0.2">
      <c r="A1717" s="175"/>
      <c r="B1717" s="221" t="s">
        <v>1079</v>
      </c>
      <c r="C1717" s="209"/>
      <c r="D1717" s="227" t="s">
        <v>10172</v>
      </c>
      <c r="E1717" s="209"/>
      <c r="F1717" s="209"/>
      <c r="G1717" s="209"/>
      <c r="H1717" s="209"/>
      <c r="I1717" s="355"/>
    </row>
    <row r="1718" spans="1:9" ht="24.95" customHeight="1" x14ac:dyDescent="0.25">
      <c r="A1718" s="278" t="s">
        <v>3918</v>
      </c>
      <c r="B1718" s="278" t="s">
        <v>979</v>
      </c>
      <c r="C1718" s="279" t="s">
        <v>10173</v>
      </c>
      <c r="D1718" s="280" t="s">
        <v>6984</v>
      </c>
      <c r="E1718" s="281" t="s">
        <v>92</v>
      </c>
      <c r="F1718" s="282">
        <v>1</v>
      </c>
      <c r="G1718" s="67"/>
      <c r="H1718" s="254">
        <f>ROUND(G1718*F1718,2)</f>
        <v>0</v>
      </c>
      <c r="I1718" s="284"/>
    </row>
    <row r="1719" spans="1:9" ht="336" x14ac:dyDescent="0.2">
      <c r="A1719" s="175"/>
      <c r="B1719" s="221" t="s">
        <v>1079</v>
      </c>
      <c r="C1719" s="209"/>
      <c r="D1719" s="227" t="s">
        <v>10172</v>
      </c>
      <c r="E1719" s="209"/>
      <c r="F1719" s="209"/>
      <c r="G1719" s="209"/>
      <c r="H1719" s="209"/>
      <c r="I1719" s="355"/>
    </row>
    <row r="1720" spans="1:9" ht="24.95" customHeight="1" x14ac:dyDescent="0.25">
      <c r="A1720" s="278" t="s">
        <v>3922</v>
      </c>
      <c r="B1720" s="278" t="s">
        <v>979</v>
      </c>
      <c r="C1720" s="279" t="s">
        <v>10174</v>
      </c>
      <c r="D1720" s="280" t="s">
        <v>10175</v>
      </c>
      <c r="E1720" s="281" t="s">
        <v>92</v>
      </c>
      <c r="F1720" s="282">
        <v>1</v>
      </c>
      <c r="G1720" s="67"/>
      <c r="H1720" s="254">
        <f>ROUND(G1720*F1720,2)</f>
        <v>0</v>
      </c>
      <c r="I1720" s="284"/>
    </row>
    <row r="1721" spans="1:9" ht="409.5" x14ac:dyDescent="0.2">
      <c r="A1721" s="175"/>
      <c r="B1721" s="221" t="s">
        <v>1079</v>
      </c>
      <c r="C1721" s="209"/>
      <c r="D1721" s="356" t="s">
        <v>10176</v>
      </c>
      <c r="E1721" s="209"/>
      <c r="F1721" s="209"/>
      <c r="G1721" s="209"/>
      <c r="H1721" s="209"/>
      <c r="I1721" s="355"/>
    </row>
    <row r="1722" spans="1:9" ht="24.95" customHeight="1" x14ac:dyDescent="0.25">
      <c r="A1722" s="278" t="s">
        <v>3926</v>
      </c>
      <c r="B1722" s="278" t="s">
        <v>979</v>
      </c>
      <c r="C1722" s="279" t="s">
        <v>10177</v>
      </c>
      <c r="D1722" s="280" t="s">
        <v>10175</v>
      </c>
      <c r="E1722" s="281" t="s">
        <v>92</v>
      </c>
      <c r="F1722" s="282">
        <v>1</v>
      </c>
      <c r="G1722" s="67"/>
      <c r="H1722" s="254">
        <f>ROUND(G1722*F1722,2)</f>
        <v>0</v>
      </c>
      <c r="I1722" s="284"/>
    </row>
    <row r="1723" spans="1:9" ht="409.5" x14ac:dyDescent="0.2">
      <c r="A1723" s="175"/>
      <c r="B1723" s="221" t="s">
        <v>1079</v>
      </c>
      <c r="C1723" s="209"/>
      <c r="D1723" s="356" t="s">
        <v>10178</v>
      </c>
      <c r="E1723" s="209"/>
      <c r="F1723" s="209"/>
      <c r="G1723" s="209"/>
      <c r="H1723" s="209"/>
      <c r="I1723" s="355"/>
    </row>
    <row r="1724" spans="1:9" ht="24.95" customHeight="1" x14ac:dyDescent="0.25">
      <c r="A1724" s="278" t="s">
        <v>3931</v>
      </c>
      <c r="B1724" s="278" t="s">
        <v>979</v>
      </c>
      <c r="C1724" s="279" t="s">
        <v>10179</v>
      </c>
      <c r="D1724" s="280" t="s">
        <v>6981</v>
      </c>
      <c r="E1724" s="281" t="s">
        <v>92</v>
      </c>
      <c r="F1724" s="282">
        <v>1</v>
      </c>
      <c r="G1724" s="67"/>
      <c r="H1724" s="254">
        <f>ROUND(G1724*F1724,2)</f>
        <v>0</v>
      </c>
      <c r="I1724" s="284"/>
    </row>
    <row r="1725" spans="1:9" ht="312" x14ac:dyDescent="0.2">
      <c r="A1725" s="175"/>
      <c r="B1725" s="221" t="s">
        <v>1079</v>
      </c>
      <c r="C1725" s="209"/>
      <c r="D1725" s="227" t="s">
        <v>10180</v>
      </c>
      <c r="E1725" s="209"/>
      <c r="F1725" s="209"/>
      <c r="G1725" s="209"/>
      <c r="H1725" s="209"/>
      <c r="I1725" s="355"/>
    </row>
    <row r="1726" spans="1:9" ht="24.95" customHeight="1" x14ac:dyDescent="0.25">
      <c r="A1726" s="278" t="s">
        <v>3935</v>
      </c>
      <c r="B1726" s="278" t="s">
        <v>979</v>
      </c>
      <c r="C1726" s="279" t="s">
        <v>10181</v>
      </c>
      <c r="D1726" s="280" t="s">
        <v>6984</v>
      </c>
      <c r="E1726" s="281" t="s">
        <v>92</v>
      </c>
      <c r="F1726" s="282">
        <v>1</v>
      </c>
      <c r="G1726" s="67"/>
      <c r="H1726" s="254">
        <f>ROUND(G1726*F1726,2)</f>
        <v>0</v>
      </c>
      <c r="I1726" s="284"/>
    </row>
    <row r="1727" spans="1:9" ht="336" x14ac:dyDescent="0.2">
      <c r="A1727" s="175"/>
      <c r="B1727" s="221" t="s">
        <v>1079</v>
      </c>
      <c r="C1727" s="209"/>
      <c r="D1727" s="227" t="s">
        <v>10182</v>
      </c>
      <c r="E1727" s="209"/>
      <c r="F1727" s="209"/>
      <c r="G1727" s="209"/>
      <c r="H1727" s="209"/>
      <c r="I1727" s="355"/>
    </row>
    <row r="1728" spans="1:9" ht="24.95" customHeight="1" x14ac:dyDescent="0.25">
      <c r="A1728" s="278" t="s">
        <v>3940</v>
      </c>
      <c r="B1728" s="278" t="s">
        <v>979</v>
      </c>
      <c r="C1728" s="279" t="s">
        <v>10183</v>
      </c>
      <c r="D1728" s="280" t="s">
        <v>6984</v>
      </c>
      <c r="E1728" s="281" t="s">
        <v>92</v>
      </c>
      <c r="F1728" s="282">
        <v>1</v>
      </c>
      <c r="G1728" s="67"/>
      <c r="H1728" s="254">
        <f>ROUND(G1728*F1728,2)</f>
        <v>0</v>
      </c>
      <c r="I1728" s="284"/>
    </row>
    <row r="1729" spans="1:9" ht="336" x14ac:dyDescent="0.2">
      <c r="A1729" s="175"/>
      <c r="B1729" s="221" t="s">
        <v>1079</v>
      </c>
      <c r="C1729" s="209"/>
      <c r="D1729" s="227" t="s">
        <v>10184</v>
      </c>
      <c r="E1729" s="209"/>
      <c r="F1729" s="209"/>
      <c r="G1729" s="209"/>
      <c r="H1729" s="209"/>
      <c r="I1729" s="355"/>
    </row>
    <row r="1730" spans="1:9" ht="24.95" customHeight="1" x14ac:dyDescent="0.2">
      <c r="A1730" s="1310">
        <v>181</v>
      </c>
      <c r="B1730" s="1311"/>
      <c r="C1730" s="1311"/>
      <c r="D1730" s="1311"/>
      <c r="E1730" s="1311"/>
      <c r="F1730" s="1311"/>
      <c r="G1730" s="1311"/>
      <c r="H1730" s="1311"/>
      <c r="I1730" s="1312"/>
    </row>
    <row r="1731" spans="1:9" ht="12" customHeight="1" x14ac:dyDescent="0.2">
      <c r="A1731" s="982"/>
      <c r="B1731" s="983"/>
      <c r="C1731" s="983"/>
      <c r="D1731" s="983"/>
      <c r="E1731" s="983"/>
      <c r="F1731" s="983"/>
      <c r="G1731" s="983"/>
      <c r="H1731" s="983"/>
      <c r="I1731" s="984"/>
    </row>
    <row r="1732" spans="1:9" ht="12" customHeight="1" x14ac:dyDescent="0.2">
      <c r="A1732" s="985"/>
      <c r="B1732" s="986"/>
      <c r="C1732" s="986"/>
      <c r="D1732" s="986"/>
      <c r="E1732" s="986"/>
      <c r="F1732" s="986"/>
      <c r="G1732" s="986"/>
      <c r="H1732" s="986"/>
      <c r="I1732" s="987"/>
    </row>
    <row r="1733" spans="1:9" ht="24.95" customHeight="1" x14ac:dyDescent="0.2">
      <c r="A1733" s="1310" t="s">
        <v>3949</v>
      </c>
      <c r="B1733" s="1311"/>
      <c r="C1733" s="1311"/>
      <c r="D1733" s="1311"/>
      <c r="E1733" s="1311"/>
      <c r="F1733" s="1311"/>
      <c r="G1733" s="1311"/>
      <c r="H1733" s="1311"/>
      <c r="I1733" s="1312"/>
    </row>
    <row r="1734" spans="1:9" ht="12" customHeight="1" x14ac:dyDescent="0.2">
      <c r="A1734" s="982"/>
      <c r="B1734" s="983"/>
      <c r="C1734" s="983"/>
      <c r="D1734" s="983"/>
      <c r="E1734" s="983"/>
      <c r="F1734" s="983"/>
      <c r="G1734" s="983"/>
      <c r="H1734" s="983"/>
      <c r="I1734" s="984"/>
    </row>
    <row r="1735" spans="1:9" ht="12" customHeight="1" x14ac:dyDescent="0.2">
      <c r="A1735" s="985"/>
      <c r="B1735" s="986"/>
      <c r="C1735" s="986"/>
      <c r="D1735" s="986"/>
      <c r="E1735" s="986"/>
      <c r="F1735" s="986"/>
      <c r="G1735" s="986"/>
      <c r="H1735" s="986"/>
      <c r="I1735" s="987"/>
    </row>
    <row r="1736" spans="1:9" ht="24.95" customHeight="1" x14ac:dyDescent="0.25">
      <c r="A1736" s="278" t="s">
        <v>3953</v>
      </c>
      <c r="B1736" s="278" t="s">
        <v>979</v>
      </c>
      <c r="C1736" s="279" t="s">
        <v>10185</v>
      </c>
      <c r="D1736" s="280" t="s">
        <v>6981</v>
      </c>
      <c r="E1736" s="281" t="s">
        <v>92</v>
      </c>
      <c r="F1736" s="282">
        <v>1</v>
      </c>
      <c r="G1736" s="67"/>
      <c r="H1736" s="254">
        <f>ROUND(G1736*F1736,2)</f>
        <v>0</v>
      </c>
      <c r="I1736" s="284"/>
    </row>
    <row r="1737" spans="1:9" ht="409.5" x14ac:dyDescent="0.2">
      <c r="A1737" s="175"/>
      <c r="B1737" s="221" t="s">
        <v>1079</v>
      </c>
      <c r="C1737" s="209"/>
      <c r="D1737" s="356" t="s">
        <v>10186</v>
      </c>
      <c r="E1737" s="209"/>
      <c r="F1737" s="209"/>
      <c r="G1737" s="209"/>
      <c r="H1737" s="209"/>
      <c r="I1737" s="355"/>
    </row>
    <row r="1738" spans="1:9" ht="24.95" customHeight="1" x14ac:dyDescent="0.25">
      <c r="A1738" s="278" t="s">
        <v>3957</v>
      </c>
      <c r="B1738" s="278" t="s">
        <v>979</v>
      </c>
      <c r="C1738" s="279" t="s">
        <v>10187</v>
      </c>
      <c r="D1738" s="280" t="s">
        <v>10188</v>
      </c>
      <c r="E1738" s="281" t="s">
        <v>92</v>
      </c>
      <c r="F1738" s="282">
        <v>1</v>
      </c>
      <c r="G1738" s="67"/>
      <c r="H1738" s="254">
        <f>ROUND(G1738*F1738,2)</f>
        <v>0</v>
      </c>
      <c r="I1738" s="284"/>
    </row>
    <row r="1739" spans="1:9" ht="336" x14ac:dyDescent="0.2">
      <c r="A1739" s="175"/>
      <c r="B1739" s="221" t="s">
        <v>1079</v>
      </c>
      <c r="C1739" s="209"/>
      <c r="D1739" s="227" t="s">
        <v>10189</v>
      </c>
      <c r="E1739" s="209"/>
      <c r="F1739" s="209"/>
      <c r="G1739" s="209"/>
      <c r="H1739" s="209"/>
      <c r="I1739" s="355"/>
    </row>
    <row r="1740" spans="1:9" ht="24.95" customHeight="1" x14ac:dyDescent="0.25">
      <c r="A1740" s="278" t="s">
        <v>3962</v>
      </c>
      <c r="B1740" s="278" t="s">
        <v>979</v>
      </c>
      <c r="C1740" s="279" t="s">
        <v>10190</v>
      </c>
      <c r="D1740" s="280" t="s">
        <v>10188</v>
      </c>
      <c r="E1740" s="281" t="s">
        <v>92</v>
      </c>
      <c r="F1740" s="282">
        <v>1</v>
      </c>
      <c r="G1740" s="67"/>
      <c r="H1740" s="254">
        <f>ROUND(G1740*F1740,2)</f>
        <v>0</v>
      </c>
      <c r="I1740" s="284"/>
    </row>
    <row r="1741" spans="1:9" ht="336" x14ac:dyDescent="0.2">
      <c r="A1741" s="175"/>
      <c r="B1741" s="221" t="s">
        <v>1079</v>
      </c>
      <c r="C1741" s="209"/>
      <c r="D1741" s="227" t="s">
        <v>10189</v>
      </c>
      <c r="E1741" s="209"/>
      <c r="F1741" s="209"/>
      <c r="G1741" s="209"/>
      <c r="H1741" s="209"/>
      <c r="I1741" s="355"/>
    </row>
    <row r="1742" spans="1:9" ht="24.95" customHeight="1" x14ac:dyDescent="0.25">
      <c r="A1742" s="278" t="s">
        <v>3966</v>
      </c>
      <c r="B1742" s="278" t="s">
        <v>979</v>
      </c>
      <c r="C1742" s="279" t="s">
        <v>10191</v>
      </c>
      <c r="D1742" s="280" t="s">
        <v>10188</v>
      </c>
      <c r="E1742" s="281" t="s">
        <v>92</v>
      </c>
      <c r="F1742" s="282">
        <v>1</v>
      </c>
      <c r="G1742" s="67"/>
      <c r="H1742" s="254">
        <f>ROUND(G1742*F1742,2)</f>
        <v>0</v>
      </c>
      <c r="I1742" s="284"/>
    </row>
    <row r="1743" spans="1:9" ht="336" x14ac:dyDescent="0.2">
      <c r="A1743" s="175"/>
      <c r="B1743" s="221" t="s">
        <v>1079</v>
      </c>
      <c r="C1743" s="209"/>
      <c r="D1743" s="227" t="s">
        <v>10192</v>
      </c>
      <c r="E1743" s="209"/>
      <c r="F1743" s="209"/>
      <c r="G1743" s="209"/>
      <c r="H1743" s="209"/>
      <c r="I1743" s="355"/>
    </row>
    <row r="1744" spans="1:9" ht="24.95" customHeight="1" x14ac:dyDescent="0.25">
      <c r="A1744" s="278" t="s">
        <v>3968</v>
      </c>
      <c r="B1744" s="278" t="s">
        <v>979</v>
      </c>
      <c r="C1744" s="279" t="s">
        <v>10193</v>
      </c>
      <c r="D1744" s="280" t="s">
        <v>10188</v>
      </c>
      <c r="E1744" s="281" t="s">
        <v>92</v>
      </c>
      <c r="F1744" s="282">
        <v>1</v>
      </c>
      <c r="G1744" s="67"/>
      <c r="H1744" s="254">
        <f>ROUND(G1744*F1744,2)</f>
        <v>0</v>
      </c>
      <c r="I1744" s="284"/>
    </row>
    <row r="1745" spans="1:9" ht="336" x14ac:dyDescent="0.2">
      <c r="A1745" s="175"/>
      <c r="B1745" s="221" t="s">
        <v>1079</v>
      </c>
      <c r="C1745" s="209"/>
      <c r="D1745" s="227" t="s">
        <v>10194</v>
      </c>
      <c r="E1745" s="209"/>
      <c r="F1745" s="209"/>
      <c r="G1745" s="209"/>
      <c r="H1745" s="209"/>
      <c r="I1745" s="355"/>
    </row>
    <row r="1746" spans="1:9" ht="24.95" customHeight="1" x14ac:dyDescent="0.25">
      <c r="A1746" s="278" t="s">
        <v>3975</v>
      </c>
      <c r="B1746" s="278" t="s">
        <v>979</v>
      </c>
      <c r="C1746" s="279" t="s">
        <v>10195</v>
      </c>
      <c r="D1746" s="280" t="s">
        <v>10175</v>
      </c>
      <c r="E1746" s="281" t="s">
        <v>92</v>
      </c>
      <c r="F1746" s="282">
        <v>1</v>
      </c>
      <c r="G1746" s="67"/>
      <c r="H1746" s="254">
        <f>ROUND(G1746*F1746,2)</f>
        <v>0</v>
      </c>
      <c r="I1746" s="284"/>
    </row>
    <row r="1747" spans="1:9" ht="409.5" x14ac:dyDescent="0.2">
      <c r="A1747" s="175"/>
      <c r="B1747" s="221" t="s">
        <v>1079</v>
      </c>
      <c r="C1747" s="209"/>
      <c r="D1747" s="356" t="s">
        <v>10196</v>
      </c>
      <c r="E1747" s="209"/>
      <c r="F1747" s="209"/>
      <c r="G1747" s="209"/>
      <c r="H1747" s="209"/>
      <c r="I1747" s="355"/>
    </row>
    <row r="1748" spans="1:9" ht="24.95" customHeight="1" x14ac:dyDescent="0.25">
      <c r="A1748" s="278" t="s">
        <v>3982</v>
      </c>
      <c r="B1748" s="278" t="s">
        <v>979</v>
      </c>
      <c r="C1748" s="279" t="s">
        <v>10197</v>
      </c>
      <c r="D1748" s="280" t="s">
        <v>6981</v>
      </c>
      <c r="E1748" s="281" t="s">
        <v>92</v>
      </c>
      <c r="F1748" s="282">
        <v>1</v>
      </c>
      <c r="G1748" s="67"/>
      <c r="H1748" s="254">
        <f>ROUND(G1748*F1748,2)</f>
        <v>0</v>
      </c>
      <c r="I1748" s="284"/>
    </row>
    <row r="1749" spans="1:9" ht="409.5" x14ac:dyDescent="0.2">
      <c r="A1749" s="175"/>
      <c r="B1749" s="221" t="s">
        <v>1079</v>
      </c>
      <c r="C1749" s="209"/>
      <c r="D1749" s="356" t="s">
        <v>10198</v>
      </c>
      <c r="E1749" s="209"/>
      <c r="F1749" s="209"/>
      <c r="G1749" s="209"/>
      <c r="H1749" s="209"/>
      <c r="I1749" s="355"/>
    </row>
    <row r="1750" spans="1:9" ht="24.95" customHeight="1" x14ac:dyDescent="0.25">
      <c r="A1750" s="278" t="s">
        <v>3989</v>
      </c>
      <c r="B1750" s="278" t="s">
        <v>979</v>
      </c>
      <c r="C1750" s="279" t="s">
        <v>10199</v>
      </c>
      <c r="D1750" s="280" t="s">
        <v>10188</v>
      </c>
      <c r="E1750" s="281" t="s">
        <v>92</v>
      </c>
      <c r="F1750" s="282">
        <v>1</v>
      </c>
      <c r="G1750" s="67"/>
      <c r="H1750" s="254">
        <f>ROUND(G1750*F1750,2)</f>
        <v>0</v>
      </c>
      <c r="I1750" s="284"/>
    </row>
    <row r="1751" spans="1:9" ht="324" x14ac:dyDescent="0.2">
      <c r="A1751" s="175"/>
      <c r="B1751" s="221" t="s">
        <v>1079</v>
      </c>
      <c r="C1751" s="209"/>
      <c r="D1751" s="227" t="s">
        <v>10200</v>
      </c>
      <c r="E1751" s="209"/>
      <c r="F1751" s="209"/>
      <c r="G1751" s="209"/>
      <c r="H1751" s="209"/>
      <c r="I1751" s="355"/>
    </row>
    <row r="1752" spans="1:9" ht="24.95" customHeight="1" x14ac:dyDescent="0.25">
      <c r="A1752" s="278" t="s">
        <v>3993</v>
      </c>
      <c r="B1752" s="278" t="s">
        <v>979</v>
      </c>
      <c r="C1752" s="279" t="s">
        <v>10201</v>
      </c>
      <c r="D1752" s="280" t="s">
        <v>6981</v>
      </c>
      <c r="E1752" s="281" t="s">
        <v>92</v>
      </c>
      <c r="F1752" s="282">
        <v>1</v>
      </c>
      <c r="G1752" s="67"/>
      <c r="H1752" s="254">
        <f>ROUND(G1752*F1752,2)</f>
        <v>0</v>
      </c>
      <c r="I1752" s="284"/>
    </row>
    <row r="1753" spans="1:9" ht="409.5" x14ac:dyDescent="0.2">
      <c r="A1753" s="175"/>
      <c r="B1753" s="221" t="s">
        <v>1079</v>
      </c>
      <c r="C1753" s="209"/>
      <c r="D1753" s="356" t="s">
        <v>10202</v>
      </c>
      <c r="E1753" s="209"/>
      <c r="F1753" s="209"/>
      <c r="G1753" s="209"/>
      <c r="H1753" s="209"/>
      <c r="I1753" s="355"/>
    </row>
    <row r="1754" spans="1:9" ht="24.95" customHeight="1" x14ac:dyDescent="0.25">
      <c r="A1754" s="278" t="s">
        <v>3998</v>
      </c>
      <c r="B1754" s="278" t="s">
        <v>979</v>
      </c>
      <c r="C1754" s="279" t="s">
        <v>10203</v>
      </c>
      <c r="D1754" s="280" t="s">
        <v>10188</v>
      </c>
      <c r="E1754" s="281" t="s">
        <v>92</v>
      </c>
      <c r="F1754" s="282">
        <v>1</v>
      </c>
      <c r="G1754" s="67"/>
      <c r="H1754" s="254">
        <f>ROUND(G1754*F1754,2)</f>
        <v>0</v>
      </c>
      <c r="I1754" s="284"/>
    </row>
    <row r="1755" spans="1:9" ht="324" x14ac:dyDescent="0.2">
      <c r="A1755" s="175"/>
      <c r="B1755" s="221" t="s">
        <v>1079</v>
      </c>
      <c r="C1755" s="209"/>
      <c r="D1755" s="227" t="s">
        <v>10200</v>
      </c>
      <c r="E1755" s="209"/>
      <c r="F1755" s="209"/>
      <c r="G1755" s="209"/>
      <c r="H1755" s="209"/>
      <c r="I1755" s="355"/>
    </row>
    <row r="1756" spans="1:9" s="46" customFormat="1" ht="24.95" customHeight="1" x14ac:dyDescent="0.25">
      <c r="A1756" s="298"/>
      <c r="B1756" s="351" t="s">
        <v>977</v>
      </c>
      <c r="C1756" s="352" t="s">
        <v>4291</v>
      </c>
      <c r="D1756" s="352" t="s">
        <v>795</v>
      </c>
      <c r="E1756" s="353"/>
      <c r="F1756" s="354"/>
      <c r="G1756" s="354"/>
      <c r="H1756" s="116">
        <f>SUM(H1757:H1792)</f>
        <v>0</v>
      </c>
      <c r="I1756" s="277"/>
    </row>
    <row r="1757" spans="1:9" ht="24.95" customHeight="1" x14ac:dyDescent="0.25">
      <c r="A1757" s="964" t="s">
        <v>4003</v>
      </c>
      <c r="B1757" s="964" t="s">
        <v>979</v>
      </c>
      <c r="C1757" s="965" t="s">
        <v>10204</v>
      </c>
      <c r="D1757" s="966" t="s">
        <v>7021</v>
      </c>
      <c r="E1757" s="967" t="s">
        <v>92</v>
      </c>
      <c r="F1757" s="968">
        <v>5</v>
      </c>
      <c r="G1757" s="67"/>
      <c r="H1757" s="970">
        <f>ROUND(G1757*F1757,2)</f>
        <v>0</v>
      </c>
      <c r="I1757" s="979"/>
    </row>
    <row r="1758" spans="1:9" ht="312" x14ac:dyDescent="0.2">
      <c r="A1758" s="972"/>
      <c r="B1758" s="973" t="s">
        <v>1079</v>
      </c>
      <c r="C1758" s="974"/>
      <c r="D1758" s="1005" t="s">
        <v>7022</v>
      </c>
      <c r="E1758" s="974"/>
      <c r="F1758" s="974"/>
      <c r="G1758" s="974"/>
      <c r="H1758" s="974"/>
      <c r="I1758" s="988"/>
    </row>
    <row r="1759" spans="1:9" ht="24.95" customHeight="1" x14ac:dyDescent="0.25">
      <c r="A1759" s="278" t="s">
        <v>7029</v>
      </c>
      <c r="B1759" s="278" t="s">
        <v>979</v>
      </c>
      <c r="C1759" s="279" t="s">
        <v>10205</v>
      </c>
      <c r="D1759" s="280" t="s">
        <v>7003</v>
      </c>
      <c r="E1759" s="281" t="s">
        <v>92</v>
      </c>
      <c r="F1759" s="282">
        <v>24</v>
      </c>
      <c r="G1759" s="67"/>
      <c r="H1759" s="254">
        <f>ROUND(G1759*F1759,2)</f>
        <v>0</v>
      </c>
      <c r="I1759" s="284"/>
    </row>
    <row r="1760" spans="1:9" ht="156" x14ac:dyDescent="0.2">
      <c r="A1760" s="175"/>
      <c r="B1760" s="221" t="s">
        <v>1079</v>
      </c>
      <c r="C1760" s="209"/>
      <c r="D1760" s="227" t="s">
        <v>7004</v>
      </c>
      <c r="E1760" s="209"/>
      <c r="F1760" s="209"/>
      <c r="G1760" s="209"/>
      <c r="H1760" s="209"/>
      <c r="I1760" s="355"/>
    </row>
    <row r="1761" spans="1:9" ht="24.95" customHeight="1" x14ac:dyDescent="0.25">
      <c r="A1761" s="278" t="s">
        <v>7033</v>
      </c>
      <c r="B1761" s="278" t="s">
        <v>979</v>
      </c>
      <c r="C1761" s="279" t="s">
        <v>10206</v>
      </c>
      <c r="D1761" s="280" t="s">
        <v>7006</v>
      </c>
      <c r="E1761" s="281" t="s">
        <v>92</v>
      </c>
      <c r="F1761" s="282">
        <v>28</v>
      </c>
      <c r="G1761" s="67"/>
      <c r="H1761" s="254">
        <f>ROUND(G1761*F1761,2)</f>
        <v>0</v>
      </c>
      <c r="I1761" s="284"/>
    </row>
    <row r="1762" spans="1:9" ht="252" x14ac:dyDescent="0.2">
      <c r="A1762" s="175"/>
      <c r="B1762" s="221" t="s">
        <v>1079</v>
      </c>
      <c r="C1762" s="209"/>
      <c r="D1762" s="227" t="s">
        <v>10207</v>
      </c>
      <c r="E1762" s="209"/>
      <c r="F1762" s="209"/>
      <c r="G1762" s="209"/>
      <c r="H1762" s="209"/>
      <c r="I1762" s="355"/>
    </row>
    <row r="1763" spans="1:9" ht="24.95" customHeight="1" x14ac:dyDescent="0.25">
      <c r="A1763" s="278" t="s">
        <v>4025</v>
      </c>
      <c r="B1763" s="278" t="s">
        <v>979</v>
      </c>
      <c r="C1763" s="279" t="s">
        <v>10208</v>
      </c>
      <c r="D1763" s="280" t="s">
        <v>7009</v>
      </c>
      <c r="E1763" s="281" t="s">
        <v>92</v>
      </c>
      <c r="F1763" s="282">
        <v>80</v>
      </c>
      <c r="G1763" s="67"/>
      <c r="H1763" s="254">
        <f>ROUND(G1763*F1763,2)</f>
        <v>0</v>
      </c>
      <c r="I1763" s="284"/>
    </row>
    <row r="1764" spans="1:9" ht="156" x14ac:dyDescent="0.2">
      <c r="A1764" s="175"/>
      <c r="B1764" s="221" t="s">
        <v>1079</v>
      </c>
      <c r="C1764" s="209"/>
      <c r="D1764" s="227" t="s">
        <v>7010</v>
      </c>
      <c r="E1764" s="209"/>
      <c r="F1764" s="209"/>
      <c r="G1764" s="209"/>
      <c r="H1764" s="209"/>
      <c r="I1764" s="355"/>
    </row>
    <row r="1765" spans="1:9" ht="24.95" customHeight="1" x14ac:dyDescent="0.25">
      <c r="A1765" s="964" t="s">
        <v>4031</v>
      </c>
      <c r="B1765" s="964" t="s">
        <v>979</v>
      </c>
      <c r="C1765" s="965" t="s">
        <v>10209</v>
      </c>
      <c r="D1765" s="966" t="s">
        <v>7012</v>
      </c>
      <c r="E1765" s="967" t="s">
        <v>92</v>
      </c>
      <c r="F1765" s="968">
        <v>5</v>
      </c>
      <c r="G1765" s="67"/>
      <c r="H1765" s="970">
        <f>ROUND(G1765*F1765,2)</f>
        <v>0</v>
      </c>
      <c r="I1765" s="979"/>
    </row>
    <row r="1766" spans="1:9" ht="312" x14ac:dyDescent="0.2">
      <c r="A1766" s="972"/>
      <c r="B1766" s="973" t="s">
        <v>1079</v>
      </c>
      <c r="C1766" s="974"/>
      <c r="D1766" s="1005" t="s">
        <v>7013</v>
      </c>
      <c r="E1766" s="974"/>
      <c r="F1766" s="974"/>
      <c r="G1766" s="974"/>
      <c r="H1766" s="974"/>
      <c r="I1766" s="988"/>
    </row>
    <row r="1767" spans="1:9" ht="24.95" customHeight="1" x14ac:dyDescent="0.25">
      <c r="A1767" s="278" t="s">
        <v>4036</v>
      </c>
      <c r="B1767" s="278" t="s">
        <v>979</v>
      </c>
      <c r="C1767" s="279" t="s">
        <v>10210</v>
      </c>
      <c r="D1767" s="280" t="s">
        <v>7015</v>
      </c>
      <c r="E1767" s="281" t="s">
        <v>92</v>
      </c>
      <c r="F1767" s="282">
        <v>5</v>
      </c>
      <c r="G1767" s="67"/>
      <c r="H1767" s="254">
        <f>ROUND(G1767*F1767,2)</f>
        <v>0</v>
      </c>
      <c r="I1767" s="284"/>
    </row>
    <row r="1768" spans="1:9" ht="312" x14ac:dyDescent="0.2">
      <c r="A1768" s="175"/>
      <c r="B1768" s="221" t="s">
        <v>1079</v>
      </c>
      <c r="C1768" s="209"/>
      <c r="D1768" s="227" t="s">
        <v>7016</v>
      </c>
      <c r="E1768" s="209"/>
      <c r="F1768" s="209"/>
      <c r="G1768" s="209"/>
      <c r="H1768" s="209"/>
      <c r="I1768" s="355"/>
    </row>
    <row r="1769" spans="1:9" ht="24.95" customHeight="1" x14ac:dyDescent="0.25">
      <c r="A1769" s="964" t="s">
        <v>4041</v>
      </c>
      <c r="B1769" s="964" t="s">
        <v>979</v>
      </c>
      <c r="C1769" s="965" t="s">
        <v>10211</v>
      </c>
      <c r="D1769" s="966" t="s">
        <v>10212</v>
      </c>
      <c r="E1769" s="967" t="s">
        <v>92</v>
      </c>
      <c r="F1769" s="968">
        <v>2</v>
      </c>
      <c r="G1769" s="67"/>
      <c r="H1769" s="970">
        <f>ROUND(G1769*F1769,2)</f>
        <v>0</v>
      </c>
      <c r="I1769" s="979"/>
    </row>
    <row r="1770" spans="1:9" ht="312" x14ac:dyDescent="0.2">
      <c r="A1770" s="972"/>
      <c r="B1770" s="973" t="s">
        <v>1079</v>
      </c>
      <c r="C1770" s="974"/>
      <c r="D1770" s="1005" t="s">
        <v>10213</v>
      </c>
      <c r="E1770" s="974"/>
      <c r="F1770" s="974"/>
      <c r="G1770" s="974"/>
      <c r="H1770" s="974"/>
      <c r="I1770" s="988"/>
    </row>
    <row r="1771" spans="1:9" ht="24.95" customHeight="1" x14ac:dyDescent="0.25">
      <c r="A1771" s="964" t="s">
        <v>4046</v>
      </c>
      <c r="B1771" s="964" t="s">
        <v>979</v>
      </c>
      <c r="C1771" s="965" t="s">
        <v>10214</v>
      </c>
      <c r="D1771" s="966" t="s">
        <v>10215</v>
      </c>
      <c r="E1771" s="967" t="s">
        <v>92</v>
      </c>
      <c r="F1771" s="968">
        <v>2</v>
      </c>
      <c r="G1771" s="67"/>
      <c r="H1771" s="970">
        <f>ROUND(G1771*F1771,2)</f>
        <v>0</v>
      </c>
      <c r="I1771" s="979"/>
    </row>
    <row r="1772" spans="1:9" ht="312" x14ac:dyDescent="0.2">
      <c r="A1772" s="972"/>
      <c r="B1772" s="973" t="s">
        <v>1079</v>
      </c>
      <c r="C1772" s="974"/>
      <c r="D1772" s="1005" t="s">
        <v>10216</v>
      </c>
      <c r="E1772" s="974"/>
      <c r="F1772" s="974"/>
      <c r="G1772" s="974"/>
      <c r="H1772" s="974"/>
      <c r="I1772" s="988"/>
    </row>
    <row r="1773" spans="1:9" ht="24.95" customHeight="1" x14ac:dyDescent="0.25">
      <c r="A1773" s="964" t="s">
        <v>1322</v>
      </c>
      <c r="B1773" s="964" t="s">
        <v>979</v>
      </c>
      <c r="C1773" s="965" t="s">
        <v>10217</v>
      </c>
      <c r="D1773" s="966" t="s">
        <v>7031</v>
      </c>
      <c r="E1773" s="967" t="s">
        <v>92</v>
      </c>
      <c r="F1773" s="968">
        <v>1</v>
      </c>
      <c r="G1773" s="67"/>
      <c r="H1773" s="970">
        <f>ROUND(G1773*F1773,2)</f>
        <v>0</v>
      </c>
      <c r="I1773" s="979"/>
    </row>
    <row r="1774" spans="1:9" ht="252" x14ac:dyDescent="0.2">
      <c r="A1774" s="972"/>
      <c r="B1774" s="973" t="s">
        <v>1079</v>
      </c>
      <c r="C1774" s="974"/>
      <c r="D1774" s="1005" t="s">
        <v>7032</v>
      </c>
      <c r="E1774" s="974"/>
      <c r="F1774" s="974"/>
      <c r="G1774" s="974"/>
      <c r="H1774" s="974"/>
      <c r="I1774" s="988"/>
    </row>
    <row r="1775" spans="1:9" ht="24.95" customHeight="1" x14ac:dyDescent="0.25">
      <c r="A1775" s="278" t="s">
        <v>4055</v>
      </c>
      <c r="B1775" s="278" t="s">
        <v>979</v>
      </c>
      <c r="C1775" s="279" t="s">
        <v>10218</v>
      </c>
      <c r="D1775" s="280" t="s">
        <v>10219</v>
      </c>
      <c r="E1775" s="281" t="s">
        <v>92</v>
      </c>
      <c r="F1775" s="282">
        <v>1</v>
      </c>
      <c r="G1775" s="67"/>
      <c r="H1775" s="254">
        <f>ROUND(G1775*F1775,2)</f>
        <v>0</v>
      </c>
      <c r="I1775" s="284"/>
    </row>
    <row r="1776" spans="1:9" ht="312" x14ac:dyDescent="0.2">
      <c r="A1776" s="175"/>
      <c r="B1776" s="221" t="s">
        <v>1079</v>
      </c>
      <c r="C1776" s="209"/>
      <c r="D1776" s="227" t="s">
        <v>10220</v>
      </c>
      <c r="E1776" s="209"/>
      <c r="F1776" s="209"/>
      <c r="G1776" s="209"/>
      <c r="H1776" s="209"/>
      <c r="I1776" s="355"/>
    </row>
    <row r="1777" spans="1:9" ht="24.95" customHeight="1" x14ac:dyDescent="0.25">
      <c r="A1777" s="278" t="s">
        <v>4060</v>
      </c>
      <c r="B1777" s="278" t="s">
        <v>979</v>
      </c>
      <c r="C1777" s="279" t="s">
        <v>10221</v>
      </c>
      <c r="D1777" s="280" t="s">
        <v>7041</v>
      </c>
      <c r="E1777" s="281" t="s">
        <v>92</v>
      </c>
      <c r="F1777" s="282">
        <v>1</v>
      </c>
      <c r="G1777" s="67"/>
      <c r="H1777" s="254">
        <f>ROUND(G1777*F1777,2)</f>
        <v>0</v>
      </c>
      <c r="I1777" s="284"/>
    </row>
    <row r="1778" spans="1:9" ht="252" x14ac:dyDescent="0.2">
      <c r="A1778" s="175"/>
      <c r="B1778" s="221" t="s">
        <v>1079</v>
      </c>
      <c r="C1778" s="209"/>
      <c r="D1778" s="227" t="s">
        <v>7042</v>
      </c>
      <c r="E1778" s="209"/>
      <c r="F1778" s="209"/>
      <c r="G1778" s="209"/>
      <c r="H1778" s="209"/>
      <c r="I1778" s="355"/>
    </row>
    <row r="1779" spans="1:9" ht="24.95" customHeight="1" x14ac:dyDescent="0.25">
      <c r="A1779" s="278" t="s">
        <v>4065</v>
      </c>
      <c r="B1779" s="278" t="s">
        <v>979</v>
      </c>
      <c r="C1779" s="279" t="s">
        <v>10222</v>
      </c>
      <c r="D1779" s="280" t="s">
        <v>10223</v>
      </c>
      <c r="E1779" s="281" t="s">
        <v>92</v>
      </c>
      <c r="F1779" s="282">
        <v>9</v>
      </c>
      <c r="G1779" s="67"/>
      <c r="H1779" s="254">
        <f>ROUND(G1779*F1779,2)</f>
        <v>0</v>
      </c>
      <c r="I1779" s="284"/>
    </row>
    <row r="1780" spans="1:9" ht="252" x14ac:dyDescent="0.2">
      <c r="A1780" s="175"/>
      <c r="B1780" s="221" t="s">
        <v>1079</v>
      </c>
      <c r="C1780" s="209"/>
      <c r="D1780" s="227" t="s">
        <v>10224</v>
      </c>
      <c r="E1780" s="209"/>
      <c r="F1780" s="209"/>
      <c r="G1780" s="209"/>
      <c r="H1780" s="209"/>
      <c r="I1780" s="355"/>
    </row>
    <row r="1781" spans="1:9" ht="24.95" customHeight="1" x14ac:dyDescent="0.25">
      <c r="A1781" s="278" t="s">
        <v>4071</v>
      </c>
      <c r="B1781" s="278" t="s">
        <v>979</v>
      </c>
      <c r="C1781" s="279" t="s">
        <v>10225</v>
      </c>
      <c r="D1781" s="280" t="s">
        <v>7047</v>
      </c>
      <c r="E1781" s="281" t="s">
        <v>92</v>
      </c>
      <c r="F1781" s="282">
        <v>4</v>
      </c>
      <c r="G1781" s="67"/>
      <c r="H1781" s="254">
        <f>ROUND(G1781*F1781,2)</f>
        <v>0</v>
      </c>
      <c r="I1781" s="284"/>
    </row>
    <row r="1782" spans="1:9" ht="252" x14ac:dyDescent="0.2">
      <c r="A1782" s="175"/>
      <c r="B1782" s="221" t="s">
        <v>1079</v>
      </c>
      <c r="C1782" s="209"/>
      <c r="D1782" s="227" t="s">
        <v>7048</v>
      </c>
      <c r="E1782" s="209"/>
      <c r="F1782" s="209"/>
      <c r="G1782" s="209"/>
      <c r="H1782" s="209"/>
      <c r="I1782" s="355"/>
    </row>
    <row r="1783" spans="1:9" ht="24.95" customHeight="1" x14ac:dyDescent="0.25">
      <c r="A1783" s="278" t="s">
        <v>4077</v>
      </c>
      <c r="B1783" s="278" t="s">
        <v>979</v>
      </c>
      <c r="C1783" s="279" t="s">
        <v>10226</v>
      </c>
      <c r="D1783" s="280" t="s">
        <v>10227</v>
      </c>
      <c r="E1783" s="281" t="s">
        <v>92</v>
      </c>
      <c r="F1783" s="282">
        <v>1</v>
      </c>
      <c r="G1783" s="67"/>
      <c r="H1783" s="254">
        <f>ROUND(G1783*F1783,2)</f>
        <v>0</v>
      </c>
      <c r="I1783" s="284"/>
    </row>
    <row r="1784" spans="1:9" ht="252" x14ac:dyDescent="0.2">
      <c r="A1784" s="175"/>
      <c r="B1784" s="221" t="s">
        <v>1079</v>
      </c>
      <c r="C1784" s="209"/>
      <c r="D1784" s="227" t="s">
        <v>7045</v>
      </c>
      <c r="E1784" s="209"/>
      <c r="F1784" s="209"/>
      <c r="G1784" s="209"/>
      <c r="H1784" s="209"/>
      <c r="I1784" s="355"/>
    </row>
    <row r="1785" spans="1:9" ht="24.95" customHeight="1" x14ac:dyDescent="0.25">
      <c r="A1785" s="278" t="s">
        <v>4082</v>
      </c>
      <c r="B1785" s="278" t="s">
        <v>979</v>
      </c>
      <c r="C1785" s="279" t="s">
        <v>10228</v>
      </c>
      <c r="D1785" s="280" t="s">
        <v>10229</v>
      </c>
      <c r="E1785" s="281" t="s">
        <v>92</v>
      </c>
      <c r="F1785" s="282">
        <v>1</v>
      </c>
      <c r="G1785" s="67"/>
      <c r="H1785" s="254">
        <f>ROUND(G1785*F1785,2)</f>
        <v>0</v>
      </c>
      <c r="I1785" s="284"/>
    </row>
    <row r="1786" spans="1:9" ht="312" x14ac:dyDescent="0.2">
      <c r="A1786" s="175"/>
      <c r="B1786" s="221" t="s">
        <v>1079</v>
      </c>
      <c r="C1786" s="209"/>
      <c r="D1786" s="227" t="s">
        <v>10230</v>
      </c>
      <c r="E1786" s="209"/>
      <c r="F1786" s="209"/>
      <c r="G1786" s="209"/>
      <c r="H1786" s="209"/>
      <c r="I1786" s="355"/>
    </row>
    <row r="1787" spans="1:9" ht="24.95" customHeight="1" x14ac:dyDescent="0.25">
      <c r="A1787" s="278" t="s">
        <v>4086</v>
      </c>
      <c r="B1787" s="278" t="s">
        <v>979</v>
      </c>
      <c r="C1787" s="279" t="s">
        <v>10231</v>
      </c>
      <c r="D1787" s="280" t="s">
        <v>10232</v>
      </c>
      <c r="E1787" s="281" t="s">
        <v>92</v>
      </c>
      <c r="F1787" s="282">
        <v>1</v>
      </c>
      <c r="G1787" s="67"/>
      <c r="H1787" s="254">
        <f>ROUND(G1787*F1787,2)</f>
        <v>0</v>
      </c>
      <c r="I1787" s="284"/>
    </row>
    <row r="1788" spans="1:9" ht="312" x14ac:dyDescent="0.2">
      <c r="A1788" s="175"/>
      <c r="B1788" s="221" t="s">
        <v>1079</v>
      </c>
      <c r="C1788" s="209"/>
      <c r="D1788" s="227" t="s">
        <v>10233</v>
      </c>
      <c r="E1788" s="209"/>
      <c r="F1788" s="209"/>
      <c r="G1788" s="209"/>
      <c r="H1788" s="209"/>
      <c r="I1788" s="355"/>
    </row>
    <row r="1789" spans="1:9" ht="24.95" customHeight="1" x14ac:dyDescent="0.25">
      <c r="A1789" s="278" t="s">
        <v>7607</v>
      </c>
      <c r="B1789" s="278" t="s">
        <v>979</v>
      </c>
      <c r="C1789" s="279" t="s">
        <v>10234</v>
      </c>
      <c r="D1789" s="280" t="s">
        <v>10235</v>
      </c>
      <c r="E1789" s="281" t="s">
        <v>92</v>
      </c>
      <c r="F1789" s="282">
        <v>2</v>
      </c>
      <c r="G1789" s="67"/>
      <c r="H1789" s="254">
        <f>ROUND(G1789*F1789,2)</f>
        <v>0</v>
      </c>
      <c r="I1789" s="284"/>
    </row>
    <row r="1790" spans="1:9" ht="252" x14ac:dyDescent="0.2">
      <c r="A1790" s="175"/>
      <c r="B1790" s="221" t="s">
        <v>1079</v>
      </c>
      <c r="C1790" s="209"/>
      <c r="D1790" s="227" t="s">
        <v>10236</v>
      </c>
      <c r="E1790" s="209"/>
      <c r="F1790" s="209"/>
      <c r="G1790" s="209"/>
      <c r="H1790" s="209"/>
      <c r="I1790" s="355"/>
    </row>
    <row r="1791" spans="1:9" ht="24.95" customHeight="1" x14ac:dyDescent="0.2">
      <c r="A1791" s="278" t="s">
        <v>4096</v>
      </c>
      <c r="B1791" s="278" t="s">
        <v>979</v>
      </c>
      <c r="C1791" s="279" t="s">
        <v>7049</v>
      </c>
      <c r="D1791" s="285" t="s">
        <v>3803</v>
      </c>
      <c r="E1791" s="286"/>
      <c r="F1791" s="286"/>
      <c r="G1791" s="286"/>
      <c r="H1791" s="286"/>
      <c r="I1791" s="287"/>
    </row>
    <row r="1792" spans="1:9" ht="120" x14ac:dyDescent="0.2">
      <c r="A1792" s="175"/>
      <c r="B1792" s="221" t="s">
        <v>1079</v>
      </c>
      <c r="C1792" s="209"/>
      <c r="D1792" s="227" t="s">
        <v>7050</v>
      </c>
      <c r="E1792" s="209"/>
      <c r="F1792" s="209"/>
      <c r="G1792" s="209"/>
      <c r="H1792" s="209"/>
      <c r="I1792" s="355"/>
    </row>
    <row r="1793" spans="1:9" ht="24.95" customHeight="1" x14ac:dyDescent="0.2">
      <c r="A1793" s="115"/>
      <c r="B1793" s="347" t="s">
        <v>977</v>
      </c>
      <c r="C1793" s="100" t="s">
        <v>1145</v>
      </c>
      <c r="D1793" s="100" t="s">
        <v>2903</v>
      </c>
      <c r="E1793" s="348"/>
      <c r="F1793" s="349"/>
      <c r="G1793" s="349"/>
      <c r="H1793" s="350">
        <f>H1794</f>
        <v>0</v>
      </c>
      <c r="I1793" s="276"/>
    </row>
    <row r="1794" spans="1:9" s="46" customFormat="1" ht="24.95" customHeight="1" x14ac:dyDescent="0.25">
      <c r="A1794" s="298"/>
      <c r="B1794" s="351" t="s">
        <v>977</v>
      </c>
      <c r="C1794" s="352" t="s">
        <v>4304</v>
      </c>
      <c r="D1794" s="352" t="s">
        <v>2905</v>
      </c>
      <c r="E1794" s="353"/>
      <c r="F1794" s="354"/>
      <c r="G1794" s="354"/>
      <c r="H1794" s="116">
        <f>SUM(H1795:H1797)</f>
        <v>0</v>
      </c>
      <c r="I1794" s="277"/>
    </row>
    <row r="1795" spans="1:9" ht="24.95" customHeight="1" x14ac:dyDescent="0.25">
      <c r="A1795" s="278" t="s">
        <v>4102</v>
      </c>
      <c r="B1795" s="278" t="s">
        <v>979</v>
      </c>
      <c r="C1795" s="279" t="s">
        <v>10237</v>
      </c>
      <c r="D1795" s="280" t="s">
        <v>10238</v>
      </c>
      <c r="E1795" s="281" t="s">
        <v>92</v>
      </c>
      <c r="F1795" s="282">
        <v>1</v>
      </c>
      <c r="G1795" s="67"/>
      <c r="H1795" s="254">
        <f>ROUND(G1795*F1795,2)</f>
        <v>0</v>
      </c>
      <c r="I1795" s="284"/>
    </row>
    <row r="1796" spans="1:9" ht="12" x14ac:dyDescent="0.2">
      <c r="A1796" s="177"/>
      <c r="B1796" s="221" t="s">
        <v>985</v>
      </c>
      <c r="C1796" s="210" t="s">
        <v>986</v>
      </c>
      <c r="D1796" s="211" t="s">
        <v>10239</v>
      </c>
      <c r="E1796" s="212"/>
      <c r="F1796" s="210" t="s">
        <v>986</v>
      </c>
      <c r="G1796" s="212"/>
      <c r="H1796" s="212"/>
      <c r="I1796" s="355"/>
    </row>
    <row r="1797" spans="1:9" ht="12" x14ac:dyDescent="0.2">
      <c r="A1797" s="293"/>
      <c r="B1797" s="182" t="s">
        <v>985</v>
      </c>
      <c r="C1797" s="294" t="s">
        <v>986</v>
      </c>
      <c r="D1797" s="295" t="s">
        <v>10240</v>
      </c>
      <c r="E1797" s="296"/>
      <c r="F1797" s="297">
        <v>1</v>
      </c>
      <c r="G1797" s="296"/>
      <c r="H1797" s="296"/>
      <c r="I1797" s="358"/>
    </row>
  </sheetData>
  <sheetProtection algorithmName="SHA-512" hashValue="V5uXqWLLOIYItErJPPw1HJZyJnUJ4i8XvXujxsMaKXK4cNq5m/wUYA3+9wNJD8uTinkAorYvoXRE9cdvtYAkRg==" saltValue="/2GnoQztGefYt33Y7AppBw==" spinCount="100000" sheet="1" objects="1" scenarios="1"/>
  <mergeCells count="8">
    <mergeCell ref="A1733:I1733"/>
    <mergeCell ref="A1730:I1730"/>
    <mergeCell ref="A365:I365"/>
    <mergeCell ref="A750:I750"/>
    <mergeCell ref="A729:I729"/>
    <mergeCell ref="D1241:I1241"/>
    <mergeCell ref="D1342:I1342"/>
    <mergeCell ref="B1236:I1236"/>
  </mergeCells>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1"/>
  <sheetViews>
    <sheetView view="pageBreakPreview" topLeftCell="A914" zoomScaleNormal="100" zoomScaleSheetLayoutView="100" workbookViewId="0">
      <selection activeCell="D915" sqref="D915"/>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2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5"/>
      <c r="D3" s="84" t="s">
        <v>9403</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5902</v>
      </c>
      <c r="B4" s="84"/>
      <c r="C4" s="85"/>
      <c r="D4" s="84" t="s">
        <v>7051</v>
      </c>
      <c r="E4" s="85"/>
      <c r="F4" s="85"/>
      <c r="G4" s="85"/>
      <c r="H4" s="107"/>
      <c r="I4" s="108"/>
    </row>
    <row r="5" spans="1:29" ht="12.95" customHeight="1" x14ac:dyDescent="0.25">
      <c r="A5" s="88" t="s">
        <v>7</v>
      </c>
      <c r="B5" s="89"/>
      <c r="C5" s="90"/>
      <c r="D5" s="89" t="s">
        <v>5890</v>
      </c>
      <c r="E5" s="90"/>
      <c r="F5" s="85"/>
      <c r="G5" s="85"/>
      <c r="H5" s="89"/>
      <c r="I5" s="109"/>
    </row>
    <row r="6" spans="1:29" ht="12.95" customHeight="1" x14ac:dyDescent="0.25">
      <c r="A6" s="88" t="s">
        <v>9</v>
      </c>
      <c r="B6" s="89"/>
      <c r="C6" s="90"/>
      <c r="D6" s="89" t="s">
        <v>5892</v>
      </c>
      <c r="E6" s="90"/>
      <c r="F6" s="275"/>
      <c r="G6" s="275"/>
      <c r="H6" s="111"/>
      <c r="I6" s="114"/>
    </row>
    <row r="7" spans="1:29" s="46" customFormat="1" ht="30" x14ac:dyDescent="0.25">
      <c r="A7" s="379" t="s">
        <v>82</v>
      </c>
      <c r="B7" s="379" t="s">
        <v>83</v>
      </c>
      <c r="C7" s="379" t="s">
        <v>32</v>
      </c>
      <c r="D7" s="66" t="s">
        <v>33</v>
      </c>
      <c r="E7" s="379" t="s">
        <v>84</v>
      </c>
      <c r="F7" s="379" t="s">
        <v>85</v>
      </c>
      <c r="G7" s="379" t="s">
        <v>86</v>
      </c>
      <c r="H7" s="379" t="s">
        <v>87</v>
      </c>
      <c r="I7" s="379" t="s">
        <v>88</v>
      </c>
    </row>
    <row r="8" spans="1:29" s="46" customFormat="1" ht="24.95" customHeight="1" x14ac:dyDescent="0.25">
      <c r="A8" s="115"/>
      <c r="B8" s="347" t="s">
        <v>977</v>
      </c>
      <c r="C8" s="100" t="s">
        <v>330</v>
      </c>
      <c r="D8" s="100" t="s">
        <v>978</v>
      </c>
      <c r="E8" s="348"/>
      <c r="F8" s="349"/>
      <c r="G8" s="349"/>
      <c r="H8" s="350">
        <f>H9+H43+H71+H235+H512+H518</f>
        <v>0</v>
      </c>
      <c r="I8" s="276"/>
    </row>
    <row r="9" spans="1:29" s="46" customFormat="1" ht="24.95" customHeight="1" x14ac:dyDescent="0.25">
      <c r="A9" s="298"/>
      <c r="B9" s="351" t="s">
        <v>977</v>
      </c>
      <c r="C9" s="352" t="s">
        <v>42</v>
      </c>
      <c r="D9" s="352" t="s">
        <v>43</v>
      </c>
      <c r="E9" s="353"/>
      <c r="F9" s="354"/>
      <c r="G9" s="354"/>
      <c r="H9" s="116">
        <f>SUM(H10:H42)</f>
        <v>0</v>
      </c>
      <c r="I9" s="277"/>
    </row>
    <row r="10" spans="1:29" s="46" customFormat="1" ht="24.95" customHeight="1" x14ac:dyDescent="0.25">
      <c r="A10" s="278" t="s">
        <v>73</v>
      </c>
      <c r="B10" s="278" t="s">
        <v>979</v>
      </c>
      <c r="C10" s="279" t="s">
        <v>5904</v>
      </c>
      <c r="D10" s="280" t="s">
        <v>5905</v>
      </c>
      <c r="E10" s="281" t="s">
        <v>142</v>
      </c>
      <c r="F10" s="282">
        <v>0.29699999999999999</v>
      </c>
      <c r="G10" s="67"/>
      <c r="H10" s="254">
        <f>ROUND(G10*F10,2)</f>
        <v>0</v>
      </c>
      <c r="I10" s="163"/>
    </row>
    <row r="11" spans="1:29" s="46" customFormat="1" ht="10.5" customHeight="1" x14ac:dyDescent="0.25">
      <c r="A11" s="177"/>
      <c r="B11" s="221" t="s">
        <v>985</v>
      </c>
      <c r="C11" s="210" t="s">
        <v>986</v>
      </c>
      <c r="D11" s="211" t="s">
        <v>2971</v>
      </c>
      <c r="E11" s="212"/>
      <c r="F11" s="210" t="s">
        <v>986</v>
      </c>
      <c r="G11" s="212"/>
      <c r="H11" s="212"/>
      <c r="I11" s="355"/>
    </row>
    <row r="12" spans="1:29" s="46" customFormat="1" ht="10.5" customHeight="1" x14ac:dyDescent="0.25">
      <c r="A12" s="178"/>
      <c r="B12" s="221" t="s">
        <v>985</v>
      </c>
      <c r="C12" s="213" t="s">
        <v>986</v>
      </c>
      <c r="D12" s="214" t="s">
        <v>10241</v>
      </c>
      <c r="E12" s="215"/>
      <c r="F12" s="216">
        <v>0.29699999999999999</v>
      </c>
      <c r="G12" s="215"/>
      <c r="H12" s="215"/>
      <c r="I12" s="355"/>
    </row>
    <row r="13" spans="1:29" s="46" customFormat="1" ht="24.95" customHeight="1" x14ac:dyDescent="0.25">
      <c r="A13" s="278" t="s">
        <v>75</v>
      </c>
      <c r="B13" s="278" t="s">
        <v>979</v>
      </c>
      <c r="C13" s="279" t="s">
        <v>7062</v>
      </c>
      <c r="D13" s="280" t="s">
        <v>7063</v>
      </c>
      <c r="E13" s="281" t="s">
        <v>142</v>
      </c>
      <c r="F13" s="282">
        <v>0.69</v>
      </c>
      <c r="G13" s="67"/>
      <c r="H13" s="254">
        <f>ROUND(G13*F13,2)</f>
        <v>0</v>
      </c>
      <c r="I13" s="284"/>
    </row>
    <row r="14" spans="1:29" ht="10.5" customHeight="1" x14ac:dyDescent="0.2">
      <c r="A14" s="177"/>
      <c r="B14" s="221" t="s">
        <v>985</v>
      </c>
      <c r="C14" s="210" t="s">
        <v>986</v>
      </c>
      <c r="D14" s="211" t="s">
        <v>7064</v>
      </c>
      <c r="E14" s="212"/>
      <c r="F14" s="210" t="s">
        <v>986</v>
      </c>
      <c r="G14" s="212"/>
      <c r="H14" s="212"/>
      <c r="I14" s="355"/>
    </row>
    <row r="15" spans="1:29" s="46" customFormat="1" ht="10.5" customHeight="1" x14ac:dyDescent="0.25">
      <c r="A15" s="178"/>
      <c r="B15" s="221" t="s">
        <v>985</v>
      </c>
      <c r="C15" s="213" t="s">
        <v>986</v>
      </c>
      <c r="D15" s="214" t="s">
        <v>10242</v>
      </c>
      <c r="E15" s="215"/>
      <c r="F15" s="216">
        <v>0.52</v>
      </c>
      <c r="G15" s="215"/>
      <c r="H15" s="215"/>
      <c r="I15" s="355"/>
    </row>
    <row r="16" spans="1:29" ht="10.5" customHeight="1" x14ac:dyDescent="0.2">
      <c r="A16" s="178"/>
      <c r="B16" s="221" t="s">
        <v>985</v>
      </c>
      <c r="C16" s="213" t="s">
        <v>986</v>
      </c>
      <c r="D16" s="214" t="s">
        <v>10243</v>
      </c>
      <c r="E16" s="215"/>
      <c r="F16" s="216">
        <v>0.17</v>
      </c>
      <c r="G16" s="215"/>
      <c r="H16" s="215"/>
      <c r="I16" s="355"/>
    </row>
    <row r="17" spans="1:9" s="46" customFormat="1" ht="10.5" customHeight="1" x14ac:dyDescent="0.25">
      <c r="A17" s="179"/>
      <c r="B17" s="221" t="s">
        <v>985</v>
      </c>
      <c r="C17" s="217" t="s">
        <v>986</v>
      </c>
      <c r="D17" s="218" t="s">
        <v>1023</v>
      </c>
      <c r="E17" s="219"/>
      <c r="F17" s="220">
        <v>0.69000000000000006</v>
      </c>
      <c r="G17" s="219"/>
      <c r="H17" s="219"/>
      <c r="I17" s="355"/>
    </row>
    <row r="18" spans="1:9" s="46" customFormat="1" ht="24.95" customHeight="1" x14ac:dyDescent="0.25">
      <c r="A18" s="278" t="s">
        <v>42</v>
      </c>
      <c r="B18" s="278" t="s">
        <v>979</v>
      </c>
      <c r="C18" s="279" t="s">
        <v>7067</v>
      </c>
      <c r="D18" s="280" t="s">
        <v>7068</v>
      </c>
      <c r="E18" s="281" t="s">
        <v>100</v>
      </c>
      <c r="F18" s="282">
        <v>0.98399999999999999</v>
      </c>
      <c r="G18" s="67"/>
      <c r="H18" s="254">
        <f>ROUND(G18*F18,2)</f>
        <v>0</v>
      </c>
      <c r="I18" s="284"/>
    </row>
    <row r="19" spans="1:9" ht="10.5" customHeight="1" x14ac:dyDescent="0.2">
      <c r="A19" s="177"/>
      <c r="B19" s="221" t="s">
        <v>985</v>
      </c>
      <c r="C19" s="210" t="s">
        <v>986</v>
      </c>
      <c r="D19" s="211" t="s">
        <v>7064</v>
      </c>
      <c r="E19" s="212"/>
      <c r="F19" s="210" t="s">
        <v>986</v>
      </c>
      <c r="G19" s="212"/>
      <c r="H19" s="212"/>
      <c r="I19" s="355"/>
    </row>
    <row r="20" spans="1:9" ht="10.5" customHeight="1" x14ac:dyDescent="0.2">
      <c r="A20" s="178"/>
      <c r="B20" s="221" t="s">
        <v>985</v>
      </c>
      <c r="C20" s="213" t="s">
        <v>986</v>
      </c>
      <c r="D20" s="214" t="s">
        <v>10244</v>
      </c>
      <c r="E20" s="215"/>
      <c r="F20" s="216">
        <v>0.74</v>
      </c>
      <c r="G20" s="215"/>
      <c r="H20" s="215"/>
      <c r="I20" s="355"/>
    </row>
    <row r="21" spans="1:9" s="46" customFormat="1" ht="10.5" customHeight="1" x14ac:dyDescent="0.25">
      <c r="A21" s="178"/>
      <c r="B21" s="221" t="s">
        <v>985</v>
      </c>
      <c r="C21" s="213" t="s">
        <v>986</v>
      </c>
      <c r="D21" s="214" t="s">
        <v>10245</v>
      </c>
      <c r="E21" s="215"/>
      <c r="F21" s="216">
        <v>0.24399999999999999</v>
      </c>
      <c r="G21" s="215"/>
      <c r="H21" s="215"/>
      <c r="I21" s="355"/>
    </row>
    <row r="22" spans="1:9" ht="10.5" customHeight="1" x14ac:dyDescent="0.2">
      <c r="A22" s="179"/>
      <c r="B22" s="221" t="s">
        <v>985</v>
      </c>
      <c r="C22" s="217" t="s">
        <v>986</v>
      </c>
      <c r="D22" s="218" t="s">
        <v>1023</v>
      </c>
      <c r="E22" s="219"/>
      <c r="F22" s="220">
        <v>0.98399999999999999</v>
      </c>
      <c r="G22" s="219"/>
      <c r="H22" s="219"/>
      <c r="I22" s="355"/>
    </row>
    <row r="23" spans="1:9" ht="24.95" customHeight="1" x14ac:dyDescent="0.2">
      <c r="A23" s="1310" t="s">
        <v>997</v>
      </c>
      <c r="B23" s="1311"/>
      <c r="C23" s="1311"/>
      <c r="D23" s="1311"/>
      <c r="E23" s="1311"/>
      <c r="F23" s="1311"/>
      <c r="G23" s="1311"/>
      <c r="H23" s="1311"/>
      <c r="I23" s="1312"/>
    </row>
    <row r="24" spans="1:9" s="46" customFormat="1" ht="10.5" customHeight="1" x14ac:dyDescent="0.25">
      <c r="A24" s="982"/>
      <c r="B24" s="983"/>
      <c r="C24" s="983"/>
      <c r="D24" s="983"/>
      <c r="E24" s="983"/>
      <c r="F24" s="983"/>
      <c r="G24" s="983"/>
      <c r="H24" s="983"/>
      <c r="I24" s="984"/>
    </row>
    <row r="25" spans="1:9" ht="10.5" customHeight="1" x14ac:dyDescent="0.2">
      <c r="A25" s="985"/>
      <c r="B25" s="986"/>
      <c r="C25" s="986"/>
      <c r="D25" s="986"/>
      <c r="E25" s="986"/>
      <c r="F25" s="986"/>
      <c r="G25" s="986"/>
      <c r="H25" s="986"/>
      <c r="I25" s="987"/>
    </row>
    <row r="26" spans="1:9" ht="24.95" customHeight="1" x14ac:dyDescent="0.25">
      <c r="A26" s="278" t="s">
        <v>44</v>
      </c>
      <c r="B26" s="278" t="s">
        <v>979</v>
      </c>
      <c r="C26" s="279" t="s">
        <v>980</v>
      </c>
      <c r="D26" s="280" t="s">
        <v>2969</v>
      </c>
      <c r="E26" s="281" t="s">
        <v>106</v>
      </c>
      <c r="F26" s="282">
        <v>33.170999999999999</v>
      </c>
      <c r="G26" s="67"/>
      <c r="H26" s="254">
        <f>ROUND(G26*F26,2)</f>
        <v>0</v>
      </c>
      <c r="I26" s="284"/>
    </row>
    <row r="27" spans="1:9" s="46" customFormat="1" ht="10.5" customHeight="1" x14ac:dyDescent="0.25">
      <c r="A27" s="177"/>
      <c r="B27" s="221" t="s">
        <v>985</v>
      </c>
      <c r="C27" s="210" t="s">
        <v>986</v>
      </c>
      <c r="D27" s="211" t="s">
        <v>3033</v>
      </c>
      <c r="E27" s="212"/>
      <c r="F27" s="210" t="s">
        <v>986</v>
      </c>
      <c r="G27" s="212"/>
      <c r="H27" s="212"/>
      <c r="I27" s="355"/>
    </row>
    <row r="28" spans="1:9" ht="10.5" customHeight="1" x14ac:dyDescent="0.2">
      <c r="A28" s="178"/>
      <c r="B28" s="221" t="s">
        <v>985</v>
      </c>
      <c r="C28" s="213" t="s">
        <v>986</v>
      </c>
      <c r="D28" s="214" t="s">
        <v>10246</v>
      </c>
      <c r="E28" s="215"/>
      <c r="F28" s="216">
        <v>15.287000000000001</v>
      </c>
      <c r="G28" s="215"/>
      <c r="H28" s="215"/>
      <c r="I28" s="355"/>
    </row>
    <row r="29" spans="1:9" ht="10.5" customHeight="1" x14ac:dyDescent="0.2">
      <c r="A29" s="177"/>
      <c r="B29" s="221" t="s">
        <v>985</v>
      </c>
      <c r="C29" s="210" t="s">
        <v>986</v>
      </c>
      <c r="D29" s="211" t="s">
        <v>2971</v>
      </c>
      <c r="E29" s="212"/>
      <c r="F29" s="210" t="s">
        <v>986</v>
      </c>
      <c r="G29" s="212"/>
      <c r="H29" s="212"/>
      <c r="I29" s="355"/>
    </row>
    <row r="30" spans="1:9" s="46" customFormat="1" ht="10.5" customHeight="1" x14ac:dyDescent="0.25">
      <c r="A30" s="178"/>
      <c r="B30" s="221" t="s">
        <v>985</v>
      </c>
      <c r="C30" s="213" t="s">
        <v>986</v>
      </c>
      <c r="D30" s="214" t="s">
        <v>10247</v>
      </c>
      <c r="E30" s="215"/>
      <c r="F30" s="216">
        <v>6.5940000000000003</v>
      </c>
      <c r="G30" s="215"/>
      <c r="H30" s="215"/>
      <c r="I30" s="355"/>
    </row>
    <row r="31" spans="1:9" ht="10.5" customHeight="1" x14ac:dyDescent="0.2">
      <c r="A31" s="178"/>
      <c r="B31" s="221" t="s">
        <v>985</v>
      </c>
      <c r="C31" s="213" t="s">
        <v>986</v>
      </c>
      <c r="D31" s="214" t="s">
        <v>10248</v>
      </c>
      <c r="E31" s="215"/>
      <c r="F31" s="216">
        <v>6.9080000000000004</v>
      </c>
      <c r="G31" s="215"/>
      <c r="H31" s="215"/>
      <c r="I31" s="355"/>
    </row>
    <row r="32" spans="1:9" ht="10.5" customHeight="1" x14ac:dyDescent="0.2">
      <c r="A32" s="178"/>
      <c r="B32" s="221" t="s">
        <v>985</v>
      </c>
      <c r="C32" s="213" t="s">
        <v>986</v>
      </c>
      <c r="D32" s="214" t="s">
        <v>10249</v>
      </c>
      <c r="E32" s="215"/>
      <c r="F32" s="216">
        <v>4.3819999999999997</v>
      </c>
      <c r="G32" s="215"/>
      <c r="H32" s="215"/>
      <c r="I32" s="355"/>
    </row>
    <row r="33" spans="1:9" s="46" customFormat="1" ht="10.5" customHeight="1" x14ac:dyDescent="0.25">
      <c r="A33" s="179"/>
      <c r="B33" s="221" t="s">
        <v>985</v>
      </c>
      <c r="C33" s="217" t="s">
        <v>986</v>
      </c>
      <c r="D33" s="218" t="s">
        <v>1023</v>
      </c>
      <c r="E33" s="219"/>
      <c r="F33" s="220">
        <v>33.170999999999999</v>
      </c>
      <c r="G33" s="219"/>
      <c r="H33" s="219"/>
      <c r="I33" s="355"/>
    </row>
    <row r="34" spans="1:9" ht="24.95" customHeight="1" x14ac:dyDescent="0.25">
      <c r="A34" s="278" t="s">
        <v>336</v>
      </c>
      <c r="B34" s="278" t="s">
        <v>979</v>
      </c>
      <c r="C34" s="279" t="s">
        <v>993</v>
      </c>
      <c r="D34" s="280" t="s">
        <v>5990</v>
      </c>
      <c r="E34" s="281" t="s">
        <v>125</v>
      </c>
      <c r="F34" s="282">
        <v>10.46</v>
      </c>
      <c r="G34" s="67"/>
      <c r="H34" s="254">
        <f>ROUND(G34*F34,2)</f>
        <v>0</v>
      </c>
      <c r="I34" s="284"/>
    </row>
    <row r="35" spans="1:9" ht="10.5" customHeight="1" x14ac:dyDescent="0.2">
      <c r="A35" s="177"/>
      <c r="B35" s="221" t="s">
        <v>985</v>
      </c>
      <c r="C35" s="210" t="s">
        <v>986</v>
      </c>
      <c r="D35" s="211" t="s">
        <v>3033</v>
      </c>
      <c r="E35" s="212"/>
      <c r="F35" s="210" t="s">
        <v>986</v>
      </c>
      <c r="G35" s="212"/>
      <c r="H35" s="212"/>
      <c r="I35" s="355"/>
    </row>
    <row r="36" spans="1:9" s="46" customFormat="1" ht="10.5" customHeight="1" x14ac:dyDescent="0.25">
      <c r="A36" s="178"/>
      <c r="B36" s="221" t="s">
        <v>985</v>
      </c>
      <c r="C36" s="213" t="s">
        <v>986</v>
      </c>
      <c r="D36" s="214" t="s">
        <v>7337</v>
      </c>
      <c r="E36" s="215"/>
      <c r="F36" s="216">
        <v>3.58</v>
      </c>
      <c r="G36" s="215"/>
      <c r="H36" s="215"/>
      <c r="I36" s="355"/>
    </row>
    <row r="37" spans="1:9" ht="10.5" customHeight="1" x14ac:dyDescent="0.2">
      <c r="A37" s="177"/>
      <c r="B37" s="221" t="s">
        <v>985</v>
      </c>
      <c r="C37" s="210" t="s">
        <v>986</v>
      </c>
      <c r="D37" s="211" t="s">
        <v>2971</v>
      </c>
      <c r="E37" s="212"/>
      <c r="F37" s="210" t="s">
        <v>986</v>
      </c>
      <c r="G37" s="212"/>
      <c r="H37" s="212"/>
      <c r="I37" s="355"/>
    </row>
    <row r="38" spans="1:9" ht="10.5" customHeight="1" x14ac:dyDescent="0.2">
      <c r="A38" s="178"/>
      <c r="B38" s="221" t="s">
        <v>985</v>
      </c>
      <c r="C38" s="213" t="s">
        <v>986</v>
      </c>
      <c r="D38" s="214" t="s">
        <v>10250</v>
      </c>
      <c r="E38" s="215"/>
      <c r="F38" s="216">
        <v>6.88</v>
      </c>
      <c r="G38" s="215"/>
      <c r="H38" s="215"/>
      <c r="I38" s="355"/>
    </row>
    <row r="39" spans="1:9" s="46" customFormat="1" ht="10.5" customHeight="1" x14ac:dyDescent="0.25">
      <c r="A39" s="179"/>
      <c r="B39" s="221" t="s">
        <v>985</v>
      </c>
      <c r="C39" s="217" t="s">
        <v>986</v>
      </c>
      <c r="D39" s="218" t="s">
        <v>1023</v>
      </c>
      <c r="E39" s="219"/>
      <c r="F39" s="220">
        <v>10.46</v>
      </c>
      <c r="G39" s="219"/>
      <c r="H39" s="219"/>
      <c r="I39" s="355"/>
    </row>
    <row r="40" spans="1:9" ht="24.95" customHeight="1" x14ac:dyDescent="0.2">
      <c r="A40" s="1310" t="s">
        <v>1011</v>
      </c>
      <c r="B40" s="1311"/>
      <c r="C40" s="1311"/>
      <c r="D40" s="1311"/>
      <c r="E40" s="1311"/>
      <c r="F40" s="1311"/>
      <c r="G40" s="1311"/>
      <c r="H40" s="1311"/>
      <c r="I40" s="1312"/>
    </row>
    <row r="41" spans="1:9" ht="10.5" customHeight="1" x14ac:dyDescent="0.2">
      <c r="A41" s="982"/>
      <c r="B41" s="983"/>
      <c r="C41" s="983"/>
      <c r="D41" s="983"/>
      <c r="E41" s="983"/>
      <c r="F41" s="983"/>
      <c r="G41" s="983"/>
      <c r="H41" s="983"/>
      <c r="I41" s="984"/>
    </row>
    <row r="42" spans="1:9" s="46" customFormat="1" ht="10.5" customHeight="1" x14ac:dyDescent="0.25">
      <c r="A42" s="985"/>
      <c r="B42" s="986"/>
      <c r="C42" s="986"/>
      <c r="D42" s="986"/>
      <c r="E42" s="986"/>
      <c r="F42" s="986"/>
      <c r="G42" s="986"/>
      <c r="H42" s="986"/>
      <c r="I42" s="987"/>
    </row>
    <row r="43" spans="1:9" ht="24.95" customHeight="1" x14ac:dyDescent="0.25">
      <c r="A43" s="298"/>
      <c r="B43" s="351" t="s">
        <v>977</v>
      </c>
      <c r="C43" s="352" t="s">
        <v>997</v>
      </c>
      <c r="D43" s="352" t="s">
        <v>2890</v>
      </c>
      <c r="E43" s="353"/>
      <c r="F43" s="354"/>
      <c r="G43" s="354"/>
      <c r="H43" s="116">
        <f>SUM(H44:H70)</f>
        <v>0</v>
      </c>
      <c r="I43" s="277"/>
    </row>
    <row r="44" spans="1:9" ht="24.95" customHeight="1" x14ac:dyDescent="0.25">
      <c r="A44" s="278" t="s">
        <v>1016</v>
      </c>
      <c r="B44" s="278" t="s">
        <v>979</v>
      </c>
      <c r="C44" s="279" t="s">
        <v>7081</v>
      </c>
      <c r="D44" s="280" t="s">
        <v>7082</v>
      </c>
      <c r="E44" s="281" t="s">
        <v>92</v>
      </c>
      <c r="F44" s="282">
        <v>8</v>
      </c>
      <c r="G44" s="67"/>
      <c r="H44" s="254">
        <f>ROUND(G44*F44,2)</f>
        <v>0</v>
      </c>
      <c r="I44" s="284"/>
    </row>
    <row r="45" spans="1:9" s="46" customFormat="1" ht="10.5" customHeight="1" x14ac:dyDescent="0.25">
      <c r="A45" s="177"/>
      <c r="B45" s="221" t="s">
        <v>985</v>
      </c>
      <c r="C45" s="210" t="s">
        <v>986</v>
      </c>
      <c r="D45" s="211" t="s">
        <v>7083</v>
      </c>
      <c r="E45" s="212"/>
      <c r="F45" s="210" t="s">
        <v>986</v>
      </c>
      <c r="G45" s="212"/>
      <c r="H45" s="212"/>
      <c r="I45" s="355"/>
    </row>
    <row r="46" spans="1:9" ht="10.5" customHeight="1" x14ac:dyDescent="0.2">
      <c r="A46" s="178"/>
      <c r="B46" s="221" t="s">
        <v>985</v>
      </c>
      <c r="C46" s="213" t="s">
        <v>986</v>
      </c>
      <c r="D46" s="214" t="s">
        <v>10251</v>
      </c>
      <c r="E46" s="215"/>
      <c r="F46" s="216">
        <v>8</v>
      </c>
      <c r="G46" s="215"/>
      <c r="H46" s="215"/>
      <c r="I46" s="355"/>
    </row>
    <row r="47" spans="1:9" ht="24.95" customHeight="1" x14ac:dyDescent="0.25">
      <c r="A47" s="278" t="s">
        <v>1024</v>
      </c>
      <c r="B47" s="278" t="s">
        <v>979</v>
      </c>
      <c r="C47" s="279" t="s">
        <v>7085</v>
      </c>
      <c r="D47" s="280" t="s">
        <v>7086</v>
      </c>
      <c r="E47" s="281" t="s">
        <v>100</v>
      </c>
      <c r="F47" s="282">
        <v>0.81100000000000005</v>
      </c>
      <c r="G47" s="67"/>
      <c r="H47" s="254">
        <f>ROUND(G47*F47,2)</f>
        <v>0</v>
      </c>
      <c r="I47" s="284"/>
    </row>
    <row r="48" spans="1:9" s="46" customFormat="1" ht="9.6" customHeight="1" x14ac:dyDescent="0.25">
      <c r="A48" s="177"/>
      <c r="B48" s="221" t="s">
        <v>985</v>
      </c>
      <c r="C48" s="210" t="s">
        <v>986</v>
      </c>
      <c r="D48" s="211" t="s">
        <v>7083</v>
      </c>
      <c r="E48" s="212"/>
      <c r="F48" s="210" t="s">
        <v>986</v>
      </c>
      <c r="G48" s="212"/>
      <c r="H48" s="212"/>
      <c r="I48" s="355"/>
    </row>
    <row r="49" spans="1:9" s="46" customFormat="1" ht="9.6" customHeight="1" x14ac:dyDescent="0.25">
      <c r="A49" s="178"/>
      <c r="B49" s="221" t="s">
        <v>985</v>
      </c>
      <c r="C49" s="213" t="s">
        <v>986</v>
      </c>
      <c r="D49" s="214" t="s">
        <v>10252</v>
      </c>
      <c r="E49" s="215"/>
      <c r="F49" s="216">
        <v>0.57399999999999995</v>
      </c>
      <c r="G49" s="215"/>
      <c r="H49" s="215"/>
      <c r="I49" s="355"/>
    </row>
    <row r="50" spans="1:9" ht="9.6" customHeight="1" x14ac:dyDescent="0.2">
      <c r="A50" s="181"/>
      <c r="B50" s="221" t="s">
        <v>985</v>
      </c>
      <c r="C50" s="223" t="s">
        <v>986</v>
      </c>
      <c r="D50" s="224" t="s">
        <v>988</v>
      </c>
      <c r="E50" s="225"/>
      <c r="F50" s="226">
        <v>0.57399999999999995</v>
      </c>
      <c r="G50" s="225"/>
      <c r="H50" s="225"/>
      <c r="I50" s="355"/>
    </row>
    <row r="51" spans="1:9" s="46" customFormat="1" ht="9.6" customHeight="1" x14ac:dyDescent="0.25">
      <c r="A51" s="177"/>
      <c r="B51" s="221" t="s">
        <v>985</v>
      </c>
      <c r="C51" s="210" t="s">
        <v>986</v>
      </c>
      <c r="D51" s="211" t="s">
        <v>7181</v>
      </c>
      <c r="E51" s="212"/>
      <c r="F51" s="210" t="s">
        <v>986</v>
      </c>
      <c r="G51" s="212"/>
      <c r="H51" s="212"/>
      <c r="I51" s="355"/>
    </row>
    <row r="52" spans="1:9" ht="9.6" customHeight="1" x14ac:dyDescent="0.2">
      <c r="A52" s="178"/>
      <c r="B52" s="221" t="s">
        <v>985</v>
      </c>
      <c r="C52" s="213" t="s">
        <v>986</v>
      </c>
      <c r="D52" s="214" t="s">
        <v>10253</v>
      </c>
      <c r="E52" s="215"/>
      <c r="F52" s="216">
        <v>0.23300000000000001</v>
      </c>
      <c r="G52" s="215"/>
      <c r="H52" s="215"/>
      <c r="I52" s="355"/>
    </row>
    <row r="53" spans="1:9" ht="9.6" customHeight="1" x14ac:dyDescent="0.2">
      <c r="A53" s="178"/>
      <c r="B53" s="221" t="s">
        <v>985</v>
      </c>
      <c r="C53" s="213" t="s">
        <v>986</v>
      </c>
      <c r="D53" s="214" t="s">
        <v>10254</v>
      </c>
      <c r="E53" s="215"/>
      <c r="F53" s="216">
        <v>4.0000000000000001E-3</v>
      </c>
      <c r="G53" s="215"/>
      <c r="H53" s="215"/>
      <c r="I53" s="355"/>
    </row>
    <row r="54" spans="1:9" s="46" customFormat="1" ht="9.6" customHeight="1" x14ac:dyDescent="0.25">
      <c r="A54" s="181"/>
      <c r="B54" s="221" t="s">
        <v>985</v>
      </c>
      <c r="C54" s="223" t="s">
        <v>986</v>
      </c>
      <c r="D54" s="224" t="s">
        <v>988</v>
      </c>
      <c r="E54" s="225"/>
      <c r="F54" s="226">
        <v>0.23700000000000002</v>
      </c>
      <c r="G54" s="225"/>
      <c r="H54" s="225"/>
      <c r="I54" s="355"/>
    </row>
    <row r="55" spans="1:9" s="46" customFormat="1" ht="9.6" customHeight="1" x14ac:dyDescent="0.25">
      <c r="A55" s="179"/>
      <c r="B55" s="221" t="s">
        <v>985</v>
      </c>
      <c r="C55" s="217" t="s">
        <v>986</v>
      </c>
      <c r="D55" s="218" t="s">
        <v>1023</v>
      </c>
      <c r="E55" s="219"/>
      <c r="F55" s="220">
        <v>0.81099999999999994</v>
      </c>
      <c r="G55" s="219"/>
      <c r="H55" s="219"/>
      <c r="I55" s="355"/>
    </row>
    <row r="56" spans="1:9" ht="24.95" customHeight="1" x14ac:dyDescent="0.25">
      <c r="A56" s="167" t="s">
        <v>852</v>
      </c>
      <c r="B56" s="167" t="s">
        <v>1145</v>
      </c>
      <c r="C56" s="168" t="s">
        <v>7094</v>
      </c>
      <c r="D56" s="169" t="s">
        <v>7095</v>
      </c>
      <c r="E56" s="170" t="s">
        <v>100</v>
      </c>
      <c r="F56" s="171">
        <v>0.63100000000000001</v>
      </c>
      <c r="G56" s="117"/>
      <c r="H56" s="172">
        <f>ROUND(G56*F56,2)</f>
        <v>0</v>
      </c>
      <c r="I56" s="284"/>
    </row>
    <row r="57" spans="1:9" ht="9.6" customHeight="1" x14ac:dyDescent="0.2">
      <c r="A57" s="177"/>
      <c r="B57" s="221" t="s">
        <v>985</v>
      </c>
      <c r="C57" s="210" t="s">
        <v>986</v>
      </c>
      <c r="D57" s="211" t="s">
        <v>7083</v>
      </c>
      <c r="E57" s="212"/>
      <c r="F57" s="210" t="s">
        <v>986</v>
      </c>
      <c r="G57" s="212"/>
      <c r="H57" s="212"/>
      <c r="I57" s="355"/>
    </row>
    <row r="58" spans="1:9" s="46" customFormat="1" ht="9.6" customHeight="1" x14ac:dyDescent="0.25">
      <c r="A58" s="178"/>
      <c r="B58" s="221" t="s">
        <v>985</v>
      </c>
      <c r="C58" s="213" t="s">
        <v>986</v>
      </c>
      <c r="D58" s="214" t="s">
        <v>10252</v>
      </c>
      <c r="E58" s="215"/>
      <c r="F58" s="216">
        <v>0.57399999999999995</v>
      </c>
      <c r="G58" s="215"/>
      <c r="H58" s="215"/>
      <c r="I58" s="355"/>
    </row>
    <row r="59" spans="1:9" ht="9.6" customHeight="1" x14ac:dyDescent="0.2">
      <c r="A59" s="178"/>
      <c r="B59" s="221" t="s">
        <v>985</v>
      </c>
      <c r="C59" s="213" t="s">
        <v>986</v>
      </c>
      <c r="D59" s="214" t="s">
        <v>10255</v>
      </c>
      <c r="E59" s="215"/>
      <c r="F59" s="216">
        <v>5.7000000000000002E-2</v>
      </c>
      <c r="G59" s="215"/>
      <c r="H59" s="215"/>
      <c r="I59" s="355"/>
    </row>
    <row r="60" spans="1:9" ht="9.6" customHeight="1" x14ac:dyDescent="0.2">
      <c r="A60" s="179"/>
      <c r="B60" s="221" t="s">
        <v>985</v>
      </c>
      <c r="C60" s="217" t="s">
        <v>986</v>
      </c>
      <c r="D60" s="218" t="s">
        <v>1023</v>
      </c>
      <c r="E60" s="219"/>
      <c r="F60" s="220">
        <v>0.63100000000000001</v>
      </c>
      <c r="G60" s="219"/>
      <c r="H60" s="219"/>
      <c r="I60" s="355"/>
    </row>
    <row r="61" spans="1:9" s="46" customFormat="1" ht="24.95" customHeight="1" x14ac:dyDescent="0.25">
      <c r="A61" s="167" t="s">
        <v>854</v>
      </c>
      <c r="B61" s="167" t="s">
        <v>1145</v>
      </c>
      <c r="C61" s="168" t="s">
        <v>10256</v>
      </c>
      <c r="D61" s="169" t="s">
        <v>10257</v>
      </c>
      <c r="E61" s="170" t="s">
        <v>100</v>
      </c>
      <c r="F61" s="171">
        <v>0.25600000000000001</v>
      </c>
      <c r="G61" s="117"/>
      <c r="H61" s="172">
        <f>ROUND(G61*F61,2)</f>
        <v>0</v>
      </c>
      <c r="I61" s="284"/>
    </row>
    <row r="62" spans="1:9" ht="9.6" customHeight="1" x14ac:dyDescent="0.2">
      <c r="A62" s="177"/>
      <c r="B62" s="221" t="s">
        <v>985</v>
      </c>
      <c r="C62" s="210" t="s">
        <v>986</v>
      </c>
      <c r="D62" s="211" t="s">
        <v>7181</v>
      </c>
      <c r="E62" s="212"/>
      <c r="F62" s="210" t="s">
        <v>986</v>
      </c>
      <c r="G62" s="212"/>
      <c r="H62" s="212"/>
      <c r="I62" s="355"/>
    </row>
    <row r="63" spans="1:9" ht="9.6" customHeight="1" x14ac:dyDescent="0.2">
      <c r="A63" s="178"/>
      <c r="B63" s="221" t="s">
        <v>985</v>
      </c>
      <c r="C63" s="213" t="s">
        <v>986</v>
      </c>
      <c r="D63" s="214" t="s">
        <v>10253</v>
      </c>
      <c r="E63" s="215"/>
      <c r="F63" s="216">
        <v>0.23300000000000001</v>
      </c>
      <c r="G63" s="215"/>
      <c r="H63" s="215"/>
      <c r="I63" s="355"/>
    </row>
    <row r="64" spans="1:9" s="46" customFormat="1" ht="9.6" customHeight="1" x14ac:dyDescent="0.25">
      <c r="A64" s="178"/>
      <c r="B64" s="221" t="s">
        <v>985</v>
      </c>
      <c r="C64" s="213" t="s">
        <v>986</v>
      </c>
      <c r="D64" s="214" t="s">
        <v>10258</v>
      </c>
      <c r="E64" s="215"/>
      <c r="F64" s="216">
        <v>2.3E-2</v>
      </c>
      <c r="G64" s="215"/>
      <c r="H64" s="215"/>
      <c r="I64" s="355"/>
    </row>
    <row r="65" spans="1:9" ht="9.6" customHeight="1" x14ac:dyDescent="0.2">
      <c r="A65" s="179"/>
      <c r="B65" s="221" t="s">
        <v>985</v>
      </c>
      <c r="C65" s="217" t="s">
        <v>986</v>
      </c>
      <c r="D65" s="218" t="s">
        <v>1023</v>
      </c>
      <c r="E65" s="219"/>
      <c r="F65" s="220">
        <v>0.25600000000000001</v>
      </c>
      <c r="G65" s="219"/>
      <c r="H65" s="219"/>
      <c r="I65" s="355"/>
    </row>
    <row r="66" spans="1:9" ht="24.95" customHeight="1" x14ac:dyDescent="0.25">
      <c r="A66" s="167" t="s">
        <v>856</v>
      </c>
      <c r="B66" s="167" t="s">
        <v>1145</v>
      </c>
      <c r="C66" s="168" t="s">
        <v>10259</v>
      </c>
      <c r="D66" s="169" t="s">
        <v>10260</v>
      </c>
      <c r="E66" s="170" t="s">
        <v>100</v>
      </c>
      <c r="F66" s="171">
        <v>4.0000000000000001E-3</v>
      </c>
      <c r="G66" s="117"/>
      <c r="H66" s="172">
        <f>ROUND(G66*F66,2)</f>
        <v>0</v>
      </c>
      <c r="I66" s="284"/>
    </row>
    <row r="67" spans="1:9" ht="9.6" customHeight="1" x14ac:dyDescent="0.2">
      <c r="A67" s="177"/>
      <c r="B67" s="221" t="s">
        <v>985</v>
      </c>
      <c r="C67" s="210" t="s">
        <v>986</v>
      </c>
      <c r="D67" s="211" t="s">
        <v>7181</v>
      </c>
      <c r="E67" s="212"/>
      <c r="F67" s="210" t="s">
        <v>986</v>
      </c>
      <c r="G67" s="212"/>
      <c r="H67" s="212"/>
      <c r="I67" s="355"/>
    </row>
    <row r="68" spans="1:9" ht="9.6" customHeight="1" x14ac:dyDescent="0.2">
      <c r="A68" s="178"/>
      <c r="B68" s="221" t="s">
        <v>985</v>
      </c>
      <c r="C68" s="213" t="s">
        <v>986</v>
      </c>
      <c r="D68" s="214" t="s">
        <v>10261</v>
      </c>
      <c r="E68" s="215"/>
      <c r="F68" s="216">
        <v>4.0000000000000001E-3</v>
      </c>
      <c r="G68" s="215"/>
      <c r="H68" s="215"/>
      <c r="I68" s="355"/>
    </row>
    <row r="69" spans="1:9" ht="9.6" customHeight="1" x14ac:dyDescent="0.2">
      <c r="A69" s="178"/>
      <c r="B69" s="221" t="s">
        <v>985</v>
      </c>
      <c r="C69" s="213" t="s">
        <v>986</v>
      </c>
      <c r="D69" s="214" t="s">
        <v>10262</v>
      </c>
      <c r="E69" s="215"/>
      <c r="F69" s="216">
        <v>0</v>
      </c>
      <c r="G69" s="215"/>
      <c r="H69" s="215"/>
      <c r="I69" s="355"/>
    </row>
    <row r="70" spans="1:9" ht="9.6" customHeight="1" x14ac:dyDescent="0.2">
      <c r="A70" s="179"/>
      <c r="B70" s="221" t="s">
        <v>985</v>
      </c>
      <c r="C70" s="217" t="s">
        <v>986</v>
      </c>
      <c r="D70" s="218" t="s">
        <v>1023</v>
      </c>
      <c r="E70" s="219"/>
      <c r="F70" s="220">
        <v>4.0000000000000001E-3</v>
      </c>
      <c r="G70" s="219"/>
      <c r="H70" s="219"/>
      <c r="I70" s="355"/>
    </row>
    <row r="71" spans="1:9" ht="24.95" customHeight="1" x14ac:dyDescent="0.25">
      <c r="A71" s="298"/>
      <c r="B71" s="351" t="s">
        <v>977</v>
      </c>
      <c r="C71" s="352" t="s">
        <v>336</v>
      </c>
      <c r="D71" s="352" t="s">
        <v>969</v>
      </c>
      <c r="E71" s="353"/>
      <c r="F71" s="354"/>
      <c r="G71" s="354"/>
      <c r="H71" s="116">
        <f>SUM(H72:H234)</f>
        <v>0</v>
      </c>
      <c r="I71" s="277"/>
    </row>
    <row r="72" spans="1:9" ht="24.95" customHeight="1" x14ac:dyDescent="0.25">
      <c r="A72" s="278" t="s">
        <v>858</v>
      </c>
      <c r="B72" s="278" t="s">
        <v>979</v>
      </c>
      <c r="C72" s="279" t="s">
        <v>6062</v>
      </c>
      <c r="D72" s="280" t="s">
        <v>6063</v>
      </c>
      <c r="E72" s="281" t="s">
        <v>106</v>
      </c>
      <c r="F72" s="282">
        <v>47.893000000000001</v>
      </c>
      <c r="G72" s="67"/>
      <c r="H72" s="254">
        <f>ROUND(G72*F72,2)</f>
        <v>0</v>
      </c>
      <c r="I72" s="284"/>
    </row>
    <row r="73" spans="1:9" ht="10.5" customHeight="1" x14ac:dyDescent="0.2">
      <c r="A73" s="177"/>
      <c r="B73" s="221" t="s">
        <v>985</v>
      </c>
      <c r="C73" s="210" t="s">
        <v>986</v>
      </c>
      <c r="D73" s="211" t="s">
        <v>6076</v>
      </c>
      <c r="E73" s="212"/>
      <c r="F73" s="210" t="s">
        <v>986</v>
      </c>
      <c r="G73" s="212"/>
      <c r="H73" s="212"/>
      <c r="I73" s="355"/>
    </row>
    <row r="74" spans="1:9" ht="10.5" customHeight="1" x14ac:dyDescent="0.2">
      <c r="A74" s="178"/>
      <c r="B74" s="221" t="s">
        <v>985</v>
      </c>
      <c r="C74" s="213" t="s">
        <v>986</v>
      </c>
      <c r="D74" s="214" t="s">
        <v>10263</v>
      </c>
      <c r="E74" s="215"/>
      <c r="F74" s="216">
        <v>16.43</v>
      </c>
      <c r="G74" s="215"/>
      <c r="H74" s="215"/>
      <c r="I74" s="355"/>
    </row>
    <row r="75" spans="1:9" ht="10.5" customHeight="1" x14ac:dyDescent="0.2">
      <c r="A75" s="178"/>
      <c r="B75" s="221" t="s">
        <v>985</v>
      </c>
      <c r="C75" s="213" t="s">
        <v>986</v>
      </c>
      <c r="D75" s="214" t="s">
        <v>10264</v>
      </c>
      <c r="E75" s="215"/>
      <c r="F75" s="216">
        <v>0</v>
      </c>
      <c r="G75" s="215"/>
      <c r="H75" s="215"/>
      <c r="I75" s="355"/>
    </row>
    <row r="76" spans="1:9" ht="10.5" customHeight="1" x14ac:dyDescent="0.2">
      <c r="A76" s="178"/>
      <c r="B76" s="221" t="s">
        <v>985</v>
      </c>
      <c r="C76" s="213" t="s">
        <v>986</v>
      </c>
      <c r="D76" s="214" t="s">
        <v>10265</v>
      </c>
      <c r="E76" s="215"/>
      <c r="F76" s="216">
        <v>0</v>
      </c>
      <c r="G76" s="215"/>
      <c r="H76" s="215"/>
      <c r="I76" s="355"/>
    </row>
    <row r="77" spans="1:9" s="46" customFormat="1" ht="10.5" customHeight="1" x14ac:dyDescent="0.25">
      <c r="A77" s="177"/>
      <c r="B77" s="221" t="s">
        <v>985</v>
      </c>
      <c r="C77" s="210" t="s">
        <v>986</v>
      </c>
      <c r="D77" s="211" t="s">
        <v>6081</v>
      </c>
      <c r="E77" s="212"/>
      <c r="F77" s="210" t="s">
        <v>986</v>
      </c>
      <c r="G77" s="212"/>
      <c r="H77" s="212"/>
      <c r="I77" s="355"/>
    </row>
    <row r="78" spans="1:9" ht="10.5" customHeight="1" x14ac:dyDescent="0.2">
      <c r="A78" s="178"/>
      <c r="B78" s="221" t="s">
        <v>985</v>
      </c>
      <c r="C78" s="213" t="s">
        <v>986</v>
      </c>
      <c r="D78" s="214" t="s">
        <v>10266</v>
      </c>
      <c r="E78" s="215"/>
      <c r="F78" s="216">
        <v>21.3</v>
      </c>
      <c r="G78" s="215"/>
      <c r="H78" s="215"/>
      <c r="I78" s="355"/>
    </row>
    <row r="79" spans="1:9" ht="10.5" customHeight="1" x14ac:dyDescent="0.2">
      <c r="A79" s="178"/>
      <c r="B79" s="221" t="s">
        <v>985</v>
      </c>
      <c r="C79" s="213" t="s">
        <v>986</v>
      </c>
      <c r="D79" s="214" t="s">
        <v>10267</v>
      </c>
      <c r="E79" s="215"/>
      <c r="F79" s="216">
        <v>10.163</v>
      </c>
      <c r="G79" s="215"/>
      <c r="H79" s="215"/>
      <c r="I79" s="355"/>
    </row>
    <row r="80" spans="1:9" ht="10.5" customHeight="1" x14ac:dyDescent="0.2">
      <c r="A80" s="179"/>
      <c r="B80" s="221" t="s">
        <v>985</v>
      </c>
      <c r="C80" s="217" t="s">
        <v>986</v>
      </c>
      <c r="D80" s="218" t="s">
        <v>1023</v>
      </c>
      <c r="E80" s="219"/>
      <c r="F80" s="220">
        <v>47.893000000000001</v>
      </c>
      <c r="G80" s="219"/>
      <c r="H80" s="219"/>
      <c r="I80" s="355"/>
    </row>
    <row r="81" spans="1:9" ht="24.95" customHeight="1" x14ac:dyDescent="0.25">
      <c r="A81" s="278" t="s">
        <v>860</v>
      </c>
      <c r="B81" s="278" t="s">
        <v>979</v>
      </c>
      <c r="C81" s="279" t="s">
        <v>3019</v>
      </c>
      <c r="D81" s="280" t="s">
        <v>3020</v>
      </c>
      <c r="E81" s="281" t="s">
        <v>106</v>
      </c>
      <c r="F81" s="282">
        <v>48.94</v>
      </c>
      <c r="G81" s="67"/>
      <c r="H81" s="254">
        <f>ROUND(G81*F81,2)</f>
        <v>0</v>
      </c>
      <c r="I81" s="284"/>
    </row>
    <row r="82" spans="1:9" ht="9.6" customHeight="1" x14ac:dyDescent="0.2">
      <c r="A82" s="177"/>
      <c r="B82" s="221" t="s">
        <v>985</v>
      </c>
      <c r="C82" s="210" t="s">
        <v>986</v>
      </c>
      <c r="D82" s="211" t="s">
        <v>7105</v>
      </c>
      <c r="E82" s="212"/>
      <c r="F82" s="210" t="s">
        <v>986</v>
      </c>
      <c r="G82" s="212"/>
      <c r="H82" s="212"/>
      <c r="I82" s="355"/>
    </row>
    <row r="83" spans="1:9" ht="9.6" customHeight="1" x14ac:dyDescent="0.2">
      <c r="A83" s="178"/>
      <c r="B83" s="221" t="s">
        <v>985</v>
      </c>
      <c r="C83" s="213" t="s">
        <v>986</v>
      </c>
      <c r="D83" s="214" t="s">
        <v>10268</v>
      </c>
      <c r="E83" s="215"/>
      <c r="F83" s="216">
        <v>10.75</v>
      </c>
      <c r="G83" s="215"/>
      <c r="H83" s="215"/>
      <c r="I83" s="355"/>
    </row>
    <row r="84" spans="1:9" ht="9.6" customHeight="1" x14ac:dyDescent="0.2">
      <c r="A84" s="178"/>
      <c r="B84" s="221" t="s">
        <v>985</v>
      </c>
      <c r="C84" s="213" t="s">
        <v>986</v>
      </c>
      <c r="D84" s="214" t="s">
        <v>10269</v>
      </c>
      <c r="E84" s="215"/>
      <c r="F84" s="216">
        <v>10.37</v>
      </c>
      <c r="G84" s="215"/>
      <c r="H84" s="215"/>
      <c r="I84" s="355"/>
    </row>
    <row r="85" spans="1:9" ht="9.6" customHeight="1" x14ac:dyDescent="0.2">
      <c r="A85" s="181"/>
      <c r="B85" s="221" t="s">
        <v>985</v>
      </c>
      <c r="C85" s="223" t="s">
        <v>986</v>
      </c>
      <c r="D85" s="224" t="s">
        <v>988</v>
      </c>
      <c r="E85" s="225"/>
      <c r="F85" s="226">
        <v>21.119999999999997</v>
      </c>
      <c r="G85" s="225"/>
      <c r="H85" s="225"/>
      <c r="I85" s="355"/>
    </row>
    <row r="86" spans="1:9" ht="9.6" customHeight="1" x14ac:dyDescent="0.2">
      <c r="A86" s="177"/>
      <c r="B86" s="221" t="s">
        <v>985</v>
      </c>
      <c r="C86" s="210" t="s">
        <v>986</v>
      </c>
      <c r="D86" s="211" t="s">
        <v>5089</v>
      </c>
      <c r="E86" s="212"/>
      <c r="F86" s="210" t="s">
        <v>986</v>
      </c>
      <c r="G86" s="212"/>
      <c r="H86" s="212"/>
      <c r="I86" s="355"/>
    </row>
    <row r="87" spans="1:9" ht="9.6" customHeight="1" x14ac:dyDescent="0.2">
      <c r="A87" s="178"/>
      <c r="B87" s="221" t="s">
        <v>985</v>
      </c>
      <c r="C87" s="213" t="s">
        <v>986</v>
      </c>
      <c r="D87" s="214" t="s">
        <v>10270</v>
      </c>
      <c r="E87" s="215"/>
      <c r="F87" s="216">
        <v>69.63</v>
      </c>
      <c r="G87" s="215"/>
      <c r="H87" s="215"/>
      <c r="I87" s="355"/>
    </row>
    <row r="88" spans="1:9" ht="9.6" customHeight="1" x14ac:dyDescent="0.2">
      <c r="A88" s="178"/>
      <c r="B88" s="221" t="s">
        <v>985</v>
      </c>
      <c r="C88" s="213" t="s">
        <v>986</v>
      </c>
      <c r="D88" s="214" t="s">
        <v>10271</v>
      </c>
      <c r="E88" s="215"/>
      <c r="F88" s="216">
        <v>-59.57</v>
      </c>
      <c r="G88" s="215"/>
      <c r="H88" s="215"/>
      <c r="I88" s="355"/>
    </row>
    <row r="89" spans="1:9" ht="9.6" customHeight="1" x14ac:dyDescent="0.2">
      <c r="A89" s="181"/>
      <c r="B89" s="221" t="s">
        <v>985</v>
      </c>
      <c r="C89" s="223" t="s">
        <v>986</v>
      </c>
      <c r="D89" s="224" t="s">
        <v>988</v>
      </c>
      <c r="E89" s="225"/>
      <c r="F89" s="226">
        <v>10.059999999999995</v>
      </c>
      <c r="G89" s="225"/>
      <c r="H89" s="225"/>
      <c r="I89" s="355"/>
    </row>
    <row r="90" spans="1:9" ht="9.6" customHeight="1" x14ac:dyDescent="0.2">
      <c r="A90" s="178"/>
      <c r="B90" s="221" t="s">
        <v>985</v>
      </c>
      <c r="C90" s="213" t="s">
        <v>986</v>
      </c>
      <c r="D90" s="214" t="s">
        <v>10272</v>
      </c>
      <c r="E90" s="215"/>
      <c r="F90" s="216">
        <v>7.22</v>
      </c>
      <c r="G90" s="215"/>
      <c r="H90" s="215"/>
      <c r="I90" s="355"/>
    </row>
    <row r="91" spans="1:9" ht="9.6" customHeight="1" x14ac:dyDescent="0.2">
      <c r="A91" s="178"/>
      <c r="B91" s="221" t="s">
        <v>985</v>
      </c>
      <c r="C91" s="213" t="s">
        <v>986</v>
      </c>
      <c r="D91" s="214" t="s">
        <v>10273</v>
      </c>
      <c r="E91" s="215"/>
      <c r="F91" s="216">
        <v>10.54</v>
      </c>
      <c r="G91" s="215"/>
      <c r="H91" s="215"/>
      <c r="I91" s="355"/>
    </row>
    <row r="92" spans="1:9" ht="9.6" customHeight="1" x14ac:dyDescent="0.2">
      <c r="A92" s="179"/>
      <c r="B92" s="221" t="s">
        <v>985</v>
      </c>
      <c r="C92" s="217" t="s">
        <v>986</v>
      </c>
      <c r="D92" s="218" t="s">
        <v>1023</v>
      </c>
      <c r="E92" s="219"/>
      <c r="F92" s="220">
        <v>48.94</v>
      </c>
      <c r="G92" s="219"/>
      <c r="H92" s="219"/>
      <c r="I92" s="355"/>
    </row>
    <row r="93" spans="1:9" ht="24.95" customHeight="1" x14ac:dyDescent="0.25">
      <c r="A93" s="278" t="s">
        <v>862</v>
      </c>
      <c r="B93" s="278" t="s">
        <v>979</v>
      </c>
      <c r="C93" s="279" t="s">
        <v>6097</v>
      </c>
      <c r="D93" s="280" t="s">
        <v>6098</v>
      </c>
      <c r="E93" s="281" t="s">
        <v>106</v>
      </c>
      <c r="F93" s="282">
        <v>12</v>
      </c>
      <c r="G93" s="67"/>
      <c r="H93" s="254">
        <f>ROUND(G93*F93,2)</f>
        <v>0</v>
      </c>
      <c r="I93" s="284"/>
    </row>
    <row r="94" spans="1:9" ht="10.5" customHeight="1" x14ac:dyDescent="0.2">
      <c r="A94" s="178"/>
      <c r="B94" s="221" t="s">
        <v>985</v>
      </c>
      <c r="C94" s="213" t="s">
        <v>986</v>
      </c>
      <c r="D94" s="214" t="s">
        <v>10274</v>
      </c>
      <c r="E94" s="215"/>
      <c r="F94" s="216">
        <v>0</v>
      </c>
      <c r="G94" s="215"/>
      <c r="H94" s="215"/>
      <c r="I94" s="355"/>
    </row>
    <row r="95" spans="1:9" ht="10.5" customHeight="1" x14ac:dyDescent="0.2">
      <c r="A95" s="178"/>
      <c r="B95" s="221" t="s">
        <v>985</v>
      </c>
      <c r="C95" s="213" t="s">
        <v>986</v>
      </c>
      <c r="D95" s="214" t="s">
        <v>10275</v>
      </c>
      <c r="E95" s="215"/>
      <c r="F95" s="216">
        <v>12</v>
      </c>
      <c r="G95" s="215"/>
      <c r="H95" s="215"/>
      <c r="I95" s="355"/>
    </row>
    <row r="96" spans="1:9" ht="10.5" customHeight="1" x14ac:dyDescent="0.2">
      <c r="A96" s="179"/>
      <c r="B96" s="221" t="s">
        <v>985</v>
      </c>
      <c r="C96" s="217" t="s">
        <v>986</v>
      </c>
      <c r="D96" s="218" t="s">
        <v>1023</v>
      </c>
      <c r="E96" s="219"/>
      <c r="F96" s="220">
        <v>12</v>
      </c>
      <c r="G96" s="219"/>
      <c r="H96" s="219"/>
      <c r="I96" s="355"/>
    </row>
    <row r="97" spans="1:9" ht="24.95" customHeight="1" x14ac:dyDescent="0.25">
      <c r="A97" s="278" t="s">
        <v>864</v>
      </c>
      <c r="B97" s="278" t="s">
        <v>979</v>
      </c>
      <c r="C97" s="279" t="s">
        <v>7117</v>
      </c>
      <c r="D97" s="280" t="s">
        <v>7118</v>
      </c>
      <c r="E97" s="281" t="s">
        <v>106</v>
      </c>
      <c r="F97" s="282">
        <v>593.423</v>
      </c>
      <c r="G97" s="67"/>
      <c r="H97" s="254">
        <f>ROUND(G97*F97,2)</f>
        <v>0</v>
      </c>
      <c r="I97" s="284"/>
    </row>
    <row r="98" spans="1:9" ht="10.5" customHeight="1" x14ac:dyDescent="0.2">
      <c r="A98" s="177"/>
      <c r="B98" s="221" t="s">
        <v>985</v>
      </c>
      <c r="C98" s="210" t="s">
        <v>986</v>
      </c>
      <c r="D98" s="211" t="s">
        <v>3047</v>
      </c>
      <c r="E98" s="212"/>
      <c r="F98" s="210" t="s">
        <v>986</v>
      </c>
      <c r="G98" s="212"/>
      <c r="H98" s="212"/>
      <c r="I98" s="355"/>
    </row>
    <row r="99" spans="1:9" ht="10.5" customHeight="1" x14ac:dyDescent="0.2">
      <c r="A99" s="989"/>
      <c r="B99" s="973" t="s">
        <v>985</v>
      </c>
      <c r="C99" s="990" t="s">
        <v>986</v>
      </c>
      <c r="D99" s="991" t="s">
        <v>11813</v>
      </c>
      <c r="E99" s="992"/>
      <c r="F99" s="993">
        <v>16.992000000000001</v>
      </c>
      <c r="G99" s="992"/>
      <c r="H99" s="992"/>
      <c r="I99" s="988"/>
    </row>
    <row r="100" spans="1:9" ht="10.5" customHeight="1" x14ac:dyDescent="0.2">
      <c r="A100" s="178"/>
      <c r="B100" s="221" t="s">
        <v>985</v>
      </c>
      <c r="C100" s="213" t="s">
        <v>986</v>
      </c>
      <c r="D100" s="214" t="s">
        <v>3282</v>
      </c>
      <c r="E100" s="215"/>
      <c r="F100" s="216">
        <v>-1.8180000000000001</v>
      </c>
      <c r="G100" s="215"/>
      <c r="H100" s="215"/>
      <c r="I100" s="355"/>
    </row>
    <row r="101" spans="1:9" ht="10.5" customHeight="1" x14ac:dyDescent="0.2">
      <c r="A101" s="178"/>
      <c r="B101" s="221" t="s">
        <v>985</v>
      </c>
      <c r="C101" s="213" t="s">
        <v>986</v>
      </c>
      <c r="D101" s="214" t="s">
        <v>10276</v>
      </c>
      <c r="E101" s="215"/>
      <c r="F101" s="216">
        <v>-1.68</v>
      </c>
      <c r="G101" s="215"/>
      <c r="H101" s="215"/>
      <c r="I101" s="355"/>
    </row>
    <row r="102" spans="1:9" ht="10.5" customHeight="1" x14ac:dyDescent="0.2">
      <c r="A102" s="989"/>
      <c r="B102" s="973" t="s">
        <v>985</v>
      </c>
      <c r="C102" s="990" t="s">
        <v>986</v>
      </c>
      <c r="D102" s="991" t="s">
        <v>11814</v>
      </c>
      <c r="E102" s="992"/>
      <c r="F102" s="993">
        <v>34.472000000000001</v>
      </c>
      <c r="G102" s="992"/>
      <c r="H102" s="992"/>
      <c r="I102" s="988"/>
    </row>
    <row r="103" spans="1:9" ht="10.5" customHeight="1" x14ac:dyDescent="0.2">
      <c r="A103" s="178"/>
      <c r="B103" s="221" t="s">
        <v>985</v>
      </c>
      <c r="C103" s="213" t="s">
        <v>986</v>
      </c>
      <c r="D103" s="214" t="s">
        <v>10276</v>
      </c>
      <c r="E103" s="215"/>
      <c r="F103" s="216">
        <v>-1.68</v>
      </c>
      <c r="G103" s="215"/>
      <c r="H103" s="215"/>
      <c r="I103" s="355"/>
    </row>
    <row r="104" spans="1:9" ht="10.5" customHeight="1" x14ac:dyDescent="0.2">
      <c r="A104" s="178"/>
      <c r="B104" s="221" t="s">
        <v>985</v>
      </c>
      <c r="C104" s="213" t="s">
        <v>986</v>
      </c>
      <c r="D104" s="214" t="s">
        <v>10277</v>
      </c>
      <c r="E104" s="215"/>
      <c r="F104" s="216">
        <v>-2.2770000000000001</v>
      </c>
      <c r="G104" s="215"/>
      <c r="H104" s="215"/>
      <c r="I104" s="355"/>
    </row>
    <row r="105" spans="1:9" ht="10.5" customHeight="1" x14ac:dyDescent="0.2">
      <c r="A105" s="178"/>
      <c r="B105" s="221" t="s">
        <v>985</v>
      </c>
      <c r="C105" s="213" t="s">
        <v>986</v>
      </c>
      <c r="D105" s="214" t="s">
        <v>10278</v>
      </c>
      <c r="E105" s="215"/>
      <c r="F105" s="216">
        <v>13.151999999999999</v>
      </c>
      <c r="G105" s="215"/>
      <c r="H105" s="215"/>
      <c r="I105" s="355"/>
    </row>
    <row r="106" spans="1:9" ht="10.5" customHeight="1" x14ac:dyDescent="0.2">
      <c r="A106" s="178"/>
      <c r="B106" s="221" t="s">
        <v>985</v>
      </c>
      <c r="C106" s="213" t="s">
        <v>986</v>
      </c>
      <c r="D106" s="214" t="s">
        <v>10279</v>
      </c>
      <c r="E106" s="215"/>
      <c r="F106" s="216">
        <v>-1.47</v>
      </c>
      <c r="G106" s="215"/>
      <c r="H106" s="215"/>
      <c r="I106" s="355"/>
    </row>
    <row r="107" spans="1:9" ht="10.5" customHeight="1" x14ac:dyDescent="0.2">
      <c r="A107" s="178"/>
      <c r="B107" s="221" t="s">
        <v>985</v>
      </c>
      <c r="C107" s="213" t="s">
        <v>986</v>
      </c>
      <c r="D107" s="214" t="s">
        <v>10280</v>
      </c>
      <c r="E107" s="215"/>
      <c r="F107" s="216">
        <v>15.672000000000001</v>
      </c>
      <c r="G107" s="215"/>
      <c r="H107" s="215"/>
      <c r="I107" s="355"/>
    </row>
    <row r="108" spans="1:9" ht="10.5" customHeight="1" x14ac:dyDescent="0.2">
      <c r="A108" s="178"/>
      <c r="B108" s="221" t="s">
        <v>985</v>
      </c>
      <c r="C108" s="213" t="s">
        <v>986</v>
      </c>
      <c r="D108" s="214" t="s">
        <v>3282</v>
      </c>
      <c r="E108" s="215"/>
      <c r="F108" s="216">
        <v>-1.8180000000000001</v>
      </c>
      <c r="G108" s="215"/>
      <c r="H108" s="215"/>
      <c r="I108" s="355"/>
    </row>
    <row r="109" spans="1:9" ht="10.5" customHeight="1" x14ac:dyDescent="0.2">
      <c r="A109" s="178"/>
      <c r="B109" s="221" t="s">
        <v>985</v>
      </c>
      <c r="C109" s="213" t="s">
        <v>986</v>
      </c>
      <c r="D109" s="214" t="s">
        <v>10276</v>
      </c>
      <c r="E109" s="215"/>
      <c r="F109" s="216">
        <v>-1.68</v>
      </c>
      <c r="G109" s="215"/>
      <c r="H109" s="215"/>
      <c r="I109" s="355"/>
    </row>
    <row r="110" spans="1:9" ht="10.5" customHeight="1" x14ac:dyDescent="0.2">
      <c r="A110" s="178"/>
      <c r="B110" s="221" t="s">
        <v>985</v>
      </c>
      <c r="C110" s="213" t="s">
        <v>986</v>
      </c>
      <c r="D110" s="214" t="s">
        <v>10281</v>
      </c>
      <c r="E110" s="215"/>
      <c r="F110" s="216">
        <v>29.579000000000001</v>
      </c>
      <c r="G110" s="215"/>
      <c r="H110" s="215"/>
      <c r="I110" s="355"/>
    </row>
    <row r="111" spans="1:9" ht="10.5" customHeight="1" x14ac:dyDescent="0.2">
      <c r="A111" s="178"/>
      <c r="B111" s="221" t="s">
        <v>985</v>
      </c>
      <c r="C111" s="213" t="s">
        <v>986</v>
      </c>
      <c r="D111" s="214" t="s">
        <v>10276</v>
      </c>
      <c r="E111" s="215"/>
      <c r="F111" s="216">
        <v>-1.68</v>
      </c>
      <c r="G111" s="215"/>
      <c r="H111" s="215"/>
      <c r="I111" s="355"/>
    </row>
    <row r="112" spans="1:9" ht="10.5" customHeight="1" x14ac:dyDescent="0.2">
      <c r="A112" s="178"/>
      <c r="B112" s="221" t="s">
        <v>985</v>
      </c>
      <c r="C112" s="213" t="s">
        <v>986</v>
      </c>
      <c r="D112" s="214" t="s">
        <v>10277</v>
      </c>
      <c r="E112" s="215"/>
      <c r="F112" s="216">
        <v>-2.2770000000000001</v>
      </c>
      <c r="G112" s="215"/>
      <c r="H112" s="215"/>
      <c r="I112" s="355"/>
    </row>
    <row r="113" spans="1:9" ht="10.5" customHeight="1" x14ac:dyDescent="0.2">
      <c r="A113" s="181"/>
      <c r="B113" s="221" t="s">
        <v>985</v>
      </c>
      <c r="C113" s="223" t="s">
        <v>986</v>
      </c>
      <c r="D113" s="224" t="s">
        <v>988</v>
      </c>
      <c r="E113" s="225"/>
      <c r="F113" s="226">
        <v>93.486999999999981</v>
      </c>
      <c r="G113" s="225"/>
      <c r="H113" s="225"/>
      <c r="I113" s="355"/>
    </row>
    <row r="114" spans="1:9" ht="10.5" customHeight="1" x14ac:dyDescent="0.2">
      <c r="A114" s="177"/>
      <c r="B114" s="221" t="s">
        <v>985</v>
      </c>
      <c r="C114" s="210" t="s">
        <v>986</v>
      </c>
      <c r="D114" s="211" t="s">
        <v>3033</v>
      </c>
      <c r="E114" s="212"/>
      <c r="F114" s="210" t="s">
        <v>986</v>
      </c>
      <c r="G114" s="212"/>
      <c r="H114" s="212"/>
      <c r="I114" s="355"/>
    </row>
    <row r="115" spans="1:9" ht="10.5" customHeight="1" x14ac:dyDescent="0.2">
      <c r="A115" s="178"/>
      <c r="B115" s="221" t="s">
        <v>985</v>
      </c>
      <c r="C115" s="213" t="s">
        <v>986</v>
      </c>
      <c r="D115" s="214" t="s">
        <v>10282</v>
      </c>
      <c r="E115" s="215"/>
      <c r="F115" s="216">
        <v>19.952999999999999</v>
      </c>
      <c r="G115" s="215"/>
      <c r="H115" s="215"/>
      <c r="I115" s="355"/>
    </row>
    <row r="116" spans="1:9" ht="10.5" customHeight="1" x14ac:dyDescent="0.2">
      <c r="A116" s="178"/>
      <c r="B116" s="221" t="s">
        <v>985</v>
      </c>
      <c r="C116" s="213" t="s">
        <v>986</v>
      </c>
      <c r="D116" s="214" t="s">
        <v>10283</v>
      </c>
      <c r="E116" s="215"/>
      <c r="F116" s="216">
        <v>-1.6639999999999999</v>
      </c>
      <c r="G116" s="215"/>
      <c r="H116" s="215"/>
      <c r="I116" s="355"/>
    </row>
    <row r="117" spans="1:9" ht="10.5" customHeight="1" x14ac:dyDescent="0.2">
      <c r="A117" s="178"/>
      <c r="B117" s="221" t="s">
        <v>985</v>
      </c>
      <c r="C117" s="213" t="s">
        <v>986</v>
      </c>
      <c r="D117" s="214" t="s">
        <v>10276</v>
      </c>
      <c r="E117" s="215"/>
      <c r="F117" s="216">
        <v>-1.68</v>
      </c>
      <c r="G117" s="215"/>
      <c r="H117" s="215"/>
      <c r="I117" s="355"/>
    </row>
    <row r="118" spans="1:9" ht="10.5" customHeight="1" x14ac:dyDescent="0.2">
      <c r="A118" s="178"/>
      <c r="B118" s="221" t="s">
        <v>985</v>
      </c>
      <c r="C118" s="213" t="s">
        <v>986</v>
      </c>
      <c r="D118" s="214" t="s">
        <v>10284</v>
      </c>
      <c r="E118" s="215"/>
      <c r="F118" s="216">
        <v>39.436999999999998</v>
      </c>
      <c r="G118" s="215"/>
      <c r="H118" s="215"/>
      <c r="I118" s="355"/>
    </row>
    <row r="119" spans="1:9" ht="10.5" customHeight="1" x14ac:dyDescent="0.2">
      <c r="A119" s="178"/>
      <c r="B119" s="221" t="s">
        <v>985</v>
      </c>
      <c r="C119" s="213" t="s">
        <v>986</v>
      </c>
      <c r="D119" s="214" t="s">
        <v>10285</v>
      </c>
      <c r="E119" s="215"/>
      <c r="F119" s="216">
        <v>-3.15</v>
      </c>
      <c r="G119" s="215"/>
      <c r="H119" s="215"/>
      <c r="I119" s="355"/>
    </row>
    <row r="120" spans="1:9" ht="10.5" customHeight="1" x14ac:dyDescent="0.2">
      <c r="A120" s="178"/>
      <c r="B120" s="221" t="s">
        <v>985</v>
      </c>
      <c r="C120" s="213" t="s">
        <v>986</v>
      </c>
      <c r="D120" s="214" t="s">
        <v>10286</v>
      </c>
      <c r="E120" s="215"/>
      <c r="F120" s="216">
        <v>-2.988</v>
      </c>
      <c r="G120" s="215"/>
      <c r="H120" s="215"/>
      <c r="I120" s="355"/>
    </row>
    <row r="121" spans="1:9" ht="10.5" customHeight="1" x14ac:dyDescent="0.2">
      <c r="A121" s="178"/>
      <c r="B121" s="221" t="s">
        <v>985</v>
      </c>
      <c r="C121" s="213" t="s">
        <v>986</v>
      </c>
      <c r="D121" s="214" t="s">
        <v>10287</v>
      </c>
      <c r="E121" s="215"/>
      <c r="F121" s="216">
        <v>14.811999999999999</v>
      </c>
      <c r="G121" s="215"/>
      <c r="H121" s="215"/>
      <c r="I121" s="355"/>
    </row>
    <row r="122" spans="1:9" ht="10.5" customHeight="1" x14ac:dyDescent="0.2">
      <c r="A122" s="178"/>
      <c r="B122" s="221" t="s">
        <v>985</v>
      </c>
      <c r="C122" s="213" t="s">
        <v>986</v>
      </c>
      <c r="D122" s="214" t="s">
        <v>10288</v>
      </c>
      <c r="E122" s="215"/>
      <c r="F122" s="216">
        <v>-1.47</v>
      </c>
      <c r="G122" s="215"/>
      <c r="H122" s="215"/>
      <c r="I122" s="355"/>
    </row>
    <row r="123" spans="1:9" ht="10.5" customHeight="1" x14ac:dyDescent="0.2">
      <c r="A123" s="178"/>
      <c r="B123" s="221" t="s">
        <v>985</v>
      </c>
      <c r="C123" s="213" t="s">
        <v>986</v>
      </c>
      <c r="D123" s="214" t="s">
        <v>10289</v>
      </c>
      <c r="E123" s="215"/>
      <c r="F123" s="216">
        <v>18.414000000000001</v>
      </c>
      <c r="G123" s="215"/>
      <c r="H123" s="215"/>
      <c r="I123" s="355"/>
    </row>
    <row r="124" spans="1:9" ht="10.5" customHeight="1" x14ac:dyDescent="0.2">
      <c r="A124" s="178"/>
      <c r="B124" s="221" t="s">
        <v>985</v>
      </c>
      <c r="C124" s="213" t="s">
        <v>986</v>
      </c>
      <c r="D124" s="214" t="s">
        <v>10290</v>
      </c>
      <c r="E124" s="215"/>
      <c r="F124" s="216">
        <v>-3.3279999999999998</v>
      </c>
      <c r="G124" s="215"/>
      <c r="H124" s="215"/>
      <c r="I124" s="355"/>
    </row>
    <row r="125" spans="1:9" ht="10.5" customHeight="1" x14ac:dyDescent="0.2">
      <c r="A125" s="178"/>
      <c r="B125" s="221" t="s">
        <v>985</v>
      </c>
      <c r="C125" s="213" t="s">
        <v>986</v>
      </c>
      <c r="D125" s="214" t="s">
        <v>10291</v>
      </c>
      <c r="E125" s="215"/>
      <c r="F125" s="216">
        <v>33.520000000000003</v>
      </c>
      <c r="G125" s="215"/>
      <c r="H125" s="215"/>
      <c r="I125" s="355"/>
    </row>
    <row r="126" spans="1:9" ht="10.5" customHeight="1" x14ac:dyDescent="0.2">
      <c r="A126" s="178"/>
      <c r="B126" s="221" t="s">
        <v>985</v>
      </c>
      <c r="C126" s="213" t="s">
        <v>986</v>
      </c>
      <c r="D126" s="214" t="s">
        <v>10276</v>
      </c>
      <c r="E126" s="215"/>
      <c r="F126" s="216">
        <v>-1.68</v>
      </c>
      <c r="G126" s="215"/>
      <c r="H126" s="215"/>
      <c r="I126" s="355"/>
    </row>
    <row r="127" spans="1:9" ht="10.5" customHeight="1" x14ac:dyDescent="0.2">
      <c r="A127" s="178"/>
      <c r="B127" s="221" t="s">
        <v>985</v>
      </c>
      <c r="C127" s="213" t="s">
        <v>986</v>
      </c>
      <c r="D127" s="214" t="s">
        <v>10286</v>
      </c>
      <c r="E127" s="215"/>
      <c r="F127" s="216">
        <v>-2.988</v>
      </c>
      <c r="G127" s="215"/>
      <c r="H127" s="215"/>
      <c r="I127" s="355"/>
    </row>
    <row r="128" spans="1:9" ht="10.5" customHeight="1" x14ac:dyDescent="0.2">
      <c r="A128" s="181"/>
      <c r="B128" s="221" t="s">
        <v>985</v>
      </c>
      <c r="C128" s="223" t="s">
        <v>986</v>
      </c>
      <c r="D128" s="224" t="s">
        <v>988</v>
      </c>
      <c r="E128" s="225"/>
      <c r="F128" s="226">
        <v>107.18799999999999</v>
      </c>
      <c r="G128" s="225"/>
      <c r="H128" s="225"/>
      <c r="I128" s="355"/>
    </row>
    <row r="129" spans="1:9" ht="10.5" customHeight="1" x14ac:dyDescent="0.2">
      <c r="A129" s="177"/>
      <c r="B129" s="221" t="s">
        <v>985</v>
      </c>
      <c r="C129" s="210" t="s">
        <v>986</v>
      </c>
      <c r="D129" s="211" t="s">
        <v>3035</v>
      </c>
      <c r="E129" s="212"/>
      <c r="F129" s="210" t="s">
        <v>986</v>
      </c>
      <c r="G129" s="212"/>
      <c r="H129" s="212"/>
      <c r="I129" s="355"/>
    </row>
    <row r="130" spans="1:9" ht="10.5" customHeight="1" x14ac:dyDescent="0.2">
      <c r="A130" s="178"/>
      <c r="B130" s="221" t="s">
        <v>985</v>
      </c>
      <c r="C130" s="213" t="s">
        <v>986</v>
      </c>
      <c r="D130" s="214" t="s">
        <v>10292</v>
      </c>
      <c r="E130" s="215"/>
      <c r="F130" s="216">
        <v>19.818000000000001</v>
      </c>
      <c r="G130" s="215"/>
      <c r="H130" s="215"/>
      <c r="I130" s="355"/>
    </row>
    <row r="131" spans="1:9" ht="10.5" customHeight="1" x14ac:dyDescent="0.2">
      <c r="A131" s="178"/>
      <c r="B131" s="221" t="s">
        <v>985</v>
      </c>
      <c r="C131" s="213" t="s">
        <v>986</v>
      </c>
      <c r="D131" s="214" t="s">
        <v>10283</v>
      </c>
      <c r="E131" s="215"/>
      <c r="F131" s="216">
        <v>-1.6639999999999999</v>
      </c>
      <c r="G131" s="215"/>
      <c r="H131" s="215"/>
      <c r="I131" s="355"/>
    </row>
    <row r="132" spans="1:9" ht="10.5" customHeight="1" x14ac:dyDescent="0.2">
      <c r="A132" s="178"/>
      <c r="B132" s="221" t="s">
        <v>985</v>
      </c>
      <c r="C132" s="213" t="s">
        <v>986</v>
      </c>
      <c r="D132" s="214" t="s">
        <v>10276</v>
      </c>
      <c r="E132" s="215"/>
      <c r="F132" s="216">
        <v>-1.68</v>
      </c>
      <c r="G132" s="215"/>
      <c r="H132" s="215"/>
      <c r="I132" s="355"/>
    </row>
    <row r="133" spans="1:9" ht="10.5" customHeight="1" x14ac:dyDescent="0.2">
      <c r="A133" s="178"/>
      <c r="B133" s="221" t="s">
        <v>985</v>
      </c>
      <c r="C133" s="213" t="s">
        <v>986</v>
      </c>
      <c r="D133" s="214" t="s">
        <v>10293</v>
      </c>
      <c r="E133" s="215"/>
      <c r="F133" s="216">
        <v>40.473999999999997</v>
      </c>
      <c r="G133" s="215"/>
      <c r="H133" s="215"/>
      <c r="I133" s="355"/>
    </row>
    <row r="134" spans="1:9" ht="10.5" customHeight="1" x14ac:dyDescent="0.2">
      <c r="A134" s="178"/>
      <c r="B134" s="221" t="s">
        <v>985</v>
      </c>
      <c r="C134" s="213" t="s">
        <v>986</v>
      </c>
      <c r="D134" s="214" t="s">
        <v>10285</v>
      </c>
      <c r="E134" s="215"/>
      <c r="F134" s="216">
        <v>-3.15</v>
      </c>
      <c r="G134" s="215"/>
      <c r="H134" s="215"/>
      <c r="I134" s="355"/>
    </row>
    <row r="135" spans="1:9" ht="10.5" customHeight="1" x14ac:dyDescent="0.2">
      <c r="A135" s="178"/>
      <c r="B135" s="221" t="s">
        <v>985</v>
      </c>
      <c r="C135" s="213" t="s">
        <v>986</v>
      </c>
      <c r="D135" s="214" t="s">
        <v>7359</v>
      </c>
      <c r="E135" s="215"/>
      <c r="F135" s="216">
        <v>-3.069</v>
      </c>
      <c r="G135" s="215"/>
      <c r="H135" s="215"/>
      <c r="I135" s="355"/>
    </row>
    <row r="136" spans="1:9" ht="10.5" customHeight="1" x14ac:dyDescent="0.2">
      <c r="A136" s="178"/>
      <c r="B136" s="221" t="s">
        <v>985</v>
      </c>
      <c r="C136" s="213" t="s">
        <v>986</v>
      </c>
      <c r="D136" s="214" t="s">
        <v>10294</v>
      </c>
      <c r="E136" s="215"/>
      <c r="F136" s="216">
        <v>14.952</v>
      </c>
      <c r="G136" s="215"/>
      <c r="H136" s="215"/>
      <c r="I136" s="355"/>
    </row>
    <row r="137" spans="1:9" ht="10.5" customHeight="1" x14ac:dyDescent="0.2">
      <c r="A137" s="178"/>
      <c r="B137" s="221" t="s">
        <v>985</v>
      </c>
      <c r="C137" s="213" t="s">
        <v>986</v>
      </c>
      <c r="D137" s="214" t="s">
        <v>10288</v>
      </c>
      <c r="E137" s="215"/>
      <c r="F137" s="216">
        <v>-1.47</v>
      </c>
      <c r="G137" s="215"/>
      <c r="H137" s="215"/>
      <c r="I137" s="355"/>
    </row>
    <row r="138" spans="1:9" ht="10.5" customHeight="1" x14ac:dyDescent="0.2">
      <c r="A138" s="178"/>
      <c r="B138" s="221" t="s">
        <v>985</v>
      </c>
      <c r="C138" s="213" t="s">
        <v>986</v>
      </c>
      <c r="D138" s="214" t="s">
        <v>10295</v>
      </c>
      <c r="E138" s="215"/>
      <c r="F138" s="216">
        <v>18.576000000000001</v>
      </c>
      <c r="G138" s="215"/>
      <c r="H138" s="215"/>
      <c r="I138" s="355"/>
    </row>
    <row r="139" spans="1:9" ht="10.5" customHeight="1" x14ac:dyDescent="0.2">
      <c r="A139" s="178"/>
      <c r="B139" s="221" t="s">
        <v>985</v>
      </c>
      <c r="C139" s="213" t="s">
        <v>986</v>
      </c>
      <c r="D139" s="214" t="s">
        <v>10290</v>
      </c>
      <c r="E139" s="215"/>
      <c r="F139" s="216">
        <v>-3.3279999999999998</v>
      </c>
      <c r="G139" s="215"/>
      <c r="H139" s="215"/>
      <c r="I139" s="355"/>
    </row>
    <row r="140" spans="1:9" ht="10.5" customHeight="1" x14ac:dyDescent="0.2">
      <c r="A140" s="178"/>
      <c r="B140" s="221" t="s">
        <v>985</v>
      </c>
      <c r="C140" s="213" t="s">
        <v>986</v>
      </c>
      <c r="D140" s="214" t="s">
        <v>10296</v>
      </c>
      <c r="E140" s="215"/>
      <c r="F140" s="216">
        <v>34.74</v>
      </c>
      <c r="G140" s="215"/>
      <c r="H140" s="215"/>
      <c r="I140" s="355"/>
    </row>
    <row r="141" spans="1:9" ht="10.5" customHeight="1" x14ac:dyDescent="0.2">
      <c r="A141" s="178"/>
      <c r="B141" s="221" t="s">
        <v>985</v>
      </c>
      <c r="C141" s="213" t="s">
        <v>986</v>
      </c>
      <c r="D141" s="214" t="s">
        <v>10276</v>
      </c>
      <c r="E141" s="215"/>
      <c r="F141" s="216">
        <v>-1.68</v>
      </c>
      <c r="G141" s="215"/>
      <c r="H141" s="215"/>
      <c r="I141" s="355"/>
    </row>
    <row r="142" spans="1:9" ht="10.5" customHeight="1" x14ac:dyDescent="0.2">
      <c r="A142" s="178"/>
      <c r="B142" s="221" t="s">
        <v>985</v>
      </c>
      <c r="C142" s="213" t="s">
        <v>986</v>
      </c>
      <c r="D142" s="214" t="s">
        <v>7359</v>
      </c>
      <c r="E142" s="215"/>
      <c r="F142" s="216">
        <v>-3.069</v>
      </c>
      <c r="G142" s="215"/>
      <c r="H142" s="215"/>
      <c r="I142" s="355"/>
    </row>
    <row r="143" spans="1:9" ht="10.5" customHeight="1" x14ac:dyDescent="0.2">
      <c r="A143" s="181"/>
      <c r="B143" s="221" t="s">
        <v>985</v>
      </c>
      <c r="C143" s="223" t="s">
        <v>986</v>
      </c>
      <c r="D143" s="224" t="s">
        <v>988</v>
      </c>
      <c r="E143" s="225"/>
      <c r="F143" s="226">
        <v>109.45</v>
      </c>
      <c r="G143" s="225"/>
      <c r="H143" s="225"/>
      <c r="I143" s="355"/>
    </row>
    <row r="144" spans="1:9" ht="10.5" customHeight="1" x14ac:dyDescent="0.2">
      <c r="A144" s="177"/>
      <c r="B144" s="221" t="s">
        <v>985</v>
      </c>
      <c r="C144" s="210" t="s">
        <v>986</v>
      </c>
      <c r="D144" s="211" t="s">
        <v>3038</v>
      </c>
      <c r="E144" s="212"/>
      <c r="F144" s="210" t="s">
        <v>986</v>
      </c>
      <c r="G144" s="212"/>
      <c r="H144" s="212"/>
      <c r="I144" s="355"/>
    </row>
    <row r="145" spans="1:9" ht="10.5" customHeight="1" x14ac:dyDescent="0.2">
      <c r="A145" s="178"/>
      <c r="B145" s="221" t="s">
        <v>985</v>
      </c>
      <c r="C145" s="213" t="s">
        <v>986</v>
      </c>
      <c r="D145" s="214" t="s">
        <v>10297</v>
      </c>
      <c r="E145" s="215"/>
      <c r="F145" s="216">
        <v>19.818000000000001</v>
      </c>
      <c r="G145" s="215"/>
      <c r="H145" s="215"/>
      <c r="I145" s="355"/>
    </row>
    <row r="146" spans="1:9" ht="10.5" customHeight="1" x14ac:dyDescent="0.2">
      <c r="A146" s="178"/>
      <c r="B146" s="221" t="s">
        <v>985</v>
      </c>
      <c r="C146" s="213" t="s">
        <v>986</v>
      </c>
      <c r="D146" s="214" t="s">
        <v>10283</v>
      </c>
      <c r="E146" s="215"/>
      <c r="F146" s="216">
        <v>-1.6639999999999999</v>
      </c>
      <c r="G146" s="215"/>
      <c r="H146" s="215"/>
      <c r="I146" s="355"/>
    </row>
    <row r="147" spans="1:9" ht="10.5" customHeight="1" x14ac:dyDescent="0.2">
      <c r="A147" s="178"/>
      <c r="B147" s="221" t="s">
        <v>985</v>
      </c>
      <c r="C147" s="213" t="s">
        <v>986</v>
      </c>
      <c r="D147" s="214" t="s">
        <v>10276</v>
      </c>
      <c r="E147" s="215"/>
      <c r="F147" s="216">
        <v>-1.68</v>
      </c>
      <c r="G147" s="215"/>
      <c r="H147" s="215"/>
      <c r="I147" s="355"/>
    </row>
    <row r="148" spans="1:9" ht="10.5" customHeight="1" x14ac:dyDescent="0.2">
      <c r="A148" s="178"/>
      <c r="B148" s="221" t="s">
        <v>985</v>
      </c>
      <c r="C148" s="213" t="s">
        <v>986</v>
      </c>
      <c r="D148" s="214" t="s">
        <v>10298</v>
      </c>
      <c r="E148" s="215"/>
      <c r="F148" s="216">
        <v>40.901000000000003</v>
      </c>
      <c r="G148" s="215"/>
      <c r="H148" s="215"/>
      <c r="I148" s="355"/>
    </row>
    <row r="149" spans="1:9" ht="10.5" customHeight="1" x14ac:dyDescent="0.2">
      <c r="A149" s="178"/>
      <c r="B149" s="221" t="s">
        <v>985</v>
      </c>
      <c r="C149" s="213" t="s">
        <v>986</v>
      </c>
      <c r="D149" s="214" t="s">
        <v>10285</v>
      </c>
      <c r="E149" s="215"/>
      <c r="F149" s="216">
        <v>-3.15</v>
      </c>
      <c r="G149" s="215"/>
      <c r="H149" s="215"/>
      <c r="I149" s="355"/>
    </row>
    <row r="150" spans="1:9" ht="10.5" customHeight="1" x14ac:dyDescent="0.2">
      <c r="A150" s="178"/>
      <c r="B150" s="221" t="s">
        <v>985</v>
      </c>
      <c r="C150" s="213" t="s">
        <v>986</v>
      </c>
      <c r="D150" s="214" t="s">
        <v>10299</v>
      </c>
      <c r="E150" s="215"/>
      <c r="F150" s="216">
        <v>-3.028</v>
      </c>
      <c r="G150" s="215"/>
      <c r="H150" s="215"/>
      <c r="I150" s="355"/>
    </row>
    <row r="151" spans="1:9" ht="10.5" customHeight="1" x14ac:dyDescent="0.2">
      <c r="A151" s="178"/>
      <c r="B151" s="221" t="s">
        <v>985</v>
      </c>
      <c r="C151" s="213" t="s">
        <v>986</v>
      </c>
      <c r="D151" s="214" t="s">
        <v>10300</v>
      </c>
      <c r="E151" s="215"/>
      <c r="F151" s="216">
        <v>14.952</v>
      </c>
      <c r="G151" s="215"/>
      <c r="H151" s="215"/>
      <c r="I151" s="355"/>
    </row>
    <row r="152" spans="1:9" ht="10.5" customHeight="1" x14ac:dyDescent="0.2">
      <c r="A152" s="178"/>
      <c r="B152" s="221" t="s">
        <v>985</v>
      </c>
      <c r="C152" s="213" t="s">
        <v>986</v>
      </c>
      <c r="D152" s="214" t="s">
        <v>10288</v>
      </c>
      <c r="E152" s="215"/>
      <c r="F152" s="216">
        <v>-1.47</v>
      </c>
      <c r="G152" s="215"/>
      <c r="H152" s="215"/>
      <c r="I152" s="355"/>
    </row>
    <row r="153" spans="1:9" ht="10.5" customHeight="1" x14ac:dyDescent="0.2">
      <c r="A153" s="178"/>
      <c r="B153" s="221" t="s">
        <v>985</v>
      </c>
      <c r="C153" s="213" t="s">
        <v>986</v>
      </c>
      <c r="D153" s="214" t="s">
        <v>10301</v>
      </c>
      <c r="E153" s="215"/>
      <c r="F153" s="216">
        <v>18.684000000000001</v>
      </c>
      <c r="G153" s="215"/>
      <c r="H153" s="215"/>
      <c r="I153" s="355"/>
    </row>
    <row r="154" spans="1:9" ht="10.5" customHeight="1" x14ac:dyDescent="0.2">
      <c r="A154" s="178"/>
      <c r="B154" s="221" t="s">
        <v>985</v>
      </c>
      <c r="C154" s="213" t="s">
        <v>986</v>
      </c>
      <c r="D154" s="214" t="s">
        <v>10290</v>
      </c>
      <c r="E154" s="215"/>
      <c r="F154" s="216">
        <v>-3.3279999999999998</v>
      </c>
      <c r="G154" s="215"/>
      <c r="H154" s="215"/>
      <c r="I154" s="355"/>
    </row>
    <row r="155" spans="1:9" ht="10.5" customHeight="1" x14ac:dyDescent="0.2">
      <c r="A155" s="178"/>
      <c r="B155" s="221" t="s">
        <v>985</v>
      </c>
      <c r="C155" s="213" t="s">
        <v>986</v>
      </c>
      <c r="D155" s="214" t="s">
        <v>10302</v>
      </c>
      <c r="E155" s="215"/>
      <c r="F155" s="216">
        <v>35.289000000000001</v>
      </c>
      <c r="G155" s="215"/>
      <c r="H155" s="215"/>
      <c r="I155" s="355"/>
    </row>
    <row r="156" spans="1:9" ht="10.5" customHeight="1" x14ac:dyDescent="0.2">
      <c r="A156" s="178"/>
      <c r="B156" s="221" t="s">
        <v>985</v>
      </c>
      <c r="C156" s="213" t="s">
        <v>986</v>
      </c>
      <c r="D156" s="214" t="s">
        <v>10276</v>
      </c>
      <c r="E156" s="215"/>
      <c r="F156" s="216">
        <v>-1.68</v>
      </c>
      <c r="G156" s="215"/>
      <c r="H156" s="215"/>
      <c r="I156" s="355"/>
    </row>
    <row r="157" spans="1:9" ht="10.5" customHeight="1" x14ac:dyDescent="0.2">
      <c r="A157" s="178"/>
      <c r="B157" s="221" t="s">
        <v>985</v>
      </c>
      <c r="C157" s="213" t="s">
        <v>986</v>
      </c>
      <c r="D157" s="214" t="s">
        <v>10299</v>
      </c>
      <c r="E157" s="215"/>
      <c r="F157" s="216">
        <v>-3.028</v>
      </c>
      <c r="G157" s="215"/>
      <c r="H157" s="215"/>
      <c r="I157" s="355"/>
    </row>
    <row r="158" spans="1:9" ht="10.5" customHeight="1" x14ac:dyDescent="0.2">
      <c r="A158" s="181"/>
      <c r="B158" s="221" t="s">
        <v>985</v>
      </c>
      <c r="C158" s="223" t="s">
        <v>986</v>
      </c>
      <c r="D158" s="224" t="s">
        <v>988</v>
      </c>
      <c r="E158" s="225"/>
      <c r="F158" s="226">
        <v>110.61599999999999</v>
      </c>
      <c r="G158" s="225"/>
      <c r="H158" s="225"/>
      <c r="I158" s="355"/>
    </row>
    <row r="159" spans="1:9" ht="10.5" customHeight="1" x14ac:dyDescent="0.2">
      <c r="A159" s="177"/>
      <c r="B159" s="221" t="s">
        <v>985</v>
      </c>
      <c r="C159" s="210" t="s">
        <v>986</v>
      </c>
      <c r="D159" s="211" t="s">
        <v>2956</v>
      </c>
      <c r="E159" s="212"/>
      <c r="F159" s="210" t="s">
        <v>986</v>
      </c>
      <c r="G159" s="212"/>
      <c r="H159" s="212"/>
      <c r="I159" s="355"/>
    </row>
    <row r="160" spans="1:9" ht="10.5" customHeight="1" x14ac:dyDescent="0.2">
      <c r="A160" s="178"/>
      <c r="B160" s="221" t="s">
        <v>985</v>
      </c>
      <c r="C160" s="213" t="s">
        <v>986</v>
      </c>
      <c r="D160" s="214" t="s">
        <v>10303</v>
      </c>
      <c r="E160" s="215"/>
      <c r="F160" s="216">
        <v>18.350000000000001</v>
      </c>
      <c r="G160" s="215"/>
      <c r="H160" s="215"/>
      <c r="I160" s="355"/>
    </row>
    <row r="161" spans="1:9" ht="10.5" customHeight="1" x14ac:dyDescent="0.2">
      <c r="A161" s="178"/>
      <c r="B161" s="221" t="s">
        <v>985</v>
      </c>
      <c r="C161" s="213" t="s">
        <v>986</v>
      </c>
      <c r="D161" s="214" t="s">
        <v>10283</v>
      </c>
      <c r="E161" s="215"/>
      <c r="F161" s="216">
        <v>-1.6639999999999999</v>
      </c>
      <c r="G161" s="215"/>
      <c r="H161" s="215"/>
      <c r="I161" s="355"/>
    </row>
    <row r="162" spans="1:9" ht="10.5" customHeight="1" x14ac:dyDescent="0.2">
      <c r="A162" s="178"/>
      <c r="B162" s="221" t="s">
        <v>985</v>
      </c>
      <c r="C162" s="213" t="s">
        <v>986</v>
      </c>
      <c r="D162" s="214" t="s">
        <v>10276</v>
      </c>
      <c r="E162" s="215"/>
      <c r="F162" s="216">
        <v>-1.68</v>
      </c>
      <c r="G162" s="215"/>
      <c r="H162" s="215"/>
      <c r="I162" s="355"/>
    </row>
    <row r="163" spans="1:9" ht="10.5" customHeight="1" x14ac:dyDescent="0.2">
      <c r="A163" s="178"/>
      <c r="B163" s="221" t="s">
        <v>985</v>
      </c>
      <c r="C163" s="213" t="s">
        <v>986</v>
      </c>
      <c r="D163" s="214" t="s">
        <v>10304</v>
      </c>
      <c r="E163" s="215"/>
      <c r="F163" s="216">
        <v>38.621000000000002</v>
      </c>
      <c r="G163" s="215"/>
      <c r="H163" s="215"/>
      <c r="I163" s="355"/>
    </row>
    <row r="164" spans="1:9" ht="10.5" customHeight="1" x14ac:dyDescent="0.2">
      <c r="A164" s="178"/>
      <c r="B164" s="221" t="s">
        <v>985</v>
      </c>
      <c r="C164" s="213" t="s">
        <v>986</v>
      </c>
      <c r="D164" s="214" t="s">
        <v>10285</v>
      </c>
      <c r="E164" s="215"/>
      <c r="F164" s="216">
        <v>-3.15</v>
      </c>
      <c r="G164" s="215"/>
      <c r="H164" s="215"/>
      <c r="I164" s="355"/>
    </row>
    <row r="165" spans="1:9" ht="10.5" customHeight="1" x14ac:dyDescent="0.2">
      <c r="A165" s="178"/>
      <c r="B165" s="221" t="s">
        <v>985</v>
      </c>
      <c r="C165" s="213" t="s">
        <v>986</v>
      </c>
      <c r="D165" s="214" t="s">
        <v>10305</v>
      </c>
      <c r="E165" s="215"/>
      <c r="F165" s="216">
        <v>-2.7069999999999999</v>
      </c>
      <c r="G165" s="215"/>
      <c r="H165" s="215"/>
      <c r="I165" s="355"/>
    </row>
    <row r="166" spans="1:9" ht="10.5" customHeight="1" x14ac:dyDescent="0.2">
      <c r="A166" s="178"/>
      <c r="B166" s="221" t="s">
        <v>985</v>
      </c>
      <c r="C166" s="213" t="s">
        <v>986</v>
      </c>
      <c r="D166" s="214" t="s">
        <v>10306</v>
      </c>
      <c r="E166" s="215"/>
      <c r="F166" s="216">
        <v>13.35</v>
      </c>
      <c r="G166" s="215"/>
      <c r="H166" s="215"/>
      <c r="I166" s="355"/>
    </row>
    <row r="167" spans="1:9" ht="10.5" customHeight="1" x14ac:dyDescent="0.2">
      <c r="A167" s="178"/>
      <c r="B167" s="221" t="s">
        <v>985</v>
      </c>
      <c r="C167" s="213" t="s">
        <v>986</v>
      </c>
      <c r="D167" s="214" t="s">
        <v>10288</v>
      </c>
      <c r="E167" s="215"/>
      <c r="F167" s="216">
        <v>-1.47</v>
      </c>
      <c r="G167" s="215"/>
      <c r="H167" s="215"/>
      <c r="I167" s="355"/>
    </row>
    <row r="168" spans="1:9" ht="10.5" customHeight="1" x14ac:dyDescent="0.2">
      <c r="A168" s="178"/>
      <c r="B168" s="221" t="s">
        <v>985</v>
      </c>
      <c r="C168" s="213" t="s">
        <v>986</v>
      </c>
      <c r="D168" s="214" t="s">
        <v>10307</v>
      </c>
      <c r="E168" s="215"/>
      <c r="F168" s="216">
        <v>17.3</v>
      </c>
      <c r="G168" s="215"/>
      <c r="H168" s="215"/>
      <c r="I168" s="355"/>
    </row>
    <row r="169" spans="1:9" ht="10.5" customHeight="1" x14ac:dyDescent="0.2">
      <c r="A169" s="178"/>
      <c r="B169" s="221" t="s">
        <v>985</v>
      </c>
      <c r="C169" s="213" t="s">
        <v>986</v>
      </c>
      <c r="D169" s="214" t="s">
        <v>10290</v>
      </c>
      <c r="E169" s="215"/>
      <c r="F169" s="216">
        <v>-3.3279999999999998</v>
      </c>
      <c r="G169" s="215"/>
      <c r="H169" s="215"/>
      <c r="I169" s="355"/>
    </row>
    <row r="170" spans="1:9" ht="10.5" customHeight="1" x14ac:dyDescent="0.2">
      <c r="A170" s="178"/>
      <c r="B170" s="221" t="s">
        <v>985</v>
      </c>
      <c r="C170" s="213" t="s">
        <v>986</v>
      </c>
      <c r="D170" s="214" t="s">
        <v>10308</v>
      </c>
      <c r="E170" s="215"/>
      <c r="F170" s="216">
        <v>33.322000000000003</v>
      </c>
      <c r="G170" s="215"/>
      <c r="H170" s="215"/>
      <c r="I170" s="355"/>
    </row>
    <row r="171" spans="1:9" ht="10.5" customHeight="1" x14ac:dyDescent="0.2">
      <c r="A171" s="178"/>
      <c r="B171" s="221" t="s">
        <v>985</v>
      </c>
      <c r="C171" s="213" t="s">
        <v>986</v>
      </c>
      <c r="D171" s="214" t="s">
        <v>10276</v>
      </c>
      <c r="E171" s="215"/>
      <c r="F171" s="216">
        <v>-1.68</v>
      </c>
      <c r="G171" s="215"/>
      <c r="H171" s="215"/>
      <c r="I171" s="355"/>
    </row>
    <row r="172" spans="1:9" ht="10.5" customHeight="1" x14ac:dyDescent="0.2">
      <c r="A172" s="178"/>
      <c r="B172" s="221" t="s">
        <v>985</v>
      </c>
      <c r="C172" s="213" t="s">
        <v>986</v>
      </c>
      <c r="D172" s="214" t="s">
        <v>10305</v>
      </c>
      <c r="E172" s="215"/>
      <c r="F172" s="216">
        <v>-2.7069999999999999</v>
      </c>
      <c r="G172" s="215"/>
      <c r="H172" s="215"/>
      <c r="I172" s="355"/>
    </row>
    <row r="173" spans="1:9" ht="10.5" customHeight="1" x14ac:dyDescent="0.2">
      <c r="A173" s="181"/>
      <c r="B173" s="221" t="s">
        <v>985</v>
      </c>
      <c r="C173" s="223" t="s">
        <v>986</v>
      </c>
      <c r="D173" s="224" t="s">
        <v>988</v>
      </c>
      <c r="E173" s="225"/>
      <c r="F173" s="226">
        <v>102.557</v>
      </c>
      <c r="G173" s="225"/>
      <c r="H173" s="225"/>
      <c r="I173" s="355"/>
    </row>
    <row r="174" spans="1:9" ht="10.5" customHeight="1" x14ac:dyDescent="0.2">
      <c r="A174" s="177"/>
      <c r="B174" s="221" t="s">
        <v>985</v>
      </c>
      <c r="C174" s="210" t="s">
        <v>986</v>
      </c>
      <c r="D174" s="211" t="s">
        <v>2971</v>
      </c>
      <c r="E174" s="212"/>
      <c r="F174" s="210" t="s">
        <v>986</v>
      </c>
      <c r="G174" s="212"/>
      <c r="H174" s="212"/>
      <c r="I174" s="355"/>
    </row>
    <row r="175" spans="1:9" ht="10.5" customHeight="1" x14ac:dyDescent="0.2">
      <c r="A175" s="178"/>
      <c r="B175" s="221" t="s">
        <v>985</v>
      </c>
      <c r="C175" s="213" t="s">
        <v>986</v>
      </c>
      <c r="D175" s="214" t="s">
        <v>10309</v>
      </c>
      <c r="E175" s="215"/>
      <c r="F175" s="216">
        <v>14.6</v>
      </c>
      <c r="G175" s="215"/>
      <c r="H175" s="215"/>
      <c r="I175" s="355"/>
    </row>
    <row r="176" spans="1:9" ht="10.5" customHeight="1" x14ac:dyDescent="0.2">
      <c r="A176" s="178"/>
      <c r="B176" s="221" t="s">
        <v>985</v>
      </c>
      <c r="C176" s="213" t="s">
        <v>986</v>
      </c>
      <c r="D176" s="214" t="s">
        <v>10310</v>
      </c>
      <c r="E176" s="215"/>
      <c r="F176" s="216">
        <v>-3.36</v>
      </c>
      <c r="G176" s="215"/>
      <c r="H176" s="215"/>
      <c r="I176" s="355"/>
    </row>
    <row r="177" spans="1:9" ht="10.5" customHeight="1" x14ac:dyDescent="0.2">
      <c r="A177" s="178"/>
      <c r="B177" s="221" t="s">
        <v>985</v>
      </c>
      <c r="C177" s="213" t="s">
        <v>986</v>
      </c>
      <c r="D177" s="214" t="s">
        <v>10311</v>
      </c>
      <c r="E177" s="215"/>
      <c r="F177" s="216">
        <v>6.3170000000000002</v>
      </c>
      <c r="G177" s="215"/>
      <c r="H177" s="215"/>
      <c r="I177" s="355"/>
    </row>
    <row r="178" spans="1:9" ht="10.5" customHeight="1" x14ac:dyDescent="0.2">
      <c r="A178" s="178"/>
      <c r="B178" s="221" t="s">
        <v>985</v>
      </c>
      <c r="C178" s="213" t="s">
        <v>986</v>
      </c>
      <c r="D178" s="214" t="s">
        <v>10312</v>
      </c>
      <c r="E178" s="215"/>
      <c r="F178" s="216">
        <v>1.232</v>
      </c>
      <c r="G178" s="215"/>
      <c r="H178" s="215"/>
      <c r="I178" s="355"/>
    </row>
    <row r="179" spans="1:9" ht="10.5" customHeight="1" x14ac:dyDescent="0.2">
      <c r="A179" s="178"/>
      <c r="B179" s="221" t="s">
        <v>985</v>
      </c>
      <c r="C179" s="213" t="s">
        <v>986</v>
      </c>
      <c r="D179" s="214" t="s">
        <v>10313</v>
      </c>
      <c r="E179" s="215"/>
      <c r="F179" s="216">
        <v>19.431999999999999</v>
      </c>
      <c r="G179" s="215"/>
      <c r="H179" s="215"/>
      <c r="I179" s="355"/>
    </row>
    <row r="180" spans="1:9" ht="10.5" customHeight="1" x14ac:dyDescent="0.2">
      <c r="A180" s="178"/>
      <c r="B180" s="221" t="s">
        <v>985</v>
      </c>
      <c r="C180" s="213" t="s">
        <v>986</v>
      </c>
      <c r="D180" s="214" t="s">
        <v>6451</v>
      </c>
      <c r="E180" s="215"/>
      <c r="F180" s="216">
        <v>-1.5760000000000001</v>
      </c>
      <c r="G180" s="215"/>
      <c r="H180" s="215"/>
      <c r="I180" s="355"/>
    </row>
    <row r="181" spans="1:9" ht="10.5" customHeight="1" x14ac:dyDescent="0.2">
      <c r="A181" s="178"/>
      <c r="B181" s="221" t="s">
        <v>985</v>
      </c>
      <c r="C181" s="213" t="s">
        <v>986</v>
      </c>
      <c r="D181" s="214" t="s">
        <v>10314</v>
      </c>
      <c r="E181" s="215"/>
      <c r="F181" s="216">
        <v>15.375</v>
      </c>
      <c r="G181" s="215"/>
      <c r="H181" s="215"/>
      <c r="I181" s="355"/>
    </row>
    <row r="182" spans="1:9" ht="10.5" customHeight="1" x14ac:dyDescent="0.2">
      <c r="A182" s="178"/>
      <c r="B182" s="221" t="s">
        <v>985</v>
      </c>
      <c r="C182" s="213" t="s">
        <v>986</v>
      </c>
      <c r="D182" s="214" t="s">
        <v>10310</v>
      </c>
      <c r="E182" s="215"/>
      <c r="F182" s="216">
        <v>-3.36</v>
      </c>
      <c r="G182" s="215"/>
      <c r="H182" s="215"/>
      <c r="I182" s="355"/>
    </row>
    <row r="183" spans="1:9" ht="10.5" customHeight="1" x14ac:dyDescent="0.2">
      <c r="A183" s="178"/>
      <c r="B183" s="221" t="s">
        <v>985</v>
      </c>
      <c r="C183" s="213" t="s">
        <v>986</v>
      </c>
      <c r="D183" s="214" t="s">
        <v>10315</v>
      </c>
      <c r="E183" s="215"/>
      <c r="F183" s="216">
        <v>6.9470000000000001</v>
      </c>
      <c r="G183" s="215"/>
      <c r="H183" s="215"/>
      <c r="I183" s="355"/>
    </row>
    <row r="184" spans="1:9" ht="10.5" customHeight="1" x14ac:dyDescent="0.2">
      <c r="A184" s="178"/>
      <c r="B184" s="221" t="s">
        <v>985</v>
      </c>
      <c r="C184" s="213" t="s">
        <v>986</v>
      </c>
      <c r="D184" s="214" t="s">
        <v>10312</v>
      </c>
      <c r="E184" s="215"/>
      <c r="F184" s="216">
        <v>1.232</v>
      </c>
      <c r="G184" s="215"/>
      <c r="H184" s="215"/>
      <c r="I184" s="355"/>
    </row>
    <row r="185" spans="1:9" ht="10.5" customHeight="1" x14ac:dyDescent="0.2">
      <c r="A185" s="178"/>
      <c r="B185" s="221" t="s">
        <v>985</v>
      </c>
      <c r="C185" s="213" t="s">
        <v>986</v>
      </c>
      <c r="D185" s="214" t="s">
        <v>10316</v>
      </c>
      <c r="E185" s="215"/>
      <c r="F185" s="216">
        <v>14.965999999999999</v>
      </c>
      <c r="G185" s="215"/>
      <c r="H185" s="215"/>
      <c r="I185" s="355"/>
    </row>
    <row r="186" spans="1:9" ht="10.5" customHeight="1" x14ac:dyDescent="0.2">
      <c r="A186" s="178"/>
      <c r="B186" s="221" t="s">
        <v>985</v>
      </c>
      <c r="C186" s="213" t="s">
        <v>986</v>
      </c>
      <c r="D186" s="214" t="s">
        <v>10276</v>
      </c>
      <c r="E186" s="215"/>
      <c r="F186" s="216">
        <v>-1.68</v>
      </c>
      <c r="G186" s="215"/>
      <c r="H186" s="215"/>
      <c r="I186" s="355"/>
    </row>
    <row r="187" spans="1:9" ht="10.5" customHeight="1" x14ac:dyDescent="0.2">
      <c r="A187" s="181"/>
      <c r="B187" s="221" t="s">
        <v>985</v>
      </c>
      <c r="C187" s="223" t="s">
        <v>986</v>
      </c>
      <c r="D187" s="224" t="s">
        <v>988</v>
      </c>
      <c r="E187" s="225"/>
      <c r="F187" s="226">
        <v>70.125</v>
      </c>
      <c r="G187" s="225"/>
      <c r="H187" s="225"/>
      <c r="I187" s="355"/>
    </row>
    <row r="188" spans="1:9" ht="10.5" customHeight="1" x14ac:dyDescent="0.2">
      <c r="A188" s="179"/>
      <c r="B188" s="221" t="s">
        <v>985</v>
      </c>
      <c r="C188" s="217" t="s">
        <v>986</v>
      </c>
      <c r="D188" s="218" t="s">
        <v>1023</v>
      </c>
      <c r="E188" s="219"/>
      <c r="F188" s="220">
        <v>593.42300000000012</v>
      </c>
      <c r="G188" s="219"/>
      <c r="H188" s="219"/>
      <c r="I188" s="355"/>
    </row>
    <row r="189" spans="1:9" ht="24.95" customHeight="1" x14ac:dyDescent="0.25">
      <c r="A189" s="278" t="s">
        <v>866</v>
      </c>
      <c r="B189" s="278" t="s">
        <v>979</v>
      </c>
      <c r="C189" s="279" t="s">
        <v>10317</v>
      </c>
      <c r="D189" s="280" t="s">
        <v>10318</v>
      </c>
      <c r="E189" s="281" t="s">
        <v>106</v>
      </c>
      <c r="F189" s="282">
        <v>5.83</v>
      </c>
      <c r="G189" s="67"/>
      <c r="H189" s="254">
        <f>ROUND(G189*F189,2)</f>
        <v>0</v>
      </c>
      <c r="I189" s="284"/>
    </row>
    <row r="190" spans="1:9" ht="264" x14ac:dyDescent="0.2">
      <c r="A190" s="175"/>
      <c r="B190" s="221" t="s">
        <v>1079</v>
      </c>
      <c r="C190" s="209"/>
      <c r="D190" s="227" t="s">
        <v>10319</v>
      </c>
      <c r="E190" s="209"/>
      <c r="F190" s="209"/>
      <c r="G190" s="209"/>
      <c r="H190" s="209"/>
      <c r="I190" s="355"/>
    </row>
    <row r="191" spans="1:9" ht="10.5" customHeight="1" x14ac:dyDescent="0.2">
      <c r="A191" s="177"/>
      <c r="B191" s="221" t="s">
        <v>985</v>
      </c>
      <c r="C191" s="210" t="s">
        <v>986</v>
      </c>
      <c r="D191" s="211" t="s">
        <v>3546</v>
      </c>
      <c r="E191" s="212"/>
      <c r="F191" s="210" t="s">
        <v>986</v>
      </c>
      <c r="G191" s="212"/>
      <c r="H191" s="212"/>
      <c r="I191" s="355"/>
    </row>
    <row r="192" spans="1:9" ht="10.5" customHeight="1" x14ac:dyDescent="0.2">
      <c r="A192" s="178"/>
      <c r="B192" s="221" t="s">
        <v>985</v>
      </c>
      <c r="C192" s="213" t="s">
        <v>986</v>
      </c>
      <c r="D192" s="214" t="s">
        <v>10320</v>
      </c>
      <c r="E192" s="215"/>
      <c r="F192" s="216">
        <v>5.83</v>
      </c>
      <c r="G192" s="215"/>
      <c r="H192" s="215"/>
      <c r="I192" s="355"/>
    </row>
    <row r="193" spans="1:9" ht="24.95" customHeight="1" x14ac:dyDescent="0.25">
      <c r="A193" s="278" t="s">
        <v>868</v>
      </c>
      <c r="B193" s="278" t="s">
        <v>979</v>
      </c>
      <c r="C193" s="279" t="s">
        <v>7127</v>
      </c>
      <c r="D193" s="280" t="s">
        <v>10321</v>
      </c>
      <c r="E193" s="281" t="s">
        <v>106</v>
      </c>
      <c r="F193" s="282">
        <v>12.9</v>
      </c>
      <c r="G193" s="67"/>
      <c r="H193" s="254">
        <f>ROUND(G193*F193,2)</f>
        <v>0</v>
      </c>
      <c r="I193" s="284"/>
    </row>
    <row r="194" spans="1:9" ht="409.5" x14ac:dyDescent="0.2">
      <c r="A194" s="175"/>
      <c r="B194" s="221" t="s">
        <v>1079</v>
      </c>
      <c r="C194" s="209"/>
      <c r="D194" s="356" t="s">
        <v>7129</v>
      </c>
      <c r="E194" s="209"/>
      <c r="F194" s="209"/>
      <c r="G194" s="209"/>
      <c r="H194" s="209"/>
      <c r="I194" s="355"/>
    </row>
    <row r="195" spans="1:9" ht="10.5" customHeight="1" x14ac:dyDescent="0.2">
      <c r="A195" s="177"/>
      <c r="B195" s="221" t="s">
        <v>985</v>
      </c>
      <c r="C195" s="210" t="s">
        <v>986</v>
      </c>
      <c r="D195" s="211" t="s">
        <v>3546</v>
      </c>
      <c r="E195" s="212"/>
      <c r="F195" s="210" t="s">
        <v>986</v>
      </c>
      <c r="G195" s="212"/>
      <c r="H195" s="212"/>
      <c r="I195" s="355"/>
    </row>
    <row r="196" spans="1:9" ht="10.5" customHeight="1" x14ac:dyDescent="0.2">
      <c r="A196" s="178"/>
      <c r="B196" s="221" t="s">
        <v>985</v>
      </c>
      <c r="C196" s="213" t="s">
        <v>986</v>
      </c>
      <c r="D196" s="214" t="s">
        <v>10322</v>
      </c>
      <c r="E196" s="215"/>
      <c r="F196" s="216">
        <v>12.9</v>
      </c>
      <c r="G196" s="215"/>
      <c r="H196" s="215"/>
      <c r="I196" s="355"/>
    </row>
    <row r="197" spans="1:9" ht="24.95" customHeight="1" x14ac:dyDescent="0.25">
      <c r="A197" s="278" t="s">
        <v>870</v>
      </c>
      <c r="B197" s="278" t="s">
        <v>979</v>
      </c>
      <c r="C197" s="279" t="s">
        <v>6101</v>
      </c>
      <c r="D197" s="280" t="s">
        <v>6102</v>
      </c>
      <c r="E197" s="281" t="s">
        <v>106</v>
      </c>
      <c r="F197" s="282">
        <v>207.11</v>
      </c>
      <c r="G197" s="67"/>
      <c r="H197" s="254">
        <f>ROUND(G197*F197,2)</f>
        <v>0</v>
      </c>
      <c r="I197" s="284"/>
    </row>
    <row r="198" spans="1:9" ht="84" x14ac:dyDescent="0.2">
      <c r="A198" s="175"/>
      <c r="B198" s="221" t="s">
        <v>1079</v>
      </c>
      <c r="C198" s="209"/>
      <c r="D198" s="227" t="s">
        <v>6103</v>
      </c>
      <c r="E198" s="209"/>
      <c r="F198" s="209"/>
      <c r="G198" s="209"/>
      <c r="H198" s="209"/>
      <c r="I198" s="355"/>
    </row>
    <row r="199" spans="1:9" ht="10.5" customHeight="1" x14ac:dyDescent="0.2">
      <c r="A199" s="177"/>
      <c r="B199" s="221" t="s">
        <v>985</v>
      </c>
      <c r="C199" s="210" t="s">
        <v>986</v>
      </c>
      <c r="D199" s="211" t="s">
        <v>10323</v>
      </c>
      <c r="E199" s="212"/>
      <c r="F199" s="210" t="s">
        <v>986</v>
      </c>
      <c r="G199" s="212"/>
      <c r="H199" s="212"/>
      <c r="I199" s="355"/>
    </row>
    <row r="200" spans="1:9" ht="10.5" customHeight="1" x14ac:dyDescent="0.2">
      <c r="A200" s="178"/>
      <c r="B200" s="221" t="s">
        <v>985</v>
      </c>
      <c r="C200" s="213" t="s">
        <v>986</v>
      </c>
      <c r="D200" s="214" t="s">
        <v>10324</v>
      </c>
      <c r="E200" s="215"/>
      <c r="F200" s="216">
        <v>11.75</v>
      </c>
      <c r="G200" s="215"/>
      <c r="H200" s="215"/>
      <c r="I200" s="355"/>
    </row>
    <row r="201" spans="1:9" ht="10.5" customHeight="1" x14ac:dyDescent="0.2">
      <c r="A201" s="181"/>
      <c r="B201" s="221" t="s">
        <v>985</v>
      </c>
      <c r="C201" s="223" t="s">
        <v>986</v>
      </c>
      <c r="D201" s="224" t="s">
        <v>988</v>
      </c>
      <c r="E201" s="225"/>
      <c r="F201" s="226">
        <v>11.75</v>
      </c>
      <c r="G201" s="225"/>
      <c r="H201" s="225"/>
      <c r="I201" s="355"/>
    </row>
    <row r="202" spans="1:9" ht="10.5" customHeight="1" x14ac:dyDescent="0.2">
      <c r="A202" s="177"/>
      <c r="B202" s="221" t="s">
        <v>985</v>
      </c>
      <c r="C202" s="210" t="s">
        <v>986</v>
      </c>
      <c r="D202" s="211" t="s">
        <v>10325</v>
      </c>
      <c r="E202" s="212"/>
      <c r="F202" s="210" t="s">
        <v>986</v>
      </c>
      <c r="G202" s="212"/>
      <c r="H202" s="212"/>
      <c r="I202" s="355"/>
    </row>
    <row r="203" spans="1:9" ht="10.5" customHeight="1" x14ac:dyDescent="0.2">
      <c r="A203" s="178"/>
      <c r="B203" s="221" t="s">
        <v>985</v>
      </c>
      <c r="C203" s="213" t="s">
        <v>986</v>
      </c>
      <c r="D203" s="214" t="s">
        <v>10326</v>
      </c>
      <c r="E203" s="215"/>
      <c r="F203" s="216">
        <v>11.47</v>
      </c>
      <c r="G203" s="215"/>
      <c r="H203" s="215"/>
      <c r="I203" s="355"/>
    </row>
    <row r="204" spans="1:9" ht="10.5" customHeight="1" x14ac:dyDescent="0.2">
      <c r="A204" s="178"/>
      <c r="B204" s="221" t="s">
        <v>985</v>
      </c>
      <c r="C204" s="213" t="s">
        <v>986</v>
      </c>
      <c r="D204" s="214" t="s">
        <v>10327</v>
      </c>
      <c r="E204" s="215"/>
      <c r="F204" s="216">
        <v>10.69</v>
      </c>
      <c r="G204" s="215"/>
      <c r="H204" s="215"/>
      <c r="I204" s="355"/>
    </row>
    <row r="205" spans="1:9" ht="10.5" customHeight="1" x14ac:dyDescent="0.2">
      <c r="A205" s="178"/>
      <c r="B205" s="221" t="s">
        <v>985</v>
      </c>
      <c r="C205" s="213" t="s">
        <v>986</v>
      </c>
      <c r="D205" s="214" t="s">
        <v>10328</v>
      </c>
      <c r="E205" s="215"/>
      <c r="F205" s="216">
        <v>11.31</v>
      </c>
      <c r="G205" s="215"/>
      <c r="H205" s="215"/>
      <c r="I205" s="355"/>
    </row>
    <row r="206" spans="1:9" ht="10.5" customHeight="1" x14ac:dyDescent="0.2">
      <c r="A206" s="178"/>
      <c r="B206" s="221" t="s">
        <v>985</v>
      </c>
      <c r="C206" s="213" t="s">
        <v>986</v>
      </c>
      <c r="D206" s="214" t="s">
        <v>10329</v>
      </c>
      <c r="E206" s="215"/>
      <c r="F206" s="216">
        <v>10.029999999999999</v>
      </c>
      <c r="G206" s="215"/>
      <c r="H206" s="215"/>
      <c r="I206" s="355"/>
    </row>
    <row r="207" spans="1:9" ht="10.5" customHeight="1" x14ac:dyDescent="0.2">
      <c r="A207" s="181"/>
      <c r="B207" s="221" t="s">
        <v>985</v>
      </c>
      <c r="C207" s="223" t="s">
        <v>986</v>
      </c>
      <c r="D207" s="224" t="s">
        <v>988</v>
      </c>
      <c r="E207" s="225"/>
      <c r="F207" s="226">
        <v>43.5</v>
      </c>
      <c r="G207" s="225"/>
      <c r="H207" s="225"/>
      <c r="I207" s="355"/>
    </row>
    <row r="208" spans="1:9" ht="10.5" customHeight="1" x14ac:dyDescent="0.2">
      <c r="A208" s="177"/>
      <c r="B208" s="221" t="s">
        <v>985</v>
      </c>
      <c r="C208" s="210" t="s">
        <v>986</v>
      </c>
      <c r="D208" s="211" t="s">
        <v>10330</v>
      </c>
      <c r="E208" s="212"/>
      <c r="F208" s="210" t="s">
        <v>986</v>
      </c>
      <c r="G208" s="212"/>
      <c r="H208" s="212"/>
      <c r="I208" s="355"/>
    </row>
    <row r="209" spans="1:9" ht="10.5" customHeight="1" x14ac:dyDescent="0.2">
      <c r="A209" s="178"/>
      <c r="B209" s="221" t="s">
        <v>985</v>
      </c>
      <c r="C209" s="213" t="s">
        <v>986</v>
      </c>
      <c r="D209" s="214" t="s">
        <v>10331</v>
      </c>
      <c r="E209" s="215"/>
      <c r="F209" s="216">
        <v>25.45</v>
      </c>
      <c r="G209" s="215"/>
      <c r="H209" s="215"/>
      <c r="I209" s="355"/>
    </row>
    <row r="210" spans="1:9" ht="10.5" customHeight="1" x14ac:dyDescent="0.2">
      <c r="A210" s="178"/>
      <c r="B210" s="221" t="s">
        <v>985</v>
      </c>
      <c r="C210" s="213" t="s">
        <v>986</v>
      </c>
      <c r="D210" s="214" t="s">
        <v>10332</v>
      </c>
      <c r="E210" s="215"/>
      <c r="F210" s="216">
        <v>26.08</v>
      </c>
      <c r="G210" s="215"/>
      <c r="H210" s="215"/>
      <c r="I210" s="355"/>
    </row>
    <row r="211" spans="1:9" ht="10.5" customHeight="1" x14ac:dyDescent="0.2">
      <c r="A211" s="178"/>
      <c r="B211" s="221" t="s">
        <v>985</v>
      </c>
      <c r="C211" s="213" t="s">
        <v>986</v>
      </c>
      <c r="D211" s="214" t="s">
        <v>10333</v>
      </c>
      <c r="E211" s="215"/>
      <c r="F211" s="216">
        <v>26.83</v>
      </c>
      <c r="G211" s="215"/>
      <c r="H211" s="215"/>
      <c r="I211" s="355"/>
    </row>
    <row r="212" spans="1:9" ht="10.5" customHeight="1" x14ac:dyDescent="0.2">
      <c r="A212" s="178"/>
      <c r="B212" s="221" t="s">
        <v>985</v>
      </c>
      <c r="C212" s="213" t="s">
        <v>986</v>
      </c>
      <c r="D212" s="214" t="s">
        <v>10334</v>
      </c>
      <c r="E212" s="215"/>
      <c r="F212" s="216">
        <v>26.83</v>
      </c>
      <c r="G212" s="215"/>
      <c r="H212" s="215"/>
      <c r="I212" s="355"/>
    </row>
    <row r="213" spans="1:9" ht="10.5" customHeight="1" x14ac:dyDescent="0.2">
      <c r="A213" s="178"/>
      <c r="B213" s="221" t="s">
        <v>985</v>
      </c>
      <c r="C213" s="213" t="s">
        <v>986</v>
      </c>
      <c r="D213" s="214" t="s">
        <v>10335</v>
      </c>
      <c r="E213" s="215"/>
      <c r="F213" s="216">
        <v>17.37</v>
      </c>
      <c r="G213" s="215"/>
      <c r="H213" s="215"/>
      <c r="I213" s="355"/>
    </row>
    <row r="214" spans="1:9" ht="10.5" customHeight="1" x14ac:dyDescent="0.2">
      <c r="A214" s="181"/>
      <c r="B214" s="221" t="s">
        <v>985</v>
      </c>
      <c r="C214" s="223" t="s">
        <v>986</v>
      </c>
      <c r="D214" s="224" t="s">
        <v>988</v>
      </c>
      <c r="E214" s="225"/>
      <c r="F214" s="226">
        <v>122.56</v>
      </c>
      <c r="G214" s="225"/>
      <c r="H214" s="225"/>
      <c r="I214" s="355"/>
    </row>
    <row r="215" spans="1:9" ht="10.5" customHeight="1" x14ac:dyDescent="0.2">
      <c r="A215" s="177"/>
      <c r="B215" s="221" t="s">
        <v>985</v>
      </c>
      <c r="C215" s="210" t="s">
        <v>986</v>
      </c>
      <c r="D215" s="211" t="s">
        <v>10336</v>
      </c>
      <c r="E215" s="212"/>
      <c r="F215" s="210" t="s">
        <v>986</v>
      </c>
      <c r="G215" s="212"/>
      <c r="H215" s="212"/>
      <c r="I215" s="355"/>
    </row>
    <row r="216" spans="1:9" ht="10.5" customHeight="1" x14ac:dyDescent="0.2">
      <c r="A216" s="178"/>
      <c r="B216" s="221" t="s">
        <v>985</v>
      </c>
      <c r="C216" s="213" t="s">
        <v>986</v>
      </c>
      <c r="D216" s="214" t="s">
        <v>10337</v>
      </c>
      <c r="E216" s="215"/>
      <c r="F216" s="216">
        <v>23.68</v>
      </c>
      <c r="G216" s="215"/>
      <c r="H216" s="215"/>
      <c r="I216" s="355"/>
    </row>
    <row r="217" spans="1:9" ht="10.5" customHeight="1" x14ac:dyDescent="0.2">
      <c r="A217" s="177"/>
      <c r="B217" s="221" t="s">
        <v>985</v>
      </c>
      <c r="C217" s="210" t="s">
        <v>986</v>
      </c>
      <c r="D217" s="211" t="s">
        <v>10338</v>
      </c>
      <c r="E217" s="212"/>
      <c r="F217" s="210" t="s">
        <v>986</v>
      </c>
      <c r="G217" s="212"/>
      <c r="H217" s="212"/>
      <c r="I217" s="355"/>
    </row>
    <row r="218" spans="1:9" ht="10.5" customHeight="1" x14ac:dyDescent="0.2">
      <c r="A218" s="178"/>
      <c r="B218" s="221" t="s">
        <v>985</v>
      </c>
      <c r="C218" s="213" t="s">
        <v>986</v>
      </c>
      <c r="D218" s="214" t="s">
        <v>10339</v>
      </c>
      <c r="E218" s="215"/>
      <c r="F218" s="216">
        <v>5.62</v>
      </c>
      <c r="G218" s="215"/>
      <c r="H218" s="215"/>
      <c r="I218" s="355"/>
    </row>
    <row r="219" spans="1:9" ht="10.5" customHeight="1" x14ac:dyDescent="0.2">
      <c r="A219" s="179"/>
      <c r="B219" s="221" t="s">
        <v>985</v>
      </c>
      <c r="C219" s="217" t="s">
        <v>986</v>
      </c>
      <c r="D219" s="218" t="s">
        <v>1023</v>
      </c>
      <c r="E219" s="219"/>
      <c r="F219" s="220">
        <v>207.11</v>
      </c>
      <c r="G219" s="219"/>
      <c r="H219" s="219"/>
      <c r="I219" s="355"/>
    </row>
    <row r="220" spans="1:9" ht="24.95" customHeight="1" x14ac:dyDescent="0.25">
      <c r="A220" s="278" t="s">
        <v>872</v>
      </c>
      <c r="B220" s="278" t="s">
        <v>979</v>
      </c>
      <c r="C220" s="279" t="s">
        <v>7141</v>
      </c>
      <c r="D220" s="280" t="s">
        <v>7142</v>
      </c>
      <c r="E220" s="281" t="s">
        <v>106</v>
      </c>
      <c r="F220" s="282">
        <v>207.11</v>
      </c>
      <c r="G220" s="67"/>
      <c r="H220" s="254">
        <f>ROUND(G220*F220,2)</f>
        <v>0</v>
      </c>
      <c r="I220" s="284"/>
    </row>
    <row r="221" spans="1:9" ht="10.5" customHeight="1" x14ac:dyDescent="0.2">
      <c r="A221" s="178"/>
      <c r="B221" s="221" t="s">
        <v>985</v>
      </c>
      <c r="C221" s="213" t="s">
        <v>986</v>
      </c>
      <c r="D221" s="214" t="s">
        <v>10340</v>
      </c>
      <c r="E221" s="215"/>
      <c r="F221" s="216">
        <v>11.75</v>
      </c>
      <c r="G221" s="215"/>
      <c r="H221" s="215"/>
      <c r="I221" s="355"/>
    </row>
    <row r="222" spans="1:9" ht="10.5" customHeight="1" x14ac:dyDescent="0.2">
      <c r="A222" s="178"/>
      <c r="B222" s="221" t="s">
        <v>985</v>
      </c>
      <c r="C222" s="213" t="s">
        <v>986</v>
      </c>
      <c r="D222" s="214" t="s">
        <v>10341</v>
      </c>
      <c r="E222" s="215"/>
      <c r="F222" s="216">
        <v>43.5</v>
      </c>
      <c r="G222" s="215"/>
      <c r="H222" s="215"/>
      <c r="I222" s="355"/>
    </row>
    <row r="223" spans="1:9" ht="10.5" customHeight="1" x14ac:dyDescent="0.2">
      <c r="A223" s="178"/>
      <c r="B223" s="221" t="s">
        <v>985</v>
      </c>
      <c r="C223" s="213" t="s">
        <v>986</v>
      </c>
      <c r="D223" s="214" t="s">
        <v>10342</v>
      </c>
      <c r="E223" s="215"/>
      <c r="F223" s="216">
        <v>122.56</v>
      </c>
      <c r="G223" s="215"/>
      <c r="H223" s="215"/>
      <c r="I223" s="355"/>
    </row>
    <row r="224" spans="1:9" ht="10.5" customHeight="1" x14ac:dyDescent="0.2">
      <c r="A224" s="178"/>
      <c r="B224" s="221" t="s">
        <v>985</v>
      </c>
      <c r="C224" s="213" t="s">
        <v>986</v>
      </c>
      <c r="D224" s="214" t="s">
        <v>10343</v>
      </c>
      <c r="E224" s="215"/>
      <c r="F224" s="216">
        <v>23.68</v>
      </c>
      <c r="G224" s="215"/>
      <c r="H224" s="215"/>
      <c r="I224" s="355"/>
    </row>
    <row r="225" spans="1:9" ht="10.5" customHeight="1" x14ac:dyDescent="0.2">
      <c r="A225" s="178"/>
      <c r="B225" s="221" t="s">
        <v>985</v>
      </c>
      <c r="C225" s="213" t="s">
        <v>986</v>
      </c>
      <c r="D225" s="214" t="s">
        <v>10344</v>
      </c>
      <c r="E225" s="215"/>
      <c r="F225" s="216">
        <v>5.62</v>
      </c>
      <c r="G225" s="215"/>
      <c r="H225" s="215"/>
      <c r="I225" s="355"/>
    </row>
    <row r="226" spans="1:9" ht="10.5" customHeight="1" x14ac:dyDescent="0.2">
      <c r="A226" s="179"/>
      <c r="B226" s="221" t="s">
        <v>985</v>
      </c>
      <c r="C226" s="217" t="s">
        <v>986</v>
      </c>
      <c r="D226" s="218" t="s">
        <v>1023</v>
      </c>
      <c r="E226" s="219"/>
      <c r="F226" s="220">
        <v>207.11</v>
      </c>
      <c r="G226" s="219"/>
      <c r="H226" s="219"/>
      <c r="I226" s="355"/>
    </row>
    <row r="227" spans="1:9" ht="24.95" customHeight="1" x14ac:dyDescent="0.25">
      <c r="A227" s="278" t="s">
        <v>874</v>
      </c>
      <c r="B227" s="278" t="s">
        <v>979</v>
      </c>
      <c r="C227" s="279" t="s">
        <v>6121</v>
      </c>
      <c r="D227" s="280" t="s">
        <v>6122</v>
      </c>
      <c r="E227" s="281" t="s">
        <v>125</v>
      </c>
      <c r="F227" s="282">
        <v>362.64</v>
      </c>
      <c r="G227" s="67"/>
      <c r="H227" s="254">
        <f>ROUND(G227*F227,2)</f>
        <v>0</v>
      </c>
      <c r="I227" s="284"/>
    </row>
    <row r="228" spans="1:9" ht="10.5" customHeight="1" x14ac:dyDescent="0.2">
      <c r="A228" s="178"/>
      <c r="B228" s="221" t="s">
        <v>985</v>
      </c>
      <c r="C228" s="213" t="s">
        <v>986</v>
      </c>
      <c r="D228" s="214" t="s">
        <v>10345</v>
      </c>
      <c r="E228" s="215"/>
      <c r="F228" s="216">
        <v>15.23</v>
      </c>
      <c r="G228" s="215"/>
      <c r="H228" s="215"/>
      <c r="I228" s="355"/>
    </row>
    <row r="229" spans="1:9" ht="10.5" customHeight="1" x14ac:dyDescent="0.2">
      <c r="A229" s="178"/>
      <c r="B229" s="221" t="s">
        <v>985</v>
      </c>
      <c r="C229" s="213" t="s">
        <v>986</v>
      </c>
      <c r="D229" s="214" t="s">
        <v>10346</v>
      </c>
      <c r="E229" s="215"/>
      <c r="F229" s="216">
        <v>57.45</v>
      </c>
      <c r="G229" s="215"/>
      <c r="H229" s="215"/>
      <c r="I229" s="355"/>
    </row>
    <row r="230" spans="1:9" ht="10.5" customHeight="1" x14ac:dyDescent="0.2">
      <c r="A230" s="178"/>
      <c r="B230" s="221" t="s">
        <v>985</v>
      </c>
      <c r="C230" s="213" t="s">
        <v>986</v>
      </c>
      <c r="D230" s="214" t="s">
        <v>10347</v>
      </c>
      <c r="E230" s="215"/>
      <c r="F230" s="216">
        <v>214.66</v>
      </c>
      <c r="G230" s="215"/>
      <c r="H230" s="215"/>
      <c r="I230" s="355"/>
    </row>
    <row r="231" spans="1:9" ht="10.5" customHeight="1" x14ac:dyDescent="0.2">
      <c r="A231" s="178"/>
      <c r="B231" s="221" t="s">
        <v>985</v>
      </c>
      <c r="C231" s="213" t="s">
        <v>986</v>
      </c>
      <c r="D231" s="214" t="s">
        <v>10348</v>
      </c>
      <c r="E231" s="215"/>
      <c r="F231" s="216">
        <v>42.13</v>
      </c>
      <c r="G231" s="215"/>
      <c r="H231" s="215"/>
      <c r="I231" s="355"/>
    </row>
    <row r="232" spans="1:9" ht="10.5" customHeight="1" x14ac:dyDescent="0.2">
      <c r="A232" s="178"/>
      <c r="B232" s="221" t="s">
        <v>985</v>
      </c>
      <c r="C232" s="213" t="s">
        <v>986</v>
      </c>
      <c r="D232" s="214" t="s">
        <v>10349</v>
      </c>
      <c r="E232" s="215"/>
      <c r="F232" s="216">
        <v>13.65</v>
      </c>
      <c r="G232" s="215"/>
      <c r="H232" s="215"/>
      <c r="I232" s="355"/>
    </row>
    <row r="233" spans="1:9" ht="10.5" customHeight="1" x14ac:dyDescent="0.2">
      <c r="A233" s="178"/>
      <c r="B233" s="221" t="s">
        <v>985</v>
      </c>
      <c r="C233" s="213" t="s">
        <v>986</v>
      </c>
      <c r="D233" s="214" t="s">
        <v>10350</v>
      </c>
      <c r="E233" s="215"/>
      <c r="F233" s="216">
        <v>19.52</v>
      </c>
      <c r="G233" s="215"/>
      <c r="H233" s="215"/>
      <c r="I233" s="355"/>
    </row>
    <row r="234" spans="1:9" ht="10.5" customHeight="1" x14ac:dyDescent="0.2">
      <c r="A234" s="179"/>
      <c r="B234" s="221" t="s">
        <v>985</v>
      </c>
      <c r="C234" s="217" t="s">
        <v>986</v>
      </c>
      <c r="D234" s="218" t="s">
        <v>1023</v>
      </c>
      <c r="E234" s="219"/>
      <c r="F234" s="220">
        <v>362.64</v>
      </c>
      <c r="G234" s="219"/>
      <c r="H234" s="219"/>
      <c r="I234" s="355"/>
    </row>
    <row r="235" spans="1:9" ht="24.95" customHeight="1" x14ac:dyDescent="0.25">
      <c r="A235" s="298"/>
      <c r="B235" s="351" t="s">
        <v>977</v>
      </c>
      <c r="C235" s="352" t="s">
        <v>1024</v>
      </c>
      <c r="D235" s="352" t="s">
        <v>970</v>
      </c>
      <c r="E235" s="353"/>
      <c r="F235" s="354"/>
      <c r="G235" s="354"/>
      <c r="H235" s="116">
        <f>SUM(H236:H511)</f>
        <v>0</v>
      </c>
      <c r="I235" s="277"/>
    </row>
    <row r="236" spans="1:9" ht="24.95" customHeight="1" x14ac:dyDescent="0.25">
      <c r="A236" s="278" t="s">
        <v>876</v>
      </c>
      <c r="B236" s="278" t="s">
        <v>979</v>
      </c>
      <c r="C236" s="279" t="s">
        <v>7153</v>
      </c>
      <c r="D236" s="280" t="s">
        <v>7154</v>
      </c>
      <c r="E236" s="281" t="s">
        <v>106</v>
      </c>
      <c r="F236" s="282">
        <v>72</v>
      </c>
      <c r="G236" s="67"/>
      <c r="H236" s="254">
        <f>ROUND(G236*F236,2)</f>
        <v>0</v>
      </c>
      <c r="I236" s="284"/>
    </row>
    <row r="237" spans="1:9" ht="10.5" customHeight="1" x14ac:dyDescent="0.2">
      <c r="A237" s="177"/>
      <c r="B237" s="221" t="s">
        <v>985</v>
      </c>
      <c r="C237" s="210" t="s">
        <v>986</v>
      </c>
      <c r="D237" s="211" t="s">
        <v>7155</v>
      </c>
      <c r="E237" s="212"/>
      <c r="F237" s="210" t="s">
        <v>986</v>
      </c>
      <c r="G237" s="212"/>
      <c r="H237" s="212"/>
      <c r="I237" s="355"/>
    </row>
    <row r="238" spans="1:9" ht="10.5" customHeight="1" x14ac:dyDescent="0.2">
      <c r="A238" s="178"/>
      <c r="B238" s="221" t="s">
        <v>985</v>
      </c>
      <c r="C238" s="213" t="s">
        <v>986</v>
      </c>
      <c r="D238" s="214" t="s">
        <v>10351</v>
      </c>
      <c r="E238" s="215"/>
      <c r="F238" s="216">
        <v>72</v>
      </c>
      <c r="G238" s="215"/>
      <c r="H238" s="215"/>
      <c r="I238" s="355"/>
    </row>
    <row r="239" spans="1:9" ht="24.95" customHeight="1" x14ac:dyDescent="0.25">
      <c r="A239" s="278" t="s">
        <v>878</v>
      </c>
      <c r="B239" s="278" t="s">
        <v>979</v>
      </c>
      <c r="C239" s="279" t="s">
        <v>7157</v>
      </c>
      <c r="D239" s="280" t="s">
        <v>7158</v>
      </c>
      <c r="E239" s="281" t="s">
        <v>106</v>
      </c>
      <c r="F239" s="282">
        <v>4320</v>
      </c>
      <c r="G239" s="67"/>
      <c r="H239" s="254">
        <f>ROUND(G239*F239,2)</f>
        <v>0</v>
      </c>
      <c r="I239" s="284"/>
    </row>
    <row r="240" spans="1:9" ht="10.5" customHeight="1" x14ac:dyDescent="0.2">
      <c r="A240" s="177"/>
      <c r="B240" s="221" t="s">
        <v>985</v>
      </c>
      <c r="C240" s="210" t="s">
        <v>986</v>
      </c>
      <c r="D240" s="211" t="s">
        <v>7155</v>
      </c>
      <c r="E240" s="212"/>
      <c r="F240" s="210" t="s">
        <v>986</v>
      </c>
      <c r="G240" s="212"/>
      <c r="H240" s="212"/>
      <c r="I240" s="355"/>
    </row>
    <row r="241" spans="1:9" s="46" customFormat="1" ht="10.5" customHeight="1" x14ac:dyDescent="0.25">
      <c r="A241" s="178"/>
      <c r="B241" s="221" t="s">
        <v>985</v>
      </c>
      <c r="C241" s="213" t="s">
        <v>986</v>
      </c>
      <c r="D241" s="214" t="s">
        <v>10352</v>
      </c>
      <c r="E241" s="215"/>
      <c r="F241" s="216">
        <v>4320</v>
      </c>
      <c r="G241" s="215"/>
      <c r="H241" s="215"/>
      <c r="I241" s="355"/>
    </row>
    <row r="242" spans="1:9" ht="24.95" customHeight="1" x14ac:dyDescent="0.25">
      <c r="A242" s="278" t="s">
        <v>880</v>
      </c>
      <c r="B242" s="278" t="s">
        <v>979</v>
      </c>
      <c r="C242" s="279" t="s">
        <v>7160</v>
      </c>
      <c r="D242" s="280" t="s">
        <v>7161</v>
      </c>
      <c r="E242" s="281" t="s">
        <v>106</v>
      </c>
      <c r="F242" s="282">
        <v>72</v>
      </c>
      <c r="G242" s="67"/>
      <c r="H242" s="254">
        <f>ROUND(G242*F242,2)</f>
        <v>0</v>
      </c>
      <c r="I242" s="284"/>
    </row>
    <row r="243" spans="1:9" ht="10.5" customHeight="1" x14ac:dyDescent="0.2">
      <c r="A243" s="177"/>
      <c r="B243" s="221" t="s">
        <v>985</v>
      </c>
      <c r="C243" s="210" t="s">
        <v>986</v>
      </c>
      <c r="D243" s="211" t="s">
        <v>7155</v>
      </c>
      <c r="E243" s="212"/>
      <c r="F243" s="210" t="s">
        <v>986</v>
      </c>
      <c r="G243" s="212"/>
      <c r="H243" s="212"/>
      <c r="I243" s="355"/>
    </row>
    <row r="244" spans="1:9" ht="10.5" customHeight="1" x14ac:dyDescent="0.2">
      <c r="A244" s="178"/>
      <c r="B244" s="221" t="s">
        <v>985</v>
      </c>
      <c r="C244" s="213" t="s">
        <v>986</v>
      </c>
      <c r="D244" s="214" t="s">
        <v>10351</v>
      </c>
      <c r="E244" s="215"/>
      <c r="F244" s="216">
        <v>72</v>
      </c>
      <c r="G244" s="215"/>
      <c r="H244" s="215"/>
      <c r="I244" s="355"/>
    </row>
    <row r="245" spans="1:9" ht="24.95" customHeight="1" x14ac:dyDescent="0.25">
      <c r="A245" s="278" t="s">
        <v>882</v>
      </c>
      <c r="B245" s="278" t="s">
        <v>979</v>
      </c>
      <c r="C245" s="279" t="s">
        <v>3230</v>
      </c>
      <c r="D245" s="280" t="s">
        <v>3231</v>
      </c>
      <c r="E245" s="281" t="s">
        <v>106</v>
      </c>
      <c r="F245" s="282">
        <v>72</v>
      </c>
      <c r="G245" s="67"/>
      <c r="H245" s="254">
        <f>ROUND(G245*F245,2)</f>
        <v>0</v>
      </c>
      <c r="I245" s="284"/>
    </row>
    <row r="246" spans="1:9" ht="10.5" customHeight="1" x14ac:dyDescent="0.2">
      <c r="A246" s="177"/>
      <c r="B246" s="221" t="s">
        <v>985</v>
      </c>
      <c r="C246" s="210" t="s">
        <v>986</v>
      </c>
      <c r="D246" s="211" t="s">
        <v>7155</v>
      </c>
      <c r="E246" s="212"/>
      <c r="F246" s="210" t="s">
        <v>986</v>
      </c>
      <c r="G246" s="212"/>
      <c r="H246" s="212"/>
      <c r="I246" s="355"/>
    </row>
    <row r="247" spans="1:9" ht="10.5" customHeight="1" x14ac:dyDescent="0.2">
      <c r="A247" s="178"/>
      <c r="B247" s="221" t="s">
        <v>985</v>
      </c>
      <c r="C247" s="213" t="s">
        <v>986</v>
      </c>
      <c r="D247" s="214" t="s">
        <v>10351</v>
      </c>
      <c r="E247" s="215"/>
      <c r="F247" s="216">
        <v>72</v>
      </c>
      <c r="G247" s="215"/>
      <c r="H247" s="215"/>
      <c r="I247" s="355"/>
    </row>
    <row r="248" spans="1:9" ht="24.95" customHeight="1" x14ac:dyDescent="0.25">
      <c r="A248" s="278" t="s">
        <v>884</v>
      </c>
      <c r="B248" s="278" t="s">
        <v>979</v>
      </c>
      <c r="C248" s="279" t="s">
        <v>3234</v>
      </c>
      <c r="D248" s="280" t="s">
        <v>3235</v>
      </c>
      <c r="E248" s="281" t="s">
        <v>106</v>
      </c>
      <c r="F248" s="282">
        <v>4320</v>
      </c>
      <c r="G248" s="67"/>
      <c r="H248" s="254">
        <f>ROUND(G248*F248,2)</f>
        <v>0</v>
      </c>
      <c r="I248" s="284"/>
    </row>
    <row r="249" spans="1:9" ht="9" customHeight="1" x14ac:dyDescent="0.2">
      <c r="A249" s="177"/>
      <c r="B249" s="221" t="s">
        <v>985</v>
      </c>
      <c r="C249" s="210" t="s">
        <v>986</v>
      </c>
      <c r="D249" s="211" t="s">
        <v>7155</v>
      </c>
      <c r="E249" s="212"/>
      <c r="F249" s="210" t="s">
        <v>986</v>
      </c>
      <c r="G249" s="212"/>
      <c r="H249" s="212"/>
      <c r="I249" s="355"/>
    </row>
    <row r="250" spans="1:9" ht="9" customHeight="1" x14ac:dyDescent="0.2">
      <c r="A250" s="178"/>
      <c r="B250" s="221" t="s">
        <v>985</v>
      </c>
      <c r="C250" s="213" t="s">
        <v>986</v>
      </c>
      <c r="D250" s="214" t="s">
        <v>10352</v>
      </c>
      <c r="E250" s="215"/>
      <c r="F250" s="216">
        <v>4320</v>
      </c>
      <c r="G250" s="215"/>
      <c r="H250" s="215"/>
      <c r="I250" s="355"/>
    </row>
    <row r="251" spans="1:9" ht="24.95" customHeight="1" x14ac:dyDescent="0.25">
      <c r="A251" s="278" t="s">
        <v>886</v>
      </c>
      <c r="B251" s="278" t="s">
        <v>979</v>
      </c>
      <c r="C251" s="279" t="s">
        <v>3238</v>
      </c>
      <c r="D251" s="280" t="s">
        <v>3239</v>
      </c>
      <c r="E251" s="281" t="s">
        <v>106</v>
      </c>
      <c r="F251" s="282">
        <v>72</v>
      </c>
      <c r="G251" s="67"/>
      <c r="H251" s="254">
        <f>ROUND(G251*F251,2)</f>
        <v>0</v>
      </c>
      <c r="I251" s="284"/>
    </row>
    <row r="252" spans="1:9" ht="9" customHeight="1" x14ac:dyDescent="0.2">
      <c r="A252" s="177"/>
      <c r="B252" s="221" t="s">
        <v>985</v>
      </c>
      <c r="C252" s="210" t="s">
        <v>986</v>
      </c>
      <c r="D252" s="211" t="s">
        <v>7155</v>
      </c>
      <c r="E252" s="212"/>
      <c r="F252" s="210" t="s">
        <v>986</v>
      </c>
      <c r="G252" s="212"/>
      <c r="H252" s="212"/>
      <c r="I252" s="355"/>
    </row>
    <row r="253" spans="1:9" ht="9" customHeight="1" x14ac:dyDescent="0.2">
      <c r="A253" s="178"/>
      <c r="B253" s="221" t="s">
        <v>985</v>
      </c>
      <c r="C253" s="213" t="s">
        <v>986</v>
      </c>
      <c r="D253" s="214" t="s">
        <v>10351</v>
      </c>
      <c r="E253" s="215"/>
      <c r="F253" s="216">
        <v>72</v>
      </c>
      <c r="G253" s="215"/>
      <c r="H253" s="215"/>
      <c r="I253" s="355"/>
    </row>
    <row r="254" spans="1:9" ht="24.95" customHeight="1" x14ac:dyDescent="0.25">
      <c r="A254" s="278" t="s">
        <v>888</v>
      </c>
      <c r="B254" s="278" t="s">
        <v>979</v>
      </c>
      <c r="C254" s="279" t="s">
        <v>3243</v>
      </c>
      <c r="D254" s="280" t="s">
        <v>3244</v>
      </c>
      <c r="E254" s="281" t="s">
        <v>106</v>
      </c>
      <c r="F254" s="282">
        <v>325</v>
      </c>
      <c r="G254" s="67"/>
      <c r="H254" s="254">
        <f>ROUND(G254*F254,2)</f>
        <v>0</v>
      </c>
      <c r="I254" s="284"/>
    </row>
    <row r="255" spans="1:9" ht="9" customHeight="1" x14ac:dyDescent="0.2">
      <c r="A255" s="178"/>
      <c r="B255" s="221" t="s">
        <v>985</v>
      </c>
      <c r="C255" s="213" t="s">
        <v>986</v>
      </c>
      <c r="D255" s="214" t="s">
        <v>10353</v>
      </c>
      <c r="E255" s="215"/>
      <c r="F255" s="216">
        <v>361</v>
      </c>
      <c r="G255" s="215"/>
      <c r="H255" s="215"/>
      <c r="I255" s="355"/>
    </row>
    <row r="256" spans="1:9" ht="9" customHeight="1" x14ac:dyDescent="0.2">
      <c r="A256" s="178"/>
      <c r="B256" s="221" t="s">
        <v>985</v>
      </c>
      <c r="C256" s="213" t="s">
        <v>986</v>
      </c>
      <c r="D256" s="214" t="s">
        <v>10354</v>
      </c>
      <c r="E256" s="215"/>
      <c r="F256" s="216">
        <v>-36</v>
      </c>
      <c r="G256" s="215"/>
      <c r="H256" s="215"/>
      <c r="I256" s="355"/>
    </row>
    <row r="257" spans="1:9" ht="9" customHeight="1" x14ac:dyDescent="0.2">
      <c r="A257" s="179"/>
      <c r="B257" s="221" t="s">
        <v>985</v>
      </c>
      <c r="C257" s="217" t="s">
        <v>986</v>
      </c>
      <c r="D257" s="218" t="s">
        <v>1023</v>
      </c>
      <c r="E257" s="219"/>
      <c r="F257" s="220">
        <v>325</v>
      </c>
      <c r="G257" s="219"/>
      <c r="H257" s="219"/>
      <c r="I257" s="355"/>
    </row>
    <row r="258" spans="1:9" ht="24.95" customHeight="1" x14ac:dyDescent="0.25">
      <c r="A258" s="278" t="s">
        <v>890</v>
      </c>
      <c r="B258" s="278" t="s">
        <v>979</v>
      </c>
      <c r="C258" s="279" t="s">
        <v>1084</v>
      </c>
      <c r="D258" s="280" t="s">
        <v>3252</v>
      </c>
      <c r="E258" s="281" t="s">
        <v>106</v>
      </c>
      <c r="F258" s="282">
        <v>333.23</v>
      </c>
      <c r="G258" s="67"/>
      <c r="H258" s="254">
        <f>ROUND(G258*F258,2)</f>
        <v>0</v>
      </c>
      <c r="I258" s="284"/>
    </row>
    <row r="259" spans="1:9" ht="9" customHeight="1" x14ac:dyDescent="0.2">
      <c r="A259" s="178"/>
      <c r="B259" s="221" t="s">
        <v>985</v>
      </c>
      <c r="C259" s="213" t="s">
        <v>986</v>
      </c>
      <c r="D259" s="214" t="s">
        <v>10355</v>
      </c>
      <c r="E259" s="215"/>
      <c r="F259" s="216">
        <v>78.62</v>
      </c>
      <c r="G259" s="215"/>
      <c r="H259" s="215"/>
      <c r="I259" s="355"/>
    </row>
    <row r="260" spans="1:9" ht="9" customHeight="1" x14ac:dyDescent="0.2">
      <c r="A260" s="178"/>
      <c r="B260" s="221" t="s">
        <v>985</v>
      </c>
      <c r="C260" s="213" t="s">
        <v>986</v>
      </c>
      <c r="D260" s="214" t="s">
        <v>10356</v>
      </c>
      <c r="E260" s="215"/>
      <c r="F260" s="216">
        <v>38.92</v>
      </c>
      <c r="G260" s="215"/>
      <c r="H260" s="215"/>
      <c r="I260" s="355"/>
    </row>
    <row r="261" spans="1:9" ht="9" customHeight="1" x14ac:dyDescent="0.2">
      <c r="A261" s="181"/>
      <c r="B261" s="221" t="s">
        <v>985</v>
      </c>
      <c r="C261" s="223" t="s">
        <v>986</v>
      </c>
      <c r="D261" s="224" t="s">
        <v>988</v>
      </c>
      <c r="E261" s="225"/>
      <c r="F261" s="226">
        <v>117.54</v>
      </c>
      <c r="G261" s="225"/>
      <c r="H261" s="225"/>
      <c r="I261" s="355"/>
    </row>
    <row r="262" spans="1:9" ht="9" customHeight="1" x14ac:dyDescent="0.2">
      <c r="A262" s="178"/>
      <c r="B262" s="221" t="s">
        <v>985</v>
      </c>
      <c r="C262" s="213" t="s">
        <v>986</v>
      </c>
      <c r="D262" s="214" t="s">
        <v>10357</v>
      </c>
      <c r="E262" s="215"/>
      <c r="F262" s="216">
        <v>153.91</v>
      </c>
      <c r="G262" s="215"/>
      <c r="H262" s="215"/>
      <c r="I262" s="355"/>
    </row>
    <row r="263" spans="1:9" ht="9" customHeight="1" x14ac:dyDescent="0.2">
      <c r="A263" s="178"/>
      <c r="B263" s="221" t="s">
        <v>985</v>
      </c>
      <c r="C263" s="213" t="s">
        <v>986</v>
      </c>
      <c r="D263" s="214" t="s">
        <v>10358</v>
      </c>
      <c r="E263" s="215"/>
      <c r="F263" s="216">
        <v>-117.14</v>
      </c>
      <c r="G263" s="215"/>
      <c r="H263" s="215"/>
      <c r="I263" s="355"/>
    </row>
    <row r="264" spans="1:9" ht="9" customHeight="1" x14ac:dyDescent="0.2">
      <c r="A264" s="181"/>
      <c r="B264" s="221" t="s">
        <v>985</v>
      </c>
      <c r="C264" s="223" t="s">
        <v>986</v>
      </c>
      <c r="D264" s="224" t="s">
        <v>988</v>
      </c>
      <c r="E264" s="225"/>
      <c r="F264" s="226">
        <v>36.769999999999996</v>
      </c>
      <c r="G264" s="225"/>
      <c r="H264" s="225"/>
      <c r="I264" s="355"/>
    </row>
    <row r="265" spans="1:9" ht="9" customHeight="1" x14ac:dyDescent="0.2">
      <c r="A265" s="178"/>
      <c r="B265" s="221" t="s">
        <v>985</v>
      </c>
      <c r="C265" s="213" t="s">
        <v>986</v>
      </c>
      <c r="D265" s="214" t="s">
        <v>10359</v>
      </c>
      <c r="E265" s="215"/>
      <c r="F265" s="216">
        <v>77.260000000000005</v>
      </c>
      <c r="G265" s="215"/>
      <c r="H265" s="215"/>
      <c r="I265" s="355"/>
    </row>
    <row r="266" spans="1:9" ht="9" customHeight="1" x14ac:dyDescent="0.2">
      <c r="A266" s="178"/>
      <c r="B266" s="221" t="s">
        <v>985</v>
      </c>
      <c r="C266" s="213" t="s">
        <v>986</v>
      </c>
      <c r="D266" s="214" t="s">
        <v>10360</v>
      </c>
      <c r="E266" s="215"/>
      <c r="F266" s="216">
        <v>38.14</v>
      </c>
      <c r="G266" s="215"/>
      <c r="H266" s="215"/>
      <c r="I266" s="355"/>
    </row>
    <row r="267" spans="1:9" ht="9" customHeight="1" x14ac:dyDescent="0.2">
      <c r="A267" s="178"/>
      <c r="B267" s="221" t="s">
        <v>985</v>
      </c>
      <c r="C267" s="213" t="s">
        <v>986</v>
      </c>
      <c r="D267" s="214" t="s">
        <v>10361</v>
      </c>
      <c r="E267" s="215"/>
      <c r="F267" s="216">
        <v>63.52</v>
      </c>
      <c r="G267" s="215"/>
      <c r="H267" s="215"/>
      <c r="I267" s="355"/>
    </row>
    <row r="268" spans="1:9" ht="9" customHeight="1" x14ac:dyDescent="0.2">
      <c r="A268" s="179"/>
      <c r="B268" s="221" t="s">
        <v>985</v>
      </c>
      <c r="C268" s="217" t="s">
        <v>986</v>
      </c>
      <c r="D268" s="218" t="s">
        <v>1023</v>
      </c>
      <c r="E268" s="219"/>
      <c r="F268" s="220">
        <v>333.22999999999996</v>
      </c>
      <c r="G268" s="219"/>
      <c r="H268" s="219"/>
      <c r="I268" s="355"/>
    </row>
    <row r="269" spans="1:9" ht="24.95" customHeight="1" x14ac:dyDescent="0.25">
      <c r="A269" s="278" t="s">
        <v>891</v>
      </c>
      <c r="B269" s="278" t="s">
        <v>979</v>
      </c>
      <c r="C269" s="279" t="s">
        <v>7168</v>
      </c>
      <c r="D269" s="280" t="s">
        <v>7169</v>
      </c>
      <c r="E269" s="281" t="s">
        <v>100</v>
      </c>
      <c r="F269" s="282">
        <v>3.9129999999999998</v>
      </c>
      <c r="G269" s="67"/>
      <c r="H269" s="254">
        <f>ROUND(G269*F269,2)</f>
        <v>0</v>
      </c>
      <c r="I269" s="284"/>
    </row>
    <row r="270" spans="1:9" ht="9" customHeight="1" x14ac:dyDescent="0.2">
      <c r="A270" s="177"/>
      <c r="B270" s="221" t="s">
        <v>985</v>
      </c>
      <c r="C270" s="210" t="s">
        <v>986</v>
      </c>
      <c r="D270" s="211" t="s">
        <v>7064</v>
      </c>
      <c r="E270" s="212"/>
      <c r="F270" s="210" t="s">
        <v>986</v>
      </c>
      <c r="G270" s="212"/>
      <c r="H270" s="212"/>
      <c r="I270" s="355"/>
    </row>
    <row r="271" spans="1:9" ht="9" customHeight="1" x14ac:dyDescent="0.2">
      <c r="A271" s="178"/>
      <c r="B271" s="221" t="s">
        <v>985</v>
      </c>
      <c r="C271" s="213" t="s">
        <v>986</v>
      </c>
      <c r="D271" s="214" t="s">
        <v>10362</v>
      </c>
      <c r="E271" s="215"/>
      <c r="F271" s="216">
        <v>3.9129999999999998</v>
      </c>
      <c r="G271" s="215"/>
      <c r="H271" s="215"/>
      <c r="I271" s="355"/>
    </row>
    <row r="272" spans="1:9" ht="24.95" customHeight="1" x14ac:dyDescent="0.25">
      <c r="A272" s="278" t="s">
        <v>892</v>
      </c>
      <c r="B272" s="278" t="s">
        <v>979</v>
      </c>
      <c r="C272" s="279" t="s">
        <v>6133</v>
      </c>
      <c r="D272" s="280" t="s">
        <v>6134</v>
      </c>
      <c r="E272" s="281" t="s">
        <v>620</v>
      </c>
      <c r="F272" s="282">
        <v>191.4</v>
      </c>
      <c r="G272" s="67"/>
      <c r="H272" s="254">
        <f>ROUND(G272*F272,2)</f>
        <v>0</v>
      </c>
      <c r="I272" s="284"/>
    </row>
    <row r="273" spans="1:9" ht="60" x14ac:dyDescent="0.2">
      <c r="A273" s="175"/>
      <c r="B273" s="221" t="s">
        <v>1079</v>
      </c>
      <c r="C273" s="209"/>
      <c r="D273" s="227" t="s">
        <v>6135</v>
      </c>
      <c r="E273" s="209"/>
      <c r="F273" s="209"/>
      <c r="G273" s="209"/>
      <c r="H273" s="209"/>
      <c r="I273" s="355"/>
    </row>
    <row r="274" spans="1:9" ht="9" customHeight="1" x14ac:dyDescent="0.2">
      <c r="A274" s="177"/>
      <c r="B274" s="221" t="s">
        <v>985</v>
      </c>
      <c r="C274" s="210" t="s">
        <v>986</v>
      </c>
      <c r="D274" s="211" t="s">
        <v>3047</v>
      </c>
      <c r="E274" s="212"/>
      <c r="F274" s="210" t="s">
        <v>986</v>
      </c>
      <c r="G274" s="212"/>
      <c r="H274" s="212"/>
      <c r="I274" s="355"/>
    </row>
    <row r="275" spans="1:9" ht="9" customHeight="1" x14ac:dyDescent="0.2">
      <c r="A275" s="178"/>
      <c r="B275" s="221" t="s">
        <v>985</v>
      </c>
      <c r="C275" s="213" t="s">
        <v>986</v>
      </c>
      <c r="D275" s="214" t="s">
        <v>10363</v>
      </c>
      <c r="E275" s="215"/>
      <c r="F275" s="216">
        <v>102</v>
      </c>
      <c r="G275" s="215"/>
      <c r="H275" s="215"/>
      <c r="I275" s="355"/>
    </row>
    <row r="276" spans="1:9" ht="9" customHeight="1" x14ac:dyDescent="0.2">
      <c r="A276" s="178"/>
      <c r="B276" s="221" t="s">
        <v>985</v>
      </c>
      <c r="C276" s="213" t="s">
        <v>986</v>
      </c>
      <c r="D276" s="214" t="s">
        <v>10364</v>
      </c>
      <c r="E276" s="215"/>
      <c r="F276" s="216">
        <v>72</v>
      </c>
      <c r="G276" s="215"/>
      <c r="H276" s="215"/>
      <c r="I276" s="355"/>
    </row>
    <row r="277" spans="1:9" ht="9" customHeight="1" x14ac:dyDescent="0.2">
      <c r="A277" s="181"/>
      <c r="B277" s="221" t="s">
        <v>985</v>
      </c>
      <c r="C277" s="223" t="s">
        <v>986</v>
      </c>
      <c r="D277" s="224" t="s">
        <v>988</v>
      </c>
      <c r="E277" s="225"/>
      <c r="F277" s="226">
        <v>174</v>
      </c>
      <c r="G277" s="225"/>
      <c r="H277" s="225"/>
      <c r="I277" s="355"/>
    </row>
    <row r="278" spans="1:9" ht="9" customHeight="1" x14ac:dyDescent="0.2">
      <c r="A278" s="178"/>
      <c r="B278" s="221" t="s">
        <v>985</v>
      </c>
      <c r="C278" s="213" t="s">
        <v>986</v>
      </c>
      <c r="D278" s="214" t="s">
        <v>10365</v>
      </c>
      <c r="E278" s="215"/>
      <c r="F278" s="216">
        <v>17.399999999999999</v>
      </c>
      <c r="G278" s="215"/>
      <c r="H278" s="215"/>
      <c r="I278" s="355"/>
    </row>
    <row r="279" spans="1:9" ht="9" customHeight="1" x14ac:dyDescent="0.2">
      <c r="A279" s="179"/>
      <c r="B279" s="221" t="s">
        <v>985</v>
      </c>
      <c r="C279" s="217" t="s">
        <v>986</v>
      </c>
      <c r="D279" s="218" t="s">
        <v>1023</v>
      </c>
      <c r="E279" s="219"/>
      <c r="F279" s="220">
        <v>191.4</v>
      </c>
      <c r="G279" s="219"/>
      <c r="H279" s="219"/>
      <c r="I279" s="355"/>
    </row>
    <row r="280" spans="1:9" ht="24.95" customHeight="1" x14ac:dyDescent="0.25">
      <c r="A280" s="278" t="s">
        <v>893</v>
      </c>
      <c r="B280" s="278" t="s">
        <v>979</v>
      </c>
      <c r="C280" s="279" t="s">
        <v>7173</v>
      </c>
      <c r="D280" s="280" t="s">
        <v>10366</v>
      </c>
      <c r="E280" s="281" t="s">
        <v>620</v>
      </c>
      <c r="F280" s="282">
        <v>157.30000000000001</v>
      </c>
      <c r="G280" s="67"/>
      <c r="H280" s="254">
        <f>ROUND(G280*F280,2)</f>
        <v>0</v>
      </c>
      <c r="I280" s="284"/>
    </row>
    <row r="281" spans="1:9" ht="9" customHeight="1" x14ac:dyDescent="0.2">
      <c r="A281" s="177"/>
      <c r="B281" s="221" t="s">
        <v>985</v>
      </c>
      <c r="C281" s="210" t="s">
        <v>986</v>
      </c>
      <c r="D281" s="211" t="s">
        <v>3033</v>
      </c>
      <c r="E281" s="212"/>
      <c r="F281" s="210" t="s">
        <v>986</v>
      </c>
      <c r="G281" s="212"/>
      <c r="H281" s="212"/>
      <c r="I281" s="355"/>
    </row>
    <row r="282" spans="1:9" ht="9" customHeight="1" x14ac:dyDescent="0.2">
      <c r="A282" s="178"/>
      <c r="B282" s="221" t="s">
        <v>985</v>
      </c>
      <c r="C282" s="213" t="s">
        <v>986</v>
      </c>
      <c r="D282" s="214" t="s">
        <v>10367</v>
      </c>
      <c r="E282" s="215"/>
      <c r="F282" s="216">
        <v>42</v>
      </c>
      <c r="G282" s="215"/>
      <c r="H282" s="215"/>
      <c r="I282" s="355"/>
    </row>
    <row r="283" spans="1:9" ht="9" customHeight="1" x14ac:dyDescent="0.2">
      <c r="A283" s="177"/>
      <c r="B283" s="221" t="s">
        <v>985</v>
      </c>
      <c r="C283" s="210" t="s">
        <v>986</v>
      </c>
      <c r="D283" s="211" t="s">
        <v>3035</v>
      </c>
      <c r="E283" s="212"/>
      <c r="F283" s="210" t="s">
        <v>986</v>
      </c>
      <c r="G283" s="212"/>
      <c r="H283" s="212"/>
      <c r="I283" s="355"/>
    </row>
    <row r="284" spans="1:9" ht="9" customHeight="1" x14ac:dyDescent="0.2">
      <c r="A284" s="178"/>
      <c r="B284" s="221" t="s">
        <v>985</v>
      </c>
      <c r="C284" s="213" t="s">
        <v>986</v>
      </c>
      <c r="D284" s="214" t="s">
        <v>10368</v>
      </c>
      <c r="E284" s="215"/>
      <c r="F284" s="216">
        <v>23</v>
      </c>
      <c r="G284" s="215"/>
      <c r="H284" s="215"/>
      <c r="I284" s="355"/>
    </row>
    <row r="285" spans="1:9" ht="9" customHeight="1" x14ac:dyDescent="0.2">
      <c r="A285" s="177"/>
      <c r="B285" s="221" t="s">
        <v>985</v>
      </c>
      <c r="C285" s="210" t="s">
        <v>986</v>
      </c>
      <c r="D285" s="211" t="s">
        <v>3038</v>
      </c>
      <c r="E285" s="212"/>
      <c r="F285" s="210" t="s">
        <v>986</v>
      </c>
      <c r="G285" s="212"/>
      <c r="H285" s="212"/>
      <c r="I285" s="355"/>
    </row>
    <row r="286" spans="1:9" ht="9" customHeight="1" x14ac:dyDescent="0.2">
      <c r="A286" s="178"/>
      <c r="B286" s="221" t="s">
        <v>985</v>
      </c>
      <c r="C286" s="213" t="s">
        <v>986</v>
      </c>
      <c r="D286" s="214" t="s">
        <v>10368</v>
      </c>
      <c r="E286" s="215"/>
      <c r="F286" s="216">
        <v>23</v>
      </c>
      <c r="G286" s="215"/>
      <c r="H286" s="215"/>
      <c r="I286" s="355"/>
    </row>
    <row r="287" spans="1:9" ht="9" customHeight="1" x14ac:dyDescent="0.2">
      <c r="A287" s="177"/>
      <c r="B287" s="221" t="s">
        <v>985</v>
      </c>
      <c r="C287" s="210" t="s">
        <v>986</v>
      </c>
      <c r="D287" s="211" t="s">
        <v>2956</v>
      </c>
      <c r="E287" s="212"/>
      <c r="F287" s="210" t="s">
        <v>986</v>
      </c>
      <c r="G287" s="212"/>
      <c r="H287" s="212"/>
      <c r="I287" s="355"/>
    </row>
    <row r="288" spans="1:9" ht="9" customHeight="1" x14ac:dyDescent="0.2">
      <c r="A288" s="178"/>
      <c r="B288" s="221" t="s">
        <v>985</v>
      </c>
      <c r="C288" s="213" t="s">
        <v>986</v>
      </c>
      <c r="D288" s="214" t="s">
        <v>10368</v>
      </c>
      <c r="E288" s="215"/>
      <c r="F288" s="216">
        <v>23</v>
      </c>
      <c r="G288" s="215"/>
      <c r="H288" s="215"/>
      <c r="I288" s="355"/>
    </row>
    <row r="289" spans="1:9" ht="9" customHeight="1" x14ac:dyDescent="0.2">
      <c r="A289" s="177"/>
      <c r="B289" s="221" t="s">
        <v>985</v>
      </c>
      <c r="C289" s="210" t="s">
        <v>986</v>
      </c>
      <c r="D289" s="211" t="s">
        <v>2971</v>
      </c>
      <c r="E289" s="212"/>
      <c r="F289" s="210" t="s">
        <v>986</v>
      </c>
      <c r="G289" s="212"/>
      <c r="H289" s="212"/>
      <c r="I289" s="355"/>
    </row>
    <row r="290" spans="1:9" ht="9" customHeight="1" x14ac:dyDescent="0.2">
      <c r="A290" s="178"/>
      <c r="B290" s="221" t="s">
        <v>985</v>
      </c>
      <c r="C290" s="213" t="s">
        <v>986</v>
      </c>
      <c r="D290" s="214" t="s">
        <v>10369</v>
      </c>
      <c r="E290" s="215"/>
      <c r="F290" s="216">
        <v>32</v>
      </c>
      <c r="G290" s="215"/>
      <c r="H290" s="215"/>
      <c r="I290" s="355"/>
    </row>
    <row r="291" spans="1:9" ht="9" customHeight="1" x14ac:dyDescent="0.2">
      <c r="A291" s="181"/>
      <c r="B291" s="221" t="s">
        <v>985</v>
      </c>
      <c r="C291" s="223" t="s">
        <v>986</v>
      </c>
      <c r="D291" s="224" t="s">
        <v>988</v>
      </c>
      <c r="E291" s="225"/>
      <c r="F291" s="226">
        <v>143</v>
      </c>
      <c r="G291" s="225"/>
      <c r="H291" s="225"/>
      <c r="I291" s="355"/>
    </row>
    <row r="292" spans="1:9" ht="9" customHeight="1" x14ac:dyDescent="0.2">
      <c r="A292" s="178"/>
      <c r="B292" s="221" t="s">
        <v>985</v>
      </c>
      <c r="C292" s="213" t="s">
        <v>986</v>
      </c>
      <c r="D292" s="214" t="s">
        <v>10370</v>
      </c>
      <c r="E292" s="215"/>
      <c r="F292" s="216">
        <v>14.3</v>
      </c>
      <c r="G292" s="215"/>
      <c r="H292" s="215"/>
      <c r="I292" s="355"/>
    </row>
    <row r="293" spans="1:9" ht="9" customHeight="1" x14ac:dyDescent="0.2">
      <c r="A293" s="179"/>
      <c r="B293" s="221" t="s">
        <v>985</v>
      </c>
      <c r="C293" s="217" t="s">
        <v>986</v>
      </c>
      <c r="D293" s="218" t="s">
        <v>1023</v>
      </c>
      <c r="E293" s="219"/>
      <c r="F293" s="220">
        <v>157.30000000000001</v>
      </c>
      <c r="G293" s="219"/>
      <c r="H293" s="219"/>
      <c r="I293" s="355"/>
    </row>
    <row r="294" spans="1:9" ht="24.95" customHeight="1" x14ac:dyDescent="0.25">
      <c r="A294" s="278" t="s">
        <v>894</v>
      </c>
      <c r="B294" s="278" t="s">
        <v>979</v>
      </c>
      <c r="C294" s="279" t="s">
        <v>6157</v>
      </c>
      <c r="D294" s="280" t="s">
        <v>6158</v>
      </c>
      <c r="E294" s="281" t="s">
        <v>142</v>
      </c>
      <c r="F294" s="282">
        <v>7.5119999999999996</v>
      </c>
      <c r="G294" s="67"/>
      <c r="H294" s="254">
        <f>ROUND(G294*F294,2)</f>
        <v>0</v>
      </c>
      <c r="I294" s="284"/>
    </row>
    <row r="295" spans="1:9" ht="9" customHeight="1" x14ac:dyDescent="0.2">
      <c r="A295" s="177"/>
      <c r="B295" s="221" t="s">
        <v>985</v>
      </c>
      <c r="C295" s="210" t="s">
        <v>986</v>
      </c>
      <c r="D295" s="211" t="s">
        <v>3325</v>
      </c>
      <c r="E295" s="212"/>
      <c r="F295" s="210" t="s">
        <v>986</v>
      </c>
      <c r="G295" s="212"/>
      <c r="H295" s="212"/>
      <c r="I295" s="355"/>
    </row>
    <row r="296" spans="1:9" ht="9" customHeight="1" x14ac:dyDescent="0.2">
      <c r="A296" s="177"/>
      <c r="B296" s="221" t="s">
        <v>985</v>
      </c>
      <c r="C296" s="210" t="s">
        <v>986</v>
      </c>
      <c r="D296" s="211" t="s">
        <v>7195</v>
      </c>
      <c r="E296" s="212"/>
      <c r="F296" s="210" t="s">
        <v>986</v>
      </c>
      <c r="G296" s="212"/>
      <c r="H296" s="212"/>
      <c r="I296" s="355"/>
    </row>
    <row r="297" spans="1:9" ht="9" customHeight="1" x14ac:dyDescent="0.2">
      <c r="A297" s="178"/>
      <c r="B297" s="221" t="s">
        <v>985</v>
      </c>
      <c r="C297" s="213" t="s">
        <v>986</v>
      </c>
      <c r="D297" s="214" t="s">
        <v>10371</v>
      </c>
      <c r="E297" s="215"/>
      <c r="F297" s="216">
        <v>8.7859999999999996</v>
      </c>
      <c r="G297" s="215"/>
      <c r="H297" s="215"/>
      <c r="I297" s="355"/>
    </row>
    <row r="298" spans="1:9" ht="9" customHeight="1" x14ac:dyDescent="0.2">
      <c r="A298" s="178"/>
      <c r="B298" s="221" t="s">
        <v>985</v>
      </c>
      <c r="C298" s="213" t="s">
        <v>986</v>
      </c>
      <c r="D298" s="214" t="s">
        <v>10372</v>
      </c>
      <c r="E298" s="215"/>
      <c r="F298" s="216">
        <v>-3.0859999999999999</v>
      </c>
      <c r="G298" s="215"/>
      <c r="H298" s="215"/>
      <c r="I298" s="355"/>
    </row>
    <row r="299" spans="1:9" ht="9" customHeight="1" x14ac:dyDescent="0.2">
      <c r="A299" s="178"/>
      <c r="B299" s="221" t="s">
        <v>985</v>
      </c>
      <c r="C299" s="213" t="s">
        <v>986</v>
      </c>
      <c r="D299" s="214" t="s">
        <v>7198</v>
      </c>
      <c r="E299" s="215"/>
      <c r="F299" s="216">
        <v>0.16900000000000001</v>
      </c>
      <c r="G299" s="215"/>
      <c r="H299" s="215"/>
      <c r="I299" s="355"/>
    </row>
    <row r="300" spans="1:9" ht="9" customHeight="1" x14ac:dyDescent="0.2">
      <c r="A300" s="178"/>
      <c r="B300" s="221" t="s">
        <v>985</v>
      </c>
      <c r="C300" s="213" t="s">
        <v>986</v>
      </c>
      <c r="D300" s="214" t="s">
        <v>7199</v>
      </c>
      <c r="E300" s="215"/>
      <c r="F300" s="216">
        <v>0.224</v>
      </c>
      <c r="G300" s="215"/>
      <c r="H300" s="215"/>
      <c r="I300" s="355"/>
    </row>
    <row r="301" spans="1:9" ht="9" customHeight="1" x14ac:dyDescent="0.2">
      <c r="A301" s="177"/>
      <c r="B301" s="221" t="s">
        <v>985</v>
      </c>
      <c r="C301" s="210" t="s">
        <v>986</v>
      </c>
      <c r="D301" s="211" t="s">
        <v>3283</v>
      </c>
      <c r="E301" s="212"/>
      <c r="F301" s="210" t="s">
        <v>986</v>
      </c>
      <c r="G301" s="212"/>
      <c r="H301" s="212"/>
      <c r="I301" s="355"/>
    </row>
    <row r="302" spans="1:9" ht="9" customHeight="1" x14ac:dyDescent="0.2">
      <c r="A302" s="178"/>
      <c r="B302" s="221" t="s">
        <v>985</v>
      </c>
      <c r="C302" s="213" t="s">
        <v>986</v>
      </c>
      <c r="D302" s="214" t="s">
        <v>10373</v>
      </c>
      <c r="E302" s="215"/>
      <c r="F302" s="216">
        <v>1.734</v>
      </c>
      <c r="G302" s="215"/>
      <c r="H302" s="215"/>
      <c r="I302" s="355"/>
    </row>
    <row r="303" spans="1:9" ht="9" customHeight="1" x14ac:dyDescent="0.2">
      <c r="A303" s="178"/>
      <c r="B303" s="221" t="s">
        <v>985</v>
      </c>
      <c r="C303" s="213" t="s">
        <v>986</v>
      </c>
      <c r="D303" s="214" t="s">
        <v>10374</v>
      </c>
      <c r="E303" s="215"/>
      <c r="F303" s="216">
        <v>-0.315</v>
      </c>
      <c r="G303" s="215"/>
      <c r="H303" s="215"/>
      <c r="I303" s="355"/>
    </row>
    <row r="304" spans="1:9" ht="9" customHeight="1" x14ac:dyDescent="0.2">
      <c r="A304" s="179"/>
      <c r="B304" s="221" t="s">
        <v>985</v>
      </c>
      <c r="C304" s="217" t="s">
        <v>986</v>
      </c>
      <c r="D304" s="218" t="s">
        <v>1023</v>
      </c>
      <c r="E304" s="219"/>
      <c r="F304" s="220">
        <v>7.5119999999999987</v>
      </c>
      <c r="G304" s="219"/>
      <c r="H304" s="219"/>
      <c r="I304" s="355"/>
    </row>
    <row r="305" spans="1:9" ht="24.95" customHeight="1" x14ac:dyDescent="0.25">
      <c r="A305" s="278" t="s">
        <v>896</v>
      </c>
      <c r="B305" s="278" t="s">
        <v>979</v>
      </c>
      <c r="C305" s="279" t="s">
        <v>3319</v>
      </c>
      <c r="D305" s="280" t="s">
        <v>3320</v>
      </c>
      <c r="E305" s="281" t="s">
        <v>106</v>
      </c>
      <c r="F305" s="282">
        <v>267.06</v>
      </c>
      <c r="G305" s="67"/>
      <c r="H305" s="254">
        <f>ROUND(G305*F305,2)</f>
        <v>0</v>
      </c>
      <c r="I305" s="284"/>
    </row>
    <row r="306" spans="1:9" ht="9" customHeight="1" x14ac:dyDescent="0.2">
      <c r="A306" s="177"/>
      <c r="B306" s="221" t="s">
        <v>985</v>
      </c>
      <c r="C306" s="210" t="s">
        <v>986</v>
      </c>
      <c r="D306" s="211" t="s">
        <v>6205</v>
      </c>
      <c r="E306" s="212"/>
      <c r="F306" s="210" t="s">
        <v>986</v>
      </c>
      <c r="G306" s="212"/>
      <c r="H306" s="212"/>
      <c r="I306" s="355"/>
    </row>
    <row r="307" spans="1:9" ht="9" customHeight="1" x14ac:dyDescent="0.2">
      <c r="A307" s="178"/>
      <c r="B307" s="221" t="s">
        <v>985</v>
      </c>
      <c r="C307" s="213" t="s">
        <v>986</v>
      </c>
      <c r="D307" s="214" t="s">
        <v>10375</v>
      </c>
      <c r="E307" s="215"/>
      <c r="F307" s="216">
        <v>40.96</v>
      </c>
      <c r="G307" s="215"/>
      <c r="H307" s="215"/>
      <c r="I307" s="355"/>
    </row>
    <row r="308" spans="1:9" ht="9" customHeight="1" x14ac:dyDescent="0.2">
      <c r="A308" s="177"/>
      <c r="B308" s="221" t="s">
        <v>985</v>
      </c>
      <c r="C308" s="210" t="s">
        <v>986</v>
      </c>
      <c r="D308" s="211" t="s">
        <v>6209</v>
      </c>
      <c r="E308" s="212"/>
      <c r="F308" s="210" t="s">
        <v>986</v>
      </c>
      <c r="G308" s="212"/>
      <c r="H308" s="212"/>
      <c r="I308" s="355"/>
    </row>
    <row r="309" spans="1:9" ht="9" customHeight="1" x14ac:dyDescent="0.2">
      <c r="A309" s="178"/>
      <c r="B309" s="221" t="s">
        <v>985</v>
      </c>
      <c r="C309" s="213" t="s">
        <v>986</v>
      </c>
      <c r="D309" s="214" t="s">
        <v>10376</v>
      </c>
      <c r="E309" s="215"/>
      <c r="F309" s="216">
        <v>41.32</v>
      </c>
      <c r="G309" s="215"/>
      <c r="H309" s="215"/>
      <c r="I309" s="355"/>
    </row>
    <row r="310" spans="1:9" ht="9" customHeight="1" x14ac:dyDescent="0.2">
      <c r="A310" s="177"/>
      <c r="B310" s="221" t="s">
        <v>985</v>
      </c>
      <c r="C310" s="210" t="s">
        <v>986</v>
      </c>
      <c r="D310" s="211" t="s">
        <v>6211</v>
      </c>
      <c r="E310" s="212"/>
      <c r="F310" s="210" t="s">
        <v>986</v>
      </c>
      <c r="G310" s="212"/>
      <c r="H310" s="212"/>
      <c r="I310" s="355"/>
    </row>
    <row r="311" spans="1:9" ht="9" customHeight="1" x14ac:dyDescent="0.2">
      <c r="A311" s="178"/>
      <c r="B311" s="221" t="s">
        <v>985</v>
      </c>
      <c r="C311" s="213" t="s">
        <v>986</v>
      </c>
      <c r="D311" s="214" t="s">
        <v>10377</v>
      </c>
      <c r="E311" s="215"/>
      <c r="F311" s="216">
        <v>40.58</v>
      </c>
      <c r="G311" s="215"/>
      <c r="H311" s="215"/>
      <c r="I311" s="355"/>
    </row>
    <row r="312" spans="1:9" ht="9" customHeight="1" x14ac:dyDescent="0.2">
      <c r="A312" s="177"/>
      <c r="B312" s="221" t="s">
        <v>985</v>
      </c>
      <c r="C312" s="210" t="s">
        <v>986</v>
      </c>
      <c r="D312" s="211" t="s">
        <v>6213</v>
      </c>
      <c r="E312" s="212"/>
      <c r="F312" s="210" t="s">
        <v>986</v>
      </c>
      <c r="G312" s="212"/>
      <c r="H312" s="212"/>
      <c r="I312" s="355"/>
    </row>
    <row r="313" spans="1:9" ht="9" customHeight="1" x14ac:dyDescent="0.2">
      <c r="A313" s="178"/>
      <c r="B313" s="221" t="s">
        <v>985</v>
      </c>
      <c r="C313" s="213" t="s">
        <v>986</v>
      </c>
      <c r="D313" s="214" t="s">
        <v>10378</v>
      </c>
      <c r="E313" s="215"/>
      <c r="F313" s="216">
        <v>65.069999999999993</v>
      </c>
      <c r="G313" s="215"/>
      <c r="H313" s="215"/>
      <c r="I313" s="355"/>
    </row>
    <row r="314" spans="1:9" ht="9" customHeight="1" x14ac:dyDescent="0.2">
      <c r="A314" s="177"/>
      <c r="B314" s="221" t="s">
        <v>985</v>
      </c>
      <c r="C314" s="210" t="s">
        <v>986</v>
      </c>
      <c r="D314" s="211" t="s">
        <v>6215</v>
      </c>
      <c r="E314" s="212"/>
      <c r="F314" s="210" t="s">
        <v>986</v>
      </c>
      <c r="G314" s="212"/>
      <c r="H314" s="212"/>
      <c r="I314" s="355"/>
    </row>
    <row r="315" spans="1:9" ht="9" customHeight="1" x14ac:dyDescent="0.2">
      <c r="A315" s="178"/>
      <c r="B315" s="221" t="s">
        <v>985</v>
      </c>
      <c r="C315" s="213" t="s">
        <v>986</v>
      </c>
      <c r="D315" s="214" t="s">
        <v>10379</v>
      </c>
      <c r="E315" s="215"/>
      <c r="F315" s="216">
        <v>41.84</v>
      </c>
      <c r="G315" s="215"/>
      <c r="H315" s="215"/>
      <c r="I315" s="355"/>
    </row>
    <row r="316" spans="1:9" ht="9" customHeight="1" x14ac:dyDescent="0.2">
      <c r="A316" s="177"/>
      <c r="B316" s="221" t="s">
        <v>985</v>
      </c>
      <c r="C316" s="210" t="s">
        <v>986</v>
      </c>
      <c r="D316" s="211" t="s">
        <v>6207</v>
      </c>
      <c r="E316" s="212"/>
      <c r="F316" s="210" t="s">
        <v>986</v>
      </c>
      <c r="G316" s="212"/>
      <c r="H316" s="212"/>
      <c r="I316" s="355"/>
    </row>
    <row r="317" spans="1:9" ht="9" customHeight="1" x14ac:dyDescent="0.2">
      <c r="A317" s="178"/>
      <c r="B317" s="221" t="s">
        <v>985</v>
      </c>
      <c r="C317" s="213" t="s">
        <v>986</v>
      </c>
      <c r="D317" s="214" t="s">
        <v>10380</v>
      </c>
      <c r="E317" s="215"/>
      <c r="F317" s="216">
        <v>37.29</v>
      </c>
      <c r="G317" s="215"/>
      <c r="H317" s="215"/>
      <c r="I317" s="355"/>
    </row>
    <row r="318" spans="1:9" ht="9" customHeight="1" x14ac:dyDescent="0.2">
      <c r="A318" s="179"/>
      <c r="B318" s="221" t="s">
        <v>985</v>
      </c>
      <c r="C318" s="217" t="s">
        <v>986</v>
      </c>
      <c r="D318" s="218" t="s">
        <v>1023</v>
      </c>
      <c r="E318" s="219"/>
      <c r="F318" s="220">
        <v>267.06</v>
      </c>
      <c r="G318" s="219"/>
      <c r="H318" s="219"/>
      <c r="I318" s="355"/>
    </row>
    <row r="319" spans="1:9" ht="24.95" customHeight="1" x14ac:dyDescent="0.25">
      <c r="A319" s="278" t="s">
        <v>898</v>
      </c>
      <c r="B319" s="278" t="s">
        <v>979</v>
      </c>
      <c r="C319" s="279" t="s">
        <v>7184</v>
      </c>
      <c r="D319" s="280" t="s">
        <v>7185</v>
      </c>
      <c r="E319" s="281" t="s">
        <v>106</v>
      </c>
      <c r="F319" s="282">
        <v>161.649</v>
      </c>
      <c r="G319" s="67"/>
      <c r="H319" s="254">
        <f>ROUND(G319*F319,2)</f>
        <v>0</v>
      </c>
      <c r="I319" s="284"/>
    </row>
    <row r="320" spans="1:9" ht="10.5" customHeight="1" x14ac:dyDescent="0.2">
      <c r="A320" s="177"/>
      <c r="B320" s="221" t="s">
        <v>985</v>
      </c>
      <c r="C320" s="210" t="s">
        <v>986</v>
      </c>
      <c r="D320" s="211" t="s">
        <v>10381</v>
      </c>
      <c r="E320" s="212"/>
      <c r="F320" s="210" t="s">
        <v>986</v>
      </c>
      <c r="G320" s="212"/>
      <c r="H320" s="212"/>
      <c r="I320" s="355"/>
    </row>
    <row r="321" spans="1:9" ht="10.5" customHeight="1" x14ac:dyDescent="0.2">
      <c r="A321" s="178"/>
      <c r="B321" s="221" t="s">
        <v>985</v>
      </c>
      <c r="C321" s="213" t="s">
        <v>986</v>
      </c>
      <c r="D321" s="214" t="s">
        <v>10382</v>
      </c>
      <c r="E321" s="215"/>
      <c r="F321" s="216">
        <v>5.274</v>
      </c>
      <c r="G321" s="215"/>
      <c r="H321" s="215"/>
      <c r="I321" s="355"/>
    </row>
    <row r="322" spans="1:9" ht="10.5" customHeight="1" x14ac:dyDescent="0.2">
      <c r="A322" s="178"/>
      <c r="B322" s="221" t="s">
        <v>985</v>
      </c>
      <c r="C322" s="213" t="s">
        <v>986</v>
      </c>
      <c r="D322" s="214" t="s">
        <v>9581</v>
      </c>
      <c r="E322" s="215"/>
      <c r="F322" s="216">
        <v>-1.1819999999999999</v>
      </c>
      <c r="G322" s="215"/>
      <c r="H322" s="215"/>
      <c r="I322" s="355"/>
    </row>
    <row r="323" spans="1:9" ht="10.5" customHeight="1" x14ac:dyDescent="0.2">
      <c r="A323" s="177"/>
      <c r="B323" s="221" t="s">
        <v>985</v>
      </c>
      <c r="C323" s="210" t="s">
        <v>986</v>
      </c>
      <c r="D323" s="211" t="s">
        <v>10383</v>
      </c>
      <c r="E323" s="212"/>
      <c r="F323" s="210" t="s">
        <v>986</v>
      </c>
      <c r="G323" s="212"/>
      <c r="H323" s="212"/>
      <c r="I323" s="355"/>
    </row>
    <row r="324" spans="1:9" ht="10.5" customHeight="1" x14ac:dyDescent="0.2">
      <c r="A324" s="178"/>
      <c r="B324" s="221" t="s">
        <v>985</v>
      </c>
      <c r="C324" s="213" t="s">
        <v>986</v>
      </c>
      <c r="D324" s="214" t="s">
        <v>10384</v>
      </c>
      <c r="E324" s="215"/>
      <c r="F324" s="216">
        <v>6.8529999999999998</v>
      </c>
      <c r="G324" s="215"/>
      <c r="H324" s="215"/>
      <c r="I324" s="355"/>
    </row>
    <row r="325" spans="1:9" ht="10.5" customHeight="1" x14ac:dyDescent="0.2">
      <c r="A325" s="178"/>
      <c r="B325" s="221" t="s">
        <v>985</v>
      </c>
      <c r="C325" s="213" t="s">
        <v>986</v>
      </c>
      <c r="D325" s="214" t="s">
        <v>10385</v>
      </c>
      <c r="E325" s="215"/>
      <c r="F325" s="216">
        <v>-2.3639999999999999</v>
      </c>
      <c r="G325" s="215"/>
      <c r="H325" s="215"/>
      <c r="I325" s="355"/>
    </row>
    <row r="326" spans="1:9" ht="10.5" customHeight="1" x14ac:dyDescent="0.2">
      <c r="A326" s="178"/>
      <c r="B326" s="221" t="s">
        <v>985</v>
      </c>
      <c r="C326" s="213" t="s">
        <v>986</v>
      </c>
      <c r="D326" s="214" t="s">
        <v>10386</v>
      </c>
      <c r="E326" s="215"/>
      <c r="F326" s="216">
        <v>14.535</v>
      </c>
      <c r="G326" s="215"/>
      <c r="H326" s="215"/>
      <c r="I326" s="355"/>
    </row>
    <row r="327" spans="1:9" ht="10.5" customHeight="1" x14ac:dyDescent="0.2">
      <c r="A327" s="178"/>
      <c r="B327" s="221" t="s">
        <v>985</v>
      </c>
      <c r="C327" s="213" t="s">
        <v>986</v>
      </c>
      <c r="D327" s="214" t="s">
        <v>9581</v>
      </c>
      <c r="E327" s="215"/>
      <c r="F327" s="216">
        <v>-1.1819999999999999</v>
      </c>
      <c r="G327" s="215"/>
      <c r="H327" s="215"/>
      <c r="I327" s="355"/>
    </row>
    <row r="328" spans="1:9" ht="10.5" customHeight="1" x14ac:dyDescent="0.2">
      <c r="A328" s="177"/>
      <c r="B328" s="221" t="s">
        <v>985</v>
      </c>
      <c r="C328" s="210" t="s">
        <v>986</v>
      </c>
      <c r="D328" s="211" t="s">
        <v>10387</v>
      </c>
      <c r="E328" s="212"/>
      <c r="F328" s="210" t="s">
        <v>986</v>
      </c>
      <c r="G328" s="212"/>
      <c r="H328" s="212"/>
      <c r="I328" s="355"/>
    </row>
    <row r="329" spans="1:9" ht="10.5" customHeight="1" x14ac:dyDescent="0.2">
      <c r="A329" s="181"/>
      <c r="B329" s="221" t="s">
        <v>985</v>
      </c>
      <c r="C329" s="223" t="s">
        <v>986</v>
      </c>
      <c r="D329" s="224" t="s">
        <v>988</v>
      </c>
      <c r="E329" s="225"/>
      <c r="F329" s="226">
        <v>21.934000000000001</v>
      </c>
      <c r="G329" s="225"/>
      <c r="H329" s="225"/>
      <c r="I329" s="355"/>
    </row>
    <row r="330" spans="1:9" ht="10.5" customHeight="1" x14ac:dyDescent="0.2">
      <c r="A330" s="178"/>
      <c r="B330" s="221" t="s">
        <v>985</v>
      </c>
      <c r="C330" s="213" t="s">
        <v>986</v>
      </c>
      <c r="D330" s="214" t="s">
        <v>10388</v>
      </c>
      <c r="E330" s="215"/>
      <c r="F330" s="216">
        <v>19.899999999999999</v>
      </c>
      <c r="G330" s="215"/>
      <c r="H330" s="215"/>
      <c r="I330" s="355"/>
    </row>
    <row r="331" spans="1:9" ht="10.5" customHeight="1" x14ac:dyDescent="0.2">
      <c r="A331" s="178"/>
      <c r="B331" s="221" t="s">
        <v>985</v>
      </c>
      <c r="C331" s="213" t="s">
        <v>986</v>
      </c>
      <c r="D331" s="214" t="s">
        <v>6532</v>
      </c>
      <c r="E331" s="215"/>
      <c r="F331" s="216">
        <v>-3.1520000000000001</v>
      </c>
      <c r="G331" s="215"/>
      <c r="H331" s="215"/>
      <c r="I331" s="355"/>
    </row>
    <row r="332" spans="1:9" ht="10.5" customHeight="1" x14ac:dyDescent="0.2">
      <c r="A332" s="178"/>
      <c r="B332" s="221" t="s">
        <v>985</v>
      </c>
      <c r="C332" s="213" t="s">
        <v>986</v>
      </c>
      <c r="D332" s="214" t="s">
        <v>10389</v>
      </c>
      <c r="E332" s="215"/>
      <c r="F332" s="216">
        <v>-0.52900000000000003</v>
      </c>
      <c r="G332" s="215"/>
      <c r="H332" s="215"/>
      <c r="I332" s="355"/>
    </row>
    <row r="333" spans="1:9" ht="10.5" customHeight="1" x14ac:dyDescent="0.2">
      <c r="A333" s="181"/>
      <c r="B333" s="221" t="s">
        <v>985</v>
      </c>
      <c r="C333" s="223" t="s">
        <v>986</v>
      </c>
      <c r="D333" s="224" t="s">
        <v>988</v>
      </c>
      <c r="E333" s="225"/>
      <c r="F333" s="226">
        <v>16.218999999999998</v>
      </c>
      <c r="G333" s="225"/>
      <c r="H333" s="225"/>
      <c r="I333" s="355"/>
    </row>
    <row r="334" spans="1:9" ht="10.5" customHeight="1" x14ac:dyDescent="0.2">
      <c r="A334" s="178"/>
      <c r="B334" s="221" t="s">
        <v>985</v>
      </c>
      <c r="C334" s="213" t="s">
        <v>986</v>
      </c>
      <c r="D334" s="214" t="s">
        <v>10390</v>
      </c>
      <c r="E334" s="215"/>
      <c r="F334" s="216">
        <v>-16.219000000000001</v>
      </c>
      <c r="G334" s="215"/>
      <c r="H334" s="215"/>
      <c r="I334" s="355"/>
    </row>
    <row r="335" spans="1:9" ht="10.5" customHeight="1" x14ac:dyDescent="0.2">
      <c r="A335" s="178"/>
      <c r="B335" s="221" t="s">
        <v>985</v>
      </c>
      <c r="C335" s="213" t="s">
        <v>986</v>
      </c>
      <c r="D335" s="214" t="s">
        <v>10391</v>
      </c>
      <c r="E335" s="215"/>
      <c r="F335" s="216">
        <v>12.912000000000001</v>
      </c>
      <c r="G335" s="215"/>
      <c r="H335" s="215"/>
      <c r="I335" s="355"/>
    </row>
    <row r="336" spans="1:9" ht="10.5" customHeight="1" x14ac:dyDescent="0.2">
      <c r="A336" s="178"/>
      <c r="B336" s="221" t="s">
        <v>985</v>
      </c>
      <c r="C336" s="213" t="s">
        <v>986</v>
      </c>
      <c r="D336" s="214" t="s">
        <v>10392</v>
      </c>
      <c r="E336" s="215"/>
      <c r="F336" s="216">
        <v>-3.1520000000000001</v>
      </c>
      <c r="G336" s="215"/>
      <c r="H336" s="215"/>
      <c r="I336" s="355"/>
    </row>
    <row r="337" spans="1:9" ht="10.5" customHeight="1" x14ac:dyDescent="0.2">
      <c r="A337" s="178"/>
      <c r="B337" s="221" t="s">
        <v>985</v>
      </c>
      <c r="C337" s="213" t="s">
        <v>986</v>
      </c>
      <c r="D337" s="214" t="s">
        <v>10393</v>
      </c>
      <c r="E337" s="215"/>
      <c r="F337" s="216">
        <v>19.734000000000002</v>
      </c>
      <c r="G337" s="215"/>
      <c r="H337" s="215"/>
      <c r="I337" s="355"/>
    </row>
    <row r="338" spans="1:9" ht="10.5" customHeight="1" x14ac:dyDescent="0.2">
      <c r="A338" s="178"/>
      <c r="B338" s="221" t="s">
        <v>985</v>
      </c>
      <c r="C338" s="213" t="s">
        <v>986</v>
      </c>
      <c r="D338" s="214" t="s">
        <v>10394</v>
      </c>
      <c r="E338" s="215"/>
      <c r="F338" s="216">
        <v>-4.1369999999999996</v>
      </c>
      <c r="G338" s="215"/>
      <c r="H338" s="215"/>
      <c r="I338" s="355"/>
    </row>
    <row r="339" spans="1:9" ht="10.5" customHeight="1" x14ac:dyDescent="0.2">
      <c r="A339" s="178"/>
      <c r="B339" s="221" t="s">
        <v>985</v>
      </c>
      <c r="C339" s="213" t="s">
        <v>986</v>
      </c>
      <c r="D339" s="214" t="s">
        <v>10395</v>
      </c>
      <c r="E339" s="215"/>
      <c r="F339" s="216">
        <v>14.124000000000001</v>
      </c>
      <c r="G339" s="215"/>
      <c r="H339" s="215"/>
      <c r="I339" s="355"/>
    </row>
    <row r="340" spans="1:9" ht="10.5" customHeight="1" x14ac:dyDescent="0.2">
      <c r="A340" s="178"/>
      <c r="B340" s="221" t="s">
        <v>985</v>
      </c>
      <c r="C340" s="213" t="s">
        <v>986</v>
      </c>
      <c r="D340" s="214" t="s">
        <v>3285</v>
      </c>
      <c r="E340" s="215"/>
      <c r="F340" s="216">
        <v>-1.7729999999999999</v>
      </c>
      <c r="G340" s="215"/>
      <c r="H340" s="215"/>
      <c r="I340" s="355"/>
    </row>
    <row r="341" spans="1:9" ht="10.5" customHeight="1" x14ac:dyDescent="0.2">
      <c r="A341" s="177"/>
      <c r="B341" s="221" t="s">
        <v>985</v>
      </c>
      <c r="C341" s="210" t="s">
        <v>986</v>
      </c>
      <c r="D341" s="211" t="s">
        <v>10396</v>
      </c>
      <c r="E341" s="212"/>
      <c r="F341" s="210" t="s">
        <v>986</v>
      </c>
      <c r="G341" s="212"/>
      <c r="H341" s="212"/>
      <c r="I341" s="355"/>
    </row>
    <row r="342" spans="1:9" ht="10.5" customHeight="1" x14ac:dyDescent="0.2">
      <c r="A342" s="178"/>
      <c r="B342" s="221" t="s">
        <v>985</v>
      </c>
      <c r="C342" s="213" t="s">
        <v>986</v>
      </c>
      <c r="D342" s="214" t="s">
        <v>10397</v>
      </c>
      <c r="E342" s="215"/>
      <c r="F342" s="216">
        <v>8.5139999999999993</v>
      </c>
      <c r="G342" s="215"/>
      <c r="H342" s="215"/>
      <c r="I342" s="355"/>
    </row>
    <row r="343" spans="1:9" ht="10.5" customHeight="1" x14ac:dyDescent="0.2">
      <c r="A343" s="178"/>
      <c r="B343" s="221" t="s">
        <v>985</v>
      </c>
      <c r="C343" s="213" t="s">
        <v>986</v>
      </c>
      <c r="D343" s="214" t="s">
        <v>10398</v>
      </c>
      <c r="E343" s="215"/>
      <c r="F343" s="216">
        <v>15.611000000000001</v>
      </c>
      <c r="G343" s="215"/>
      <c r="H343" s="215"/>
      <c r="I343" s="355"/>
    </row>
    <row r="344" spans="1:9" ht="10.5" customHeight="1" x14ac:dyDescent="0.2">
      <c r="A344" s="178"/>
      <c r="B344" s="221" t="s">
        <v>985</v>
      </c>
      <c r="C344" s="213" t="s">
        <v>986</v>
      </c>
      <c r="D344" s="214" t="s">
        <v>10399</v>
      </c>
      <c r="E344" s="215"/>
      <c r="F344" s="216">
        <v>14.157</v>
      </c>
      <c r="G344" s="215"/>
      <c r="H344" s="215"/>
      <c r="I344" s="355"/>
    </row>
    <row r="345" spans="1:9" ht="10.5" customHeight="1" x14ac:dyDescent="0.2">
      <c r="A345" s="178"/>
      <c r="B345" s="221" t="s">
        <v>985</v>
      </c>
      <c r="C345" s="213" t="s">
        <v>986</v>
      </c>
      <c r="D345" s="214" t="s">
        <v>10400</v>
      </c>
      <c r="E345" s="215"/>
      <c r="F345" s="216">
        <v>-5.516</v>
      </c>
      <c r="G345" s="215"/>
      <c r="H345" s="215"/>
      <c r="I345" s="355"/>
    </row>
    <row r="346" spans="1:9" ht="10.5" customHeight="1" x14ac:dyDescent="0.2">
      <c r="A346" s="178"/>
      <c r="B346" s="221" t="s">
        <v>985</v>
      </c>
      <c r="C346" s="213" t="s">
        <v>986</v>
      </c>
      <c r="D346" s="214" t="s">
        <v>10401</v>
      </c>
      <c r="E346" s="215"/>
      <c r="F346" s="216">
        <v>-2.3109999999999999</v>
      </c>
      <c r="G346" s="215"/>
      <c r="H346" s="215"/>
      <c r="I346" s="355"/>
    </row>
    <row r="347" spans="1:9" ht="10.5" customHeight="1" x14ac:dyDescent="0.2">
      <c r="A347" s="177"/>
      <c r="B347" s="221" t="s">
        <v>985</v>
      </c>
      <c r="C347" s="210" t="s">
        <v>986</v>
      </c>
      <c r="D347" s="211" t="s">
        <v>10402</v>
      </c>
      <c r="E347" s="212"/>
      <c r="F347" s="210" t="s">
        <v>986</v>
      </c>
      <c r="G347" s="212"/>
      <c r="H347" s="212"/>
      <c r="I347" s="355"/>
    </row>
    <row r="348" spans="1:9" ht="10.5" customHeight="1" x14ac:dyDescent="0.2">
      <c r="A348" s="178"/>
      <c r="B348" s="221" t="s">
        <v>985</v>
      </c>
      <c r="C348" s="213" t="s">
        <v>986</v>
      </c>
      <c r="D348" s="214" t="s">
        <v>10403</v>
      </c>
      <c r="E348" s="215"/>
      <c r="F348" s="216">
        <v>8.5139999999999993</v>
      </c>
      <c r="G348" s="215"/>
      <c r="H348" s="215"/>
      <c r="I348" s="355"/>
    </row>
    <row r="349" spans="1:9" ht="10.5" customHeight="1" x14ac:dyDescent="0.2">
      <c r="A349" s="178"/>
      <c r="B349" s="221" t="s">
        <v>985</v>
      </c>
      <c r="C349" s="213" t="s">
        <v>986</v>
      </c>
      <c r="D349" s="214" t="s">
        <v>10404</v>
      </c>
      <c r="E349" s="215"/>
      <c r="F349" s="216">
        <v>26.170999999999999</v>
      </c>
      <c r="G349" s="215"/>
      <c r="H349" s="215"/>
      <c r="I349" s="355"/>
    </row>
    <row r="350" spans="1:9" ht="10.5" customHeight="1" x14ac:dyDescent="0.2">
      <c r="A350" s="178"/>
      <c r="B350" s="221" t="s">
        <v>985</v>
      </c>
      <c r="C350" s="213" t="s">
        <v>986</v>
      </c>
      <c r="D350" s="214" t="s">
        <v>10400</v>
      </c>
      <c r="E350" s="215"/>
      <c r="F350" s="216">
        <v>-5.516</v>
      </c>
      <c r="G350" s="215"/>
      <c r="H350" s="215"/>
      <c r="I350" s="355"/>
    </row>
    <row r="351" spans="1:9" ht="10.5" customHeight="1" x14ac:dyDescent="0.2">
      <c r="A351" s="178"/>
      <c r="B351" s="221" t="s">
        <v>985</v>
      </c>
      <c r="C351" s="213" t="s">
        <v>986</v>
      </c>
      <c r="D351" s="214" t="s">
        <v>9587</v>
      </c>
      <c r="E351" s="215"/>
      <c r="F351" s="216">
        <v>-1.845</v>
      </c>
      <c r="G351" s="215"/>
      <c r="H351" s="215"/>
      <c r="I351" s="355"/>
    </row>
    <row r="352" spans="1:9" ht="10.5" customHeight="1" x14ac:dyDescent="0.2">
      <c r="A352" s="178"/>
      <c r="B352" s="221" t="s">
        <v>985</v>
      </c>
      <c r="C352" s="213" t="s">
        <v>986</v>
      </c>
      <c r="D352" s="214" t="s">
        <v>10405</v>
      </c>
      <c r="E352" s="215"/>
      <c r="F352" s="216">
        <v>7.6</v>
      </c>
      <c r="G352" s="215"/>
      <c r="H352" s="215"/>
      <c r="I352" s="355"/>
    </row>
    <row r="353" spans="1:9" ht="10.5" customHeight="1" x14ac:dyDescent="0.2">
      <c r="A353" s="178"/>
      <c r="B353" s="221" t="s">
        <v>985</v>
      </c>
      <c r="C353" s="213" t="s">
        <v>986</v>
      </c>
      <c r="D353" s="214" t="s">
        <v>7187</v>
      </c>
      <c r="E353" s="215"/>
      <c r="F353" s="216">
        <v>-1.379</v>
      </c>
      <c r="G353" s="215"/>
      <c r="H353" s="215"/>
      <c r="I353" s="355"/>
    </row>
    <row r="354" spans="1:9" ht="10.5" customHeight="1" x14ac:dyDescent="0.2">
      <c r="A354" s="178"/>
      <c r="B354" s="221" t="s">
        <v>985</v>
      </c>
      <c r="C354" s="213" t="s">
        <v>986</v>
      </c>
      <c r="D354" s="214" t="s">
        <v>10406</v>
      </c>
      <c r="E354" s="215"/>
      <c r="F354" s="216">
        <v>-2.2469999999999999</v>
      </c>
      <c r="G354" s="215"/>
      <c r="H354" s="215"/>
      <c r="I354" s="355"/>
    </row>
    <row r="355" spans="1:9" ht="10.5" customHeight="1" x14ac:dyDescent="0.2">
      <c r="A355" s="177"/>
      <c r="B355" s="221" t="s">
        <v>985</v>
      </c>
      <c r="C355" s="210" t="s">
        <v>986</v>
      </c>
      <c r="D355" s="211" t="s">
        <v>10407</v>
      </c>
      <c r="E355" s="212"/>
      <c r="F355" s="210" t="s">
        <v>986</v>
      </c>
      <c r="G355" s="212"/>
      <c r="H355" s="212"/>
      <c r="I355" s="355"/>
    </row>
    <row r="356" spans="1:9" ht="10.5" customHeight="1" x14ac:dyDescent="0.2">
      <c r="A356" s="178"/>
      <c r="B356" s="221" t="s">
        <v>985</v>
      </c>
      <c r="C356" s="213" t="s">
        <v>986</v>
      </c>
      <c r="D356" s="214" t="s">
        <v>10408</v>
      </c>
      <c r="E356" s="215"/>
      <c r="F356" s="216">
        <v>21.632000000000001</v>
      </c>
      <c r="G356" s="215"/>
      <c r="H356" s="215"/>
      <c r="I356" s="355"/>
    </row>
    <row r="357" spans="1:9" ht="10.5" customHeight="1" x14ac:dyDescent="0.2">
      <c r="A357" s="178"/>
      <c r="B357" s="221" t="s">
        <v>985</v>
      </c>
      <c r="C357" s="213" t="s">
        <v>986</v>
      </c>
      <c r="D357" s="214" t="s">
        <v>10385</v>
      </c>
      <c r="E357" s="215"/>
      <c r="F357" s="216">
        <v>-2.3639999999999999</v>
      </c>
      <c r="G357" s="215"/>
      <c r="H357" s="215"/>
      <c r="I357" s="355"/>
    </row>
    <row r="358" spans="1:9" ht="10.5" customHeight="1" x14ac:dyDescent="0.2">
      <c r="A358" s="178"/>
      <c r="B358" s="221" t="s">
        <v>985</v>
      </c>
      <c r="C358" s="213" t="s">
        <v>986</v>
      </c>
      <c r="D358" s="214" t="s">
        <v>10409</v>
      </c>
      <c r="E358" s="215"/>
      <c r="F358" s="216">
        <v>23.744</v>
      </c>
      <c r="G358" s="215"/>
      <c r="H358" s="215"/>
      <c r="I358" s="355"/>
    </row>
    <row r="359" spans="1:9" ht="10.5" customHeight="1" x14ac:dyDescent="0.2">
      <c r="A359" s="178"/>
      <c r="B359" s="221" t="s">
        <v>985</v>
      </c>
      <c r="C359" s="213" t="s">
        <v>986</v>
      </c>
      <c r="D359" s="214" t="s">
        <v>10410</v>
      </c>
      <c r="E359" s="215"/>
      <c r="F359" s="216">
        <v>-2.758</v>
      </c>
      <c r="G359" s="215"/>
      <c r="H359" s="215"/>
      <c r="I359" s="355"/>
    </row>
    <row r="360" spans="1:9" ht="10.5" customHeight="1" x14ac:dyDescent="0.2">
      <c r="A360" s="179"/>
      <c r="B360" s="221" t="s">
        <v>985</v>
      </c>
      <c r="C360" s="217" t="s">
        <v>986</v>
      </c>
      <c r="D360" s="218" t="s">
        <v>1023</v>
      </c>
      <c r="E360" s="219"/>
      <c r="F360" s="220">
        <v>161.64899999999994</v>
      </c>
      <c r="G360" s="219"/>
      <c r="H360" s="219"/>
      <c r="I360" s="355"/>
    </row>
    <row r="361" spans="1:9" ht="24.95" customHeight="1" x14ac:dyDescent="0.25">
      <c r="A361" s="278" t="s">
        <v>900</v>
      </c>
      <c r="B361" s="278" t="s">
        <v>979</v>
      </c>
      <c r="C361" s="279" t="s">
        <v>3276</v>
      </c>
      <c r="D361" s="280" t="s">
        <v>3277</v>
      </c>
      <c r="E361" s="281" t="s">
        <v>106</v>
      </c>
      <c r="F361" s="282">
        <v>106.77500000000001</v>
      </c>
      <c r="G361" s="67"/>
      <c r="H361" s="254">
        <f>ROUND(G361*F361,2)</f>
        <v>0</v>
      </c>
      <c r="I361" s="284"/>
    </row>
    <row r="362" spans="1:9" ht="10.5" customHeight="1" x14ac:dyDescent="0.2">
      <c r="A362" s="177"/>
      <c r="B362" s="221" t="s">
        <v>985</v>
      </c>
      <c r="C362" s="210" t="s">
        <v>986</v>
      </c>
      <c r="D362" s="211" t="s">
        <v>10381</v>
      </c>
      <c r="E362" s="212"/>
      <c r="F362" s="210" t="s">
        <v>986</v>
      </c>
      <c r="G362" s="212"/>
      <c r="H362" s="212"/>
      <c r="I362" s="355"/>
    </row>
    <row r="363" spans="1:9" ht="10.5" customHeight="1" x14ac:dyDescent="0.2">
      <c r="A363" s="178"/>
      <c r="B363" s="221" t="s">
        <v>985</v>
      </c>
      <c r="C363" s="213" t="s">
        <v>986</v>
      </c>
      <c r="D363" s="214" t="s">
        <v>10411</v>
      </c>
      <c r="E363" s="215"/>
      <c r="F363" s="216">
        <v>23.213999999999999</v>
      </c>
      <c r="G363" s="215"/>
      <c r="H363" s="215"/>
      <c r="I363" s="355"/>
    </row>
    <row r="364" spans="1:9" ht="10.5" customHeight="1" x14ac:dyDescent="0.2">
      <c r="A364" s="178"/>
      <c r="B364" s="221" t="s">
        <v>985</v>
      </c>
      <c r="C364" s="213" t="s">
        <v>986</v>
      </c>
      <c r="D364" s="214" t="s">
        <v>10412</v>
      </c>
      <c r="E364" s="215"/>
      <c r="F364" s="216">
        <v>13.992000000000001</v>
      </c>
      <c r="G364" s="215"/>
      <c r="H364" s="215"/>
      <c r="I364" s="355"/>
    </row>
    <row r="365" spans="1:9" ht="10.5" customHeight="1" x14ac:dyDescent="0.2">
      <c r="A365" s="178"/>
      <c r="B365" s="221" t="s">
        <v>985</v>
      </c>
      <c r="C365" s="213" t="s">
        <v>986</v>
      </c>
      <c r="D365" s="214" t="s">
        <v>10413</v>
      </c>
      <c r="E365" s="215"/>
      <c r="F365" s="216">
        <v>-3.2</v>
      </c>
      <c r="G365" s="215"/>
      <c r="H365" s="215"/>
      <c r="I365" s="355"/>
    </row>
    <row r="366" spans="1:9" ht="10.5" customHeight="1" x14ac:dyDescent="0.2">
      <c r="A366" s="177"/>
      <c r="B366" s="221" t="s">
        <v>985</v>
      </c>
      <c r="C366" s="210" t="s">
        <v>986</v>
      </c>
      <c r="D366" s="211" t="s">
        <v>10383</v>
      </c>
      <c r="E366" s="212"/>
      <c r="F366" s="210" t="s">
        <v>986</v>
      </c>
      <c r="G366" s="212"/>
      <c r="H366" s="212"/>
      <c r="I366" s="355"/>
    </row>
    <row r="367" spans="1:9" ht="10.5" customHeight="1" x14ac:dyDescent="0.2">
      <c r="A367" s="178"/>
      <c r="B367" s="221" t="s">
        <v>985</v>
      </c>
      <c r="C367" s="213" t="s">
        <v>986</v>
      </c>
      <c r="D367" s="214" t="s">
        <v>10414</v>
      </c>
      <c r="E367" s="215"/>
      <c r="F367" s="216">
        <v>24.49</v>
      </c>
      <c r="G367" s="215"/>
      <c r="H367" s="215"/>
      <c r="I367" s="355"/>
    </row>
    <row r="368" spans="1:9" ht="10.5" customHeight="1" x14ac:dyDescent="0.2">
      <c r="A368" s="178"/>
      <c r="B368" s="221" t="s">
        <v>985</v>
      </c>
      <c r="C368" s="213" t="s">
        <v>986</v>
      </c>
      <c r="D368" s="214" t="s">
        <v>10415</v>
      </c>
      <c r="E368" s="215"/>
      <c r="F368" s="216">
        <v>30.582000000000001</v>
      </c>
      <c r="G368" s="215"/>
      <c r="H368" s="215"/>
      <c r="I368" s="355"/>
    </row>
    <row r="369" spans="1:9" ht="10.5" customHeight="1" x14ac:dyDescent="0.2">
      <c r="A369" s="178"/>
      <c r="B369" s="221" t="s">
        <v>985</v>
      </c>
      <c r="C369" s="213" t="s">
        <v>986</v>
      </c>
      <c r="D369" s="214" t="s">
        <v>6153</v>
      </c>
      <c r="E369" s="215"/>
      <c r="F369" s="216">
        <v>-3.5459999999999998</v>
      </c>
      <c r="G369" s="215"/>
      <c r="H369" s="215"/>
      <c r="I369" s="355"/>
    </row>
    <row r="370" spans="1:9" ht="10.5" customHeight="1" x14ac:dyDescent="0.2">
      <c r="A370" s="177"/>
      <c r="B370" s="221" t="s">
        <v>985</v>
      </c>
      <c r="C370" s="210" t="s">
        <v>986</v>
      </c>
      <c r="D370" s="211" t="s">
        <v>10387</v>
      </c>
      <c r="E370" s="212"/>
      <c r="F370" s="210" t="s">
        <v>986</v>
      </c>
      <c r="G370" s="212"/>
      <c r="H370" s="212"/>
      <c r="I370" s="355"/>
    </row>
    <row r="371" spans="1:9" ht="10.5" customHeight="1" x14ac:dyDescent="0.2">
      <c r="A371" s="178"/>
      <c r="B371" s="221" t="s">
        <v>985</v>
      </c>
      <c r="C371" s="213" t="s">
        <v>986</v>
      </c>
      <c r="D371" s="214" t="s">
        <v>10416</v>
      </c>
      <c r="E371" s="215"/>
      <c r="F371" s="216">
        <v>0</v>
      </c>
      <c r="G371" s="215"/>
      <c r="H371" s="215"/>
      <c r="I371" s="355"/>
    </row>
    <row r="372" spans="1:9" ht="10.5" customHeight="1" x14ac:dyDescent="0.2">
      <c r="A372" s="177"/>
      <c r="B372" s="221" t="s">
        <v>985</v>
      </c>
      <c r="C372" s="210" t="s">
        <v>986</v>
      </c>
      <c r="D372" s="211" t="s">
        <v>10402</v>
      </c>
      <c r="E372" s="212"/>
      <c r="F372" s="210" t="s">
        <v>986</v>
      </c>
      <c r="G372" s="212"/>
      <c r="H372" s="212"/>
      <c r="I372" s="355"/>
    </row>
    <row r="373" spans="1:9" ht="10.5" customHeight="1" x14ac:dyDescent="0.2">
      <c r="A373" s="178"/>
      <c r="B373" s="221" t="s">
        <v>985</v>
      </c>
      <c r="C373" s="213" t="s">
        <v>986</v>
      </c>
      <c r="D373" s="214" t="s">
        <v>10417</v>
      </c>
      <c r="E373" s="215"/>
      <c r="F373" s="216">
        <v>4.7060000000000004</v>
      </c>
      <c r="G373" s="215"/>
      <c r="H373" s="215"/>
      <c r="I373" s="355"/>
    </row>
    <row r="374" spans="1:9" ht="10.5" customHeight="1" x14ac:dyDescent="0.2">
      <c r="A374" s="177"/>
      <c r="B374" s="221" t="s">
        <v>985</v>
      </c>
      <c r="C374" s="210" t="s">
        <v>986</v>
      </c>
      <c r="D374" s="211" t="s">
        <v>10407</v>
      </c>
      <c r="E374" s="212"/>
      <c r="F374" s="210" t="s">
        <v>986</v>
      </c>
      <c r="G374" s="212"/>
      <c r="H374" s="212"/>
      <c r="I374" s="355"/>
    </row>
    <row r="375" spans="1:9" ht="10.5" customHeight="1" x14ac:dyDescent="0.2">
      <c r="A375" s="178"/>
      <c r="B375" s="221" t="s">
        <v>985</v>
      </c>
      <c r="C375" s="213" t="s">
        <v>986</v>
      </c>
      <c r="D375" s="214" t="s">
        <v>10418</v>
      </c>
      <c r="E375" s="215"/>
      <c r="F375" s="216">
        <v>7.4880000000000004</v>
      </c>
      <c r="G375" s="215"/>
      <c r="H375" s="215"/>
      <c r="I375" s="355"/>
    </row>
    <row r="376" spans="1:9" ht="10.5" customHeight="1" x14ac:dyDescent="0.2">
      <c r="A376" s="178"/>
      <c r="B376" s="221" t="s">
        <v>985</v>
      </c>
      <c r="C376" s="213" t="s">
        <v>986</v>
      </c>
      <c r="D376" s="214" t="s">
        <v>9581</v>
      </c>
      <c r="E376" s="215"/>
      <c r="F376" s="216">
        <v>-1.1819999999999999</v>
      </c>
      <c r="G376" s="215"/>
      <c r="H376" s="215"/>
      <c r="I376" s="355"/>
    </row>
    <row r="377" spans="1:9" ht="10.5" customHeight="1" x14ac:dyDescent="0.2">
      <c r="A377" s="178"/>
      <c r="B377" s="221" t="s">
        <v>985</v>
      </c>
      <c r="C377" s="213" t="s">
        <v>986</v>
      </c>
      <c r="D377" s="214" t="s">
        <v>10419</v>
      </c>
      <c r="E377" s="215"/>
      <c r="F377" s="216">
        <v>7.8209999999999997</v>
      </c>
      <c r="G377" s="215"/>
      <c r="H377" s="215"/>
      <c r="I377" s="355"/>
    </row>
    <row r="378" spans="1:9" ht="10.5" customHeight="1" x14ac:dyDescent="0.2">
      <c r="A378" s="178"/>
      <c r="B378" s="221" t="s">
        <v>985</v>
      </c>
      <c r="C378" s="213" t="s">
        <v>986</v>
      </c>
      <c r="D378" s="214" t="s">
        <v>10420</v>
      </c>
      <c r="E378" s="215"/>
      <c r="F378" s="216">
        <v>2.41</v>
      </c>
      <c r="G378" s="215"/>
      <c r="H378" s="215"/>
      <c r="I378" s="355"/>
    </row>
    <row r="379" spans="1:9" ht="10.5" customHeight="1" x14ac:dyDescent="0.2">
      <c r="A379" s="179"/>
      <c r="B379" s="221" t="s">
        <v>985</v>
      </c>
      <c r="C379" s="217" t="s">
        <v>986</v>
      </c>
      <c r="D379" s="218" t="s">
        <v>1023</v>
      </c>
      <c r="E379" s="219"/>
      <c r="F379" s="220">
        <v>106.77499999999999</v>
      </c>
      <c r="G379" s="219"/>
      <c r="H379" s="219"/>
      <c r="I379" s="355"/>
    </row>
    <row r="380" spans="1:9" ht="24.95" customHeight="1" x14ac:dyDescent="0.25">
      <c r="A380" s="278" t="s">
        <v>902</v>
      </c>
      <c r="B380" s="278" t="s">
        <v>979</v>
      </c>
      <c r="C380" s="279" t="s">
        <v>4795</v>
      </c>
      <c r="D380" s="280" t="s">
        <v>4796</v>
      </c>
      <c r="E380" s="281" t="s">
        <v>142</v>
      </c>
      <c r="F380" s="282">
        <v>1.6519999999999999</v>
      </c>
      <c r="G380" s="67"/>
      <c r="H380" s="254">
        <f>ROUND(G380*F380,2)</f>
        <v>0</v>
      </c>
      <c r="I380" s="284"/>
    </row>
    <row r="381" spans="1:9" ht="10.5" customHeight="1" x14ac:dyDescent="0.2">
      <c r="A381" s="177"/>
      <c r="B381" s="221" t="s">
        <v>985</v>
      </c>
      <c r="C381" s="210" t="s">
        <v>986</v>
      </c>
      <c r="D381" s="211" t="s">
        <v>7200</v>
      </c>
      <c r="E381" s="212"/>
      <c r="F381" s="210" t="s">
        <v>986</v>
      </c>
      <c r="G381" s="212"/>
      <c r="H381" s="212"/>
      <c r="I381" s="355"/>
    </row>
    <row r="382" spans="1:9" ht="10.5" customHeight="1" x14ac:dyDescent="0.2">
      <c r="A382" s="177"/>
      <c r="B382" s="221" t="s">
        <v>985</v>
      </c>
      <c r="C382" s="210" t="s">
        <v>986</v>
      </c>
      <c r="D382" s="211" t="s">
        <v>3273</v>
      </c>
      <c r="E382" s="212"/>
      <c r="F382" s="210" t="s">
        <v>986</v>
      </c>
      <c r="G382" s="212"/>
      <c r="H382" s="212"/>
      <c r="I382" s="355"/>
    </row>
    <row r="383" spans="1:9" ht="10.5" customHeight="1" x14ac:dyDescent="0.2">
      <c r="A383" s="178"/>
      <c r="B383" s="221" t="s">
        <v>985</v>
      </c>
      <c r="C383" s="213" t="s">
        <v>986</v>
      </c>
      <c r="D383" s="214" t="s">
        <v>10421</v>
      </c>
      <c r="E383" s="215"/>
      <c r="F383" s="216">
        <v>3.5999999999999997E-2</v>
      </c>
      <c r="G383" s="215"/>
      <c r="H383" s="215"/>
      <c r="I383" s="355"/>
    </row>
    <row r="384" spans="1:9" ht="10.5" customHeight="1" x14ac:dyDescent="0.2">
      <c r="A384" s="178"/>
      <c r="B384" s="221" t="s">
        <v>985</v>
      </c>
      <c r="C384" s="213" t="s">
        <v>986</v>
      </c>
      <c r="D384" s="214" t="s">
        <v>10422</v>
      </c>
      <c r="E384" s="215"/>
      <c r="F384" s="216">
        <v>3.4000000000000002E-2</v>
      </c>
      <c r="G384" s="215"/>
      <c r="H384" s="215"/>
      <c r="I384" s="355"/>
    </row>
    <row r="385" spans="1:9" ht="10.5" customHeight="1" x14ac:dyDescent="0.2">
      <c r="A385" s="178"/>
      <c r="B385" s="221" t="s">
        <v>985</v>
      </c>
      <c r="C385" s="213" t="s">
        <v>986</v>
      </c>
      <c r="D385" s="214" t="s">
        <v>10423</v>
      </c>
      <c r="E385" s="215"/>
      <c r="F385" s="216">
        <v>8.9999999999999993E-3</v>
      </c>
      <c r="G385" s="215"/>
      <c r="H385" s="215"/>
      <c r="I385" s="355"/>
    </row>
    <row r="386" spans="1:9" ht="10.5" customHeight="1" x14ac:dyDescent="0.2">
      <c r="A386" s="178"/>
      <c r="B386" s="221" t="s">
        <v>985</v>
      </c>
      <c r="C386" s="213" t="s">
        <v>986</v>
      </c>
      <c r="D386" s="214" t="s">
        <v>10424</v>
      </c>
      <c r="E386" s="215"/>
      <c r="F386" s="216">
        <v>5.0000000000000001E-3</v>
      </c>
      <c r="G386" s="215"/>
      <c r="H386" s="215"/>
      <c r="I386" s="355"/>
    </row>
    <row r="387" spans="1:9" ht="10.5" customHeight="1" x14ac:dyDescent="0.2">
      <c r="A387" s="177"/>
      <c r="B387" s="221" t="s">
        <v>985</v>
      </c>
      <c r="C387" s="210" t="s">
        <v>986</v>
      </c>
      <c r="D387" s="211" t="s">
        <v>3332</v>
      </c>
      <c r="E387" s="212"/>
      <c r="F387" s="210" t="s">
        <v>986</v>
      </c>
      <c r="G387" s="212"/>
      <c r="H387" s="212"/>
      <c r="I387" s="355"/>
    </row>
    <row r="388" spans="1:9" ht="10.5" customHeight="1" x14ac:dyDescent="0.2">
      <c r="A388" s="178"/>
      <c r="B388" s="221" t="s">
        <v>985</v>
      </c>
      <c r="C388" s="213" t="s">
        <v>986</v>
      </c>
      <c r="D388" s="214" t="s">
        <v>10425</v>
      </c>
      <c r="E388" s="215"/>
      <c r="F388" s="216">
        <v>3.7999999999999999E-2</v>
      </c>
      <c r="G388" s="215"/>
      <c r="H388" s="215"/>
      <c r="I388" s="355"/>
    </row>
    <row r="389" spans="1:9" ht="10.5" customHeight="1" x14ac:dyDescent="0.2">
      <c r="A389" s="178"/>
      <c r="B389" s="221" t="s">
        <v>985</v>
      </c>
      <c r="C389" s="213" t="s">
        <v>986</v>
      </c>
      <c r="D389" s="214" t="s">
        <v>10426</v>
      </c>
      <c r="E389" s="215"/>
      <c r="F389" s="216">
        <v>0.11899999999999999</v>
      </c>
      <c r="G389" s="215"/>
      <c r="H389" s="215"/>
      <c r="I389" s="355"/>
    </row>
    <row r="390" spans="1:9" ht="10.5" customHeight="1" x14ac:dyDescent="0.2">
      <c r="A390" s="178"/>
      <c r="B390" s="221" t="s">
        <v>985</v>
      </c>
      <c r="C390" s="213" t="s">
        <v>986</v>
      </c>
      <c r="D390" s="214" t="s">
        <v>10427</v>
      </c>
      <c r="E390" s="215"/>
      <c r="F390" s="216">
        <v>6.0999999999999999E-2</v>
      </c>
      <c r="G390" s="215"/>
      <c r="H390" s="215"/>
      <c r="I390" s="355"/>
    </row>
    <row r="391" spans="1:9" ht="10.5" customHeight="1" x14ac:dyDescent="0.2">
      <c r="A391" s="177"/>
      <c r="B391" s="221" t="s">
        <v>985</v>
      </c>
      <c r="C391" s="210" t="s">
        <v>986</v>
      </c>
      <c r="D391" s="211" t="s">
        <v>3323</v>
      </c>
      <c r="E391" s="212"/>
      <c r="F391" s="210" t="s">
        <v>986</v>
      </c>
      <c r="G391" s="212"/>
      <c r="H391" s="212"/>
      <c r="I391" s="355"/>
    </row>
    <row r="392" spans="1:9" ht="10.5" customHeight="1" x14ac:dyDescent="0.2">
      <c r="A392" s="178"/>
      <c r="B392" s="221" t="s">
        <v>985</v>
      </c>
      <c r="C392" s="213" t="s">
        <v>986</v>
      </c>
      <c r="D392" s="214" t="s">
        <v>10428</v>
      </c>
      <c r="E392" s="215"/>
      <c r="F392" s="216">
        <v>3.7999999999999999E-2</v>
      </c>
      <c r="G392" s="215"/>
      <c r="H392" s="215"/>
      <c r="I392" s="355"/>
    </row>
    <row r="393" spans="1:9" ht="10.5" customHeight="1" x14ac:dyDescent="0.2">
      <c r="A393" s="178"/>
      <c r="B393" s="221" t="s">
        <v>985</v>
      </c>
      <c r="C393" s="213" t="s">
        <v>986</v>
      </c>
      <c r="D393" s="214" t="s">
        <v>10429</v>
      </c>
      <c r="E393" s="215"/>
      <c r="F393" s="216">
        <v>0.11899999999999999</v>
      </c>
      <c r="G393" s="215"/>
      <c r="H393" s="215"/>
      <c r="I393" s="355"/>
    </row>
    <row r="394" spans="1:9" ht="10.5" customHeight="1" x14ac:dyDescent="0.2">
      <c r="A394" s="177"/>
      <c r="B394" s="221" t="s">
        <v>985</v>
      </c>
      <c r="C394" s="210" t="s">
        <v>986</v>
      </c>
      <c r="D394" s="211" t="s">
        <v>3325</v>
      </c>
      <c r="E394" s="212"/>
      <c r="F394" s="210" t="s">
        <v>986</v>
      </c>
      <c r="G394" s="212"/>
      <c r="H394" s="212"/>
      <c r="I394" s="355"/>
    </row>
    <row r="395" spans="1:9" ht="10.5" customHeight="1" x14ac:dyDescent="0.2">
      <c r="A395" s="178"/>
      <c r="B395" s="221" t="s">
        <v>985</v>
      </c>
      <c r="C395" s="213" t="s">
        <v>986</v>
      </c>
      <c r="D395" s="214" t="s">
        <v>10430</v>
      </c>
      <c r="E395" s="215"/>
      <c r="F395" s="216">
        <v>0.254</v>
      </c>
      <c r="G395" s="215"/>
      <c r="H395" s="215"/>
      <c r="I395" s="355"/>
    </row>
    <row r="396" spans="1:9" ht="10.5" customHeight="1" x14ac:dyDescent="0.2">
      <c r="A396" s="178"/>
      <c r="B396" s="221" t="s">
        <v>985</v>
      </c>
      <c r="C396" s="213" t="s">
        <v>986</v>
      </c>
      <c r="D396" s="214" t="s">
        <v>10431</v>
      </c>
      <c r="E396" s="215"/>
      <c r="F396" s="216">
        <v>0.54</v>
      </c>
      <c r="G396" s="215"/>
      <c r="H396" s="215"/>
      <c r="I396" s="355"/>
    </row>
    <row r="397" spans="1:9" ht="10.5" customHeight="1" x14ac:dyDescent="0.2">
      <c r="A397" s="178"/>
      <c r="B397" s="221" t="s">
        <v>985</v>
      </c>
      <c r="C397" s="213" t="s">
        <v>986</v>
      </c>
      <c r="D397" s="214" t="s">
        <v>10429</v>
      </c>
      <c r="E397" s="215"/>
      <c r="F397" s="216">
        <v>0.11899999999999999</v>
      </c>
      <c r="G397" s="215"/>
      <c r="H397" s="215"/>
      <c r="I397" s="355"/>
    </row>
    <row r="398" spans="1:9" ht="10.5" customHeight="1" x14ac:dyDescent="0.2">
      <c r="A398" s="178"/>
      <c r="B398" s="221" t="s">
        <v>985</v>
      </c>
      <c r="C398" s="213" t="s">
        <v>986</v>
      </c>
      <c r="D398" s="214" t="s">
        <v>10432</v>
      </c>
      <c r="E398" s="215"/>
      <c r="F398" s="216">
        <v>6.0999999999999999E-2</v>
      </c>
      <c r="G398" s="215"/>
      <c r="H398" s="215"/>
      <c r="I398" s="355"/>
    </row>
    <row r="399" spans="1:9" ht="10.5" customHeight="1" x14ac:dyDescent="0.2">
      <c r="A399" s="177"/>
      <c r="B399" s="221" t="s">
        <v>985</v>
      </c>
      <c r="C399" s="210" t="s">
        <v>986</v>
      </c>
      <c r="D399" s="211" t="s">
        <v>3326</v>
      </c>
      <c r="E399" s="212"/>
      <c r="F399" s="210" t="s">
        <v>986</v>
      </c>
      <c r="G399" s="212"/>
      <c r="H399" s="212"/>
      <c r="I399" s="355"/>
    </row>
    <row r="400" spans="1:9" ht="10.5" customHeight="1" x14ac:dyDescent="0.2">
      <c r="A400" s="178"/>
      <c r="B400" s="221" t="s">
        <v>985</v>
      </c>
      <c r="C400" s="213" t="s">
        <v>986</v>
      </c>
      <c r="D400" s="214" t="s">
        <v>10433</v>
      </c>
      <c r="E400" s="215"/>
      <c r="F400" s="216">
        <v>3.7999999999999999E-2</v>
      </c>
      <c r="G400" s="215"/>
      <c r="H400" s="215"/>
      <c r="I400" s="355"/>
    </row>
    <row r="401" spans="1:9" ht="10.5" customHeight="1" x14ac:dyDescent="0.2">
      <c r="A401" s="178"/>
      <c r="B401" s="221" t="s">
        <v>985</v>
      </c>
      <c r="C401" s="213" t="s">
        <v>986</v>
      </c>
      <c r="D401" s="214" t="s">
        <v>10429</v>
      </c>
      <c r="E401" s="215"/>
      <c r="F401" s="216">
        <v>0.11899999999999999</v>
      </c>
      <c r="G401" s="215"/>
      <c r="H401" s="215"/>
      <c r="I401" s="355"/>
    </row>
    <row r="402" spans="1:9" ht="10.5" customHeight="1" x14ac:dyDescent="0.2">
      <c r="A402" s="177"/>
      <c r="B402" s="221" t="s">
        <v>985</v>
      </c>
      <c r="C402" s="210" t="s">
        <v>986</v>
      </c>
      <c r="D402" s="211" t="s">
        <v>3283</v>
      </c>
      <c r="E402" s="212"/>
      <c r="F402" s="210" t="s">
        <v>986</v>
      </c>
      <c r="G402" s="212"/>
      <c r="H402" s="212"/>
      <c r="I402" s="355"/>
    </row>
    <row r="403" spans="1:9" ht="10.5" customHeight="1" x14ac:dyDescent="0.2">
      <c r="A403" s="178"/>
      <c r="B403" s="221" t="s">
        <v>985</v>
      </c>
      <c r="C403" s="213" t="s">
        <v>986</v>
      </c>
      <c r="D403" s="214" t="s">
        <v>10434</v>
      </c>
      <c r="E403" s="215"/>
      <c r="F403" s="216">
        <v>6.2E-2</v>
      </c>
      <c r="G403" s="215"/>
      <c r="H403" s="215"/>
      <c r="I403" s="355"/>
    </row>
    <row r="404" spans="1:9" ht="10.5" customHeight="1" x14ac:dyDescent="0.2">
      <c r="A404" s="179"/>
      <c r="B404" s="221" t="s">
        <v>985</v>
      </c>
      <c r="C404" s="217" t="s">
        <v>986</v>
      </c>
      <c r="D404" s="218" t="s">
        <v>1023</v>
      </c>
      <c r="E404" s="219"/>
      <c r="F404" s="220">
        <v>1.6520000000000001</v>
      </c>
      <c r="G404" s="219"/>
      <c r="H404" s="219"/>
      <c r="I404" s="355"/>
    </row>
    <row r="405" spans="1:9" ht="23.45" customHeight="1" x14ac:dyDescent="0.25">
      <c r="A405" s="278" t="s">
        <v>904</v>
      </c>
      <c r="B405" s="278" t="s">
        <v>979</v>
      </c>
      <c r="C405" s="279" t="s">
        <v>3355</v>
      </c>
      <c r="D405" s="280" t="s">
        <v>3356</v>
      </c>
      <c r="E405" s="281" t="s">
        <v>142</v>
      </c>
      <c r="F405" s="282">
        <v>24.035</v>
      </c>
      <c r="G405" s="67"/>
      <c r="H405" s="254">
        <f>ROUND(G405*F405,2)</f>
        <v>0</v>
      </c>
      <c r="I405" s="284"/>
    </row>
    <row r="406" spans="1:9" ht="10.5" customHeight="1" x14ac:dyDescent="0.2">
      <c r="A406" s="177"/>
      <c r="B406" s="221" t="s">
        <v>985</v>
      </c>
      <c r="C406" s="210" t="s">
        <v>986</v>
      </c>
      <c r="D406" s="211" t="s">
        <v>6205</v>
      </c>
      <c r="E406" s="212"/>
      <c r="F406" s="210" t="s">
        <v>986</v>
      </c>
      <c r="G406" s="212"/>
      <c r="H406" s="212"/>
      <c r="I406" s="355"/>
    </row>
    <row r="407" spans="1:9" ht="10.5" customHeight="1" x14ac:dyDescent="0.2">
      <c r="A407" s="178"/>
      <c r="B407" s="221" t="s">
        <v>985</v>
      </c>
      <c r="C407" s="213" t="s">
        <v>986</v>
      </c>
      <c r="D407" s="214" t="s">
        <v>10435</v>
      </c>
      <c r="E407" s="215"/>
      <c r="F407" s="216">
        <v>3.6859999999999999</v>
      </c>
      <c r="G407" s="215"/>
      <c r="H407" s="215"/>
      <c r="I407" s="355"/>
    </row>
    <row r="408" spans="1:9" ht="10.5" customHeight="1" x14ac:dyDescent="0.2">
      <c r="A408" s="177"/>
      <c r="B408" s="221" t="s">
        <v>985</v>
      </c>
      <c r="C408" s="210" t="s">
        <v>986</v>
      </c>
      <c r="D408" s="211" t="s">
        <v>6209</v>
      </c>
      <c r="E408" s="212"/>
      <c r="F408" s="210" t="s">
        <v>986</v>
      </c>
      <c r="G408" s="212"/>
      <c r="H408" s="212"/>
      <c r="I408" s="355"/>
    </row>
    <row r="409" spans="1:9" ht="10.5" customHeight="1" x14ac:dyDescent="0.2">
      <c r="A409" s="178"/>
      <c r="B409" s="221" t="s">
        <v>985</v>
      </c>
      <c r="C409" s="213" t="s">
        <v>986</v>
      </c>
      <c r="D409" s="214" t="s">
        <v>10436</v>
      </c>
      <c r="E409" s="215"/>
      <c r="F409" s="216">
        <v>3.7189999999999999</v>
      </c>
      <c r="G409" s="215"/>
      <c r="H409" s="215"/>
      <c r="I409" s="355"/>
    </row>
    <row r="410" spans="1:9" ht="10.5" customHeight="1" x14ac:dyDescent="0.2">
      <c r="A410" s="177"/>
      <c r="B410" s="221" t="s">
        <v>985</v>
      </c>
      <c r="C410" s="210" t="s">
        <v>986</v>
      </c>
      <c r="D410" s="211" t="s">
        <v>6211</v>
      </c>
      <c r="E410" s="212"/>
      <c r="F410" s="210" t="s">
        <v>986</v>
      </c>
      <c r="G410" s="212"/>
      <c r="H410" s="212"/>
      <c r="I410" s="355"/>
    </row>
    <row r="411" spans="1:9" ht="10.5" customHeight="1" x14ac:dyDescent="0.2">
      <c r="A411" s="178"/>
      <c r="B411" s="221" t="s">
        <v>985</v>
      </c>
      <c r="C411" s="213" t="s">
        <v>986</v>
      </c>
      <c r="D411" s="214" t="s">
        <v>10437</v>
      </c>
      <c r="E411" s="215"/>
      <c r="F411" s="216">
        <v>3.6520000000000001</v>
      </c>
      <c r="G411" s="215"/>
      <c r="H411" s="215"/>
      <c r="I411" s="355"/>
    </row>
    <row r="412" spans="1:9" ht="10.5" customHeight="1" x14ac:dyDescent="0.2">
      <c r="A412" s="177"/>
      <c r="B412" s="221" t="s">
        <v>985</v>
      </c>
      <c r="C412" s="210" t="s">
        <v>986</v>
      </c>
      <c r="D412" s="211" t="s">
        <v>6213</v>
      </c>
      <c r="E412" s="212"/>
      <c r="F412" s="210" t="s">
        <v>986</v>
      </c>
      <c r="G412" s="212"/>
      <c r="H412" s="212"/>
      <c r="I412" s="355"/>
    </row>
    <row r="413" spans="1:9" ht="10.5" customHeight="1" x14ac:dyDescent="0.2">
      <c r="A413" s="178"/>
      <c r="B413" s="221" t="s">
        <v>985</v>
      </c>
      <c r="C413" s="213" t="s">
        <v>986</v>
      </c>
      <c r="D413" s="214" t="s">
        <v>10438</v>
      </c>
      <c r="E413" s="215"/>
      <c r="F413" s="216">
        <v>5.8559999999999999</v>
      </c>
      <c r="G413" s="215"/>
      <c r="H413" s="215"/>
      <c r="I413" s="355"/>
    </row>
    <row r="414" spans="1:9" ht="10.5" customHeight="1" x14ac:dyDescent="0.2">
      <c r="A414" s="177"/>
      <c r="B414" s="221" t="s">
        <v>985</v>
      </c>
      <c r="C414" s="210" t="s">
        <v>986</v>
      </c>
      <c r="D414" s="211" t="s">
        <v>6215</v>
      </c>
      <c r="E414" s="212"/>
      <c r="F414" s="210" t="s">
        <v>986</v>
      </c>
      <c r="G414" s="212"/>
      <c r="H414" s="212"/>
      <c r="I414" s="355"/>
    </row>
    <row r="415" spans="1:9" ht="10.5" customHeight="1" x14ac:dyDescent="0.2">
      <c r="A415" s="178"/>
      <c r="B415" s="221" t="s">
        <v>985</v>
      </c>
      <c r="C415" s="213" t="s">
        <v>986</v>
      </c>
      <c r="D415" s="214" t="s">
        <v>10439</v>
      </c>
      <c r="E415" s="215"/>
      <c r="F415" s="216">
        <v>3.766</v>
      </c>
      <c r="G415" s="215"/>
      <c r="H415" s="215"/>
      <c r="I415" s="355"/>
    </row>
    <row r="416" spans="1:9" ht="10.5" customHeight="1" x14ac:dyDescent="0.2">
      <c r="A416" s="177"/>
      <c r="B416" s="221" t="s">
        <v>985</v>
      </c>
      <c r="C416" s="210" t="s">
        <v>986</v>
      </c>
      <c r="D416" s="211" t="s">
        <v>6207</v>
      </c>
      <c r="E416" s="212"/>
      <c r="F416" s="210" t="s">
        <v>986</v>
      </c>
      <c r="G416" s="212"/>
      <c r="H416" s="212"/>
      <c r="I416" s="355"/>
    </row>
    <row r="417" spans="1:9" ht="10.5" customHeight="1" x14ac:dyDescent="0.2">
      <c r="A417" s="178"/>
      <c r="B417" s="221" t="s">
        <v>985</v>
      </c>
      <c r="C417" s="213" t="s">
        <v>986</v>
      </c>
      <c r="D417" s="214" t="s">
        <v>10440</v>
      </c>
      <c r="E417" s="215"/>
      <c r="F417" s="216">
        <v>3.3559999999999999</v>
      </c>
      <c r="G417" s="215"/>
      <c r="H417" s="215"/>
      <c r="I417" s="355"/>
    </row>
    <row r="418" spans="1:9" ht="10.5" customHeight="1" x14ac:dyDescent="0.2">
      <c r="A418" s="179"/>
      <c r="B418" s="221" t="s">
        <v>985</v>
      </c>
      <c r="C418" s="217" t="s">
        <v>986</v>
      </c>
      <c r="D418" s="218" t="s">
        <v>1023</v>
      </c>
      <c r="E418" s="219"/>
      <c r="F418" s="220">
        <v>24.034999999999997</v>
      </c>
      <c r="G418" s="219"/>
      <c r="H418" s="219"/>
      <c r="I418" s="355"/>
    </row>
    <row r="419" spans="1:9" ht="23.45" customHeight="1" x14ac:dyDescent="0.25">
      <c r="A419" s="278" t="s">
        <v>906</v>
      </c>
      <c r="B419" s="278" t="s">
        <v>979</v>
      </c>
      <c r="C419" s="279" t="s">
        <v>4817</v>
      </c>
      <c r="D419" s="280" t="s">
        <v>4818</v>
      </c>
      <c r="E419" s="281" t="s">
        <v>106</v>
      </c>
      <c r="F419" s="282">
        <v>4.165</v>
      </c>
      <c r="G419" s="67"/>
      <c r="H419" s="254">
        <f>ROUND(G419*F419,2)</f>
        <v>0</v>
      </c>
      <c r="I419" s="284"/>
    </row>
    <row r="420" spans="1:9" ht="10.5" customHeight="1" x14ac:dyDescent="0.2">
      <c r="A420" s="177"/>
      <c r="B420" s="221" t="s">
        <v>985</v>
      </c>
      <c r="C420" s="210" t="s">
        <v>986</v>
      </c>
      <c r="D420" s="211" t="s">
        <v>3323</v>
      </c>
      <c r="E420" s="212"/>
      <c r="F420" s="210" t="s">
        <v>986</v>
      </c>
      <c r="G420" s="212"/>
      <c r="H420" s="212"/>
      <c r="I420" s="355"/>
    </row>
    <row r="421" spans="1:9" ht="10.5" customHeight="1" x14ac:dyDescent="0.2">
      <c r="A421" s="178"/>
      <c r="B421" s="221" t="s">
        <v>985</v>
      </c>
      <c r="C421" s="213" t="s">
        <v>986</v>
      </c>
      <c r="D421" s="214" t="s">
        <v>10441</v>
      </c>
      <c r="E421" s="215"/>
      <c r="F421" s="216">
        <v>0</v>
      </c>
      <c r="G421" s="215"/>
      <c r="H421" s="215"/>
      <c r="I421" s="355"/>
    </row>
    <row r="422" spans="1:9" ht="10.5" customHeight="1" x14ac:dyDescent="0.2">
      <c r="A422" s="177"/>
      <c r="B422" s="221" t="s">
        <v>985</v>
      </c>
      <c r="C422" s="210" t="s">
        <v>986</v>
      </c>
      <c r="D422" s="211" t="s">
        <v>10442</v>
      </c>
      <c r="E422" s="212"/>
      <c r="F422" s="210" t="s">
        <v>986</v>
      </c>
      <c r="G422" s="212"/>
      <c r="H422" s="212"/>
      <c r="I422" s="355"/>
    </row>
    <row r="423" spans="1:9" ht="10.5" customHeight="1" x14ac:dyDescent="0.2">
      <c r="A423" s="178"/>
      <c r="B423" s="221" t="s">
        <v>985</v>
      </c>
      <c r="C423" s="213" t="s">
        <v>986</v>
      </c>
      <c r="D423" s="214" t="s">
        <v>10443</v>
      </c>
      <c r="E423" s="215"/>
      <c r="F423" s="216">
        <v>0.61499999999999999</v>
      </c>
      <c r="G423" s="215"/>
      <c r="H423" s="215"/>
      <c r="I423" s="355"/>
    </row>
    <row r="424" spans="1:9" ht="10.5" customHeight="1" x14ac:dyDescent="0.2">
      <c r="A424" s="177"/>
      <c r="B424" s="221" t="s">
        <v>985</v>
      </c>
      <c r="C424" s="210" t="s">
        <v>986</v>
      </c>
      <c r="D424" s="211" t="s">
        <v>3325</v>
      </c>
      <c r="E424" s="212"/>
      <c r="F424" s="210" t="s">
        <v>986</v>
      </c>
      <c r="G424" s="212"/>
      <c r="H424" s="212"/>
      <c r="I424" s="355"/>
    </row>
    <row r="425" spans="1:9" ht="10.5" customHeight="1" x14ac:dyDescent="0.2">
      <c r="A425" s="178"/>
      <c r="B425" s="221" t="s">
        <v>985</v>
      </c>
      <c r="C425" s="213" t="s">
        <v>986</v>
      </c>
      <c r="D425" s="214" t="s">
        <v>10444</v>
      </c>
      <c r="E425" s="215"/>
      <c r="F425" s="216">
        <v>3.55</v>
      </c>
      <c r="G425" s="215"/>
      <c r="H425" s="215"/>
      <c r="I425" s="355"/>
    </row>
    <row r="426" spans="1:9" ht="10.5" customHeight="1" x14ac:dyDescent="0.2">
      <c r="A426" s="179"/>
      <c r="B426" s="221" t="s">
        <v>985</v>
      </c>
      <c r="C426" s="217" t="s">
        <v>986</v>
      </c>
      <c r="D426" s="218" t="s">
        <v>1023</v>
      </c>
      <c r="E426" s="219"/>
      <c r="F426" s="220">
        <v>4.165</v>
      </c>
      <c r="G426" s="219"/>
      <c r="H426" s="219"/>
      <c r="I426" s="355"/>
    </row>
    <row r="427" spans="1:9" ht="23.45" customHeight="1" x14ac:dyDescent="0.25">
      <c r="A427" s="278" t="s">
        <v>908</v>
      </c>
      <c r="B427" s="278" t="s">
        <v>979</v>
      </c>
      <c r="C427" s="279" t="s">
        <v>3369</v>
      </c>
      <c r="D427" s="280" t="s">
        <v>3370</v>
      </c>
      <c r="E427" s="281" t="s">
        <v>106</v>
      </c>
      <c r="F427" s="282">
        <v>6.1180000000000003</v>
      </c>
      <c r="G427" s="67"/>
      <c r="H427" s="254">
        <f>ROUND(G427*F427,2)</f>
        <v>0</v>
      </c>
      <c r="I427" s="284"/>
    </row>
    <row r="428" spans="1:9" ht="10.5" customHeight="1" x14ac:dyDescent="0.2">
      <c r="A428" s="177"/>
      <c r="B428" s="221" t="s">
        <v>985</v>
      </c>
      <c r="C428" s="210" t="s">
        <v>986</v>
      </c>
      <c r="D428" s="211" t="s">
        <v>3325</v>
      </c>
      <c r="E428" s="212"/>
      <c r="F428" s="210" t="s">
        <v>986</v>
      </c>
      <c r="G428" s="212"/>
      <c r="H428" s="212"/>
      <c r="I428" s="355"/>
    </row>
    <row r="429" spans="1:9" ht="10.5" customHeight="1" x14ac:dyDescent="0.2">
      <c r="A429" s="178"/>
      <c r="B429" s="221" t="s">
        <v>985</v>
      </c>
      <c r="C429" s="213" t="s">
        <v>986</v>
      </c>
      <c r="D429" s="214" t="s">
        <v>10445</v>
      </c>
      <c r="E429" s="215"/>
      <c r="F429" s="216">
        <v>6.1180000000000003</v>
      </c>
      <c r="G429" s="215"/>
      <c r="H429" s="215"/>
      <c r="I429" s="355"/>
    </row>
    <row r="430" spans="1:9" ht="23.45" customHeight="1" x14ac:dyDescent="0.25">
      <c r="A430" s="278" t="s">
        <v>910</v>
      </c>
      <c r="B430" s="278" t="s">
        <v>979</v>
      </c>
      <c r="C430" s="279" t="s">
        <v>1094</v>
      </c>
      <c r="D430" s="280" t="s">
        <v>3387</v>
      </c>
      <c r="E430" s="281" t="s">
        <v>106</v>
      </c>
      <c r="F430" s="282">
        <v>51.542999999999999</v>
      </c>
      <c r="G430" s="67"/>
      <c r="H430" s="254">
        <f>ROUND(G430*F430,2)</f>
        <v>0</v>
      </c>
      <c r="I430" s="284"/>
    </row>
    <row r="431" spans="1:9" ht="10.5" customHeight="1" x14ac:dyDescent="0.2">
      <c r="A431" s="177"/>
      <c r="B431" s="221" t="s">
        <v>985</v>
      </c>
      <c r="C431" s="210" t="s">
        <v>986</v>
      </c>
      <c r="D431" s="211" t="s">
        <v>3273</v>
      </c>
      <c r="E431" s="212"/>
      <c r="F431" s="210" t="s">
        <v>986</v>
      </c>
      <c r="G431" s="212"/>
      <c r="H431" s="212"/>
      <c r="I431" s="355"/>
    </row>
    <row r="432" spans="1:9" ht="10.5" customHeight="1" x14ac:dyDescent="0.2">
      <c r="A432" s="178"/>
      <c r="B432" s="221" t="s">
        <v>985</v>
      </c>
      <c r="C432" s="213" t="s">
        <v>986</v>
      </c>
      <c r="D432" s="214" t="s">
        <v>10446</v>
      </c>
      <c r="E432" s="215"/>
      <c r="F432" s="216">
        <v>1.1819999999999999</v>
      </c>
      <c r="G432" s="215"/>
      <c r="H432" s="215"/>
      <c r="I432" s="355"/>
    </row>
    <row r="433" spans="1:9" ht="10.5" customHeight="1" x14ac:dyDescent="0.2">
      <c r="A433" s="178"/>
      <c r="B433" s="221" t="s">
        <v>985</v>
      </c>
      <c r="C433" s="213" t="s">
        <v>986</v>
      </c>
      <c r="D433" s="214" t="s">
        <v>10447</v>
      </c>
      <c r="E433" s="215"/>
      <c r="F433" s="216">
        <v>3.1520000000000001</v>
      </c>
      <c r="G433" s="215"/>
      <c r="H433" s="215"/>
      <c r="I433" s="355"/>
    </row>
    <row r="434" spans="1:9" ht="10.5" customHeight="1" x14ac:dyDescent="0.2">
      <c r="A434" s="177"/>
      <c r="B434" s="221" t="s">
        <v>985</v>
      </c>
      <c r="C434" s="210" t="s">
        <v>986</v>
      </c>
      <c r="D434" s="211" t="s">
        <v>3332</v>
      </c>
      <c r="E434" s="212"/>
      <c r="F434" s="210" t="s">
        <v>986</v>
      </c>
      <c r="G434" s="212"/>
      <c r="H434" s="212"/>
      <c r="I434" s="355"/>
    </row>
    <row r="435" spans="1:9" ht="10.5" customHeight="1" x14ac:dyDescent="0.2">
      <c r="A435" s="178"/>
      <c r="B435" s="221" t="s">
        <v>985</v>
      </c>
      <c r="C435" s="213" t="s">
        <v>986</v>
      </c>
      <c r="D435" s="214" t="s">
        <v>10448</v>
      </c>
      <c r="E435" s="215"/>
      <c r="F435" s="216">
        <v>4.7279999999999998</v>
      </c>
      <c r="G435" s="215"/>
      <c r="H435" s="215"/>
      <c r="I435" s="355"/>
    </row>
    <row r="436" spans="1:9" ht="10.5" customHeight="1" x14ac:dyDescent="0.2">
      <c r="A436" s="178"/>
      <c r="B436" s="221" t="s">
        <v>985</v>
      </c>
      <c r="C436" s="213" t="s">
        <v>986</v>
      </c>
      <c r="D436" s="214" t="s">
        <v>10449</v>
      </c>
      <c r="E436" s="215"/>
      <c r="F436" s="216">
        <v>3.6</v>
      </c>
      <c r="G436" s="215"/>
      <c r="H436" s="215"/>
      <c r="I436" s="355"/>
    </row>
    <row r="437" spans="1:9" ht="10.5" customHeight="1" x14ac:dyDescent="0.2">
      <c r="A437" s="177"/>
      <c r="B437" s="221" t="s">
        <v>985</v>
      </c>
      <c r="C437" s="210" t="s">
        <v>986</v>
      </c>
      <c r="D437" s="211" t="s">
        <v>3323</v>
      </c>
      <c r="E437" s="212"/>
      <c r="F437" s="210" t="s">
        <v>986</v>
      </c>
      <c r="G437" s="212"/>
      <c r="H437" s="212"/>
      <c r="I437" s="355"/>
    </row>
    <row r="438" spans="1:9" ht="10.5" customHeight="1" x14ac:dyDescent="0.2">
      <c r="A438" s="178"/>
      <c r="B438" s="221" t="s">
        <v>985</v>
      </c>
      <c r="C438" s="213" t="s">
        <v>986</v>
      </c>
      <c r="D438" s="214" t="s">
        <v>10450</v>
      </c>
      <c r="E438" s="215"/>
      <c r="F438" s="216">
        <v>5.516</v>
      </c>
      <c r="G438" s="215"/>
      <c r="H438" s="215"/>
      <c r="I438" s="355"/>
    </row>
    <row r="439" spans="1:9" ht="10.5" customHeight="1" x14ac:dyDescent="0.2">
      <c r="A439" s="178"/>
      <c r="B439" s="221" t="s">
        <v>985</v>
      </c>
      <c r="C439" s="213" t="s">
        <v>986</v>
      </c>
      <c r="D439" s="214" t="s">
        <v>10451</v>
      </c>
      <c r="E439" s="215"/>
      <c r="F439" s="216">
        <v>0</v>
      </c>
      <c r="G439" s="215"/>
      <c r="H439" s="215"/>
      <c r="I439" s="355"/>
    </row>
    <row r="440" spans="1:9" ht="10.5" customHeight="1" x14ac:dyDescent="0.2">
      <c r="A440" s="178"/>
      <c r="B440" s="221" t="s">
        <v>985</v>
      </c>
      <c r="C440" s="213" t="s">
        <v>986</v>
      </c>
      <c r="D440" s="214" t="s">
        <v>9685</v>
      </c>
      <c r="E440" s="215"/>
      <c r="F440" s="216">
        <v>5.319</v>
      </c>
      <c r="G440" s="215"/>
      <c r="H440" s="215"/>
      <c r="I440" s="355"/>
    </row>
    <row r="441" spans="1:9" ht="10.5" customHeight="1" x14ac:dyDescent="0.2">
      <c r="A441" s="177"/>
      <c r="B441" s="221" t="s">
        <v>985</v>
      </c>
      <c r="C441" s="210" t="s">
        <v>986</v>
      </c>
      <c r="D441" s="211" t="s">
        <v>3325</v>
      </c>
      <c r="E441" s="212"/>
      <c r="F441" s="210" t="s">
        <v>986</v>
      </c>
      <c r="G441" s="212"/>
      <c r="H441" s="212"/>
      <c r="I441" s="355"/>
    </row>
    <row r="442" spans="1:9" ht="10.5" customHeight="1" x14ac:dyDescent="0.2">
      <c r="A442" s="178"/>
      <c r="B442" s="221" t="s">
        <v>985</v>
      </c>
      <c r="C442" s="213" t="s">
        <v>986</v>
      </c>
      <c r="D442" s="214" t="s">
        <v>10450</v>
      </c>
      <c r="E442" s="215"/>
      <c r="F442" s="216">
        <v>5.516</v>
      </c>
      <c r="G442" s="215"/>
      <c r="H442" s="215"/>
      <c r="I442" s="355"/>
    </row>
    <row r="443" spans="1:9" ht="10.5" customHeight="1" x14ac:dyDescent="0.2">
      <c r="A443" s="177"/>
      <c r="B443" s="221" t="s">
        <v>985</v>
      </c>
      <c r="C443" s="210" t="s">
        <v>986</v>
      </c>
      <c r="D443" s="211" t="s">
        <v>3326</v>
      </c>
      <c r="E443" s="212"/>
      <c r="F443" s="210" t="s">
        <v>986</v>
      </c>
      <c r="G443" s="212"/>
      <c r="H443" s="212"/>
      <c r="I443" s="355"/>
    </row>
    <row r="444" spans="1:9" ht="10.5" customHeight="1" x14ac:dyDescent="0.2">
      <c r="A444" s="178"/>
      <c r="B444" s="221" t="s">
        <v>985</v>
      </c>
      <c r="C444" s="213" t="s">
        <v>986</v>
      </c>
      <c r="D444" s="214" t="s">
        <v>10452</v>
      </c>
      <c r="E444" s="215"/>
      <c r="F444" s="216">
        <v>6.8949999999999996</v>
      </c>
      <c r="G444" s="215"/>
      <c r="H444" s="215"/>
      <c r="I444" s="355"/>
    </row>
    <row r="445" spans="1:9" ht="10.5" customHeight="1" x14ac:dyDescent="0.2">
      <c r="A445" s="178"/>
      <c r="B445" s="221" t="s">
        <v>985</v>
      </c>
      <c r="C445" s="213" t="s">
        <v>986</v>
      </c>
      <c r="D445" s="214" t="s">
        <v>6274</v>
      </c>
      <c r="E445" s="215"/>
      <c r="F445" s="216">
        <v>1.845</v>
      </c>
      <c r="G445" s="215"/>
      <c r="H445" s="215"/>
      <c r="I445" s="355"/>
    </row>
    <row r="446" spans="1:9" ht="10.5" customHeight="1" x14ac:dyDescent="0.2">
      <c r="A446" s="177"/>
      <c r="B446" s="221" t="s">
        <v>985</v>
      </c>
      <c r="C446" s="210" t="s">
        <v>986</v>
      </c>
      <c r="D446" s="211" t="s">
        <v>3283</v>
      </c>
      <c r="E446" s="212"/>
      <c r="F446" s="210" t="s">
        <v>986</v>
      </c>
      <c r="G446" s="212"/>
      <c r="H446" s="212"/>
      <c r="I446" s="355"/>
    </row>
    <row r="447" spans="1:9" ht="10.5" customHeight="1" x14ac:dyDescent="0.2">
      <c r="A447" s="178"/>
      <c r="B447" s="221" t="s">
        <v>985</v>
      </c>
      <c r="C447" s="213" t="s">
        <v>986</v>
      </c>
      <c r="D447" s="214" t="s">
        <v>10453</v>
      </c>
      <c r="E447" s="215"/>
      <c r="F447" s="216">
        <v>10.638</v>
      </c>
      <c r="G447" s="215"/>
      <c r="H447" s="215"/>
      <c r="I447" s="355"/>
    </row>
    <row r="448" spans="1:9" ht="10.5" customHeight="1" x14ac:dyDescent="0.2">
      <c r="A448" s="178"/>
      <c r="B448" s="221" t="s">
        <v>985</v>
      </c>
      <c r="C448" s="213" t="s">
        <v>986</v>
      </c>
      <c r="D448" s="214" t="s">
        <v>6277</v>
      </c>
      <c r="E448" s="215"/>
      <c r="F448" s="216">
        <v>3.1520000000000001</v>
      </c>
      <c r="G448" s="215"/>
      <c r="H448" s="215"/>
      <c r="I448" s="355"/>
    </row>
    <row r="449" spans="1:9" ht="10.5" customHeight="1" x14ac:dyDescent="0.2">
      <c r="A449" s="179"/>
      <c r="B449" s="221" t="s">
        <v>985</v>
      </c>
      <c r="C449" s="217" t="s">
        <v>986</v>
      </c>
      <c r="D449" s="218" t="s">
        <v>1023</v>
      </c>
      <c r="E449" s="219"/>
      <c r="F449" s="220">
        <v>51.542999999999999</v>
      </c>
      <c r="G449" s="219"/>
      <c r="H449" s="219"/>
      <c r="I449" s="355"/>
    </row>
    <row r="450" spans="1:9" ht="23.45" customHeight="1" x14ac:dyDescent="0.2">
      <c r="A450" s="1310" t="s">
        <v>912</v>
      </c>
      <c r="B450" s="1311"/>
      <c r="C450" s="1311"/>
      <c r="D450" s="1311"/>
      <c r="E450" s="1311"/>
      <c r="F450" s="1311"/>
      <c r="G450" s="1311"/>
      <c r="H450" s="1311"/>
      <c r="I450" s="1312"/>
    </row>
    <row r="451" spans="1:9" ht="10.5" customHeight="1" x14ac:dyDescent="0.2">
      <c r="A451" s="982"/>
      <c r="B451" s="983"/>
      <c r="C451" s="983"/>
      <c r="D451" s="983"/>
      <c r="E451" s="983"/>
      <c r="F451" s="983"/>
      <c r="G451" s="983"/>
      <c r="H451" s="983"/>
      <c r="I451" s="984"/>
    </row>
    <row r="452" spans="1:9" ht="10.5" customHeight="1" x14ac:dyDescent="0.2">
      <c r="A452" s="985"/>
      <c r="B452" s="986"/>
      <c r="C452" s="986"/>
      <c r="D452" s="986"/>
      <c r="E452" s="986"/>
      <c r="F452" s="986"/>
      <c r="G452" s="986"/>
      <c r="H452" s="986"/>
      <c r="I452" s="987"/>
    </row>
    <row r="453" spans="1:9" ht="23.45" customHeight="1" x14ac:dyDescent="0.25">
      <c r="A453" s="278" t="s">
        <v>913</v>
      </c>
      <c r="B453" s="278" t="s">
        <v>979</v>
      </c>
      <c r="C453" s="279" t="s">
        <v>7239</v>
      </c>
      <c r="D453" s="280" t="s">
        <v>7240</v>
      </c>
      <c r="E453" s="281" t="s">
        <v>92</v>
      </c>
      <c r="F453" s="282">
        <v>8</v>
      </c>
      <c r="G453" s="67"/>
      <c r="H453" s="254">
        <f>ROUND(G453*F453,2)</f>
        <v>0</v>
      </c>
      <c r="I453" s="284"/>
    </row>
    <row r="454" spans="1:9" ht="9" customHeight="1" x14ac:dyDescent="0.2">
      <c r="A454" s="177"/>
      <c r="B454" s="221" t="s">
        <v>985</v>
      </c>
      <c r="C454" s="210" t="s">
        <v>986</v>
      </c>
      <c r="D454" s="211" t="s">
        <v>7175</v>
      </c>
      <c r="E454" s="212"/>
      <c r="F454" s="210" t="s">
        <v>986</v>
      </c>
      <c r="G454" s="212"/>
      <c r="H454" s="212"/>
      <c r="I454" s="355"/>
    </row>
    <row r="455" spans="1:9" ht="9" customHeight="1" x14ac:dyDescent="0.2">
      <c r="A455" s="178"/>
      <c r="B455" s="221" t="s">
        <v>985</v>
      </c>
      <c r="C455" s="213" t="s">
        <v>986</v>
      </c>
      <c r="D455" s="214" t="s">
        <v>10454</v>
      </c>
      <c r="E455" s="215"/>
      <c r="F455" s="216">
        <v>2</v>
      </c>
      <c r="G455" s="215"/>
      <c r="H455" s="215"/>
      <c r="I455" s="355"/>
    </row>
    <row r="456" spans="1:9" ht="9" customHeight="1" x14ac:dyDescent="0.2">
      <c r="A456" s="177"/>
      <c r="B456" s="221" t="s">
        <v>985</v>
      </c>
      <c r="C456" s="210" t="s">
        <v>986</v>
      </c>
      <c r="D456" s="211" t="s">
        <v>7177</v>
      </c>
      <c r="E456" s="212"/>
      <c r="F456" s="210" t="s">
        <v>986</v>
      </c>
      <c r="G456" s="212"/>
      <c r="H456" s="212"/>
      <c r="I456" s="355"/>
    </row>
    <row r="457" spans="1:9" ht="9" customHeight="1" x14ac:dyDescent="0.2">
      <c r="A457" s="178"/>
      <c r="B457" s="221" t="s">
        <v>985</v>
      </c>
      <c r="C457" s="213" t="s">
        <v>986</v>
      </c>
      <c r="D457" s="214" t="s">
        <v>10455</v>
      </c>
      <c r="E457" s="215"/>
      <c r="F457" s="216">
        <v>2</v>
      </c>
      <c r="G457" s="215"/>
      <c r="H457" s="215"/>
      <c r="I457" s="355"/>
    </row>
    <row r="458" spans="1:9" ht="9" customHeight="1" x14ac:dyDescent="0.2">
      <c r="A458" s="177"/>
      <c r="B458" s="221" t="s">
        <v>985</v>
      </c>
      <c r="C458" s="210" t="s">
        <v>986</v>
      </c>
      <c r="D458" s="211" t="s">
        <v>7083</v>
      </c>
      <c r="E458" s="212"/>
      <c r="F458" s="210" t="s">
        <v>986</v>
      </c>
      <c r="G458" s="212"/>
      <c r="H458" s="212"/>
      <c r="I458" s="355"/>
    </row>
    <row r="459" spans="1:9" ht="9" customHeight="1" x14ac:dyDescent="0.2">
      <c r="A459" s="178"/>
      <c r="B459" s="221" t="s">
        <v>985</v>
      </c>
      <c r="C459" s="213" t="s">
        <v>986</v>
      </c>
      <c r="D459" s="214" t="s">
        <v>10455</v>
      </c>
      <c r="E459" s="215"/>
      <c r="F459" s="216">
        <v>2</v>
      </c>
      <c r="G459" s="215"/>
      <c r="H459" s="215"/>
      <c r="I459" s="355"/>
    </row>
    <row r="460" spans="1:9" ht="9" customHeight="1" x14ac:dyDescent="0.2">
      <c r="A460" s="177"/>
      <c r="B460" s="221" t="s">
        <v>985</v>
      </c>
      <c r="C460" s="210" t="s">
        <v>986</v>
      </c>
      <c r="D460" s="211" t="s">
        <v>7180</v>
      </c>
      <c r="E460" s="212"/>
      <c r="F460" s="210" t="s">
        <v>986</v>
      </c>
      <c r="G460" s="212"/>
      <c r="H460" s="212"/>
      <c r="I460" s="355"/>
    </row>
    <row r="461" spans="1:9" ht="9" customHeight="1" x14ac:dyDescent="0.2">
      <c r="A461" s="178"/>
      <c r="B461" s="221" t="s">
        <v>985</v>
      </c>
      <c r="C461" s="213" t="s">
        <v>986</v>
      </c>
      <c r="D461" s="214" t="s">
        <v>10455</v>
      </c>
      <c r="E461" s="215"/>
      <c r="F461" s="216">
        <v>2</v>
      </c>
      <c r="G461" s="215"/>
      <c r="H461" s="215"/>
      <c r="I461" s="355"/>
    </row>
    <row r="462" spans="1:9" ht="9" customHeight="1" x14ac:dyDescent="0.2">
      <c r="A462" s="179"/>
      <c r="B462" s="221" t="s">
        <v>985</v>
      </c>
      <c r="C462" s="217" t="s">
        <v>986</v>
      </c>
      <c r="D462" s="218" t="s">
        <v>1023</v>
      </c>
      <c r="E462" s="219"/>
      <c r="F462" s="220">
        <v>8</v>
      </c>
      <c r="G462" s="219"/>
      <c r="H462" s="219"/>
      <c r="I462" s="355"/>
    </row>
    <row r="463" spans="1:9" ht="23.45" customHeight="1" x14ac:dyDescent="0.25">
      <c r="A463" s="278" t="s">
        <v>914</v>
      </c>
      <c r="B463" s="278" t="s">
        <v>979</v>
      </c>
      <c r="C463" s="279" t="s">
        <v>7243</v>
      </c>
      <c r="D463" s="280" t="s">
        <v>7244</v>
      </c>
      <c r="E463" s="281" t="s">
        <v>92</v>
      </c>
      <c r="F463" s="282">
        <v>12</v>
      </c>
      <c r="G463" s="67"/>
      <c r="H463" s="254">
        <f>ROUND(G463*F463,2)</f>
        <v>0</v>
      </c>
      <c r="I463" s="284"/>
    </row>
    <row r="464" spans="1:9" ht="10.5" customHeight="1" x14ac:dyDescent="0.2">
      <c r="A464" s="177"/>
      <c r="B464" s="221" t="s">
        <v>985</v>
      </c>
      <c r="C464" s="210" t="s">
        <v>986</v>
      </c>
      <c r="D464" s="211" t="s">
        <v>7083</v>
      </c>
      <c r="E464" s="212"/>
      <c r="F464" s="210" t="s">
        <v>986</v>
      </c>
      <c r="G464" s="212"/>
      <c r="H464" s="212"/>
      <c r="I464" s="355"/>
    </row>
    <row r="465" spans="1:9" ht="10.5" customHeight="1" x14ac:dyDescent="0.2">
      <c r="A465" s="178"/>
      <c r="B465" s="221" t="s">
        <v>985</v>
      </c>
      <c r="C465" s="213" t="s">
        <v>986</v>
      </c>
      <c r="D465" s="214" t="s">
        <v>10251</v>
      </c>
      <c r="E465" s="215"/>
      <c r="F465" s="216">
        <v>8</v>
      </c>
      <c r="G465" s="215"/>
      <c r="H465" s="215"/>
      <c r="I465" s="355"/>
    </row>
    <row r="466" spans="1:9" ht="10.5" customHeight="1" x14ac:dyDescent="0.2">
      <c r="A466" s="177"/>
      <c r="B466" s="221" t="s">
        <v>985</v>
      </c>
      <c r="C466" s="210" t="s">
        <v>986</v>
      </c>
      <c r="D466" s="211" t="s">
        <v>7181</v>
      </c>
      <c r="E466" s="212"/>
      <c r="F466" s="210" t="s">
        <v>986</v>
      </c>
      <c r="G466" s="212"/>
      <c r="H466" s="212"/>
      <c r="I466" s="355"/>
    </row>
    <row r="467" spans="1:9" ht="10.5" customHeight="1" x14ac:dyDescent="0.2">
      <c r="A467" s="178"/>
      <c r="B467" s="221" t="s">
        <v>985</v>
      </c>
      <c r="C467" s="213" t="s">
        <v>986</v>
      </c>
      <c r="D467" s="214" t="s">
        <v>10456</v>
      </c>
      <c r="E467" s="215"/>
      <c r="F467" s="216">
        <v>4</v>
      </c>
      <c r="G467" s="215"/>
      <c r="H467" s="215"/>
      <c r="I467" s="355"/>
    </row>
    <row r="468" spans="1:9" ht="10.5" customHeight="1" x14ac:dyDescent="0.2">
      <c r="A468" s="179"/>
      <c r="B468" s="221" t="s">
        <v>985</v>
      </c>
      <c r="C468" s="217" t="s">
        <v>986</v>
      </c>
      <c r="D468" s="218" t="s">
        <v>1023</v>
      </c>
      <c r="E468" s="219"/>
      <c r="F468" s="220">
        <v>12</v>
      </c>
      <c r="G468" s="219"/>
      <c r="H468" s="219"/>
      <c r="I468" s="355"/>
    </row>
    <row r="469" spans="1:9" ht="23.45" customHeight="1" x14ac:dyDescent="0.25">
      <c r="A469" s="278" t="s">
        <v>915</v>
      </c>
      <c r="B469" s="278" t="s">
        <v>979</v>
      </c>
      <c r="C469" s="279" t="s">
        <v>6371</v>
      </c>
      <c r="D469" s="280" t="s">
        <v>6372</v>
      </c>
      <c r="E469" s="281" t="s">
        <v>125</v>
      </c>
      <c r="F469" s="282">
        <v>11.92</v>
      </c>
      <c r="G469" s="67"/>
      <c r="H469" s="254">
        <f>ROUND(G469*F469,2)</f>
        <v>0</v>
      </c>
      <c r="I469" s="284"/>
    </row>
    <row r="470" spans="1:9" ht="9" customHeight="1" x14ac:dyDescent="0.2">
      <c r="A470" s="177"/>
      <c r="B470" s="221" t="s">
        <v>985</v>
      </c>
      <c r="C470" s="210" t="s">
        <v>986</v>
      </c>
      <c r="D470" s="211" t="s">
        <v>6374</v>
      </c>
      <c r="E470" s="212"/>
      <c r="F470" s="210" t="s">
        <v>986</v>
      </c>
      <c r="G470" s="212"/>
      <c r="H470" s="212"/>
      <c r="I470" s="355"/>
    </row>
    <row r="471" spans="1:9" ht="9" customHeight="1" x14ac:dyDescent="0.2">
      <c r="A471" s="177"/>
      <c r="B471" s="221" t="s">
        <v>985</v>
      </c>
      <c r="C471" s="210" t="s">
        <v>986</v>
      </c>
      <c r="D471" s="211" t="s">
        <v>6375</v>
      </c>
      <c r="E471" s="212"/>
      <c r="F471" s="210" t="s">
        <v>986</v>
      </c>
      <c r="G471" s="212"/>
      <c r="H471" s="212"/>
      <c r="I471" s="355"/>
    </row>
    <row r="472" spans="1:9" ht="9" customHeight="1" x14ac:dyDescent="0.2">
      <c r="A472" s="178"/>
      <c r="B472" s="221" t="s">
        <v>985</v>
      </c>
      <c r="C472" s="213" t="s">
        <v>986</v>
      </c>
      <c r="D472" s="214" t="s">
        <v>10457</v>
      </c>
      <c r="E472" s="215"/>
      <c r="F472" s="216">
        <v>4.08</v>
      </c>
      <c r="G472" s="215"/>
      <c r="H472" s="215"/>
      <c r="I472" s="355"/>
    </row>
    <row r="473" spans="1:9" ht="9" customHeight="1" x14ac:dyDescent="0.2">
      <c r="A473" s="178"/>
      <c r="B473" s="221" t="s">
        <v>985</v>
      </c>
      <c r="C473" s="213" t="s">
        <v>986</v>
      </c>
      <c r="D473" s="214" t="s">
        <v>10458</v>
      </c>
      <c r="E473" s="215"/>
      <c r="F473" s="216">
        <v>3.02</v>
      </c>
      <c r="G473" s="215"/>
      <c r="H473" s="215"/>
      <c r="I473" s="355"/>
    </row>
    <row r="474" spans="1:9" ht="9" customHeight="1" x14ac:dyDescent="0.2">
      <c r="A474" s="181"/>
      <c r="B474" s="221" t="s">
        <v>985</v>
      </c>
      <c r="C474" s="223" t="s">
        <v>986</v>
      </c>
      <c r="D474" s="224" t="s">
        <v>988</v>
      </c>
      <c r="E474" s="225"/>
      <c r="F474" s="226">
        <v>7.1</v>
      </c>
      <c r="G474" s="225"/>
      <c r="H474" s="225"/>
      <c r="I474" s="355"/>
    </row>
    <row r="475" spans="1:9" ht="9" customHeight="1" x14ac:dyDescent="0.2">
      <c r="A475" s="177"/>
      <c r="B475" s="221" t="s">
        <v>985</v>
      </c>
      <c r="C475" s="210" t="s">
        <v>986</v>
      </c>
      <c r="D475" s="211" t="s">
        <v>3325</v>
      </c>
      <c r="E475" s="212"/>
      <c r="F475" s="210" t="s">
        <v>986</v>
      </c>
      <c r="G475" s="212"/>
      <c r="H475" s="212"/>
      <c r="I475" s="355"/>
    </row>
    <row r="476" spans="1:9" ht="9" customHeight="1" x14ac:dyDescent="0.2">
      <c r="A476" s="178"/>
      <c r="B476" s="221" t="s">
        <v>985</v>
      </c>
      <c r="C476" s="213" t="s">
        <v>986</v>
      </c>
      <c r="D476" s="214" t="s">
        <v>10459</v>
      </c>
      <c r="E476" s="215"/>
      <c r="F476" s="216">
        <v>4.82</v>
      </c>
      <c r="G476" s="215"/>
      <c r="H476" s="215"/>
      <c r="I476" s="355"/>
    </row>
    <row r="477" spans="1:9" ht="9" customHeight="1" x14ac:dyDescent="0.2">
      <c r="A477" s="179"/>
      <c r="B477" s="221" t="s">
        <v>985</v>
      </c>
      <c r="C477" s="217" t="s">
        <v>986</v>
      </c>
      <c r="D477" s="218" t="s">
        <v>1023</v>
      </c>
      <c r="E477" s="219"/>
      <c r="F477" s="220">
        <v>11.92</v>
      </c>
      <c r="G477" s="219"/>
      <c r="H477" s="219"/>
      <c r="I477" s="355"/>
    </row>
    <row r="478" spans="1:9" ht="23.45" customHeight="1" x14ac:dyDescent="0.25">
      <c r="A478" s="278" t="s">
        <v>1166</v>
      </c>
      <c r="B478" s="278" t="s">
        <v>979</v>
      </c>
      <c r="C478" s="279" t="s">
        <v>10460</v>
      </c>
      <c r="D478" s="280" t="s">
        <v>10461</v>
      </c>
      <c r="E478" s="281" t="s">
        <v>125</v>
      </c>
      <c r="F478" s="282">
        <v>0.5</v>
      </c>
      <c r="G478" s="67"/>
      <c r="H478" s="254">
        <f>ROUND(G478*F478,2)</f>
        <v>0</v>
      </c>
      <c r="I478" s="284"/>
    </row>
    <row r="479" spans="1:9" ht="10.5" customHeight="1" x14ac:dyDescent="0.2">
      <c r="A479" s="177"/>
      <c r="B479" s="221" t="s">
        <v>985</v>
      </c>
      <c r="C479" s="210" t="s">
        <v>986</v>
      </c>
      <c r="D479" s="211" t="s">
        <v>3325</v>
      </c>
      <c r="E479" s="212"/>
      <c r="F479" s="210" t="s">
        <v>986</v>
      </c>
      <c r="G479" s="212"/>
      <c r="H479" s="212"/>
      <c r="I479" s="355"/>
    </row>
    <row r="480" spans="1:9" ht="10.5" customHeight="1" x14ac:dyDescent="0.2">
      <c r="A480" s="178"/>
      <c r="B480" s="221" t="s">
        <v>985</v>
      </c>
      <c r="C480" s="213" t="s">
        <v>986</v>
      </c>
      <c r="D480" s="214" t="s">
        <v>10462</v>
      </c>
      <c r="E480" s="215"/>
      <c r="F480" s="216">
        <v>0.5</v>
      </c>
      <c r="G480" s="215"/>
      <c r="H480" s="215"/>
      <c r="I480" s="355"/>
    </row>
    <row r="481" spans="1:9" ht="23.45" customHeight="1" x14ac:dyDescent="0.25">
      <c r="A481" s="278" t="s">
        <v>1171</v>
      </c>
      <c r="B481" s="278" t="s">
        <v>979</v>
      </c>
      <c r="C481" s="279" t="s">
        <v>6388</v>
      </c>
      <c r="D481" s="280" t="s">
        <v>6389</v>
      </c>
      <c r="E481" s="281" t="s">
        <v>125</v>
      </c>
      <c r="F481" s="282">
        <v>76.430000000000007</v>
      </c>
      <c r="G481" s="67"/>
      <c r="H481" s="254">
        <f>ROUND(G481*F481,2)</f>
        <v>0</v>
      </c>
      <c r="I481" s="284"/>
    </row>
    <row r="482" spans="1:9" ht="9.6" customHeight="1" x14ac:dyDescent="0.2">
      <c r="A482" s="177"/>
      <c r="B482" s="221" t="s">
        <v>985</v>
      </c>
      <c r="C482" s="210" t="s">
        <v>986</v>
      </c>
      <c r="D482" s="211" t="s">
        <v>7200</v>
      </c>
      <c r="E482" s="212"/>
      <c r="F482" s="210" t="s">
        <v>986</v>
      </c>
      <c r="G482" s="212"/>
      <c r="H482" s="212"/>
      <c r="I482" s="355"/>
    </row>
    <row r="483" spans="1:9" ht="9.6" customHeight="1" x14ac:dyDescent="0.2">
      <c r="A483" s="177"/>
      <c r="B483" s="221" t="s">
        <v>985</v>
      </c>
      <c r="C483" s="210" t="s">
        <v>986</v>
      </c>
      <c r="D483" s="211" t="s">
        <v>3273</v>
      </c>
      <c r="E483" s="212"/>
      <c r="F483" s="210" t="s">
        <v>986</v>
      </c>
      <c r="G483" s="212"/>
      <c r="H483" s="212"/>
      <c r="I483" s="355"/>
    </row>
    <row r="484" spans="1:9" ht="9.6" customHeight="1" x14ac:dyDescent="0.2">
      <c r="A484" s="178"/>
      <c r="B484" s="221" t="s">
        <v>985</v>
      </c>
      <c r="C484" s="213" t="s">
        <v>986</v>
      </c>
      <c r="D484" s="214" t="s">
        <v>10463</v>
      </c>
      <c r="E484" s="215"/>
      <c r="F484" s="216">
        <v>3.14</v>
      </c>
      <c r="G484" s="215"/>
      <c r="H484" s="215"/>
      <c r="I484" s="355"/>
    </row>
    <row r="485" spans="1:9" ht="9.6" customHeight="1" x14ac:dyDescent="0.2">
      <c r="A485" s="178"/>
      <c r="B485" s="221" t="s">
        <v>985</v>
      </c>
      <c r="C485" s="213" t="s">
        <v>986</v>
      </c>
      <c r="D485" s="214" t="s">
        <v>10464</v>
      </c>
      <c r="E485" s="215"/>
      <c r="F485" s="216">
        <v>3.98</v>
      </c>
      <c r="G485" s="215"/>
      <c r="H485" s="215"/>
      <c r="I485" s="355"/>
    </row>
    <row r="486" spans="1:9" ht="9.6" customHeight="1" x14ac:dyDescent="0.2">
      <c r="A486" s="178"/>
      <c r="B486" s="221" t="s">
        <v>985</v>
      </c>
      <c r="C486" s="213" t="s">
        <v>986</v>
      </c>
      <c r="D486" s="214" t="s">
        <v>10465</v>
      </c>
      <c r="E486" s="215"/>
      <c r="F486" s="216">
        <v>1.1000000000000001</v>
      </c>
      <c r="G486" s="215"/>
      <c r="H486" s="215"/>
      <c r="I486" s="355"/>
    </row>
    <row r="487" spans="1:9" ht="9.6" customHeight="1" x14ac:dyDescent="0.2">
      <c r="A487" s="178"/>
      <c r="B487" s="221" t="s">
        <v>985</v>
      </c>
      <c r="C487" s="213" t="s">
        <v>986</v>
      </c>
      <c r="D487" s="214" t="s">
        <v>10466</v>
      </c>
      <c r="E487" s="215"/>
      <c r="F487" s="216">
        <v>1.91</v>
      </c>
      <c r="G487" s="215"/>
      <c r="H487" s="215"/>
      <c r="I487" s="355"/>
    </row>
    <row r="488" spans="1:9" ht="9.6" customHeight="1" x14ac:dyDescent="0.2">
      <c r="A488" s="177"/>
      <c r="B488" s="221" t="s">
        <v>985</v>
      </c>
      <c r="C488" s="210" t="s">
        <v>986</v>
      </c>
      <c r="D488" s="211" t="s">
        <v>3332</v>
      </c>
      <c r="E488" s="212"/>
      <c r="F488" s="210" t="s">
        <v>986</v>
      </c>
      <c r="G488" s="212"/>
      <c r="H488" s="212"/>
      <c r="I488" s="355"/>
    </row>
    <row r="489" spans="1:9" ht="9.6" customHeight="1" x14ac:dyDescent="0.2">
      <c r="A489" s="178"/>
      <c r="B489" s="221" t="s">
        <v>985</v>
      </c>
      <c r="C489" s="213" t="s">
        <v>986</v>
      </c>
      <c r="D489" s="214" t="s">
        <v>10467</v>
      </c>
      <c r="E489" s="215"/>
      <c r="F489" s="216">
        <v>4.1399999999999997</v>
      </c>
      <c r="G489" s="215"/>
      <c r="H489" s="215"/>
      <c r="I489" s="355"/>
    </row>
    <row r="490" spans="1:9" ht="9.6" customHeight="1" x14ac:dyDescent="0.2">
      <c r="A490" s="178"/>
      <c r="B490" s="221" t="s">
        <v>985</v>
      </c>
      <c r="C490" s="213" t="s">
        <v>986</v>
      </c>
      <c r="D490" s="214" t="s">
        <v>10468</v>
      </c>
      <c r="E490" s="215"/>
      <c r="F490" s="216">
        <v>4.8</v>
      </c>
      <c r="G490" s="215"/>
      <c r="H490" s="215"/>
      <c r="I490" s="355"/>
    </row>
    <row r="491" spans="1:9" ht="9.6" customHeight="1" x14ac:dyDescent="0.2">
      <c r="A491" s="177"/>
      <c r="B491" s="221" t="s">
        <v>985</v>
      </c>
      <c r="C491" s="210" t="s">
        <v>986</v>
      </c>
      <c r="D491" s="211" t="s">
        <v>3323</v>
      </c>
      <c r="E491" s="212"/>
      <c r="F491" s="210" t="s">
        <v>986</v>
      </c>
      <c r="G491" s="212"/>
      <c r="H491" s="212"/>
      <c r="I491" s="355"/>
    </row>
    <row r="492" spans="1:9" ht="9.6" customHeight="1" x14ac:dyDescent="0.2">
      <c r="A492" s="178"/>
      <c r="B492" s="221" t="s">
        <v>985</v>
      </c>
      <c r="C492" s="213" t="s">
        <v>986</v>
      </c>
      <c r="D492" s="214" t="s">
        <v>10469</v>
      </c>
      <c r="E492" s="215"/>
      <c r="F492" s="216">
        <v>4.1399999999999997</v>
      </c>
      <c r="G492" s="215"/>
      <c r="H492" s="215"/>
      <c r="I492" s="355"/>
    </row>
    <row r="493" spans="1:9" ht="9.6" customHeight="1" x14ac:dyDescent="0.2">
      <c r="A493" s="178"/>
      <c r="B493" s="221" t="s">
        <v>985</v>
      </c>
      <c r="C493" s="213" t="s">
        <v>986</v>
      </c>
      <c r="D493" s="214" t="s">
        <v>10470</v>
      </c>
      <c r="E493" s="215"/>
      <c r="F493" s="216">
        <v>4.8</v>
      </c>
      <c r="G493" s="215"/>
      <c r="H493" s="215"/>
      <c r="I493" s="355"/>
    </row>
    <row r="494" spans="1:9" ht="9.6" customHeight="1" x14ac:dyDescent="0.2">
      <c r="A494" s="177"/>
      <c r="B494" s="221" t="s">
        <v>985</v>
      </c>
      <c r="C494" s="210" t="s">
        <v>986</v>
      </c>
      <c r="D494" s="211" t="s">
        <v>3325</v>
      </c>
      <c r="E494" s="212"/>
      <c r="F494" s="210" t="s">
        <v>986</v>
      </c>
      <c r="G494" s="212"/>
      <c r="H494" s="212"/>
      <c r="I494" s="355"/>
    </row>
    <row r="495" spans="1:9" ht="9.6" customHeight="1" x14ac:dyDescent="0.2">
      <c r="A495" s="178"/>
      <c r="B495" s="221" t="s">
        <v>985</v>
      </c>
      <c r="C495" s="213" t="s">
        <v>986</v>
      </c>
      <c r="D495" s="214" t="s">
        <v>10471</v>
      </c>
      <c r="E495" s="215"/>
      <c r="F495" s="216">
        <v>11.88</v>
      </c>
      <c r="G495" s="215"/>
      <c r="H495" s="215"/>
      <c r="I495" s="355"/>
    </row>
    <row r="496" spans="1:9" ht="9.6" customHeight="1" x14ac:dyDescent="0.2">
      <c r="A496" s="178"/>
      <c r="B496" s="221" t="s">
        <v>985</v>
      </c>
      <c r="C496" s="213" t="s">
        <v>986</v>
      </c>
      <c r="D496" s="214" t="s">
        <v>10472</v>
      </c>
      <c r="E496" s="215"/>
      <c r="F496" s="216">
        <v>4.1399999999999997</v>
      </c>
      <c r="G496" s="215"/>
      <c r="H496" s="215"/>
      <c r="I496" s="355"/>
    </row>
    <row r="497" spans="1:9" ht="9.6" customHeight="1" x14ac:dyDescent="0.2">
      <c r="A497" s="178"/>
      <c r="B497" s="221" t="s">
        <v>985</v>
      </c>
      <c r="C497" s="213" t="s">
        <v>986</v>
      </c>
      <c r="D497" s="214" t="s">
        <v>10473</v>
      </c>
      <c r="E497" s="215"/>
      <c r="F497" s="216">
        <v>11.88</v>
      </c>
      <c r="G497" s="215"/>
      <c r="H497" s="215"/>
      <c r="I497" s="355"/>
    </row>
    <row r="498" spans="1:9" ht="9.6" customHeight="1" x14ac:dyDescent="0.2">
      <c r="A498" s="178"/>
      <c r="B498" s="221" t="s">
        <v>985</v>
      </c>
      <c r="C498" s="213" t="s">
        <v>986</v>
      </c>
      <c r="D498" s="214" t="s">
        <v>10474</v>
      </c>
      <c r="E498" s="215"/>
      <c r="F498" s="216">
        <v>4.8</v>
      </c>
      <c r="G498" s="215"/>
      <c r="H498" s="215"/>
      <c r="I498" s="355"/>
    </row>
    <row r="499" spans="1:9" ht="9.6" customHeight="1" x14ac:dyDescent="0.2">
      <c r="A499" s="178"/>
      <c r="B499" s="221" t="s">
        <v>985</v>
      </c>
      <c r="C499" s="213" t="s">
        <v>986</v>
      </c>
      <c r="D499" s="214" t="s">
        <v>10475</v>
      </c>
      <c r="E499" s="215"/>
      <c r="F499" s="216">
        <v>3.14</v>
      </c>
      <c r="G499" s="215"/>
      <c r="H499" s="215"/>
      <c r="I499" s="355"/>
    </row>
    <row r="500" spans="1:9" ht="9.6" customHeight="1" x14ac:dyDescent="0.2">
      <c r="A500" s="177"/>
      <c r="B500" s="221" t="s">
        <v>985</v>
      </c>
      <c r="C500" s="210" t="s">
        <v>986</v>
      </c>
      <c r="D500" s="211" t="s">
        <v>3326</v>
      </c>
      <c r="E500" s="212"/>
      <c r="F500" s="210" t="s">
        <v>986</v>
      </c>
      <c r="G500" s="212"/>
      <c r="H500" s="212"/>
      <c r="I500" s="355"/>
    </row>
    <row r="501" spans="1:9" ht="9.6" customHeight="1" x14ac:dyDescent="0.2">
      <c r="A501" s="178"/>
      <c r="B501" s="221" t="s">
        <v>985</v>
      </c>
      <c r="C501" s="213" t="s">
        <v>986</v>
      </c>
      <c r="D501" s="214" t="s">
        <v>10476</v>
      </c>
      <c r="E501" s="215"/>
      <c r="F501" s="216">
        <v>4.1399999999999997</v>
      </c>
      <c r="G501" s="215"/>
      <c r="H501" s="215"/>
      <c r="I501" s="355"/>
    </row>
    <row r="502" spans="1:9" ht="9.6" customHeight="1" x14ac:dyDescent="0.2">
      <c r="A502" s="178"/>
      <c r="B502" s="221" t="s">
        <v>985</v>
      </c>
      <c r="C502" s="213" t="s">
        <v>986</v>
      </c>
      <c r="D502" s="214" t="s">
        <v>10470</v>
      </c>
      <c r="E502" s="215"/>
      <c r="F502" s="216">
        <v>4.8</v>
      </c>
      <c r="G502" s="215"/>
      <c r="H502" s="215"/>
      <c r="I502" s="355"/>
    </row>
    <row r="503" spans="1:9" ht="9.6" customHeight="1" x14ac:dyDescent="0.2">
      <c r="A503" s="177"/>
      <c r="B503" s="221" t="s">
        <v>985</v>
      </c>
      <c r="C503" s="210" t="s">
        <v>986</v>
      </c>
      <c r="D503" s="211" t="s">
        <v>3283</v>
      </c>
      <c r="E503" s="212"/>
      <c r="F503" s="210" t="s">
        <v>986</v>
      </c>
      <c r="G503" s="212"/>
      <c r="H503" s="212"/>
      <c r="I503" s="355"/>
    </row>
    <row r="504" spans="1:9" ht="9.6" customHeight="1" x14ac:dyDescent="0.2">
      <c r="A504" s="178"/>
      <c r="B504" s="221" t="s">
        <v>985</v>
      </c>
      <c r="C504" s="213" t="s">
        <v>986</v>
      </c>
      <c r="D504" s="214" t="s">
        <v>10477</v>
      </c>
      <c r="E504" s="215"/>
      <c r="F504" s="216">
        <v>3.64</v>
      </c>
      <c r="G504" s="215"/>
      <c r="H504" s="215"/>
      <c r="I504" s="355"/>
    </row>
    <row r="505" spans="1:9" ht="9.6" customHeight="1" x14ac:dyDescent="0.2">
      <c r="A505" s="179"/>
      <c r="B505" s="221" t="s">
        <v>985</v>
      </c>
      <c r="C505" s="217" t="s">
        <v>986</v>
      </c>
      <c r="D505" s="218" t="s">
        <v>1023</v>
      </c>
      <c r="E505" s="219"/>
      <c r="F505" s="220">
        <v>76.429999999999993</v>
      </c>
      <c r="G505" s="219"/>
      <c r="H505" s="219"/>
      <c r="I505" s="355"/>
    </row>
    <row r="506" spans="1:9" ht="24.95" customHeight="1" x14ac:dyDescent="0.25">
      <c r="A506" s="278" t="s">
        <v>1175</v>
      </c>
      <c r="B506" s="278" t="s">
        <v>979</v>
      </c>
      <c r="C506" s="279" t="s">
        <v>7268</v>
      </c>
      <c r="D506" s="280" t="s">
        <v>4862</v>
      </c>
      <c r="E506" s="281" t="s">
        <v>92</v>
      </c>
      <c r="F506" s="282">
        <v>3</v>
      </c>
      <c r="G506" s="67"/>
      <c r="H506" s="254">
        <f>ROUND(G506*F506,2)</f>
        <v>0</v>
      </c>
      <c r="I506" s="284"/>
    </row>
    <row r="507" spans="1:9" ht="36" x14ac:dyDescent="0.2">
      <c r="A507" s="175"/>
      <c r="B507" s="221" t="s">
        <v>1079</v>
      </c>
      <c r="C507" s="209"/>
      <c r="D507" s="227" t="s">
        <v>7269</v>
      </c>
      <c r="E507" s="209"/>
      <c r="F507" s="209"/>
      <c r="G507" s="209"/>
      <c r="H507" s="209"/>
      <c r="I507" s="355"/>
    </row>
    <row r="508" spans="1:9" ht="10.5" customHeight="1" x14ac:dyDescent="0.2">
      <c r="A508" s="177"/>
      <c r="B508" s="221" t="s">
        <v>985</v>
      </c>
      <c r="C508" s="210" t="s">
        <v>986</v>
      </c>
      <c r="D508" s="211" t="s">
        <v>4864</v>
      </c>
      <c r="E508" s="212"/>
      <c r="F508" s="210" t="s">
        <v>986</v>
      </c>
      <c r="G508" s="212"/>
      <c r="H508" s="212"/>
      <c r="I508" s="355"/>
    </row>
    <row r="509" spans="1:9" ht="10.5" customHeight="1" x14ac:dyDescent="0.2">
      <c r="A509" s="178"/>
      <c r="B509" s="221" t="s">
        <v>985</v>
      </c>
      <c r="C509" s="213" t="s">
        <v>986</v>
      </c>
      <c r="D509" s="214" t="s">
        <v>7270</v>
      </c>
      <c r="E509" s="215"/>
      <c r="F509" s="216">
        <v>3</v>
      </c>
      <c r="G509" s="215"/>
      <c r="H509" s="215"/>
      <c r="I509" s="355"/>
    </row>
    <row r="510" spans="1:9" ht="24.95" customHeight="1" x14ac:dyDescent="0.25">
      <c r="A510" s="278" t="s">
        <v>1180</v>
      </c>
      <c r="B510" s="278" t="s">
        <v>979</v>
      </c>
      <c r="C510" s="279" t="s">
        <v>7271</v>
      </c>
      <c r="D510" s="280" t="s">
        <v>7272</v>
      </c>
      <c r="E510" s="281" t="s">
        <v>106</v>
      </c>
      <c r="F510" s="282">
        <v>72</v>
      </c>
      <c r="G510" s="67"/>
      <c r="H510" s="254">
        <f>ROUND(G510*F510,2)</f>
        <v>0</v>
      </c>
      <c r="I510" s="284"/>
    </row>
    <row r="511" spans="1:9" ht="10.5" customHeight="1" x14ac:dyDescent="0.2">
      <c r="A511" s="178"/>
      <c r="B511" s="221" t="s">
        <v>985</v>
      </c>
      <c r="C511" s="213" t="s">
        <v>986</v>
      </c>
      <c r="D511" s="214" t="s">
        <v>10478</v>
      </c>
      <c r="E511" s="215"/>
      <c r="F511" s="216">
        <v>72</v>
      </c>
      <c r="G511" s="215"/>
      <c r="H511" s="215"/>
      <c r="I511" s="355"/>
    </row>
    <row r="512" spans="1:9" ht="24.95" customHeight="1" x14ac:dyDescent="0.25">
      <c r="A512" s="298"/>
      <c r="B512" s="351" t="s">
        <v>977</v>
      </c>
      <c r="C512" s="352" t="s">
        <v>1117</v>
      </c>
      <c r="D512" s="352" t="s">
        <v>971</v>
      </c>
      <c r="E512" s="353"/>
      <c r="F512" s="354"/>
      <c r="G512" s="354"/>
      <c r="H512" s="116">
        <f>SUM(H513:H517)</f>
        <v>0</v>
      </c>
      <c r="I512" s="277"/>
    </row>
    <row r="513" spans="1:9" ht="24.95" customHeight="1" x14ac:dyDescent="0.25">
      <c r="A513" s="278" t="s">
        <v>1184</v>
      </c>
      <c r="B513" s="278" t="s">
        <v>979</v>
      </c>
      <c r="C513" s="279" t="s">
        <v>3414</v>
      </c>
      <c r="D513" s="280" t="s">
        <v>3415</v>
      </c>
      <c r="E513" s="281" t="s">
        <v>100</v>
      </c>
      <c r="F513" s="282">
        <v>157.31800000000001</v>
      </c>
      <c r="G513" s="67"/>
      <c r="H513" s="254">
        <f>ROUND(G513*F513,2)</f>
        <v>0</v>
      </c>
      <c r="I513" s="284"/>
    </row>
    <row r="514" spans="1:9" ht="24.95" customHeight="1" x14ac:dyDescent="0.25">
      <c r="A514" s="278" t="s">
        <v>1188</v>
      </c>
      <c r="B514" s="278" t="s">
        <v>979</v>
      </c>
      <c r="C514" s="279" t="s">
        <v>1124</v>
      </c>
      <c r="D514" s="280" t="s">
        <v>3421</v>
      </c>
      <c r="E514" s="281" t="s">
        <v>100</v>
      </c>
      <c r="F514" s="282">
        <v>157.31800000000001</v>
      </c>
      <c r="G514" s="67"/>
      <c r="H514" s="254">
        <f>ROUND(G514*F514,2)</f>
        <v>0</v>
      </c>
      <c r="I514" s="284"/>
    </row>
    <row r="515" spans="1:9" ht="24.95" customHeight="1" x14ac:dyDescent="0.25">
      <c r="A515" s="278" t="s">
        <v>1192</v>
      </c>
      <c r="B515" s="278" t="s">
        <v>979</v>
      </c>
      <c r="C515" s="279" t="s">
        <v>1127</v>
      </c>
      <c r="D515" s="280" t="s">
        <v>3426</v>
      </c>
      <c r="E515" s="281" t="s">
        <v>100</v>
      </c>
      <c r="F515" s="282">
        <v>1415.8620000000001</v>
      </c>
      <c r="G515" s="67"/>
      <c r="H515" s="254">
        <f>ROUND(G515*F515,2)</f>
        <v>0</v>
      </c>
      <c r="I515" s="284"/>
    </row>
    <row r="516" spans="1:9" ht="10.5" customHeight="1" x14ac:dyDescent="0.2">
      <c r="A516" s="178"/>
      <c r="B516" s="221" t="s">
        <v>985</v>
      </c>
      <c r="C516" s="215"/>
      <c r="D516" s="214" t="s">
        <v>10479</v>
      </c>
      <c r="E516" s="215"/>
      <c r="F516" s="216">
        <v>1415.8620000000001</v>
      </c>
      <c r="G516" s="215"/>
      <c r="H516" s="215"/>
      <c r="I516" s="355"/>
    </row>
    <row r="517" spans="1:9" ht="24.95" customHeight="1" x14ac:dyDescent="0.25">
      <c r="A517" s="278" t="s">
        <v>1197</v>
      </c>
      <c r="B517" s="278" t="s">
        <v>979</v>
      </c>
      <c r="C517" s="279" t="s">
        <v>1132</v>
      </c>
      <c r="D517" s="280" t="s">
        <v>3432</v>
      </c>
      <c r="E517" s="281" t="s">
        <v>100</v>
      </c>
      <c r="F517" s="282">
        <v>157.31800000000001</v>
      </c>
      <c r="G517" s="67"/>
      <c r="H517" s="254">
        <f>ROUND(G517*F517,2)</f>
        <v>0</v>
      </c>
      <c r="I517" s="284"/>
    </row>
    <row r="518" spans="1:9" s="46" customFormat="1" ht="24.95" customHeight="1" x14ac:dyDescent="0.25">
      <c r="A518" s="298"/>
      <c r="B518" s="351" t="s">
        <v>977</v>
      </c>
      <c r="C518" s="352" t="s">
        <v>1135</v>
      </c>
      <c r="D518" s="352" t="s">
        <v>972</v>
      </c>
      <c r="E518" s="353"/>
      <c r="F518" s="354"/>
      <c r="G518" s="354"/>
      <c r="H518" s="116">
        <f>SUM(H519:H519)</f>
        <v>0</v>
      </c>
      <c r="I518" s="277"/>
    </row>
    <row r="519" spans="1:9" ht="24.95" customHeight="1" x14ac:dyDescent="0.25">
      <c r="A519" s="278" t="s">
        <v>1203</v>
      </c>
      <c r="B519" s="278" t="s">
        <v>979</v>
      </c>
      <c r="C519" s="279" t="s">
        <v>3435</v>
      </c>
      <c r="D519" s="280" t="s">
        <v>3436</v>
      </c>
      <c r="E519" s="281" t="s">
        <v>100</v>
      </c>
      <c r="F519" s="282">
        <v>40.927</v>
      </c>
      <c r="G519" s="67"/>
      <c r="H519" s="254">
        <f>ROUND(G519*F519,2)</f>
        <v>0</v>
      </c>
      <c r="I519" s="284"/>
    </row>
    <row r="520" spans="1:9" ht="24.95" customHeight="1" x14ac:dyDescent="0.2">
      <c r="A520" s="1054"/>
      <c r="B520" s="1055" t="s">
        <v>977</v>
      </c>
      <c r="C520" s="1056" t="s">
        <v>340</v>
      </c>
      <c r="D520" s="1056" t="s">
        <v>1139</v>
      </c>
      <c r="E520" s="1057"/>
      <c r="F520" s="1058"/>
      <c r="G520" s="1058"/>
      <c r="H520" s="1059">
        <f>H521+H529+H550+H645+H677+H1086+H1097+H1110+H1112+H1131+H1176+H1191+H1358+H1373+H1456+H1463+H1469</f>
        <v>0</v>
      </c>
      <c r="I520" s="1060"/>
    </row>
    <row r="521" spans="1:9" ht="24.95" customHeight="1" x14ac:dyDescent="0.25">
      <c r="A521" s="298"/>
      <c r="B521" s="351" t="s">
        <v>977</v>
      </c>
      <c r="C521" s="352" t="s">
        <v>1551</v>
      </c>
      <c r="D521" s="352" t="s">
        <v>2892</v>
      </c>
      <c r="E521" s="353"/>
      <c r="F521" s="354"/>
      <c r="G521" s="354"/>
      <c r="H521" s="116">
        <f>SUM(H522:H528)</f>
        <v>0</v>
      </c>
      <c r="I521" s="277"/>
    </row>
    <row r="522" spans="1:9" ht="24.95" customHeight="1" x14ac:dyDescent="0.25">
      <c r="A522" s="278" t="s">
        <v>1207</v>
      </c>
      <c r="B522" s="278" t="s">
        <v>979</v>
      </c>
      <c r="C522" s="279" t="s">
        <v>6417</v>
      </c>
      <c r="D522" s="280" t="s">
        <v>3461</v>
      </c>
      <c r="E522" s="281" t="s">
        <v>106</v>
      </c>
      <c r="F522" s="282">
        <v>35.43</v>
      </c>
      <c r="G522" s="67"/>
      <c r="H522" s="254">
        <f>ROUND(G522*F522,2)</f>
        <v>0</v>
      </c>
      <c r="I522" s="284"/>
    </row>
    <row r="523" spans="1:9" ht="48" x14ac:dyDescent="0.2">
      <c r="A523" s="175"/>
      <c r="B523" s="221" t="s">
        <v>1079</v>
      </c>
      <c r="C523" s="209"/>
      <c r="D523" s="227" t="s">
        <v>6418</v>
      </c>
      <c r="E523" s="209"/>
      <c r="F523" s="209"/>
      <c r="G523" s="209"/>
      <c r="H523" s="209"/>
      <c r="I523" s="355"/>
    </row>
    <row r="524" spans="1:9" s="46" customFormat="1" ht="10.5" customHeight="1" x14ac:dyDescent="0.25">
      <c r="A524" s="177"/>
      <c r="B524" s="221" t="s">
        <v>985</v>
      </c>
      <c r="C524" s="210" t="s">
        <v>986</v>
      </c>
      <c r="D524" s="211" t="s">
        <v>10323</v>
      </c>
      <c r="E524" s="212"/>
      <c r="F524" s="210" t="s">
        <v>986</v>
      </c>
      <c r="G524" s="212"/>
      <c r="H524" s="212"/>
      <c r="I524" s="355"/>
    </row>
    <row r="525" spans="1:9" ht="10.5" customHeight="1" x14ac:dyDescent="0.2">
      <c r="A525" s="178"/>
      <c r="B525" s="221" t="s">
        <v>985</v>
      </c>
      <c r="C525" s="213" t="s">
        <v>986</v>
      </c>
      <c r="D525" s="214" t="s">
        <v>10480</v>
      </c>
      <c r="E525" s="215"/>
      <c r="F525" s="216">
        <v>11.75</v>
      </c>
      <c r="G525" s="215"/>
      <c r="H525" s="215"/>
      <c r="I525" s="355"/>
    </row>
    <row r="526" spans="1:9" ht="10.5" customHeight="1" x14ac:dyDescent="0.2">
      <c r="A526" s="177"/>
      <c r="B526" s="221" t="s">
        <v>985</v>
      </c>
      <c r="C526" s="210" t="s">
        <v>986</v>
      </c>
      <c r="D526" s="211" t="s">
        <v>10336</v>
      </c>
      <c r="E526" s="212"/>
      <c r="F526" s="210" t="s">
        <v>986</v>
      </c>
      <c r="G526" s="212"/>
      <c r="H526" s="212"/>
      <c r="I526" s="355"/>
    </row>
    <row r="527" spans="1:9" s="46" customFormat="1" ht="10.5" customHeight="1" x14ac:dyDescent="0.25">
      <c r="A527" s="178"/>
      <c r="B527" s="221" t="s">
        <v>985</v>
      </c>
      <c r="C527" s="213" t="s">
        <v>986</v>
      </c>
      <c r="D527" s="214" t="s">
        <v>10337</v>
      </c>
      <c r="E527" s="215"/>
      <c r="F527" s="216">
        <v>23.68</v>
      </c>
      <c r="G527" s="215"/>
      <c r="H527" s="215"/>
      <c r="I527" s="355"/>
    </row>
    <row r="528" spans="1:9" ht="10.5" customHeight="1" x14ac:dyDescent="0.2">
      <c r="A528" s="179"/>
      <c r="B528" s="221" t="s">
        <v>985</v>
      </c>
      <c r="C528" s="217" t="s">
        <v>986</v>
      </c>
      <c r="D528" s="218" t="s">
        <v>1023</v>
      </c>
      <c r="E528" s="219"/>
      <c r="F528" s="220">
        <v>35.43</v>
      </c>
      <c r="G528" s="219"/>
      <c r="H528" s="219"/>
      <c r="I528" s="355"/>
    </row>
    <row r="529" spans="1:9" ht="24.95" customHeight="1" x14ac:dyDescent="0.25">
      <c r="A529" s="298"/>
      <c r="B529" s="351" t="s">
        <v>977</v>
      </c>
      <c r="C529" s="352" t="s">
        <v>3481</v>
      </c>
      <c r="D529" s="352" t="s">
        <v>2893</v>
      </c>
      <c r="E529" s="353"/>
      <c r="F529" s="354"/>
      <c r="G529" s="354"/>
      <c r="H529" s="116">
        <f>SUM(H530:H549)</f>
        <v>0</v>
      </c>
      <c r="I529" s="277"/>
    </row>
    <row r="530" spans="1:9" ht="24.95" customHeight="1" x14ac:dyDescent="0.25">
      <c r="A530" s="278" t="s">
        <v>1212</v>
      </c>
      <c r="B530" s="278" t="s">
        <v>979</v>
      </c>
      <c r="C530" s="279" t="s">
        <v>3482</v>
      </c>
      <c r="D530" s="280" t="s">
        <v>3483</v>
      </c>
      <c r="E530" s="281" t="s">
        <v>106</v>
      </c>
      <c r="F530" s="282">
        <v>21.6</v>
      </c>
      <c r="G530" s="67"/>
      <c r="H530" s="254">
        <f>ROUND(G530*F530,2)</f>
        <v>0</v>
      </c>
      <c r="I530" s="284"/>
    </row>
    <row r="531" spans="1:9" ht="10.5" customHeight="1" x14ac:dyDescent="0.2">
      <c r="A531" s="177"/>
      <c r="B531" s="221" t="s">
        <v>985</v>
      </c>
      <c r="C531" s="210" t="s">
        <v>986</v>
      </c>
      <c r="D531" s="211" t="s">
        <v>10481</v>
      </c>
      <c r="E531" s="212"/>
      <c r="F531" s="210" t="s">
        <v>986</v>
      </c>
      <c r="G531" s="212"/>
      <c r="H531" s="212"/>
      <c r="I531" s="355"/>
    </row>
    <row r="532" spans="1:9" ht="10.5" customHeight="1" x14ac:dyDescent="0.2">
      <c r="A532" s="178"/>
      <c r="B532" s="221" t="s">
        <v>985</v>
      </c>
      <c r="C532" s="213" t="s">
        <v>986</v>
      </c>
      <c r="D532" s="214" t="s">
        <v>10482</v>
      </c>
      <c r="E532" s="215"/>
      <c r="F532" s="216">
        <v>17.5</v>
      </c>
      <c r="G532" s="215"/>
      <c r="H532" s="215"/>
      <c r="I532" s="355"/>
    </row>
    <row r="533" spans="1:9" ht="10.5" customHeight="1" x14ac:dyDescent="0.2">
      <c r="A533" s="178"/>
      <c r="B533" s="221" t="s">
        <v>985</v>
      </c>
      <c r="C533" s="213" t="s">
        <v>986</v>
      </c>
      <c r="D533" s="214" t="s">
        <v>7277</v>
      </c>
      <c r="E533" s="215"/>
      <c r="F533" s="216">
        <v>4.0999999999999996</v>
      </c>
      <c r="G533" s="215"/>
      <c r="H533" s="215"/>
      <c r="I533" s="355"/>
    </row>
    <row r="534" spans="1:9" ht="10.5" customHeight="1" x14ac:dyDescent="0.2">
      <c r="A534" s="179"/>
      <c r="B534" s="221" t="s">
        <v>985</v>
      </c>
      <c r="C534" s="217" t="s">
        <v>986</v>
      </c>
      <c r="D534" s="218" t="s">
        <v>1023</v>
      </c>
      <c r="E534" s="219"/>
      <c r="F534" s="220">
        <v>21.6</v>
      </c>
      <c r="G534" s="219"/>
      <c r="H534" s="219"/>
      <c r="I534" s="355"/>
    </row>
    <row r="535" spans="1:9" s="46" customFormat="1" ht="24.95" customHeight="1" x14ac:dyDescent="0.25">
      <c r="A535" s="167" t="s">
        <v>1216</v>
      </c>
      <c r="B535" s="167" t="s">
        <v>1145</v>
      </c>
      <c r="C535" s="168" t="s">
        <v>3490</v>
      </c>
      <c r="D535" s="169" t="s">
        <v>3491</v>
      </c>
      <c r="E535" s="170" t="s">
        <v>106</v>
      </c>
      <c r="F535" s="171">
        <v>29.341000000000001</v>
      </c>
      <c r="G535" s="117"/>
      <c r="H535" s="172">
        <f>ROUND(G535*F535,2)</f>
        <v>0</v>
      </c>
      <c r="I535" s="284"/>
    </row>
    <row r="536" spans="1:9" ht="10.5" customHeight="1" x14ac:dyDescent="0.2">
      <c r="A536" s="177"/>
      <c r="B536" s="221" t="s">
        <v>985</v>
      </c>
      <c r="C536" s="210" t="s">
        <v>986</v>
      </c>
      <c r="D536" s="211" t="s">
        <v>10481</v>
      </c>
      <c r="E536" s="212"/>
      <c r="F536" s="210" t="s">
        <v>986</v>
      </c>
      <c r="G536" s="212"/>
      <c r="H536" s="212"/>
      <c r="I536" s="355"/>
    </row>
    <row r="537" spans="1:9" ht="10.5" customHeight="1" x14ac:dyDescent="0.2">
      <c r="A537" s="178"/>
      <c r="B537" s="221" t="s">
        <v>985</v>
      </c>
      <c r="C537" s="213" t="s">
        <v>986</v>
      </c>
      <c r="D537" s="214" t="s">
        <v>10482</v>
      </c>
      <c r="E537" s="215"/>
      <c r="F537" s="216">
        <v>17.5</v>
      </c>
      <c r="G537" s="215"/>
      <c r="H537" s="215"/>
      <c r="I537" s="355"/>
    </row>
    <row r="538" spans="1:9" ht="10.5" customHeight="1" x14ac:dyDescent="0.2">
      <c r="A538" s="178"/>
      <c r="B538" s="221" t="s">
        <v>985</v>
      </c>
      <c r="C538" s="213" t="s">
        <v>986</v>
      </c>
      <c r="D538" s="214" t="s">
        <v>7277</v>
      </c>
      <c r="E538" s="215"/>
      <c r="F538" s="216">
        <v>4.0999999999999996</v>
      </c>
      <c r="G538" s="215"/>
      <c r="H538" s="215"/>
      <c r="I538" s="355"/>
    </row>
    <row r="539" spans="1:9" ht="10.5" customHeight="1" x14ac:dyDescent="0.2">
      <c r="A539" s="181"/>
      <c r="B539" s="221" t="s">
        <v>985</v>
      </c>
      <c r="C539" s="223" t="s">
        <v>986</v>
      </c>
      <c r="D539" s="224" t="s">
        <v>988</v>
      </c>
      <c r="E539" s="225"/>
      <c r="F539" s="226">
        <v>21.6</v>
      </c>
      <c r="G539" s="225"/>
      <c r="H539" s="225"/>
      <c r="I539" s="355"/>
    </row>
    <row r="540" spans="1:9" ht="10.5" customHeight="1" x14ac:dyDescent="0.2">
      <c r="A540" s="178"/>
      <c r="B540" s="221" t="s">
        <v>985</v>
      </c>
      <c r="C540" s="213" t="s">
        <v>986</v>
      </c>
      <c r="D540" s="214" t="s">
        <v>7278</v>
      </c>
      <c r="E540" s="215"/>
      <c r="F540" s="216">
        <v>3.5750000000000002</v>
      </c>
      <c r="G540" s="215"/>
      <c r="H540" s="215"/>
      <c r="I540" s="355"/>
    </row>
    <row r="541" spans="1:9" ht="10.5" customHeight="1" x14ac:dyDescent="0.2">
      <c r="A541" s="179"/>
      <c r="B541" s="221" t="s">
        <v>985</v>
      </c>
      <c r="C541" s="217" t="s">
        <v>986</v>
      </c>
      <c r="D541" s="218" t="s">
        <v>1023</v>
      </c>
      <c r="E541" s="219"/>
      <c r="F541" s="220">
        <v>25.175000000000001</v>
      </c>
      <c r="G541" s="219"/>
      <c r="H541" s="219"/>
      <c r="I541" s="355"/>
    </row>
    <row r="542" spans="1:9" ht="10.5" customHeight="1" x14ac:dyDescent="0.2">
      <c r="A542" s="178"/>
      <c r="B542" s="221" t="s">
        <v>985</v>
      </c>
      <c r="C542" s="215"/>
      <c r="D542" s="214" t="s">
        <v>7279</v>
      </c>
      <c r="E542" s="215"/>
      <c r="F542" s="216">
        <v>29.341000000000001</v>
      </c>
      <c r="G542" s="215"/>
      <c r="H542" s="215"/>
      <c r="I542" s="355"/>
    </row>
    <row r="543" spans="1:9" ht="24.95" customHeight="1" x14ac:dyDescent="0.25">
      <c r="A543" s="278" t="s">
        <v>1220</v>
      </c>
      <c r="B543" s="278" t="s">
        <v>979</v>
      </c>
      <c r="C543" s="279" t="s">
        <v>3497</v>
      </c>
      <c r="D543" s="280" t="s">
        <v>3498</v>
      </c>
      <c r="E543" s="281" t="s">
        <v>125</v>
      </c>
      <c r="F543" s="282">
        <v>20.556999999999999</v>
      </c>
      <c r="G543" s="67"/>
      <c r="H543" s="254">
        <f>ROUND(G543*F543,2)</f>
        <v>0</v>
      </c>
      <c r="I543" s="284"/>
    </row>
    <row r="544" spans="1:9" ht="72" x14ac:dyDescent="0.2">
      <c r="A544" s="175"/>
      <c r="B544" s="221" t="s">
        <v>1079</v>
      </c>
      <c r="C544" s="209"/>
      <c r="D544" s="227" t="s">
        <v>3499</v>
      </c>
      <c r="E544" s="209"/>
      <c r="F544" s="209"/>
      <c r="G544" s="209"/>
      <c r="H544" s="209"/>
      <c r="I544" s="355"/>
    </row>
    <row r="545" spans="1:9" ht="9" customHeight="1" x14ac:dyDescent="0.2">
      <c r="A545" s="177"/>
      <c r="B545" s="221" t="s">
        <v>985</v>
      </c>
      <c r="C545" s="210" t="s">
        <v>986</v>
      </c>
      <c r="D545" s="211" t="s">
        <v>10481</v>
      </c>
      <c r="E545" s="212"/>
      <c r="F545" s="210" t="s">
        <v>986</v>
      </c>
      <c r="G545" s="212"/>
      <c r="H545" s="212"/>
      <c r="I545" s="355"/>
    </row>
    <row r="546" spans="1:9" ht="9" customHeight="1" x14ac:dyDescent="0.2">
      <c r="A546" s="178"/>
      <c r="B546" s="221" t="s">
        <v>985</v>
      </c>
      <c r="C546" s="213" t="s">
        <v>986</v>
      </c>
      <c r="D546" s="214" t="s">
        <v>10482</v>
      </c>
      <c r="E546" s="215"/>
      <c r="F546" s="216">
        <v>17.5</v>
      </c>
      <c r="G546" s="215"/>
      <c r="H546" s="215"/>
      <c r="I546" s="355"/>
    </row>
    <row r="547" spans="1:9" ht="9" customHeight="1" x14ac:dyDescent="0.2">
      <c r="A547" s="178"/>
      <c r="B547" s="221" t="s">
        <v>985</v>
      </c>
      <c r="C547" s="213" t="s">
        <v>986</v>
      </c>
      <c r="D547" s="214" t="s">
        <v>7280</v>
      </c>
      <c r="E547" s="215"/>
      <c r="F547" s="216">
        <v>3.0569999999999999</v>
      </c>
      <c r="G547" s="215"/>
      <c r="H547" s="215"/>
      <c r="I547" s="355"/>
    </row>
    <row r="548" spans="1:9" ht="9" customHeight="1" x14ac:dyDescent="0.2">
      <c r="A548" s="179"/>
      <c r="B548" s="221" t="s">
        <v>985</v>
      </c>
      <c r="C548" s="217" t="s">
        <v>986</v>
      </c>
      <c r="D548" s="218" t="s">
        <v>1023</v>
      </c>
      <c r="E548" s="219"/>
      <c r="F548" s="220">
        <v>20.556999999999999</v>
      </c>
      <c r="G548" s="219"/>
      <c r="H548" s="219"/>
      <c r="I548" s="355"/>
    </row>
    <row r="549" spans="1:9" ht="24.95" customHeight="1" x14ac:dyDescent="0.25">
      <c r="A549" s="278" t="s">
        <v>1224</v>
      </c>
      <c r="B549" s="278" t="s">
        <v>979</v>
      </c>
      <c r="C549" s="279" t="s">
        <v>7281</v>
      </c>
      <c r="D549" s="280" t="s">
        <v>7282</v>
      </c>
      <c r="E549" s="281" t="s">
        <v>1169</v>
      </c>
      <c r="F549" s="282">
        <v>220.583</v>
      </c>
      <c r="G549" s="67"/>
      <c r="H549" s="254">
        <f>ROUND(G549*F549,2)</f>
        <v>0</v>
      </c>
      <c r="I549" s="284"/>
    </row>
    <row r="550" spans="1:9" ht="24.95" customHeight="1" x14ac:dyDescent="0.25">
      <c r="A550" s="298"/>
      <c r="B550" s="351" t="s">
        <v>977</v>
      </c>
      <c r="C550" s="352" t="s">
        <v>342</v>
      </c>
      <c r="D550" s="352" t="s">
        <v>343</v>
      </c>
      <c r="E550" s="353"/>
      <c r="F550" s="354"/>
      <c r="G550" s="354"/>
      <c r="H550" s="116">
        <f>SUM(H551:H644)</f>
        <v>0</v>
      </c>
      <c r="I550" s="277"/>
    </row>
    <row r="551" spans="1:9" ht="24.95" customHeight="1" x14ac:dyDescent="0.25">
      <c r="A551" s="278" t="s">
        <v>1228</v>
      </c>
      <c r="B551" s="278" t="s">
        <v>979</v>
      </c>
      <c r="C551" s="279" t="s">
        <v>3513</v>
      </c>
      <c r="D551" s="280" t="s">
        <v>3514</v>
      </c>
      <c r="E551" s="281" t="s">
        <v>106</v>
      </c>
      <c r="F551" s="282">
        <v>246.63</v>
      </c>
      <c r="G551" s="67"/>
      <c r="H551" s="254">
        <f>ROUND(G551*F551,2)</f>
        <v>0</v>
      </c>
      <c r="I551" s="284"/>
    </row>
    <row r="552" spans="1:9" ht="9" customHeight="1" x14ac:dyDescent="0.2">
      <c r="A552" s="177"/>
      <c r="B552" s="221" t="s">
        <v>985</v>
      </c>
      <c r="C552" s="210" t="s">
        <v>986</v>
      </c>
      <c r="D552" s="211" t="s">
        <v>10483</v>
      </c>
      <c r="E552" s="212"/>
      <c r="F552" s="210" t="s">
        <v>986</v>
      </c>
      <c r="G552" s="212"/>
      <c r="H552" s="212"/>
      <c r="I552" s="355"/>
    </row>
    <row r="553" spans="1:9" ht="9" customHeight="1" x14ac:dyDescent="0.2">
      <c r="A553" s="178"/>
      <c r="B553" s="221" t="s">
        <v>985</v>
      </c>
      <c r="C553" s="213" t="s">
        <v>986</v>
      </c>
      <c r="D553" s="214" t="s">
        <v>10484</v>
      </c>
      <c r="E553" s="215"/>
      <c r="F553" s="216">
        <v>15.86</v>
      </c>
      <c r="G553" s="215"/>
      <c r="H553" s="215"/>
      <c r="I553" s="355"/>
    </row>
    <row r="554" spans="1:9" ht="9" customHeight="1" x14ac:dyDescent="0.2">
      <c r="A554" s="181"/>
      <c r="B554" s="221" t="s">
        <v>985</v>
      </c>
      <c r="C554" s="223" t="s">
        <v>986</v>
      </c>
      <c r="D554" s="224" t="s">
        <v>988</v>
      </c>
      <c r="E554" s="225"/>
      <c r="F554" s="226">
        <v>15.86</v>
      </c>
      <c r="G554" s="225"/>
      <c r="H554" s="225"/>
      <c r="I554" s="355"/>
    </row>
    <row r="555" spans="1:9" ht="9" customHeight="1" x14ac:dyDescent="0.2">
      <c r="A555" s="177"/>
      <c r="B555" s="221" t="s">
        <v>985</v>
      </c>
      <c r="C555" s="210" t="s">
        <v>986</v>
      </c>
      <c r="D555" s="211" t="s">
        <v>10323</v>
      </c>
      <c r="E555" s="212"/>
      <c r="F555" s="210" t="s">
        <v>986</v>
      </c>
      <c r="G555" s="212"/>
      <c r="H555" s="212"/>
      <c r="I555" s="355"/>
    </row>
    <row r="556" spans="1:9" s="46" customFormat="1" ht="9" customHeight="1" x14ac:dyDescent="0.25">
      <c r="A556" s="178"/>
      <c r="B556" s="221" t="s">
        <v>985</v>
      </c>
      <c r="C556" s="213" t="s">
        <v>986</v>
      </c>
      <c r="D556" s="214" t="s">
        <v>10324</v>
      </c>
      <c r="E556" s="215"/>
      <c r="F556" s="216">
        <v>11.75</v>
      </c>
      <c r="G556" s="215"/>
      <c r="H556" s="215"/>
      <c r="I556" s="355"/>
    </row>
    <row r="557" spans="1:9" ht="9" customHeight="1" x14ac:dyDescent="0.2">
      <c r="A557" s="181"/>
      <c r="B557" s="221" t="s">
        <v>985</v>
      </c>
      <c r="C557" s="223" t="s">
        <v>986</v>
      </c>
      <c r="D557" s="224" t="s">
        <v>988</v>
      </c>
      <c r="E557" s="225"/>
      <c r="F557" s="226">
        <v>11.75</v>
      </c>
      <c r="G557" s="225"/>
      <c r="H557" s="225"/>
      <c r="I557" s="355"/>
    </row>
    <row r="558" spans="1:9" ht="9" customHeight="1" x14ac:dyDescent="0.2">
      <c r="A558" s="177"/>
      <c r="B558" s="221" t="s">
        <v>985</v>
      </c>
      <c r="C558" s="210" t="s">
        <v>986</v>
      </c>
      <c r="D558" s="211" t="s">
        <v>10325</v>
      </c>
      <c r="E558" s="212"/>
      <c r="F558" s="210" t="s">
        <v>986</v>
      </c>
      <c r="G558" s="212"/>
      <c r="H558" s="212"/>
      <c r="I558" s="355"/>
    </row>
    <row r="559" spans="1:9" ht="9" customHeight="1" x14ac:dyDescent="0.2">
      <c r="A559" s="178"/>
      <c r="B559" s="221" t="s">
        <v>985</v>
      </c>
      <c r="C559" s="213" t="s">
        <v>986</v>
      </c>
      <c r="D559" s="214" t="s">
        <v>10326</v>
      </c>
      <c r="E559" s="215"/>
      <c r="F559" s="216">
        <v>11.47</v>
      </c>
      <c r="G559" s="215"/>
      <c r="H559" s="215"/>
      <c r="I559" s="355"/>
    </row>
    <row r="560" spans="1:9" ht="9" customHeight="1" x14ac:dyDescent="0.2">
      <c r="A560" s="178"/>
      <c r="B560" s="221" t="s">
        <v>985</v>
      </c>
      <c r="C560" s="213" t="s">
        <v>986</v>
      </c>
      <c r="D560" s="214" t="s">
        <v>10327</v>
      </c>
      <c r="E560" s="215"/>
      <c r="F560" s="216">
        <v>10.69</v>
      </c>
      <c r="G560" s="215"/>
      <c r="H560" s="215"/>
      <c r="I560" s="355"/>
    </row>
    <row r="561" spans="1:9" ht="9" customHeight="1" x14ac:dyDescent="0.2">
      <c r="A561" s="178"/>
      <c r="B561" s="221" t="s">
        <v>985</v>
      </c>
      <c r="C561" s="213" t="s">
        <v>986</v>
      </c>
      <c r="D561" s="214" t="s">
        <v>10328</v>
      </c>
      <c r="E561" s="215"/>
      <c r="F561" s="216">
        <v>11.31</v>
      </c>
      <c r="G561" s="215"/>
      <c r="H561" s="215"/>
      <c r="I561" s="355"/>
    </row>
    <row r="562" spans="1:9" ht="9" customHeight="1" x14ac:dyDescent="0.2">
      <c r="A562" s="178"/>
      <c r="B562" s="221" t="s">
        <v>985</v>
      </c>
      <c r="C562" s="213" t="s">
        <v>986</v>
      </c>
      <c r="D562" s="214" t="s">
        <v>10329</v>
      </c>
      <c r="E562" s="215"/>
      <c r="F562" s="216">
        <v>10.029999999999999</v>
      </c>
      <c r="G562" s="215"/>
      <c r="H562" s="215"/>
      <c r="I562" s="355"/>
    </row>
    <row r="563" spans="1:9" ht="9" customHeight="1" x14ac:dyDescent="0.2">
      <c r="A563" s="181"/>
      <c r="B563" s="221" t="s">
        <v>985</v>
      </c>
      <c r="C563" s="223" t="s">
        <v>986</v>
      </c>
      <c r="D563" s="224" t="s">
        <v>988</v>
      </c>
      <c r="E563" s="225"/>
      <c r="F563" s="226">
        <v>43.5</v>
      </c>
      <c r="G563" s="225"/>
      <c r="H563" s="225"/>
      <c r="I563" s="355"/>
    </row>
    <row r="564" spans="1:9" ht="9" customHeight="1" x14ac:dyDescent="0.2">
      <c r="A564" s="177"/>
      <c r="B564" s="221" t="s">
        <v>985</v>
      </c>
      <c r="C564" s="210" t="s">
        <v>986</v>
      </c>
      <c r="D564" s="211" t="s">
        <v>10485</v>
      </c>
      <c r="E564" s="212"/>
      <c r="F564" s="210" t="s">
        <v>986</v>
      </c>
      <c r="G564" s="212"/>
      <c r="H564" s="212"/>
      <c r="I564" s="355"/>
    </row>
    <row r="565" spans="1:9" ht="9" customHeight="1" x14ac:dyDescent="0.2">
      <c r="A565" s="178"/>
      <c r="B565" s="221" t="s">
        <v>985</v>
      </c>
      <c r="C565" s="213" t="s">
        <v>986</v>
      </c>
      <c r="D565" s="214" t="s">
        <v>10486</v>
      </c>
      <c r="E565" s="215"/>
      <c r="F565" s="216">
        <v>23.66</v>
      </c>
      <c r="G565" s="215"/>
      <c r="H565" s="215"/>
      <c r="I565" s="355"/>
    </row>
    <row r="566" spans="1:9" ht="9" customHeight="1" x14ac:dyDescent="0.2">
      <c r="A566" s="181"/>
      <c r="B566" s="221" t="s">
        <v>985</v>
      </c>
      <c r="C566" s="223" t="s">
        <v>986</v>
      </c>
      <c r="D566" s="224" t="s">
        <v>988</v>
      </c>
      <c r="E566" s="225"/>
      <c r="F566" s="226">
        <v>23.66</v>
      </c>
      <c r="G566" s="225"/>
      <c r="H566" s="225"/>
      <c r="I566" s="355"/>
    </row>
    <row r="567" spans="1:9" ht="9" customHeight="1" x14ac:dyDescent="0.2">
      <c r="A567" s="177"/>
      <c r="B567" s="221" t="s">
        <v>985</v>
      </c>
      <c r="C567" s="210" t="s">
        <v>986</v>
      </c>
      <c r="D567" s="211" t="s">
        <v>10330</v>
      </c>
      <c r="E567" s="212"/>
      <c r="F567" s="210" t="s">
        <v>986</v>
      </c>
      <c r="G567" s="212"/>
      <c r="H567" s="212"/>
      <c r="I567" s="355"/>
    </row>
    <row r="568" spans="1:9" ht="9" customHeight="1" x14ac:dyDescent="0.2">
      <c r="A568" s="178"/>
      <c r="B568" s="221" t="s">
        <v>985</v>
      </c>
      <c r="C568" s="213" t="s">
        <v>986</v>
      </c>
      <c r="D568" s="214" t="s">
        <v>10331</v>
      </c>
      <c r="E568" s="215"/>
      <c r="F568" s="216">
        <v>25.45</v>
      </c>
      <c r="G568" s="215"/>
      <c r="H568" s="215"/>
      <c r="I568" s="355"/>
    </row>
    <row r="569" spans="1:9" ht="9" customHeight="1" x14ac:dyDescent="0.2">
      <c r="A569" s="178"/>
      <c r="B569" s="221" t="s">
        <v>985</v>
      </c>
      <c r="C569" s="213" t="s">
        <v>986</v>
      </c>
      <c r="D569" s="214" t="s">
        <v>10332</v>
      </c>
      <c r="E569" s="215"/>
      <c r="F569" s="216">
        <v>26.08</v>
      </c>
      <c r="G569" s="215"/>
      <c r="H569" s="215"/>
      <c r="I569" s="355"/>
    </row>
    <row r="570" spans="1:9" ht="9" customHeight="1" x14ac:dyDescent="0.2">
      <c r="A570" s="178"/>
      <c r="B570" s="221" t="s">
        <v>985</v>
      </c>
      <c r="C570" s="213" t="s">
        <v>986</v>
      </c>
      <c r="D570" s="214" t="s">
        <v>10333</v>
      </c>
      <c r="E570" s="215"/>
      <c r="F570" s="216">
        <v>26.83</v>
      </c>
      <c r="G570" s="215"/>
      <c r="H570" s="215"/>
      <c r="I570" s="355"/>
    </row>
    <row r="571" spans="1:9" ht="9" customHeight="1" x14ac:dyDescent="0.2">
      <c r="A571" s="178"/>
      <c r="B571" s="221" t="s">
        <v>985</v>
      </c>
      <c r="C571" s="213" t="s">
        <v>986</v>
      </c>
      <c r="D571" s="214" t="s">
        <v>10334</v>
      </c>
      <c r="E571" s="215"/>
      <c r="F571" s="216">
        <v>26.83</v>
      </c>
      <c r="G571" s="215"/>
      <c r="H571" s="215"/>
      <c r="I571" s="355"/>
    </row>
    <row r="572" spans="1:9" ht="9" customHeight="1" x14ac:dyDescent="0.2">
      <c r="A572" s="178"/>
      <c r="B572" s="221" t="s">
        <v>985</v>
      </c>
      <c r="C572" s="213" t="s">
        <v>986</v>
      </c>
      <c r="D572" s="214" t="s">
        <v>10335</v>
      </c>
      <c r="E572" s="215"/>
      <c r="F572" s="216">
        <v>17.37</v>
      </c>
      <c r="G572" s="215"/>
      <c r="H572" s="215"/>
      <c r="I572" s="355"/>
    </row>
    <row r="573" spans="1:9" ht="9" customHeight="1" x14ac:dyDescent="0.2">
      <c r="A573" s="181"/>
      <c r="B573" s="221" t="s">
        <v>985</v>
      </c>
      <c r="C573" s="223" t="s">
        <v>986</v>
      </c>
      <c r="D573" s="224" t="s">
        <v>988</v>
      </c>
      <c r="E573" s="225"/>
      <c r="F573" s="226">
        <v>122.56</v>
      </c>
      <c r="G573" s="225"/>
      <c r="H573" s="225"/>
      <c r="I573" s="355"/>
    </row>
    <row r="574" spans="1:9" ht="9" customHeight="1" x14ac:dyDescent="0.2">
      <c r="A574" s="177"/>
      <c r="B574" s="221" t="s">
        <v>985</v>
      </c>
      <c r="C574" s="210" t="s">
        <v>986</v>
      </c>
      <c r="D574" s="211" t="s">
        <v>10336</v>
      </c>
      <c r="E574" s="212"/>
      <c r="F574" s="210" t="s">
        <v>986</v>
      </c>
      <c r="G574" s="212"/>
      <c r="H574" s="212"/>
      <c r="I574" s="355"/>
    </row>
    <row r="575" spans="1:9" ht="9" customHeight="1" x14ac:dyDescent="0.2">
      <c r="A575" s="178"/>
      <c r="B575" s="221" t="s">
        <v>985</v>
      </c>
      <c r="C575" s="213" t="s">
        <v>986</v>
      </c>
      <c r="D575" s="214" t="s">
        <v>10337</v>
      </c>
      <c r="E575" s="215"/>
      <c r="F575" s="216">
        <v>23.68</v>
      </c>
      <c r="G575" s="215"/>
      <c r="H575" s="215"/>
      <c r="I575" s="355"/>
    </row>
    <row r="576" spans="1:9" ht="9" customHeight="1" x14ac:dyDescent="0.2">
      <c r="A576" s="181"/>
      <c r="B576" s="221" t="s">
        <v>985</v>
      </c>
      <c r="C576" s="223" t="s">
        <v>986</v>
      </c>
      <c r="D576" s="224" t="s">
        <v>988</v>
      </c>
      <c r="E576" s="225"/>
      <c r="F576" s="226">
        <v>23.68</v>
      </c>
      <c r="G576" s="225"/>
      <c r="H576" s="225"/>
      <c r="I576" s="355"/>
    </row>
    <row r="577" spans="1:9" ht="9" customHeight="1" x14ac:dyDescent="0.2">
      <c r="A577" s="177"/>
      <c r="B577" s="221" t="s">
        <v>985</v>
      </c>
      <c r="C577" s="210" t="s">
        <v>986</v>
      </c>
      <c r="D577" s="211" t="s">
        <v>10338</v>
      </c>
      <c r="E577" s="212"/>
      <c r="F577" s="210" t="s">
        <v>986</v>
      </c>
      <c r="G577" s="212"/>
      <c r="H577" s="212"/>
      <c r="I577" s="355"/>
    </row>
    <row r="578" spans="1:9" ht="9" customHeight="1" x14ac:dyDescent="0.2">
      <c r="A578" s="178"/>
      <c r="B578" s="221" t="s">
        <v>985</v>
      </c>
      <c r="C578" s="213" t="s">
        <v>986</v>
      </c>
      <c r="D578" s="214" t="s">
        <v>10487</v>
      </c>
      <c r="E578" s="215"/>
      <c r="F578" s="216">
        <v>5.62</v>
      </c>
      <c r="G578" s="215"/>
      <c r="H578" s="215"/>
      <c r="I578" s="355"/>
    </row>
    <row r="579" spans="1:9" ht="9" customHeight="1" x14ac:dyDescent="0.2">
      <c r="A579" s="179"/>
      <c r="B579" s="221" t="s">
        <v>985</v>
      </c>
      <c r="C579" s="217" t="s">
        <v>986</v>
      </c>
      <c r="D579" s="218" t="s">
        <v>1023</v>
      </c>
      <c r="E579" s="219"/>
      <c r="F579" s="220">
        <v>246.63</v>
      </c>
      <c r="G579" s="219"/>
      <c r="H579" s="219"/>
      <c r="I579" s="355"/>
    </row>
    <row r="580" spans="1:9" ht="24.95" customHeight="1" x14ac:dyDescent="0.25">
      <c r="A580" s="167" t="s">
        <v>46</v>
      </c>
      <c r="B580" s="167" t="s">
        <v>1145</v>
      </c>
      <c r="C580" s="168" t="s">
        <v>3524</v>
      </c>
      <c r="D580" s="169" t="s">
        <v>3525</v>
      </c>
      <c r="E580" s="170" t="s">
        <v>106</v>
      </c>
      <c r="F580" s="171">
        <v>16.652999999999999</v>
      </c>
      <c r="G580" s="117"/>
      <c r="H580" s="172">
        <f>ROUND(G580*F580,2)</f>
        <v>0</v>
      </c>
      <c r="I580" s="284"/>
    </row>
    <row r="581" spans="1:9" ht="10.5" customHeight="1" x14ac:dyDescent="0.2">
      <c r="A581" s="177"/>
      <c r="B581" s="221" t="s">
        <v>985</v>
      </c>
      <c r="C581" s="210" t="s">
        <v>986</v>
      </c>
      <c r="D581" s="211" t="s">
        <v>10483</v>
      </c>
      <c r="E581" s="212"/>
      <c r="F581" s="210" t="s">
        <v>986</v>
      </c>
      <c r="G581" s="212"/>
      <c r="H581" s="212"/>
      <c r="I581" s="355"/>
    </row>
    <row r="582" spans="1:9" ht="10.5" customHeight="1" x14ac:dyDescent="0.2">
      <c r="A582" s="178"/>
      <c r="B582" s="221" t="s">
        <v>985</v>
      </c>
      <c r="C582" s="213" t="s">
        <v>986</v>
      </c>
      <c r="D582" s="214" t="s">
        <v>10484</v>
      </c>
      <c r="E582" s="215"/>
      <c r="F582" s="216">
        <v>15.86</v>
      </c>
      <c r="G582" s="215"/>
      <c r="H582" s="215"/>
      <c r="I582" s="355"/>
    </row>
    <row r="583" spans="1:9" ht="10.5" customHeight="1" x14ac:dyDescent="0.2">
      <c r="A583" s="178"/>
      <c r="B583" s="221" t="s">
        <v>985</v>
      </c>
      <c r="C583" s="213" t="s">
        <v>986</v>
      </c>
      <c r="D583" s="214" t="s">
        <v>10488</v>
      </c>
      <c r="E583" s="215"/>
      <c r="F583" s="216">
        <v>0.79300000000000004</v>
      </c>
      <c r="G583" s="215"/>
      <c r="H583" s="215"/>
      <c r="I583" s="355"/>
    </row>
    <row r="584" spans="1:9" ht="10.5" customHeight="1" x14ac:dyDescent="0.2">
      <c r="A584" s="179"/>
      <c r="B584" s="221" t="s">
        <v>985</v>
      </c>
      <c r="C584" s="217" t="s">
        <v>986</v>
      </c>
      <c r="D584" s="218" t="s">
        <v>1023</v>
      </c>
      <c r="E584" s="219"/>
      <c r="F584" s="220">
        <v>16.652999999999999</v>
      </c>
      <c r="G584" s="219"/>
      <c r="H584" s="219"/>
      <c r="I584" s="355"/>
    </row>
    <row r="585" spans="1:9" ht="24.95" customHeight="1" x14ac:dyDescent="0.25">
      <c r="A585" s="167" t="s">
        <v>48</v>
      </c>
      <c r="B585" s="167" t="s">
        <v>1145</v>
      </c>
      <c r="C585" s="168" t="s">
        <v>7291</v>
      </c>
      <c r="D585" s="169" t="s">
        <v>7292</v>
      </c>
      <c r="E585" s="170" t="s">
        <v>106</v>
      </c>
      <c r="F585" s="171">
        <v>217.46600000000001</v>
      </c>
      <c r="G585" s="117"/>
      <c r="H585" s="172">
        <f>ROUND(G585*F585,2)</f>
        <v>0</v>
      </c>
      <c r="I585" s="284"/>
    </row>
    <row r="586" spans="1:9" ht="10.5" customHeight="1" x14ac:dyDescent="0.2">
      <c r="A586" s="178"/>
      <c r="B586" s="221" t="s">
        <v>985</v>
      </c>
      <c r="C586" s="213" t="s">
        <v>986</v>
      </c>
      <c r="D586" s="214" t="s">
        <v>10489</v>
      </c>
      <c r="E586" s="215"/>
      <c r="F586" s="216">
        <v>11.75</v>
      </c>
      <c r="G586" s="215"/>
      <c r="H586" s="215"/>
      <c r="I586" s="355"/>
    </row>
    <row r="587" spans="1:9" ht="10.5" customHeight="1" x14ac:dyDescent="0.2">
      <c r="A587" s="178"/>
      <c r="B587" s="221" t="s">
        <v>985</v>
      </c>
      <c r="C587" s="213" t="s">
        <v>986</v>
      </c>
      <c r="D587" s="214" t="s">
        <v>10341</v>
      </c>
      <c r="E587" s="215"/>
      <c r="F587" s="216">
        <v>43.5</v>
      </c>
      <c r="G587" s="215"/>
      <c r="H587" s="215"/>
      <c r="I587" s="355"/>
    </row>
    <row r="588" spans="1:9" ht="10.5" customHeight="1" x14ac:dyDescent="0.2">
      <c r="A588" s="178"/>
      <c r="B588" s="221" t="s">
        <v>985</v>
      </c>
      <c r="C588" s="213" t="s">
        <v>986</v>
      </c>
      <c r="D588" s="214" t="s">
        <v>10490</v>
      </c>
      <c r="E588" s="215"/>
      <c r="F588" s="216">
        <v>122.56</v>
      </c>
      <c r="G588" s="215"/>
      <c r="H588" s="215"/>
      <c r="I588" s="355"/>
    </row>
    <row r="589" spans="1:9" ht="10.5" customHeight="1" x14ac:dyDescent="0.2">
      <c r="A589" s="178"/>
      <c r="B589" s="221" t="s">
        <v>985</v>
      </c>
      <c r="C589" s="213" t="s">
        <v>986</v>
      </c>
      <c r="D589" s="214" t="s">
        <v>10491</v>
      </c>
      <c r="E589" s="215"/>
      <c r="F589" s="216">
        <v>23.68</v>
      </c>
      <c r="G589" s="215"/>
      <c r="H589" s="215"/>
      <c r="I589" s="355"/>
    </row>
    <row r="590" spans="1:9" ht="10.5" customHeight="1" x14ac:dyDescent="0.2">
      <c r="A590" s="178"/>
      <c r="B590" s="221" t="s">
        <v>985</v>
      </c>
      <c r="C590" s="213" t="s">
        <v>986</v>
      </c>
      <c r="D590" s="214" t="s">
        <v>10492</v>
      </c>
      <c r="E590" s="215"/>
      <c r="F590" s="216">
        <v>5.62</v>
      </c>
      <c r="G590" s="215"/>
      <c r="H590" s="215"/>
      <c r="I590" s="355"/>
    </row>
    <row r="591" spans="1:9" ht="10.5" customHeight="1" x14ac:dyDescent="0.2">
      <c r="A591" s="181"/>
      <c r="B591" s="221" t="s">
        <v>985</v>
      </c>
      <c r="C591" s="223" t="s">
        <v>986</v>
      </c>
      <c r="D591" s="224" t="s">
        <v>988</v>
      </c>
      <c r="E591" s="225"/>
      <c r="F591" s="226">
        <v>207.11</v>
      </c>
      <c r="G591" s="225"/>
      <c r="H591" s="225"/>
      <c r="I591" s="355"/>
    </row>
    <row r="592" spans="1:9" ht="10.5" customHeight="1" x14ac:dyDescent="0.2">
      <c r="A592" s="178"/>
      <c r="B592" s="221" t="s">
        <v>985</v>
      </c>
      <c r="C592" s="213" t="s">
        <v>986</v>
      </c>
      <c r="D592" s="214" t="s">
        <v>10493</v>
      </c>
      <c r="E592" s="215"/>
      <c r="F592" s="216">
        <v>10.356</v>
      </c>
      <c r="G592" s="215"/>
      <c r="H592" s="215"/>
      <c r="I592" s="355"/>
    </row>
    <row r="593" spans="1:9" ht="10.5" customHeight="1" x14ac:dyDescent="0.2">
      <c r="A593" s="179"/>
      <c r="B593" s="221" t="s">
        <v>985</v>
      </c>
      <c r="C593" s="217" t="s">
        <v>986</v>
      </c>
      <c r="D593" s="218" t="s">
        <v>1023</v>
      </c>
      <c r="E593" s="219"/>
      <c r="F593" s="220">
        <v>217.46600000000001</v>
      </c>
      <c r="G593" s="219"/>
      <c r="H593" s="219"/>
      <c r="I593" s="355"/>
    </row>
    <row r="594" spans="1:9" ht="24.95" customHeight="1" x14ac:dyDescent="0.25">
      <c r="A594" s="167" t="s">
        <v>50</v>
      </c>
      <c r="B594" s="167" t="s">
        <v>1145</v>
      </c>
      <c r="C594" s="168" t="s">
        <v>7288</v>
      </c>
      <c r="D594" s="169" t="s">
        <v>7289</v>
      </c>
      <c r="E594" s="170" t="s">
        <v>106</v>
      </c>
      <c r="F594" s="171">
        <v>26.026</v>
      </c>
      <c r="G594" s="117"/>
      <c r="H594" s="172">
        <f>ROUND(G594*F594,2)</f>
        <v>0</v>
      </c>
      <c r="I594" s="284"/>
    </row>
    <row r="595" spans="1:9" ht="10.5" customHeight="1" x14ac:dyDescent="0.2">
      <c r="A595" s="177"/>
      <c r="B595" s="221" t="s">
        <v>985</v>
      </c>
      <c r="C595" s="210" t="s">
        <v>986</v>
      </c>
      <c r="D595" s="211" t="s">
        <v>10485</v>
      </c>
      <c r="E595" s="212"/>
      <c r="F595" s="210" t="s">
        <v>986</v>
      </c>
      <c r="G595" s="212"/>
      <c r="H595" s="212"/>
      <c r="I595" s="355"/>
    </row>
    <row r="596" spans="1:9" ht="10.5" customHeight="1" x14ac:dyDescent="0.2">
      <c r="A596" s="178"/>
      <c r="B596" s="221" t="s">
        <v>985</v>
      </c>
      <c r="C596" s="213" t="s">
        <v>986</v>
      </c>
      <c r="D596" s="214" t="s">
        <v>10486</v>
      </c>
      <c r="E596" s="215"/>
      <c r="F596" s="216">
        <v>23.66</v>
      </c>
      <c r="G596" s="215"/>
      <c r="H596" s="215"/>
      <c r="I596" s="355"/>
    </row>
    <row r="597" spans="1:9" ht="10.5" customHeight="1" x14ac:dyDescent="0.2">
      <c r="A597" s="178"/>
      <c r="B597" s="221" t="s">
        <v>985</v>
      </c>
      <c r="C597" s="213" t="s">
        <v>986</v>
      </c>
      <c r="D597" s="214" t="s">
        <v>10494</v>
      </c>
      <c r="E597" s="215"/>
      <c r="F597" s="216">
        <v>2.3660000000000001</v>
      </c>
      <c r="G597" s="215"/>
      <c r="H597" s="215"/>
      <c r="I597" s="355"/>
    </row>
    <row r="598" spans="1:9" ht="10.5" customHeight="1" x14ac:dyDescent="0.2">
      <c r="A598" s="179"/>
      <c r="B598" s="221" t="s">
        <v>985</v>
      </c>
      <c r="C598" s="217" t="s">
        <v>986</v>
      </c>
      <c r="D598" s="218" t="s">
        <v>1023</v>
      </c>
      <c r="E598" s="219"/>
      <c r="F598" s="220">
        <v>26.026</v>
      </c>
      <c r="G598" s="219"/>
      <c r="H598" s="219"/>
      <c r="I598" s="355"/>
    </row>
    <row r="599" spans="1:9" ht="24.95" customHeight="1" x14ac:dyDescent="0.25">
      <c r="A599" s="278" t="s">
        <v>1243</v>
      </c>
      <c r="B599" s="278" t="s">
        <v>979</v>
      </c>
      <c r="C599" s="279" t="s">
        <v>7295</v>
      </c>
      <c r="D599" s="280" t="s">
        <v>7296</v>
      </c>
      <c r="E599" s="281" t="s">
        <v>106</v>
      </c>
      <c r="F599" s="282">
        <v>10.91</v>
      </c>
      <c r="G599" s="67"/>
      <c r="H599" s="254">
        <f>ROUND(G599*F599,2)</f>
        <v>0</v>
      </c>
      <c r="I599" s="284"/>
    </row>
    <row r="600" spans="1:9" ht="10.5" customHeight="1" x14ac:dyDescent="0.2">
      <c r="A600" s="177"/>
      <c r="B600" s="221" t="s">
        <v>985</v>
      </c>
      <c r="C600" s="210" t="s">
        <v>986</v>
      </c>
      <c r="D600" s="211" t="s">
        <v>10495</v>
      </c>
      <c r="E600" s="212"/>
      <c r="F600" s="210" t="s">
        <v>986</v>
      </c>
      <c r="G600" s="212"/>
      <c r="H600" s="212"/>
      <c r="I600" s="355"/>
    </row>
    <row r="601" spans="1:9" ht="10.5" customHeight="1" x14ac:dyDescent="0.2">
      <c r="A601" s="178"/>
      <c r="B601" s="221" t="s">
        <v>985</v>
      </c>
      <c r="C601" s="213" t="s">
        <v>986</v>
      </c>
      <c r="D601" s="214" t="s">
        <v>10496</v>
      </c>
      <c r="E601" s="215"/>
      <c r="F601" s="216">
        <v>10.91</v>
      </c>
      <c r="G601" s="215"/>
      <c r="H601" s="215"/>
      <c r="I601" s="355"/>
    </row>
    <row r="602" spans="1:9" ht="24.95" customHeight="1" x14ac:dyDescent="0.25">
      <c r="A602" s="167" t="s">
        <v>1248</v>
      </c>
      <c r="B602" s="167" t="s">
        <v>1145</v>
      </c>
      <c r="C602" s="168" t="s">
        <v>7299</v>
      </c>
      <c r="D602" s="169" t="s">
        <v>7300</v>
      </c>
      <c r="E602" s="170" t="s">
        <v>106</v>
      </c>
      <c r="F602" s="171">
        <v>11.456</v>
      </c>
      <c r="G602" s="117"/>
      <c r="H602" s="172">
        <f>ROUND(G602*F602,2)</f>
        <v>0</v>
      </c>
      <c r="I602" s="284"/>
    </row>
    <row r="603" spans="1:9" ht="10.5" customHeight="1" x14ac:dyDescent="0.2">
      <c r="A603" s="177"/>
      <c r="B603" s="221" t="s">
        <v>985</v>
      </c>
      <c r="C603" s="210" t="s">
        <v>986</v>
      </c>
      <c r="D603" s="211" t="s">
        <v>10495</v>
      </c>
      <c r="E603" s="212"/>
      <c r="F603" s="210" t="s">
        <v>986</v>
      </c>
      <c r="G603" s="212"/>
      <c r="H603" s="212"/>
      <c r="I603" s="355"/>
    </row>
    <row r="604" spans="1:9" ht="10.5" customHeight="1" x14ac:dyDescent="0.2">
      <c r="A604" s="178"/>
      <c r="B604" s="221" t="s">
        <v>985</v>
      </c>
      <c r="C604" s="213" t="s">
        <v>986</v>
      </c>
      <c r="D604" s="214" t="s">
        <v>10497</v>
      </c>
      <c r="E604" s="215"/>
      <c r="F604" s="216">
        <v>10.91</v>
      </c>
      <c r="G604" s="215"/>
      <c r="H604" s="215"/>
      <c r="I604" s="355"/>
    </row>
    <row r="605" spans="1:9" ht="10.5" customHeight="1" x14ac:dyDescent="0.2">
      <c r="A605" s="178"/>
      <c r="B605" s="221" t="s">
        <v>985</v>
      </c>
      <c r="C605" s="213" t="s">
        <v>986</v>
      </c>
      <c r="D605" s="214" t="s">
        <v>10498</v>
      </c>
      <c r="E605" s="215"/>
      <c r="F605" s="216">
        <v>0.54600000000000004</v>
      </c>
      <c r="G605" s="215"/>
      <c r="H605" s="215"/>
      <c r="I605" s="355"/>
    </row>
    <row r="606" spans="1:9" ht="10.5" customHeight="1" x14ac:dyDescent="0.2">
      <c r="A606" s="179"/>
      <c r="B606" s="221" t="s">
        <v>985</v>
      </c>
      <c r="C606" s="217" t="s">
        <v>986</v>
      </c>
      <c r="D606" s="218" t="s">
        <v>1023</v>
      </c>
      <c r="E606" s="219"/>
      <c r="F606" s="220">
        <v>11.456</v>
      </c>
      <c r="G606" s="219"/>
      <c r="H606" s="219"/>
      <c r="I606" s="355"/>
    </row>
    <row r="607" spans="1:9" ht="24.95" customHeight="1" x14ac:dyDescent="0.25">
      <c r="A607" s="278" t="s">
        <v>1253</v>
      </c>
      <c r="B607" s="278" t="s">
        <v>979</v>
      </c>
      <c r="C607" s="279" t="s">
        <v>3542</v>
      </c>
      <c r="D607" s="280" t="s">
        <v>3543</v>
      </c>
      <c r="E607" s="281" t="s">
        <v>106</v>
      </c>
      <c r="F607" s="282">
        <v>17.5</v>
      </c>
      <c r="G607" s="67"/>
      <c r="H607" s="254">
        <f>ROUND(G607*F607,2)</f>
        <v>0</v>
      </c>
      <c r="I607" s="284"/>
    </row>
    <row r="608" spans="1:9" ht="10.5" customHeight="1" x14ac:dyDescent="0.2">
      <c r="A608" s="177"/>
      <c r="B608" s="221" t="s">
        <v>985</v>
      </c>
      <c r="C608" s="210" t="s">
        <v>986</v>
      </c>
      <c r="D608" s="211" t="s">
        <v>10481</v>
      </c>
      <c r="E608" s="212"/>
      <c r="F608" s="210" t="s">
        <v>986</v>
      </c>
      <c r="G608" s="212"/>
      <c r="H608" s="212"/>
      <c r="I608" s="355"/>
    </row>
    <row r="609" spans="1:9" ht="10.5" customHeight="1" x14ac:dyDescent="0.2">
      <c r="A609" s="178"/>
      <c r="B609" s="221" t="s">
        <v>985</v>
      </c>
      <c r="C609" s="213" t="s">
        <v>986</v>
      </c>
      <c r="D609" s="214" t="s">
        <v>10499</v>
      </c>
      <c r="E609" s="215"/>
      <c r="F609" s="216">
        <v>17.5</v>
      </c>
      <c r="G609" s="215"/>
      <c r="H609" s="215"/>
      <c r="I609" s="355"/>
    </row>
    <row r="610" spans="1:9" ht="24.95" customHeight="1" x14ac:dyDescent="0.25">
      <c r="A610" s="167" t="s">
        <v>1258</v>
      </c>
      <c r="B610" s="167" t="s">
        <v>1145</v>
      </c>
      <c r="C610" s="168" t="s">
        <v>3548</v>
      </c>
      <c r="D610" s="169" t="s">
        <v>3549</v>
      </c>
      <c r="E610" s="170" t="s">
        <v>106</v>
      </c>
      <c r="F610" s="171">
        <v>17.850000000000001</v>
      </c>
      <c r="G610" s="117"/>
      <c r="H610" s="172">
        <f>ROUND(G610*F610,2)</f>
        <v>0</v>
      </c>
      <c r="I610" s="284"/>
    </row>
    <row r="611" spans="1:9" ht="96" x14ac:dyDescent="0.2">
      <c r="A611" s="175"/>
      <c r="B611" s="221" t="s">
        <v>1079</v>
      </c>
      <c r="C611" s="209"/>
      <c r="D611" s="227" t="s">
        <v>7303</v>
      </c>
      <c r="E611" s="209"/>
      <c r="F611" s="209"/>
      <c r="G611" s="209"/>
      <c r="H611" s="209"/>
      <c r="I611" s="355"/>
    </row>
    <row r="612" spans="1:9" ht="10.5" customHeight="1" x14ac:dyDescent="0.2">
      <c r="A612" s="177"/>
      <c r="B612" s="221" t="s">
        <v>985</v>
      </c>
      <c r="C612" s="210" t="s">
        <v>986</v>
      </c>
      <c r="D612" s="211" t="s">
        <v>10481</v>
      </c>
      <c r="E612" s="212"/>
      <c r="F612" s="210" t="s">
        <v>986</v>
      </c>
      <c r="G612" s="212"/>
      <c r="H612" s="212"/>
      <c r="I612" s="355"/>
    </row>
    <row r="613" spans="1:9" ht="10.5" customHeight="1" x14ac:dyDescent="0.2">
      <c r="A613" s="178"/>
      <c r="B613" s="221" t="s">
        <v>985</v>
      </c>
      <c r="C613" s="213" t="s">
        <v>986</v>
      </c>
      <c r="D613" s="214" t="s">
        <v>10499</v>
      </c>
      <c r="E613" s="215"/>
      <c r="F613" s="216">
        <v>17.5</v>
      </c>
      <c r="G613" s="215"/>
      <c r="H613" s="215"/>
      <c r="I613" s="355"/>
    </row>
    <row r="614" spans="1:9" ht="10.5" customHeight="1" x14ac:dyDescent="0.2">
      <c r="A614" s="178"/>
      <c r="B614" s="221" t="s">
        <v>985</v>
      </c>
      <c r="C614" s="213" t="s">
        <v>986</v>
      </c>
      <c r="D614" s="214" t="s">
        <v>7304</v>
      </c>
      <c r="E614" s="215"/>
      <c r="F614" s="216">
        <v>0.35</v>
      </c>
      <c r="G614" s="215"/>
      <c r="H614" s="215"/>
      <c r="I614" s="355"/>
    </row>
    <row r="615" spans="1:9" ht="10.5" customHeight="1" x14ac:dyDescent="0.2">
      <c r="A615" s="179"/>
      <c r="B615" s="221" t="s">
        <v>985</v>
      </c>
      <c r="C615" s="217" t="s">
        <v>986</v>
      </c>
      <c r="D615" s="218" t="s">
        <v>1023</v>
      </c>
      <c r="E615" s="219"/>
      <c r="F615" s="220">
        <v>17.850000000000001</v>
      </c>
      <c r="G615" s="219"/>
      <c r="H615" s="219"/>
      <c r="I615" s="355"/>
    </row>
    <row r="616" spans="1:9" ht="24.95" customHeight="1" x14ac:dyDescent="0.25">
      <c r="A616" s="278" t="s">
        <v>1263</v>
      </c>
      <c r="B616" s="278" t="s">
        <v>979</v>
      </c>
      <c r="C616" s="279" t="s">
        <v>3566</v>
      </c>
      <c r="D616" s="280" t="s">
        <v>3567</v>
      </c>
      <c r="E616" s="281" t="s">
        <v>106</v>
      </c>
      <c r="F616" s="282">
        <v>17.5</v>
      </c>
      <c r="G616" s="67"/>
      <c r="H616" s="254">
        <f>ROUND(G616*F616,2)</f>
        <v>0</v>
      </c>
      <c r="I616" s="284"/>
    </row>
    <row r="617" spans="1:9" ht="10.5" customHeight="1" x14ac:dyDescent="0.2">
      <c r="A617" s="177"/>
      <c r="B617" s="221" t="s">
        <v>985</v>
      </c>
      <c r="C617" s="210" t="s">
        <v>986</v>
      </c>
      <c r="D617" s="211" t="s">
        <v>10481</v>
      </c>
      <c r="E617" s="212"/>
      <c r="F617" s="210" t="s">
        <v>986</v>
      </c>
      <c r="G617" s="212"/>
      <c r="H617" s="212"/>
      <c r="I617" s="355"/>
    </row>
    <row r="618" spans="1:9" ht="10.5" customHeight="1" x14ac:dyDescent="0.2">
      <c r="A618" s="178"/>
      <c r="B618" s="221" t="s">
        <v>985</v>
      </c>
      <c r="C618" s="213" t="s">
        <v>986</v>
      </c>
      <c r="D618" s="214" t="s">
        <v>10500</v>
      </c>
      <c r="E618" s="215"/>
      <c r="F618" s="216">
        <v>17.5</v>
      </c>
      <c r="G618" s="215"/>
      <c r="H618" s="215"/>
      <c r="I618" s="355"/>
    </row>
    <row r="619" spans="1:9" ht="24.95" customHeight="1" x14ac:dyDescent="0.25">
      <c r="A619" s="167" t="s">
        <v>1267</v>
      </c>
      <c r="B619" s="167" t="s">
        <v>1145</v>
      </c>
      <c r="C619" s="168" t="s">
        <v>3571</v>
      </c>
      <c r="D619" s="169" t="s">
        <v>3572</v>
      </c>
      <c r="E619" s="170" t="s">
        <v>142</v>
      </c>
      <c r="F619" s="171">
        <v>0.57099999999999995</v>
      </c>
      <c r="G619" s="117"/>
      <c r="H619" s="172">
        <f>ROUND(G619*F619,2)</f>
        <v>0</v>
      </c>
      <c r="I619" s="284"/>
    </row>
    <row r="620" spans="1:9" ht="10.5" customHeight="1" x14ac:dyDescent="0.2">
      <c r="A620" s="177"/>
      <c r="B620" s="221" t="s">
        <v>985</v>
      </c>
      <c r="C620" s="210" t="s">
        <v>986</v>
      </c>
      <c r="D620" s="211" t="s">
        <v>10481</v>
      </c>
      <c r="E620" s="212"/>
      <c r="F620" s="210" t="s">
        <v>986</v>
      </c>
      <c r="G620" s="212"/>
      <c r="H620" s="212"/>
      <c r="I620" s="355"/>
    </row>
    <row r="621" spans="1:9" ht="10.5" customHeight="1" x14ac:dyDescent="0.2">
      <c r="A621" s="178"/>
      <c r="B621" s="221" t="s">
        <v>985</v>
      </c>
      <c r="C621" s="213" t="s">
        <v>986</v>
      </c>
      <c r="D621" s="214" t="s">
        <v>10501</v>
      </c>
      <c r="E621" s="215"/>
      <c r="F621" s="216">
        <v>0.56000000000000005</v>
      </c>
      <c r="G621" s="215"/>
      <c r="H621" s="215"/>
      <c r="I621" s="355"/>
    </row>
    <row r="622" spans="1:9" ht="10.5" customHeight="1" x14ac:dyDescent="0.2">
      <c r="A622" s="178"/>
      <c r="B622" s="221" t="s">
        <v>985</v>
      </c>
      <c r="C622" s="213" t="s">
        <v>986</v>
      </c>
      <c r="D622" s="214" t="s">
        <v>7307</v>
      </c>
      <c r="E622" s="215"/>
      <c r="F622" s="216">
        <v>1.0999999999999999E-2</v>
      </c>
      <c r="G622" s="215"/>
      <c r="H622" s="215"/>
      <c r="I622" s="355"/>
    </row>
    <row r="623" spans="1:9" ht="10.5" customHeight="1" x14ac:dyDescent="0.2">
      <c r="A623" s="179"/>
      <c r="B623" s="221" t="s">
        <v>985</v>
      </c>
      <c r="C623" s="217" t="s">
        <v>986</v>
      </c>
      <c r="D623" s="218" t="s">
        <v>1023</v>
      </c>
      <c r="E623" s="219"/>
      <c r="F623" s="220">
        <v>0.57100000000000006</v>
      </c>
      <c r="G623" s="219"/>
      <c r="H623" s="219"/>
      <c r="I623" s="355"/>
    </row>
    <row r="624" spans="1:9" ht="24.95" customHeight="1" x14ac:dyDescent="0.25">
      <c r="A624" s="278" t="s">
        <v>1272</v>
      </c>
      <c r="B624" s="278" t="s">
        <v>979</v>
      </c>
      <c r="C624" s="279" t="s">
        <v>7308</v>
      </c>
      <c r="D624" s="280" t="s">
        <v>7309</v>
      </c>
      <c r="E624" s="281" t="s">
        <v>106</v>
      </c>
      <c r="F624" s="282">
        <v>17.5</v>
      </c>
      <c r="G624" s="67"/>
      <c r="H624" s="254">
        <f>ROUND(G624*F624,2)</f>
        <v>0</v>
      </c>
      <c r="I624" s="284"/>
    </row>
    <row r="625" spans="1:9" ht="108" x14ac:dyDescent="0.2">
      <c r="A625" s="175"/>
      <c r="B625" s="221" t="s">
        <v>1079</v>
      </c>
      <c r="C625" s="209"/>
      <c r="D625" s="227" t="s">
        <v>7310</v>
      </c>
      <c r="E625" s="209"/>
      <c r="F625" s="209"/>
      <c r="G625" s="209"/>
      <c r="H625" s="209"/>
      <c r="I625" s="355"/>
    </row>
    <row r="626" spans="1:9" ht="10.5" customHeight="1" x14ac:dyDescent="0.2">
      <c r="A626" s="177"/>
      <c r="B626" s="221" t="s">
        <v>985</v>
      </c>
      <c r="C626" s="210" t="s">
        <v>986</v>
      </c>
      <c r="D626" s="211" t="s">
        <v>10481</v>
      </c>
      <c r="E626" s="212"/>
      <c r="F626" s="210" t="s">
        <v>986</v>
      </c>
      <c r="G626" s="212"/>
      <c r="H626" s="212"/>
      <c r="I626" s="355"/>
    </row>
    <row r="627" spans="1:9" ht="10.5" customHeight="1" x14ac:dyDescent="0.2">
      <c r="A627" s="178"/>
      <c r="B627" s="221" t="s">
        <v>985</v>
      </c>
      <c r="C627" s="213" t="s">
        <v>986</v>
      </c>
      <c r="D627" s="214" t="s">
        <v>10502</v>
      </c>
      <c r="E627" s="215"/>
      <c r="F627" s="216">
        <v>17.5</v>
      </c>
      <c r="G627" s="215"/>
      <c r="H627" s="215"/>
      <c r="I627" s="355"/>
    </row>
    <row r="628" spans="1:9" ht="24.95" customHeight="1" x14ac:dyDescent="0.25">
      <c r="A628" s="278" t="s">
        <v>1277</v>
      </c>
      <c r="B628" s="278" t="s">
        <v>979</v>
      </c>
      <c r="C628" s="279" t="s">
        <v>6422</v>
      </c>
      <c r="D628" s="280" t="s">
        <v>6423</v>
      </c>
      <c r="E628" s="281" t="s">
        <v>106</v>
      </c>
      <c r="F628" s="282">
        <v>207.11</v>
      </c>
      <c r="G628" s="67"/>
      <c r="H628" s="254">
        <f>ROUND(G628*F628,2)</f>
        <v>0</v>
      </c>
      <c r="I628" s="284"/>
    </row>
    <row r="629" spans="1:9" ht="10.5" customHeight="1" x14ac:dyDescent="0.2">
      <c r="A629" s="178"/>
      <c r="B629" s="221" t="s">
        <v>985</v>
      </c>
      <c r="C629" s="213" t="s">
        <v>986</v>
      </c>
      <c r="D629" s="214" t="s">
        <v>10503</v>
      </c>
      <c r="E629" s="215"/>
      <c r="F629" s="216">
        <v>11.75</v>
      </c>
      <c r="G629" s="215"/>
      <c r="H629" s="215"/>
      <c r="I629" s="355"/>
    </row>
    <row r="630" spans="1:9" ht="10.5" customHeight="1" x14ac:dyDescent="0.2">
      <c r="A630" s="178"/>
      <c r="B630" s="221" t="s">
        <v>985</v>
      </c>
      <c r="C630" s="213" t="s">
        <v>986</v>
      </c>
      <c r="D630" s="214" t="s">
        <v>10341</v>
      </c>
      <c r="E630" s="215"/>
      <c r="F630" s="216">
        <v>43.5</v>
      </c>
      <c r="G630" s="215"/>
      <c r="H630" s="215"/>
      <c r="I630" s="355"/>
    </row>
    <row r="631" spans="1:9" ht="10.5" customHeight="1" x14ac:dyDescent="0.2">
      <c r="A631" s="178"/>
      <c r="B631" s="221" t="s">
        <v>985</v>
      </c>
      <c r="C631" s="213" t="s">
        <v>986</v>
      </c>
      <c r="D631" s="214" t="s">
        <v>10490</v>
      </c>
      <c r="E631" s="215"/>
      <c r="F631" s="216">
        <v>122.56</v>
      </c>
      <c r="G631" s="215"/>
      <c r="H631" s="215"/>
      <c r="I631" s="355"/>
    </row>
    <row r="632" spans="1:9" ht="10.5" customHeight="1" x14ac:dyDescent="0.2">
      <c r="A632" s="178"/>
      <c r="B632" s="221" t="s">
        <v>985</v>
      </c>
      <c r="C632" s="213" t="s">
        <v>986</v>
      </c>
      <c r="D632" s="214" t="s">
        <v>10491</v>
      </c>
      <c r="E632" s="215"/>
      <c r="F632" s="216">
        <v>23.68</v>
      </c>
      <c r="G632" s="215"/>
      <c r="H632" s="215"/>
      <c r="I632" s="355"/>
    </row>
    <row r="633" spans="1:9" ht="10.5" customHeight="1" x14ac:dyDescent="0.2">
      <c r="A633" s="178"/>
      <c r="B633" s="221" t="s">
        <v>985</v>
      </c>
      <c r="C633" s="213" t="s">
        <v>986</v>
      </c>
      <c r="D633" s="214" t="s">
        <v>10492</v>
      </c>
      <c r="E633" s="215"/>
      <c r="F633" s="216">
        <v>5.62</v>
      </c>
      <c r="G633" s="215"/>
      <c r="H633" s="215"/>
      <c r="I633" s="355"/>
    </row>
    <row r="634" spans="1:9" ht="10.5" customHeight="1" x14ac:dyDescent="0.2">
      <c r="A634" s="179"/>
      <c r="B634" s="221" t="s">
        <v>985</v>
      </c>
      <c r="C634" s="217" t="s">
        <v>986</v>
      </c>
      <c r="D634" s="218" t="s">
        <v>1023</v>
      </c>
      <c r="E634" s="219"/>
      <c r="F634" s="220">
        <v>207.11</v>
      </c>
      <c r="G634" s="219"/>
      <c r="H634" s="219"/>
      <c r="I634" s="355"/>
    </row>
    <row r="635" spans="1:9" ht="24.95" customHeight="1" x14ac:dyDescent="0.25">
      <c r="A635" s="167" t="s">
        <v>2719</v>
      </c>
      <c r="B635" s="167" t="s">
        <v>1145</v>
      </c>
      <c r="C635" s="168" t="s">
        <v>6424</v>
      </c>
      <c r="D635" s="169" t="s">
        <v>6425</v>
      </c>
      <c r="E635" s="170" t="s">
        <v>106</v>
      </c>
      <c r="F635" s="171">
        <v>241.387</v>
      </c>
      <c r="G635" s="117"/>
      <c r="H635" s="172">
        <f>ROUND(G635*F635,2)</f>
        <v>0</v>
      </c>
      <c r="I635" s="284"/>
    </row>
    <row r="636" spans="1:9" ht="10.5" customHeight="1" x14ac:dyDescent="0.2">
      <c r="A636" s="178"/>
      <c r="B636" s="221" t="s">
        <v>985</v>
      </c>
      <c r="C636" s="213" t="s">
        <v>986</v>
      </c>
      <c r="D636" s="214" t="s">
        <v>10503</v>
      </c>
      <c r="E636" s="215"/>
      <c r="F636" s="216">
        <v>11.75</v>
      </c>
      <c r="G636" s="215"/>
      <c r="H636" s="215"/>
      <c r="I636" s="355"/>
    </row>
    <row r="637" spans="1:9" ht="10.5" customHeight="1" x14ac:dyDescent="0.2">
      <c r="A637" s="178"/>
      <c r="B637" s="221" t="s">
        <v>985</v>
      </c>
      <c r="C637" s="213" t="s">
        <v>986</v>
      </c>
      <c r="D637" s="214" t="s">
        <v>10341</v>
      </c>
      <c r="E637" s="215"/>
      <c r="F637" s="216">
        <v>43.5</v>
      </c>
      <c r="G637" s="215"/>
      <c r="H637" s="215"/>
      <c r="I637" s="355"/>
    </row>
    <row r="638" spans="1:9" ht="10.5" customHeight="1" x14ac:dyDescent="0.2">
      <c r="A638" s="178"/>
      <c r="B638" s="221" t="s">
        <v>985</v>
      </c>
      <c r="C638" s="213" t="s">
        <v>986</v>
      </c>
      <c r="D638" s="214" t="s">
        <v>10490</v>
      </c>
      <c r="E638" s="215"/>
      <c r="F638" s="216">
        <v>122.56</v>
      </c>
      <c r="G638" s="215"/>
      <c r="H638" s="215"/>
      <c r="I638" s="355"/>
    </row>
    <row r="639" spans="1:9" ht="10.5" customHeight="1" x14ac:dyDescent="0.2">
      <c r="A639" s="178"/>
      <c r="B639" s="221" t="s">
        <v>985</v>
      </c>
      <c r="C639" s="213" t="s">
        <v>986</v>
      </c>
      <c r="D639" s="214" t="s">
        <v>10491</v>
      </c>
      <c r="E639" s="215"/>
      <c r="F639" s="216">
        <v>23.68</v>
      </c>
      <c r="G639" s="215"/>
      <c r="H639" s="215"/>
      <c r="I639" s="355"/>
    </row>
    <row r="640" spans="1:9" ht="10.5" customHeight="1" x14ac:dyDescent="0.2">
      <c r="A640" s="178"/>
      <c r="B640" s="221" t="s">
        <v>985</v>
      </c>
      <c r="C640" s="213" t="s">
        <v>986</v>
      </c>
      <c r="D640" s="214" t="s">
        <v>10492</v>
      </c>
      <c r="E640" s="215"/>
      <c r="F640" s="216">
        <v>5.62</v>
      </c>
      <c r="G640" s="215"/>
      <c r="H640" s="215"/>
      <c r="I640" s="355"/>
    </row>
    <row r="641" spans="1:9" ht="10.5" customHeight="1" x14ac:dyDescent="0.2">
      <c r="A641" s="181"/>
      <c r="B641" s="221" t="s">
        <v>985</v>
      </c>
      <c r="C641" s="223" t="s">
        <v>986</v>
      </c>
      <c r="D641" s="224" t="s">
        <v>988</v>
      </c>
      <c r="E641" s="225"/>
      <c r="F641" s="226">
        <v>207.11</v>
      </c>
      <c r="G641" s="225"/>
      <c r="H641" s="225"/>
      <c r="I641" s="355"/>
    </row>
    <row r="642" spans="1:9" ht="10.5" customHeight="1" x14ac:dyDescent="0.2">
      <c r="A642" s="178"/>
      <c r="B642" s="221" t="s">
        <v>985</v>
      </c>
      <c r="C642" s="213" t="s">
        <v>986</v>
      </c>
      <c r="D642" s="214" t="s">
        <v>10504</v>
      </c>
      <c r="E642" s="215"/>
      <c r="F642" s="216">
        <v>34.277000000000001</v>
      </c>
      <c r="G642" s="215"/>
      <c r="H642" s="215"/>
      <c r="I642" s="355"/>
    </row>
    <row r="643" spans="1:9" ht="10.5" customHeight="1" x14ac:dyDescent="0.2">
      <c r="A643" s="179"/>
      <c r="B643" s="221" t="s">
        <v>985</v>
      </c>
      <c r="C643" s="217" t="s">
        <v>986</v>
      </c>
      <c r="D643" s="218" t="s">
        <v>1023</v>
      </c>
      <c r="E643" s="219"/>
      <c r="F643" s="220">
        <v>241.387</v>
      </c>
      <c r="G643" s="219"/>
      <c r="H643" s="219"/>
      <c r="I643" s="355"/>
    </row>
    <row r="644" spans="1:9" ht="24.95" customHeight="1" x14ac:dyDescent="0.25">
      <c r="A644" s="278" t="s">
        <v>2721</v>
      </c>
      <c r="B644" s="278" t="s">
        <v>979</v>
      </c>
      <c r="C644" s="279" t="s">
        <v>3577</v>
      </c>
      <c r="D644" s="280" t="s">
        <v>3578</v>
      </c>
      <c r="E644" s="281" t="s">
        <v>100</v>
      </c>
      <c r="F644" s="282">
        <v>1.3919999999999999</v>
      </c>
      <c r="G644" s="67"/>
      <c r="H644" s="254">
        <f>ROUND(G644*F644,2)</f>
        <v>0</v>
      </c>
      <c r="I644" s="284"/>
    </row>
    <row r="645" spans="1:9" ht="24.95" customHeight="1" x14ac:dyDescent="0.25">
      <c r="A645" s="298"/>
      <c r="B645" s="351" t="s">
        <v>977</v>
      </c>
      <c r="C645" s="352" t="s">
        <v>344</v>
      </c>
      <c r="D645" s="352" t="s">
        <v>345</v>
      </c>
      <c r="E645" s="353"/>
      <c r="F645" s="354"/>
      <c r="G645" s="354"/>
      <c r="H645" s="116">
        <f>SUM(H646:H676)</f>
        <v>0</v>
      </c>
      <c r="I645" s="277"/>
    </row>
    <row r="646" spans="1:9" ht="24.95" customHeight="1" x14ac:dyDescent="0.25">
      <c r="A646" s="278" t="s">
        <v>2722</v>
      </c>
      <c r="B646" s="278" t="s">
        <v>979</v>
      </c>
      <c r="C646" s="279" t="s">
        <v>3584</v>
      </c>
      <c r="D646" s="280" t="s">
        <v>3585</v>
      </c>
      <c r="E646" s="281" t="s">
        <v>142</v>
      </c>
      <c r="F646" s="282">
        <v>1.0089999999999999</v>
      </c>
      <c r="G646" s="67"/>
      <c r="H646" s="254">
        <f>ROUND(G646*F646,2)</f>
        <v>0</v>
      </c>
      <c r="I646" s="284"/>
    </row>
    <row r="647" spans="1:9" ht="10.5" customHeight="1" x14ac:dyDescent="0.2">
      <c r="A647" s="178"/>
      <c r="B647" s="221" t="s">
        <v>985</v>
      </c>
      <c r="C647" s="213" t="s">
        <v>986</v>
      </c>
      <c r="D647" s="214" t="s">
        <v>10505</v>
      </c>
      <c r="E647" s="215"/>
      <c r="F647" s="216">
        <v>1.0089999999999999</v>
      </c>
      <c r="G647" s="215"/>
      <c r="H647" s="215"/>
      <c r="I647" s="355"/>
    </row>
    <row r="648" spans="1:9" ht="24.95" customHeight="1" x14ac:dyDescent="0.25">
      <c r="A648" s="278" t="s">
        <v>2723</v>
      </c>
      <c r="B648" s="278" t="s">
        <v>979</v>
      </c>
      <c r="C648" s="279" t="s">
        <v>3590</v>
      </c>
      <c r="D648" s="280" t="s">
        <v>3591</v>
      </c>
      <c r="E648" s="281" t="s">
        <v>106</v>
      </c>
      <c r="F648" s="282">
        <v>39.86</v>
      </c>
      <c r="G648" s="67"/>
      <c r="H648" s="254">
        <f>ROUND(G648*F648,2)</f>
        <v>0</v>
      </c>
      <c r="I648" s="284"/>
    </row>
    <row r="649" spans="1:9" ht="10.5" customHeight="1" x14ac:dyDescent="0.2">
      <c r="A649" s="177"/>
      <c r="B649" s="221" t="s">
        <v>985</v>
      </c>
      <c r="C649" s="210" t="s">
        <v>986</v>
      </c>
      <c r="D649" s="211" t="s">
        <v>10506</v>
      </c>
      <c r="E649" s="212"/>
      <c r="F649" s="210" t="s">
        <v>986</v>
      </c>
      <c r="G649" s="212"/>
      <c r="H649" s="212"/>
      <c r="I649" s="355"/>
    </row>
    <row r="650" spans="1:9" ht="10.5" customHeight="1" x14ac:dyDescent="0.2">
      <c r="A650" s="178"/>
      <c r="B650" s="221" t="s">
        <v>985</v>
      </c>
      <c r="C650" s="213" t="s">
        <v>986</v>
      </c>
      <c r="D650" s="214" t="s">
        <v>10507</v>
      </c>
      <c r="E650" s="215"/>
      <c r="F650" s="216">
        <v>39.86</v>
      </c>
      <c r="G650" s="215"/>
      <c r="H650" s="215"/>
      <c r="I650" s="355"/>
    </row>
    <row r="651" spans="1:9" s="46" customFormat="1" ht="24.95" customHeight="1" x14ac:dyDescent="0.25">
      <c r="A651" s="167" t="s">
        <v>2725</v>
      </c>
      <c r="B651" s="167" t="s">
        <v>1145</v>
      </c>
      <c r="C651" s="168" t="s">
        <v>3597</v>
      </c>
      <c r="D651" s="169" t="s">
        <v>3598</v>
      </c>
      <c r="E651" s="170" t="s">
        <v>142</v>
      </c>
      <c r="F651" s="171">
        <v>0.877</v>
      </c>
      <c r="G651" s="117"/>
      <c r="H651" s="172">
        <f>ROUND(G651*F651,2)</f>
        <v>0</v>
      </c>
      <c r="I651" s="284"/>
    </row>
    <row r="652" spans="1:9" ht="10.5" customHeight="1" x14ac:dyDescent="0.2">
      <c r="A652" s="177"/>
      <c r="B652" s="221" t="s">
        <v>985</v>
      </c>
      <c r="C652" s="210" t="s">
        <v>986</v>
      </c>
      <c r="D652" s="211" t="s">
        <v>10506</v>
      </c>
      <c r="E652" s="212"/>
      <c r="F652" s="210" t="s">
        <v>986</v>
      </c>
      <c r="G652" s="212"/>
      <c r="H652" s="212"/>
      <c r="I652" s="355"/>
    </row>
    <row r="653" spans="1:9" ht="10.5" customHeight="1" x14ac:dyDescent="0.2">
      <c r="A653" s="178"/>
      <c r="B653" s="221" t="s">
        <v>985</v>
      </c>
      <c r="C653" s="213" t="s">
        <v>986</v>
      </c>
      <c r="D653" s="214" t="s">
        <v>10508</v>
      </c>
      <c r="E653" s="215"/>
      <c r="F653" s="216">
        <v>0.79700000000000004</v>
      </c>
      <c r="G653" s="215"/>
      <c r="H653" s="215"/>
      <c r="I653" s="355"/>
    </row>
    <row r="654" spans="1:9" ht="10.5" customHeight="1" x14ac:dyDescent="0.2">
      <c r="A654" s="178"/>
      <c r="B654" s="221" t="s">
        <v>985</v>
      </c>
      <c r="C654" s="213" t="s">
        <v>986</v>
      </c>
      <c r="D654" s="214" t="s">
        <v>10509</v>
      </c>
      <c r="E654" s="215"/>
      <c r="F654" s="216">
        <v>0.08</v>
      </c>
      <c r="G654" s="215"/>
      <c r="H654" s="215"/>
      <c r="I654" s="355"/>
    </row>
    <row r="655" spans="1:9" ht="10.5" customHeight="1" x14ac:dyDescent="0.2">
      <c r="A655" s="179"/>
      <c r="B655" s="221" t="s">
        <v>985</v>
      </c>
      <c r="C655" s="217" t="s">
        <v>986</v>
      </c>
      <c r="D655" s="218" t="s">
        <v>1023</v>
      </c>
      <c r="E655" s="219"/>
      <c r="F655" s="220">
        <v>0.877</v>
      </c>
      <c r="G655" s="219"/>
      <c r="H655" s="219"/>
      <c r="I655" s="355"/>
    </row>
    <row r="656" spans="1:9" ht="24.95" customHeight="1" x14ac:dyDescent="0.25">
      <c r="A656" s="278" t="s">
        <v>2727</v>
      </c>
      <c r="B656" s="278" t="s">
        <v>979</v>
      </c>
      <c r="C656" s="279" t="s">
        <v>4942</v>
      </c>
      <c r="D656" s="280" t="s">
        <v>4943</v>
      </c>
      <c r="E656" s="281" t="s">
        <v>106</v>
      </c>
      <c r="F656" s="282">
        <v>39.86</v>
      </c>
      <c r="G656" s="67"/>
      <c r="H656" s="254">
        <f>ROUND(G656*F656,2)</f>
        <v>0</v>
      </c>
      <c r="I656" s="284"/>
    </row>
    <row r="657" spans="1:9" ht="10.5" customHeight="1" x14ac:dyDescent="0.2">
      <c r="A657" s="178"/>
      <c r="B657" s="221" t="s">
        <v>985</v>
      </c>
      <c r="C657" s="213" t="s">
        <v>986</v>
      </c>
      <c r="D657" s="214" t="s">
        <v>10510</v>
      </c>
      <c r="E657" s="215"/>
      <c r="F657" s="216">
        <v>39.86</v>
      </c>
      <c r="G657" s="215"/>
      <c r="H657" s="215"/>
      <c r="I657" s="355"/>
    </row>
    <row r="658" spans="1:9" ht="24.95" customHeight="1" x14ac:dyDescent="0.25">
      <c r="A658" s="278" t="s">
        <v>2729</v>
      </c>
      <c r="B658" s="278" t="s">
        <v>979</v>
      </c>
      <c r="C658" s="279" t="s">
        <v>3602</v>
      </c>
      <c r="D658" s="280" t="s">
        <v>3603</v>
      </c>
      <c r="E658" s="281" t="s">
        <v>106</v>
      </c>
      <c r="F658" s="282">
        <v>39.86</v>
      </c>
      <c r="G658" s="67"/>
      <c r="H658" s="254">
        <f>ROUND(G658*F658,2)</f>
        <v>0</v>
      </c>
      <c r="I658" s="284"/>
    </row>
    <row r="659" spans="1:9" ht="10.5" customHeight="1" x14ac:dyDescent="0.2">
      <c r="A659" s="177"/>
      <c r="B659" s="221" t="s">
        <v>985</v>
      </c>
      <c r="C659" s="210" t="s">
        <v>986</v>
      </c>
      <c r="D659" s="211" t="s">
        <v>10506</v>
      </c>
      <c r="E659" s="212"/>
      <c r="F659" s="210" t="s">
        <v>986</v>
      </c>
      <c r="G659" s="212"/>
      <c r="H659" s="212"/>
      <c r="I659" s="355"/>
    </row>
    <row r="660" spans="1:9" ht="10.5" customHeight="1" x14ac:dyDescent="0.2">
      <c r="A660" s="178"/>
      <c r="B660" s="221" t="s">
        <v>985</v>
      </c>
      <c r="C660" s="213" t="s">
        <v>986</v>
      </c>
      <c r="D660" s="214" t="s">
        <v>10507</v>
      </c>
      <c r="E660" s="215"/>
      <c r="F660" s="216">
        <v>39.86</v>
      </c>
      <c r="G660" s="215"/>
      <c r="H660" s="215"/>
      <c r="I660" s="355"/>
    </row>
    <row r="661" spans="1:9" ht="24.95" customHeight="1" x14ac:dyDescent="0.25">
      <c r="A661" s="167" t="s">
        <v>2731</v>
      </c>
      <c r="B661" s="167" t="s">
        <v>1145</v>
      </c>
      <c r="C661" s="168" t="s">
        <v>3607</v>
      </c>
      <c r="D661" s="169" t="s">
        <v>3608</v>
      </c>
      <c r="E661" s="170" t="s">
        <v>142</v>
      </c>
      <c r="F661" s="171">
        <v>0.13200000000000001</v>
      </c>
      <c r="G661" s="117"/>
      <c r="H661" s="172">
        <f>ROUND(G661*F661,2)</f>
        <v>0</v>
      </c>
      <c r="I661" s="284"/>
    </row>
    <row r="662" spans="1:9" ht="10.5" customHeight="1" x14ac:dyDescent="0.2">
      <c r="A662" s="177"/>
      <c r="B662" s="221" t="s">
        <v>985</v>
      </c>
      <c r="C662" s="210" t="s">
        <v>986</v>
      </c>
      <c r="D662" s="211" t="s">
        <v>10506</v>
      </c>
      <c r="E662" s="212"/>
      <c r="F662" s="210" t="s">
        <v>986</v>
      </c>
      <c r="G662" s="212"/>
      <c r="H662" s="212"/>
      <c r="I662" s="355"/>
    </row>
    <row r="663" spans="1:9" ht="10.5" customHeight="1" x14ac:dyDescent="0.2">
      <c r="A663" s="178"/>
      <c r="B663" s="221" t="s">
        <v>985</v>
      </c>
      <c r="C663" s="213" t="s">
        <v>986</v>
      </c>
      <c r="D663" s="214" t="s">
        <v>10511</v>
      </c>
      <c r="E663" s="215"/>
      <c r="F663" s="216">
        <v>0.12</v>
      </c>
      <c r="G663" s="215"/>
      <c r="H663" s="215"/>
      <c r="I663" s="355"/>
    </row>
    <row r="664" spans="1:9" ht="10.5" customHeight="1" x14ac:dyDescent="0.2">
      <c r="A664" s="178"/>
      <c r="B664" s="221" t="s">
        <v>985</v>
      </c>
      <c r="C664" s="213" t="s">
        <v>986</v>
      </c>
      <c r="D664" s="214" t="s">
        <v>10512</v>
      </c>
      <c r="E664" s="215"/>
      <c r="F664" s="216">
        <v>1.2E-2</v>
      </c>
      <c r="G664" s="215"/>
      <c r="H664" s="215"/>
      <c r="I664" s="355"/>
    </row>
    <row r="665" spans="1:9" ht="10.5" customHeight="1" x14ac:dyDescent="0.2">
      <c r="A665" s="179"/>
      <c r="B665" s="221" t="s">
        <v>985</v>
      </c>
      <c r="C665" s="217" t="s">
        <v>986</v>
      </c>
      <c r="D665" s="218" t="s">
        <v>1023</v>
      </c>
      <c r="E665" s="219"/>
      <c r="F665" s="220">
        <v>0.13200000000000001</v>
      </c>
      <c r="G665" s="219"/>
      <c r="H665" s="219"/>
      <c r="I665" s="355"/>
    </row>
    <row r="666" spans="1:9" ht="24.95" customHeight="1" x14ac:dyDescent="0.25">
      <c r="A666" s="278" t="s">
        <v>2733</v>
      </c>
      <c r="B666" s="278" t="s">
        <v>979</v>
      </c>
      <c r="C666" s="279" t="s">
        <v>3612</v>
      </c>
      <c r="D666" s="280" t="s">
        <v>3613</v>
      </c>
      <c r="E666" s="281" t="s">
        <v>142</v>
      </c>
      <c r="F666" s="282">
        <v>0.91700000000000004</v>
      </c>
      <c r="G666" s="67"/>
      <c r="H666" s="254">
        <f>ROUND(G666*F666,2)</f>
        <v>0</v>
      </c>
      <c r="I666" s="284"/>
    </row>
    <row r="667" spans="1:9" ht="10.5" customHeight="1" x14ac:dyDescent="0.2">
      <c r="A667" s="178"/>
      <c r="B667" s="221" t="s">
        <v>985</v>
      </c>
      <c r="C667" s="213" t="s">
        <v>986</v>
      </c>
      <c r="D667" s="214" t="s">
        <v>10513</v>
      </c>
      <c r="E667" s="215"/>
      <c r="F667" s="216">
        <v>0.91700000000000004</v>
      </c>
      <c r="G667" s="215"/>
      <c r="H667" s="215"/>
      <c r="I667" s="355"/>
    </row>
    <row r="668" spans="1:9" ht="24.95" customHeight="1" x14ac:dyDescent="0.25">
      <c r="A668" s="278" t="s">
        <v>2734</v>
      </c>
      <c r="B668" s="278" t="s">
        <v>979</v>
      </c>
      <c r="C668" s="279" t="s">
        <v>3618</v>
      </c>
      <c r="D668" s="280" t="s">
        <v>3619</v>
      </c>
      <c r="E668" s="281" t="s">
        <v>106</v>
      </c>
      <c r="F668" s="282">
        <v>17.5</v>
      </c>
      <c r="G668" s="67"/>
      <c r="H668" s="254">
        <f>ROUND(G668*F668,2)</f>
        <v>0</v>
      </c>
      <c r="I668" s="284"/>
    </row>
    <row r="669" spans="1:9" ht="60" x14ac:dyDescent="0.2">
      <c r="A669" s="175"/>
      <c r="B669" s="221" t="s">
        <v>1079</v>
      </c>
      <c r="C669" s="209"/>
      <c r="D669" s="227" t="s">
        <v>7324</v>
      </c>
      <c r="E669" s="209"/>
      <c r="F669" s="209"/>
      <c r="G669" s="209"/>
      <c r="H669" s="209"/>
      <c r="I669" s="355"/>
    </row>
    <row r="670" spans="1:9" ht="10.5" customHeight="1" x14ac:dyDescent="0.2">
      <c r="A670" s="177"/>
      <c r="B670" s="221" t="s">
        <v>985</v>
      </c>
      <c r="C670" s="210" t="s">
        <v>986</v>
      </c>
      <c r="D670" s="211" t="s">
        <v>10481</v>
      </c>
      <c r="E670" s="212"/>
      <c r="F670" s="210" t="s">
        <v>986</v>
      </c>
      <c r="G670" s="212"/>
      <c r="H670" s="212"/>
      <c r="I670" s="355"/>
    </row>
    <row r="671" spans="1:9" ht="10.5" customHeight="1" x14ac:dyDescent="0.2">
      <c r="A671" s="178"/>
      <c r="B671" s="221" t="s">
        <v>985</v>
      </c>
      <c r="C671" s="213" t="s">
        <v>986</v>
      </c>
      <c r="D671" s="214" t="s">
        <v>10500</v>
      </c>
      <c r="E671" s="215"/>
      <c r="F671" s="216">
        <v>17.5</v>
      </c>
      <c r="G671" s="215"/>
      <c r="H671" s="215"/>
      <c r="I671" s="355"/>
    </row>
    <row r="672" spans="1:9" ht="24.95" customHeight="1" x14ac:dyDescent="0.25">
      <c r="A672" s="278" t="s">
        <v>2735</v>
      </c>
      <c r="B672" s="278" t="s">
        <v>979</v>
      </c>
      <c r="C672" s="279" t="s">
        <v>3622</v>
      </c>
      <c r="D672" s="280" t="s">
        <v>3623</v>
      </c>
      <c r="E672" s="281" t="s">
        <v>106</v>
      </c>
      <c r="F672" s="282">
        <v>17.5</v>
      </c>
      <c r="G672" s="67"/>
      <c r="H672" s="254">
        <f>ROUND(G672*F672,2)</f>
        <v>0</v>
      </c>
      <c r="I672" s="284"/>
    </row>
    <row r="673" spans="1:9" ht="60" x14ac:dyDescent="0.2">
      <c r="A673" s="175"/>
      <c r="B673" s="221" t="s">
        <v>1079</v>
      </c>
      <c r="C673" s="209"/>
      <c r="D673" s="227" t="s">
        <v>7324</v>
      </c>
      <c r="E673" s="209"/>
      <c r="F673" s="209"/>
      <c r="G673" s="209"/>
      <c r="H673" s="209"/>
      <c r="I673" s="355"/>
    </row>
    <row r="674" spans="1:9" ht="10.5" customHeight="1" x14ac:dyDescent="0.2">
      <c r="A674" s="177"/>
      <c r="B674" s="221" t="s">
        <v>985</v>
      </c>
      <c r="C674" s="210" t="s">
        <v>986</v>
      </c>
      <c r="D674" s="211" t="s">
        <v>10481</v>
      </c>
      <c r="E674" s="212"/>
      <c r="F674" s="210" t="s">
        <v>986</v>
      </c>
      <c r="G674" s="212"/>
      <c r="H674" s="212"/>
      <c r="I674" s="355"/>
    </row>
    <row r="675" spans="1:9" ht="10.5" customHeight="1" x14ac:dyDescent="0.2">
      <c r="A675" s="178"/>
      <c r="B675" s="221" t="s">
        <v>985</v>
      </c>
      <c r="C675" s="213" t="s">
        <v>986</v>
      </c>
      <c r="D675" s="214" t="s">
        <v>10500</v>
      </c>
      <c r="E675" s="215"/>
      <c r="F675" s="216">
        <v>17.5</v>
      </c>
      <c r="G675" s="215"/>
      <c r="H675" s="215"/>
      <c r="I675" s="355"/>
    </row>
    <row r="676" spans="1:9" ht="24.95" customHeight="1" x14ac:dyDescent="0.25">
      <c r="A676" s="278" t="s">
        <v>2737</v>
      </c>
      <c r="B676" s="278" t="s">
        <v>979</v>
      </c>
      <c r="C676" s="279" t="s">
        <v>3625</v>
      </c>
      <c r="D676" s="280" t="s">
        <v>3626</v>
      </c>
      <c r="E676" s="281" t="s">
        <v>100</v>
      </c>
      <c r="F676" s="282">
        <v>1.1779999999999999</v>
      </c>
      <c r="G676" s="67"/>
      <c r="H676" s="254">
        <f>ROUND(G676*F676,2)</f>
        <v>0</v>
      </c>
      <c r="I676" s="284"/>
    </row>
    <row r="677" spans="1:9" ht="24.95" customHeight="1" x14ac:dyDescent="0.25">
      <c r="A677" s="298"/>
      <c r="B677" s="351" t="s">
        <v>977</v>
      </c>
      <c r="C677" s="352" t="s">
        <v>1155</v>
      </c>
      <c r="D677" s="352" t="s">
        <v>974</v>
      </c>
      <c r="E677" s="353"/>
      <c r="F677" s="354"/>
      <c r="G677" s="354"/>
      <c r="H677" s="116">
        <f>SUM(H678:H1085)</f>
        <v>0</v>
      </c>
      <c r="I677" s="277"/>
    </row>
    <row r="678" spans="1:9" ht="24.95" customHeight="1" x14ac:dyDescent="0.25">
      <c r="A678" s="278" t="s">
        <v>2739</v>
      </c>
      <c r="B678" s="278" t="s">
        <v>979</v>
      </c>
      <c r="C678" s="279" t="s">
        <v>7325</v>
      </c>
      <c r="D678" s="280" t="s">
        <v>7326</v>
      </c>
      <c r="E678" s="281" t="s">
        <v>106</v>
      </c>
      <c r="F678" s="282">
        <v>6.44</v>
      </c>
      <c r="G678" s="67"/>
      <c r="H678" s="254">
        <f>ROUND(G678*F678,2)</f>
        <v>0</v>
      </c>
      <c r="I678" s="284"/>
    </row>
    <row r="679" spans="1:9" ht="10.5" customHeight="1" x14ac:dyDescent="0.2">
      <c r="A679" s="177"/>
      <c r="B679" s="221" t="s">
        <v>985</v>
      </c>
      <c r="C679" s="210" t="s">
        <v>986</v>
      </c>
      <c r="D679" s="211" t="s">
        <v>3038</v>
      </c>
      <c r="E679" s="212"/>
      <c r="F679" s="210" t="s">
        <v>986</v>
      </c>
      <c r="G679" s="212"/>
      <c r="H679" s="212"/>
      <c r="I679" s="355"/>
    </row>
    <row r="680" spans="1:9" ht="10.5" customHeight="1" x14ac:dyDescent="0.2">
      <c r="A680" s="178"/>
      <c r="B680" s="221" t="s">
        <v>985</v>
      </c>
      <c r="C680" s="213" t="s">
        <v>986</v>
      </c>
      <c r="D680" s="214" t="s">
        <v>10514</v>
      </c>
      <c r="E680" s="215"/>
      <c r="F680" s="216">
        <v>8.33</v>
      </c>
      <c r="G680" s="215"/>
      <c r="H680" s="215"/>
      <c r="I680" s="355"/>
    </row>
    <row r="681" spans="1:9" ht="10.5" customHeight="1" x14ac:dyDescent="0.2">
      <c r="A681" s="178"/>
      <c r="B681" s="221" t="s">
        <v>985</v>
      </c>
      <c r="C681" s="213" t="s">
        <v>986</v>
      </c>
      <c r="D681" s="214" t="s">
        <v>3060</v>
      </c>
      <c r="E681" s="215"/>
      <c r="F681" s="216">
        <v>-1.89</v>
      </c>
      <c r="G681" s="215"/>
      <c r="H681" s="215"/>
      <c r="I681" s="355"/>
    </row>
    <row r="682" spans="1:9" ht="10.5" customHeight="1" x14ac:dyDescent="0.2">
      <c r="A682" s="179"/>
      <c r="B682" s="221" t="s">
        <v>985</v>
      </c>
      <c r="C682" s="217" t="s">
        <v>986</v>
      </c>
      <c r="D682" s="218" t="s">
        <v>1023</v>
      </c>
      <c r="E682" s="219"/>
      <c r="F682" s="220">
        <v>6.44</v>
      </c>
      <c r="G682" s="219"/>
      <c r="H682" s="219"/>
      <c r="I682" s="355"/>
    </row>
    <row r="683" spans="1:9" s="46" customFormat="1" ht="24.95" customHeight="1" x14ac:dyDescent="0.25">
      <c r="A683" s="278" t="s">
        <v>2740</v>
      </c>
      <c r="B683" s="278" t="s">
        <v>979</v>
      </c>
      <c r="C683" s="279" t="s">
        <v>7328</v>
      </c>
      <c r="D683" s="280" t="s">
        <v>7329</v>
      </c>
      <c r="E683" s="281" t="s">
        <v>106</v>
      </c>
      <c r="F683" s="282">
        <v>89.472999999999999</v>
      </c>
      <c r="G683" s="67"/>
      <c r="H683" s="254">
        <f>ROUND(G683*F683,2)</f>
        <v>0</v>
      </c>
      <c r="I683" s="284"/>
    </row>
    <row r="684" spans="1:9" ht="9" customHeight="1" x14ac:dyDescent="0.2">
      <c r="A684" s="177"/>
      <c r="B684" s="221" t="s">
        <v>985</v>
      </c>
      <c r="C684" s="210" t="s">
        <v>986</v>
      </c>
      <c r="D684" s="211" t="s">
        <v>3047</v>
      </c>
      <c r="E684" s="212"/>
      <c r="F684" s="210" t="s">
        <v>986</v>
      </c>
      <c r="G684" s="212"/>
      <c r="H684" s="212"/>
      <c r="I684" s="355"/>
    </row>
    <row r="685" spans="1:9" ht="9" customHeight="1" x14ac:dyDescent="0.2">
      <c r="A685" s="178"/>
      <c r="B685" s="221" t="s">
        <v>985</v>
      </c>
      <c r="C685" s="213" t="s">
        <v>986</v>
      </c>
      <c r="D685" s="214" t="s">
        <v>10515</v>
      </c>
      <c r="E685" s="215"/>
      <c r="F685" s="216">
        <v>18.451000000000001</v>
      </c>
      <c r="G685" s="215"/>
      <c r="H685" s="215"/>
      <c r="I685" s="355"/>
    </row>
    <row r="686" spans="1:9" ht="9" customHeight="1" x14ac:dyDescent="0.2">
      <c r="A686" s="178"/>
      <c r="B686" s="221" t="s">
        <v>985</v>
      </c>
      <c r="C686" s="213" t="s">
        <v>986</v>
      </c>
      <c r="D686" s="214" t="s">
        <v>10310</v>
      </c>
      <c r="E686" s="215"/>
      <c r="F686" s="216">
        <v>-3.36</v>
      </c>
      <c r="G686" s="215"/>
      <c r="H686" s="215"/>
      <c r="I686" s="355"/>
    </row>
    <row r="687" spans="1:9" ht="9" customHeight="1" x14ac:dyDescent="0.2">
      <c r="A687" s="178"/>
      <c r="B687" s="221" t="s">
        <v>985</v>
      </c>
      <c r="C687" s="213" t="s">
        <v>986</v>
      </c>
      <c r="D687" s="214" t="s">
        <v>10288</v>
      </c>
      <c r="E687" s="215"/>
      <c r="F687" s="216">
        <v>-1.47</v>
      </c>
      <c r="G687" s="215"/>
      <c r="H687" s="215"/>
      <c r="I687" s="355"/>
    </row>
    <row r="688" spans="1:9" ht="9" customHeight="1" x14ac:dyDescent="0.2">
      <c r="A688" s="177"/>
      <c r="B688" s="221" t="s">
        <v>985</v>
      </c>
      <c r="C688" s="210" t="s">
        <v>986</v>
      </c>
      <c r="D688" s="211" t="s">
        <v>3033</v>
      </c>
      <c r="E688" s="212"/>
      <c r="F688" s="210" t="s">
        <v>986</v>
      </c>
      <c r="G688" s="212"/>
      <c r="H688" s="212"/>
      <c r="I688" s="355"/>
    </row>
    <row r="689" spans="1:9" ht="9" customHeight="1" x14ac:dyDescent="0.2">
      <c r="A689" s="178"/>
      <c r="B689" s="221" t="s">
        <v>985</v>
      </c>
      <c r="C689" s="213" t="s">
        <v>986</v>
      </c>
      <c r="D689" s="214" t="s">
        <v>10516</v>
      </c>
      <c r="E689" s="215"/>
      <c r="F689" s="216">
        <v>21.515999999999998</v>
      </c>
      <c r="G689" s="215"/>
      <c r="H689" s="215"/>
      <c r="I689" s="355"/>
    </row>
    <row r="690" spans="1:9" ht="9" customHeight="1" x14ac:dyDescent="0.2">
      <c r="A690" s="178"/>
      <c r="B690" s="221" t="s">
        <v>985</v>
      </c>
      <c r="C690" s="213" t="s">
        <v>986</v>
      </c>
      <c r="D690" s="214" t="s">
        <v>10310</v>
      </c>
      <c r="E690" s="215"/>
      <c r="F690" s="216">
        <v>-3.36</v>
      </c>
      <c r="G690" s="215"/>
      <c r="H690" s="215"/>
      <c r="I690" s="355"/>
    </row>
    <row r="691" spans="1:9" ht="9" customHeight="1" x14ac:dyDescent="0.2">
      <c r="A691" s="178"/>
      <c r="B691" s="221" t="s">
        <v>985</v>
      </c>
      <c r="C691" s="213" t="s">
        <v>986</v>
      </c>
      <c r="D691" s="214" t="s">
        <v>10288</v>
      </c>
      <c r="E691" s="215"/>
      <c r="F691" s="216">
        <v>-1.47</v>
      </c>
      <c r="G691" s="215"/>
      <c r="H691" s="215"/>
      <c r="I691" s="355"/>
    </row>
    <row r="692" spans="1:9" ht="9" customHeight="1" x14ac:dyDescent="0.2">
      <c r="A692" s="177"/>
      <c r="B692" s="221" t="s">
        <v>985</v>
      </c>
      <c r="C692" s="210" t="s">
        <v>986</v>
      </c>
      <c r="D692" s="211" t="s">
        <v>3035</v>
      </c>
      <c r="E692" s="212"/>
      <c r="F692" s="210" t="s">
        <v>986</v>
      </c>
      <c r="G692" s="212"/>
      <c r="H692" s="212"/>
      <c r="I692" s="355"/>
    </row>
    <row r="693" spans="1:9" ht="9" customHeight="1" x14ac:dyDescent="0.2">
      <c r="A693" s="178"/>
      <c r="B693" s="221" t="s">
        <v>985</v>
      </c>
      <c r="C693" s="213" t="s">
        <v>986</v>
      </c>
      <c r="D693" s="214" t="s">
        <v>10517</v>
      </c>
      <c r="E693" s="215"/>
      <c r="F693" s="216">
        <v>21.324000000000002</v>
      </c>
      <c r="G693" s="215"/>
      <c r="H693" s="215"/>
      <c r="I693" s="355"/>
    </row>
    <row r="694" spans="1:9" ht="9" customHeight="1" x14ac:dyDescent="0.2">
      <c r="A694" s="178"/>
      <c r="B694" s="221" t="s">
        <v>985</v>
      </c>
      <c r="C694" s="213" t="s">
        <v>986</v>
      </c>
      <c r="D694" s="214" t="s">
        <v>10310</v>
      </c>
      <c r="E694" s="215"/>
      <c r="F694" s="216">
        <v>-3.36</v>
      </c>
      <c r="G694" s="215"/>
      <c r="H694" s="215"/>
      <c r="I694" s="355"/>
    </row>
    <row r="695" spans="1:9" ht="9" customHeight="1" x14ac:dyDescent="0.2">
      <c r="A695" s="178"/>
      <c r="B695" s="221" t="s">
        <v>985</v>
      </c>
      <c r="C695" s="213" t="s">
        <v>986</v>
      </c>
      <c r="D695" s="214" t="s">
        <v>10288</v>
      </c>
      <c r="E695" s="215"/>
      <c r="F695" s="216">
        <v>-1.47</v>
      </c>
      <c r="G695" s="215"/>
      <c r="H695" s="215"/>
      <c r="I695" s="355"/>
    </row>
    <row r="696" spans="1:9" ht="9" customHeight="1" x14ac:dyDescent="0.2">
      <c r="A696" s="177"/>
      <c r="B696" s="221" t="s">
        <v>985</v>
      </c>
      <c r="C696" s="210" t="s">
        <v>986</v>
      </c>
      <c r="D696" s="211" t="s">
        <v>3038</v>
      </c>
      <c r="E696" s="212"/>
      <c r="F696" s="210" t="s">
        <v>986</v>
      </c>
      <c r="G696" s="212"/>
      <c r="H696" s="212"/>
      <c r="I696" s="355"/>
    </row>
    <row r="697" spans="1:9" ht="9" customHeight="1" x14ac:dyDescent="0.2">
      <c r="A697" s="178"/>
      <c r="B697" s="221" t="s">
        <v>985</v>
      </c>
      <c r="C697" s="213" t="s">
        <v>986</v>
      </c>
      <c r="D697" s="214" t="s">
        <v>10518</v>
      </c>
      <c r="E697" s="215"/>
      <c r="F697" s="216">
        <v>21.396000000000001</v>
      </c>
      <c r="G697" s="215"/>
      <c r="H697" s="215"/>
      <c r="I697" s="355"/>
    </row>
    <row r="698" spans="1:9" ht="9" customHeight="1" x14ac:dyDescent="0.2">
      <c r="A698" s="178"/>
      <c r="B698" s="221" t="s">
        <v>985</v>
      </c>
      <c r="C698" s="213" t="s">
        <v>986</v>
      </c>
      <c r="D698" s="214" t="s">
        <v>10310</v>
      </c>
      <c r="E698" s="215"/>
      <c r="F698" s="216">
        <v>-3.36</v>
      </c>
      <c r="G698" s="215"/>
      <c r="H698" s="215"/>
      <c r="I698" s="355"/>
    </row>
    <row r="699" spans="1:9" ht="9" customHeight="1" x14ac:dyDescent="0.2">
      <c r="A699" s="178"/>
      <c r="B699" s="221" t="s">
        <v>985</v>
      </c>
      <c r="C699" s="213" t="s">
        <v>986</v>
      </c>
      <c r="D699" s="214" t="s">
        <v>10288</v>
      </c>
      <c r="E699" s="215"/>
      <c r="F699" s="216">
        <v>-1.47</v>
      </c>
      <c r="G699" s="215"/>
      <c r="H699" s="215"/>
      <c r="I699" s="355"/>
    </row>
    <row r="700" spans="1:9" ht="9" customHeight="1" x14ac:dyDescent="0.2">
      <c r="A700" s="177"/>
      <c r="B700" s="221" t="s">
        <v>985</v>
      </c>
      <c r="C700" s="210" t="s">
        <v>986</v>
      </c>
      <c r="D700" s="211" t="s">
        <v>2956</v>
      </c>
      <c r="E700" s="212"/>
      <c r="F700" s="210" t="s">
        <v>986</v>
      </c>
      <c r="G700" s="212"/>
      <c r="H700" s="212"/>
      <c r="I700" s="355"/>
    </row>
    <row r="701" spans="1:9" ht="9" customHeight="1" x14ac:dyDescent="0.2">
      <c r="A701" s="178"/>
      <c r="B701" s="221" t="s">
        <v>985</v>
      </c>
      <c r="C701" s="213" t="s">
        <v>986</v>
      </c>
      <c r="D701" s="214" t="s">
        <v>10519</v>
      </c>
      <c r="E701" s="215"/>
      <c r="F701" s="216">
        <v>19.111999999999998</v>
      </c>
      <c r="G701" s="215"/>
      <c r="H701" s="215"/>
      <c r="I701" s="355"/>
    </row>
    <row r="702" spans="1:9" ht="9" customHeight="1" x14ac:dyDescent="0.2">
      <c r="A702" s="178"/>
      <c r="B702" s="221" t="s">
        <v>985</v>
      </c>
      <c r="C702" s="213" t="s">
        <v>986</v>
      </c>
      <c r="D702" s="214" t="s">
        <v>10310</v>
      </c>
      <c r="E702" s="215"/>
      <c r="F702" s="216">
        <v>-3.36</v>
      </c>
      <c r="G702" s="215"/>
      <c r="H702" s="215"/>
      <c r="I702" s="355"/>
    </row>
    <row r="703" spans="1:9" ht="9" customHeight="1" x14ac:dyDescent="0.2">
      <c r="A703" s="178"/>
      <c r="B703" s="221" t="s">
        <v>985</v>
      </c>
      <c r="C703" s="213" t="s">
        <v>986</v>
      </c>
      <c r="D703" s="214" t="s">
        <v>10288</v>
      </c>
      <c r="E703" s="215"/>
      <c r="F703" s="216">
        <v>-1.47</v>
      </c>
      <c r="G703" s="215"/>
      <c r="H703" s="215"/>
      <c r="I703" s="355"/>
    </row>
    <row r="704" spans="1:9" ht="9" customHeight="1" x14ac:dyDescent="0.2">
      <c r="A704" s="177"/>
      <c r="B704" s="221" t="s">
        <v>985</v>
      </c>
      <c r="C704" s="210" t="s">
        <v>986</v>
      </c>
      <c r="D704" s="211" t="s">
        <v>2971</v>
      </c>
      <c r="E704" s="212"/>
      <c r="F704" s="210" t="s">
        <v>986</v>
      </c>
      <c r="G704" s="212"/>
      <c r="H704" s="212"/>
      <c r="I704" s="355"/>
    </row>
    <row r="705" spans="1:9" ht="9" customHeight="1" x14ac:dyDescent="0.2">
      <c r="A705" s="178"/>
      <c r="B705" s="221" t="s">
        <v>985</v>
      </c>
      <c r="C705" s="213" t="s">
        <v>986</v>
      </c>
      <c r="D705" s="214" t="s">
        <v>10520</v>
      </c>
      <c r="E705" s="215"/>
      <c r="F705" s="216">
        <v>14.976000000000001</v>
      </c>
      <c r="G705" s="215"/>
      <c r="H705" s="215"/>
      <c r="I705" s="355"/>
    </row>
    <row r="706" spans="1:9" ht="9" customHeight="1" x14ac:dyDescent="0.2">
      <c r="A706" s="178"/>
      <c r="B706" s="221" t="s">
        <v>985</v>
      </c>
      <c r="C706" s="213" t="s">
        <v>986</v>
      </c>
      <c r="D706" s="214" t="s">
        <v>6532</v>
      </c>
      <c r="E706" s="215"/>
      <c r="F706" s="216">
        <v>-3.1520000000000001</v>
      </c>
      <c r="G706" s="215"/>
      <c r="H706" s="215"/>
      <c r="I706" s="355"/>
    </row>
    <row r="707" spans="1:9" ht="9" customHeight="1" x14ac:dyDescent="0.2">
      <c r="A707" s="179"/>
      <c r="B707" s="221" t="s">
        <v>985</v>
      </c>
      <c r="C707" s="217" t="s">
        <v>986</v>
      </c>
      <c r="D707" s="218" t="s">
        <v>1023</v>
      </c>
      <c r="E707" s="219"/>
      <c r="F707" s="220">
        <v>89.472999999999999</v>
      </c>
      <c r="G707" s="219"/>
      <c r="H707" s="219"/>
      <c r="I707" s="355"/>
    </row>
    <row r="708" spans="1:9" ht="24.95" customHeight="1" x14ac:dyDescent="0.25">
      <c r="A708" s="278" t="s">
        <v>2742</v>
      </c>
      <c r="B708" s="278" t="s">
        <v>979</v>
      </c>
      <c r="C708" s="279" t="s">
        <v>7331</v>
      </c>
      <c r="D708" s="280" t="s">
        <v>7332</v>
      </c>
      <c r="E708" s="281" t="s">
        <v>106</v>
      </c>
      <c r="F708" s="282">
        <v>80.897000000000006</v>
      </c>
      <c r="G708" s="67"/>
      <c r="H708" s="254">
        <f>ROUND(G708*F708,2)</f>
        <v>0</v>
      </c>
      <c r="I708" s="284"/>
    </row>
    <row r="709" spans="1:9" ht="10.5" customHeight="1" x14ac:dyDescent="0.2">
      <c r="A709" s="177"/>
      <c r="B709" s="221" t="s">
        <v>985</v>
      </c>
      <c r="C709" s="210" t="s">
        <v>986</v>
      </c>
      <c r="D709" s="211" t="s">
        <v>3047</v>
      </c>
      <c r="E709" s="212"/>
      <c r="F709" s="210" t="s">
        <v>986</v>
      </c>
      <c r="G709" s="212"/>
      <c r="H709" s="212"/>
      <c r="I709" s="355"/>
    </row>
    <row r="710" spans="1:9" ht="10.5" customHeight="1" x14ac:dyDescent="0.2">
      <c r="A710" s="178"/>
      <c r="B710" s="221" t="s">
        <v>985</v>
      </c>
      <c r="C710" s="213" t="s">
        <v>986</v>
      </c>
      <c r="D710" s="214" t="s">
        <v>10521</v>
      </c>
      <c r="E710" s="215"/>
      <c r="F710" s="216">
        <v>12.457000000000001</v>
      </c>
      <c r="G710" s="215"/>
      <c r="H710" s="215"/>
      <c r="I710" s="355"/>
    </row>
    <row r="711" spans="1:9" ht="10.5" customHeight="1" x14ac:dyDescent="0.2">
      <c r="A711" s="177"/>
      <c r="B711" s="221" t="s">
        <v>985</v>
      </c>
      <c r="C711" s="210" t="s">
        <v>986</v>
      </c>
      <c r="D711" s="211" t="s">
        <v>3033</v>
      </c>
      <c r="E711" s="212"/>
      <c r="F711" s="210" t="s">
        <v>986</v>
      </c>
      <c r="G711" s="212"/>
      <c r="H711" s="212"/>
      <c r="I711" s="355"/>
    </row>
    <row r="712" spans="1:9" ht="10.5" customHeight="1" x14ac:dyDescent="0.2">
      <c r="A712" s="178"/>
      <c r="B712" s="221" t="s">
        <v>985</v>
      </c>
      <c r="C712" s="213" t="s">
        <v>986</v>
      </c>
      <c r="D712" s="214" t="s">
        <v>10522</v>
      </c>
      <c r="E712" s="215"/>
      <c r="F712" s="216">
        <v>14.929</v>
      </c>
      <c r="G712" s="215"/>
      <c r="H712" s="215"/>
      <c r="I712" s="355"/>
    </row>
    <row r="713" spans="1:9" ht="10.5" customHeight="1" x14ac:dyDescent="0.2">
      <c r="A713" s="177"/>
      <c r="B713" s="221" t="s">
        <v>985</v>
      </c>
      <c r="C713" s="210" t="s">
        <v>986</v>
      </c>
      <c r="D713" s="211" t="s">
        <v>3035</v>
      </c>
      <c r="E713" s="212"/>
      <c r="F713" s="210" t="s">
        <v>986</v>
      </c>
      <c r="G713" s="212"/>
      <c r="H713" s="212"/>
      <c r="I713" s="355"/>
    </row>
    <row r="714" spans="1:9" ht="10.5" customHeight="1" x14ac:dyDescent="0.2">
      <c r="A714" s="178"/>
      <c r="B714" s="221" t="s">
        <v>985</v>
      </c>
      <c r="C714" s="213" t="s">
        <v>986</v>
      </c>
      <c r="D714" s="214" t="s">
        <v>10523</v>
      </c>
      <c r="E714" s="215"/>
      <c r="F714" s="216">
        <v>14.881</v>
      </c>
      <c r="G714" s="215"/>
      <c r="H714" s="215"/>
      <c r="I714" s="355"/>
    </row>
    <row r="715" spans="1:9" ht="10.5" customHeight="1" x14ac:dyDescent="0.2">
      <c r="A715" s="177"/>
      <c r="B715" s="221" t="s">
        <v>985</v>
      </c>
      <c r="C715" s="210" t="s">
        <v>986</v>
      </c>
      <c r="D715" s="211" t="s">
        <v>3038</v>
      </c>
      <c r="E715" s="212"/>
      <c r="F715" s="210" t="s">
        <v>986</v>
      </c>
      <c r="G715" s="212"/>
      <c r="H715" s="212"/>
      <c r="I715" s="355"/>
    </row>
    <row r="716" spans="1:9" ht="10.5" customHeight="1" x14ac:dyDescent="0.2">
      <c r="A716" s="178"/>
      <c r="B716" s="221" t="s">
        <v>985</v>
      </c>
      <c r="C716" s="213" t="s">
        <v>986</v>
      </c>
      <c r="D716" s="214" t="s">
        <v>10524</v>
      </c>
      <c r="E716" s="215"/>
      <c r="F716" s="216">
        <v>15.343999999999999</v>
      </c>
      <c r="G716" s="215"/>
      <c r="H716" s="215"/>
      <c r="I716" s="355"/>
    </row>
    <row r="717" spans="1:9" ht="10.5" customHeight="1" x14ac:dyDescent="0.2">
      <c r="A717" s="177"/>
      <c r="B717" s="221" t="s">
        <v>985</v>
      </c>
      <c r="C717" s="210" t="s">
        <v>986</v>
      </c>
      <c r="D717" s="211" t="s">
        <v>2956</v>
      </c>
      <c r="E717" s="212"/>
      <c r="F717" s="210" t="s">
        <v>986</v>
      </c>
      <c r="G717" s="212"/>
      <c r="H717" s="212"/>
      <c r="I717" s="355"/>
    </row>
    <row r="718" spans="1:9" ht="10.5" customHeight="1" x14ac:dyDescent="0.2">
      <c r="A718" s="178"/>
      <c r="B718" s="221" t="s">
        <v>985</v>
      </c>
      <c r="C718" s="213" t="s">
        <v>986</v>
      </c>
      <c r="D718" s="214" t="s">
        <v>10525</v>
      </c>
      <c r="E718" s="215"/>
      <c r="F718" s="216">
        <v>13.706</v>
      </c>
      <c r="G718" s="215"/>
      <c r="H718" s="215"/>
      <c r="I718" s="355"/>
    </row>
    <row r="719" spans="1:9" ht="10.5" customHeight="1" x14ac:dyDescent="0.2">
      <c r="A719" s="177"/>
      <c r="B719" s="221" t="s">
        <v>985</v>
      </c>
      <c r="C719" s="210" t="s">
        <v>986</v>
      </c>
      <c r="D719" s="211" t="s">
        <v>2971</v>
      </c>
      <c r="E719" s="212"/>
      <c r="F719" s="210" t="s">
        <v>986</v>
      </c>
      <c r="G719" s="212"/>
      <c r="H719" s="212"/>
      <c r="I719" s="355"/>
    </row>
    <row r="720" spans="1:9" ht="10.5" customHeight="1" x14ac:dyDescent="0.2">
      <c r="A720" s="178"/>
      <c r="B720" s="221" t="s">
        <v>985</v>
      </c>
      <c r="C720" s="213" t="s">
        <v>986</v>
      </c>
      <c r="D720" s="214" t="s">
        <v>10526</v>
      </c>
      <c r="E720" s="215"/>
      <c r="F720" s="216">
        <v>3.1840000000000002</v>
      </c>
      <c r="G720" s="215"/>
      <c r="H720" s="215"/>
      <c r="I720" s="355"/>
    </row>
    <row r="721" spans="1:9" ht="10.5" customHeight="1" x14ac:dyDescent="0.2">
      <c r="A721" s="178"/>
      <c r="B721" s="221" t="s">
        <v>985</v>
      </c>
      <c r="C721" s="213" t="s">
        <v>986</v>
      </c>
      <c r="D721" s="214" t="s">
        <v>10288</v>
      </c>
      <c r="E721" s="215"/>
      <c r="F721" s="216">
        <v>-1.47</v>
      </c>
      <c r="G721" s="215"/>
      <c r="H721" s="215"/>
      <c r="I721" s="355"/>
    </row>
    <row r="722" spans="1:9" ht="10.5" customHeight="1" x14ac:dyDescent="0.2">
      <c r="A722" s="178"/>
      <c r="B722" s="221" t="s">
        <v>985</v>
      </c>
      <c r="C722" s="213" t="s">
        <v>986</v>
      </c>
      <c r="D722" s="214" t="s">
        <v>10527</v>
      </c>
      <c r="E722" s="215"/>
      <c r="F722" s="216">
        <v>3.9820000000000002</v>
      </c>
      <c r="G722" s="215"/>
      <c r="H722" s="215"/>
      <c r="I722" s="355"/>
    </row>
    <row r="723" spans="1:9" ht="10.5" customHeight="1" x14ac:dyDescent="0.2">
      <c r="A723" s="178"/>
      <c r="B723" s="221" t="s">
        <v>985</v>
      </c>
      <c r="C723" s="213" t="s">
        <v>986</v>
      </c>
      <c r="D723" s="214" t="s">
        <v>10528</v>
      </c>
      <c r="E723" s="215"/>
      <c r="F723" s="216">
        <v>1.8009999999999999</v>
      </c>
      <c r="G723" s="215"/>
      <c r="H723" s="215"/>
      <c r="I723" s="355"/>
    </row>
    <row r="724" spans="1:9" ht="10.5" customHeight="1" x14ac:dyDescent="0.2">
      <c r="A724" s="178"/>
      <c r="B724" s="221" t="s">
        <v>985</v>
      </c>
      <c r="C724" s="213" t="s">
        <v>986</v>
      </c>
      <c r="D724" s="214" t="s">
        <v>10529</v>
      </c>
      <c r="E724" s="215"/>
      <c r="F724" s="216">
        <v>1.5620000000000001</v>
      </c>
      <c r="G724" s="215"/>
      <c r="H724" s="215"/>
      <c r="I724" s="355"/>
    </row>
    <row r="725" spans="1:9" ht="10.5" customHeight="1" x14ac:dyDescent="0.2">
      <c r="A725" s="178"/>
      <c r="B725" s="221" t="s">
        <v>985</v>
      </c>
      <c r="C725" s="213" t="s">
        <v>986</v>
      </c>
      <c r="D725" s="214" t="s">
        <v>7391</v>
      </c>
      <c r="E725" s="215"/>
      <c r="F725" s="216">
        <v>0.52100000000000002</v>
      </c>
      <c r="G725" s="215"/>
      <c r="H725" s="215"/>
      <c r="I725" s="355"/>
    </row>
    <row r="726" spans="1:9" ht="10.5" customHeight="1" x14ac:dyDescent="0.2">
      <c r="A726" s="179"/>
      <c r="B726" s="221" t="s">
        <v>985</v>
      </c>
      <c r="C726" s="217" t="s">
        <v>986</v>
      </c>
      <c r="D726" s="218" t="s">
        <v>1023</v>
      </c>
      <c r="E726" s="219"/>
      <c r="F726" s="220">
        <v>80.897000000000006</v>
      </c>
      <c r="G726" s="219"/>
      <c r="H726" s="219"/>
      <c r="I726" s="355"/>
    </row>
    <row r="727" spans="1:9" ht="24.95" customHeight="1" x14ac:dyDescent="0.2">
      <c r="A727" s="1310">
        <v>87</v>
      </c>
      <c r="B727" s="1311"/>
      <c r="C727" s="1311"/>
      <c r="D727" s="1311"/>
      <c r="E727" s="1311"/>
      <c r="F727" s="1311"/>
      <c r="G727" s="1311"/>
      <c r="H727" s="1311"/>
      <c r="I727" s="1312"/>
    </row>
    <row r="728" spans="1:9" ht="10.5" customHeight="1" x14ac:dyDescent="0.2">
      <c r="A728" s="982"/>
      <c r="B728" s="983"/>
      <c r="C728" s="983"/>
      <c r="D728" s="983"/>
      <c r="E728" s="983"/>
      <c r="F728" s="983"/>
      <c r="G728" s="983"/>
      <c r="H728" s="983"/>
      <c r="I728" s="984"/>
    </row>
    <row r="729" spans="1:9" ht="10.5" customHeight="1" x14ac:dyDescent="0.2">
      <c r="A729" s="982"/>
      <c r="B729" s="983"/>
      <c r="C729" s="983"/>
      <c r="D729" s="983"/>
      <c r="E729" s="983"/>
      <c r="F729" s="983"/>
      <c r="G729" s="983"/>
      <c r="H729" s="983"/>
      <c r="I729" s="984"/>
    </row>
    <row r="730" spans="1:9" ht="10.5" customHeight="1" x14ac:dyDescent="0.2">
      <c r="A730" s="982"/>
      <c r="B730" s="983"/>
      <c r="C730" s="983"/>
      <c r="D730" s="983"/>
      <c r="E730" s="983"/>
      <c r="F730" s="983"/>
      <c r="G730" s="983"/>
      <c r="H730" s="983"/>
      <c r="I730" s="984"/>
    </row>
    <row r="731" spans="1:9" ht="10.5" customHeight="1" x14ac:dyDescent="0.2">
      <c r="A731" s="982"/>
      <c r="B731" s="983"/>
      <c r="C731" s="983"/>
      <c r="D731" s="983"/>
      <c r="E731" s="983"/>
      <c r="F731" s="983"/>
      <c r="G731" s="983"/>
      <c r="H731" s="983"/>
      <c r="I731" s="984"/>
    </row>
    <row r="732" spans="1:9" ht="10.5" customHeight="1" x14ac:dyDescent="0.2">
      <c r="A732" s="985"/>
      <c r="B732" s="986"/>
      <c r="C732" s="986"/>
      <c r="D732" s="986"/>
      <c r="E732" s="986"/>
      <c r="F732" s="986"/>
      <c r="G732" s="986"/>
      <c r="H732" s="986"/>
      <c r="I732" s="987"/>
    </row>
    <row r="733" spans="1:9" ht="24.95" customHeight="1" x14ac:dyDescent="0.25">
      <c r="A733" s="278" t="s">
        <v>2745</v>
      </c>
      <c r="B733" s="278" t="s">
        <v>979</v>
      </c>
      <c r="C733" s="279" t="s">
        <v>6436</v>
      </c>
      <c r="D733" s="280" t="s">
        <v>6437</v>
      </c>
      <c r="E733" s="281" t="s">
        <v>125</v>
      </c>
      <c r="F733" s="282">
        <v>91.6</v>
      </c>
      <c r="G733" s="67"/>
      <c r="H733" s="254">
        <f>ROUND(G733*F733,2)</f>
        <v>0</v>
      </c>
      <c r="I733" s="284"/>
    </row>
    <row r="734" spans="1:9" ht="10.5" customHeight="1" x14ac:dyDescent="0.2">
      <c r="A734" s="177"/>
      <c r="B734" s="221" t="s">
        <v>985</v>
      </c>
      <c r="C734" s="210" t="s">
        <v>986</v>
      </c>
      <c r="D734" s="211" t="s">
        <v>6438</v>
      </c>
      <c r="E734" s="212"/>
      <c r="F734" s="210" t="s">
        <v>986</v>
      </c>
      <c r="G734" s="212"/>
      <c r="H734" s="212"/>
      <c r="I734" s="355"/>
    </row>
    <row r="735" spans="1:9" ht="10.5" customHeight="1" x14ac:dyDescent="0.2">
      <c r="A735" s="177"/>
      <c r="B735" s="221" t="s">
        <v>985</v>
      </c>
      <c r="C735" s="210" t="s">
        <v>986</v>
      </c>
      <c r="D735" s="211" t="s">
        <v>3047</v>
      </c>
      <c r="E735" s="212"/>
      <c r="F735" s="210" t="s">
        <v>986</v>
      </c>
      <c r="G735" s="212"/>
      <c r="H735" s="212"/>
      <c r="I735" s="355"/>
    </row>
    <row r="736" spans="1:9" ht="10.5" customHeight="1" x14ac:dyDescent="0.2">
      <c r="A736" s="178"/>
      <c r="B736" s="221" t="s">
        <v>985</v>
      </c>
      <c r="C736" s="213" t="s">
        <v>986</v>
      </c>
      <c r="D736" s="214" t="s">
        <v>5991</v>
      </c>
      <c r="E736" s="215"/>
      <c r="F736" s="216">
        <v>12.52</v>
      </c>
      <c r="G736" s="215"/>
      <c r="H736" s="215"/>
      <c r="I736" s="355"/>
    </row>
    <row r="737" spans="1:9" ht="10.5" customHeight="1" x14ac:dyDescent="0.2">
      <c r="A737" s="177"/>
      <c r="B737" s="221" t="s">
        <v>985</v>
      </c>
      <c r="C737" s="210" t="s">
        <v>986</v>
      </c>
      <c r="D737" s="211" t="s">
        <v>3033</v>
      </c>
      <c r="E737" s="212"/>
      <c r="F737" s="210" t="s">
        <v>986</v>
      </c>
      <c r="G737" s="212"/>
      <c r="H737" s="212"/>
      <c r="I737" s="355"/>
    </row>
    <row r="738" spans="1:9" ht="10.5" customHeight="1" x14ac:dyDescent="0.2">
      <c r="A738" s="178"/>
      <c r="B738" s="221" t="s">
        <v>985</v>
      </c>
      <c r="C738" s="213" t="s">
        <v>986</v>
      </c>
      <c r="D738" s="214" t="s">
        <v>10530</v>
      </c>
      <c r="E738" s="215"/>
      <c r="F738" s="216">
        <v>0</v>
      </c>
      <c r="G738" s="215"/>
      <c r="H738" s="215"/>
      <c r="I738" s="355"/>
    </row>
    <row r="739" spans="1:9" ht="10.5" customHeight="1" x14ac:dyDescent="0.2">
      <c r="A739" s="177"/>
      <c r="B739" s="221" t="s">
        <v>985</v>
      </c>
      <c r="C739" s="210" t="s">
        <v>986</v>
      </c>
      <c r="D739" s="211" t="s">
        <v>3035</v>
      </c>
      <c r="E739" s="212"/>
      <c r="F739" s="210" t="s">
        <v>986</v>
      </c>
      <c r="G739" s="212"/>
      <c r="H739" s="212"/>
      <c r="I739" s="355"/>
    </row>
    <row r="740" spans="1:9" ht="10.5" customHeight="1" x14ac:dyDescent="0.2">
      <c r="A740" s="178"/>
      <c r="B740" s="221" t="s">
        <v>985</v>
      </c>
      <c r="C740" s="213" t="s">
        <v>986</v>
      </c>
      <c r="D740" s="214" t="s">
        <v>10531</v>
      </c>
      <c r="E740" s="215"/>
      <c r="F740" s="216">
        <v>32.04</v>
      </c>
      <c r="G740" s="215"/>
      <c r="H740" s="215"/>
      <c r="I740" s="355"/>
    </row>
    <row r="741" spans="1:9" ht="10.5" customHeight="1" x14ac:dyDescent="0.2">
      <c r="A741" s="177"/>
      <c r="B741" s="221" t="s">
        <v>985</v>
      </c>
      <c r="C741" s="210" t="s">
        <v>986</v>
      </c>
      <c r="D741" s="211" t="s">
        <v>3038</v>
      </c>
      <c r="E741" s="212"/>
      <c r="F741" s="210" t="s">
        <v>986</v>
      </c>
      <c r="G741" s="212"/>
      <c r="H741" s="212"/>
      <c r="I741" s="355"/>
    </row>
    <row r="742" spans="1:9" ht="10.5" customHeight="1" x14ac:dyDescent="0.2">
      <c r="A742" s="178"/>
      <c r="B742" s="221" t="s">
        <v>985</v>
      </c>
      <c r="C742" s="213" t="s">
        <v>986</v>
      </c>
      <c r="D742" s="214" t="s">
        <v>10532</v>
      </c>
      <c r="E742" s="215"/>
      <c r="F742" s="216">
        <v>21.36</v>
      </c>
      <c r="G742" s="215"/>
      <c r="H742" s="215"/>
      <c r="I742" s="355"/>
    </row>
    <row r="743" spans="1:9" ht="10.5" customHeight="1" x14ac:dyDescent="0.2">
      <c r="A743" s="177"/>
      <c r="B743" s="221" t="s">
        <v>985</v>
      </c>
      <c r="C743" s="210" t="s">
        <v>986</v>
      </c>
      <c r="D743" s="211" t="s">
        <v>2956</v>
      </c>
      <c r="E743" s="212"/>
      <c r="F743" s="210" t="s">
        <v>986</v>
      </c>
      <c r="G743" s="212"/>
      <c r="H743" s="212"/>
      <c r="I743" s="355"/>
    </row>
    <row r="744" spans="1:9" ht="10.5" customHeight="1" x14ac:dyDescent="0.2">
      <c r="A744" s="178"/>
      <c r="B744" s="221" t="s">
        <v>985</v>
      </c>
      <c r="C744" s="213" t="s">
        <v>986</v>
      </c>
      <c r="D744" s="214" t="s">
        <v>10533</v>
      </c>
      <c r="E744" s="215"/>
      <c r="F744" s="216">
        <v>12.72</v>
      </c>
      <c r="G744" s="215"/>
      <c r="H744" s="215"/>
      <c r="I744" s="355"/>
    </row>
    <row r="745" spans="1:9" ht="10.5" customHeight="1" x14ac:dyDescent="0.2">
      <c r="A745" s="177"/>
      <c r="B745" s="221" t="s">
        <v>985</v>
      </c>
      <c r="C745" s="210" t="s">
        <v>986</v>
      </c>
      <c r="D745" s="211" t="s">
        <v>2971</v>
      </c>
      <c r="E745" s="212"/>
      <c r="F745" s="210" t="s">
        <v>986</v>
      </c>
      <c r="G745" s="212"/>
      <c r="H745" s="212"/>
      <c r="I745" s="355"/>
    </row>
    <row r="746" spans="1:9" ht="10.5" customHeight="1" x14ac:dyDescent="0.2">
      <c r="A746" s="178"/>
      <c r="B746" s="221" t="s">
        <v>985</v>
      </c>
      <c r="C746" s="213" t="s">
        <v>986</v>
      </c>
      <c r="D746" s="214" t="s">
        <v>10534</v>
      </c>
      <c r="E746" s="215"/>
      <c r="F746" s="216">
        <v>12.96</v>
      </c>
      <c r="G746" s="215"/>
      <c r="H746" s="215"/>
      <c r="I746" s="355"/>
    </row>
    <row r="747" spans="1:9" ht="10.5" customHeight="1" x14ac:dyDescent="0.2">
      <c r="A747" s="179"/>
      <c r="B747" s="221" t="s">
        <v>985</v>
      </c>
      <c r="C747" s="217" t="s">
        <v>986</v>
      </c>
      <c r="D747" s="218" t="s">
        <v>1023</v>
      </c>
      <c r="E747" s="219"/>
      <c r="F747" s="220">
        <v>91.6</v>
      </c>
      <c r="G747" s="219"/>
      <c r="H747" s="219"/>
      <c r="I747" s="355"/>
    </row>
    <row r="748" spans="1:9" ht="24.95" customHeight="1" x14ac:dyDescent="0.25">
      <c r="A748" s="278" t="s">
        <v>2746</v>
      </c>
      <c r="B748" s="278" t="s">
        <v>979</v>
      </c>
      <c r="C748" s="279" t="s">
        <v>3644</v>
      </c>
      <c r="D748" s="280" t="s">
        <v>3645</v>
      </c>
      <c r="E748" s="281" t="s">
        <v>106</v>
      </c>
      <c r="F748" s="282">
        <v>209.12899999999999</v>
      </c>
      <c r="G748" s="67"/>
      <c r="H748" s="254">
        <f>ROUND(G748*F748,2)</f>
        <v>0</v>
      </c>
      <c r="I748" s="284"/>
    </row>
    <row r="749" spans="1:9" ht="10.5" customHeight="1" x14ac:dyDescent="0.2">
      <c r="A749" s="178"/>
      <c r="B749" s="221" t="s">
        <v>985</v>
      </c>
      <c r="C749" s="213" t="s">
        <v>986</v>
      </c>
      <c r="D749" s="214" t="s">
        <v>10535</v>
      </c>
      <c r="E749" s="215"/>
      <c r="F749" s="216">
        <v>249.99700000000001</v>
      </c>
      <c r="G749" s="215"/>
      <c r="H749" s="215"/>
      <c r="I749" s="355"/>
    </row>
    <row r="750" spans="1:9" ht="10.5" customHeight="1" x14ac:dyDescent="0.2">
      <c r="A750" s="178"/>
      <c r="B750" s="221" t="s">
        <v>985</v>
      </c>
      <c r="C750" s="213" t="s">
        <v>986</v>
      </c>
      <c r="D750" s="214" t="s">
        <v>10536</v>
      </c>
      <c r="E750" s="215"/>
      <c r="F750" s="216">
        <v>-40.868000000000002</v>
      </c>
      <c r="G750" s="215"/>
      <c r="H750" s="215"/>
      <c r="I750" s="355"/>
    </row>
    <row r="751" spans="1:9" ht="10.5" customHeight="1" x14ac:dyDescent="0.2">
      <c r="A751" s="179"/>
      <c r="B751" s="221" t="s">
        <v>985</v>
      </c>
      <c r="C751" s="217" t="s">
        <v>986</v>
      </c>
      <c r="D751" s="218" t="s">
        <v>1023</v>
      </c>
      <c r="E751" s="219"/>
      <c r="F751" s="220">
        <v>209.12900000000002</v>
      </c>
      <c r="G751" s="219"/>
      <c r="H751" s="219"/>
      <c r="I751" s="355"/>
    </row>
    <row r="752" spans="1:9" ht="24.95" customHeight="1" x14ac:dyDescent="0.25">
      <c r="A752" s="278" t="s">
        <v>2748</v>
      </c>
      <c r="B752" s="278" t="s">
        <v>979</v>
      </c>
      <c r="C752" s="279" t="s">
        <v>6446</v>
      </c>
      <c r="D752" s="280" t="s">
        <v>6447</v>
      </c>
      <c r="E752" s="281" t="s">
        <v>106</v>
      </c>
      <c r="F752" s="282">
        <v>209.12899999999999</v>
      </c>
      <c r="G752" s="67"/>
      <c r="H752" s="254">
        <f>ROUND(G752*F752,2)</f>
        <v>0</v>
      </c>
      <c r="I752" s="284"/>
    </row>
    <row r="753" spans="1:9" ht="10.5" customHeight="1" x14ac:dyDescent="0.2">
      <c r="A753" s="178"/>
      <c r="B753" s="221" t="s">
        <v>985</v>
      </c>
      <c r="C753" s="213" t="s">
        <v>986</v>
      </c>
      <c r="D753" s="214" t="s">
        <v>10537</v>
      </c>
      <c r="E753" s="215"/>
      <c r="F753" s="216">
        <v>249.99700000000001</v>
      </c>
      <c r="G753" s="215"/>
      <c r="H753" s="215"/>
      <c r="I753" s="355"/>
    </row>
    <row r="754" spans="1:9" ht="10.5" customHeight="1" x14ac:dyDescent="0.2">
      <c r="A754" s="178"/>
      <c r="B754" s="221" t="s">
        <v>985</v>
      </c>
      <c r="C754" s="213" t="s">
        <v>986</v>
      </c>
      <c r="D754" s="214" t="s">
        <v>10536</v>
      </c>
      <c r="E754" s="215"/>
      <c r="F754" s="216">
        <v>-40.868000000000002</v>
      </c>
      <c r="G754" s="215"/>
      <c r="H754" s="215"/>
      <c r="I754" s="355"/>
    </row>
    <row r="755" spans="1:9" ht="10.5" customHeight="1" x14ac:dyDescent="0.2">
      <c r="A755" s="179"/>
      <c r="B755" s="221" t="s">
        <v>985</v>
      </c>
      <c r="C755" s="217" t="s">
        <v>986</v>
      </c>
      <c r="D755" s="218" t="s">
        <v>1023</v>
      </c>
      <c r="E755" s="219"/>
      <c r="F755" s="220">
        <v>209.12900000000002</v>
      </c>
      <c r="G755" s="219"/>
      <c r="H755" s="219"/>
      <c r="I755" s="355"/>
    </row>
    <row r="756" spans="1:9" ht="24.95" customHeight="1" x14ac:dyDescent="0.25">
      <c r="A756" s="278" t="s">
        <v>77</v>
      </c>
      <c r="B756" s="278" t="s">
        <v>979</v>
      </c>
      <c r="C756" s="279" t="s">
        <v>10538</v>
      </c>
      <c r="D756" s="280" t="s">
        <v>10539</v>
      </c>
      <c r="E756" s="281" t="s">
        <v>106</v>
      </c>
      <c r="F756" s="282">
        <v>32.319000000000003</v>
      </c>
      <c r="G756" s="67"/>
      <c r="H756" s="254">
        <f>ROUND(G756*F756,2)</f>
        <v>0</v>
      </c>
      <c r="I756" s="284"/>
    </row>
    <row r="757" spans="1:9" ht="10.5" customHeight="1" x14ac:dyDescent="0.2">
      <c r="A757" s="177"/>
      <c r="B757" s="221" t="s">
        <v>985</v>
      </c>
      <c r="C757" s="210" t="s">
        <v>986</v>
      </c>
      <c r="D757" s="211" t="s">
        <v>3047</v>
      </c>
      <c r="E757" s="212"/>
      <c r="F757" s="210" t="s">
        <v>986</v>
      </c>
      <c r="G757" s="212"/>
      <c r="H757" s="212"/>
      <c r="I757" s="355"/>
    </row>
    <row r="758" spans="1:9" ht="10.5" customHeight="1" x14ac:dyDescent="0.2">
      <c r="A758" s="178"/>
      <c r="B758" s="221" t="s">
        <v>985</v>
      </c>
      <c r="C758" s="213" t="s">
        <v>986</v>
      </c>
      <c r="D758" s="214" t="s">
        <v>10540</v>
      </c>
      <c r="E758" s="215"/>
      <c r="F758" s="216">
        <v>5.9470000000000001</v>
      </c>
      <c r="G758" s="215"/>
      <c r="H758" s="215"/>
      <c r="I758" s="355"/>
    </row>
    <row r="759" spans="1:9" ht="10.5" customHeight="1" x14ac:dyDescent="0.2">
      <c r="A759" s="177"/>
      <c r="B759" s="221" t="s">
        <v>985</v>
      </c>
      <c r="C759" s="210" t="s">
        <v>986</v>
      </c>
      <c r="D759" s="211" t="s">
        <v>3033</v>
      </c>
      <c r="E759" s="212"/>
      <c r="F759" s="210" t="s">
        <v>986</v>
      </c>
      <c r="G759" s="212"/>
      <c r="H759" s="212"/>
      <c r="I759" s="355"/>
    </row>
    <row r="760" spans="1:9" ht="10.5" customHeight="1" x14ac:dyDescent="0.2">
      <c r="A760" s="178"/>
      <c r="B760" s="221" t="s">
        <v>985</v>
      </c>
      <c r="C760" s="213" t="s">
        <v>986</v>
      </c>
      <c r="D760" s="214" t="s">
        <v>10541</v>
      </c>
      <c r="E760" s="215"/>
      <c r="F760" s="216">
        <v>6.8019999999999996</v>
      </c>
      <c r="G760" s="215"/>
      <c r="H760" s="215"/>
      <c r="I760" s="355"/>
    </row>
    <row r="761" spans="1:9" ht="10.5" customHeight="1" x14ac:dyDescent="0.2">
      <c r="A761" s="177"/>
      <c r="B761" s="221" t="s">
        <v>985</v>
      </c>
      <c r="C761" s="210" t="s">
        <v>986</v>
      </c>
      <c r="D761" s="211" t="s">
        <v>3035</v>
      </c>
      <c r="E761" s="212"/>
      <c r="F761" s="210" t="s">
        <v>986</v>
      </c>
      <c r="G761" s="212"/>
      <c r="H761" s="212"/>
      <c r="I761" s="355"/>
    </row>
    <row r="762" spans="1:9" ht="10.5" customHeight="1" x14ac:dyDescent="0.2">
      <c r="A762" s="178"/>
      <c r="B762" s="221" t="s">
        <v>985</v>
      </c>
      <c r="C762" s="213" t="s">
        <v>986</v>
      </c>
      <c r="D762" s="214" t="s">
        <v>10542</v>
      </c>
      <c r="E762" s="215"/>
      <c r="F762" s="216">
        <v>6.7640000000000002</v>
      </c>
      <c r="G762" s="215"/>
      <c r="H762" s="215"/>
      <c r="I762" s="355"/>
    </row>
    <row r="763" spans="1:9" ht="10.5" customHeight="1" x14ac:dyDescent="0.2">
      <c r="A763" s="177"/>
      <c r="B763" s="221" t="s">
        <v>985</v>
      </c>
      <c r="C763" s="210" t="s">
        <v>986</v>
      </c>
      <c r="D763" s="211" t="s">
        <v>3038</v>
      </c>
      <c r="E763" s="212"/>
      <c r="F763" s="210" t="s">
        <v>986</v>
      </c>
      <c r="G763" s="212"/>
      <c r="H763" s="212"/>
      <c r="I763" s="355"/>
    </row>
    <row r="764" spans="1:9" ht="10.5" customHeight="1" x14ac:dyDescent="0.2">
      <c r="A764" s="178"/>
      <c r="B764" s="221" t="s">
        <v>985</v>
      </c>
      <c r="C764" s="213" t="s">
        <v>986</v>
      </c>
      <c r="D764" s="214" t="s">
        <v>10543</v>
      </c>
      <c r="E764" s="215"/>
      <c r="F764" s="216">
        <v>6.7640000000000002</v>
      </c>
      <c r="G764" s="215"/>
      <c r="H764" s="215"/>
      <c r="I764" s="355"/>
    </row>
    <row r="765" spans="1:9" ht="10.5" customHeight="1" x14ac:dyDescent="0.2">
      <c r="A765" s="177"/>
      <c r="B765" s="221" t="s">
        <v>985</v>
      </c>
      <c r="C765" s="210" t="s">
        <v>986</v>
      </c>
      <c r="D765" s="211" t="s">
        <v>2956</v>
      </c>
      <c r="E765" s="212"/>
      <c r="F765" s="210" t="s">
        <v>986</v>
      </c>
      <c r="G765" s="212"/>
      <c r="H765" s="212"/>
      <c r="I765" s="355"/>
    </row>
    <row r="766" spans="1:9" ht="10.5" customHeight="1" x14ac:dyDescent="0.2">
      <c r="A766" s="178"/>
      <c r="B766" s="221" t="s">
        <v>985</v>
      </c>
      <c r="C766" s="213" t="s">
        <v>986</v>
      </c>
      <c r="D766" s="214" t="s">
        <v>10544</v>
      </c>
      <c r="E766" s="215"/>
      <c r="F766" s="216">
        <v>6.0419999999999998</v>
      </c>
      <c r="G766" s="215"/>
      <c r="H766" s="215"/>
      <c r="I766" s="355"/>
    </row>
    <row r="767" spans="1:9" ht="10.5" customHeight="1" x14ac:dyDescent="0.2">
      <c r="A767" s="179"/>
      <c r="B767" s="221" t="s">
        <v>985</v>
      </c>
      <c r="C767" s="217" t="s">
        <v>986</v>
      </c>
      <c r="D767" s="218" t="s">
        <v>1023</v>
      </c>
      <c r="E767" s="219"/>
      <c r="F767" s="220">
        <v>32.318999999999996</v>
      </c>
      <c r="G767" s="219"/>
      <c r="H767" s="219"/>
      <c r="I767" s="355"/>
    </row>
    <row r="768" spans="1:9" ht="24.95" customHeight="1" x14ac:dyDescent="0.25">
      <c r="A768" s="278" t="s">
        <v>2749</v>
      </c>
      <c r="B768" s="278" t="s">
        <v>979</v>
      </c>
      <c r="C768" s="279" t="s">
        <v>6453</v>
      </c>
      <c r="D768" s="280" t="s">
        <v>6454</v>
      </c>
      <c r="E768" s="281" t="s">
        <v>106</v>
      </c>
      <c r="F768" s="282">
        <v>299.601</v>
      </c>
      <c r="G768" s="67"/>
      <c r="H768" s="254">
        <f>ROUND(G768*F768,2)</f>
        <v>0</v>
      </c>
      <c r="I768" s="284"/>
    </row>
    <row r="769" spans="1:9" ht="9" customHeight="1" x14ac:dyDescent="0.2">
      <c r="A769" s="177"/>
      <c r="B769" s="221" t="s">
        <v>985</v>
      </c>
      <c r="C769" s="210" t="s">
        <v>986</v>
      </c>
      <c r="D769" s="211" t="s">
        <v>6337</v>
      </c>
      <c r="E769" s="212"/>
      <c r="F769" s="210" t="s">
        <v>986</v>
      </c>
      <c r="G769" s="212"/>
      <c r="H769" s="212"/>
      <c r="I769" s="355"/>
    </row>
    <row r="770" spans="1:9" ht="9" customHeight="1" x14ac:dyDescent="0.2">
      <c r="A770" s="178"/>
      <c r="B770" s="221" t="s">
        <v>985</v>
      </c>
      <c r="C770" s="213" t="s">
        <v>986</v>
      </c>
      <c r="D770" s="214" t="s">
        <v>10545</v>
      </c>
      <c r="E770" s="215"/>
      <c r="F770" s="216">
        <v>31.992000000000001</v>
      </c>
      <c r="G770" s="215"/>
      <c r="H770" s="215"/>
      <c r="I770" s="355"/>
    </row>
    <row r="771" spans="1:9" ht="9" customHeight="1" x14ac:dyDescent="0.2">
      <c r="A771" s="178"/>
      <c r="B771" s="221" t="s">
        <v>985</v>
      </c>
      <c r="C771" s="213" t="s">
        <v>986</v>
      </c>
      <c r="D771" s="214" t="s">
        <v>10546</v>
      </c>
      <c r="E771" s="215"/>
      <c r="F771" s="216">
        <v>-2.0449999999999999</v>
      </c>
      <c r="G771" s="215"/>
      <c r="H771" s="215"/>
      <c r="I771" s="355"/>
    </row>
    <row r="772" spans="1:9" ht="9" customHeight="1" x14ac:dyDescent="0.2">
      <c r="A772" s="178"/>
      <c r="B772" s="221" t="s">
        <v>985</v>
      </c>
      <c r="C772" s="213" t="s">
        <v>986</v>
      </c>
      <c r="D772" s="214" t="s">
        <v>10547</v>
      </c>
      <c r="E772" s="215"/>
      <c r="F772" s="216">
        <v>-1.714</v>
      </c>
      <c r="G772" s="215"/>
      <c r="H772" s="215"/>
      <c r="I772" s="355"/>
    </row>
    <row r="773" spans="1:9" ht="9" customHeight="1" x14ac:dyDescent="0.2">
      <c r="A773" s="181"/>
      <c r="B773" s="221" t="s">
        <v>985</v>
      </c>
      <c r="C773" s="223" t="s">
        <v>986</v>
      </c>
      <c r="D773" s="224" t="s">
        <v>988</v>
      </c>
      <c r="E773" s="225"/>
      <c r="F773" s="226">
        <v>28.233000000000004</v>
      </c>
      <c r="G773" s="225"/>
      <c r="H773" s="225"/>
      <c r="I773" s="355"/>
    </row>
    <row r="774" spans="1:9" ht="9" customHeight="1" x14ac:dyDescent="0.2">
      <c r="A774" s="177"/>
      <c r="B774" s="221" t="s">
        <v>985</v>
      </c>
      <c r="C774" s="210" t="s">
        <v>986</v>
      </c>
      <c r="D774" s="211" t="s">
        <v>3033</v>
      </c>
      <c r="E774" s="212"/>
      <c r="F774" s="210" t="s">
        <v>986</v>
      </c>
      <c r="G774" s="212"/>
      <c r="H774" s="212"/>
      <c r="I774" s="355"/>
    </row>
    <row r="775" spans="1:9" ht="9" customHeight="1" x14ac:dyDescent="0.2">
      <c r="A775" s="178"/>
      <c r="B775" s="221" t="s">
        <v>985</v>
      </c>
      <c r="C775" s="213" t="s">
        <v>986</v>
      </c>
      <c r="D775" s="214" t="s">
        <v>10548</v>
      </c>
      <c r="E775" s="215"/>
      <c r="F775" s="216">
        <v>44.954000000000001</v>
      </c>
      <c r="G775" s="215"/>
      <c r="H775" s="215"/>
      <c r="I775" s="355"/>
    </row>
    <row r="776" spans="1:9" ht="9" customHeight="1" x14ac:dyDescent="0.2">
      <c r="A776" s="178"/>
      <c r="B776" s="221" t="s">
        <v>985</v>
      </c>
      <c r="C776" s="213" t="s">
        <v>986</v>
      </c>
      <c r="D776" s="214" t="s">
        <v>10549</v>
      </c>
      <c r="E776" s="215"/>
      <c r="F776" s="216">
        <v>-3.7970000000000002</v>
      </c>
      <c r="G776" s="215"/>
      <c r="H776" s="215"/>
      <c r="I776" s="355"/>
    </row>
    <row r="777" spans="1:9" ht="9" customHeight="1" x14ac:dyDescent="0.2">
      <c r="A777" s="178"/>
      <c r="B777" s="221" t="s">
        <v>985</v>
      </c>
      <c r="C777" s="213" t="s">
        <v>986</v>
      </c>
      <c r="D777" s="214" t="s">
        <v>10550</v>
      </c>
      <c r="E777" s="215"/>
      <c r="F777" s="216">
        <v>-3.4049999999999998</v>
      </c>
      <c r="G777" s="215"/>
      <c r="H777" s="215"/>
      <c r="I777" s="355"/>
    </row>
    <row r="778" spans="1:9" ht="9" customHeight="1" x14ac:dyDescent="0.2">
      <c r="A778" s="181"/>
      <c r="B778" s="221" t="s">
        <v>985</v>
      </c>
      <c r="C778" s="223" t="s">
        <v>986</v>
      </c>
      <c r="D778" s="224" t="s">
        <v>988</v>
      </c>
      <c r="E778" s="225"/>
      <c r="F778" s="226">
        <v>37.752000000000002</v>
      </c>
      <c r="G778" s="225"/>
      <c r="H778" s="225"/>
      <c r="I778" s="355"/>
    </row>
    <row r="779" spans="1:9" ht="9" customHeight="1" x14ac:dyDescent="0.2">
      <c r="A779" s="177"/>
      <c r="B779" s="221" t="s">
        <v>985</v>
      </c>
      <c r="C779" s="210" t="s">
        <v>986</v>
      </c>
      <c r="D779" s="211" t="s">
        <v>3035</v>
      </c>
      <c r="E779" s="212"/>
      <c r="F779" s="210" t="s">
        <v>986</v>
      </c>
      <c r="G779" s="212"/>
      <c r="H779" s="212"/>
      <c r="I779" s="355"/>
    </row>
    <row r="780" spans="1:9" ht="9" customHeight="1" x14ac:dyDescent="0.2">
      <c r="A780" s="178"/>
      <c r="B780" s="221" t="s">
        <v>985</v>
      </c>
      <c r="C780" s="213" t="s">
        <v>986</v>
      </c>
      <c r="D780" s="214" t="s">
        <v>10551</v>
      </c>
      <c r="E780" s="215"/>
      <c r="F780" s="216">
        <v>0</v>
      </c>
      <c r="G780" s="215"/>
      <c r="H780" s="215"/>
      <c r="I780" s="355"/>
    </row>
    <row r="781" spans="1:9" ht="9" customHeight="1" x14ac:dyDescent="0.2">
      <c r="A781" s="178"/>
      <c r="B781" s="221" t="s">
        <v>985</v>
      </c>
      <c r="C781" s="213" t="s">
        <v>986</v>
      </c>
      <c r="D781" s="214" t="s">
        <v>10552</v>
      </c>
      <c r="E781" s="215"/>
      <c r="F781" s="216">
        <v>0</v>
      </c>
      <c r="G781" s="215"/>
      <c r="H781" s="215"/>
      <c r="I781" s="355"/>
    </row>
    <row r="782" spans="1:9" ht="9" customHeight="1" x14ac:dyDescent="0.2">
      <c r="A782" s="178"/>
      <c r="B782" s="221" t="s">
        <v>985</v>
      </c>
      <c r="C782" s="213" t="s">
        <v>986</v>
      </c>
      <c r="D782" s="214" t="s">
        <v>10553</v>
      </c>
      <c r="E782" s="215"/>
      <c r="F782" s="216">
        <v>0</v>
      </c>
      <c r="G782" s="215"/>
      <c r="H782" s="215"/>
      <c r="I782" s="355"/>
    </row>
    <row r="783" spans="1:9" ht="9" customHeight="1" x14ac:dyDescent="0.2">
      <c r="A783" s="178"/>
      <c r="B783" s="221" t="s">
        <v>985</v>
      </c>
      <c r="C783" s="213" t="s">
        <v>986</v>
      </c>
      <c r="D783" s="214" t="s">
        <v>10554</v>
      </c>
      <c r="E783" s="215"/>
      <c r="F783" s="216">
        <v>0</v>
      </c>
      <c r="G783" s="215"/>
      <c r="H783" s="215"/>
      <c r="I783" s="355"/>
    </row>
    <row r="784" spans="1:9" ht="9" customHeight="1" x14ac:dyDescent="0.2">
      <c r="A784" s="178"/>
      <c r="B784" s="221" t="s">
        <v>985</v>
      </c>
      <c r="C784" s="213" t="s">
        <v>986</v>
      </c>
      <c r="D784" s="214" t="s">
        <v>10555</v>
      </c>
      <c r="E784" s="215"/>
      <c r="F784" s="216">
        <v>0</v>
      </c>
      <c r="G784" s="215"/>
      <c r="H784" s="215"/>
      <c r="I784" s="355"/>
    </row>
    <row r="785" spans="1:9" ht="9" customHeight="1" x14ac:dyDescent="0.2">
      <c r="A785" s="178"/>
      <c r="B785" s="221" t="s">
        <v>985</v>
      </c>
      <c r="C785" s="213" t="s">
        <v>986</v>
      </c>
      <c r="D785" s="214" t="s">
        <v>10556</v>
      </c>
      <c r="E785" s="215"/>
      <c r="F785" s="216">
        <v>0</v>
      </c>
      <c r="G785" s="215"/>
      <c r="H785" s="215"/>
      <c r="I785" s="355"/>
    </row>
    <row r="786" spans="1:9" ht="9" customHeight="1" x14ac:dyDescent="0.2">
      <c r="A786" s="178"/>
      <c r="B786" s="221" t="s">
        <v>985</v>
      </c>
      <c r="C786" s="213" t="s">
        <v>986</v>
      </c>
      <c r="D786" s="214" t="s">
        <v>10557</v>
      </c>
      <c r="E786" s="215"/>
      <c r="F786" s="216">
        <v>0</v>
      </c>
      <c r="G786" s="215"/>
      <c r="H786" s="215"/>
      <c r="I786" s="355"/>
    </row>
    <row r="787" spans="1:9" ht="9" customHeight="1" x14ac:dyDescent="0.2">
      <c r="A787" s="178"/>
      <c r="B787" s="221" t="s">
        <v>985</v>
      </c>
      <c r="C787" s="213" t="s">
        <v>986</v>
      </c>
      <c r="D787" s="214" t="s">
        <v>10558</v>
      </c>
      <c r="E787" s="215"/>
      <c r="F787" s="216">
        <v>0</v>
      </c>
      <c r="G787" s="215"/>
      <c r="H787" s="215"/>
      <c r="I787" s="355"/>
    </row>
    <row r="788" spans="1:9" ht="9" customHeight="1" x14ac:dyDescent="0.2">
      <c r="A788" s="178"/>
      <c r="B788" s="221" t="s">
        <v>985</v>
      </c>
      <c r="C788" s="213" t="s">
        <v>986</v>
      </c>
      <c r="D788" s="214" t="s">
        <v>10559</v>
      </c>
      <c r="E788" s="215"/>
      <c r="F788" s="216">
        <v>0</v>
      </c>
      <c r="G788" s="215"/>
      <c r="H788" s="215"/>
      <c r="I788" s="355"/>
    </row>
    <row r="789" spans="1:9" ht="9" customHeight="1" x14ac:dyDescent="0.2">
      <c r="A789" s="178"/>
      <c r="B789" s="221" t="s">
        <v>985</v>
      </c>
      <c r="C789" s="213" t="s">
        <v>986</v>
      </c>
      <c r="D789" s="214" t="s">
        <v>10560</v>
      </c>
      <c r="E789" s="215"/>
      <c r="F789" s="216">
        <v>0</v>
      </c>
      <c r="G789" s="215"/>
      <c r="H789" s="215"/>
      <c r="I789" s="355"/>
    </row>
    <row r="790" spans="1:9" ht="9" customHeight="1" x14ac:dyDescent="0.2">
      <c r="A790" s="178"/>
      <c r="B790" s="221" t="s">
        <v>985</v>
      </c>
      <c r="C790" s="213" t="s">
        <v>986</v>
      </c>
      <c r="D790" s="214" t="s">
        <v>10559</v>
      </c>
      <c r="E790" s="215"/>
      <c r="F790" s="216">
        <v>0</v>
      </c>
      <c r="G790" s="215"/>
      <c r="H790" s="215"/>
      <c r="I790" s="355"/>
    </row>
    <row r="791" spans="1:9" ht="9" customHeight="1" x14ac:dyDescent="0.2">
      <c r="A791" s="178"/>
      <c r="B791" s="221" t="s">
        <v>985</v>
      </c>
      <c r="C791" s="213" t="s">
        <v>986</v>
      </c>
      <c r="D791" s="214" t="s">
        <v>10561</v>
      </c>
      <c r="E791" s="215"/>
      <c r="F791" s="216">
        <v>0</v>
      </c>
      <c r="G791" s="215"/>
      <c r="H791" s="215"/>
      <c r="I791" s="355"/>
    </row>
    <row r="792" spans="1:9" ht="9" customHeight="1" x14ac:dyDescent="0.2">
      <c r="A792" s="178"/>
      <c r="B792" s="221" t="s">
        <v>985</v>
      </c>
      <c r="C792" s="213" t="s">
        <v>986</v>
      </c>
      <c r="D792" s="214" t="s">
        <v>10562</v>
      </c>
      <c r="E792" s="215"/>
      <c r="F792" s="216">
        <v>0</v>
      </c>
      <c r="G792" s="215"/>
      <c r="H792" s="215"/>
      <c r="I792" s="355"/>
    </row>
    <row r="793" spans="1:9" ht="9" customHeight="1" x14ac:dyDescent="0.2">
      <c r="A793" s="178"/>
      <c r="B793" s="221" t="s">
        <v>985</v>
      </c>
      <c r="C793" s="213" t="s">
        <v>986</v>
      </c>
      <c r="D793" s="214" t="s">
        <v>10563</v>
      </c>
      <c r="E793" s="215"/>
      <c r="F793" s="216">
        <v>0</v>
      </c>
      <c r="G793" s="215"/>
      <c r="H793" s="215"/>
      <c r="I793" s="355"/>
    </row>
    <row r="794" spans="1:9" ht="9" customHeight="1" x14ac:dyDescent="0.2">
      <c r="A794" s="178"/>
      <c r="B794" s="221" t="s">
        <v>985</v>
      </c>
      <c r="C794" s="213" t="s">
        <v>986</v>
      </c>
      <c r="D794" s="214" t="s">
        <v>10564</v>
      </c>
      <c r="E794" s="215"/>
      <c r="F794" s="216">
        <v>0</v>
      </c>
      <c r="G794" s="215"/>
      <c r="H794" s="215"/>
      <c r="I794" s="355"/>
    </row>
    <row r="795" spans="1:9" ht="9" customHeight="1" x14ac:dyDescent="0.2">
      <c r="A795" s="178"/>
      <c r="B795" s="221" t="s">
        <v>985</v>
      </c>
      <c r="C795" s="213" t="s">
        <v>986</v>
      </c>
      <c r="D795" s="214" t="s">
        <v>10565</v>
      </c>
      <c r="E795" s="215"/>
      <c r="F795" s="216">
        <v>39.479999999999997</v>
      </c>
      <c r="G795" s="215"/>
      <c r="H795" s="215"/>
      <c r="I795" s="355"/>
    </row>
    <row r="796" spans="1:9" ht="9" customHeight="1" x14ac:dyDescent="0.2">
      <c r="A796" s="178"/>
      <c r="B796" s="221" t="s">
        <v>985</v>
      </c>
      <c r="C796" s="213" t="s">
        <v>986</v>
      </c>
      <c r="D796" s="214" t="s">
        <v>7363</v>
      </c>
      <c r="E796" s="215"/>
      <c r="F796" s="216">
        <v>-1.944</v>
      </c>
      <c r="G796" s="215"/>
      <c r="H796" s="215"/>
      <c r="I796" s="355"/>
    </row>
    <row r="797" spans="1:9" ht="9" customHeight="1" x14ac:dyDescent="0.2">
      <c r="A797" s="178"/>
      <c r="B797" s="221" t="s">
        <v>985</v>
      </c>
      <c r="C797" s="213" t="s">
        <v>986</v>
      </c>
      <c r="D797" s="214" t="s">
        <v>10566</v>
      </c>
      <c r="E797" s="215"/>
      <c r="F797" s="216">
        <v>-2.9790000000000001</v>
      </c>
      <c r="G797" s="215"/>
      <c r="H797" s="215"/>
      <c r="I797" s="355"/>
    </row>
    <row r="798" spans="1:9" ht="9" customHeight="1" x14ac:dyDescent="0.2">
      <c r="A798" s="178"/>
      <c r="B798" s="221" t="s">
        <v>985</v>
      </c>
      <c r="C798" s="213" t="s">
        <v>986</v>
      </c>
      <c r="D798" s="214" t="s">
        <v>10567</v>
      </c>
      <c r="E798" s="215"/>
      <c r="F798" s="216">
        <v>0</v>
      </c>
      <c r="G798" s="215"/>
      <c r="H798" s="215"/>
      <c r="I798" s="355"/>
    </row>
    <row r="799" spans="1:9" ht="9" customHeight="1" x14ac:dyDescent="0.2">
      <c r="A799" s="178"/>
      <c r="B799" s="221" t="s">
        <v>985</v>
      </c>
      <c r="C799" s="213" t="s">
        <v>986</v>
      </c>
      <c r="D799" s="214" t="s">
        <v>10553</v>
      </c>
      <c r="E799" s="215"/>
      <c r="F799" s="216">
        <v>0</v>
      </c>
      <c r="G799" s="215"/>
      <c r="H799" s="215"/>
      <c r="I799" s="355"/>
    </row>
    <row r="800" spans="1:9" ht="9" customHeight="1" x14ac:dyDescent="0.2">
      <c r="A800" s="178"/>
      <c r="B800" s="221" t="s">
        <v>985</v>
      </c>
      <c r="C800" s="213" t="s">
        <v>986</v>
      </c>
      <c r="D800" s="214" t="s">
        <v>10568</v>
      </c>
      <c r="E800" s="215"/>
      <c r="F800" s="216">
        <v>0</v>
      </c>
      <c r="G800" s="215"/>
      <c r="H800" s="215"/>
      <c r="I800" s="355"/>
    </row>
    <row r="801" spans="1:9" ht="9" customHeight="1" x14ac:dyDescent="0.2">
      <c r="A801" s="178"/>
      <c r="B801" s="221" t="s">
        <v>985</v>
      </c>
      <c r="C801" s="213" t="s">
        <v>986</v>
      </c>
      <c r="D801" s="214" t="s">
        <v>10569</v>
      </c>
      <c r="E801" s="215"/>
      <c r="F801" s="216">
        <v>0</v>
      </c>
      <c r="G801" s="215"/>
      <c r="H801" s="215"/>
      <c r="I801" s="355"/>
    </row>
    <row r="802" spans="1:9" ht="9" customHeight="1" x14ac:dyDescent="0.2">
      <c r="A802" s="178"/>
      <c r="B802" s="221" t="s">
        <v>985</v>
      </c>
      <c r="C802" s="213" t="s">
        <v>986</v>
      </c>
      <c r="D802" s="214" t="s">
        <v>10570</v>
      </c>
      <c r="E802" s="215"/>
      <c r="F802" s="216">
        <v>0</v>
      </c>
      <c r="G802" s="215"/>
      <c r="H802" s="215"/>
      <c r="I802" s="355"/>
    </row>
    <row r="803" spans="1:9" ht="9" customHeight="1" x14ac:dyDescent="0.2">
      <c r="A803" s="178"/>
      <c r="B803" s="221" t="s">
        <v>985</v>
      </c>
      <c r="C803" s="213" t="s">
        <v>986</v>
      </c>
      <c r="D803" s="214" t="s">
        <v>10568</v>
      </c>
      <c r="E803" s="215"/>
      <c r="F803" s="216">
        <v>0</v>
      </c>
      <c r="G803" s="215"/>
      <c r="H803" s="215"/>
      <c r="I803" s="355"/>
    </row>
    <row r="804" spans="1:9" ht="9" customHeight="1" x14ac:dyDescent="0.2">
      <c r="A804" s="181"/>
      <c r="B804" s="221" t="s">
        <v>985</v>
      </c>
      <c r="C804" s="223" t="s">
        <v>986</v>
      </c>
      <c r="D804" s="224" t="s">
        <v>988</v>
      </c>
      <c r="E804" s="225"/>
      <c r="F804" s="226">
        <v>34.556999999999995</v>
      </c>
      <c r="G804" s="225"/>
      <c r="H804" s="225"/>
      <c r="I804" s="355"/>
    </row>
    <row r="805" spans="1:9" ht="9" customHeight="1" x14ac:dyDescent="0.2">
      <c r="A805" s="177"/>
      <c r="B805" s="221" t="s">
        <v>985</v>
      </c>
      <c r="C805" s="210" t="s">
        <v>986</v>
      </c>
      <c r="D805" s="211" t="s">
        <v>3038</v>
      </c>
      <c r="E805" s="212"/>
      <c r="F805" s="210" t="s">
        <v>986</v>
      </c>
      <c r="G805" s="212"/>
      <c r="H805" s="212"/>
      <c r="I805" s="355"/>
    </row>
    <row r="806" spans="1:9" ht="9" customHeight="1" x14ac:dyDescent="0.2">
      <c r="A806" s="178"/>
      <c r="B806" s="221" t="s">
        <v>985</v>
      </c>
      <c r="C806" s="213" t="s">
        <v>986</v>
      </c>
      <c r="D806" s="214" t="s">
        <v>10571</v>
      </c>
      <c r="E806" s="215"/>
      <c r="F806" s="216">
        <v>9.375</v>
      </c>
      <c r="G806" s="215"/>
      <c r="H806" s="215"/>
      <c r="I806" s="355"/>
    </row>
    <row r="807" spans="1:9" ht="9" customHeight="1" x14ac:dyDescent="0.2">
      <c r="A807" s="178"/>
      <c r="B807" s="221" t="s">
        <v>985</v>
      </c>
      <c r="C807" s="213" t="s">
        <v>986</v>
      </c>
      <c r="D807" s="214" t="s">
        <v>10572</v>
      </c>
      <c r="E807" s="215"/>
      <c r="F807" s="216">
        <v>-3.84</v>
      </c>
      <c r="G807" s="215"/>
      <c r="H807" s="215"/>
      <c r="I807" s="355"/>
    </row>
    <row r="808" spans="1:9" ht="9" customHeight="1" x14ac:dyDescent="0.2">
      <c r="A808" s="178"/>
      <c r="B808" s="221" t="s">
        <v>985</v>
      </c>
      <c r="C808" s="213" t="s">
        <v>986</v>
      </c>
      <c r="D808" s="214" t="s">
        <v>10573</v>
      </c>
      <c r="E808" s="215"/>
      <c r="F808" s="216">
        <v>30.535</v>
      </c>
      <c r="G808" s="215"/>
      <c r="H808" s="215"/>
      <c r="I808" s="355"/>
    </row>
    <row r="809" spans="1:9" ht="9" customHeight="1" x14ac:dyDescent="0.2">
      <c r="A809" s="178"/>
      <c r="B809" s="221" t="s">
        <v>985</v>
      </c>
      <c r="C809" s="213" t="s">
        <v>986</v>
      </c>
      <c r="D809" s="214" t="s">
        <v>10574</v>
      </c>
      <c r="E809" s="215"/>
      <c r="F809" s="216">
        <v>25.803000000000001</v>
      </c>
      <c r="G809" s="215"/>
      <c r="H809" s="215"/>
      <c r="I809" s="355"/>
    </row>
    <row r="810" spans="1:9" ht="9" customHeight="1" x14ac:dyDescent="0.2">
      <c r="A810" s="178"/>
      <c r="B810" s="221" t="s">
        <v>985</v>
      </c>
      <c r="C810" s="213" t="s">
        <v>986</v>
      </c>
      <c r="D810" s="214" t="s">
        <v>10575</v>
      </c>
      <c r="E810" s="215"/>
      <c r="F810" s="216">
        <v>-3.0190000000000001</v>
      </c>
      <c r="G810" s="215"/>
      <c r="H810" s="215"/>
      <c r="I810" s="355"/>
    </row>
    <row r="811" spans="1:9" ht="9" customHeight="1" x14ac:dyDescent="0.2">
      <c r="A811" s="178"/>
      <c r="B811" s="221" t="s">
        <v>985</v>
      </c>
      <c r="C811" s="213" t="s">
        <v>986</v>
      </c>
      <c r="D811" s="214" t="s">
        <v>10576</v>
      </c>
      <c r="E811" s="215"/>
      <c r="F811" s="216">
        <v>13.272</v>
      </c>
      <c r="G811" s="215"/>
      <c r="H811" s="215"/>
      <c r="I811" s="355"/>
    </row>
    <row r="812" spans="1:9" ht="9" customHeight="1" x14ac:dyDescent="0.2">
      <c r="A812" s="178"/>
      <c r="B812" s="221" t="s">
        <v>985</v>
      </c>
      <c r="C812" s="213" t="s">
        <v>986</v>
      </c>
      <c r="D812" s="214" t="s">
        <v>10577</v>
      </c>
      <c r="E812" s="215"/>
      <c r="F812" s="216">
        <v>-2.145</v>
      </c>
      <c r="G812" s="215"/>
      <c r="H812" s="215"/>
      <c r="I812" s="355"/>
    </row>
    <row r="813" spans="1:9" ht="9" customHeight="1" x14ac:dyDescent="0.2">
      <c r="A813" s="181"/>
      <c r="B813" s="221" t="s">
        <v>985</v>
      </c>
      <c r="C813" s="223" t="s">
        <v>986</v>
      </c>
      <c r="D813" s="224" t="s">
        <v>988</v>
      </c>
      <c r="E813" s="225"/>
      <c r="F813" s="226">
        <v>69.981000000000009</v>
      </c>
      <c r="G813" s="225"/>
      <c r="H813" s="225"/>
      <c r="I813" s="355"/>
    </row>
    <row r="814" spans="1:9" ht="9" customHeight="1" x14ac:dyDescent="0.2">
      <c r="A814" s="177"/>
      <c r="B814" s="221" t="s">
        <v>985</v>
      </c>
      <c r="C814" s="210" t="s">
        <v>986</v>
      </c>
      <c r="D814" s="211" t="s">
        <v>2956</v>
      </c>
      <c r="E814" s="212"/>
      <c r="F814" s="210" t="s">
        <v>986</v>
      </c>
      <c r="G814" s="212"/>
      <c r="H814" s="212"/>
      <c r="I814" s="355"/>
    </row>
    <row r="815" spans="1:9" ht="9" customHeight="1" x14ac:dyDescent="0.2">
      <c r="A815" s="178"/>
      <c r="B815" s="221" t="s">
        <v>985</v>
      </c>
      <c r="C815" s="213" t="s">
        <v>986</v>
      </c>
      <c r="D815" s="214" t="s">
        <v>10578</v>
      </c>
      <c r="E815" s="215"/>
      <c r="F815" s="216">
        <v>38.08</v>
      </c>
      <c r="G815" s="215"/>
      <c r="H815" s="215"/>
      <c r="I815" s="355"/>
    </row>
    <row r="816" spans="1:9" ht="9" customHeight="1" x14ac:dyDescent="0.2">
      <c r="A816" s="178"/>
      <c r="B816" s="221" t="s">
        <v>985</v>
      </c>
      <c r="C816" s="213" t="s">
        <v>986</v>
      </c>
      <c r="D816" s="214" t="s">
        <v>7363</v>
      </c>
      <c r="E816" s="215"/>
      <c r="F816" s="216">
        <v>-1.944</v>
      </c>
      <c r="G816" s="215"/>
      <c r="H816" s="215"/>
      <c r="I816" s="355"/>
    </row>
    <row r="817" spans="1:9" ht="9" customHeight="1" x14ac:dyDescent="0.2">
      <c r="A817" s="178"/>
      <c r="B817" s="221" t="s">
        <v>985</v>
      </c>
      <c r="C817" s="213" t="s">
        <v>986</v>
      </c>
      <c r="D817" s="214" t="s">
        <v>10579</v>
      </c>
      <c r="E817" s="215"/>
      <c r="F817" s="216">
        <v>-2.62</v>
      </c>
      <c r="G817" s="215"/>
      <c r="H817" s="215"/>
      <c r="I817" s="355"/>
    </row>
    <row r="818" spans="1:9" ht="9" customHeight="1" x14ac:dyDescent="0.2">
      <c r="A818" s="181"/>
      <c r="B818" s="221" t="s">
        <v>985</v>
      </c>
      <c r="C818" s="223" t="s">
        <v>986</v>
      </c>
      <c r="D818" s="224" t="s">
        <v>988</v>
      </c>
      <c r="E818" s="225"/>
      <c r="F818" s="226">
        <v>33.515999999999998</v>
      </c>
      <c r="G818" s="225"/>
      <c r="H818" s="225"/>
      <c r="I818" s="355"/>
    </row>
    <row r="819" spans="1:9" ht="9" customHeight="1" x14ac:dyDescent="0.2">
      <c r="A819" s="177"/>
      <c r="B819" s="221" t="s">
        <v>985</v>
      </c>
      <c r="C819" s="210" t="s">
        <v>986</v>
      </c>
      <c r="D819" s="211" t="s">
        <v>2971</v>
      </c>
      <c r="E819" s="212"/>
      <c r="F819" s="210" t="s">
        <v>986</v>
      </c>
      <c r="G819" s="212"/>
      <c r="H819" s="212"/>
      <c r="I819" s="355"/>
    </row>
    <row r="820" spans="1:9" ht="9" customHeight="1" x14ac:dyDescent="0.2">
      <c r="A820" s="178"/>
      <c r="B820" s="221" t="s">
        <v>985</v>
      </c>
      <c r="C820" s="213" t="s">
        <v>986</v>
      </c>
      <c r="D820" s="214" t="s">
        <v>10580</v>
      </c>
      <c r="E820" s="215"/>
      <c r="F820" s="216">
        <v>5.9249999999999998</v>
      </c>
      <c r="G820" s="215"/>
      <c r="H820" s="215"/>
      <c r="I820" s="355"/>
    </row>
    <row r="821" spans="1:9" ht="9" customHeight="1" x14ac:dyDescent="0.2">
      <c r="A821" s="178"/>
      <c r="B821" s="221" t="s">
        <v>985</v>
      </c>
      <c r="C821" s="213" t="s">
        <v>986</v>
      </c>
      <c r="D821" s="214" t="s">
        <v>10581</v>
      </c>
      <c r="E821" s="215"/>
      <c r="F821" s="216">
        <v>2.9630000000000001</v>
      </c>
      <c r="G821" s="215"/>
      <c r="H821" s="215"/>
      <c r="I821" s="355"/>
    </row>
    <row r="822" spans="1:9" ht="9" customHeight="1" x14ac:dyDescent="0.2">
      <c r="A822" s="178"/>
      <c r="B822" s="221" t="s">
        <v>985</v>
      </c>
      <c r="C822" s="213" t="s">
        <v>986</v>
      </c>
      <c r="D822" s="214" t="s">
        <v>10582</v>
      </c>
      <c r="E822" s="215"/>
      <c r="F822" s="216">
        <v>25.05</v>
      </c>
      <c r="G822" s="215"/>
      <c r="H822" s="215"/>
      <c r="I822" s="355"/>
    </row>
    <row r="823" spans="1:9" ht="9" customHeight="1" x14ac:dyDescent="0.2">
      <c r="A823" s="178"/>
      <c r="B823" s="221" t="s">
        <v>985</v>
      </c>
      <c r="C823" s="213" t="s">
        <v>986</v>
      </c>
      <c r="D823" s="214" t="s">
        <v>10583</v>
      </c>
      <c r="E823" s="215"/>
      <c r="F823" s="216">
        <v>7.9969999999999999</v>
      </c>
      <c r="G823" s="215"/>
      <c r="H823" s="215"/>
      <c r="I823" s="355"/>
    </row>
    <row r="824" spans="1:9" ht="9" customHeight="1" x14ac:dyDescent="0.2">
      <c r="A824" s="178"/>
      <c r="B824" s="221" t="s">
        <v>985</v>
      </c>
      <c r="C824" s="213" t="s">
        <v>986</v>
      </c>
      <c r="D824" s="214" t="s">
        <v>10584</v>
      </c>
      <c r="E824" s="215"/>
      <c r="F824" s="216">
        <v>1.452</v>
      </c>
      <c r="G824" s="215"/>
      <c r="H824" s="215"/>
      <c r="I824" s="355"/>
    </row>
    <row r="825" spans="1:9" ht="9" customHeight="1" x14ac:dyDescent="0.2">
      <c r="A825" s="178"/>
      <c r="B825" s="221" t="s">
        <v>985</v>
      </c>
      <c r="C825" s="213" t="s">
        <v>986</v>
      </c>
      <c r="D825" s="214" t="s">
        <v>10585</v>
      </c>
      <c r="E825" s="215"/>
      <c r="F825" s="216">
        <v>24.63</v>
      </c>
      <c r="G825" s="215"/>
      <c r="H825" s="215"/>
      <c r="I825" s="355"/>
    </row>
    <row r="826" spans="1:9" ht="9" customHeight="1" x14ac:dyDescent="0.2">
      <c r="A826" s="178"/>
      <c r="B826" s="221" t="s">
        <v>985</v>
      </c>
      <c r="C826" s="213" t="s">
        <v>986</v>
      </c>
      <c r="D826" s="214" t="s">
        <v>9587</v>
      </c>
      <c r="E826" s="215"/>
      <c r="F826" s="216">
        <v>-1.845</v>
      </c>
      <c r="G826" s="215"/>
      <c r="H826" s="215"/>
      <c r="I826" s="355"/>
    </row>
    <row r="827" spans="1:9" ht="9" customHeight="1" x14ac:dyDescent="0.2">
      <c r="A827" s="178"/>
      <c r="B827" s="221" t="s">
        <v>985</v>
      </c>
      <c r="C827" s="213" t="s">
        <v>986</v>
      </c>
      <c r="D827" s="214" t="s">
        <v>10586</v>
      </c>
      <c r="E827" s="215"/>
      <c r="F827" s="216">
        <v>4.41</v>
      </c>
      <c r="G827" s="215"/>
      <c r="H827" s="215"/>
      <c r="I827" s="355"/>
    </row>
    <row r="828" spans="1:9" ht="9" customHeight="1" x14ac:dyDescent="0.2">
      <c r="A828" s="178"/>
      <c r="B828" s="221" t="s">
        <v>985</v>
      </c>
      <c r="C828" s="213" t="s">
        <v>986</v>
      </c>
      <c r="D828" s="214" t="s">
        <v>10587</v>
      </c>
      <c r="E828" s="215"/>
      <c r="F828" s="216">
        <v>1.9139999999999999</v>
      </c>
      <c r="G828" s="215"/>
      <c r="H828" s="215"/>
      <c r="I828" s="355"/>
    </row>
    <row r="829" spans="1:9" ht="9" customHeight="1" x14ac:dyDescent="0.2">
      <c r="A829" s="178"/>
      <c r="B829" s="221" t="s">
        <v>985</v>
      </c>
      <c r="C829" s="213" t="s">
        <v>986</v>
      </c>
      <c r="D829" s="214" t="s">
        <v>10588</v>
      </c>
      <c r="E829" s="215"/>
      <c r="F829" s="216">
        <v>17.751999999999999</v>
      </c>
      <c r="G829" s="215"/>
      <c r="H829" s="215"/>
      <c r="I829" s="355"/>
    </row>
    <row r="830" spans="1:9" ht="9" customHeight="1" x14ac:dyDescent="0.2">
      <c r="A830" s="178"/>
      <c r="B830" s="221" t="s">
        <v>985</v>
      </c>
      <c r="C830" s="213" t="s">
        <v>986</v>
      </c>
      <c r="D830" s="214" t="s">
        <v>10589</v>
      </c>
      <c r="E830" s="215"/>
      <c r="F830" s="216">
        <v>-1.8540000000000001</v>
      </c>
      <c r="G830" s="215"/>
      <c r="H830" s="215"/>
      <c r="I830" s="355"/>
    </row>
    <row r="831" spans="1:9" ht="9" customHeight="1" x14ac:dyDescent="0.2">
      <c r="A831" s="178"/>
      <c r="B831" s="221" t="s">
        <v>985</v>
      </c>
      <c r="C831" s="213" t="s">
        <v>986</v>
      </c>
      <c r="D831" s="214" t="s">
        <v>9465</v>
      </c>
      <c r="E831" s="215"/>
      <c r="F831" s="216">
        <v>7.1680000000000001</v>
      </c>
      <c r="G831" s="215"/>
      <c r="H831" s="215"/>
      <c r="I831" s="355"/>
    </row>
    <row r="832" spans="1:9" ht="9" customHeight="1" x14ac:dyDescent="0.2">
      <c r="A832" s="181"/>
      <c r="B832" s="221" t="s">
        <v>985</v>
      </c>
      <c r="C832" s="223" t="s">
        <v>986</v>
      </c>
      <c r="D832" s="224" t="s">
        <v>988</v>
      </c>
      <c r="E832" s="225"/>
      <c r="F832" s="226">
        <v>95.561999999999998</v>
      </c>
      <c r="G832" s="225"/>
      <c r="H832" s="225"/>
      <c r="I832" s="355"/>
    </row>
    <row r="833" spans="1:9" ht="9" customHeight="1" x14ac:dyDescent="0.2">
      <c r="A833" s="179"/>
      <c r="B833" s="221" t="s">
        <v>985</v>
      </c>
      <c r="C833" s="217" t="s">
        <v>986</v>
      </c>
      <c r="D833" s="218" t="s">
        <v>1023</v>
      </c>
      <c r="E833" s="219"/>
      <c r="F833" s="220">
        <v>299.601</v>
      </c>
      <c r="G833" s="219"/>
      <c r="H833" s="219"/>
      <c r="I833" s="355"/>
    </row>
    <row r="834" spans="1:9" ht="24.95" customHeight="1" x14ac:dyDescent="0.25">
      <c r="A834" s="278" t="s">
        <v>2750</v>
      </c>
      <c r="B834" s="278" t="s">
        <v>979</v>
      </c>
      <c r="C834" s="279" t="s">
        <v>7370</v>
      </c>
      <c r="D834" s="280" t="s">
        <v>7371</v>
      </c>
      <c r="E834" s="281" t="s">
        <v>106</v>
      </c>
      <c r="F834" s="282">
        <v>244.732</v>
      </c>
      <c r="G834" s="67"/>
      <c r="H834" s="254">
        <f>ROUND(G834*F834,2)</f>
        <v>0</v>
      </c>
      <c r="I834" s="284"/>
    </row>
    <row r="835" spans="1:9" ht="10.5" customHeight="1" x14ac:dyDescent="0.2">
      <c r="A835" s="177"/>
      <c r="B835" s="221" t="s">
        <v>985</v>
      </c>
      <c r="C835" s="210" t="s">
        <v>986</v>
      </c>
      <c r="D835" s="211" t="s">
        <v>3047</v>
      </c>
      <c r="E835" s="212"/>
      <c r="F835" s="210" t="s">
        <v>986</v>
      </c>
      <c r="G835" s="212"/>
      <c r="H835" s="212"/>
      <c r="I835" s="355"/>
    </row>
    <row r="836" spans="1:9" ht="10.5" customHeight="1" x14ac:dyDescent="0.2">
      <c r="A836" s="178"/>
      <c r="B836" s="221" t="s">
        <v>985</v>
      </c>
      <c r="C836" s="213" t="s">
        <v>986</v>
      </c>
      <c r="D836" s="214" t="s">
        <v>10590</v>
      </c>
      <c r="E836" s="215"/>
      <c r="F836" s="216">
        <v>5.16</v>
      </c>
      <c r="G836" s="215"/>
      <c r="H836" s="215"/>
      <c r="I836" s="355"/>
    </row>
    <row r="837" spans="1:9" ht="10.5" customHeight="1" x14ac:dyDescent="0.2">
      <c r="A837" s="178"/>
      <c r="B837" s="221" t="s">
        <v>985</v>
      </c>
      <c r="C837" s="213" t="s">
        <v>986</v>
      </c>
      <c r="D837" s="214" t="s">
        <v>3282</v>
      </c>
      <c r="E837" s="215"/>
      <c r="F837" s="216">
        <v>-1.8180000000000001</v>
      </c>
      <c r="G837" s="215"/>
      <c r="H837" s="215"/>
      <c r="I837" s="355"/>
    </row>
    <row r="838" spans="1:9" ht="10.5" customHeight="1" x14ac:dyDescent="0.2">
      <c r="A838" s="178"/>
      <c r="B838" s="221" t="s">
        <v>985</v>
      </c>
      <c r="C838" s="213" t="s">
        <v>986</v>
      </c>
      <c r="D838" s="214" t="s">
        <v>10591</v>
      </c>
      <c r="E838" s="215"/>
      <c r="F838" s="216">
        <v>16.352</v>
      </c>
      <c r="G838" s="215"/>
      <c r="H838" s="215"/>
      <c r="I838" s="355"/>
    </row>
    <row r="839" spans="1:9" ht="10.5" customHeight="1" x14ac:dyDescent="0.2">
      <c r="A839" s="178"/>
      <c r="B839" s="221" t="s">
        <v>985</v>
      </c>
      <c r="C839" s="213" t="s">
        <v>986</v>
      </c>
      <c r="D839" s="214" t="s">
        <v>10592</v>
      </c>
      <c r="E839" s="215"/>
      <c r="F839" s="216">
        <v>-2.1709999999999998</v>
      </c>
      <c r="G839" s="215"/>
      <c r="H839" s="215"/>
      <c r="I839" s="355"/>
    </row>
    <row r="840" spans="1:9" ht="10.5" customHeight="1" x14ac:dyDescent="0.2">
      <c r="A840" s="178"/>
      <c r="B840" s="221" t="s">
        <v>985</v>
      </c>
      <c r="C840" s="213" t="s">
        <v>986</v>
      </c>
      <c r="D840" s="214" t="s">
        <v>10593</v>
      </c>
      <c r="E840" s="215"/>
      <c r="F840" s="216">
        <v>3.24</v>
      </c>
      <c r="G840" s="215"/>
      <c r="H840" s="215"/>
      <c r="I840" s="355"/>
    </row>
    <row r="841" spans="1:9" ht="9" customHeight="1" x14ac:dyDescent="0.2">
      <c r="A841" s="178"/>
      <c r="B841" s="221" t="s">
        <v>985</v>
      </c>
      <c r="C841" s="213" t="s">
        <v>986</v>
      </c>
      <c r="D841" s="214" t="s">
        <v>10594</v>
      </c>
      <c r="E841" s="215"/>
      <c r="F841" s="216">
        <v>7.5960000000000001</v>
      </c>
      <c r="G841" s="215"/>
      <c r="H841" s="215"/>
      <c r="I841" s="355"/>
    </row>
    <row r="842" spans="1:9" ht="9" customHeight="1" x14ac:dyDescent="0.2">
      <c r="A842" s="178"/>
      <c r="B842" s="221" t="s">
        <v>985</v>
      </c>
      <c r="C842" s="213" t="s">
        <v>986</v>
      </c>
      <c r="D842" s="214" t="s">
        <v>10595</v>
      </c>
      <c r="E842" s="215"/>
      <c r="F842" s="216">
        <v>-1.8180000000000001</v>
      </c>
      <c r="G842" s="215"/>
      <c r="H842" s="215"/>
      <c r="I842" s="355"/>
    </row>
    <row r="843" spans="1:9" ht="9" customHeight="1" x14ac:dyDescent="0.2">
      <c r="A843" s="178"/>
      <c r="B843" s="221" t="s">
        <v>985</v>
      </c>
      <c r="C843" s="213" t="s">
        <v>986</v>
      </c>
      <c r="D843" s="214" t="s">
        <v>10596</v>
      </c>
      <c r="E843" s="215"/>
      <c r="F843" s="216">
        <v>14.747999999999999</v>
      </c>
      <c r="G843" s="215"/>
      <c r="H843" s="215"/>
      <c r="I843" s="355"/>
    </row>
    <row r="844" spans="1:9" ht="9" customHeight="1" x14ac:dyDescent="0.2">
      <c r="A844" s="178"/>
      <c r="B844" s="221" t="s">
        <v>985</v>
      </c>
      <c r="C844" s="213" t="s">
        <v>986</v>
      </c>
      <c r="D844" s="214" t="s">
        <v>10592</v>
      </c>
      <c r="E844" s="215"/>
      <c r="F844" s="216">
        <v>-2.1709999999999998</v>
      </c>
      <c r="G844" s="215"/>
      <c r="H844" s="215"/>
      <c r="I844" s="355"/>
    </row>
    <row r="845" spans="1:9" ht="9" customHeight="1" x14ac:dyDescent="0.2">
      <c r="A845" s="181"/>
      <c r="B845" s="221" t="s">
        <v>985</v>
      </c>
      <c r="C845" s="223" t="s">
        <v>986</v>
      </c>
      <c r="D845" s="224" t="s">
        <v>988</v>
      </c>
      <c r="E845" s="225"/>
      <c r="F845" s="226">
        <v>39.117999999999995</v>
      </c>
      <c r="G845" s="225"/>
      <c r="H845" s="225"/>
      <c r="I845" s="355"/>
    </row>
    <row r="846" spans="1:9" ht="9" customHeight="1" x14ac:dyDescent="0.2">
      <c r="A846" s="177"/>
      <c r="B846" s="221" t="s">
        <v>985</v>
      </c>
      <c r="C846" s="210" t="s">
        <v>986</v>
      </c>
      <c r="D846" s="211" t="s">
        <v>3033</v>
      </c>
      <c r="E846" s="212"/>
      <c r="F846" s="210" t="s">
        <v>986</v>
      </c>
      <c r="G846" s="212"/>
      <c r="H846" s="212"/>
      <c r="I846" s="355"/>
    </row>
    <row r="847" spans="1:9" ht="9" customHeight="1" x14ac:dyDescent="0.2">
      <c r="A847" s="178"/>
      <c r="B847" s="221" t="s">
        <v>985</v>
      </c>
      <c r="C847" s="213" t="s">
        <v>986</v>
      </c>
      <c r="D847" s="214" t="s">
        <v>10597</v>
      </c>
      <c r="E847" s="215"/>
      <c r="F847" s="216">
        <v>6.0750000000000002</v>
      </c>
      <c r="G847" s="215"/>
      <c r="H847" s="215"/>
      <c r="I847" s="355"/>
    </row>
    <row r="848" spans="1:9" ht="9" customHeight="1" x14ac:dyDescent="0.2">
      <c r="A848" s="178"/>
      <c r="B848" s="221" t="s">
        <v>985</v>
      </c>
      <c r="C848" s="213" t="s">
        <v>986</v>
      </c>
      <c r="D848" s="214" t="s">
        <v>10598</v>
      </c>
      <c r="E848" s="215"/>
      <c r="F848" s="216">
        <v>-1.931</v>
      </c>
      <c r="G848" s="215"/>
      <c r="H848" s="215"/>
      <c r="I848" s="355"/>
    </row>
    <row r="849" spans="1:9" ht="9" customHeight="1" x14ac:dyDescent="0.2">
      <c r="A849" s="178"/>
      <c r="B849" s="221" t="s">
        <v>985</v>
      </c>
      <c r="C849" s="213" t="s">
        <v>986</v>
      </c>
      <c r="D849" s="214" t="s">
        <v>10599</v>
      </c>
      <c r="E849" s="215"/>
      <c r="F849" s="216">
        <v>18.956</v>
      </c>
      <c r="G849" s="215"/>
      <c r="H849" s="215"/>
      <c r="I849" s="355"/>
    </row>
    <row r="850" spans="1:9" ht="9" customHeight="1" x14ac:dyDescent="0.2">
      <c r="A850" s="178"/>
      <c r="B850" s="221" t="s">
        <v>985</v>
      </c>
      <c r="C850" s="213" t="s">
        <v>986</v>
      </c>
      <c r="D850" s="214" t="s">
        <v>10600</v>
      </c>
      <c r="E850" s="215"/>
      <c r="F850" s="216">
        <v>-2.9660000000000002</v>
      </c>
      <c r="G850" s="215"/>
      <c r="H850" s="215"/>
      <c r="I850" s="355"/>
    </row>
    <row r="851" spans="1:9" ht="9" customHeight="1" x14ac:dyDescent="0.2">
      <c r="A851" s="178"/>
      <c r="B851" s="221" t="s">
        <v>985</v>
      </c>
      <c r="C851" s="213" t="s">
        <v>986</v>
      </c>
      <c r="D851" s="214" t="s">
        <v>10601</v>
      </c>
      <c r="E851" s="215"/>
      <c r="F851" s="216">
        <v>3.57</v>
      </c>
      <c r="G851" s="215"/>
      <c r="H851" s="215"/>
      <c r="I851" s="355"/>
    </row>
    <row r="852" spans="1:9" ht="9" customHeight="1" x14ac:dyDescent="0.2">
      <c r="A852" s="178"/>
      <c r="B852" s="221" t="s">
        <v>985</v>
      </c>
      <c r="C852" s="213" t="s">
        <v>986</v>
      </c>
      <c r="D852" s="214" t="s">
        <v>10602</v>
      </c>
      <c r="E852" s="215"/>
      <c r="F852" s="216">
        <v>8.9369999999999994</v>
      </c>
      <c r="G852" s="215"/>
      <c r="H852" s="215"/>
      <c r="I852" s="355"/>
    </row>
    <row r="853" spans="1:9" ht="9" customHeight="1" x14ac:dyDescent="0.2">
      <c r="A853" s="178"/>
      <c r="B853" s="221" t="s">
        <v>985</v>
      </c>
      <c r="C853" s="213" t="s">
        <v>986</v>
      </c>
      <c r="D853" s="214" t="s">
        <v>10598</v>
      </c>
      <c r="E853" s="215"/>
      <c r="F853" s="216">
        <v>-1.931</v>
      </c>
      <c r="G853" s="215"/>
      <c r="H853" s="215"/>
      <c r="I853" s="355"/>
    </row>
    <row r="854" spans="1:9" ht="9" customHeight="1" x14ac:dyDescent="0.2">
      <c r="A854" s="178"/>
      <c r="B854" s="221" t="s">
        <v>985</v>
      </c>
      <c r="C854" s="213" t="s">
        <v>986</v>
      </c>
      <c r="D854" s="214" t="s">
        <v>10603</v>
      </c>
      <c r="E854" s="215"/>
      <c r="F854" s="216">
        <v>16.760000000000002</v>
      </c>
      <c r="G854" s="215"/>
      <c r="H854" s="215"/>
      <c r="I854" s="355"/>
    </row>
    <row r="855" spans="1:9" ht="9" customHeight="1" x14ac:dyDescent="0.2">
      <c r="A855" s="178"/>
      <c r="B855" s="221" t="s">
        <v>985</v>
      </c>
      <c r="C855" s="213" t="s">
        <v>986</v>
      </c>
      <c r="D855" s="214" t="s">
        <v>10600</v>
      </c>
      <c r="E855" s="215"/>
      <c r="F855" s="216">
        <v>-2.9660000000000002</v>
      </c>
      <c r="G855" s="215"/>
      <c r="H855" s="215"/>
      <c r="I855" s="355"/>
    </row>
    <row r="856" spans="1:9" ht="9" customHeight="1" x14ac:dyDescent="0.2">
      <c r="A856" s="181"/>
      <c r="B856" s="221" t="s">
        <v>985</v>
      </c>
      <c r="C856" s="223" t="s">
        <v>986</v>
      </c>
      <c r="D856" s="224" t="s">
        <v>988</v>
      </c>
      <c r="E856" s="225"/>
      <c r="F856" s="226">
        <v>44.503999999999998</v>
      </c>
      <c r="G856" s="225"/>
      <c r="H856" s="225"/>
      <c r="I856" s="355"/>
    </row>
    <row r="857" spans="1:9" ht="9" customHeight="1" x14ac:dyDescent="0.2">
      <c r="A857" s="177"/>
      <c r="B857" s="221" t="s">
        <v>985</v>
      </c>
      <c r="C857" s="210" t="s">
        <v>986</v>
      </c>
      <c r="D857" s="211" t="s">
        <v>3035</v>
      </c>
      <c r="E857" s="212"/>
      <c r="F857" s="210" t="s">
        <v>986</v>
      </c>
      <c r="G857" s="212"/>
      <c r="H857" s="212"/>
      <c r="I857" s="355"/>
    </row>
    <row r="858" spans="1:9" ht="9" customHeight="1" x14ac:dyDescent="0.2">
      <c r="A858" s="178"/>
      <c r="B858" s="221" t="s">
        <v>985</v>
      </c>
      <c r="C858" s="213" t="s">
        <v>986</v>
      </c>
      <c r="D858" s="214" t="s">
        <v>10604</v>
      </c>
      <c r="E858" s="215"/>
      <c r="F858" s="216">
        <v>5.94</v>
      </c>
      <c r="G858" s="215"/>
      <c r="H858" s="215"/>
      <c r="I858" s="355"/>
    </row>
    <row r="859" spans="1:9" ht="9" customHeight="1" x14ac:dyDescent="0.2">
      <c r="A859" s="178"/>
      <c r="B859" s="221" t="s">
        <v>985</v>
      </c>
      <c r="C859" s="213" t="s">
        <v>986</v>
      </c>
      <c r="D859" s="214" t="s">
        <v>10605</v>
      </c>
      <c r="E859" s="215"/>
      <c r="F859" s="216">
        <v>-2.052</v>
      </c>
      <c r="G859" s="215"/>
      <c r="H859" s="215"/>
      <c r="I859" s="355"/>
    </row>
    <row r="860" spans="1:9" ht="9" customHeight="1" x14ac:dyDescent="0.2">
      <c r="A860" s="178"/>
      <c r="B860" s="221" t="s">
        <v>985</v>
      </c>
      <c r="C860" s="213" t="s">
        <v>986</v>
      </c>
      <c r="D860" s="214" t="s">
        <v>10606</v>
      </c>
      <c r="E860" s="215"/>
      <c r="F860" s="216">
        <v>18.986000000000001</v>
      </c>
      <c r="G860" s="215"/>
      <c r="H860" s="215"/>
      <c r="I860" s="355"/>
    </row>
    <row r="861" spans="1:9" ht="9" customHeight="1" x14ac:dyDescent="0.2">
      <c r="A861" s="178"/>
      <c r="B861" s="221" t="s">
        <v>985</v>
      </c>
      <c r="C861" s="213" t="s">
        <v>986</v>
      </c>
      <c r="D861" s="214" t="s">
        <v>7359</v>
      </c>
      <c r="E861" s="215"/>
      <c r="F861" s="216">
        <v>-3.069</v>
      </c>
      <c r="G861" s="215"/>
      <c r="H861" s="215"/>
      <c r="I861" s="355"/>
    </row>
    <row r="862" spans="1:9" ht="9" customHeight="1" x14ac:dyDescent="0.2">
      <c r="A862" s="178"/>
      <c r="B862" s="221" t="s">
        <v>985</v>
      </c>
      <c r="C862" s="213" t="s">
        <v>986</v>
      </c>
      <c r="D862" s="214" t="s">
        <v>10607</v>
      </c>
      <c r="E862" s="215"/>
      <c r="F862" s="216">
        <v>3.64</v>
      </c>
      <c r="G862" s="215"/>
      <c r="H862" s="215"/>
      <c r="I862" s="355"/>
    </row>
    <row r="863" spans="1:9" ht="9" customHeight="1" x14ac:dyDescent="0.2">
      <c r="A863" s="178"/>
      <c r="B863" s="221" t="s">
        <v>985</v>
      </c>
      <c r="C863" s="213" t="s">
        <v>986</v>
      </c>
      <c r="D863" s="214" t="s">
        <v>10608</v>
      </c>
      <c r="E863" s="215"/>
      <c r="F863" s="216">
        <v>4.9139999999999997</v>
      </c>
      <c r="G863" s="215"/>
      <c r="H863" s="215"/>
      <c r="I863" s="355"/>
    </row>
    <row r="864" spans="1:9" ht="9" customHeight="1" x14ac:dyDescent="0.2">
      <c r="A864" s="178"/>
      <c r="B864" s="221" t="s">
        <v>985</v>
      </c>
      <c r="C864" s="213" t="s">
        <v>986</v>
      </c>
      <c r="D864" s="214" t="s">
        <v>10605</v>
      </c>
      <c r="E864" s="215"/>
      <c r="F864" s="216">
        <v>-2.052</v>
      </c>
      <c r="G864" s="215"/>
      <c r="H864" s="215"/>
      <c r="I864" s="355"/>
    </row>
    <row r="865" spans="1:9" ht="9" customHeight="1" x14ac:dyDescent="0.2">
      <c r="A865" s="178"/>
      <c r="B865" s="221" t="s">
        <v>985</v>
      </c>
      <c r="C865" s="213" t="s">
        <v>986</v>
      </c>
      <c r="D865" s="214" t="s">
        <v>10609</v>
      </c>
      <c r="E865" s="215"/>
      <c r="F865" s="216">
        <v>16.119</v>
      </c>
      <c r="G865" s="215"/>
      <c r="H865" s="215"/>
      <c r="I865" s="355"/>
    </row>
    <row r="866" spans="1:9" ht="9" customHeight="1" x14ac:dyDescent="0.2">
      <c r="A866" s="178"/>
      <c r="B866" s="221" t="s">
        <v>985</v>
      </c>
      <c r="C866" s="213" t="s">
        <v>986</v>
      </c>
      <c r="D866" s="214" t="s">
        <v>7359</v>
      </c>
      <c r="E866" s="215"/>
      <c r="F866" s="216">
        <v>-3.069</v>
      </c>
      <c r="G866" s="215"/>
      <c r="H866" s="215"/>
      <c r="I866" s="355"/>
    </row>
    <row r="867" spans="1:9" ht="9" customHeight="1" x14ac:dyDescent="0.2">
      <c r="A867" s="181"/>
      <c r="B867" s="221" t="s">
        <v>985</v>
      </c>
      <c r="C867" s="223" t="s">
        <v>986</v>
      </c>
      <c r="D867" s="224" t="s">
        <v>988</v>
      </c>
      <c r="E867" s="225"/>
      <c r="F867" s="226">
        <v>39.356999999999999</v>
      </c>
      <c r="G867" s="225"/>
      <c r="H867" s="225"/>
      <c r="I867" s="355"/>
    </row>
    <row r="868" spans="1:9" ht="9" customHeight="1" x14ac:dyDescent="0.2">
      <c r="A868" s="177"/>
      <c r="B868" s="221" t="s">
        <v>985</v>
      </c>
      <c r="C868" s="210" t="s">
        <v>986</v>
      </c>
      <c r="D868" s="211" t="s">
        <v>3038</v>
      </c>
      <c r="E868" s="212"/>
      <c r="F868" s="210" t="s">
        <v>986</v>
      </c>
      <c r="G868" s="212"/>
      <c r="H868" s="212"/>
      <c r="I868" s="355"/>
    </row>
    <row r="869" spans="1:9" ht="9" customHeight="1" x14ac:dyDescent="0.2">
      <c r="A869" s="178"/>
      <c r="B869" s="221" t="s">
        <v>985</v>
      </c>
      <c r="C869" s="213" t="s">
        <v>986</v>
      </c>
      <c r="D869" s="214" t="s">
        <v>10610</v>
      </c>
      <c r="E869" s="215"/>
      <c r="F869" s="216">
        <v>5.94</v>
      </c>
      <c r="G869" s="215"/>
      <c r="H869" s="215"/>
      <c r="I869" s="355"/>
    </row>
    <row r="870" spans="1:9" ht="9" customHeight="1" x14ac:dyDescent="0.2">
      <c r="A870" s="178"/>
      <c r="B870" s="221" t="s">
        <v>985</v>
      </c>
      <c r="C870" s="213" t="s">
        <v>986</v>
      </c>
      <c r="D870" s="214" t="s">
        <v>10605</v>
      </c>
      <c r="E870" s="215"/>
      <c r="F870" s="216">
        <v>-2.052</v>
      </c>
      <c r="G870" s="215"/>
      <c r="H870" s="215"/>
      <c r="I870" s="355"/>
    </row>
    <row r="871" spans="1:9" ht="9" customHeight="1" x14ac:dyDescent="0.2">
      <c r="A871" s="178"/>
      <c r="B871" s="221" t="s">
        <v>985</v>
      </c>
      <c r="C871" s="213" t="s">
        <v>986</v>
      </c>
      <c r="D871" s="214" t="s">
        <v>10611</v>
      </c>
      <c r="E871" s="215"/>
      <c r="F871" s="216">
        <v>19.306999999999999</v>
      </c>
      <c r="G871" s="215"/>
      <c r="H871" s="215"/>
      <c r="I871" s="355"/>
    </row>
    <row r="872" spans="1:9" ht="9" customHeight="1" x14ac:dyDescent="0.2">
      <c r="A872" s="178"/>
      <c r="B872" s="221" t="s">
        <v>985</v>
      </c>
      <c r="C872" s="213" t="s">
        <v>986</v>
      </c>
      <c r="D872" s="214" t="s">
        <v>10612</v>
      </c>
      <c r="E872" s="215"/>
      <c r="F872" s="216">
        <v>-3.0419999999999998</v>
      </c>
      <c r="G872" s="215"/>
      <c r="H872" s="215"/>
      <c r="I872" s="355"/>
    </row>
    <row r="873" spans="1:9" ht="9" customHeight="1" x14ac:dyDescent="0.2">
      <c r="A873" s="178"/>
      <c r="B873" s="221" t="s">
        <v>985</v>
      </c>
      <c r="C873" s="213" t="s">
        <v>986</v>
      </c>
      <c r="D873" s="214" t="s">
        <v>10613</v>
      </c>
      <c r="E873" s="215"/>
      <c r="F873" s="216">
        <v>3.64</v>
      </c>
      <c r="G873" s="215"/>
      <c r="H873" s="215"/>
      <c r="I873" s="355"/>
    </row>
    <row r="874" spans="1:9" ht="9" customHeight="1" x14ac:dyDescent="0.2">
      <c r="A874" s="178"/>
      <c r="B874" s="221" t="s">
        <v>985</v>
      </c>
      <c r="C874" s="213" t="s">
        <v>986</v>
      </c>
      <c r="D874" s="214" t="s">
        <v>10614</v>
      </c>
      <c r="E874" s="215"/>
      <c r="F874" s="216">
        <v>9.0719999999999992</v>
      </c>
      <c r="G874" s="215"/>
      <c r="H874" s="215"/>
      <c r="I874" s="355"/>
    </row>
    <row r="875" spans="1:9" ht="9" customHeight="1" x14ac:dyDescent="0.2">
      <c r="A875" s="178"/>
      <c r="B875" s="221" t="s">
        <v>985</v>
      </c>
      <c r="C875" s="213" t="s">
        <v>986</v>
      </c>
      <c r="D875" s="214" t="s">
        <v>10605</v>
      </c>
      <c r="E875" s="215"/>
      <c r="F875" s="216">
        <v>-2.052</v>
      </c>
      <c r="G875" s="215"/>
      <c r="H875" s="215"/>
      <c r="I875" s="355"/>
    </row>
    <row r="876" spans="1:9" ht="9" customHeight="1" x14ac:dyDescent="0.2">
      <c r="A876" s="178"/>
      <c r="B876" s="221" t="s">
        <v>985</v>
      </c>
      <c r="C876" s="213" t="s">
        <v>986</v>
      </c>
      <c r="D876" s="214" t="s">
        <v>10615</v>
      </c>
      <c r="E876" s="215"/>
      <c r="F876" s="216">
        <v>17.338999999999999</v>
      </c>
      <c r="G876" s="215"/>
      <c r="H876" s="215"/>
      <c r="I876" s="355"/>
    </row>
    <row r="877" spans="1:9" ht="9" customHeight="1" x14ac:dyDescent="0.2">
      <c r="A877" s="178"/>
      <c r="B877" s="221" t="s">
        <v>985</v>
      </c>
      <c r="C877" s="213" t="s">
        <v>986</v>
      </c>
      <c r="D877" s="214" t="s">
        <v>10612</v>
      </c>
      <c r="E877" s="215"/>
      <c r="F877" s="216">
        <v>-3.0419999999999998</v>
      </c>
      <c r="G877" s="215"/>
      <c r="H877" s="215"/>
      <c r="I877" s="355"/>
    </row>
    <row r="878" spans="1:9" ht="9" customHeight="1" x14ac:dyDescent="0.2">
      <c r="A878" s="181"/>
      <c r="B878" s="221" t="s">
        <v>985</v>
      </c>
      <c r="C878" s="223" t="s">
        <v>986</v>
      </c>
      <c r="D878" s="224" t="s">
        <v>988</v>
      </c>
      <c r="E878" s="225"/>
      <c r="F878" s="226">
        <v>45.109999999999992</v>
      </c>
      <c r="G878" s="225"/>
      <c r="H878" s="225"/>
      <c r="I878" s="355"/>
    </row>
    <row r="879" spans="1:9" ht="9" customHeight="1" x14ac:dyDescent="0.2">
      <c r="A879" s="177"/>
      <c r="B879" s="221" t="s">
        <v>985</v>
      </c>
      <c r="C879" s="210" t="s">
        <v>986</v>
      </c>
      <c r="D879" s="211" t="s">
        <v>2956</v>
      </c>
      <c r="E879" s="212"/>
      <c r="F879" s="210" t="s">
        <v>986</v>
      </c>
      <c r="G879" s="212"/>
      <c r="H879" s="212"/>
      <c r="I879" s="355"/>
    </row>
    <row r="880" spans="1:9" ht="9" customHeight="1" x14ac:dyDescent="0.2">
      <c r="A880" s="178"/>
      <c r="B880" s="221" t="s">
        <v>985</v>
      </c>
      <c r="C880" s="213" t="s">
        <v>986</v>
      </c>
      <c r="D880" s="214" t="s">
        <v>10616</v>
      </c>
      <c r="E880" s="215"/>
      <c r="F880" s="216">
        <v>5.5</v>
      </c>
      <c r="G880" s="215"/>
      <c r="H880" s="215"/>
      <c r="I880" s="355"/>
    </row>
    <row r="881" spans="1:9" ht="9" customHeight="1" x14ac:dyDescent="0.2">
      <c r="A881" s="178"/>
      <c r="B881" s="221" t="s">
        <v>985</v>
      </c>
      <c r="C881" s="213" t="s">
        <v>986</v>
      </c>
      <c r="D881" s="214" t="s">
        <v>10605</v>
      </c>
      <c r="E881" s="215"/>
      <c r="F881" s="216">
        <v>-2.052</v>
      </c>
      <c r="G881" s="215"/>
      <c r="H881" s="215"/>
      <c r="I881" s="355"/>
    </row>
    <row r="882" spans="1:9" ht="9" customHeight="1" x14ac:dyDescent="0.2">
      <c r="A882" s="178"/>
      <c r="B882" s="221" t="s">
        <v>985</v>
      </c>
      <c r="C882" s="213" t="s">
        <v>986</v>
      </c>
      <c r="D882" s="214" t="s">
        <v>10617</v>
      </c>
      <c r="E882" s="215"/>
      <c r="F882" s="216">
        <v>18.23</v>
      </c>
      <c r="G882" s="215"/>
      <c r="H882" s="215"/>
      <c r="I882" s="355"/>
    </row>
    <row r="883" spans="1:9" ht="9" customHeight="1" x14ac:dyDescent="0.2">
      <c r="A883" s="178"/>
      <c r="B883" s="221" t="s">
        <v>985</v>
      </c>
      <c r="C883" s="213" t="s">
        <v>986</v>
      </c>
      <c r="D883" s="214" t="s">
        <v>10618</v>
      </c>
      <c r="E883" s="215"/>
      <c r="F883" s="216">
        <v>-2.7469999999999999</v>
      </c>
      <c r="G883" s="215"/>
      <c r="H883" s="215"/>
      <c r="I883" s="355"/>
    </row>
    <row r="884" spans="1:9" ht="9" customHeight="1" x14ac:dyDescent="0.2">
      <c r="A884" s="178"/>
      <c r="B884" s="221" t="s">
        <v>985</v>
      </c>
      <c r="C884" s="213" t="s">
        <v>986</v>
      </c>
      <c r="D884" s="214" t="s">
        <v>10619</v>
      </c>
      <c r="E884" s="215"/>
      <c r="F884" s="216">
        <v>3.25</v>
      </c>
      <c r="G884" s="215"/>
      <c r="H884" s="215"/>
      <c r="I884" s="355"/>
    </row>
    <row r="885" spans="1:9" ht="9" customHeight="1" x14ac:dyDescent="0.2">
      <c r="A885" s="178"/>
      <c r="B885" s="221" t="s">
        <v>985</v>
      </c>
      <c r="C885" s="213" t="s">
        <v>986</v>
      </c>
      <c r="D885" s="214" t="s">
        <v>10620</v>
      </c>
      <c r="E885" s="215"/>
      <c r="F885" s="216">
        <v>8.3379999999999992</v>
      </c>
      <c r="G885" s="215"/>
      <c r="H885" s="215"/>
      <c r="I885" s="355"/>
    </row>
    <row r="886" spans="1:9" ht="9" customHeight="1" x14ac:dyDescent="0.2">
      <c r="A886" s="178"/>
      <c r="B886" s="221" t="s">
        <v>985</v>
      </c>
      <c r="C886" s="213" t="s">
        <v>986</v>
      </c>
      <c r="D886" s="214" t="s">
        <v>10605</v>
      </c>
      <c r="E886" s="215"/>
      <c r="F886" s="216">
        <v>-2.052</v>
      </c>
      <c r="G886" s="215"/>
      <c r="H886" s="215"/>
      <c r="I886" s="355"/>
    </row>
    <row r="887" spans="1:9" ht="9" customHeight="1" x14ac:dyDescent="0.2">
      <c r="A887" s="178"/>
      <c r="B887" s="221" t="s">
        <v>985</v>
      </c>
      <c r="C887" s="213" t="s">
        <v>986</v>
      </c>
      <c r="D887" s="214" t="s">
        <v>10621</v>
      </c>
      <c r="E887" s="215"/>
      <c r="F887" s="216">
        <v>16.300999999999998</v>
      </c>
      <c r="G887" s="215"/>
      <c r="H887" s="215"/>
      <c r="I887" s="355"/>
    </row>
    <row r="888" spans="1:9" ht="9" customHeight="1" x14ac:dyDescent="0.2">
      <c r="A888" s="178"/>
      <c r="B888" s="221" t="s">
        <v>985</v>
      </c>
      <c r="C888" s="213" t="s">
        <v>986</v>
      </c>
      <c r="D888" s="214" t="s">
        <v>10618</v>
      </c>
      <c r="E888" s="215"/>
      <c r="F888" s="216">
        <v>-2.7469999999999999</v>
      </c>
      <c r="G888" s="215"/>
      <c r="H888" s="215"/>
      <c r="I888" s="355"/>
    </row>
    <row r="889" spans="1:9" ht="9" customHeight="1" x14ac:dyDescent="0.2">
      <c r="A889" s="181"/>
      <c r="B889" s="221" t="s">
        <v>985</v>
      </c>
      <c r="C889" s="223" t="s">
        <v>986</v>
      </c>
      <c r="D889" s="224" t="s">
        <v>988</v>
      </c>
      <c r="E889" s="225"/>
      <c r="F889" s="226">
        <v>42.021000000000001</v>
      </c>
      <c r="G889" s="225"/>
      <c r="H889" s="225"/>
      <c r="I889" s="355"/>
    </row>
    <row r="890" spans="1:9" ht="9" customHeight="1" x14ac:dyDescent="0.2">
      <c r="A890" s="177"/>
      <c r="B890" s="221" t="s">
        <v>985</v>
      </c>
      <c r="C890" s="210" t="s">
        <v>986</v>
      </c>
      <c r="D890" s="211" t="s">
        <v>2971</v>
      </c>
      <c r="E890" s="212"/>
      <c r="F890" s="210" t="s">
        <v>986</v>
      </c>
      <c r="G890" s="212"/>
      <c r="H890" s="212"/>
      <c r="I890" s="355"/>
    </row>
    <row r="891" spans="1:9" ht="9" customHeight="1" x14ac:dyDescent="0.2">
      <c r="A891" s="178"/>
      <c r="B891" s="221" t="s">
        <v>985</v>
      </c>
      <c r="C891" s="213" t="s">
        <v>986</v>
      </c>
      <c r="D891" s="214" t="s">
        <v>10622</v>
      </c>
      <c r="E891" s="215"/>
      <c r="F891" s="216">
        <v>4.9379999999999997</v>
      </c>
      <c r="G891" s="215"/>
      <c r="H891" s="215"/>
      <c r="I891" s="355"/>
    </row>
    <row r="892" spans="1:9" ht="9" customHeight="1" x14ac:dyDescent="0.2">
      <c r="A892" s="178"/>
      <c r="B892" s="221" t="s">
        <v>985</v>
      </c>
      <c r="C892" s="213" t="s">
        <v>986</v>
      </c>
      <c r="D892" s="214" t="s">
        <v>9587</v>
      </c>
      <c r="E892" s="215"/>
      <c r="F892" s="216">
        <v>-1.845</v>
      </c>
      <c r="G892" s="215"/>
      <c r="H892" s="215"/>
      <c r="I892" s="355"/>
    </row>
    <row r="893" spans="1:9" ht="9" customHeight="1" x14ac:dyDescent="0.2">
      <c r="A893" s="178"/>
      <c r="B893" s="221" t="s">
        <v>985</v>
      </c>
      <c r="C893" s="213" t="s">
        <v>986</v>
      </c>
      <c r="D893" s="214" t="s">
        <v>10623</v>
      </c>
      <c r="E893" s="215"/>
      <c r="F893" s="216">
        <v>4.4690000000000003</v>
      </c>
      <c r="G893" s="215"/>
      <c r="H893" s="215"/>
      <c r="I893" s="355"/>
    </row>
    <row r="894" spans="1:9" ht="9" customHeight="1" x14ac:dyDescent="0.2">
      <c r="A894" s="178"/>
      <c r="B894" s="221" t="s">
        <v>985</v>
      </c>
      <c r="C894" s="213" t="s">
        <v>986</v>
      </c>
      <c r="D894" s="214" t="s">
        <v>10624</v>
      </c>
      <c r="E894" s="215"/>
      <c r="F894" s="216">
        <v>0.61599999999999999</v>
      </c>
      <c r="G894" s="215"/>
      <c r="H894" s="215"/>
      <c r="I894" s="355"/>
    </row>
    <row r="895" spans="1:9" ht="9" customHeight="1" x14ac:dyDescent="0.2">
      <c r="A895" s="178"/>
      <c r="B895" s="221" t="s">
        <v>985</v>
      </c>
      <c r="C895" s="213" t="s">
        <v>986</v>
      </c>
      <c r="D895" s="214" t="s">
        <v>10625</v>
      </c>
      <c r="E895" s="215"/>
      <c r="F895" s="216">
        <v>5.0540000000000003</v>
      </c>
      <c r="G895" s="215"/>
      <c r="H895" s="215"/>
      <c r="I895" s="355"/>
    </row>
    <row r="896" spans="1:9" ht="9" customHeight="1" x14ac:dyDescent="0.2">
      <c r="A896" s="178"/>
      <c r="B896" s="221" t="s">
        <v>985</v>
      </c>
      <c r="C896" s="213" t="s">
        <v>986</v>
      </c>
      <c r="D896" s="214" t="s">
        <v>10626</v>
      </c>
      <c r="E896" s="215"/>
      <c r="F896" s="216">
        <v>8.3719999999999999</v>
      </c>
      <c r="G896" s="215"/>
      <c r="H896" s="215"/>
      <c r="I896" s="355"/>
    </row>
    <row r="897" spans="1:9" ht="9" customHeight="1" x14ac:dyDescent="0.2">
      <c r="A897" s="178"/>
      <c r="B897" s="221" t="s">
        <v>985</v>
      </c>
      <c r="C897" s="213" t="s">
        <v>986</v>
      </c>
      <c r="D897" s="214" t="s">
        <v>10627</v>
      </c>
      <c r="E897" s="215"/>
      <c r="F897" s="216">
        <v>-1.948</v>
      </c>
      <c r="G897" s="215"/>
      <c r="H897" s="215"/>
      <c r="I897" s="355"/>
    </row>
    <row r="898" spans="1:9" ht="9" customHeight="1" x14ac:dyDescent="0.2">
      <c r="A898" s="178"/>
      <c r="B898" s="221" t="s">
        <v>985</v>
      </c>
      <c r="C898" s="213" t="s">
        <v>986</v>
      </c>
      <c r="D898" s="214" t="s">
        <v>10628</v>
      </c>
      <c r="E898" s="215"/>
      <c r="F898" s="216">
        <v>1.5960000000000001</v>
      </c>
      <c r="G898" s="215"/>
      <c r="H898" s="215"/>
      <c r="I898" s="355"/>
    </row>
    <row r="899" spans="1:9" ht="9" customHeight="1" x14ac:dyDescent="0.2">
      <c r="A899" s="178"/>
      <c r="B899" s="221" t="s">
        <v>985</v>
      </c>
      <c r="C899" s="213" t="s">
        <v>986</v>
      </c>
      <c r="D899" s="214" t="s">
        <v>10629</v>
      </c>
      <c r="E899" s="215"/>
      <c r="F899" s="216">
        <v>0.53200000000000003</v>
      </c>
      <c r="G899" s="215"/>
      <c r="H899" s="215"/>
      <c r="I899" s="355"/>
    </row>
    <row r="900" spans="1:9" ht="9" customHeight="1" x14ac:dyDescent="0.2">
      <c r="A900" s="178"/>
      <c r="B900" s="221" t="s">
        <v>985</v>
      </c>
      <c r="C900" s="213" t="s">
        <v>986</v>
      </c>
      <c r="D900" s="214" t="s">
        <v>10630</v>
      </c>
      <c r="E900" s="215"/>
      <c r="F900" s="216">
        <v>4.6619999999999999</v>
      </c>
      <c r="G900" s="215"/>
      <c r="H900" s="215"/>
      <c r="I900" s="355"/>
    </row>
    <row r="901" spans="1:9" ht="9" customHeight="1" x14ac:dyDescent="0.2">
      <c r="A901" s="178"/>
      <c r="B901" s="221" t="s">
        <v>985</v>
      </c>
      <c r="C901" s="213" t="s">
        <v>986</v>
      </c>
      <c r="D901" s="214" t="s">
        <v>10631</v>
      </c>
      <c r="E901" s="215"/>
      <c r="F901" s="216">
        <v>8.1760000000000002</v>
      </c>
      <c r="G901" s="215"/>
      <c r="H901" s="215"/>
      <c r="I901" s="355"/>
    </row>
    <row r="902" spans="1:9" ht="9" customHeight="1" x14ac:dyDescent="0.2">
      <c r="A902" s="181"/>
      <c r="B902" s="221" t="s">
        <v>985</v>
      </c>
      <c r="C902" s="223" t="s">
        <v>986</v>
      </c>
      <c r="D902" s="224" t="s">
        <v>988</v>
      </c>
      <c r="E902" s="225"/>
      <c r="F902" s="226">
        <v>34.622</v>
      </c>
      <c r="G902" s="225"/>
      <c r="H902" s="225"/>
      <c r="I902" s="355"/>
    </row>
    <row r="903" spans="1:9" ht="9" customHeight="1" x14ac:dyDescent="0.2">
      <c r="A903" s="179"/>
      <c r="B903" s="221" t="s">
        <v>985</v>
      </c>
      <c r="C903" s="217" t="s">
        <v>986</v>
      </c>
      <c r="D903" s="218" t="s">
        <v>1023</v>
      </c>
      <c r="E903" s="219"/>
      <c r="F903" s="220">
        <v>244.73199999999994</v>
      </c>
      <c r="G903" s="219"/>
      <c r="H903" s="219"/>
      <c r="I903" s="355"/>
    </row>
    <row r="904" spans="1:9" ht="24.95" customHeight="1" x14ac:dyDescent="0.25">
      <c r="A904" s="278" t="s">
        <v>54</v>
      </c>
      <c r="B904" s="278" t="s">
        <v>979</v>
      </c>
      <c r="C904" s="279" t="s">
        <v>6654</v>
      </c>
      <c r="D904" s="280" t="s">
        <v>6655</v>
      </c>
      <c r="E904" s="281" t="s">
        <v>106</v>
      </c>
      <c r="F904" s="282">
        <v>11.324999999999999</v>
      </c>
      <c r="G904" s="67"/>
      <c r="H904" s="254">
        <f>ROUND(G904*F904,2)</f>
        <v>0</v>
      </c>
      <c r="I904" s="284"/>
    </row>
    <row r="905" spans="1:9" ht="10.5" customHeight="1" x14ac:dyDescent="0.2">
      <c r="A905" s="177"/>
      <c r="B905" s="221" t="s">
        <v>985</v>
      </c>
      <c r="C905" s="210" t="s">
        <v>986</v>
      </c>
      <c r="D905" s="211" t="s">
        <v>6656</v>
      </c>
      <c r="E905" s="212"/>
      <c r="F905" s="210" t="s">
        <v>986</v>
      </c>
      <c r="G905" s="212"/>
      <c r="H905" s="212"/>
      <c r="I905" s="355"/>
    </row>
    <row r="906" spans="1:9" ht="10.5" customHeight="1" x14ac:dyDescent="0.2">
      <c r="A906" s="178"/>
      <c r="B906" s="221" t="s">
        <v>985</v>
      </c>
      <c r="C906" s="213" t="s">
        <v>986</v>
      </c>
      <c r="D906" s="214" t="s">
        <v>10632</v>
      </c>
      <c r="E906" s="215"/>
      <c r="F906" s="216">
        <v>11.324999999999999</v>
      </c>
      <c r="G906" s="215"/>
      <c r="H906" s="215"/>
      <c r="I906" s="355"/>
    </row>
    <row r="907" spans="1:9" ht="24.95" customHeight="1" x14ac:dyDescent="0.25">
      <c r="A907" s="278" t="s">
        <v>56</v>
      </c>
      <c r="B907" s="278" t="s">
        <v>979</v>
      </c>
      <c r="C907" s="279" t="s">
        <v>3707</v>
      </c>
      <c r="D907" s="280" t="s">
        <v>3708</v>
      </c>
      <c r="E907" s="281" t="s">
        <v>106</v>
      </c>
      <c r="F907" s="282">
        <v>672.43799999999999</v>
      </c>
      <c r="G907" s="67"/>
      <c r="H907" s="254">
        <f>ROUND(G907*F907,2)</f>
        <v>0</v>
      </c>
      <c r="I907" s="284"/>
    </row>
    <row r="908" spans="1:9" ht="10.5" customHeight="1" x14ac:dyDescent="0.2">
      <c r="A908" s="178"/>
      <c r="B908" s="221" t="s">
        <v>985</v>
      </c>
      <c r="C908" s="213" t="s">
        <v>986</v>
      </c>
      <c r="D908" s="214" t="s">
        <v>10633</v>
      </c>
      <c r="E908" s="215"/>
      <c r="F908" s="216">
        <v>786.09199999999998</v>
      </c>
      <c r="G908" s="215"/>
      <c r="H908" s="215"/>
      <c r="I908" s="355"/>
    </row>
    <row r="909" spans="1:9" ht="10.5" customHeight="1" x14ac:dyDescent="0.2">
      <c r="A909" s="178"/>
      <c r="B909" s="221" t="s">
        <v>985</v>
      </c>
      <c r="C909" s="213" t="s">
        <v>986</v>
      </c>
      <c r="D909" s="214" t="s">
        <v>10634</v>
      </c>
      <c r="E909" s="215"/>
      <c r="F909" s="216">
        <v>106.78</v>
      </c>
      <c r="G909" s="215"/>
      <c r="H909" s="215"/>
      <c r="I909" s="355"/>
    </row>
    <row r="910" spans="1:9" ht="10.5" customHeight="1" x14ac:dyDescent="0.2">
      <c r="A910" s="181"/>
      <c r="B910" s="221" t="s">
        <v>985</v>
      </c>
      <c r="C910" s="223" t="s">
        <v>986</v>
      </c>
      <c r="D910" s="224" t="s">
        <v>988</v>
      </c>
      <c r="E910" s="225"/>
      <c r="F910" s="226">
        <v>892.87199999999996</v>
      </c>
      <c r="G910" s="225"/>
      <c r="H910" s="225"/>
      <c r="I910" s="355"/>
    </row>
    <row r="911" spans="1:9" ht="10.5" customHeight="1" x14ac:dyDescent="0.2">
      <c r="A911" s="178"/>
      <c r="B911" s="221" t="s">
        <v>985</v>
      </c>
      <c r="C911" s="213" t="s">
        <v>986</v>
      </c>
      <c r="D911" s="214" t="s">
        <v>10635</v>
      </c>
      <c r="E911" s="215"/>
      <c r="F911" s="216">
        <v>-193.357</v>
      </c>
      <c r="G911" s="215"/>
      <c r="H911" s="215"/>
      <c r="I911" s="355"/>
    </row>
    <row r="912" spans="1:9" ht="10.5" customHeight="1" x14ac:dyDescent="0.2">
      <c r="A912" s="178"/>
      <c r="B912" s="221" t="s">
        <v>985</v>
      </c>
      <c r="C912" s="213" t="s">
        <v>986</v>
      </c>
      <c r="D912" s="214" t="s">
        <v>10636</v>
      </c>
      <c r="E912" s="215"/>
      <c r="F912" s="216">
        <v>-27.077000000000002</v>
      </c>
      <c r="G912" s="215"/>
      <c r="H912" s="215"/>
      <c r="I912" s="355"/>
    </row>
    <row r="913" spans="1:9" ht="10.5" customHeight="1" x14ac:dyDescent="0.2">
      <c r="A913" s="179"/>
      <c r="B913" s="221" t="s">
        <v>985</v>
      </c>
      <c r="C913" s="217" t="s">
        <v>986</v>
      </c>
      <c r="D913" s="218" t="s">
        <v>1023</v>
      </c>
      <c r="E913" s="219"/>
      <c r="F913" s="220">
        <v>672.43799999999999</v>
      </c>
      <c r="G913" s="219"/>
      <c r="H913" s="219"/>
      <c r="I913" s="355"/>
    </row>
    <row r="914" spans="1:9" ht="24.95" customHeight="1" x14ac:dyDescent="0.25">
      <c r="A914" s="278" t="s">
        <v>3537</v>
      </c>
      <c r="B914" s="278" t="s">
        <v>979</v>
      </c>
      <c r="C914" s="279" t="s">
        <v>6565</v>
      </c>
      <c r="D914" s="280" t="s">
        <v>6566</v>
      </c>
      <c r="E914" s="281" t="s">
        <v>106</v>
      </c>
      <c r="F914" s="282">
        <v>672.43799999999999</v>
      </c>
      <c r="G914" s="67"/>
      <c r="H914" s="254">
        <f>ROUND(G914*F914,2)</f>
        <v>0</v>
      </c>
      <c r="I914" s="284"/>
    </row>
    <row r="915" spans="1:9" ht="24.95" customHeight="1" x14ac:dyDescent="0.25">
      <c r="A915" s="278" t="s">
        <v>3541</v>
      </c>
      <c r="B915" s="278" t="s">
        <v>979</v>
      </c>
      <c r="C915" s="279" t="s">
        <v>6567</v>
      </c>
      <c r="D915" s="280" t="s">
        <v>6568</v>
      </c>
      <c r="E915" s="281" t="s">
        <v>106</v>
      </c>
      <c r="F915" s="282">
        <v>2.5</v>
      </c>
      <c r="G915" s="67"/>
      <c r="H915" s="254">
        <f>ROUND(G915*F915,2)</f>
        <v>0</v>
      </c>
      <c r="I915" s="284"/>
    </row>
    <row r="916" spans="1:9" ht="10.5" customHeight="1" x14ac:dyDescent="0.2">
      <c r="A916" s="178"/>
      <c r="B916" s="221" t="s">
        <v>985</v>
      </c>
      <c r="C916" s="213" t="s">
        <v>986</v>
      </c>
      <c r="D916" s="214" t="s">
        <v>10637</v>
      </c>
      <c r="E916" s="215"/>
      <c r="F916" s="216">
        <v>2.5</v>
      </c>
      <c r="G916" s="215"/>
      <c r="H916" s="215"/>
      <c r="I916" s="355"/>
    </row>
    <row r="917" spans="1:9" ht="10.5" customHeight="1" x14ac:dyDescent="0.2">
      <c r="A917" s="178"/>
      <c r="B917" s="221" t="s">
        <v>985</v>
      </c>
      <c r="C917" s="213" t="s">
        <v>986</v>
      </c>
      <c r="D917" s="214" t="s">
        <v>10638</v>
      </c>
      <c r="E917" s="215"/>
      <c r="F917" s="216">
        <v>0</v>
      </c>
      <c r="G917" s="215"/>
      <c r="H917" s="215"/>
      <c r="I917" s="355"/>
    </row>
    <row r="918" spans="1:9" ht="10.5" customHeight="1" x14ac:dyDescent="0.2">
      <c r="A918" s="179"/>
      <c r="B918" s="221" t="s">
        <v>985</v>
      </c>
      <c r="C918" s="217" t="s">
        <v>986</v>
      </c>
      <c r="D918" s="218" t="s">
        <v>1023</v>
      </c>
      <c r="E918" s="219"/>
      <c r="F918" s="220">
        <v>2.5</v>
      </c>
      <c r="G918" s="219"/>
      <c r="H918" s="219"/>
      <c r="I918" s="355"/>
    </row>
    <row r="919" spans="1:9" ht="24.95" customHeight="1" x14ac:dyDescent="0.25">
      <c r="A919" s="278" t="s">
        <v>58</v>
      </c>
      <c r="B919" s="278" t="s">
        <v>979</v>
      </c>
      <c r="C919" s="279" t="s">
        <v>6571</v>
      </c>
      <c r="D919" s="280" t="s">
        <v>6572</v>
      </c>
      <c r="E919" s="281" t="s">
        <v>106</v>
      </c>
      <c r="F919" s="282">
        <v>3</v>
      </c>
      <c r="G919" s="67"/>
      <c r="H919" s="254">
        <f>ROUND(G919*F919,2)</f>
        <v>0</v>
      </c>
      <c r="I919" s="284"/>
    </row>
    <row r="920" spans="1:9" ht="10.5" customHeight="1" x14ac:dyDescent="0.2">
      <c r="A920" s="177"/>
      <c r="B920" s="221" t="s">
        <v>985</v>
      </c>
      <c r="C920" s="210" t="s">
        <v>986</v>
      </c>
      <c r="D920" s="211" t="s">
        <v>3035</v>
      </c>
      <c r="E920" s="212"/>
      <c r="F920" s="210" t="s">
        <v>986</v>
      </c>
      <c r="G920" s="212"/>
      <c r="H920" s="212"/>
      <c r="I920" s="355"/>
    </row>
    <row r="921" spans="1:9" ht="10.5" customHeight="1" x14ac:dyDescent="0.2">
      <c r="A921" s="177"/>
      <c r="B921" s="221" t="s">
        <v>985</v>
      </c>
      <c r="C921" s="210" t="s">
        <v>986</v>
      </c>
      <c r="D921" s="211" t="s">
        <v>10639</v>
      </c>
      <c r="E921" s="212"/>
      <c r="F921" s="210" t="s">
        <v>986</v>
      </c>
      <c r="G921" s="212"/>
      <c r="H921" s="212"/>
      <c r="I921" s="355"/>
    </row>
    <row r="922" spans="1:9" ht="10.5" customHeight="1" x14ac:dyDescent="0.2">
      <c r="A922" s="177"/>
      <c r="B922" s="221" t="s">
        <v>985</v>
      </c>
      <c r="C922" s="210" t="s">
        <v>986</v>
      </c>
      <c r="D922" s="211" t="s">
        <v>10640</v>
      </c>
      <c r="E922" s="212"/>
      <c r="F922" s="210" t="s">
        <v>986</v>
      </c>
      <c r="G922" s="212"/>
      <c r="H922" s="212"/>
      <c r="I922" s="355"/>
    </row>
    <row r="923" spans="1:9" ht="10.5" customHeight="1" x14ac:dyDescent="0.2">
      <c r="A923" s="177"/>
      <c r="B923" s="221" t="s">
        <v>985</v>
      </c>
      <c r="C923" s="210" t="s">
        <v>986</v>
      </c>
      <c r="D923" s="211" t="s">
        <v>3038</v>
      </c>
      <c r="E923" s="212"/>
      <c r="F923" s="210" t="s">
        <v>986</v>
      </c>
      <c r="G923" s="212"/>
      <c r="H923" s="212"/>
      <c r="I923" s="355"/>
    </row>
    <row r="924" spans="1:9" ht="10.5" customHeight="1" x14ac:dyDescent="0.2">
      <c r="A924" s="178"/>
      <c r="B924" s="221" t="s">
        <v>985</v>
      </c>
      <c r="C924" s="213" t="s">
        <v>986</v>
      </c>
      <c r="D924" s="214" t="s">
        <v>10641</v>
      </c>
      <c r="E924" s="215"/>
      <c r="F924" s="216">
        <v>3</v>
      </c>
      <c r="G924" s="215"/>
      <c r="H924" s="215"/>
      <c r="I924" s="355"/>
    </row>
    <row r="925" spans="1:9" ht="10.5" customHeight="1" x14ac:dyDescent="0.2">
      <c r="A925" s="179"/>
      <c r="B925" s="221" t="s">
        <v>985</v>
      </c>
      <c r="C925" s="217" t="s">
        <v>986</v>
      </c>
      <c r="D925" s="218" t="s">
        <v>1023</v>
      </c>
      <c r="E925" s="219"/>
      <c r="F925" s="220">
        <v>3</v>
      </c>
      <c r="G925" s="219"/>
      <c r="H925" s="219"/>
      <c r="I925" s="355"/>
    </row>
    <row r="926" spans="1:9" ht="24.95" customHeight="1" x14ac:dyDescent="0.25">
      <c r="A926" s="278" t="s">
        <v>3553</v>
      </c>
      <c r="B926" s="278" t="s">
        <v>979</v>
      </c>
      <c r="C926" s="279" t="s">
        <v>7388</v>
      </c>
      <c r="D926" s="280" t="s">
        <v>7389</v>
      </c>
      <c r="E926" s="281" t="s">
        <v>106</v>
      </c>
      <c r="F926" s="282">
        <v>59.433999999999997</v>
      </c>
      <c r="G926" s="67"/>
      <c r="H926" s="254">
        <f>ROUND(G926*F926,2)</f>
        <v>0</v>
      </c>
      <c r="I926" s="284"/>
    </row>
    <row r="927" spans="1:9" ht="10.5" customHeight="1" x14ac:dyDescent="0.2">
      <c r="A927" s="177"/>
      <c r="B927" s="221" t="s">
        <v>985</v>
      </c>
      <c r="C927" s="210" t="s">
        <v>986</v>
      </c>
      <c r="D927" s="211" t="s">
        <v>3047</v>
      </c>
      <c r="E927" s="212"/>
      <c r="F927" s="210" t="s">
        <v>986</v>
      </c>
      <c r="G927" s="212"/>
      <c r="H927" s="212"/>
      <c r="I927" s="355"/>
    </row>
    <row r="928" spans="1:9" ht="10.5" customHeight="1" x14ac:dyDescent="0.2">
      <c r="A928" s="178"/>
      <c r="B928" s="221" t="s">
        <v>985</v>
      </c>
      <c r="C928" s="213" t="s">
        <v>986</v>
      </c>
      <c r="D928" s="214" t="s">
        <v>10642</v>
      </c>
      <c r="E928" s="215"/>
      <c r="F928" s="216">
        <v>8.0749999999999993</v>
      </c>
      <c r="G928" s="215"/>
      <c r="H928" s="215"/>
      <c r="I928" s="355"/>
    </row>
    <row r="929" spans="1:9" ht="10.5" customHeight="1" x14ac:dyDescent="0.2">
      <c r="A929" s="177"/>
      <c r="B929" s="221" t="s">
        <v>985</v>
      </c>
      <c r="C929" s="210" t="s">
        <v>986</v>
      </c>
      <c r="D929" s="211" t="s">
        <v>3033</v>
      </c>
      <c r="E929" s="212"/>
      <c r="F929" s="210" t="s">
        <v>986</v>
      </c>
      <c r="G929" s="212"/>
      <c r="H929" s="212"/>
      <c r="I929" s="355"/>
    </row>
    <row r="930" spans="1:9" ht="10.5" customHeight="1" x14ac:dyDescent="0.2">
      <c r="A930" s="178"/>
      <c r="B930" s="221" t="s">
        <v>985</v>
      </c>
      <c r="C930" s="213" t="s">
        <v>986</v>
      </c>
      <c r="D930" s="214" t="s">
        <v>10643</v>
      </c>
      <c r="E930" s="215"/>
      <c r="F930" s="216">
        <v>9.8089999999999993</v>
      </c>
      <c r="G930" s="215"/>
      <c r="H930" s="215"/>
      <c r="I930" s="355"/>
    </row>
    <row r="931" spans="1:9" ht="10.5" customHeight="1" x14ac:dyDescent="0.2">
      <c r="A931" s="177"/>
      <c r="B931" s="221" t="s">
        <v>985</v>
      </c>
      <c r="C931" s="210" t="s">
        <v>986</v>
      </c>
      <c r="D931" s="211" t="s">
        <v>3035</v>
      </c>
      <c r="E931" s="212"/>
      <c r="F931" s="210" t="s">
        <v>986</v>
      </c>
      <c r="G931" s="212"/>
      <c r="H931" s="212"/>
      <c r="I931" s="355"/>
    </row>
    <row r="932" spans="1:9" ht="10.5" customHeight="1" x14ac:dyDescent="0.2">
      <c r="A932" s="178"/>
      <c r="B932" s="221" t="s">
        <v>985</v>
      </c>
      <c r="C932" s="213" t="s">
        <v>986</v>
      </c>
      <c r="D932" s="214" t="s">
        <v>10644</v>
      </c>
      <c r="E932" s="215"/>
      <c r="F932" s="216">
        <v>14.632</v>
      </c>
      <c r="G932" s="215"/>
      <c r="H932" s="215"/>
      <c r="I932" s="355"/>
    </row>
    <row r="933" spans="1:9" ht="10.5" customHeight="1" x14ac:dyDescent="0.2">
      <c r="A933" s="177"/>
      <c r="B933" s="221" t="s">
        <v>985</v>
      </c>
      <c r="C933" s="210" t="s">
        <v>986</v>
      </c>
      <c r="D933" s="211" t="s">
        <v>3038</v>
      </c>
      <c r="E933" s="212"/>
      <c r="F933" s="210" t="s">
        <v>986</v>
      </c>
      <c r="G933" s="212"/>
      <c r="H933" s="212"/>
      <c r="I933" s="355"/>
    </row>
    <row r="934" spans="1:9" ht="10.5" customHeight="1" x14ac:dyDescent="0.2">
      <c r="A934" s="178"/>
      <c r="B934" s="221" t="s">
        <v>985</v>
      </c>
      <c r="C934" s="213" t="s">
        <v>986</v>
      </c>
      <c r="D934" s="214" t="s">
        <v>10645</v>
      </c>
      <c r="E934" s="215"/>
      <c r="F934" s="216">
        <v>9.7539999999999996</v>
      </c>
      <c r="G934" s="215"/>
      <c r="H934" s="215"/>
      <c r="I934" s="355"/>
    </row>
    <row r="935" spans="1:9" ht="10.5" customHeight="1" x14ac:dyDescent="0.2">
      <c r="A935" s="177"/>
      <c r="B935" s="221" t="s">
        <v>985</v>
      </c>
      <c r="C935" s="210" t="s">
        <v>986</v>
      </c>
      <c r="D935" s="211" t="s">
        <v>2956</v>
      </c>
      <c r="E935" s="212"/>
      <c r="F935" s="210" t="s">
        <v>986</v>
      </c>
      <c r="G935" s="212"/>
      <c r="H935" s="212"/>
      <c r="I935" s="355"/>
    </row>
    <row r="936" spans="1:9" ht="10.5" customHeight="1" x14ac:dyDescent="0.2">
      <c r="A936" s="178"/>
      <c r="B936" s="221" t="s">
        <v>985</v>
      </c>
      <c r="C936" s="213" t="s">
        <v>986</v>
      </c>
      <c r="D936" s="214" t="s">
        <v>10646</v>
      </c>
      <c r="E936" s="215"/>
      <c r="F936" s="216">
        <v>8.7129999999999992</v>
      </c>
      <c r="G936" s="215"/>
      <c r="H936" s="215"/>
      <c r="I936" s="355"/>
    </row>
    <row r="937" spans="1:9" ht="10.5" customHeight="1" x14ac:dyDescent="0.2">
      <c r="A937" s="177"/>
      <c r="B937" s="221" t="s">
        <v>985</v>
      </c>
      <c r="C937" s="210" t="s">
        <v>986</v>
      </c>
      <c r="D937" s="211" t="s">
        <v>2971</v>
      </c>
      <c r="E937" s="212"/>
      <c r="F937" s="210" t="s">
        <v>986</v>
      </c>
      <c r="G937" s="212"/>
      <c r="H937" s="212"/>
      <c r="I937" s="355"/>
    </row>
    <row r="938" spans="1:9" ht="10.5" customHeight="1" x14ac:dyDescent="0.2">
      <c r="A938" s="178"/>
      <c r="B938" s="221" t="s">
        <v>985</v>
      </c>
      <c r="C938" s="213" t="s">
        <v>986</v>
      </c>
      <c r="D938" s="214" t="s">
        <v>10647</v>
      </c>
      <c r="E938" s="215"/>
      <c r="F938" s="216">
        <v>6.3680000000000003</v>
      </c>
      <c r="G938" s="215"/>
      <c r="H938" s="215"/>
      <c r="I938" s="355"/>
    </row>
    <row r="939" spans="1:9" ht="10.5" customHeight="1" x14ac:dyDescent="0.2">
      <c r="A939" s="178"/>
      <c r="B939" s="221" t="s">
        <v>985</v>
      </c>
      <c r="C939" s="213" t="s">
        <v>986</v>
      </c>
      <c r="D939" s="214" t="s">
        <v>10648</v>
      </c>
      <c r="E939" s="215"/>
      <c r="F939" s="216">
        <v>1.5620000000000001</v>
      </c>
      <c r="G939" s="215"/>
      <c r="H939" s="215"/>
      <c r="I939" s="355"/>
    </row>
    <row r="940" spans="1:9" ht="10.5" customHeight="1" x14ac:dyDescent="0.2">
      <c r="A940" s="178"/>
      <c r="B940" s="221" t="s">
        <v>985</v>
      </c>
      <c r="C940" s="213" t="s">
        <v>986</v>
      </c>
      <c r="D940" s="214" t="s">
        <v>7391</v>
      </c>
      <c r="E940" s="215"/>
      <c r="F940" s="216">
        <v>0.52100000000000002</v>
      </c>
      <c r="G940" s="215"/>
      <c r="H940" s="215"/>
      <c r="I940" s="355"/>
    </row>
    <row r="941" spans="1:9" ht="10.5" customHeight="1" x14ac:dyDescent="0.2">
      <c r="A941" s="179"/>
      <c r="B941" s="221" t="s">
        <v>985</v>
      </c>
      <c r="C941" s="217" t="s">
        <v>986</v>
      </c>
      <c r="D941" s="218" t="s">
        <v>1023</v>
      </c>
      <c r="E941" s="219"/>
      <c r="F941" s="220">
        <v>59.433999999999997</v>
      </c>
      <c r="G941" s="219"/>
      <c r="H941" s="219"/>
      <c r="I941" s="355"/>
    </row>
    <row r="942" spans="1:9" ht="24.95" customHeight="1" x14ac:dyDescent="0.25">
      <c r="A942" s="278" t="s">
        <v>1321</v>
      </c>
      <c r="B942" s="278" t="s">
        <v>979</v>
      </c>
      <c r="C942" s="279" t="s">
        <v>7392</v>
      </c>
      <c r="D942" s="280" t="s">
        <v>7393</v>
      </c>
      <c r="E942" s="281" t="s">
        <v>106</v>
      </c>
      <c r="F942" s="282">
        <v>6.0510000000000002</v>
      </c>
      <c r="G942" s="67"/>
      <c r="H942" s="254">
        <f>ROUND(G942*F942,2)</f>
        <v>0</v>
      </c>
      <c r="I942" s="284"/>
    </row>
    <row r="943" spans="1:9" ht="9" customHeight="1" x14ac:dyDescent="0.2">
      <c r="A943" s="177"/>
      <c r="B943" s="221" t="s">
        <v>985</v>
      </c>
      <c r="C943" s="210" t="s">
        <v>986</v>
      </c>
      <c r="D943" s="211" t="s">
        <v>2971</v>
      </c>
      <c r="E943" s="212"/>
      <c r="F943" s="210" t="s">
        <v>986</v>
      </c>
      <c r="G943" s="212"/>
      <c r="H943" s="212"/>
      <c r="I943" s="355"/>
    </row>
    <row r="944" spans="1:9" ht="9" customHeight="1" x14ac:dyDescent="0.2">
      <c r="A944" s="178"/>
      <c r="B944" s="221" t="s">
        <v>985</v>
      </c>
      <c r="C944" s="213" t="s">
        <v>986</v>
      </c>
      <c r="D944" s="214" t="s">
        <v>10649</v>
      </c>
      <c r="E944" s="215"/>
      <c r="F944" s="216">
        <v>3.2930000000000001</v>
      </c>
      <c r="G944" s="215"/>
      <c r="H944" s="215"/>
      <c r="I944" s="355"/>
    </row>
    <row r="945" spans="1:9" ht="9" customHeight="1" x14ac:dyDescent="0.2">
      <c r="A945" s="178"/>
      <c r="B945" s="221" t="s">
        <v>985</v>
      </c>
      <c r="C945" s="213" t="s">
        <v>986</v>
      </c>
      <c r="D945" s="214" t="s">
        <v>10650</v>
      </c>
      <c r="E945" s="215"/>
      <c r="F945" s="216">
        <v>2.758</v>
      </c>
      <c r="G945" s="215"/>
      <c r="H945" s="215"/>
      <c r="I945" s="355"/>
    </row>
    <row r="946" spans="1:9" ht="9" customHeight="1" x14ac:dyDescent="0.2">
      <c r="A946" s="179"/>
      <c r="B946" s="221" t="s">
        <v>985</v>
      </c>
      <c r="C946" s="217" t="s">
        <v>986</v>
      </c>
      <c r="D946" s="218" t="s">
        <v>1023</v>
      </c>
      <c r="E946" s="219"/>
      <c r="F946" s="220">
        <v>6.0510000000000002</v>
      </c>
      <c r="G946" s="219"/>
      <c r="H946" s="219"/>
      <c r="I946" s="355"/>
    </row>
    <row r="947" spans="1:9" ht="24.95" customHeight="1" x14ac:dyDescent="0.25">
      <c r="A947" s="278" t="s">
        <v>3561</v>
      </c>
      <c r="B947" s="278" t="s">
        <v>979</v>
      </c>
      <c r="C947" s="279" t="s">
        <v>7396</v>
      </c>
      <c r="D947" s="280" t="s">
        <v>7397</v>
      </c>
      <c r="E947" s="281" t="s">
        <v>125</v>
      </c>
      <c r="F947" s="282">
        <v>78</v>
      </c>
      <c r="G947" s="67"/>
      <c r="H947" s="254">
        <f>ROUND(G947*F947,2)</f>
        <v>0</v>
      </c>
      <c r="I947" s="284"/>
    </row>
    <row r="948" spans="1:9" ht="9" customHeight="1" x14ac:dyDescent="0.2">
      <c r="A948" s="177"/>
      <c r="B948" s="221" t="s">
        <v>985</v>
      </c>
      <c r="C948" s="210" t="s">
        <v>986</v>
      </c>
      <c r="D948" s="211" t="s">
        <v>6438</v>
      </c>
      <c r="E948" s="212"/>
      <c r="F948" s="210" t="s">
        <v>986</v>
      </c>
      <c r="G948" s="212"/>
      <c r="H948" s="212"/>
      <c r="I948" s="355"/>
    </row>
    <row r="949" spans="1:9" ht="9" customHeight="1" x14ac:dyDescent="0.2">
      <c r="A949" s="177"/>
      <c r="B949" s="221" t="s">
        <v>985</v>
      </c>
      <c r="C949" s="210" t="s">
        <v>986</v>
      </c>
      <c r="D949" s="211" t="s">
        <v>3047</v>
      </c>
      <c r="E949" s="212"/>
      <c r="F949" s="210" t="s">
        <v>986</v>
      </c>
      <c r="G949" s="212"/>
      <c r="H949" s="212"/>
      <c r="I949" s="355"/>
    </row>
    <row r="950" spans="1:9" ht="9" customHeight="1" x14ac:dyDescent="0.2">
      <c r="A950" s="178"/>
      <c r="B950" s="221" t="s">
        <v>985</v>
      </c>
      <c r="C950" s="213" t="s">
        <v>986</v>
      </c>
      <c r="D950" s="214" t="s">
        <v>5991</v>
      </c>
      <c r="E950" s="215"/>
      <c r="F950" s="216">
        <v>12.52</v>
      </c>
      <c r="G950" s="215"/>
      <c r="H950" s="215"/>
      <c r="I950" s="355"/>
    </row>
    <row r="951" spans="1:9" ht="9" customHeight="1" x14ac:dyDescent="0.2">
      <c r="A951" s="177"/>
      <c r="B951" s="221" t="s">
        <v>985</v>
      </c>
      <c r="C951" s="210" t="s">
        <v>986</v>
      </c>
      <c r="D951" s="211" t="s">
        <v>3033</v>
      </c>
      <c r="E951" s="212"/>
      <c r="F951" s="210" t="s">
        <v>986</v>
      </c>
      <c r="G951" s="212"/>
      <c r="H951" s="212"/>
      <c r="I951" s="355"/>
    </row>
    <row r="952" spans="1:9" ht="9" customHeight="1" x14ac:dyDescent="0.2">
      <c r="A952" s="178"/>
      <c r="B952" s="221" t="s">
        <v>985</v>
      </c>
      <c r="C952" s="213" t="s">
        <v>986</v>
      </c>
      <c r="D952" s="214" t="s">
        <v>7079</v>
      </c>
      <c r="E952" s="215"/>
      <c r="F952" s="216">
        <v>14.32</v>
      </c>
      <c r="G952" s="215"/>
      <c r="H952" s="215"/>
      <c r="I952" s="355"/>
    </row>
    <row r="953" spans="1:9" ht="9" customHeight="1" x14ac:dyDescent="0.2">
      <c r="A953" s="177"/>
      <c r="B953" s="221" t="s">
        <v>985</v>
      </c>
      <c r="C953" s="210" t="s">
        <v>986</v>
      </c>
      <c r="D953" s="211" t="s">
        <v>3035</v>
      </c>
      <c r="E953" s="212"/>
      <c r="F953" s="210" t="s">
        <v>986</v>
      </c>
      <c r="G953" s="212"/>
      <c r="H953" s="212"/>
      <c r="I953" s="355"/>
    </row>
    <row r="954" spans="1:9" ht="9" customHeight="1" x14ac:dyDescent="0.2">
      <c r="A954" s="178"/>
      <c r="B954" s="221" t="s">
        <v>985</v>
      </c>
      <c r="C954" s="213" t="s">
        <v>986</v>
      </c>
      <c r="D954" s="214" t="s">
        <v>10651</v>
      </c>
      <c r="E954" s="215"/>
      <c r="F954" s="216">
        <v>17.8</v>
      </c>
      <c r="G954" s="215"/>
      <c r="H954" s="215"/>
      <c r="I954" s="355"/>
    </row>
    <row r="955" spans="1:9" ht="9" customHeight="1" x14ac:dyDescent="0.2">
      <c r="A955" s="177"/>
      <c r="B955" s="221" t="s">
        <v>985</v>
      </c>
      <c r="C955" s="210" t="s">
        <v>986</v>
      </c>
      <c r="D955" s="211" t="s">
        <v>3038</v>
      </c>
      <c r="E955" s="212"/>
      <c r="F955" s="210" t="s">
        <v>986</v>
      </c>
      <c r="G955" s="212"/>
      <c r="H955" s="212"/>
      <c r="I955" s="355"/>
    </row>
    <row r="956" spans="1:9" ht="9" customHeight="1" x14ac:dyDescent="0.2">
      <c r="A956" s="178"/>
      <c r="B956" s="221" t="s">
        <v>985</v>
      </c>
      <c r="C956" s="213" t="s">
        <v>986</v>
      </c>
      <c r="D956" s="214" t="s">
        <v>10652</v>
      </c>
      <c r="E956" s="215"/>
      <c r="F956" s="216">
        <v>14.24</v>
      </c>
      <c r="G956" s="215"/>
      <c r="H956" s="215"/>
      <c r="I956" s="355"/>
    </row>
    <row r="957" spans="1:9" ht="9" customHeight="1" x14ac:dyDescent="0.2">
      <c r="A957" s="177"/>
      <c r="B957" s="221" t="s">
        <v>985</v>
      </c>
      <c r="C957" s="210" t="s">
        <v>986</v>
      </c>
      <c r="D957" s="211" t="s">
        <v>2956</v>
      </c>
      <c r="E957" s="212"/>
      <c r="F957" s="210" t="s">
        <v>986</v>
      </c>
      <c r="G957" s="212"/>
      <c r="H957" s="212"/>
      <c r="I957" s="355"/>
    </row>
    <row r="958" spans="1:9" ht="9" customHeight="1" x14ac:dyDescent="0.2">
      <c r="A958" s="178"/>
      <c r="B958" s="221" t="s">
        <v>985</v>
      </c>
      <c r="C958" s="213" t="s">
        <v>986</v>
      </c>
      <c r="D958" s="214" t="s">
        <v>10533</v>
      </c>
      <c r="E958" s="215"/>
      <c r="F958" s="216">
        <v>12.72</v>
      </c>
      <c r="G958" s="215"/>
      <c r="H958" s="215"/>
      <c r="I958" s="355"/>
    </row>
    <row r="959" spans="1:9" ht="9" customHeight="1" x14ac:dyDescent="0.2">
      <c r="A959" s="177"/>
      <c r="B959" s="221" t="s">
        <v>985</v>
      </c>
      <c r="C959" s="210" t="s">
        <v>986</v>
      </c>
      <c r="D959" s="211" t="s">
        <v>2971</v>
      </c>
      <c r="E959" s="212"/>
      <c r="F959" s="210" t="s">
        <v>986</v>
      </c>
      <c r="G959" s="212"/>
      <c r="H959" s="212"/>
      <c r="I959" s="355"/>
    </row>
    <row r="960" spans="1:9" ht="9" customHeight="1" x14ac:dyDescent="0.2">
      <c r="A960" s="178"/>
      <c r="B960" s="221" t="s">
        <v>985</v>
      </c>
      <c r="C960" s="213" t="s">
        <v>986</v>
      </c>
      <c r="D960" s="214" t="s">
        <v>9471</v>
      </c>
      <c r="E960" s="215"/>
      <c r="F960" s="216">
        <v>6.4</v>
      </c>
      <c r="G960" s="215"/>
      <c r="H960" s="215"/>
      <c r="I960" s="355"/>
    </row>
    <row r="961" spans="1:9" ht="9" customHeight="1" x14ac:dyDescent="0.2">
      <c r="A961" s="179"/>
      <c r="B961" s="221" t="s">
        <v>985</v>
      </c>
      <c r="C961" s="217" t="s">
        <v>986</v>
      </c>
      <c r="D961" s="218" t="s">
        <v>1023</v>
      </c>
      <c r="E961" s="219"/>
      <c r="F961" s="220">
        <v>78.000000000000014</v>
      </c>
      <c r="G961" s="219"/>
      <c r="H961" s="219"/>
      <c r="I961" s="355"/>
    </row>
    <row r="962" spans="1:9" ht="24.95" customHeight="1" x14ac:dyDescent="0.25">
      <c r="A962" s="278" t="s">
        <v>3565</v>
      </c>
      <c r="B962" s="278" t="s">
        <v>979</v>
      </c>
      <c r="C962" s="279" t="s">
        <v>7401</v>
      </c>
      <c r="D962" s="280" t="s">
        <v>7402</v>
      </c>
      <c r="E962" s="281" t="s">
        <v>106</v>
      </c>
      <c r="F962" s="282">
        <v>31.876999999999999</v>
      </c>
      <c r="G962" s="67"/>
      <c r="H962" s="254">
        <f>ROUND(G962*F962,2)</f>
        <v>0</v>
      </c>
      <c r="I962" s="284"/>
    </row>
    <row r="963" spans="1:9" ht="9" customHeight="1" x14ac:dyDescent="0.2">
      <c r="A963" s="177"/>
      <c r="B963" s="221" t="s">
        <v>985</v>
      </c>
      <c r="C963" s="210" t="s">
        <v>986</v>
      </c>
      <c r="D963" s="211" t="s">
        <v>3047</v>
      </c>
      <c r="E963" s="212"/>
      <c r="F963" s="210" t="s">
        <v>986</v>
      </c>
      <c r="G963" s="212"/>
      <c r="H963" s="212"/>
      <c r="I963" s="355"/>
    </row>
    <row r="964" spans="1:9" ht="9" customHeight="1" x14ac:dyDescent="0.2">
      <c r="A964" s="178"/>
      <c r="B964" s="221" t="s">
        <v>985</v>
      </c>
      <c r="C964" s="213" t="s">
        <v>986</v>
      </c>
      <c r="D964" s="214" t="s">
        <v>10653</v>
      </c>
      <c r="E964" s="215"/>
      <c r="F964" s="216">
        <v>5.2270000000000003</v>
      </c>
      <c r="G964" s="215"/>
      <c r="H964" s="215"/>
      <c r="I964" s="355"/>
    </row>
    <row r="965" spans="1:9" ht="9" customHeight="1" x14ac:dyDescent="0.2">
      <c r="A965" s="177"/>
      <c r="B965" s="221" t="s">
        <v>985</v>
      </c>
      <c r="C965" s="210" t="s">
        <v>986</v>
      </c>
      <c r="D965" s="211" t="s">
        <v>3033</v>
      </c>
      <c r="E965" s="212"/>
      <c r="F965" s="210" t="s">
        <v>986</v>
      </c>
      <c r="G965" s="212"/>
      <c r="H965" s="212"/>
      <c r="I965" s="355"/>
    </row>
    <row r="966" spans="1:9" ht="9" customHeight="1" x14ac:dyDescent="0.2">
      <c r="A966" s="178"/>
      <c r="B966" s="221" t="s">
        <v>985</v>
      </c>
      <c r="C966" s="213" t="s">
        <v>986</v>
      </c>
      <c r="D966" s="214" t="s">
        <v>10654</v>
      </c>
      <c r="E966" s="215"/>
      <c r="F966" s="216">
        <v>6.8739999999999997</v>
      </c>
      <c r="G966" s="215"/>
      <c r="H966" s="215"/>
      <c r="I966" s="355"/>
    </row>
    <row r="967" spans="1:9" ht="9" customHeight="1" x14ac:dyDescent="0.2">
      <c r="A967" s="177"/>
      <c r="B967" s="221" t="s">
        <v>985</v>
      </c>
      <c r="C967" s="210" t="s">
        <v>986</v>
      </c>
      <c r="D967" s="211" t="s">
        <v>3035</v>
      </c>
      <c r="E967" s="212"/>
      <c r="F967" s="210" t="s">
        <v>986</v>
      </c>
      <c r="G967" s="212"/>
      <c r="H967" s="212"/>
      <c r="I967" s="355"/>
    </row>
    <row r="968" spans="1:9" ht="9" customHeight="1" x14ac:dyDescent="0.2">
      <c r="A968" s="178"/>
      <c r="B968" s="221" t="s">
        <v>985</v>
      </c>
      <c r="C968" s="213" t="s">
        <v>986</v>
      </c>
      <c r="D968" s="214" t="s">
        <v>10655</v>
      </c>
      <c r="E968" s="215"/>
      <c r="F968" s="216">
        <v>6.835</v>
      </c>
      <c r="G968" s="215"/>
      <c r="H968" s="215"/>
      <c r="I968" s="355"/>
    </row>
    <row r="969" spans="1:9" ht="9" customHeight="1" x14ac:dyDescent="0.2">
      <c r="A969" s="177"/>
      <c r="B969" s="221" t="s">
        <v>985</v>
      </c>
      <c r="C969" s="210" t="s">
        <v>986</v>
      </c>
      <c r="D969" s="211" t="s">
        <v>3038</v>
      </c>
      <c r="E969" s="212"/>
      <c r="F969" s="210" t="s">
        <v>986</v>
      </c>
      <c r="G969" s="212"/>
      <c r="H969" s="212"/>
      <c r="I969" s="355"/>
    </row>
    <row r="970" spans="1:9" ht="9" customHeight="1" x14ac:dyDescent="0.2">
      <c r="A970" s="178"/>
      <c r="B970" s="221" t="s">
        <v>985</v>
      </c>
      <c r="C970" s="213" t="s">
        <v>986</v>
      </c>
      <c r="D970" s="214" t="s">
        <v>10656</v>
      </c>
      <c r="E970" s="215"/>
      <c r="F970" s="216">
        <v>6.835</v>
      </c>
      <c r="G970" s="215"/>
      <c r="H970" s="215"/>
      <c r="I970" s="355"/>
    </row>
    <row r="971" spans="1:9" ht="9" customHeight="1" x14ac:dyDescent="0.2">
      <c r="A971" s="177"/>
      <c r="B971" s="221" t="s">
        <v>985</v>
      </c>
      <c r="C971" s="210" t="s">
        <v>986</v>
      </c>
      <c r="D971" s="211" t="s">
        <v>2956</v>
      </c>
      <c r="E971" s="212"/>
      <c r="F971" s="210" t="s">
        <v>986</v>
      </c>
      <c r="G971" s="212"/>
      <c r="H971" s="212"/>
      <c r="I971" s="355"/>
    </row>
    <row r="972" spans="1:9" ht="9" customHeight="1" x14ac:dyDescent="0.2">
      <c r="A972" s="178"/>
      <c r="B972" s="221" t="s">
        <v>985</v>
      </c>
      <c r="C972" s="213" t="s">
        <v>986</v>
      </c>
      <c r="D972" s="214" t="s">
        <v>10657</v>
      </c>
      <c r="E972" s="215"/>
      <c r="F972" s="216">
        <v>6.1059999999999999</v>
      </c>
      <c r="G972" s="215"/>
      <c r="H972" s="215"/>
      <c r="I972" s="355"/>
    </row>
    <row r="973" spans="1:9" ht="9" customHeight="1" x14ac:dyDescent="0.2">
      <c r="A973" s="179"/>
      <c r="B973" s="221" t="s">
        <v>985</v>
      </c>
      <c r="C973" s="217" t="s">
        <v>986</v>
      </c>
      <c r="D973" s="218" t="s">
        <v>1023</v>
      </c>
      <c r="E973" s="219"/>
      <c r="F973" s="220">
        <v>31.877000000000002</v>
      </c>
      <c r="G973" s="219"/>
      <c r="H973" s="219"/>
      <c r="I973" s="355"/>
    </row>
    <row r="974" spans="1:9" ht="24.95" customHeight="1" x14ac:dyDescent="0.25">
      <c r="A974" s="278" t="s">
        <v>3570</v>
      </c>
      <c r="B974" s="278" t="s">
        <v>979</v>
      </c>
      <c r="C974" s="279" t="s">
        <v>7412</v>
      </c>
      <c r="D974" s="280" t="s">
        <v>7413</v>
      </c>
      <c r="E974" s="281" t="s">
        <v>106</v>
      </c>
      <c r="F974" s="282">
        <v>2.87</v>
      </c>
      <c r="G974" s="67"/>
      <c r="H974" s="254">
        <f>ROUND(G974*F974,2)</f>
        <v>0</v>
      </c>
      <c r="I974" s="284"/>
    </row>
    <row r="975" spans="1:9" ht="10.5" customHeight="1" x14ac:dyDescent="0.2">
      <c r="A975" s="177"/>
      <c r="B975" s="221" t="s">
        <v>985</v>
      </c>
      <c r="C975" s="210" t="s">
        <v>986</v>
      </c>
      <c r="D975" s="211" t="s">
        <v>6091</v>
      </c>
      <c r="E975" s="212"/>
      <c r="F975" s="210" t="s">
        <v>986</v>
      </c>
      <c r="G975" s="212"/>
      <c r="H975" s="212"/>
      <c r="I975" s="355"/>
    </row>
    <row r="976" spans="1:9" ht="10.5" customHeight="1" x14ac:dyDescent="0.2">
      <c r="A976" s="178"/>
      <c r="B976" s="221" t="s">
        <v>985</v>
      </c>
      <c r="C976" s="213" t="s">
        <v>986</v>
      </c>
      <c r="D976" s="214" t="s">
        <v>10658</v>
      </c>
      <c r="E976" s="215"/>
      <c r="F976" s="216">
        <v>2.87</v>
      </c>
      <c r="G976" s="215"/>
      <c r="H976" s="215"/>
      <c r="I976" s="355"/>
    </row>
    <row r="977" spans="1:9" ht="24.95" customHeight="1" x14ac:dyDescent="0.25">
      <c r="A977" s="278" t="s">
        <v>5071</v>
      </c>
      <c r="B977" s="278" t="s">
        <v>979</v>
      </c>
      <c r="C977" s="279" t="s">
        <v>7416</v>
      </c>
      <c r="D977" s="280" t="s">
        <v>7417</v>
      </c>
      <c r="E977" s="281" t="s">
        <v>106</v>
      </c>
      <c r="F977" s="282">
        <v>147.4</v>
      </c>
      <c r="G977" s="67"/>
      <c r="H977" s="254">
        <f>ROUND(G977*F977,2)</f>
        <v>0</v>
      </c>
      <c r="I977" s="284"/>
    </row>
    <row r="978" spans="1:9" ht="10.5" customHeight="1" x14ac:dyDescent="0.2">
      <c r="A978" s="177"/>
      <c r="B978" s="221" t="s">
        <v>985</v>
      </c>
      <c r="C978" s="210" t="s">
        <v>986</v>
      </c>
      <c r="D978" s="211" t="s">
        <v>6091</v>
      </c>
      <c r="E978" s="212"/>
      <c r="F978" s="210" t="s">
        <v>986</v>
      </c>
      <c r="G978" s="212"/>
      <c r="H978" s="212"/>
      <c r="I978" s="355"/>
    </row>
    <row r="979" spans="1:9" ht="10.5" customHeight="1" x14ac:dyDescent="0.2">
      <c r="A979" s="178"/>
      <c r="B979" s="221" t="s">
        <v>985</v>
      </c>
      <c r="C979" s="213" t="s">
        <v>986</v>
      </c>
      <c r="D979" s="214" t="s">
        <v>10659</v>
      </c>
      <c r="E979" s="215"/>
      <c r="F979" s="216">
        <v>23.4</v>
      </c>
      <c r="G979" s="215"/>
      <c r="H979" s="215"/>
      <c r="I979" s="355"/>
    </row>
    <row r="980" spans="1:9" ht="10.5" customHeight="1" x14ac:dyDescent="0.2">
      <c r="A980" s="178"/>
      <c r="B980" s="221" t="s">
        <v>985</v>
      </c>
      <c r="C980" s="213" t="s">
        <v>986</v>
      </c>
      <c r="D980" s="214" t="s">
        <v>10660</v>
      </c>
      <c r="E980" s="215"/>
      <c r="F980" s="216">
        <v>25.46</v>
      </c>
      <c r="G980" s="215"/>
      <c r="H980" s="215"/>
      <c r="I980" s="355"/>
    </row>
    <row r="981" spans="1:9" ht="10.5" customHeight="1" x14ac:dyDescent="0.2">
      <c r="A981" s="178"/>
      <c r="B981" s="221" t="s">
        <v>985</v>
      </c>
      <c r="C981" s="213" t="s">
        <v>986</v>
      </c>
      <c r="D981" s="214" t="s">
        <v>10332</v>
      </c>
      <c r="E981" s="215"/>
      <c r="F981" s="216">
        <v>26.08</v>
      </c>
      <c r="G981" s="215"/>
      <c r="H981" s="215"/>
      <c r="I981" s="355"/>
    </row>
    <row r="982" spans="1:9" ht="10.5" customHeight="1" x14ac:dyDescent="0.2">
      <c r="A982" s="178"/>
      <c r="B982" s="221" t="s">
        <v>985</v>
      </c>
      <c r="C982" s="213" t="s">
        <v>986</v>
      </c>
      <c r="D982" s="214" t="s">
        <v>10661</v>
      </c>
      <c r="E982" s="215"/>
      <c r="F982" s="216">
        <v>26.37</v>
      </c>
      <c r="G982" s="215"/>
      <c r="H982" s="215"/>
      <c r="I982" s="355"/>
    </row>
    <row r="983" spans="1:9" ht="10.5" customHeight="1" x14ac:dyDescent="0.2">
      <c r="A983" s="178"/>
      <c r="B983" s="221" t="s">
        <v>985</v>
      </c>
      <c r="C983" s="213" t="s">
        <v>986</v>
      </c>
      <c r="D983" s="214" t="s">
        <v>10662</v>
      </c>
      <c r="E983" s="215"/>
      <c r="F983" s="216">
        <v>26.3</v>
      </c>
      <c r="G983" s="215"/>
      <c r="H983" s="215"/>
      <c r="I983" s="355"/>
    </row>
    <row r="984" spans="1:9" ht="10.5" customHeight="1" x14ac:dyDescent="0.2">
      <c r="A984" s="178"/>
      <c r="B984" s="221" t="s">
        <v>985</v>
      </c>
      <c r="C984" s="213" t="s">
        <v>986</v>
      </c>
      <c r="D984" s="214" t="s">
        <v>10663</v>
      </c>
      <c r="E984" s="215"/>
      <c r="F984" s="216">
        <v>19.79</v>
      </c>
      <c r="G984" s="215"/>
      <c r="H984" s="215"/>
      <c r="I984" s="355"/>
    </row>
    <row r="985" spans="1:9" ht="10.5" customHeight="1" x14ac:dyDescent="0.2">
      <c r="A985" s="179"/>
      <c r="B985" s="221" t="s">
        <v>985</v>
      </c>
      <c r="C985" s="217" t="s">
        <v>986</v>
      </c>
      <c r="D985" s="218" t="s">
        <v>1023</v>
      </c>
      <c r="E985" s="219"/>
      <c r="F985" s="220">
        <v>147.4</v>
      </c>
      <c r="G985" s="219"/>
      <c r="H985" s="219"/>
      <c r="I985" s="355"/>
    </row>
    <row r="986" spans="1:9" ht="24.95" customHeight="1" x14ac:dyDescent="0.25">
      <c r="A986" s="278" t="s">
        <v>3583</v>
      </c>
      <c r="B986" s="278" t="s">
        <v>979</v>
      </c>
      <c r="C986" s="279" t="s">
        <v>7420</v>
      </c>
      <c r="D986" s="280" t="s">
        <v>10664</v>
      </c>
      <c r="E986" s="281" t="s">
        <v>106</v>
      </c>
      <c r="F986" s="282">
        <v>22.9</v>
      </c>
      <c r="G986" s="67"/>
      <c r="H986" s="254">
        <f>ROUND(G986*F986,2)</f>
        <v>0</v>
      </c>
      <c r="I986" s="284"/>
    </row>
    <row r="987" spans="1:9" ht="10.5" customHeight="1" x14ac:dyDescent="0.2">
      <c r="A987" s="177"/>
      <c r="B987" s="221" t="s">
        <v>985</v>
      </c>
      <c r="C987" s="210" t="s">
        <v>986</v>
      </c>
      <c r="D987" s="211" t="s">
        <v>10481</v>
      </c>
      <c r="E987" s="212"/>
      <c r="F987" s="210" t="s">
        <v>986</v>
      </c>
      <c r="G987" s="212"/>
      <c r="H987" s="212"/>
      <c r="I987" s="355"/>
    </row>
    <row r="988" spans="1:9" ht="10.5" customHeight="1" x14ac:dyDescent="0.2">
      <c r="A988" s="178"/>
      <c r="B988" s="221" t="s">
        <v>985</v>
      </c>
      <c r="C988" s="213" t="s">
        <v>986</v>
      </c>
      <c r="D988" s="214" t="s">
        <v>10500</v>
      </c>
      <c r="E988" s="215"/>
      <c r="F988" s="216">
        <v>17.5</v>
      </c>
      <c r="G988" s="215"/>
      <c r="H988" s="215"/>
      <c r="I988" s="355"/>
    </row>
    <row r="989" spans="1:9" ht="10.5" customHeight="1" x14ac:dyDescent="0.2">
      <c r="A989" s="178"/>
      <c r="B989" s="221" t="s">
        <v>985</v>
      </c>
      <c r="C989" s="213" t="s">
        <v>986</v>
      </c>
      <c r="D989" s="214" t="s">
        <v>10665</v>
      </c>
      <c r="E989" s="215"/>
      <c r="F989" s="216">
        <v>5.4</v>
      </c>
      <c r="G989" s="215"/>
      <c r="H989" s="215"/>
      <c r="I989" s="355"/>
    </row>
    <row r="990" spans="1:9" ht="10.5" customHeight="1" x14ac:dyDescent="0.2">
      <c r="A990" s="179"/>
      <c r="B990" s="221" t="s">
        <v>985</v>
      </c>
      <c r="C990" s="217" t="s">
        <v>986</v>
      </c>
      <c r="D990" s="218" t="s">
        <v>1023</v>
      </c>
      <c r="E990" s="219"/>
      <c r="F990" s="220">
        <v>22.9</v>
      </c>
      <c r="G990" s="219"/>
      <c r="H990" s="219"/>
      <c r="I990" s="355"/>
    </row>
    <row r="991" spans="1:9" ht="24.95" customHeight="1" x14ac:dyDescent="0.25">
      <c r="A991" s="278" t="s">
        <v>3589</v>
      </c>
      <c r="B991" s="278" t="s">
        <v>979</v>
      </c>
      <c r="C991" s="279" t="s">
        <v>3716</v>
      </c>
      <c r="D991" s="280" t="s">
        <v>3717</v>
      </c>
      <c r="E991" s="281" t="s">
        <v>106</v>
      </c>
      <c r="F991" s="282">
        <v>256.86</v>
      </c>
      <c r="G991" s="67"/>
      <c r="H991" s="254">
        <f>ROUND(G991*F991,2)</f>
        <v>0</v>
      </c>
      <c r="I991" s="284"/>
    </row>
    <row r="992" spans="1:9" ht="10.5" customHeight="1" x14ac:dyDescent="0.2">
      <c r="A992" s="178"/>
      <c r="B992" s="221" t="s">
        <v>985</v>
      </c>
      <c r="C992" s="213" t="s">
        <v>986</v>
      </c>
      <c r="D992" s="214" t="s">
        <v>10666</v>
      </c>
      <c r="E992" s="215"/>
      <c r="F992" s="216">
        <v>256.86</v>
      </c>
      <c r="G992" s="215"/>
      <c r="H992" s="215"/>
      <c r="I992" s="355"/>
    </row>
    <row r="993" spans="1:9" ht="24.95" customHeight="1" x14ac:dyDescent="0.25">
      <c r="A993" s="278" t="s">
        <v>3596</v>
      </c>
      <c r="B993" s="278" t="s">
        <v>979</v>
      </c>
      <c r="C993" s="279" t="s">
        <v>7424</v>
      </c>
      <c r="D993" s="280" t="s">
        <v>7425</v>
      </c>
      <c r="E993" s="281" t="s">
        <v>106</v>
      </c>
      <c r="F993" s="282">
        <v>256.86</v>
      </c>
      <c r="G993" s="67"/>
      <c r="H993" s="254">
        <f>ROUND(G993*F993,2)</f>
        <v>0</v>
      </c>
      <c r="I993" s="284"/>
    </row>
    <row r="994" spans="1:9" ht="24.95" customHeight="1" x14ac:dyDescent="0.25">
      <c r="A994" s="278" t="s">
        <v>3601</v>
      </c>
      <c r="B994" s="278" t="s">
        <v>979</v>
      </c>
      <c r="C994" s="279" t="s">
        <v>3722</v>
      </c>
      <c r="D994" s="280" t="s">
        <v>3723</v>
      </c>
      <c r="E994" s="281" t="s">
        <v>106</v>
      </c>
      <c r="F994" s="282">
        <v>126.91</v>
      </c>
      <c r="G994" s="67"/>
      <c r="H994" s="254">
        <f>ROUND(G994*F994,2)</f>
        <v>0</v>
      </c>
      <c r="I994" s="284"/>
    </row>
    <row r="995" spans="1:9" ht="9" customHeight="1" x14ac:dyDescent="0.2">
      <c r="A995" s="177"/>
      <c r="B995" s="221" t="s">
        <v>985</v>
      </c>
      <c r="C995" s="210" t="s">
        <v>986</v>
      </c>
      <c r="D995" s="211" t="s">
        <v>3273</v>
      </c>
      <c r="E995" s="212"/>
      <c r="F995" s="210" t="s">
        <v>986</v>
      </c>
      <c r="G995" s="212"/>
      <c r="H995" s="212"/>
      <c r="I995" s="355"/>
    </row>
    <row r="996" spans="1:9" ht="9" customHeight="1" x14ac:dyDescent="0.2">
      <c r="A996" s="178"/>
      <c r="B996" s="221" t="s">
        <v>985</v>
      </c>
      <c r="C996" s="213" t="s">
        <v>986</v>
      </c>
      <c r="D996" s="214" t="s">
        <v>10667</v>
      </c>
      <c r="E996" s="215"/>
      <c r="F996" s="216">
        <v>40.96</v>
      </c>
      <c r="G996" s="215"/>
      <c r="H996" s="215"/>
      <c r="I996" s="355"/>
    </row>
    <row r="997" spans="1:9" ht="9" customHeight="1" x14ac:dyDescent="0.2">
      <c r="A997" s="177"/>
      <c r="B997" s="221" t="s">
        <v>985</v>
      </c>
      <c r="C997" s="210" t="s">
        <v>986</v>
      </c>
      <c r="D997" s="211" t="s">
        <v>3332</v>
      </c>
      <c r="E997" s="212"/>
      <c r="F997" s="210" t="s">
        <v>986</v>
      </c>
      <c r="G997" s="212"/>
      <c r="H997" s="212"/>
      <c r="I997" s="355"/>
    </row>
    <row r="998" spans="1:9" ht="9" customHeight="1" x14ac:dyDescent="0.2">
      <c r="A998" s="178"/>
      <c r="B998" s="221" t="s">
        <v>985</v>
      </c>
      <c r="C998" s="213" t="s">
        <v>986</v>
      </c>
      <c r="D998" s="214" t="s">
        <v>10668</v>
      </c>
      <c r="E998" s="215"/>
      <c r="F998" s="216">
        <v>41.32</v>
      </c>
      <c r="G998" s="215"/>
      <c r="H998" s="215"/>
      <c r="I998" s="355"/>
    </row>
    <row r="999" spans="1:9" ht="9" customHeight="1" x14ac:dyDescent="0.2">
      <c r="A999" s="177"/>
      <c r="B999" s="221" t="s">
        <v>985</v>
      </c>
      <c r="C999" s="210" t="s">
        <v>986</v>
      </c>
      <c r="D999" s="211" t="s">
        <v>3283</v>
      </c>
      <c r="E999" s="212"/>
      <c r="F999" s="210" t="s">
        <v>986</v>
      </c>
      <c r="G999" s="212"/>
      <c r="H999" s="212"/>
      <c r="I999" s="355"/>
    </row>
    <row r="1000" spans="1:9" ht="9" customHeight="1" x14ac:dyDescent="0.2">
      <c r="A1000" s="178"/>
      <c r="B1000" s="221" t="s">
        <v>985</v>
      </c>
      <c r="C1000" s="213" t="s">
        <v>986</v>
      </c>
      <c r="D1000" s="214" t="s">
        <v>10669</v>
      </c>
      <c r="E1000" s="215"/>
      <c r="F1000" s="216">
        <v>44.63</v>
      </c>
      <c r="G1000" s="215"/>
      <c r="H1000" s="215"/>
      <c r="I1000" s="355"/>
    </row>
    <row r="1001" spans="1:9" ht="9" customHeight="1" x14ac:dyDescent="0.2">
      <c r="A1001" s="179"/>
      <c r="B1001" s="221" t="s">
        <v>985</v>
      </c>
      <c r="C1001" s="217" t="s">
        <v>986</v>
      </c>
      <c r="D1001" s="218" t="s">
        <v>1023</v>
      </c>
      <c r="E1001" s="219"/>
      <c r="F1001" s="220">
        <v>126.91</v>
      </c>
      <c r="G1001" s="219"/>
      <c r="H1001" s="219"/>
      <c r="I1001" s="355"/>
    </row>
    <row r="1002" spans="1:9" ht="24.95" customHeight="1" x14ac:dyDescent="0.25">
      <c r="A1002" s="278" t="s">
        <v>3606</v>
      </c>
      <c r="B1002" s="278" t="s">
        <v>979</v>
      </c>
      <c r="C1002" s="279" t="s">
        <v>7427</v>
      </c>
      <c r="D1002" s="280" t="s">
        <v>7428</v>
      </c>
      <c r="E1002" s="281" t="s">
        <v>106</v>
      </c>
      <c r="F1002" s="282">
        <v>1.5</v>
      </c>
      <c r="G1002" s="67"/>
      <c r="H1002" s="254">
        <f>ROUND(G1002*F1002,2)</f>
        <v>0</v>
      </c>
      <c r="I1002" s="284"/>
    </row>
    <row r="1003" spans="1:9" ht="24" x14ac:dyDescent="0.2">
      <c r="A1003" s="175"/>
      <c r="B1003" s="221" t="s">
        <v>1079</v>
      </c>
      <c r="C1003" s="209"/>
      <c r="D1003" s="227" t="s">
        <v>7429</v>
      </c>
      <c r="E1003" s="209"/>
      <c r="F1003" s="209"/>
      <c r="G1003" s="209"/>
      <c r="H1003" s="209"/>
      <c r="I1003" s="355"/>
    </row>
    <row r="1004" spans="1:9" ht="10.5" customHeight="1" x14ac:dyDescent="0.2">
      <c r="A1004" s="178"/>
      <c r="B1004" s="221" t="s">
        <v>985</v>
      </c>
      <c r="C1004" s="213" t="s">
        <v>986</v>
      </c>
      <c r="D1004" s="214" t="s">
        <v>10670</v>
      </c>
      <c r="E1004" s="215"/>
      <c r="F1004" s="216">
        <v>1.5</v>
      </c>
      <c r="G1004" s="215"/>
      <c r="H1004" s="215"/>
      <c r="I1004" s="355"/>
    </row>
    <row r="1005" spans="1:9" ht="24.95" customHeight="1" x14ac:dyDescent="0.25">
      <c r="A1005" s="278" t="s">
        <v>3611</v>
      </c>
      <c r="B1005" s="278" t="s">
        <v>979</v>
      </c>
      <c r="C1005" s="279" t="s">
        <v>3739</v>
      </c>
      <c r="D1005" s="280" t="s">
        <v>3740</v>
      </c>
      <c r="E1005" s="281" t="s">
        <v>106</v>
      </c>
      <c r="F1005" s="282">
        <v>16.559999999999999</v>
      </c>
      <c r="G1005" s="67"/>
      <c r="H1005" s="254">
        <f>ROUND(G1005*F1005,2)</f>
        <v>0</v>
      </c>
      <c r="I1005" s="284"/>
    </row>
    <row r="1006" spans="1:9" ht="24" x14ac:dyDescent="0.2">
      <c r="A1006" s="175"/>
      <c r="B1006" s="221" t="s">
        <v>1079</v>
      </c>
      <c r="C1006" s="209"/>
      <c r="D1006" s="227" t="s">
        <v>3741</v>
      </c>
      <c r="E1006" s="209"/>
      <c r="F1006" s="209"/>
      <c r="G1006" s="209"/>
      <c r="H1006" s="209"/>
      <c r="I1006" s="355"/>
    </row>
    <row r="1007" spans="1:9" ht="10.5" customHeight="1" x14ac:dyDescent="0.2">
      <c r="A1007" s="178"/>
      <c r="B1007" s="221" t="s">
        <v>985</v>
      </c>
      <c r="C1007" s="213" t="s">
        <v>986</v>
      </c>
      <c r="D1007" s="214" t="s">
        <v>10671</v>
      </c>
      <c r="E1007" s="215"/>
      <c r="F1007" s="216">
        <v>16.559999999999999</v>
      </c>
      <c r="G1007" s="215"/>
      <c r="H1007" s="215"/>
      <c r="I1007" s="355"/>
    </row>
    <row r="1008" spans="1:9" ht="24.95" customHeight="1" x14ac:dyDescent="0.25">
      <c r="A1008" s="278" t="s">
        <v>3617</v>
      </c>
      <c r="B1008" s="278" t="s">
        <v>979</v>
      </c>
      <c r="C1008" s="279" t="s">
        <v>3744</v>
      </c>
      <c r="D1008" s="280" t="s">
        <v>10672</v>
      </c>
      <c r="E1008" s="281" t="s">
        <v>106</v>
      </c>
      <c r="F1008" s="282">
        <v>15.65</v>
      </c>
      <c r="G1008" s="67"/>
      <c r="H1008" s="254">
        <f>ROUND(G1008*F1008,2)</f>
        <v>0</v>
      </c>
      <c r="I1008" s="284"/>
    </row>
    <row r="1009" spans="1:9" ht="24" x14ac:dyDescent="0.2">
      <c r="A1009" s="175"/>
      <c r="B1009" s="221" t="s">
        <v>1079</v>
      </c>
      <c r="C1009" s="209"/>
      <c r="D1009" s="227" t="s">
        <v>7433</v>
      </c>
      <c r="E1009" s="209"/>
      <c r="F1009" s="209"/>
      <c r="G1009" s="209"/>
      <c r="H1009" s="209"/>
      <c r="I1009" s="355"/>
    </row>
    <row r="1010" spans="1:9" ht="9" customHeight="1" x14ac:dyDescent="0.2">
      <c r="A1010" s="177"/>
      <c r="B1010" s="221" t="s">
        <v>985</v>
      </c>
      <c r="C1010" s="210" t="s">
        <v>986</v>
      </c>
      <c r="D1010" s="211" t="s">
        <v>7434</v>
      </c>
      <c r="E1010" s="212"/>
      <c r="F1010" s="210" t="s">
        <v>986</v>
      </c>
      <c r="G1010" s="212"/>
      <c r="H1010" s="212"/>
      <c r="I1010" s="355"/>
    </row>
    <row r="1011" spans="1:9" ht="9" customHeight="1" x14ac:dyDescent="0.2">
      <c r="A1011" s="178"/>
      <c r="B1011" s="221" t="s">
        <v>985</v>
      </c>
      <c r="C1011" s="213" t="s">
        <v>986</v>
      </c>
      <c r="D1011" s="214" t="s">
        <v>10673</v>
      </c>
      <c r="E1011" s="215"/>
      <c r="F1011" s="216">
        <v>15.65</v>
      </c>
      <c r="G1011" s="215"/>
      <c r="H1011" s="215"/>
      <c r="I1011" s="355"/>
    </row>
    <row r="1012" spans="1:9" ht="23.45" customHeight="1" x14ac:dyDescent="0.25">
      <c r="A1012" s="278" t="s">
        <v>3621</v>
      </c>
      <c r="B1012" s="278" t="s">
        <v>979</v>
      </c>
      <c r="C1012" s="279" t="s">
        <v>3749</v>
      </c>
      <c r="D1012" s="280" t="s">
        <v>3750</v>
      </c>
      <c r="E1012" s="281" t="s">
        <v>106</v>
      </c>
      <c r="F1012" s="282">
        <v>26.9</v>
      </c>
      <c r="G1012" s="67"/>
      <c r="H1012" s="254">
        <f>ROUND(G1012*F1012,2)</f>
        <v>0</v>
      </c>
      <c r="I1012" s="284"/>
    </row>
    <row r="1013" spans="1:9" ht="9" customHeight="1" x14ac:dyDescent="0.2">
      <c r="A1013" s="177"/>
      <c r="B1013" s="221" t="s">
        <v>985</v>
      </c>
      <c r="C1013" s="210" t="s">
        <v>986</v>
      </c>
      <c r="D1013" s="211" t="s">
        <v>3751</v>
      </c>
      <c r="E1013" s="212"/>
      <c r="F1013" s="210" t="s">
        <v>986</v>
      </c>
      <c r="G1013" s="212"/>
      <c r="H1013" s="212"/>
      <c r="I1013" s="355"/>
    </row>
    <row r="1014" spans="1:9" ht="9" customHeight="1" x14ac:dyDescent="0.2">
      <c r="A1014" s="178"/>
      <c r="B1014" s="221" t="s">
        <v>985</v>
      </c>
      <c r="C1014" s="213" t="s">
        <v>986</v>
      </c>
      <c r="D1014" s="214" t="s">
        <v>10674</v>
      </c>
      <c r="E1014" s="215"/>
      <c r="F1014" s="216">
        <v>26.9</v>
      </c>
      <c r="G1014" s="215"/>
      <c r="H1014" s="215"/>
      <c r="I1014" s="355"/>
    </row>
    <row r="1015" spans="1:9" ht="23.45" customHeight="1" x14ac:dyDescent="0.25">
      <c r="A1015" s="278" t="s">
        <v>3624</v>
      </c>
      <c r="B1015" s="278" t="s">
        <v>979</v>
      </c>
      <c r="C1015" s="279" t="s">
        <v>7437</v>
      </c>
      <c r="D1015" s="280" t="s">
        <v>7438</v>
      </c>
      <c r="E1015" s="281" t="s">
        <v>106</v>
      </c>
      <c r="F1015" s="282">
        <v>23.08</v>
      </c>
      <c r="G1015" s="67"/>
      <c r="H1015" s="254">
        <f>ROUND(G1015*F1015,2)</f>
        <v>0</v>
      </c>
      <c r="I1015" s="284"/>
    </row>
    <row r="1016" spans="1:9" ht="24" x14ac:dyDescent="0.2">
      <c r="A1016" s="175"/>
      <c r="B1016" s="221" t="s">
        <v>1079</v>
      </c>
      <c r="C1016" s="209"/>
      <c r="D1016" s="227" t="s">
        <v>7429</v>
      </c>
      <c r="E1016" s="209"/>
      <c r="F1016" s="209"/>
      <c r="G1016" s="209"/>
      <c r="H1016" s="209"/>
      <c r="I1016" s="355"/>
    </row>
    <row r="1017" spans="1:9" ht="9" customHeight="1" x14ac:dyDescent="0.2">
      <c r="A1017" s="177"/>
      <c r="B1017" s="221" t="s">
        <v>985</v>
      </c>
      <c r="C1017" s="210" t="s">
        <v>986</v>
      </c>
      <c r="D1017" s="211" t="s">
        <v>7439</v>
      </c>
      <c r="E1017" s="212"/>
      <c r="F1017" s="210" t="s">
        <v>986</v>
      </c>
      <c r="G1017" s="212"/>
      <c r="H1017" s="212"/>
      <c r="I1017" s="355"/>
    </row>
    <row r="1018" spans="1:9" ht="9" customHeight="1" x14ac:dyDescent="0.2">
      <c r="A1018" s="178"/>
      <c r="B1018" s="221" t="s">
        <v>985</v>
      </c>
      <c r="C1018" s="213" t="s">
        <v>986</v>
      </c>
      <c r="D1018" s="214" t="s">
        <v>10675</v>
      </c>
      <c r="E1018" s="215"/>
      <c r="F1018" s="216">
        <v>23.08</v>
      </c>
      <c r="G1018" s="215"/>
      <c r="H1018" s="215"/>
      <c r="I1018" s="355"/>
    </row>
    <row r="1019" spans="1:9" ht="23.45" customHeight="1" x14ac:dyDescent="0.25">
      <c r="A1019" s="278" t="s">
        <v>3629</v>
      </c>
      <c r="B1019" s="278" t="s">
        <v>979</v>
      </c>
      <c r="C1019" s="279" t="s">
        <v>7441</v>
      </c>
      <c r="D1019" s="280" t="s">
        <v>7442</v>
      </c>
      <c r="E1019" s="281" t="s">
        <v>92</v>
      </c>
      <c r="F1019" s="282">
        <v>22</v>
      </c>
      <c r="G1019" s="67"/>
      <c r="H1019" s="254">
        <f>ROUND(G1019*F1019,2)</f>
        <v>0</v>
      </c>
      <c r="I1019" s="284"/>
    </row>
    <row r="1020" spans="1:9" ht="9" customHeight="1" x14ac:dyDescent="0.2">
      <c r="A1020" s="177"/>
      <c r="B1020" s="221" t="s">
        <v>985</v>
      </c>
      <c r="C1020" s="210" t="s">
        <v>986</v>
      </c>
      <c r="D1020" s="211" t="s">
        <v>3047</v>
      </c>
      <c r="E1020" s="212"/>
      <c r="F1020" s="210" t="s">
        <v>986</v>
      </c>
      <c r="G1020" s="212"/>
      <c r="H1020" s="212"/>
      <c r="I1020" s="355"/>
    </row>
    <row r="1021" spans="1:9" ht="9" customHeight="1" x14ac:dyDescent="0.2">
      <c r="A1021" s="178"/>
      <c r="B1021" s="221" t="s">
        <v>985</v>
      </c>
      <c r="C1021" s="213" t="s">
        <v>986</v>
      </c>
      <c r="D1021" s="214" t="s">
        <v>10676</v>
      </c>
      <c r="E1021" s="215"/>
      <c r="F1021" s="216">
        <v>4</v>
      </c>
      <c r="G1021" s="215"/>
      <c r="H1021" s="215"/>
      <c r="I1021" s="355"/>
    </row>
    <row r="1022" spans="1:9" ht="9" customHeight="1" x14ac:dyDescent="0.2">
      <c r="A1022" s="177"/>
      <c r="B1022" s="221" t="s">
        <v>985</v>
      </c>
      <c r="C1022" s="210" t="s">
        <v>986</v>
      </c>
      <c r="D1022" s="211" t="s">
        <v>3033</v>
      </c>
      <c r="E1022" s="212"/>
      <c r="F1022" s="210" t="s">
        <v>986</v>
      </c>
      <c r="G1022" s="212"/>
      <c r="H1022" s="212"/>
      <c r="I1022" s="355"/>
    </row>
    <row r="1023" spans="1:9" ht="9" customHeight="1" x14ac:dyDescent="0.2">
      <c r="A1023" s="178"/>
      <c r="B1023" s="221" t="s">
        <v>985</v>
      </c>
      <c r="C1023" s="213" t="s">
        <v>986</v>
      </c>
      <c r="D1023" s="214" t="s">
        <v>10677</v>
      </c>
      <c r="E1023" s="215"/>
      <c r="F1023" s="216">
        <v>4</v>
      </c>
      <c r="G1023" s="215"/>
      <c r="H1023" s="215"/>
      <c r="I1023" s="355"/>
    </row>
    <row r="1024" spans="1:9" ht="9" customHeight="1" x14ac:dyDescent="0.2">
      <c r="A1024" s="177"/>
      <c r="B1024" s="221" t="s">
        <v>985</v>
      </c>
      <c r="C1024" s="210" t="s">
        <v>986</v>
      </c>
      <c r="D1024" s="211" t="s">
        <v>3035</v>
      </c>
      <c r="E1024" s="212"/>
      <c r="F1024" s="210" t="s">
        <v>986</v>
      </c>
      <c r="G1024" s="212"/>
      <c r="H1024" s="212"/>
      <c r="I1024" s="355"/>
    </row>
    <row r="1025" spans="1:9" ht="9" customHeight="1" x14ac:dyDescent="0.2">
      <c r="A1025" s="178"/>
      <c r="B1025" s="221" t="s">
        <v>985</v>
      </c>
      <c r="C1025" s="213" t="s">
        <v>986</v>
      </c>
      <c r="D1025" s="214" t="s">
        <v>10678</v>
      </c>
      <c r="E1025" s="215"/>
      <c r="F1025" s="216">
        <v>4</v>
      </c>
      <c r="G1025" s="215"/>
      <c r="H1025" s="215"/>
      <c r="I1025" s="355"/>
    </row>
    <row r="1026" spans="1:9" ht="9" customHeight="1" x14ac:dyDescent="0.2">
      <c r="A1026" s="177"/>
      <c r="B1026" s="221" t="s">
        <v>985</v>
      </c>
      <c r="C1026" s="210" t="s">
        <v>986</v>
      </c>
      <c r="D1026" s="211" t="s">
        <v>3038</v>
      </c>
      <c r="E1026" s="212"/>
      <c r="F1026" s="210" t="s">
        <v>986</v>
      </c>
      <c r="G1026" s="212"/>
      <c r="H1026" s="212"/>
      <c r="I1026" s="355"/>
    </row>
    <row r="1027" spans="1:9" ht="9" customHeight="1" x14ac:dyDescent="0.2">
      <c r="A1027" s="178"/>
      <c r="B1027" s="221" t="s">
        <v>985</v>
      </c>
      <c r="C1027" s="213" t="s">
        <v>986</v>
      </c>
      <c r="D1027" s="214" t="s">
        <v>10679</v>
      </c>
      <c r="E1027" s="215"/>
      <c r="F1027" s="216">
        <v>4</v>
      </c>
      <c r="G1027" s="215"/>
      <c r="H1027" s="215"/>
      <c r="I1027" s="355"/>
    </row>
    <row r="1028" spans="1:9" ht="9" customHeight="1" x14ac:dyDescent="0.2">
      <c r="A1028" s="177"/>
      <c r="B1028" s="221" t="s">
        <v>985</v>
      </c>
      <c r="C1028" s="210" t="s">
        <v>986</v>
      </c>
      <c r="D1028" s="211" t="s">
        <v>2956</v>
      </c>
      <c r="E1028" s="212"/>
      <c r="F1028" s="210" t="s">
        <v>986</v>
      </c>
      <c r="G1028" s="212"/>
      <c r="H1028" s="212"/>
      <c r="I1028" s="355"/>
    </row>
    <row r="1029" spans="1:9" ht="9" customHeight="1" x14ac:dyDescent="0.2">
      <c r="A1029" s="178"/>
      <c r="B1029" s="221" t="s">
        <v>985</v>
      </c>
      <c r="C1029" s="213" t="s">
        <v>986</v>
      </c>
      <c r="D1029" s="214" t="s">
        <v>10680</v>
      </c>
      <c r="E1029" s="215"/>
      <c r="F1029" s="216">
        <v>4</v>
      </c>
      <c r="G1029" s="215"/>
      <c r="H1029" s="215"/>
      <c r="I1029" s="355"/>
    </row>
    <row r="1030" spans="1:9" ht="9" customHeight="1" x14ac:dyDescent="0.2">
      <c r="A1030" s="177"/>
      <c r="B1030" s="221" t="s">
        <v>985</v>
      </c>
      <c r="C1030" s="210" t="s">
        <v>986</v>
      </c>
      <c r="D1030" s="211" t="s">
        <v>2971</v>
      </c>
      <c r="E1030" s="212"/>
      <c r="F1030" s="210" t="s">
        <v>986</v>
      </c>
      <c r="G1030" s="212"/>
      <c r="H1030" s="212"/>
      <c r="I1030" s="355"/>
    </row>
    <row r="1031" spans="1:9" ht="9" customHeight="1" x14ac:dyDescent="0.2">
      <c r="A1031" s="178"/>
      <c r="B1031" s="221" t="s">
        <v>985</v>
      </c>
      <c r="C1031" s="213" t="s">
        <v>986</v>
      </c>
      <c r="D1031" s="214" t="s">
        <v>10681</v>
      </c>
      <c r="E1031" s="215"/>
      <c r="F1031" s="216">
        <v>2</v>
      </c>
      <c r="G1031" s="215"/>
      <c r="H1031" s="215"/>
      <c r="I1031" s="355"/>
    </row>
    <row r="1032" spans="1:9" ht="9" customHeight="1" x14ac:dyDescent="0.2">
      <c r="A1032" s="179"/>
      <c r="B1032" s="221" t="s">
        <v>985</v>
      </c>
      <c r="C1032" s="217" t="s">
        <v>986</v>
      </c>
      <c r="D1032" s="218" t="s">
        <v>1023</v>
      </c>
      <c r="E1032" s="219"/>
      <c r="F1032" s="220">
        <v>22</v>
      </c>
      <c r="G1032" s="219"/>
      <c r="H1032" s="219"/>
      <c r="I1032" s="355"/>
    </row>
    <row r="1033" spans="1:9" ht="24.95" customHeight="1" x14ac:dyDescent="0.25">
      <c r="A1033" s="167" t="s">
        <v>3636</v>
      </c>
      <c r="B1033" s="167" t="s">
        <v>1145</v>
      </c>
      <c r="C1033" s="168" t="s">
        <v>7444</v>
      </c>
      <c r="D1033" s="169" t="s">
        <v>7445</v>
      </c>
      <c r="E1033" s="170" t="s">
        <v>92</v>
      </c>
      <c r="F1033" s="171">
        <v>22</v>
      </c>
      <c r="G1033" s="117"/>
      <c r="H1033" s="172">
        <f>ROUND(G1033*F1033,2)</f>
        <v>0</v>
      </c>
      <c r="I1033" s="284"/>
    </row>
    <row r="1034" spans="1:9" ht="24.95" customHeight="1" x14ac:dyDescent="0.25">
      <c r="A1034" s="278" t="s">
        <v>3643</v>
      </c>
      <c r="B1034" s="278" t="s">
        <v>979</v>
      </c>
      <c r="C1034" s="279" t="s">
        <v>10682</v>
      </c>
      <c r="D1034" s="280" t="s">
        <v>10683</v>
      </c>
      <c r="E1034" s="281" t="s">
        <v>92</v>
      </c>
      <c r="F1034" s="282">
        <v>15</v>
      </c>
      <c r="G1034" s="67"/>
      <c r="H1034" s="254">
        <f>ROUND(G1034*F1034,2)</f>
        <v>0</v>
      </c>
      <c r="I1034" s="284"/>
    </row>
    <row r="1035" spans="1:9" ht="10.5" customHeight="1" x14ac:dyDescent="0.2">
      <c r="A1035" s="177"/>
      <c r="B1035" s="221" t="s">
        <v>985</v>
      </c>
      <c r="C1035" s="210" t="s">
        <v>986</v>
      </c>
      <c r="D1035" s="211" t="s">
        <v>3047</v>
      </c>
      <c r="E1035" s="212"/>
      <c r="F1035" s="210" t="s">
        <v>986</v>
      </c>
      <c r="G1035" s="212"/>
      <c r="H1035" s="212"/>
      <c r="I1035" s="355"/>
    </row>
    <row r="1036" spans="1:9" ht="10.5" customHeight="1" x14ac:dyDescent="0.2">
      <c r="A1036" s="178"/>
      <c r="B1036" s="221" t="s">
        <v>985</v>
      </c>
      <c r="C1036" s="213" t="s">
        <v>986</v>
      </c>
      <c r="D1036" s="214" t="s">
        <v>10684</v>
      </c>
      <c r="E1036" s="215"/>
      <c r="F1036" s="216">
        <v>3</v>
      </c>
      <c r="G1036" s="215"/>
      <c r="H1036" s="215"/>
      <c r="I1036" s="355"/>
    </row>
    <row r="1037" spans="1:9" ht="10.5" customHeight="1" x14ac:dyDescent="0.2">
      <c r="A1037" s="177"/>
      <c r="B1037" s="221" t="s">
        <v>985</v>
      </c>
      <c r="C1037" s="210" t="s">
        <v>986</v>
      </c>
      <c r="D1037" s="211" t="s">
        <v>3033</v>
      </c>
      <c r="E1037" s="212"/>
      <c r="F1037" s="210" t="s">
        <v>986</v>
      </c>
      <c r="G1037" s="212"/>
      <c r="H1037" s="212"/>
      <c r="I1037" s="355"/>
    </row>
    <row r="1038" spans="1:9" ht="10.5" customHeight="1" x14ac:dyDescent="0.2">
      <c r="A1038" s="178"/>
      <c r="B1038" s="221" t="s">
        <v>985</v>
      </c>
      <c r="C1038" s="213" t="s">
        <v>986</v>
      </c>
      <c r="D1038" s="214" t="s">
        <v>10685</v>
      </c>
      <c r="E1038" s="215"/>
      <c r="F1038" s="216">
        <v>3</v>
      </c>
      <c r="G1038" s="215"/>
      <c r="H1038" s="215"/>
      <c r="I1038" s="355"/>
    </row>
    <row r="1039" spans="1:9" ht="10.5" customHeight="1" x14ac:dyDescent="0.2">
      <c r="A1039" s="177"/>
      <c r="B1039" s="221" t="s">
        <v>985</v>
      </c>
      <c r="C1039" s="210" t="s">
        <v>986</v>
      </c>
      <c r="D1039" s="211" t="s">
        <v>3035</v>
      </c>
      <c r="E1039" s="212"/>
      <c r="F1039" s="210" t="s">
        <v>986</v>
      </c>
      <c r="G1039" s="212"/>
      <c r="H1039" s="212"/>
      <c r="I1039" s="355"/>
    </row>
    <row r="1040" spans="1:9" ht="10.5" customHeight="1" x14ac:dyDescent="0.2">
      <c r="A1040" s="178"/>
      <c r="B1040" s="221" t="s">
        <v>985</v>
      </c>
      <c r="C1040" s="213" t="s">
        <v>986</v>
      </c>
      <c r="D1040" s="214" t="s">
        <v>10686</v>
      </c>
      <c r="E1040" s="215"/>
      <c r="F1040" s="216">
        <v>3</v>
      </c>
      <c r="G1040" s="215"/>
      <c r="H1040" s="215"/>
      <c r="I1040" s="355"/>
    </row>
    <row r="1041" spans="1:9" ht="10.5" customHeight="1" x14ac:dyDescent="0.2">
      <c r="A1041" s="177"/>
      <c r="B1041" s="221" t="s">
        <v>985</v>
      </c>
      <c r="C1041" s="210" t="s">
        <v>986</v>
      </c>
      <c r="D1041" s="211" t="s">
        <v>3038</v>
      </c>
      <c r="E1041" s="212"/>
      <c r="F1041" s="210" t="s">
        <v>986</v>
      </c>
      <c r="G1041" s="212"/>
      <c r="H1041" s="212"/>
      <c r="I1041" s="355"/>
    </row>
    <row r="1042" spans="1:9" ht="10.5" customHeight="1" x14ac:dyDescent="0.2">
      <c r="A1042" s="178"/>
      <c r="B1042" s="221" t="s">
        <v>985</v>
      </c>
      <c r="C1042" s="213" t="s">
        <v>986</v>
      </c>
      <c r="D1042" s="214" t="s">
        <v>10687</v>
      </c>
      <c r="E1042" s="215"/>
      <c r="F1042" s="216">
        <v>3</v>
      </c>
      <c r="G1042" s="215"/>
      <c r="H1042" s="215"/>
      <c r="I1042" s="355"/>
    </row>
    <row r="1043" spans="1:9" ht="10.5" customHeight="1" x14ac:dyDescent="0.2">
      <c r="A1043" s="177"/>
      <c r="B1043" s="221" t="s">
        <v>985</v>
      </c>
      <c r="C1043" s="210" t="s">
        <v>986</v>
      </c>
      <c r="D1043" s="211" t="s">
        <v>2956</v>
      </c>
      <c r="E1043" s="212"/>
      <c r="F1043" s="210" t="s">
        <v>986</v>
      </c>
      <c r="G1043" s="212"/>
      <c r="H1043" s="212"/>
      <c r="I1043" s="355"/>
    </row>
    <row r="1044" spans="1:9" ht="10.5" customHeight="1" x14ac:dyDescent="0.2">
      <c r="A1044" s="178"/>
      <c r="B1044" s="221" t="s">
        <v>985</v>
      </c>
      <c r="C1044" s="213" t="s">
        <v>986</v>
      </c>
      <c r="D1044" s="214" t="s">
        <v>10688</v>
      </c>
      <c r="E1044" s="215"/>
      <c r="F1044" s="216">
        <v>3</v>
      </c>
      <c r="G1044" s="215"/>
      <c r="H1044" s="215"/>
      <c r="I1044" s="355"/>
    </row>
    <row r="1045" spans="1:9" ht="10.5" customHeight="1" x14ac:dyDescent="0.2">
      <c r="A1045" s="179"/>
      <c r="B1045" s="221" t="s">
        <v>985</v>
      </c>
      <c r="C1045" s="217" t="s">
        <v>986</v>
      </c>
      <c r="D1045" s="218" t="s">
        <v>1023</v>
      </c>
      <c r="E1045" s="219"/>
      <c r="F1045" s="220">
        <v>15</v>
      </c>
      <c r="G1045" s="219"/>
      <c r="H1045" s="219"/>
      <c r="I1045" s="355"/>
    </row>
    <row r="1046" spans="1:9" ht="24.95" customHeight="1" x14ac:dyDescent="0.25">
      <c r="A1046" s="167" t="s">
        <v>3651</v>
      </c>
      <c r="B1046" s="167" t="s">
        <v>1145</v>
      </c>
      <c r="C1046" s="168" t="s">
        <v>10689</v>
      </c>
      <c r="D1046" s="169" t="s">
        <v>10690</v>
      </c>
      <c r="E1046" s="170" t="s">
        <v>92</v>
      </c>
      <c r="F1046" s="171">
        <v>15</v>
      </c>
      <c r="G1046" s="117"/>
      <c r="H1046" s="172">
        <f>ROUND(G1046*F1046,2)</f>
        <v>0</v>
      </c>
      <c r="I1046" s="284"/>
    </row>
    <row r="1047" spans="1:9" ht="24.95" customHeight="1" x14ac:dyDescent="0.25">
      <c r="A1047" s="278" t="s">
        <v>3658</v>
      </c>
      <c r="B1047" s="278" t="s">
        <v>979</v>
      </c>
      <c r="C1047" s="279" t="s">
        <v>7446</v>
      </c>
      <c r="D1047" s="280" t="s">
        <v>7447</v>
      </c>
      <c r="E1047" s="281" t="s">
        <v>92</v>
      </c>
      <c r="F1047" s="282">
        <v>23</v>
      </c>
      <c r="G1047" s="67"/>
      <c r="H1047" s="254">
        <f>ROUND(G1047*F1047,2)</f>
        <v>0</v>
      </c>
      <c r="I1047" s="284"/>
    </row>
    <row r="1048" spans="1:9" ht="10.5" customHeight="1" x14ac:dyDescent="0.2">
      <c r="A1048" s="177"/>
      <c r="B1048" s="221" t="s">
        <v>985</v>
      </c>
      <c r="C1048" s="210" t="s">
        <v>986</v>
      </c>
      <c r="D1048" s="211" t="s">
        <v>3047</v>
      </c>
      <c r="E1048" s="212"/>
      <c r="F1048" s="210" t="s">
        <v>986</v>
      </c>
      <c r="G1048" s="212"/>
      <c r="H1048" s="212"/>
      <c r="I1048" s="355"/>
    </row>
    <row r="1049" spans="1:9" ht="10.5" customHeight="1" x14ac:dyDescent="0.2">
      <c r="A1049" s="178"/>
      <c r="B1049" s="221" t="s">
        <v>985</v>
      </c>
      <c r="C1049" s="213" t="s">
        <v>986</v>
      </c>
      <c r="D1049" s="214" t="s">
        <v>10691</v>
      </c>
      <c r="E1049" s="215"/>
      <c r="F1049" s="216">
        <v>4</v>
      </c>
      <c r="G1049" s="215"/>
      <c r="H1049" s="215"/>
      <c r="I1049" s="355"/>
    </row>
    <row r="1050" spans="1:9" ht="10.5" customHeight="1" x14ac:dyDescent="0.2">
      <c r="A1050" s="177"/>
      <c r="B1050" s="221" t="s">
        <v>985</v>
      </c>
      <c r="C1050" s="210" t="s">
        <v>986</v>
      </c>
      <c r="D1050" s="211" t="s">
        <v>3033</v>
      </c>
      <c r="E1050" s="212"/>
      <c r="F1050" s="210" t="s">
        <v>986</v>
      </c>
      <c r="G1050" s="212"/>
      <c r="H1050" s="212"/>
      <c r="I1050" s="355"/>
    </row>
    <row r="1051" spans="1:9" ht="10.5" customHeight="1" x14ac:dyDescent="0.2">
      <c r="A1051" s="178"/>
      <c r="B1051" s="221" t="s">
        <v>985</v>
      </c>
      <c r="C1051" s="213" t="s">
        <v>986</v>
      </c>
      <c r="D1051" s="214" t="s">
        <v>10692</v>
      </c>
      <c r="E1051" s="215"/>
      <c r="F1051" s="216">
        <v>4</v>
      </c>
      <c r="G1051" s="215"/>
      <c r="H1051" s="215"/>
      <c r="I1051" s="355"/>
    </row>
    <row r="1052" spans="1:9" ht="10.5" customHeight="1" x14ac:dyDescent="0.2">
      <c r="A1052" s="177"/>
      <c r="B1052" s="221" t="s">
        <v>985</v>
      </c>
      <c r="C1052" s="210" t="s">
        <v>986</v>
      </c>
      <c r="D1052" s="211" t="s">
        <v>3035</v>
      </c>
      <c r="E1052" s="212"/>
      <c r="F1052" s="210" t="s">
        <v>986</v>
      </c>
      <c r="G1052" s="212"/>
      <c r="H1052" s="212"/>
      <c r="I1052" s="355"/>
    </row>
    <row r="1053" spans="1:9" ht="10.5" customHeight="1" x14ac:dyDescent="0.2">
      <c r="A1053" s="178"/>
      <c r="B1053" s="221" t="s">
        <v>985</v>
      </c>
      <c r="C1053" s="213" t="s">
        <v>986</v>
      </c>
      <c r="D1053" s="214" t="s">
        <v>10693</v>
      </c>
      <c r="E1053" s="215"/>
      <c r="F1053" s="216">
        <v>4</v>
      </c>
      <c r="G1053" s="215"/>
      <c r="H1053" s="215"/>
      <c r="I1053" s="355"/>
    </row>
    <row r="1054" spans="1:9" ht="10.5" customHeight="1" x14ac:dyDescent="0.2">
      <c r="A1054" s="177"/>
      <c r="B1054" s="221" t="s">
        <v>985</v>
      </c>
      <c r="C1054" s="210" t="s">
        <v>986</v>
      </c>
      <c r="D1054" s="211" t="s">
        <v>3038</v>
      </c>
      <c r="E1054" s="212"/>
      <c r="F1054" s="210" t="s">
        <v>986</v>
      </c>
      <c r="G1054" s="212"/>
      <c r="H1054" s="212"/>
      <c r="I1054" s="355"/>
    </row>
    <row r="1055" spans="1:9" ht="10.5" customHeight="1" x14ac:dyDescent="0.2">
      <c r="A1055" s="178"/>
      <c r="B1055" s="221" t="s">
        <v>985</v>
      </c>
      <c r="C1055" s="213" t="s">
        <v>986</v>
      </c>
      <c r="D1055" s="214" t="s">
        <v>10694</v>
      </c>
      <c r="E1055" s="215"/>
      <c r="F1055" s="216">
        <v>4</v>
      </c>
      <c r="G1055" s="215"/>
      <c r="H1055" s="215"/>
      <c r="I1055" s="355"/>
    </row>
    <row r="1056" spans="1:9" ht="10.5" customHeight="1" x14ac:dyDescent="0.2">
      <c r="A1056" s="177"/>
      <c r="B1056" s="221" t="s">
        <v>985</v>
      </c>
      <c r="C1056" s="210" t="s">
        <v>986</v>
      </c>
      <c r="D1056" s="211" t="s">
        <v>2956</v>
      </c>
      <c r="E1056" s="212"/>
      <c r="F1056" s="210" t="s">
        <v>986</v>
      </c>
      <c r="G1056" s="212"/>
      <c r="H1056" s="212"/>
      <c r="I1056" s="355"/>
    </row>
    <row r="1057" spans="1:9" ht="10.5" customHeight="1" x14ac:dyDescent="0.2">
      <c r="A1057" s="178"/>
      <c r="B1057" s="221" t="s">
        <v>985</v>
      </c>
      <c r="C1057" s="213" t="s">
        <v>986</v>
      </c>
      <c r="D1057" s="214" t="s">
        <v>10695</v>
      </c>
      <c r="E1057" s="215"/>
      <c r="F1057" s="216">
        <v>4</v>
      </c>
      <c r="G1057" s="215"/>
      <c r="H1057" s="215"/>
      <c r="I1057" s="355"/>
    </row>
    <row r="1058" spans="1:9" ht="10.5" customHeight="1" x14ac:dyDescent="0.2">
      <c r="A1058" s="177"/>
      <c r="B1058" s="221" t="s">
        <v>985</v>
      </c>
      <c r="C1058" s="210" t="s">
        <v>986</v>
      </c>
      <c r="D1058" s="211" t="s">
        <v>2971</v>
      </c>
      <c r="E1058" s="212"/>
      <c r="F1058" s="210" t="s">
        <v>986</v>
      </c>
      <c r="G1058" s="212"/>
      <c r="H1058" s="212"/>
      <c r="I1058" s="355"/>
    </row>
    <row r="1059" spans="1:9" ht="10.5" customHeight="1" x14ac:dyDescent="0.2">
      <c r="A1059" s="178"/>
      <c r="B1059" s="221" t="s">
        <v>985</v>
      </c>
      <c r="C1059" s="213" t="s">
        <v>986</v>
      </c>
      <c r="D1059" s="214" t="s">
        <v>10696</v>
      </c>
      <c r="E1059" s="215"/>
      <c r="F1059" s="216">
        <v>3</v>
      </c>
      <c r="G1059" s="215"/>
      <c r="H1059" s="215"/>
      <c r="I1059" s="355"/>
    </row>
    <row r="1060" spans="1:9" ht="10.5" customHeight="1" x14ac:dyDescent="0.2">
      <c r="A1060" s="179"/>
      <c r="B1060" s="221" t="s">
        <v>985</v>
      </c>
      <c r="C1060" s="217" t="s">
        <v>986</v>
      </c>
      <c r="D1060" s="218" t="s">
        <v>1023</v>
      </c>
      <c r="E1060" s="219"/>
      <c r="F1060" s="220">
        <v>23</v>
      </c>
      <c r="G1060" s="219"/>
      <c r="H1060" s="219"/>
      <c r="I1060" s="355"/>
    </row>
    <row r="1061" spans="1:9" ht="24.95" customHeight="1" x14ac:dyDescent="0.25">
      <c r="A1061" s="167" t="s">
        <v>3666</v>
      </c>
      <c r="B1061" s="167" t="s">
        <v>1145</v>
      </c>
      <c r="C1061" s="168" t="s">
        <v>7449</v>
      </c>
      <c r="D1061" s="169" t="s">
        <v>7450</v>
      </c>
      <c r="E1061" s="170" t="s">
        <v>92</v>
      </c>
      <c r="F1061" s="171">
        <v>23</v>
      </c>
      <c r="G1061" s="117"/>
      <c r="H1061" s="172">
        <f>ROUND(G1061*F1061,2)</f>
        <v>0</v>
      </c>
      <c r="I1061" s="284"/>
    </row>
    <row r="1062" spans="1:9" ht="24.95" customHeight="1" x14ac:dyDescent="0.25">
      <c r="A1062" s="278" t="s">
        <v>3671</v>
      </c>
      <c r="B1062" s="278" t="s">
        <v>979</v>
      </c>
      <c r="C1062" s="279" t="s">
        <v>7451</v>
      </c>
      <c r="D1062" s="280" t="s">
        <v>7452</v>
      </c>
      <c r="E1062" s="281" t="s">
        <v>106</v>
      </c>
      <c r="F1062" s="282">
        <v>39.520000000000003</v>
      </c>
      <c r="G1062" s="67"/>
      <c r="H1062" s="254">
        <f>ROUND(G1062*F1062,2)</f>
        <v>0</v>
      </c>
      <c r="I1062" s="284"/>
    </row>
    <row r="1063" spans="1:9" ht="10.5" customHeight="1" x14ac:dyDescent="0.2">
      <c r="A1063" s="177"/>
      <c r="B1063" s="221" t="s">
        <v>985</v>
      </c>
      <c r="C1063" s="210" t="s">
        <v>986</v>
      </c>
      <c r="D1063" s="211" t="s">
        <v>10483</v>
      </c>
      <c r="E1063" s="212"/>
      <c r="F1063" s="210" t="s">
        <v>986</v>
      </c>
      <c r="G1063" s="212"/>
      <c r="H1063" s="212"/>
      <c r="I1063" s="355"/>
    </row>
    <row r="1064" spans="1:9" ht="10.5" customHeight="1" x14ac:dyDescent="0.2">
      <c r="A1064" s="178"/>
      <c r="B1064" s="221" t="s">
        <v>985</v>
      </c>
      <c r="C1064" s="213" t="s">
        <v>986</v>
      </c>
      <c r="D1064" s="214" t="s">
        <v>10484</v>
      </c>
      <c r="E1064" s="215"/>
      <c r="F1064" s="216">
        <v>15.86</v>
      </c>
      <c r="G1064" s="215"/>
      <c r="H1064" s="215"/>
      <c r="I1064" s="355"/>
    </row>
    <row r="1065" spans="1:9" ht="10.5" customHeight="1" x14ac:dyDescent="0.2">
      <c r="A1065" s="177"/>
      <c r="B1065" s="221" t="s">
        <v>985</v>
      </c>
      <c r="C1065" s="210" t="s">
        <v>986</v>
      </c>
      <c r="D1065" s="211" t="s">
        <v>10485</v>
      </c>
      <c r="E1065" s="212"/>
      <c r="F1065" s="210" t="s">
        <v>986</v>
      </c>
      <c r="G1065" s="212"/>
      <c r="H1065" s="212"/>
      <c r="I1065" s="355"/>
    </row>
    <row r="1066" spans="1:9" ht="10.5" customHeight="1" x14ac:dyDescent="0.2">
      <c r="A1066" s="178"/>
      <c r="B1066" s="221" t="s">
        <v>985</v>
      </c>
      <c r="C1066" s="213" t="s">
        <v>986</v>
      </c>
      <c r="D1066" s="214" t="s">
        <v>10486</v>
      </c>
      <c r="E1066" s="215"/>
      <c r="F1066" s="216">
        <v>23.66</v>
      </c>
      <c r="G1066" s="215"/>
      <c r="H1066" s="215"/>
      <c r="I1066" s="355"/>
    </row>
    <row r="1067" spans="1:9" ht="10.5" customHeight="1" x14ac:dyDescent="0.2">
      <c r="A1067" s="179"/>
      <c r="B1067" s="221" t="s">
        <v>985</v>
      </c>
      <c r="C1067" s="217" t="s">
        <v>986</v>
      </c>
      <c r="D1067" s="218" t="s">
        <v>1023</v>
      </c>
      <c r="E1067" s="219"/>
      <c r="F1067" s="220">
        <v>39.519999999999996</v>
      </c>
      <c r="G1067" s="219"/>
      <c r="H1067" s="219"/>
      <c r="I1067" s="355"/>
    </row>
    <row r="1068" spans="1:9" ht="24.95" customHeight="1" x14ac:dyDescent="0.2">
      <c r="A1068" s="1310" t="s">
        <v>3679</v>
      </c>
      <c r="B1068" s="1311"/>
      <c r="C1068" s="1311"/>
      <c r="D1068" s="1311"/>
      <c r="E1068" s="1311"/>
      <c r="F1068" s="1311"/>
      <c r="G1068" s="1311"/>
      <c r="H1068" s="1311"/>
      <c r="I1068" s="1312"/>
    </row>
    <row r="1069" spans="1:9" ht="10.5" customHeight="1" x14ac:dyDescent="0.2">
      <c r="A1069" s="982"/>
      <c r="B1069" s="983"/>
      <c r="C1069" s="983"/>
      <c r="D1069" s="983"/>
      <c r="E1069" s="983"/>
      <c r="F1069" s="983"/>
      <c r="G1069" s="983"/>
      <c r="H1069" s="983"/>
      <c r="I1069" s="984"/>
    </row>
    <row r="1070" spans="1:9" ht="10.5" customHeight="1" x14ac:dyDescent="0.2">
      <c r="A1070" s="982"/>
      <c r="B1070" s="983"/>
      <c r="C1070" s="983"/>
      <c r="D1070" s="983"/>
      <c r="E1070" s="983"/>
      <c r="F1070" s="983"/>
      <c r="G1070" s="983"/>
      <c r="H1070" s="983"/>
      <c r="I1070" s="984"/>
    </row>
    <row r="1071" spans="1:9" ht="10.5" customHeight="1" x14ac:dyDescent="0.2">
      <c r="A1071" s="982"/>
      <c r="B1071" s="983"/>
      <c r="C1071" s="983"/>
      <c r="D1071" s="983"/>
      <c r="E1071" s="983"/>
      <c r="F1071" s="983"/>
      <c r="G1071" s="983"/>
      <c r="H1071" s="983"/>
      <c r="I1071" s="984"/>
    </row>
    <row r="1072" spans="1:9" ht="10.5" customHeight="1" x14ac:dyDescent="0.2">
      <c r="A1072" s="985"/>
      <c r="B1072" s="986"/>
      <c r="C1072" s="986"/>
      <c r="D1072" s="986"/>
      <c r="E1072" s="986"/>
      <c r="F1072" s="986"/>
      <c r="G1072" s="986"/>
      <c r="H1072" s="986"/>
      <c r="I1072" s="987"/>
    </row>
    <row r="1073" spans="1:9" ht="24.95" customHeight="1" x14ac:dyDescent="0.25">
      <c r="A1073" s="278" t="s">
        <v>3684</v>
      </c>
      <c r="B1073" s="278" t="s">
        <v>979</v>
      </c>
      <c r="C1073" s="279" t="s">
        <v>7458</v>
      </c>
      <c r="D1073" s="280" t="s">
        <v>7459</v>
      </c>
      <c r="E1073" s="281" t="s">
        <v>106</v>
      </c>
      <c r="F1073" s="282">
        <v>23.66</v>
      </c>
      <c r="G1073" s="67"/>
      <c r="H1073" s="254">
        <f>ROUND(G1073*F1073,2)</f>
        <v>0</v>
      </c>
      <c r="I1073" s="284"/>
    </row>
    <row r="1074" spans="1:9" ht="48" x14ac:dyDescent="0.2">
      <c r="A1074" s="175"/>
      <c r="B1074" s="221" t="s">
        <v>1079</v>
      </c>
      <c r="C1074" s="209"/>
      <c r="D1074" s="227" t="s">
        <v>7460</v>
      </c>
      <c r="E1074" s="209"/>
      <c r="F1074" s="209"/>
      <c r="G1074" s="209"/>
      <c r="H1074" s="209"/>
      <c r="I1074" s="355"/>
    </row>
    <row r="1075" spans="1:9" ht="10.5" customHeight="1" x14ac:dyDescent="0.2">
      <c r="A1075" s="177"/>
      <c r="B1075" s="221" t="s">
        <v>985</v>
      </c>
      <c r="C1075" s="210" t="s">
        <v>986</v>
      </c>
      <c r="D1075" s="211" t="s">
        <v>10485</v>
      </c>
      <c r="E1075" s="212"/>
      <c r="F1075" s="210" t="s">
        <v>986</v>
      </c>
      <c r="G1075" s="212"/>
      <c r="H1075" s="212"/>
      <c r="I1075" s="355"/>
    </row>
    <row r="1076" spans="1:9" ht="10.5" customHeight="1" x14ac:dyDescent="0.2">
      <c r="A1076" s="178"/>
      <c r="B1076" s="221" t="s">
        <v>985</v>
      </c>
      <c r="C1076" s="213" t="s">
        <v>986</v>
      </c>
      <c r="D1076" s="214" t="s">
        <v>10486</v>
      </c>
      <c r="E1076" s="215"/>
      <c r="F1076" s="216">
        <v>23.66</v>
      </c>
      <c r="G1076" s="215"/>
      <c r="H1076" s="215"/>
      <c r="I1076" s="355"/>
    </row>
    <row r="1077" spans="1:9" ht="24.95" customHeight="1" x14ac:dyDescent="0.25">
      <c r="A1077" s="278" t="s">
        <v>3691</v>
      </c>
      <c r="B1077" s="278" t="s">
        <v>979</v>
      </c>
      <c r="C1077" s="279" t="s">
        <v>10698</v>
      </c>
      <c r="D1077" s="280" t="s">
        <v>10699</v>
      </c>
      <c r="E1077" s="281" t="s">
        <v>106</v>
      </c>
      <c r="F1077" s="282">
        <v>13.88</v>
      </c>
      <c r="G1077" s="67"/>
      <c r="H1077" s="254">
        <f>ROUND(G1077*F1077,2)</f>
        <v>0</v>
      </c>
      <c r="I1077" s="284"/>
    </row>
    <row r="1078" spans="1:9" ht="10.5" customHeight="1" x14ac:dyDescent="0.2">
      <c r="A1078" s="177"/>
      <c r="B1078" s="221" t="s">
        <v>985</v>
      </c>
      <c r="C1078" s="210" t="s">
        <v>986</v>
      </c>
      <c r="D1078" s="211" t="s">
        <v>10407</v>
      </c>
      <c r="E1078" s="212"/>
      <c r="F1078" s="210" t="s">
        <v>986</v>
      </c>
      <c r="G1078" s="212"/>
      <c r="H1078" s="212"/>
      <c r="I1078" s="355"/>
    </row>
    <row r="1079" spans="1:9" ht="10.5" customHeight="1" x14ac:dyDescent="0.2">
      <c r="A1079" s="178"/>
      <c r="B1079" s="221" t="s">
        <v>985</v>
      </c>
      <c r="C1079" s="213" t="s">
        <v>986</v>
      </c>
      <c r="D1079" s="214" t="s">
        <v>10700</v>
      </c>
      <c r="E1079" s="215"/>
      <c r="F1079" s="216">
        <v>18.68</v>
      </c>
      <c r="G1079" s="215"/>
      <c r="H1079" s="215"/>
      <c r="I1079" s="355"/>
    </row>
    <row r="1080" spans="1:9" ht="10.5" customHeight="1" x14ac:dyDescent="0.2">
      <c r="A1080" s="178"/>
      <c r="B1080" s="221" t="s">
        <v>985</v>
      </c>
      <c r="C1080" s="213" t="s">
        <v>986</v>
      </c>
      <c r="D1080" s="214" t="s">
        <v>10701</v>
      </c>
      <c r="E1080" s="215"/>
      <c r="F1080" s="216">
        <v>-4.8</v>
      </c>
      <c r="G1080" s="215"/>
      <c r="H1080" s="215"/>
      <c r="I1080" s="355"/>
    </row>
    <row r="1081" spans="1:9" ht="10.5" customHeight="1" x14ac:dyDescent="0.2">
      <c r="A1081" s="179"/>
      <c r="B1081" s="221" t="s">
        <v>985</v>
      </c>
      <c r="C1081" s="217" t="s">
        <v>986</v>
      </c>
      <c r="D1081" s="218" t="s">
        <v>1023</v>
      </c>
      <c r="E1081" s="219"/>
      <c r="F1081" s="220">
        <v>13.879999999999999</v>
      </c>
      <c r="G1081" s="219"/>
      <c r="H1081" s="219"/>
      <c r="I1081" s="355"/>
    </row>
    <row r="1082" spans="1:9" ht="24.95" customHeight="1" x14ac:dyDescent="0.25">
      <c r="A1082" s="278" t="s">
        <v>3702</v>
      </c>
      <c r="B1082" s="278" t="s">
        <v>979</v>
      </c>
      <c r="C1082" s="279" t="s">
        <v>10702</v>
      </c>
      <c r="D1082" s="280" t="s">
        <v>10703</v>
      </c>
      <c r="E1082" s="281" t="s">
        <v>92</v>
      </c>
      <c r="F1082" s="282">
        <v>4</v>
      </c>
      <c r="G1082" s="67"/>
      <c r="H1082" s="254">
        <f>ROUND(G1082*F1082,2)</f>
        <v>0</v>
      </c>
      <c r="I1082" s="284"/>
    </row>
    <row r="1083" spans="1:9" ht="10.5" customHeight="1" x14ac:dyDescent="0.2">
      <c r="A1083" s="177"/>
      <c r="B1083" s="221" t="s">
        <v>985</v>
      </c>
      <c r="C1083" s="210" t="s">
        <v>986</v>
      </c>
      <c r="D1083" s="211" t="s">
        <v>10407</v>
      </c>
      <c r="E1083" s="212"/>
      <c r="F1083" s="210" t="s">
        <v>986</v>
      </c>
      <c r="G1083" s="212"/>
      <c r="H1083" s="212"/>
      <c r="I1083" s="355"/>
    </row>
    <row r="1084" spans="1:9" ht="10.5" customHeight="1" x14ac:dyDescent="0.2">
      <c r="A1084" s="178"/>
      <c r="B1084" s="221" t="s">
        <v>985</v>
      </c>
      <c r="C1084" s="213" t="s">
        <v>986</v>
      </c>
      <c r="D1084" s="214" t="s">
        <v>997</v>
      </c>
      <c r="E1084" s="215"/>
      <c r="F1084" s="216">
        <v>4</v>
      </c>
      <c r="G1084" s="215"/>
      <c r="H1084" s="215"/>
      <c r="I1084" s="355"/>
    </row>
    <row r="1085" spans="1:9" ht="24.95" customHeight="1" x14ac:dyDescent="0.25">
      <c r="A1085" s="278" t="s">
        <v>3706</v>
      </c>
      <c r="B1085" s="278" t="s">
        <v>979</v>
      </c>
      <c r="C1085" s="279" t="s">
        <v>3759</v>
      </c>
      <c r="D1085" s="280" t="s">
        <v>3760</v>
      </c>
      <c r="E1085" s="281" t="s">
        <v>100</v>
      </c>
      <c r="F1085" s="282">
        <v>24.013000000000002</v>
      </c>
      <c r="G1085" s="67"/>
      <c r="H1085" s="254">
        <f>ROUND(G1085*F1085,2)</f>
        <v>0</v>
      </c>
      <c r="I1085" s="284"/>
    </row>
    <row r="1086" spans="1:9" ht="24.95" customHeight="1" x14ac:dyDescent="0.25">
      <c r="A1086" s="298"/>
      <c r="B1086" s="351" t="s">
        <v>977</v>
      </c>
      <c r="C1086" s="352" t="s">
        <v>3763</v>
      </c>
      <c r="D1086" s="352" t="s">
        <v>2894</v>
      </c>
      <c r="E1086" s="353"/>
      <c r="F1086" s="354"/>
      <c r="G1086" s="354"/>
      <c r="H1086" s="116">
        <f>SUM(H1087:H1096)</f>
        <v>0</v>
      </c>
      <c r="I1086" s="277"/>
    </row>
    <row r="1087" spans="1:9" ht="24.95" customHeight="1" x14ac:dyDescent="0.25">
      <c r="A1087" s="278" t="s">
        <v>3712</v>
      </c>
      <c r="B1087" s="278" t="s">
        <v>979</v>
      </c>
      <c r="C1087" s="279" t="s">
        <v>10704</v>
      </c>
      <c r="D1087" s="280" t="s">
        <v>7462</v>
      </c>
      <c r="E1087" s="281" t="s">
        <v>92</v>
      </c>
      <c r="F1087" s="282">
        <v>1</v>
      </c>
      <c r="G1087" s="67"/>
      <c r="H1087" s="254">
        <f>ROUND(G1087*F1087,2)</f>
        <v>0</v>
      </c>
      <c r="I1087" s="284"/>
    </row>
    <row r="1088" spans="1:9" ht="156" x14ac:dyDescent="0.2">
      <c r="A1088" s="175"/>
      <c r="B1088" s="221" t="s">
        <v>1079</v>
      </c>
      <c r="C1088" s="209"/>
      <c r="D1088" s="227" t="s">
        <v>7463</v>
      </c>
      <c r="E1088" s="209"/>
      <c r="F1088" s="209"/>
      <c r="G1088" s="209"/>
      <c r="H1088" s="209"/>
      <c r="I1088" s="355"/>
    </row>
    <row r="1089" spans="1:9" ht="24.95" customHeight="1" x14ac:dyDescent="0.25">
      <c r="A1089" s="278" t="s">
        <v>3715</v>
      </c>
      <c r="B1089" s="278" t="s">
        <v>979</v>
      </c>
      <c r="C1089" s="279" t="s">
        <v>10705</v>
      </c>
      <c r="D1089" s="280" t="s">
        <v>10706</v>
      </c>
      <c r="E1089" s="281" t="s">
        <v>92</v>
      </c>
      <c r="F1089" s="282">
        <v>1</v>
      </c>
      <c r="G1089" s="67"/>
      <c r="H1089" s="254">
        <f>ROUND(G1089*F1089,2)</f>
        <v>0</v>
      </c>
      <c r="I1089" s="284"/>
    </row>
    <row r="1090" spans="1:9" ht="168" x14ac:dyDescent="0.2">
      <c r="A1090" s="175"/>
      <c r="B1090" s="221" t="s">
        <v>1079</v>
      </c>
      <c r="C1090" s="209"/>
      <c r="D1090" s="227" t="s">
        <v>10707</v>
      </c>
      <c r="E1090" s="209"/>
      <c r="F1090" s="209"/>
      <c r="G1090" s="209"/>
      <c r="H1090" s="209"/>
      <c r="I1090" s="355"/>
    </row>
    <row r="1091" spans="1:9" ht="24.95" customHeight="1" x14ac:dyDescent="0.25">
      <c r="A1091" s="278" t="s">
        <v>3721</v>
      </c>
      <c r="B1091" s="278" t="s">
        <v>979</v>
      </c>
      <c r="C1091" s="279" t="s">
        <v>10708</v>
      </c>
      <c r="D1091" s="280" t="s">
        <v>10709</v>
      </c>
      <c r="E1091" s="281" t="s">
        <v>92</v>
      </c>
      <c r="F1091" s="282">
        <v>1</v>
      </c>
      <c r="G1091" s="67"/>
      <c r="H1091" s="254">
        <f>ROUND(G1091*F1091,2)</f>
        <v>0</v>
      </c>
      <c r="I1091" s="284"/>
    </row>
    <row r="1092" spans="1:9" s="46" customFormat="1" ht="156" x14ac:dyDescent="0.25">
      <c r="A1092" s="175"/>
      <c r="B1092" s="221" t="s">
        <v>1079</v>
      </c>
      <c r="C1092" s="209"/>
      <c r="D1092" s="227" t="s">
        <v>10710</v>
      </c>
      <c r="E1092" s="209"/>
      <c r="F1092" s="209"/>
      <c r="G1092" s="209"/>
      <c r="H1092" s="209"/>
      <c r="I1092" s="355"/>
    </row>
    <row r="1093" spans="1:9" ht="24.95" customHeight="1" x14ac:dyDescent="0.25">
      <c r="A1093" s="278" t="s">
        <v>3727</v>
      </c>
      <c r="B1093" s="278" t="s">
        <v>979</v>
      </c>
      <c r="C1093" s="279" t="s">
        <v>10711</v>
      </c>
      <c r="D1093" s="280" t="s">
        <v>10712</v>
      </c>
      <c r="E1093" s="281" t="s">
        <v>92</v>
      </c>
      <c r="F1093" s="282">
        <v>1</v>
      </c>
      <c r="G1093" s="67"/>
      <c r="H1093" s="254">
        <f>ROUND(G1093*F1093,2)</f>
        <v>0</v>
      </c>
      <c r="I1093" s="284"/>
    </row>
    <row r="1094" spans="1:9" ht="168" x14ac:dyDescent="0.2">
      <c r="A1094" s="175"/>
      <c r="B1094" s="221" t="s">
        <v>1079</v>
      </c>
      <c r="C1094" s="209"/>
      <c r="D1094" s="227" t="s">
        <v>10713</v>
      </c>
      <c r="E1094" s="209"/>
      <c r="F1094" s="209"/>
      <c r="G1094" s="209"/>
      <c r="H1094" s="209"/>
      <c r="I1094" s="355"/>
    </row>
    <row r="1095" spans="1:9" ht="24.95" customHeight="1" x14ac:dyDescent="0.2">
      <c r="A1095" s="278" t="s">
        <v>3733</v>
      </c>
      <c r="B1095" s="278" t="s">
        <v>979</v>
      </c>
      <c r="C1095" s="279" t="s">
        <v>7467</v>
      </c>
      <c r="D1095" s="285" t="s">
        <v>3803</v>
      </c>
      <c r="E1095" s="286"/>
      <c r="F1095" s="286"/>
      <c r="G1095" s="286"/>
      <c r="H1095" s="286"/>
      <c r="I1095" s="287"/>
    </row>
    <row r="1096" spans="1:9" ht="132" x14ac:dyDescent="0.2">
      <c r="A1096" s="175"/>
      <c r="B1096" s="221" t="s">
        <v>1079</v>
      </c>
      <c r="C1096" s="209"/>
      <c r="D1096" s="227" t="s">
        <v>7468</v>
      </c>
      <c r="E1096" s="209"/>
      <c r="F1096" s="209"/>
      <c r="G1096" s="209"/>
      <c r="H1096" s="209"/>
      <c r="I1096" s="355"/>
    </row>
    <row r="1097" spans="1:9" ht="24.95" customHeight="1" x14ac:dyDescent="0.25">
      <c r="A1097" s="298"/>
      <c r="B1097" s="351" t="s">
        <v>977</v>
      </c>
      <c r="C1097" s="352" t="s">
        <v>3810</v>
      </c>
      <c r="D1097" s="352" t="s">
        <v>2895</v>
      </c>
      <c r="E1097" s="353"/>
      <c r="F1097" s="354"/>
      <c r="G1097" s="354"/>
      <c r="H1097" s="116">
        <f>SUM(H1098:H1109)</f>
        <v>0</v>
      </c>
      <c r="I1097" s="277"/>
    </row>
    <row r="1098" spans="1:9" ht="24.95" customHeight="1" x14ac:dyDescent="0.25">
      <c r="A1098" s="278" t="s">
        <v>3738</v>
      </c>
      <c r="B1098" s="278" t="s">
        <v>979</v>
      </c>
      <c r="C1098" s="279" t="s">
        <v>3812</v>
      </c>
      <c r="D1098" s="280" t="s">
        <v>3813</v>
      </c>
      <c r="E1098" s="281" t="s">
        <v>106</v>
      </c>
      <c r="F1098" s="282">
        <v>39.86</v>
      </c>
      <c r="G1098" s="67"/>
      <c r="H1098" s="254">
        <f>ROUND(G1098*F1098,2)</f>
        <v>0</v>
      </c>
      <c r="I1098" s="284"/>
    </row>
    <row r="1099" spans="1:9" ht="10.5" customHeight="1" x14ac:dyDescent="0.2">
      <c r="A1099" s="177"/>
      <c r="B1099" s="221" t="s">
        <v>985</v>
      </c>
      <c r="C1099" s="210" t="s">
        <v>986</v>
      </c>
      <c r="D1099" s="211" t="s">
        <v>10506</v>
      </c>
      <c r="E1099" s="212"/>
      <c r="F1099" s="210" t="s">
        <v>986</v>
      </c>
      <c r="G1099" s="212"/>
      <c r="H1099" s="212"/>
      <c r="I1099" s="355"/>
    </row>
    <row r="1100" spans="1:9" ht="10.5" customHeight="1" x14ac:dyDescent="0.2">
      <c r="A1100" s="178"/>
      <c r="B1100" s="221" t="s">
        <v>985</v>
      </c>
      <c r="C1100" s="213" t="s">
        <v>986</v>
      </c>
      <c r="D1100" s="214" t="s">
        <v>10507</v>
      </c>
      <c r="E1100" s="215"/>
      <c r="F1100" s="216">
        <v>39.86</v>
      </c>
      <c r="G1100" s="215"/>
      <c r="H1100" s="215"/>
      <c r="I1100" s="355"/>
    </row>
    <row r="1101" spans="1:9" ht="24.95" customHeight="1" x14ac:dyDescent="0.25">
      <c r="A1101" s="167" t="s">
        <v>3743</v>
      </c>
      <c r="B1101" s="167" t="s">
        <v>1145</v>
      </c>
      <c r="C1101" s="168" t="s">
        <v>3817</v>
      </c>
      <c r="D1101" s="169" t="s">
        <v>3818</v>
      </c>
      <c r="E1101" s="170" t="s">
        <v>92</v>
      </c>
      <c r="F1101" s="171">
        <v>422.71499999999997</v>
      </c>
      <c r="G1101" s="117"/>
      <c r="H1101" s="172">
        <f>ROUND(G1101*F1101,2)</f>
        <v>0</v>
      </c>
      <c r="I1101" s="284"/>
    </row>
    <row r="1102" spans="1:9" ht="10.5" customHeight="1" x14ac:dyDescent="0.2">
      <c r="A1102" s="177"/>
      <c r="B1102" s="221" t="s">
        <v>985</v>
      </c>
      <c r="C1102" s="210" t="s">
        <v>986</v>
      </c>
      <c r="D1102" s="211" t="s">
        <v>10506</v>
      </c>
      <c r="E1102" s="212"/>
      <c r="F1102" s="210" t="s">
        <v>986</v>
      </c>
      <c r="G1102" s="212"/>
      <c r="H1102" s="212"/>
      <c r="I1102" s="355"/>
    </row>
    <row r="1103" spans="1:9" s="46" customFormat="1" ht="10.5" customHeight="1" x14ac:dyDescent="0.25">
      <c r="A1103" s="178"/>
      <c r="B1103" s="221" t="s">
        <v>985</v>
      </c>
      <c r="C1103" s="213" t="s">
        <v>986</v>
      </c>
      <c r="D1103" s="214" t="s">
        <v>10714</v>
      </c>
      <c r="E1103" s="215"/>
      <c r="F1103" s="216">
        <v>422.71499999999997</v>
      </c>
      <c r="G1103" s="215"/>
      <c r="H1103" s="215"/>
      <c r="I1103" s="355"/>
    </row>
    <row r="1104" spans="1:9" ht="24.95" customHeight="1" x14ac:dyDescent="0.25">
      <c r="A1104" s="278" t="s">
        <v>3748</v>
      </c>
      <c r="B1104" s="278" t="s">
        <v>979</v>
      </c>
      <c r="C1104" s="279" t="s">
        <v>3821</v>
      </c>
      <c r="D1104" s="280" t="s">
        <v>3822</v>
      </c>
      <c r="E1104" s="281" t="s">
        <v>106</v>
      </c>
      <c r="F1104" s="282">
        <v>39.86</v>
      </c>
      <c r="G1104" s="67"/>
      <c r="H1104" s="254">
        <f>ROUND(G1104*F1104,2)</f>
        <v>0</v>
      </c>
      <c r="I1104" s="284"/>
    </row>
    <row r="1105" spans="1:9" ht="10.5" customHeight="1" x14ac:dyDescent="0.2">
      <c r="A1105" s="177"/>
      <c r="B1105" s="221" t="s">
        <v>985</v>
      </c>
      <c r="C1105" s="210" t="s">
        <v>986</v>
      </c>
      <c r="D1105" s="211" t="s">
        <v>10506</v>
      </c>
      <c r="E1105" s="212"/>
      <c r="F1105" s="210" t="s">
        <v>986</v>
      </c>
      <c r="G1105" s="212"/>
      <c r="H1105" s="212"/>
      <c r="I1105" s="355"/>
    </row>
    <row r="1106" spans="1:9" ht="10.5" customHeight="1" x14ac:dyDescent="0.2">
      <c r="A1106" s="178"/>
      <c r="B1106" s="221" t="s">
        <v>985</v>
      </c>
      <c r="C1106" s="213" t="s">
        <v>986</v>
      </c>
      <c r="D1106" s="214" t="s">
        <v>10507</v>
      </c>
      <c r="E1106" s="215"/>
      <c r="F1106" s="216">
        <v>39.86</v>
      </c>
      <c r="G1106" s="215"/>
      <c r="H1106" s="215"/>
      <c r="I1106" s="355"/>
    </row>
    <row r="1107" spans="1:9" ht="24.95" customHeight="1" x14ac:dyDescent="0.25">
      <c r="A1107" s="964" t="s">
        <v>3753</v>
      </c>
      <c r="B1107" s="964" t="s">
        <v>979</v>
      </c>
      <c r="C1107" s="965" t="s">
        <v>11811</v>
      </c>
      <c r="D1107" s="966" t="s">
        <v>11812</v>
      </c>
      <c r="E1107" s="967" t="s">
        <v>106</v>
      </c>
      <c r="F1107" s="968">
        <v>39.86</v>
      </c>
      <c r="G1107" s="67"/>
      <c r="H1107" s="970">
        <f>ROUND(G1107*F1107,2)</f>
        <v>0</v>
      </c>
      <c r="I1107" s="979"/>
    </row>
    <row r="1108" spans="1:9" ht="10.5" customHeight="1" x14ac:dyDescent="0.2">
      <c r="A1108" s="989"/>
      <c r="B1108" s="973" t="s">
        <v>985</v>
      </c>
      <c r="C1108" s="990" t="s">
        <v>986</v>
      </c>
      <c r="D1108" s="991" t="s">
        <v>10510</v>
      </c>
      <c r="E1108" s="992"/>
      <c r="F1108" s="993">
        <v>39.86</v>
      </c>
      <c r="G1108" s="992"/>
      <c r="H1108" s="992"/>
      <c r="I1108" s="988"/>
    </row>
    <row r="1109" spans="1:9" ht="24.95" customHeight="1" x14ac:dyDescent="0.25">
      <c r="A1109" s="278" t="s">
        <v>3758</v>
      </c>
      <c r="B1109" s="278" t="s">
        <v>979</v>
      </c>
      <c r="C1109" s="279" t="s">
        <v>3826</v>
      </c>
      <c r="D1109" s="280" t="s">
        <v>3827</v>
      </c>
      <c r="E1109" s="281" t="s">
        <v>100</v>
      </c>
      <c r="F1109" s="282">
        <v>0.754</v>
      </c>
      <c r="G1109" s="67"/>
      <c r="H1109" s="254">
        <f>ROUND(G1109*F1109,2)</f>
        <v>0</v>
      </c>
      <c r="I1109" s="284"/>
    </row>
    <row r="1110" spans="1:9" ht="24.95" customHeight="1" x14ac:dyDescent="0.25">
      <c r="A1110" s="298"/>
      <c r="B1110" s="351" t="s">
        <v>977</v>
      </c>
      <c r="C1110" s="352" t="s">
        <v>346</v>
      </c>
      <c r="D1110" s="352" t="s">
        <v>347</v>
      </c>
      <c r="E1110" s="353"/>
      <c r="F1110" s="354"/>
      <c r="G1110" s="354"/>
      <c r="H1110" s="116">
        <f>SUM(H1111:H1111)</f>
        <v>0</v>
      </c>
      <c r="I1110" s="277"/>
    </row>
    <row r="1111" spans="1:9" s="1003" customFormat="1" ht="24.95" customHeight="1" x14ac:dyDescent="0.25">
      <c r="A1111" s="964" t="s">
        <v>3764</v>
      </c>
      <c r="B1111" s="964" t="s">
        <v>979</v>
      </c>
      <c r="C1111" s="965" t="s">
        <v>6749</v>
      </c>
      <c r="D1111" s="966" t="s">
        <v>6750</v>
      </c>
      <c r="E1111" s="967" t="s">
        <v>1169</v>
      </c>
      <c r="F1111" s="968">
        <v>7206.5</v>
      </c>
      <c r="G1111" s="67"/>
      <c r="H1111" s="970">
        <f>ROUND(G1111*F1111,2)</f>
        <v>0</v>
      </c>
      <c r="I1111" s="979"/>
    </row>
    <row r="1112" spans="1:9" ht="24.95" customHeight="1" x14ac:dyDescent="0.25">
      <c r="A1112" s="298"/>
      <c r="B1112" s="351" t="s">
        <v>977</v>
      </c>
      <c r="C1112" s="352" t="s">
        <v>6751</v>
      </c>
      <c r="D1112" s="352" t="s">
        <v>5900</v>
      </c>
      <c r="E1112" s="353"/>
      <c r="F1112" s="354"/>
      <c r="G1112" s="354"/>
      <c r="H1112" s="116">
        <f>SUM(H1113:H1130)</f>
        <v>0</v>
      </c>
      <c r="I1112" s="277"/>
    </row>
    <row r="1113" spans="1:9" ht="24.95" customHeight="1" x14ac:dyDescent="0.2">
      <c r="A1113" s="278" t="s">
        <v>3768</v>
      </c>
      <c r="B1113" s="278" t="s">
        <v>979</v>
      </c>
      <c r="C1113" s="279" t="s">
        <v>6752</v>
      </c>
      <c r="D1113" s="285" t="s">
        <v>3803</v>
      </c>
      <c r="E1113" s="286"/>
      <c r="F1113" s="286"/>
      <c r="G1113" s="286"/>
      <c r="H1113" s="286"/>
      <c r="I1113" s="287"/>
    </row>
    <row r="1114" spans="1:9" ht="144" x14ac:dyDescent="0.2">
      <c r="A1114" s="175"/>
      <c r="B1114" s="221" t="s">
        <v>1079</v>
      </c>
      <c r="C1114" s="209"/>
      <c r="D1114" s="227" t="s">
        <v>6753</v>
      </c>
      <c r="E1114" s="209"/>
      <c r="F1114" s="209"/>
      <c r="G1114" s="209"/>
      <c r="H1114" s="209"/>
      <c r="I1114" s="355"/>
    </row>
    <row r="1115" spans="1:9" ht="24.95" customHeight="1" x14ac:dyDescent="0.2">
      <c r="A1115" s="278" t="s">
        <v>3772</v>
      </c>
      <c r="B1115" s="278" t="s">
        <v>979</v>
      </c>
      <c r="C1115" s="279" t="s">
        <v>7470</v>
      </c>
      <c r="D1115" s="285" t="s">
        <v>3803</v>
      </c>
      <c r="E1115" s="286"/>
      <c r="F1115" s="286"/>
      <c r="G1115" s="286"/>
      <c r="H1115" s="286"/>
      <c r="I1115" s="287"/>
    </row>
    <row r="1116" spans="1:9" s="46" customFormat="1" ht="96" x14ac:dyDescent="0.25">
      <c r="A1116" s="175"/>
      <c r="B1116" s="221" t="s">
        <v>1079</v>
      </c>
      <c r="C1116" s="209"/>
      <c r="D1116" s="227" t="s">
        <v>7471</v>
      </c>
      <c r="E1116" s="209"/>
      <c r="F1116" s="209"/>
      <c r="G1116" s="209"/>
      <c r="H1116" s="209"/>
      <c r="I1116" s="355"/>
    </row>
    <row r="1117" spans="1:9" ht="24.95" customHeight="1" x14ac:dyDescent="0.25">
      <c r="A1117" s="278" t="s">
        <v>3776</v>
      </c>
      <c r="B1117" s="278" t="s">
        <v>979</v>
      </c>
      <c r="C1117" s="279" t="s">
        <v>10715</v>
      </c>
      <c r="D1117" s="280" t="s">
        <v>6755</v>
      </c>
      <c r="E1117" s="281" t="s">
        <v>92</v>
      </c>
      <c r="F1117" s="282">
        <v>1</v>
      </c>
      <c r="G1117" s="67"/>
      <c r="H1117" s="254">
        <f>ROUND(G1117*F1117,2)</f>
        <v>0</v>
      </c>
      <c r="I1117" s="284"/>
    </row>
    <row r="1118" spans="1:9" s="46" customFormat="1" ht="409.5" x14ac:dyDescent="0.25">
      <c r="A1118" s="175"/>
      <c r="B1118" s="221" t="s">
        <v>1079</v>
      </c>
      <c r="C1118" s="209"/>
      <c r="D1118" s="356" t="s">
        <v>10716</v>
      </c>
      <c r="E1118" s="209"/>
      <c r="F1118" s="209"/>
      <c r="G1118" s="209"/>
      <c r="H1118" s="209"/>
      <c r="I1118" s="355"/>
    </row>
    <row r="1119" spans="1:9" ht="10.5" customHeight="1" x14ac:dyDescent="0.2">
      <c r="A1119" s="178"/>
      <c r="B1119" s="221" t="s">
        <v>985</v>
      </c>
      <c r="C1119" s="213" t="s">
        <v>986</v>
      </c>
      <c r="D1119" s="214" t="s">
        <v>6766</v>
      </c>
      <c r="E1119" s="215"/>
      <c r="F1119" s="216">
        <v>1</v>
      </c>
      <c r="G1119" s="215"/>
      <c r="H1119" s="215"/>
      <c r="I1119" s="355"/>
    </row>
    <row r="1120" spans="1:9" ht="24.95" customHeight="1" x14ac:dyDescent="0.25">
      <c r="A1120" s="278" t="s">
        <v>3780</v>
      </c>
      <c r="B1120" s="278" t="s">
        <v>979</v>
      </c>
      <c r="C1120" s="279" t="s">
        <v>10717</v>
      </c>
      <c r="D1120" s="280" t="s">
        <v>7473</v>
      </c>
      <c r="E1120" s="281" t="s">
        <v>92</v>
      </c>
      <c r="F1120" s="282">
        <v>12</v>
      </c>
      <c r="G1120" s="67"/>
      <c r="H1120" s="254">
        <f>ROUND(G1120*F1120,2)</f>
        <v>0</v>
      </c>
      <c r="I1120" s="284"/>
    </row>
    <row r="1121" spans="1:9" ht="300" x14ac:dyDescent="0.2">
      <c r="A1121" s="175"/>
      <c r="B1121" s="221" t="s">
        <v>1079</v>
      </c>
      <c r="C1121" s="209"/>
      <c r="D1121" s="227" t="s">
        <v>7474</v>
      </c>
      <c r="E1121" s="209"/>
      <c r="F1121" s="209"/>
      <c r="G1121" s="209"/>
      <c r="H1121" s="209"/>
      <c r="I1121" s="355"/>
    </row>
    <row r="1122" spans="1:9" ht="10.5" customHeight="1" x14ac:dyDescent="0.2">
      <c r="A1122" s="178"/>
      <c r="B1122" s="221" t="s">
        <v>985</v>
      </c>
      <c r="C1122" s="213" t="s">
        <v>986</v>
      </c>
      <c r="D1122" s="214" t="s">
        <v>856</v>
      </c>
      <c r="E1122" s="215"/>
      <c r="F1122" s="216">
        <v>12</v>
      </c>
      <c r="G1122" s="215"/>
      <c r="H1122" s="215"/>
      <c r="I1122" s="355"/>
    </row>
    <row r="1123" spans="1:9" ht="24.95" customHeight="1" x14ac:dyDescent="0.25">
      <c r="A1123" s="278" t="s">
        <v>3784</v>
      </c>
      <c r="B1123" s="278" t="s">
        <v>979</v>
      </c>
      <c r="C1123" s="279" t="s">
        <v>10718</v>
      </c>
      <c r="D1123" s="280" t="s">
        <v>10719</v>
      </c>
      <c r="E1123" s="281" t="s">
        <v>92</v>
      </c>
      <c r="F1123" s="282">
        <v>6</v>
      </c>
      <c r="G1123" s="67"/>
      <c r="H1123" s="254">
        <f>ROUND(G1123*F1123,2)</f>
        <v>0</v>
      </c>
      <c r="I1123" s="284"/>
    </row>
    <row r="1124" spans="1:9" ht="372" x14ac:dyDescent="0.2">
      <c r="A1124" s="175"/>
      <c r="B1124" s="221" t="s">
        <v>1079</v>
      </c>
      <c r="C1124" s="209"/>
      <c r="D1124" s="227" t="s">
        <v>10720</v>
      </c>
      <c r="E1124" s="209"/>
      <c r="F1124" s="209"/>
      <c r="G1124" s="209"/>
      <c r="H1124" s="209"/>
      <c r="I1124" s="355"/>
    </row>
    <row r="1125" spans="1:9" ht="10.5" customHeight="1" x14ac:dyDescent="0.2">
      <c r="A1125" s="178"/>
      <c r="B1125" s="221" t="s">
        <v>985</v>
      </c>
      <c r="C1125" s="213" t="s">
        <v>986</v>
      </c>
      <c r="D1125" s="214" t="s">
        <v>6792</v>
      </c>
      <c r="E1125" s="215"/>
      <c r="F1125" s="216">
        <v>6</v>
      </c>
      <c r="G1125" s="215"/>
      <c r="H1125" s="215"/>
      <c r="I1125" s="355"/>
    </row>
    <row r="1126" spans="1:9" ht="24.95" customHeight="1" x14ac:dyDescent="0.25">
      <c r="A1126" s="278" t="s">
        <v>3789</v>
      </c>
      <c r="B1126" s="278" t="s">
        <v>979</v>
      </c>
      <c r="C1126" s="279" t="s">
        <v>10721</v>
      </c>
      <c r="D1126" s="280" t="s">
        <v>7476</v>
      </c>
      <c r="E1126" s="281" t="s">
        <v>92</v>
      </c>
      <c r="F1126" s="282">
        <v>1</v>
      </c>
      <c r="G1126" s="67"/>
      <c r="H1126" s="254">
        <f>ROUND(G1126*F1126,2)</f>
        <v>0</v>
      </c>
      <c r="I1126" s="284"/>
    </row>
    <row r="1127" spans="1:9" ht="396" x14ac:dyDescent="0.2">
      <c r="A1127" s="175"/>
      <c r="B1127" s="221" t="s">
        <v>1079</v>
      </c>
      <c r="C1127" s="209"/>
      <c r="D1127" s="227" t="s">
        <v>10722</v>
      </c>
      <c r="E1127" s="209"/>
      <c r="F1127" s="209"/>
      <c r="G1127" s="209"/>
      <c r="H1127" s="209"/>
      <c r="I1127" s="355"/>
    </row>
    <row r="1128" spans="1:9" ht="10.5" customHeight="1" x14ac:dyDescent="0.2">
      <c r="A1128" s="178"/>
      <c r="B1128" s="221" t="s">
        <v>985</v>
      </c>
      <c r="C1128" s="213" t="s">
        <v>986</v>
      </c>
      <c r="D1128" s="214" t="s">
        <v>6766</v>
      </c>
      <c r="E1128" s="215"/>
      <c r="F1128" s="216">
        <v>1</v>
      </c>
      <c r="G1128" s="215"/>
      <c r="H1128" s="215"/>
      <c r="I1128" s="355"/>
    </row>
    <row r="1129" spans="1:9" ht="24.95" customHeight="1" x14ac:dyDescent="0.25">
      <c r="A1129" s="278" t="s">
        <v>3793</v>
      </c>
      <c r="B1129" s="278" t="s">
        <v>979</v>
      </c>
      <c r="C1129" s="279" t="s">
        <v>10723</v>
      </c>
      <c r="D1129" s="280" t="s">
        <v>7482</v>
      </c>
      <c r="E1129" s="281" t="s">
        <v>92</v>
      </c>
      <c r="F1129" s="282">
        <v>2</v>
      </c>
      <c r="G1129" s="67"/>
      <c r="H1129" s="254">
        <f>ROUND(G1129*F1129,2)</f>
        <v>0</v>
      </c>
      <c r="I1129" s="284"/>
    </row>
    <row r="1130" spans="1:9" ht="204" x14ac:dyDescent="0.2">
      <c r="A1130" s="175"/>
      <c r="B1130" s="221" t="s">
        <v>1079</v>
      </c>
      <c r="C1130" s="209"/>
      <c r="D1130" s="227" t="s">
        <v>7483</v>
      </c>
      <c r="E1130" s="209"/>
      <c r="F1130" s="209"/>
      <c r="G1130" s="209"/>
      <c r="H1130" s="209"/>
      <c r="I1130" s="355"/>
    </row>
    <row r="1131" spans="1:9" ht="24.95" customHeight="1" x14ac:dyDescent="0.25">
      <c r="A1131" s="298"/>
      <c r="B1131" s="351" t="s">
        <v>977</v>
      </c>
      <c r="C1131" s="352" t="s">
        <v>62</v>
      </c>
      <c r="D1131" s="352" t="s">
        <v>63</v>
      </c>
      <c r="E1131" s="353"/>
      <c r="F1131" s="354"/>
      <c r="G1131" s="354"/>
      <c r="H1131" s="116">
        <f>SUM(H1132:H1175)</f>
        <v>0</v>
      </c>
      <c r="I1131" s="277"/>
    </row>
    <row r="1132" spans="1:9" ht="24.95" customHeight="1" x14ac:dyDescent="0.25">
      <c r="A1132" s="278" t="s">
        <v>3797</v>
      </c>
      <c r="B1132" s="278" t="s">
        <v>979</v>
      </c>
      <c r="C1132" s="279" t="s">
        <v>7484</v>
      </c>
      <c r="D1132" s="280" t="s">
        <v>10724</v>
      </c>
      <c r="E1132" s="281" t="s">
        <v>106</v>
      </c>
      <c r="F1132" s="282">
        <v>20.6</v>
      </c>
      <c r="G1132" s="67"/>
      <c r="H1132" s="254">
        <f>ROUND(G1132*F1132,2)</f>
        <v>0</v>
      </c>
      <c r="I1132" s="284"/>
    </row>
    <row r="1133" spans="1:9" ht="409.5" x14ac:dyDescent="0.2">
      <c r="A1133" s="175"/>
      <c r="B1133" s="221" t="s">
        <v>1079</v>
      </c>
      <c r="C1133" s="209"/>
      <c r="D1133" s="356" t="s">
        <v>7486</v>
      </c>
      <c r="E1133" s="209"/>
      <c r="F1133" s="209"/>
      <c r="G1133" s="209"/>
      <c r="H1133" s="209"/>
      <c r="I1133" s="355"/>
    </row>
    <row r="1134" spans="1:9" ht="10.5" customHeight="1" x14ac:dyDescent="0.2">
      <c r="A1134" s="177"/>
      <c r="B1134" s="221" t="s">
        <v>985</v>
      </c>
      <c r="C1134" s="210" t="s">
        <v>986</v>
      </c>
      <c r="D1134" s="211" t="s">
        <v>3546</v>
      </c>
      <c r="E1134" s="212"/>
      <c r="F1134" s="210" t="s">
        <v>986</v>
      </c>
      <c r="G1134" s="212"/>
      <c r="H1134" s="212"/>
      <c r="I1134" s="355"/>
    </row>
    <row r="1135" spans="1:9" ht="10.5" customHeight="1" x14ac:dyDescent="0.2">
      <c r="A1135" s="178"/>
      <c r="B1135" s="221" t="s">
        <v>985</v>
      </c>
      <c r="C1135" s="213" t="s">
        <v>986</v>
      </c>
      <c r="D1135" s="214" t="s">
        <v>7487</v>
      </c>
      <c r="E1135" s="215"/>
      <c r="F1135" s="216">
        <v>12.5</v>
      </c>
      <c r="G1135" s="215"/>
      <c r="H1135" s="215"/>
      <c r="I1135" s="355"/>
    </row>
    <row r="1136" spans="1:9" ht="10.5" customHeight="1" x14ac:dyDescent="0.2">
      <c r="A1136" s="178"/>
      <c r="B1136" s="221" t="s">
        <v>985</v>
      </c>
      <c r="C1136" s="213" t="s">
        <v>986</v>
      </c>
      <c r="D1136" s="214" t="s">
        <v>7488</v>
      </c>
      <c r="E1136" s="215"/>
      <c r="F1136" s="216">
        <v>8.1</v>
      </c>
      <c r="G1136" s="215"/>
      <c r="H1136" s="215"/>
      <c r="I1136" s="355"/>
    </row>
    <row r="1137" spans="1:9" s="46" customFormat="1" ht="10.5" customHeight="1" x14ac:dyDescent="0.25">
      <c r="A1137" s="179"/>
      <c r="B1137" s="221" t="s">
        <v>985</v>
      </c>
      <c r="C1137" s="217" t="s">
        <v>986</v>
      </c>
      <c r="D1137" s="218" t="s">
        <v>1023</v>
      </c>
      <c r="E1137" s="219"/>
      <c r="F1137" s="220">
        <v>20.6</v>
      </c>
      <c r="G1137" s="219"/>
      <c r="H1137" s="219"/>
      <c r="I1137" s="355"/>
    </row>
    <row r="1138" spans="1:9" ht="24.95" customHeight="1" x14ac:dyDescent="0.25">
      <c r="A1138" s="278" t="s">
        <v>3801</v>
      </c>
      <c r="B1138" s="278" t="s">
        <v>979</v>
      </c>
      <c r="C1138" s="279" t="s">
        <v>7494</v>
      </c>
      <c r="D1138" s="280" t="s">
        <v>10725</v>
      </c>
      <c r="E1138" s="281" t="s">
        <v>106</v>
      </c>
      <c r="F1138" s="282">
        <v>17.5</v>
      </c>
      <c r="G1138" s="67"/>
      <c r="H1138" s="254">
        <f>ROUND(G1138*F1138,2)</f>
        <v>0</v>
      </c>
      <c r="I1138" s="284"/>
    </row>
    <row r="1139" spans="1:9" ht="409.5" x14ac:dyDescent="0.2">
      <c r="A1139" s="175"/>
      <c r="B1139" s="221" t="s">
        <v>1079</v>
      </c>
      <c r="C1139" s="209"/>
      <c r="D1139" s="356" t="s">
        <v>10726</v>
      </c>
      <c r="E1139" s="209"/>
      <c r="F1139" s="209"/>
      <c r="G1139" s="209"/>
      <c r="H1139" s="209"/>
      <c r="I1139" s="355"/>
    </row>
    <row r="1140" spans="1:9" ht="10.5" customHeight="1" x14ac:dyDescent="0.2">
      <c r="A1140" s="177"/>
      <c r="B1140" s="221" t="s">
        <v>985</v>
      </c>
      <c r="C1140" s="210" t="s">
        <v>986</v>
      </c>
      <c r="D1140" s="211" t="s">
        <v>10727</v>
      </c>
      <c r="E1140" s="212"/>
      <c r="F1140" s="210" t="s">
        <v>986</v>
      </c>
      <c r="G1140" s="212"/>
      <c r="H1140" s="212"/>
      <c r="I1140" s="355"/>
    </row>
    <row r="1141" spans="1:9" ht="10.5" customHeight="1" x14ac:dyDescent="0.2">
      <c r="A1141" s="178"/>
      <c r="B1141" s="221" t="s">
        <v>985</v>
      </c>
      <c r="C1141" s="213" t="s">
        <v>986</v>
      </c>
      <c r="D1141" s="214" t="s">
        <v>10728</v>
      </c>
      <c r="E1141" s="215"/>
      <c r="F1141" s="216">
        <v>17.5</v>
      </c>
      <c r="G1141" s="215"/>
      <c r="H1141" s="215"/>
      <c r="I1141" s="355"/>
    </row>
    <row r="1142" spans="1:9" ht="24.95" customHeight="1" x14ac:dyDescent="0.25">
      <c r="A1142" s="278" t="s">
        <v>3805</v>
      </c>
      <c r="B1142" s="278" t="s">
        <v>979</v>
      </c>
      <c r="C1142" s="279" t="s">
        <v>7489</v>
      </c>
      <c r="D1142" s="280" t="s">
        <v>10729</v>
      </c>
      <c r="E1142" s="281" t="s">
        <v>106</v>
      </c>
      <c r="F1142" s="282">
        <v>15.86</v>
      </c>
      <c r="G1142" s="67"/>
      <c r="H1142" s="254">
        <f>ROUND(G1142*F1142,2)</f>
        <v>0</v>
      </c>
      <c r="I1142" s="284"/>
    </row>
    <row r="1143" spans="1:9" ht="72" x14ac:dyDescent="0.2">
      <c r="A1143" s="175"/>
      <c r="B1143" s="221" t="s">
        <v>1079</v>
      </c>
      <c r="C1143" s="209"/>
      <c r="D1143" s="227" t="s">
        <v>7491</v>
      </c>
      <c r="E1143" s="209"/>
      <c r="F1143" s="209"/>
      <c r="G1143" s="209"/>
      <c r="H1143" s="209"/>
      <c r="I1143" s="355"/>
    </row>
    <row r="1144" spans="1:9" ht="10.5" customHeight="1" x14ac:dyDescent="0.2">
      <c r="A1144" s="177"/>
      <c r="B1144" s="221" t="s">
        <v>985</v>
      </c>
      <c r="C1144" s="210" t="s">
        <v>986</v>
      </c>
      <c r="D1144" s="211" t="s">
        <v>10730</v>
      </c>
      <c r="E1144" s="212"/>
      <c r="F1144" s="210" t="s">
        <v>986</v>
      </c>
      <c r="G1144" s="212"/>
      <c r="H1144" s="212"/>
      <c r="I1144" s="355"/>
    </row>
    <row r="1145" spans="1:9" ht="10.5" customHeight="1" x14ac:dyDescent="0.2">
      <c r="A1145" s="178"/>
      <c r="B1145" s="221" t="s">
        <v>985</v>
      </c>
      <c r="C1145" s="213" t="s">
        <v>986</v>
      </c>
      <c r="D1145" s="214" t="s">
        <v>10731</v>
      </c>
      <c r="E1145" s="215"/>
      <c r="F1145" s="216">
        <v>15.86</v>
      </c>
      <c r="G1145" s="215"/>
      <c r="H1145" s="215"/>
      <c r="I1145" s="355"/>
    </row>
    <row r="1146" spans="1:9" ht="24.95" customHeight="1" x14ac:dyDescent="0.25">
      <c r="A1146" s="278" t="s">
        <v>3811</v>
      </c>
      <c r="B1146" s="278" t="s">
        <v>979</v>
      </c>
      <c r="C1146" s="279" t="s">
        <v>7499</v>
      </c>
      <c r="D1146" s="280" t="s">
        <v>7500</v>
      </c>
      <c r="E1146" s="281" t="s">
        <v>106</v>
      </c>
      <c r="F1146" s="282">
        <v>10.91</v>
      </c>
      <c r="G1146" s="67"/>
      <c r="H1146" s="254">
        <f>ROUND(G1146*F1146,2)</f>
        <v>0</v>
      </c>
      <c r="I1146" s="284"/>
    </row>
    <row r="1147" spans="1:9" ht="10.5" customHeight="1" x14ac:dyDescent="0.2">
      <c r="A1147" s="177"/>
      <c r="B1147" s="221" t="s">
        <v>985</v>
      </c>
      <c r="C1147" s="210" t="s">
        <v>986</v>
      </c>
      <c r="D1147" s="211" t="s">
        <v>10495</v>
      </c>
      <c r="E1147" s="212"/>
      <c r="F1147" s="210" t="s">
        <v>986</v>
      </c>
      <c r="G1147" s="212"/>
      <c r="H1147" s="212"/>
      <c r="I1147" s="355"/>
    </row>
    <row r="1148" spans="1:9" ht="10.5" customHeight="1" x14ac:dyDescent="0.2">
      <c r="A1148" s="178"/>
      <c r="B1148" s="221" t="s">
        <v>985</v>
      </c>
      <c r="C1148" s="213" t="s">
        <v>986</v>
      </c>
      <c r="D1148" s="214" t="s">
        <v>10496</v>
      </c>
      <c r="E1148" s="215"/>
      <c r="F1148" s="216">
        <v>10.91</v>
      </c>
      <c r="G1148" s="215"/>
      <c r="H1148" s="215"/>
      <c r="I1148" s="355"/>
    </row>
    <row r="1149" spans="1:9" ht="24.95" customHeight="1" x14ac:dyDescent="0.25">
      <c r="A1149" s="964" t="s">
        <v>3816</v>
      </c>
      <c r="B1149" s="964" t="s">
        <v>979</v>
      </c>
      <c r="C1149" s="965" t="s">
        <v>7501</v>
      </c>
      <c r="D1149" s="966" t="s">
        <v>11810</v>
      </c>
      <c r="E1149" s="967" t="s">
        <v>106</v>
      </c>
      <c r="F1149" s="968">
        <v>10.91</v>
      </c>
      <c r="G1149" s="67"/>
      <c r="H1149" s="970">
        <f>ROUND(G1149*F1149,2)</f>
        <v>0</v>
      </c>
      <c r="I1149" s="979"/>
    </row>
    <row r="1150" spans="1:9" ht="10.5" customHeight="1" x14ac:dyDescent="0.2">
      <c r="A1150" s="994"/>
      <c r="B1150" s="973" t="s">
        <v>985</v>
      </c>
      <c r="C1150" s="995" t="s">
        <v>986</v>
      </c>
      <c r="D1150" s="996" t="s">
        <v>10495</v>
      </c>
      <c r="E1150" s="997"/>
      <c r="F1150" s="995" t="s">
        <v>986</v>
      </c>
      <c r="G1150" s="997"/>
      <c r="H1150" s="997"/>
      <c r="I1150" s="988"/>
    </row>
    <row r="1151" spans="1:9" ht="10.5" customHeight="1" x14ac:dyDescent="0.2">
      <c r="A1151" s="989"/>
      <c r="B1151" s="973" t="s">
        <v>985</v>
      </c>
      <c r="C1151" s="990" t="s">
        <v>986</v>
      </c>
      <c r="D1151" s="991" t="s">
        <v>10496</v>
      </c>
      <c r="E1151" s="992"/>
      <c r="F1151" s="993">
        <v>10.91</v>
      </c>
      <c r="G1151" s="992"/>
      <c r="H1151" s="992"/>
      <c r="I1151" s="988"/>
    </row>
    <row r="1152" spans="1:9" ht="24.95" customHeight="1" x14ac:dyDescent="0.25">
      <c r="A1152" s="278" t="s">
        <v>3820</v>
      </c>
      <c r="B1152" s="278" t="s">
        <v>979</v>
      </c>
      <c r="C1152" s="279" t="s">
        <v>4965</v>
      </c>
      <c r="D1152" s="280" t="s">
        <v>4966</v>
      </c>
      <c r="E1152" s="281" t="s">
        <v>620</v>
      </c>
      <c r="F1152" s="282">
        <v>132</v>
      </c>
      <c r="G1152" s="67"/>
      <c r="H1152" s="254">
        <f>ROUND(G1152*F1152,2)</f>
        <v>0</v>
      </c>
      <c r="I1152" s="284"/>
    </row>
    <row r="1153" spans="1:9" ht="10.5" customHeight="1" x14ac:dyDescent="0.2">
      <c r="A1153" s="177"/>
      <c r="B1153" s="221" t="s">
        <v>985</v>
      </c>
      <c r="C1153" s="210" t="s">
        <v>986</v>
      </c>
      <c r="D1153" s="211" t="s">
        <v>4937</v>
      </c>
      <c r="E1153" s="212"/>
      <c r="F1153" s="210" t="s">
        <v>986</v>
      </c>
      <c r="G1153" s="212"/>
      <c r="H1153" s="212"/>
      <c r="I1153" s="355"/>
    </row>
    <row r="1154" spans="1:9" ht="10.5" customHeight="1" x14ac:dyDescent="0.2">
      <c r="A1154" s="178"/>
      <c r="B1154" s="221" t="s">
        <v>985</v>
      </c>
      <c r="C1154" s="213" t="s">
        <v>986</v>
      </c>
      <c r="D1154" s="214" t="s">
        <v>10732</v>
      </c>
      <c r="E1154" s="215"/>
      <c r="F1154" s="216">
        <v>132</v>
      </c>
      <c r="G1154" s="215"/>
      <c r="H1154" s="215"/>
      <c r="I1154" s="355"/>
    </row>
    <row r="1155" spans="1:9" ht="24.95" customHeight="1" x14ac:dyDescent="0.25">
      <c r="A1155" s="278" t="s">
        <v>3825</v>
      </c>
      <c r="B1155" s="278" t="s">
        <v>979</v>
      </c>
      <c r="C1155" s="279" t="s">
        <v>4010</v>
      </c>
      <c r="D1155" s="280" t="s">
        <v>4011</v>
      </c>
      <c r="E1155" s="281" t="s">
        <v>1169</v>
      </c>
      <c r="F1155" s="282">
        <v>8031.7070000000003</v>
      </c>
      <c r="G1155" s="67"/>
      <c r="H1155" s="254">
        <f>ROUND(G1155*F1155,2)</f>
        <v>0</v>
      </c>
      <c r="I1155" s="284"/>
    </row>
    <row r="1156" spans="1:9" ht="24.95" customHeight="1" x14ac:dyDescent="0.2">
      <c r="A1156" s="278" t="s">
        <v>3830</v>
      </c>
      <c r="B1156" s="278" t="s">
        <v>979</v>
      </c>
      <c r="C1156" s="279" t="s">
        <v>6852</v>
      </c>
      <c r="D1156" s="285" t="s">
        <v>3803</v>
      </c>
      <c r="E1156" s="286"/>
      <c r="F1156" s="286"/>
      <c r="G1156" s="286"/>
      <c r="H1156" s="286"/>
      <c r="I1156" s="287"/>
    </row>
    <row r="1157" spans="1:9" ht="396" x14ac:dyDescent="0.2">
      <c r="A1157" s="175"/>
      <c r="B1157" s="221" t="s">
        <v>1079</v>
      </c>
      <c r="C1157" s="209"/>
      <c r="D1157" s="356" t="s">
        <v>6853</v>
      </c>
      <c r="E1157" s="209"/>
      <c r="F1157" s="209"/>
      <c r="G1157" s="209"/>
      <c r="H1157" s="209"/>
      <c r="I1157" s="355"/>
    </row>
    <row r="1158" spans="1:9" ht="24.95" customHeight="1" x14ac:dyDescent="0.25">
      <c r="A1158" s="278" t="s">
        <v>3834</v>
      </c>
      <c r="B1158" s="278" t="s">
        <v>979</v>
      </c>
      <c r="C1158" s="279" t="s">
        <v>10733</v>
      </c>
      <c r="D1158" s="280" t="s">
        <v>7510</v>
      </c>
      <c r="E1158" s="281" t="s">
        <v>92</v>
      </c>
      <c r="F1158" s="282">
        <v>1</v>
      </c>
      <c r="G1158" s="67"/>
      <c r="H1158" s="254">
        <f>ROUND(G1158*F1158,2)</f>
        <v>0</v>
      </c>
      <c r="I1158" s="284"/>
    </row>
    <row r="1159" spans="1:9" ht="360" x14ac:dyDescent="0.2">
      <c r="A1159" s="175"/>
      <c r="B1159" s="221" t="s">
        <v>1079</v>
      </c>
      <c r="C1159" s="209"/>
      <c r="D1159" s="227" t="s">
        <v>10734</v>
      </c>
      <c r="E1159" s="209"/>
      <c r="F1159" s="209"/>
      <c r="G1159" s="209"/>
      <c r="H1159" s="209"/>
      <c r="I1159" s="355"/>
    </row>
    <row r="1160" spans="1:9" ht="24.95" customHeight="1" x14ac:dyDescent="0.25">
      <c r="A1160" s="278" t="s">
        <v>3838</v>
      </c>
      <c r="B1160" s="278" t="s">
        <v>979</v>
      </c>
      <c r="C1160" s="279" t="s">
        <v>10735</v>
      </c>
      <c r="D1160" s="280" t="s">
        <v>7513</v>
      </c>
      <c r="E1160" s="281" t="s">
        <v>92</v>
      </c>
      <c r="F1160" s="282">
        <v>1</v>
      </c>
      <c r="G1160" s="67"/>
      <c r="H1160" s="254">
        <f>ROUND(G1160*F1160,2)</f>
        <v>0</v>
      </c>
      <c r="I1160" s="284"/>
    </row>
    <row r="1161" spans="1:9" ht="336" x14ac:dyDescent="0.2">
      <c r="A1161" s="175"/>
      <c r="B1161" s="221" t="s">
        <v>1079</v>
      </c>
      <c r="C1161" s="209"/>
      <c r="D1161" s="227" t="s">
        <v>7514</v>
      </c>
      <c r="E1161" s="209"/>
      <c r="F1161" s="209"/>
      <c r="G1161" s="209"/>
      <c r="H1161" s="209"/>
      <c r="I1161" s="355"/>
    </row>
    <row r="1162" spans="1:9" ht="24.95" customHeight="1" x14ac:dyDescent="0.25">
      <c r="A1162" s="278" t="s">
        <v>3842</v>
      </c>
      <c r="B1162" s="278" t="s">
        <v>979</v>
      </c>
      <c r="C1162" s="279" t="s">
        <v>10736</v>
      </c>
      <c r="D1162" s="280" t="s">
        <v>7516</v>
      </c>
      <c r="E1162" s="281" t="s">
        <v>106</v>
      </c>
      <c r="F1162" s="282">
        <v>15.21</v>
      </c>
      <c r="G1162" s="67"/>
      <c r="H1162" s="254">
        <f>ROUND(G1162*F1162,2)</f>
        <v>0</v>
      </c>
      <c r="I1162" s="284"/>
    </row>
    <row r="1163" spans="1:9" ht="240" x14ac:dyDescent="0.2">
      <c r="A1163" s="175"/>
      <c r="B1163" s="221" t="s">
        <v>1079</v>
      </c>
      <c r="C1163" s="209"/>
      <c r="D1163" s="227" t="s">
        <v>10737</v>
      </c>
      <c r="E1163" s="209"/>
      <c r="F1163" s="209"/>
      <c r="G1163" s="209"/>
      <c r="H1163" s="209"/>
      <c r="I1163" s="355"/>
    </row>
    <row r="1164" spans="1:9" ht="24.95" customHeight="1" x14ac:dyDescent="0.25">
      <c r="A1164" s="278" t="s">
        <v>3845</v>
      </c>
      <c r="B1164" s="278" t="s">
        <v>979</v>
      </c>
      <c r="C1164" s="279" t="s">
        <v>10738</v>
      </c>
      <c r="D1164" s="280" t="s">
        <v>10739</v>
      </c>
      <c r="E1164" s="281" t="s">
        <v>92</v>
      </c>
      <c r="F1164" s="282">
        <v>1</v>
      </c>
      <c r="G1164" s="67"/>
      <c r="H1164" s="254">
        <f>ROUND(G1164*F1164,2)</f>
        <v>0</v>
      </c>
      <c r="I1164" s="284"/>
    </row>
    <row r="1165" spans="1:9" ht="409.5" x14ac:dyDescent="0.2">
      <c r="A1165" s="175"/>
      <c r="B1165" s="221" t="s">
        <v>1079</v>
      </c>
      <c r="C1165" s="209"/>
      <c r="D1165" s="356" t="s">
        <v>10740</v>
      </c>
      <c r="E1165" s="209"/>
      <c r="F1165" s="209"/>
      <c r="G1165" s="209"/>
      <c r="H1165" s="209"/>
      <c r="I1165" s="355"/>
    </row>
    <row r="1166" spans="1:9" ht="24.95" customHeight="1" x14ac:dyDescent="0.25">
      <c r="A1166" s="278" t="s">
        <v>3849</v>
      </c>
      <c r="B1166" s="278" t="s">
        <v>979</v>
      </c>
      <c r="C1166" s="279" t="s">
        <v>10741</v>
      </c>
      <c r="D1166" s="280" t="s">
        <v>7522</v>
      </c>
      <c r="E1166" s="281" t="s">
        <v>92</v>
      </c>
      <c r="F1166" s="282">
        <v>2</v>
      </c>
      <c r="G1166" s="67"/>
      <c r="H1166" s="254">
        <f>ROUND(G1166*F1166,2)</f>
        <v>0</v>
      </c>
      <c r="I1166" s="284"/>
    </row>
    <row r="1167" spans="1:9" ht="204" x14ac:dyDescent="0.2">
      <c r="A1167" s="175"/>
      <c r="B1167" s="221" t="s">
        <v>1079</v>
      </c>
      <c r="C1167" s="209"/>
      <c r="D1167" s="227" t="s">
        <v>10742</v>
      </c>
      <c r="E1167" s="209"/>
      <c r="F1167" s="209"/>
      <c r="G1167" s="209"/>
      <c r="H1167" s="209"/>
      <c r="I1167" s="355"/>
    </row>
    <row r="1168" spans="1:9" ht="24.95" customHeight="1" x14ac:dyDescent="0.25">
      <c r="A1168" s="278" t="s">
        <v>3852</v>
      </c>
      <c r="B1168" s="278" t="s">
        <v>979</v>
      </c>
      <c r="C1168" s="279" t="s">
        <v>10743</v>
      </c>
      <c r="D1168" s="280" t="s">
        <v>7522</v>
      </c>
      <c r="E1168" s="281" t="s">
        <v>92</v>
      </c>
      <c r="F1168" s="282">
        <v>2</v>
      </c>
      <c r="G1168" s="67"/>
      <c r="H1168" s="254">
        <f>ROUND(G1168*F1168,2)</f>
        <v>0</v>
      </c>
      <c r="I1168" s="284"/>
    </row>
    <row r="1169" spans="1:9" ht="204" x14ac:dyDescent="0.2">
      <c r="A1169" s="175"/>
      <c r="B1169" s="221" t="s">
        <v>1079</v>
      </c>
      <c r="C1169" s="209"/>
      <c r="D1169" s="227" t="s">
        <v>10744</v>
      </c>
      <c r="E1169" s="209"/>
      <c r="F1169" s="209"/>
      <c r="G1169" s="209"/>
      <c r="H1169" s="209"/>
      <c r="I1169" s="355"/>
    </row>
    <row r="1170" spans="1:9" ht="24.95" customHeight="1" x14ac:dyDescent="0.25">
      <c r="A1170" s="278" t="s">
        <v>3857</v>
      </c>
      <c r="B1170" s="278" t="s">
        <v>979</v>
      </c>
      <c r="C1170" s="279" t="s">
        <v>10745</v>
      </c>
      <c r="D1170" s="280" t="s">
        <v>7522</v>
      </c>
      <c r="E1170" s="281" t="s">
        <v>92</v>
      </c>
      <c r="F1170" s="282">
        <v>4</v>
      </c>
      <c r="G1170" s="67"/>
      <c r="H1170" s="254">
        <f>ROUND(G1170*F1170,2)</f>
        <v>0</v>
      </c>
      <c r="I1170" s="284"/>
    </row>
    <row r="1171" spans="1:9" ht="204" x14ac:dyDescent="0.2">
      <c r="A1171" s="175"/>
      <c r="B1171" s="221" t="s">
        <v>1079</v>
      </c>
      <c r="C1171" s="209"/>
      <c r="D1171" s="227" t="s">
        <v>10746</v>
      </c>
      <c r="E1171" s="209"/>
      <c r="F1171" s="209"/>
      <c r="G1171" s="209"/>
      <c r="H1171" s="209"/>
      <c r="I1171" s="355"/>
    </row>
    <row r="1172" spans="1:9" ht="24.95" customHeight="1" x14ac:dyDescent="0.25">
      <c r="A1172" s="278" t="s">
        <v>3860</v>
      </c>
      <c r="B1172" s="278" t="s">
        <v>979</v>
      </c>
      <c r="C1172" s="279" t="s">
        <v>10747</v>
      </c>
      <c r="D1172" s="280" t="s">
        <v>7522</v>
      </c>
      <c r="E1172" s="281" t="s">
        <v>92</v>
      </c>
      <c r="F1172" s="282">
        <v>2</v>
      </c>
      <c r="G1172" s="67"/>
      <c r="H1172" s="254">
        <f>ROUND(G1172*F1172,2)</f>
        <v>0</v>
      </c>
      <c r="I1172" s="284"/>
    </row>
    <row r="1173" spans="1:9" ht="204" x14ac:dyDescent="0.2">
      <c r="A1173" s="175"/>
      <c r="B1173" s="221" t="s">
        <v>1079</v>
      </c>
      <c r="C1173" s="209"/>
      <c r="D1173" s="227" t="s">
        <v>10748</v>
      </c>
      <c r="E1173" s="209"/>
      <c r="F1173" s="209"/>
      <c r="G1173" s="209"/>
      <c r="H1173" s="209"/>
      <c r="I1173" s="355"/>
    </row>
    <row r="1174" spans="1:9" ht="24.95" customHeight="1" x14ac:dyDescent="0.25">
      <c r="A1174" s="278" t="s">
        <v>3865</v>
      </c>
      <c r="B1174" s="278" t="s">
        <v>979</v>
      </c>
      <c r="C1174" s="279" t="s">
        <v>10749</v>
      </c>
      <c r="D1174" s="280" t="s">
        <v>7522</v>
      </c>
      <c r="E1174" s="281" t="s">
        <v>92</v>
      </c>
      <c r="F1174" s="282">
        <v>2</v>
      </c>
      <c r="G1174" s="67"/>
      <c r="H1174" s="254">
        <f>ROUND(G1174*F1174,2)</f>
        <v>0</v>
      </c>
      <c r="I1174" s="284"/>
    </row>
    <row r="1175" spans="1:9" ht="204" x14ac:dyDescent="0.2">
      <c r="A1175" s="175"/>
      <c r="B1175" s="221" t="s">
        <v>1079</v>
      </c>
      <c r="C1175" s="209"/>
      <c r="D1175" s="227" t="s">
        <v>10750</v>
      </c>
      <c r="E1175" s="209"/>
      <c r="F1175" s="209"/>
      <c r="G1175" s="209"/>
      <c r="H1175" s="209"/>
      <c r="I1175" s="355"/>
    </row>
    <row r="1176" spans="1:9" ht="24.95" customHeight="1" x14ac:dyDescent="0.25">
      <c r="A1176" s="298"/>
      <c r="B1176" s="351" t="s">
        <v>977</v>
      </c>
      <c r="C1176" s="352" t="s">
        <v>348</v>
      </c>
      <c r="D1176" s="352" t="s">
        <v>2897</v>
      </c>
      <c r="E1176" s="353"/>
      <c r="F1176" s="354"/>
      <c r="G1176" s="354"/>
      <c r="H1176" s="116">
        <f>SUM(H1177:H1190)</f>
        <v>0</v>
      </c>
      <c r="I1176" s="277"/>
    </row>
    <row r="1177" spans="1:9" ht="24.95" customHeight="1" x14ac:dyDescent="0.25">
      <c r="A1177" s="278" t="s">
        <v>3870</v>
      </c>
      <c r="B1177" s="278" t="s">
        <v>979</v>
      </c>
      <c r="C1177" s="279" t="s">
        <v>4016</v>
      </c>
      <c r="D1177" s="280" t="s">
        <v>4017</v>
      </c>
      <c r="E1177" s="281" t="s">
        <v>106</v>
      </c>
      <c r="F1177" s="282">
        <v>267.06</v>
      </c>
      <c r="G1177" s="67"/>
      <c r="H1177" s="254">
        <f>ROUND(G1177*F1177,2)</f>
        <v>0</v>
      </c>
      <c r="I1177" s="284"/>
    </row>
    <row r="1178" spans="1:9" ht="10.5" customHeight="1" x14ac:dyDescent="0.2">
      <c r="A1178" s="177"/>
      <c r="B1178" s="221" t="s">
        <v>985</v>
      </c>
      <c r="C1178" s="210" t="s">
        <v>986</v>
      </c>
      <c r="D1178" s="211" t="s">
        <v>6205</v>
      </c>
      <c r="E1178" s="212"/>
      <c r="F1178" s="210" t="s">
        <v>986</v>
      </c>
      <c r="G1178" s="212"/>
      <c r="H1178" s="212"/>
      <c r="I1178" s="355"/>
    </row>
    <row r="1179" spans="1:9" ht="10.5" customHeight="1" x14ac:dyDescent="0.2">
      <c r="A1179" s="178"/>
      <c r="B1179" s="221" t="s">
        <v>985</v>
      </c>
      <c r="C1179" s="213" t="s">
        <v>986</v>
      </c>
      <c r="D1179" s="214" t="s">
        <v>10375</v>
      </c>
      <c r="E1179" s="215"/>
      <c r="F1179" s="216">
        <v>40.96</v>
      </c>
      <c r="G1179" s="215"/>
      <c r="H1179" s="215"/>
      <c r="I1179" s="355"/>
    </row>
    <row r="1180" spans="1:9" ht="10.5" customHeight="1" x14ac:dyDescent="0.2">
      <c r="A1180" s="177"/>
      <c r="B1180" s="221" t="s">
        <v>985</v>
      </c>
      <c r="C1180" s="210" t="s">
        <v>986</v>
      </c>
      <c r="D1180" s="211" t="s">
        <v>6209</v>
      </c>
      <c r="E1180" s="212"/>
      <c r="F1180" s="210" t="s">
        <v>986</v>
      </c>
      <c r="G1180" s="212"/>
      <c r="H1180" s="212"/>
      <c r="I1180" s="355"/>
    </row>
    <row r="1181" spans="1:9" ht="10.5" customHeight="1" x14ac:dyDescent="0.2">
      <c r="A1181" s="178"/>
      <c r="B1181" s="221" t="s">
        <v>985</v>
      </c>
      <c r="C1181" s="213" t="s">
        <v>986</v>
      </c>
      <c r="D1181" s="214" t="s">
        <v>10376</v>
      </c>
      <c r="E1181" s="215"/>
      <c r="F1181" s="216">
        <v>41.32</v>
      </c>
      <c r="G1181" s="215"/>
      <c r="H1181" s="215"/>
      <c r="I1181" s="355"/>
    </row>
    <row r="1182" spans="1:9" s="46" customFormat="1" ht="10.5" customHeight="1" x14ac:dyDescent="0.25">
      <c r="A1182" s="177"/>
      <c r="B1182" s="221" t="s">
        <v>985</v>
      </c>
      <c r="C1182" s="210" t="s">
        <v>986</v>
      </c>
      <c r="D1182" s="211" t="s">
        <v>6211</v>
      </c>
      <c r="E1182" s="212"/>
      <c r="F1182" s="210" t="s">
        <v>986</v>
      </c>
      <c r="G1182" s="212"/>
      <c r="H1182" s="212"/>
      <c r="I1182" s="355"/>
    </row>
    <row r="1183" spans="1:9" ht="10.5" customHeight="1" x14ac:dyDescent="0.2">
      <c r="A1183" s="178"/>
      <c r="B1183" s="221" t="s">
        <v>985</v>
      </c>
      <c r="C1183" s="213" t="s">
        <v>986</v>
      </c>
      <c r="D1183" s="214" t="s">
        <v>10377</v>
      </c>
      <c r="E1183" s="215"/>
      <c r="F1183" s="216">
        <v>40.58</v>
      </c>
      <c r="G1183" s="215"/>
      <c r="H1183" s="215"/>
      <c r="I1183" s="355"/>
    </row>
    <row r="1184" spans="1:9" ht="10.5" customHeight="1" x14ac:dyDescent="0.2">
      <c r="A1184" s="177"/>
      <c r="B1184" s="221" t="s">
        <v>985</v>
      </c>
      <c r="C1184" s="210" t="s">
        <v>986</v>
      </c>
      <c r="D1184" s="211" t="s">
        <v>6213</v>
      </c>
      <c r="E1184" s="212"/>
      <c r="F1184" s="210" t="s">
        <v>986</v>
      </c>
      <c r="G1184" s="212"/>
      <c r="H1184" s="212"/>
      <c r="I1184" s="355"/>
    </row>
    <row r="1185" spans="1:9" ht="10.5" customHeight="1" x14ac:dyDescent="0.2">
      <c r="A1185" s="178"/>
      <c r="B1185" s="221" t="s">
        <v>985</v>
      </c>
      <c r="C1185" s="213" t="s">
        <v>986</v>
      </c>
      <c r="D1185" s="214" t="s">
        <v>10378</v>
      </c>
      <c r="E1185" s="215"/>
      <c r="F1185" s="216">
        <v>65.069999999999993</v>
      </c>
      <c r="G1185" s="215"/>
      <c r="H1185" s="215"/>
      <c r="I1185" s="355"/>
    </row>
    <row r="1186" spans="1:9" ht="10.5" customHeight="1" x14ac:dyDescent="0.2">
      <c r="A1186" s="177"/>
      <c r="B1186" s="221" t="s">
        <v>985</v>
      </c>
      <c r="C1186" s="210" t="s">
        <v>986</v>
      </c>
      <c r="D1186" s="211" t="s">
        <v>6215</v>
      </c>
      <c r="E1186" s="212"/>
      <c r="F1186" s="210" t="s">
        <v>986</v>
      </c>
      <c r="G1186" s="212"/>
      <c r="H1186" s="212"/>
      <c r="I1186" s="355"/>
    </row>
    <row r="1187" spans="1:9" ht="10.5" customHeight="1" x14ac:dyDescent="0.2">
      <c r="A1187" s="178"/>
      <c r="B1187" s="221" t="s">
        <v>985</v>
      </c>
      <c r="C1187" s="213" t="s">
        <v>986</v>
      </c>
      <c r="D1187" s="214" t="s">
        <v>10379</v>
      </c>
      <c r="E1187" s="215"/>
      <c r="F1187" s="216">
        <v>41.84</v>
      </c>
      <c r="G1187" s="215"/>
      <c r="H1187" s="215"/>
      <c r="I1187" s="355"/>
    </row>
    <row r="1188" spans="1:9" ht="10.5" customHeight="1" x14ac:dyDescent="0.2">
      <c r="A1188" s="177"/>
      <c r="B1188" s="221" t="s">
        <v>985</v>
      </c>
      <c r="C1188" s="210" t="s">
        <v>986</v>
      </c>
      <c r="D1188" s="211" t="s">
        <v>6207</v>
      </c>
      <c r="E1188" s="212"/>
      <c r="F1188" s="210" t="s">
        <v>986</v>
      </c>
      <c r="G1188" s="212"/>
      <c r="H1188" s="212"/>
      <c r="I1188" s="355"/>
    </row>
    <row r="1189" spans="1:9" ht="10.5" customHeight="1" x14ac:dyDescent="0.2">
      <c r="A1189" s="178"/>
      <c r="B1189" s="221" t="s">
        <v>985</v>
      </c>
      <c r="C1189" s="213" t="s">
        <v>986</v>
      </c>
      <c r="D1189" s="214" t="s">
        <v>10380</v>
      </c>
      <c r="E1189" s="215"/>
      <c r="F1189" s="216">
        <v>37.29</v>
      </c>
      <c r="G1189" s="215"/>
      <c r="H1189" s="215"/>
      <c r="I1189" s="355"/>
    </row>
    <row r="1190" spans="1:9" ht="10.5" customHeight="1" x14ac:dyDescent="0.2">
      <c r="A1190" s="179"/>
      <c r="B1190" s="221" t="s">
        <v>985</v>
      </c>
      <c r="C1190" s="217" t="s">
        <v>986</v>
      </c>
      <c r="D1190" s="218" t="s">
        <v>1023</v>
      </c>
      <c r="E1190" s="219"/>
      <c r="F1190" s="220">
        <v>267.06</v>
      </c>
      <c r="G1190" s="219"/>
      <c r="H1190" s="219"/>
      <c r="I1190" s="355"/>
    </row>
    <row r="1191" spans="1:9" ht="24.95" customHeight="1" x14ac:dyDescent="0.25">
      <c r="A1191" s="298"/>
      <c r="B1191" s="351" t="s">
        <v>977</v>
      </c>
      <c r="C1191" s="352" t="s">
        <v>66</v>
      </c>
      <c r="D1191" s="352" t="s">
        <v>67</v>
      </c>
      <c r="E1191" s="353"/>
      <c r="F1191" s="354"/>
      <c r="G1191" s="354"/>
      <c r="H1191" s="116">
        <f>SUM(H1192:H1357)</f>
        <v>0</v>
      </c>
      <c r="I1191" s="277"/>
    </row>
    <row r="1192" spans="1:9" ht="24.95" customHeight="1" x14ac:dyDescent="0.25">
      <c r="A1192" s="278" t="s">
        <v>3876</v>
      </c>
      <c r="B1192" s="278" t="s">
        <v>979</v>
      </c>
      <c r="C1192" s="279" t="s">
        <v>6865</v>
      </c>
      <c r="D1192" s="280" t="s">
        <v>6866</v>
      </c>
      <c r="E1192" s="281" t="s">
        <v>106</v>
      </c>
      <c r="F1192" s="282">
        <v>30.29</v>
      </c>
      <c r="G1192" s="67"/>
      <c r="H1192" s="254">
        <f>ROUND(G1192*F1192,2)</f>
        <v>0</v>
      </c>
      <c r="I1192" s="284"/>
    </row>
    <row r="1193" spans="1:9" s="46" customFormat="1" ht="10.5" customHeight="1" x14ac:dyDescent="0.25">
      <c r="A1193" s="177"/>
      <c r="B1193" s="221" t="s">
        <v>985</v>
      </c>
      <c r="C1193" s="210" t="s">
        <v>986</v>
      </c>
      <c r="D1193" s="211" t="s">
        <v>10087</v>
      </c>
      <c r="E1193" s="212"/>
      <c r="F1193" s="210" t="s">
        <v>986</v>
      </c>
      <c r="G1193" s="212"/>
      <c r="H1193" s="212"/>
      <c r="I1193" s="355"/>
    </row>
    <row r="1194" spans="1:9" ht="10.5" customHeight="1" x14ac:dyDescent="0.2">
      <c r="A1194" s="178"/>
      <c r="B1194" s="221" t="s">
        <v>985</v>
      </c>
      <c r="C1194" s="213" t="s">
        <v>986</v>
      </c>
      <c r="D1194" s="214" t="s">
        <v>10751</v>
      </c>
      <c r="E1194" s="215"/>
      <c r="F1194" s="216">
        <v>0</v>
      </c>
      <c r="G1194" s="215"/>
      <c r="H1194" s="215"/>
      <c r="I1194" s="355"/>
    </row>
    <row r="1195" spans="1:9" ht="10.5" customHeight="1" x14ac:dyDescent="0.2">
      <c r="A1195" s="178"/>
      <c r="B1195" s="221" t="s">
        <v>985</v>
      </c>
      <c r="C1195" s="213" t="s">
        <v>986</v>
      </c>
      <c r="D1195" s="214" t="s">
        <v>10752</v>
      </c>
      <c r="E1195" s="215"/>
      <c r="F1195" s="216">
        <v>30.29</v>
      </c>
      <c r="G1195" s="215"/>
      <c r="H1195" s="215"/>
      <c r="I1195" s="355"/>
    </row>
    <row r="1196" spans="1:9" ht="10.5" customHeight="1" x14ac:dyDescent="0.2">
      <c r="A1196" s="179"/>
      <c r="B1196" s="221" t="s">
        <v>985</v>
      </c>
      <c r="C1196" s="217" t="s">
        <v>986</v>
      </c>
      <c r="D1196" s="218" t="s">
        <v>1023</v>
      </c>
      <c r="E1196" s="219"/>
      <c r="F1196" s="220">
        <v>30.29</v>
      </c>
      <c r="G1196" s="219"/>
      <c r="H1196" s="219"/>
      <c r="I1196" s="355"/>
    </row>
    <row r="1197" spans="1:9" s="46" customFormat="1" ht="24.95" customHeight="1" x14ac:dyDescent="0.25">
      <c r="A1197" s="278" t="s">
        <v>3880</v>
      </c>
      <c r="B1197" s="278" t="s">
        <v>979</v>
      </c>
      <c r="C1197" s="279" t="s">
        <v>1176</v>
      </c>
      <c r="D1197" s="280" t="s">
        <v>6874</v>
      </c>
      <c r="E1197" s="281" t="s">
        <v>106</v>
      </c>
      <c r="F1197" s="282">
        <v>276.92</v>
      </c>
      <c r="G1197" s="67"/>
      <c r="H1197" s="254">
        <f>ROUND(G1197*F1197,2)</f>
        <v>0</v>
      </c>
      <c r="I1197" s="284"/>
    </row>
    <row r="1198" spans="1:9" ht="10.5" customHeight="1" x14ac:dyDescent="0.2">
      <c r="A1198" s="178"/>
      <c r="B1198" s="221" t="s">
        <v>985</v>
      </c>
      <c r="C1198" s="213" t="s">
        <v>986</v>
      </c>
      <c r="D1198" s="214" t="s">
        <v>10753</v>
      </c>
      <c r="E1198" s="215"/>
      <c r="F1198" s="216">
        <v>34.74</v>
      </c>
      <c r="G1198" s="215"/>
      <c r="H1198" s="215"/>
      <c r="I1198" s="355"/>
    </row>
    <row r="1199" spans="1:9" ht="10.5" customHeight="1" x14ac:dyDescent="0.2">
      <c r="A1199" s="178"/>
      <c r="B1199" s="221" t="s">
        <v>985</v>
      </c>
      <c r="C1199" s="213" t="s">
        <v>986</v>
      </c>
      <c r="D1199" s="214" t="s">
        <v>10754</v>
      </c>
      <c r="E1199" s="215"/>
      <c r="F1199" s="216">
        <v>-4.45</v>
      </c>
      <c r="G1199" s="215"/>
      <c r="H1199" s="215"/>
      <c r="I1199" s="355"/>
    </row>
    <row r="1200" spans="1:9" ht="10.5" customHeight="1" x14ac:dyDescent="0.2">
      <c r="A1200" s="178"/>
      <c r="B1200" s="221" t="s">
        <v>985</v>
      </c>
      <c r="C1200" s="213" t="s">
        <v>986</v>
      </c>
      <c r="D1200" s="214" t="s">
        <v>10755</v>
      </c>
      <c r="E1200" s="215"/>
      <c r="F1200" s="216">
        <v>0</v>
      </c>
      <c r="G1200" s="215"/>
      <c r="H1200" s="215"/>
      <c r="I1200" s="355"/>
    </row>
    <row r="1201" spans="1:9" ht="10.5" customHeight="1" x14ac:dyDescent="0.2">
      <c r="A1201" s="178"/>
      <c r="B1201" s="221" t="s">
        <v>985</v>
      </c>
      <c r="C1201" s="213" t="s">
        <v>986</v>
      </c>
      <c r="D1201" s="214" t="s">
        <v>10756</v>
      </c>
      <c r="E1201" s="215"/>
      <c r="F1201" s="216">
        <v>15.86</v>
      </c>
      <c r="G1201" s="215"/>
      <c r="H1201" s="215"/>
      <c r="I1201" s="355"/>
    </row>
    <row r="1202" spans="1:9" ht="10.5" customHeight="1" x14ac:dyDescent="0.2">
      <c r="A1202" s="178"/>
      <c r="B1202" s="221" t="s">
        <v>985</v>
      </c>
      <c r="C1202" s="213" t="s">
        <v>986</v>
      </c>
      <c r="D1202" s="214" t="s">
        <v>10757</v>
      </c>
      <c r="E1202" s="215"/>
      <c r="F1202" s="216">
        <v>11.75</v>
      </c>
      <c r="G1202" s="215"/>
      <c r="H1202" s="215"/>
      <c r="I1202" s="355"/>
    </row>
    <row r="1203" spans="1:9" ht="10.5" customHeight="1" x14ac:dyDescent="0.2">
      <c r="A1203" s="178"/>
      <c r="B1203" s="221" t="s">
        <v>985</v>
      </c>
      <c r="C1203" s="213" t="s">
        <v>986</v>
      </c>
      <c r="D1203" s="214" t="s">
        <v>10758</v>
      </c>
      <c r="E1203" s="215"/>
      <c r="F1203" s="216">
        <v>43.5</v>
      </c>
      <c r="G1203" s="215"/>
      <c r="H1203" s="215"/>
      <c r="I1203" s="355"/>
    </row>
    <row r="1204" spans="1:9" ht="10.5" customHeight="1" x14ac:dyDescent="0.2">
      <c r="A1204" s="178"/>
      <c r="B1204" s="221" t="s">
        <v>985</v>
      </c>
      <c r="C1204" s="213" t="s">
        <v>986</v>
      </c>
      <c r="D1204" s="214" t="s">
        <v>10759</v>
      </c>
      <c r="E1204" s="215"/>
      <c r="F1204" s="216">
        <v>23.66</v>
      </c>
      <c r="G1204" s="215"/>
      <c r="H1204" s="215"/>
      <c r="I1204" s="355"/>
    </row>
    <row r="1205" spans="1:9" ht="10.5" customHeight="1" x14ac:dyDescent="0.2">
      <c r="A1205" s="178"/>
      <c r="B1205" s="221" t="s">
        <v>985</v>
      </c>
      <c r="C1205" s="213" t="s">
        <v>986</v>
      </c>
      <c r="D1205" s="214" t="s">
        <v>10490</v>
      </c>
      <c r="E1205" s="215"/>
      <c r="F1205" s="216">
        <v>122.56</v>
      </c>
      <c r="G1205" s="215"/>
      <c r="H1205" s="215"/>
      <c r="I1205" s="355"/>
    </row>
    <row r="1206" spans="1:9" ht="10.5" customHeight="1" x14ac:dyDescent="0.2">
      <c r="A1206" s="178"/>
      <c r="B1206" s="221" t="s">
        <v>985</v>
      </c>
      <c r="C1206" s="213" t="s">
        <v>986</v>
      </c>
      <c r="D1206" s="214" t="s">
        <v>10491</v>
      </c>
      <c r="E1206" s="215"/>
      <c r="F1206" s="216">
        <v>23.68</v>
      </c>
      <c r="G1206" s="215"/>
      <c r="H1206" s="215"/>
      <c r="I1206" s="355"/>
    </row>
    <row r="1207" spans="1:9" ht="10.5" customHeight="1" x14ac:dyDescent="0.2">
      <c r="A1207" s="178"/>
      <c r="B1207" s="221" t="s">
        <v>985</v>
      </c>
      <c r="C1207" s="213" t="s">
        <v>986</v>
      </c>
      <c r="D1207" s="214" t="s">
        <v>10492</v>
      </c>
      <c r="E1207" s="215"/>
      <c r="F1207" s="216">
        <v>5.62</v>
      </c>
      <c r="G1207" s="215"/>
      <c r="H1207" s="215"/>
      <c r="I1207" s="355"/>
    </row>
    <row r="1208" spans="1:9" ht="10.5" customHeight="1" x14ac:dyDescent="0.2">
      <c r="A1208" s="179"/>
      <c r="B1208" s="221" t="s">
        <v>985</v>
      </c>
      <c r="C1208" s="217" t="s">
        <v>986</v>
      </c>
      <c r="D1208" s="218" t="s">
        <v>1023</v>
      </c>
      <c r="E1208" s="219"/>
      <c r="F1208" s="220">
        <v>276.92</v>
      </c>
      <c r="G1208" s="219"/>
      <c r="H1208" s="219"/>
      <c r="I1208" s="355"/>
    </row>
    <row r="1209" spans="1:9" ht="24.95" customHeight="1" x14ac:dyDescent="0.25">
      <c r="A1209" s="278" t="s">
        <v>3884</v>
      </c>
      <c r="B1209" s="278" t="s">
        <v>979</v>
      </c>
      <c r="C1209" s="279" t="s">
        <v>1181</v>
      </c>
      <c r="D1209" s="280" t="s">
        <v>6875</v>
      </c>
      <c r="E1209" s="281" t="s">
        <v>106</v>
      </c>
      <c r="F1209" s="282">
        <v>207.11</v>
      </c>
      <c r="G1209" s="67"/>
      <c r="H1209" s="254">
        <f>ROUND(G1209*F1209,2)</f>
        <v>0</v>
      </c>
      <c r="I1209" s="284"/>
    </row>
    <row r="1210" spans="1:9" ht="36" x14ac:dyDescent="0.2">
      <c r="A1210" s="175"/>
      <c r="B1210" s="221" t="s">
        <v>1079</v>
      </c>
      <c r="C1210" s="209"/>
      <c r="D1210" s="227" t="s">
        <v>6876</v>
      </c>
      <c r="E1210" s="209"/>
      <c r="F1210" s="209"/>
      <c r="G1210" s="209"/>
      <c r="H1210" s="209"/>
      <c r="I1210" s="355"/>
    </row>
    <row r="1211" spans="1:9" ht="10.5" customHeight="1" x14ac:dyDescent="0.2">
      <c r="A1211" s="177"/>
      <c r="B1211" s="221" t="s">
        <v>985</v>
      </c>
      <c r="C1211" s="210" t="s">
        <v>986</v>
      </c>
      <c r="D1211" s="211" t="s">
        <v>10323</v>
      </c>
      <c r="E1211" s="212"/>
      <c r="F1211" s="210" t="s">
        <v>986</v>
      </c>
      <c r="G1211" s="212"/>
      <c r="H1211" s="212"/>
      <c r="I1211" s="355"/>
    </row>
    <row r="1212" spans="1:9" ht="10.5" customHeight="1" x14ac:dyDescent="0.2">
      <c r="A1212" s="178"/>
      <c r="B1212" s="221" t="s">
        <v>985</v>
      </c>
      <c r="C1212" s="213" t="s">
        <v>986</v>
      </c>
      <c r="D1212" s="214" t="s">
        <v>10324</v>
      </c>
      <c r="E1212" s="215"/>
      <c r="F1212" s="216">
        <v>11.75</v>
      </c>
      <c r="G1212" s="215"/>
      <c r="H1212" s="215"/>
      <c r="I1212" s="355"/>
    </row>
    <row r="1213" spans="1:9" ht="10.5" customHeight="1" x14ac:dyDescent="0.2">
      <c r="A1213" s="181"/>
      <c r="B1213" s="221" t="s">
        <v>985</v>
      </c>
      <c r="C1213" s="223" t="s">
        <v>986</v>
      </c>
      <c r="D1213" s="224" t="s">
        <v>988</v>
      </c>
      <c r="E1213" s="225"/>
      <c r="F1213" s="226">
        <v>11.75</v>
      </c>
      <c r="G1213" s="225"/>
      <c r="H1213" s="225"/>
      <c r="I1213" s="355"/>
    </row>
    <row r="1214" spans="1:9" ht="10.5" customHeight="1" x14ac:dyDescent="0.2">
      <c r="A1214" s="177"/>
      <c r="B1214" s="221" t="s">
        <v>985</v>
      </c>
      <c r="C1214" s="210" t="s">
        <v>986</v>
      </c>
      <c r="D1214" s="211" t="s">
        <v>10325</v>
      </c>
      <c r="E1214" s="212"/>
      <c r="F1214" s="210" t="s">
        <v>986</v>
      </c>
      <c r="G1214" s="212"/>
      <c r="H1214" s="212"/>
      <c r="I1214" s="355"/>
    </row>
    <row r="1215" spans="1:9" ht="10.5" customHeight="1" x14ac:dyDescent="0.2">
      <c r="A1215" s="178"/>
      <c r="B1215" s="221" t="s">
        <v>985</v>
      </c>
      <c r="C1215" s="213" t="s">
        <v>986</v>
      </c>
      <c r="D1215" s="214" t="s">
        <v>10326</v>
      </c>
      <c r="E1215" s="215"/>
      <c r="F1215" s="216">
        <v>11.47</v>
      </c>
      <c r="G1215" s="215"/>
      <c r="H1215" s="215"/>
      <c r="I1215" s="355"/>
    </row>
    <row r="1216" spans="1:9" ht="10.5" customHeight="1" x14ac:dyDescent="0.2">
      <c r="A1216" s="178"/>
      <c r="B1216" s="221" t="s">
        <v>985</v>
      </c>
      <c r="C1216" s="213" t="s">
        <v>986</v>
      </c>
      <c r="D1216" s="214" t="s">
        <v>10327</v>
      </c>
      <c r="E1216" s="215"/>
      <c r="F1216" s="216">
        <v>10.69</v>
      </c>
      <c r="G1216" s="215"/>
      <c r="H1216" s="215"/>
      <c r="I1216" s="355"/>
    </row>
    <row r="1217" spans="1:9" ht="10.5" customHeight="1" x14ac:dyDescent="0.2">
      <c r="A1217" s="178"/>
      <c r="B1217" s="221" t="s">
        <v>985</v>
      </c>
      <c r="C1217" s="213" t="s">
        <v>986</v>
      </c>
      <c r="D1217" s="214" t="s">
        <v>10328</v>
      </c>
      <c r="E1217" s="215"/>
      <c r="F1217" s="216">
        <v>11.31</v>
      </c>
      <c r="G1217" s="215"/>
      <c r="H1217" s="215"/>
      <c r="I1217" s="355"/>
    </row>
    <row r="1218" spans="1:9" ht="10.5" customHeight="1" x14ac:dyDescent="0.2">
      <c r="A1218" s="178"/>
      <c r="B1218" s="221" t="s">
        <v>985</v>
      </c>
      <c r="C1218" s="213" t="s">
        <v>986</v>
      </c>
      <c r="D1218" s="214" t="s">
        <v>10329</v>
      </c>
      <c r="E1218" s="215"/>
      <c r="F1218" s="216">
        <v>10.029999999999999</v>
      </c>
      <c r="G1218" s="215"/>
      <c r="H1218" s="215"/>
      <c r="I1218" s="355"/>
    </row>
    <row r="1219" spans="1:9" ht="10.5" customHeight="1" x14ac:dyDescent="0.2">
      <c r="A1219" s="181"/>
      <c r="B1219" s="221" t="s">
        <v>985</v>
      </c>
      <c r="C1219" s="223" t="s">
        <v>986</v>
      </c>
      <c r="D1219" s="224" t="s">
        <v>988</v>
      </c>
      <c r="E1219" s="225"/>
      <c r="F1219" s="226">
        <v>43.5</v>
      </c>
      <c r="G1219" s="225"/>
      <c r="H1219" s="225"/>
      <c r="I1219" s="355"/>
    </row>
    <row r="1220" spans="1:9" ht="10.5" customHeight="1" x14ac:dyDescent="0.2">
      <c r="A1220" s="177"/>
      <c r="B1220" s="221" t="s">
        <v>985</v>
      </c>
      <c r="C1220" s="210" t="s">
        <v>986</v>
      </c>
      <c r="D1220" s="211" t="s">
        <v>10330</v>
      </c>
      <c r="E1220" s="212"/>
      <c r="F1220" s="210" t="s">
        <v>986</v>
      </c>
      <c r="G1220" s="212"/>
      <c r="H1220" s="212"/>
      <c r="I1220" s="355"/>
    </row>
    <row r="1221" spans="1:9" ht="10.5" customHeight="1" x14ac:dyDescent="0.2">
      <c r="A1221" s="178"/>
      <c r="B1221" s="221" t="s">
        <v>985</v>
      </c>
      <c r="C1221" s="213" t="s">
        <v>986</v>
      </c>
      <c r="D1221" s="214" t="s">
        <v>10331</v>
      </c>
      <c r="E1221" s="215"/>
      <c r="F1221" s="216">
        <v>25.45</v>
      </c>
      <c r="G1221" s="215"/>
      <c r="H1221" s="215"/>
      <c r="I1221" s="355"/>
    </row>
    <row r="1222" spans="1:9" ht="10.5" customHeight="1" x14ac:dyDescent="0.2">
      <c r="A1222" s="178"/>
      <c r="B1222" s="221" t="s">
        <v>985</v>
      </c>
      <c r="C1222" s="213" t="s">
        <v>986</v>
      </c>
      <c r="D1222" s="214" t="s">
        <v>10332</v>
      </c>
      <c r="E1222" s="215"/>
      <c r="F1222" s="216">
        <v>26.08</v>
      </c>
      <c r="G1222" s="215"/>
      <c r="H1222" s="215"/>
      <c r="I1222" s="355"/>
    </row>
    <row r="1223" spans="1:9" ht="10.5" customHeight="1" x14ac:dyDescent="0.2">
      <c r="A1223" s="178"/>
      <c r="B1223" s="221" t="s">
        <v>985</v>
      </c>
      <c r="C1223" s="213" t="s">
        <v>986</v>
      </c>
      <c r="D1223" s="214" t="s">
        <v>10333</v>
      </c>
      <c r="E1223" s="215"/>
      <c r="F1223" s="216">
        <v>26.83</v>
      </c>
      <c r="G1223" s="215"/>
      <c r="H1223" s="215"/>
      <c r="I1223" s="355"/>
    </row>
    <row r="1224" spans="1:9" ht="10.5" customHeight="1" x14ac:dyDescent="0.2">
      <c r="A1224" s="178"/>
      <c r="B1224" s="221" t="s">
        <v>985</v>
      </c>
      <c r="C1224" s="213" t="s">
        <v>986</v>
      </c>
      <c r="D1224" s="214" t="s">
        <v>10334</v>
      </c>
      <c r="E1224" s="215"/>
      <c r="F1224" s="216">
        <v>26.83</v>
      </c>
      <c r="G1224" s="215"/>
      <c r="H1224" s="215"/>
      <c r="I1224" s="355"/>
    </row>
    <row r="1225" spans="1:9" ht="10.5" customHeight="1" x14ac:dyDescent="0.2">
      <c r="A1225" s="178"/>
      <c r="B1225" s="221" t="s">
        <v>985</v>
      </c>
      <c r="C1225" s="213" t="s">
        <v>986</v>
      </c>
      <c r="D1225" s="214" t="s">
        <v>10335</v>
      </c>
      <c r="E1225" s="215"/>
      <c r="F1225" s="216">
        <v>17.37</v>
      </c>
      <c r="G1225" s="215"/>
      <c r="H1225" s="215"/>
      <c r="I1225" s="355"/>
    </row>
    <row r="1226" spans="1:9" ht="10.5" customHeight="1" x14ac:dyDescent="0.2">
      <c r="A1226" s="181"/>
      <c r="B1226" s="221" t="s">
        <v>985</v>
      </c>
      <c r="C1226" s="223" t="s">
        <v>986</v>
      </c>
      <c r="D1226" s="224" t="s">
        <v>988</v>
      </c>
      <c r="E1226" s="225"/>
      <c r="F1226" s="226">
        <v>122.56</v>
      </c>
      <c r="G1226" s="225"/>
      <c r="H1226" s="225"/>
      <c r="I1226" s="355"/>
    </row>
    <row r="1227" spans="1:9" ht="10.5" customHeight="1" x14ac:dyDescent="0.2">
      <c r="A1227" s="177"/>
      <c r="B1227" s="221" t="s">
        <v>985</v>
      </c>
      <c r="C1227" s="210" t="s">
        <v>986</v>
      </c>
      <c r="D1227" s="211" t="s">
        <v>10336</v>
      </c>
      <c r="E1227" s="212"/>
      <c r="F1227" s="210" t="s">
        <v>986</v>
      </c>
      <c r="G1227" s="212"/>
      <c r="H1227" s="212"/>
      <c r="I1227" s="355"/>
    </row>
    <row r="1228" spans="1:9" ht="10.5" customHeight="1" x14ac:dyDescent="0.2">
      <c r="A1228" s="178"/>
      <c r="B1228" s="221" t="s">
        <v>985</v>
      </c>
      <c r="C1228" s="213" t="s">
        <v>986</v>
      </c>
      <c r="D1228" s="214" t="s">
        <v>10337</v>
      </c>
      <c r="E1228" s="215"/>
      <c r="F1228" s="216">
        <v>23.68</v>
      </c>
      <c r="G1228" s="215"/>
      <c r="H1228" s="215"/>
      <c r="I1228" s="355"/>
    </row>
    <row r="1229" spans="1:9" ht="10.5" customHeight="1" x14ac:dyDescent="0.2">
      <c r="A1229" s="177"/>
      <c r="B1229" s="221" t="s">
        <v>985</v>
      </c>
      <c r="C1229" s="210" t="s">
        <v>986</v>
      </c>
      <c r="D1229" s="211" t="s">
        <v>10338</v>
      </c>
      <c r="E1229" s="212"/>
      <c r="F1229" s="210" t="s">
        <v>986</v>
      </c>
      <c r="G1229" s="212"/>
      <c r="H1229" s="212"/>
      <c r="I1229" s="355"/>
    </row>
    <row r="1230" spans="1:9" ht="10.5" customHeight="1" x14ac:dyDescent="0.2">
      <c r="A1230" s="178"/>
      <c r="B1230" s="221" t="s">
        <v>985</v>
      </c>
      <c r="C1230" s="213" t="s">
        <v>986</v>
      </c>
      <c r="D1230" s="214" t="s">
        <v>10339</v>
      </c>
      <c r="E1230" s="215"/>
      <c r="F1230" s="216">
        <v>5.62</v>
      </c>
      <c r="G1230" s="215"/>
      <c r="H1230" s="215"/>
      <c r="I1230" s="355"/>
    </row>
    <row r="1231" spans="1:9" ht="10.5" customHeight="1" x14ac:dyDescent="0.2">
      <c r="A1231" s="179"/>
      <c r="B1231" s="221" t="s">
        <v>985</v>
      </c>
      <c r="C1231" s="217" t="s">
        <v>986</v>
      </c>
      <c r="D1231" s="218" t="s">
        <v>1023</v>
      </c>
      <c r="E1231" s="219"/>
      <c r="F1231" s="220">
        <v>207.11</v>
      </c>
      <c r="G1231" s="219"/>
      <c r="H1231" s="219"/>
      <c r="I1231" s="355"/>
    </row>
    <row r="1232" spans="1:9" ht="24.95" customHeight="1" x14ac:dyDescent="0.25">
      <c r="A1232" s="278" t="s">
        <v>3888</v>
      </c>
      <c r="B1232" s="278" t="s">
        <v>979</v>
      </c>
      <c r="C1232" s="279" t="s">
        <v>6877</v>
      </c>
      <c r="D1232" s="280" t="s">
        <v>10103</v>
      </c>
      <c r="E1232" s="281" t="s">
        <v>106</v>
      </c>
      <c r="F1232" s="282">
        <v>69.81</v>
      </c>
      <c r="G1232" s="67"/>
      <c r="H1232" s="254">
        <f>ROUND(G1232*F1232,2)</f>
        <v>0</v>
      </c>
      <c r="I1232" s="284"/>
    </row>
    <row r="1233" spans="1:9" ht="48" x14ac:dyDescent="0.2">
      <c r="A1233" s="175"/>
      <c r="B1233" s="221" t="s">
        <v>1079</v>
      </c>
      <c r="C1233" s="209"/>
      <c r="D1233" s="227" t="s">
        <v>6879</v>
      </c>
      <c r="E1233" s="209"/>
      <c r="F1233" s="209"/>
      <c r="G1233" s="209"/>
      <c r="H1233" s="209"/>
      <c r="I1233" s="355"/>
    </row>
    <row r="1234" spans="1:9" ht="10.5" customHeight="1" x14ac:dyDescent="0.2">
      <c r="A1234" s="177"/>
      <c r="B1234" s="221" t="s">
        <v>985</v>
      </c>
      <c r="C1234" s="210" t="s">
        <v>986</v>
      </c>
      <c r="D1234" s="211" t="s">
        <v>10087</v>
      </c>
      <c r="E1234" s="212"/>
      <c r="F1234" s="210" t="s">
        <v>986</v>
      </c>
      <c r="G1234" s="212"/>
      <c r="H1234" s="212"/>
      <c r="I1234" s="355"/>
    </row>
    <row r="1235" spans="1:9" ht="10.5" customHeight="1" x14ac:dyDescent="0.2">
      <c r="A1235" s="178"/>
      <c r="B1235" s="221" t="s">
        <v>985</v>
      </c>
      <c r="C1235" s="213" t="s">
        <v>986</v>
      </c>
      <c r="D1235" s="214" t="s">
        <v>10760</v>
      </c>
      <c r="E1235" s="215"/>
      <c r="F1235" s="216">
        <v>0</v>
      </c>
      <c r="G1235" s="215"/>
      <c r="H1235" s="215"/>
      <c r="I1235" s="355"/>
    </row>
    <row r="1236" spans="1:9" ht="10.5" customHeight="1" x14ac:dyDescent="0.2">
      <c r="A1236" s="178"/>
      <c r="B1236" s="221" t="s">
        <v>985</v>
      </c>
      <c r="C1236" s="213" t="s">
        <v>986</v>
      </c>
      <c r="D1236" s="214" t="s">
        <v>10761</v>
      </c>
      <c r="E1236" s="215"/>
      <c r="F1236" s="216">
        <v>30.29</v>
      </c>
      <c r="G1236" s="215"/>
      <c r="H1236" s="215"/>
      <c r="I1236" s="355"/>
    </row>
    <row r="1237" spans="1:9" ht="10.5" customHeight="1" x14ac:dyDescent="0.2">
      <c r="A1237" s="177"/>
      <c r="B1237" s="221" t="s">
        <v>985</v>
      </c>
      <c r="C1237" s="210" t="s">
        <v>986</v>
      </c>
      <c r="D1237" s="211" t="s">
        <v>9986</v>
      </c>
      <c r="E1237" s="212"/>
      <c r="F1237" s="210" t="s">
        <v>986</v>
      </c>
      <c r="G1237" s="212"/>
      <c r="H1237" s="212"/>
      <c r="I1237" s="355"/>
    </row>
    <row r="1238" spans="1:9" ht="10.5" customHeight="1" x14ac:dyDescent="0.2">
      <c r="A1238" s="178"/>
      <c r="B1238" s="221" t="s">
        <v>985</v>
      </c>
      <c r="C1238" s="213" t="s">
        <v>986</v>
      </c>
      <c r="D1238" s="214" t="s">
        <v>10762</v>
      </c>
      <c r="E1238" s="215"/>
      <c r="F1238" s="216">
        <v>0</v>
      </c>
      <c r="G1238" s="215"/>
      <c r="H1238" s="215"/>
      <c r="I1238" s="355"/>
    </row>
    <row r="1239" spans="1:9" ht="10.5" customHeight="1" x14ac:dyDescent="0.2">
      <c r="A1239" s="177"/>
      <c r="B1239" s="221" t="s">
        <v>985</v>
      </c>
      <c r="C1239" s="210" t="s">
        <v>986</v>
      </c>
      <c r="D1239" s="211" t="s">
        <v>10483</v>
      </c>
      <c r="E1239" s="212"/>
      <c r="F1239" s="210" t="s">
        <v>986</v>
      </c>
      <c r="G1239" s="212"/>
      <c r="H1239" s="212"/>
      <c r="I1239" s="355"/>
    </row>
    <row r="1240" spans="1:9" ht="10.5" customHeight="1" x14ac:dyDescent="0.2">
      <c r="A1240" s="178"/>
      <c r="B1240" s="221" t="s">
        <v>985</v>
      </c>
      <c r="C1240" s="213" t="s">
        <v>986</v>
      </c>
      <c r="D1240" s="214" t="s">
        <v>10763</v>
      </c>
      <c r="E1240" s="215"/>
      <c r="F1240" s="216">
        <v>15.86</v>
      </c>
      <c r="G1240" s="215"/>
      <c r="H1240" s="215"/>
      <c r="I1240" s="355"/>
    </row>
    <row r="1241" spans="1:9" ht="10.5" customHeight="1" x14ac:dyDescent="0.2">
      <c r="A1241" s="177"/>
      <c r="B1241" s="221" t="s">
        <v>985</v>
      </c>
      <c r="C1241" s="210" t="s">
        <v>986</v>
      </c>
      <c r="D1241" s="211" t="s">
        <v>10485</v>
      </c>
      <c r="E1241" s="212"/>
      <c r="F1241" s="210" t="s">
        <v>986</v>
      </c>
      <c r="G1241" s="212"/>
      <c r="H1241" s="212"/>
      <c r="I1241" s="355"/>
    </row>
    <row r="1242" spans="1:9" ht="10.5" customHeight="1" x14ac:dyDescent="0.2">
      <c r="A1242" s="178"/>
      <c r="B1242" s="221" t="s">
        <v>985</v>
      </c>
      <c r="C1242" s="213" t="s">
        <v>986</v>
      </c>
      <c r="D1242" s="214" t="s">
        <v>10764</v>
      </c>
      <c r="E1242" s="215"/>
      <c r="F1242" s="216">
        <v>23.66</v>
      </c>
      <c r="G1242" s="215"/>
      <c r="H1242" s="215"/>
      <c r="I1242" s="355"/>
    </row>
    <row r="1243" spans="1:9" ht="10.5" customHeight="1" x14ac:dyDescent="0.2">
      <c r="A1243" s="179"/>
      <c r="B1243" s="221" t="s">
        <v>985</v>
      </c>
      <c r="C1243" s="217" t="s">
        <v>986</v>
      </c>
      <c r="D1243" s="218" t="s">
        <v>1023</v>
      </c>
      <c r="E1243" s="219"/>
      <c r="F1243" s="220">
        <v>69.81</v>
      </c>
      <c r="G1243" s="219"/>
      <c r="H1243" s="219"/>
      <c r="I1243" s="355"/>
    </row>
    <row r="1244" spans="1:9" ht="24.95" customHeight="1" x14ac:dyDescent="0.25">
      <c r="A1244" s="278" t="s">
        <v>3892</v>
      </c>
      <c r="B1244" s="278" t="s">
        <v>979</v>
      </c>
      <c r="C1244" s="279" t="s">
        <v>7541</v>
      </c>
      <c r="D1244" s="280" t="s">
        <v>7542</v>
      </c>
      <c r="E1244" s="281" t="s">
        <v>106</v>
      </c>
      <c r="F1244" s="282">
        <v>207.11</v>
      </c>
      <c r="G1244" s="67"/>
      <c r="H1244" s="254">
        <f>ROUND(G1244*F1244,2)</f>
        <v>0</v>
      </c>
      <c r="I1244" s="284"/>
    </row>
    <row r="1245" spans="1:9" ht="36" x14ac:dyDescent="0.2">
      <c r="A1245" s="175"/>
      <c r="B1245" s="221" t="s">
        <v>1079</v>
      </c>
      <c r="C1245" s="209"/>
      <c r="D1245" s="227" t="s">
        <v>7543</v>
      </c>
      <c r="E1245" s="209"/>
      <c r="F1245" s="209"/>
      <c r="G1245" s="209"/>
      <c r="H1245" s="209"/>
      <c r="I1245" s="355"/>
    </row>
    <row r="1246" spans="1:9" ht="10.5" customHeight="1" x14ac:dyDescent="0.2">
      <c r="A1246" s="177"/>
      <c r="B1246" s="221" t="s">
        <v>985</v>
      </c>
      <c r="C1246" s="210" t="s">
        <v>986</v>
      </c>
      <c r="D1246" s="211" t="s">
        <v>10323</v>
      </c>
      <c r="E1246" s="212"/>
      <c r="F1246" s="210" t="s">
        <v>986</v>
      </c>
      <c r="G1246" s="212"/>
      <c r="H1246" s="212"/>
      <c r="I1246" s="355"/>
    </row>
    <row r="1247" spans="1:9" ht="10.5" customHeight="1" x14ac:dyDescent="0.2">
      <c r="A1247" s="178"/>
      <c r="B1247" s="221" t="s">
        <v>985</v>
      </c>
      <c r="C1247" s="213" t="s">
        <v>986</v>
      </c>
      <c r="D1247" s="214" t="s">
        <v>10324</v>
      </c>
      <c r="E1247" s="215"/>
      <c r="F1247" s="216">
        <v>11.75</v>
      </c>
      <c r="G1247" s="215"/>
      <c r="H1247" s="215"/>
      <c r="I1247" s="355"/>
    </row>
    <row r="1248" spans="1:9" ht="10.5" customHeight="1" x14ac:dyDescent="0.2">
      <c r="A1248" s="181"/>
      <c r="B1248" s="221" t="s">
        <v>985</v>
      </c>
      <c r="C1248" s="223" t="s">
        <v>986</v>
      </c>
      <c r="D1248" s="224" t="s">
        <v>988</v>
      </c>
      <c r="E1248" s="225"/>
      <c r="F1248" s="226">
        <v>11.75</v>
      </c>
      <c r="G1248" s="225"/>
      <c r="H1248" s="225"/>
      <c r="I1248" s="355"/>
    </row>
    <row r="1249" spans="1:9" ht="10.5" customHeight="1" x14ac:dyDescent="0.2">
      <c r="A1249" s="177"/>
      <c r="B1249" s="221" t="s">
        <v>985</v>
      </c>
      <c r="C1249" s="210" t="s">
        <v>986</v>
      </c>
      <c r="D1249" s="211" t="s">
        <v>10325</v>
      </c>
      <c r="E1249" s="212"/>
      <c r="F1249" s="210" t="s">
        <v>986</v>
      </c>
      <c r="G1249" s="212"/>
      <c r="H1249" s="212"/>
      <c r="I1249" s="355"/>
    </row>
    <row r="1250" spans="1:9" ht="10.5" customHeight="1" x14ac:dyDescent="0.2">
      <c r="A1250" s="178"/>
      <c r="B1250" s="221" t="s">
        <v>985</v>
      </c>
      <c r="C1250" s="213" t="s">
        <v>986</v>
      </c>
      <c r="D1250" s="214" t="s">
        <v>10326</v>
      </c>
      <c r="E1250" s="215"/>
      <c r="F1250" s="216">
        <v>11.47</v>
      </c>
      <c r="G1250" s="215"/>
      <c r="H1250" s="215"/>
      <c r="I1250" s="355"/>
    </row>
    <row r="1251" spans="1:9" ht="10.5" customHeight="1" x14ac:dyDescent="0.2">
      <c r="A1251" s="178"/>
      <c r="B1251" s="221" t="s">
        <v>985</v>
      </c>
      <c r="C1251" s="213" t="s">
        <v>986</v>
      </c>
      <c r="D1251" s="214" t="s">
        <v>10327</v>
      </c>
      <c r="E1251" s="215"/>
      <c r="F1251" s="216">
        <v>10.69</v>
      </c>
      <c r="G1251" s="215"/>
      <c r="H1251" s="215"/>
      <c r="I1251" s="355"/>
    </row>
    <row r="1252" spans="1:9" ht="10.5" customHeight="1" x14ac:dyDescent="0.2">
      <c r="A1252" s="178"/>
      <c r="B1252" s="221" t="s">
        <v>985</v>
      </c>
      <c r="C1252" s="213" t="s">
        <v>986</v>
      </c>
      <c r="D1252" s="214" t="s">
        <v>10328</v>
      </c>
      <c r="E1252" s="215"/>
      <c r="F1252" s="216">
        <v>11.31</v>
      </c>
      <c r="G1252" s="215"/>
      <c r="H1252" s="215"/>
      <c r="I1252" s="355"/>
    </row>
    <row r="1253" spans="1:9" ht="10.5" customHeight="1" x14ac:dyDescent="0.2">
      <c r="A1253" s="178"/>
      <c r="B1253" s="221" t="s">
        <v>985</v>
      </c>
      <c r="C1253" s="213" t="s">
        <v>986</v>
      </c>
      <c r="D1253" s="214" t="s">
        <v>10329</v>
      </c>
      <c r="E1253" s="215"/>
      <c r="F1253" s="216">
        <v>10.029999999999999</v>
      </c>
      <c r="G1253" s="215"/>
      <c r="H1253" s="215"/>
      <c r="I1253" s="355"/>
    </row>
    <row r="1254" spans="1:9" ht="10.5" customHeight="1" x14ac:dyDescent="0.2">
      <c r="A1254" s="181"/>
      <c r="B1254" s="221" t="s">
        <v>985</v>
      </c>
      <c r="C1254" s="223" t="s">
        <v>986</v>
      </c>
      <c r="D1254" s="224" t="s">
        <v>988</v>
      </c>
      <c r="E1254" s="225"/>
      <c r="F1254" s="226">
        <v>43.5</v>
      </c>
      <c r="G1254" s="225"/>
      <c r="H1254" s="225"/>
      <c r="I1254" s="355"/>
    </row>
    <row r="1255" spans="1:9" ht="10.5" customHeight="1" x14ac:dyDescent="0.2">
      <c r="A1255" s="177"/>
      <c r="B1255" s="221" t="s">
        <v>985</v>
      </c>
      <c r="C1255" s="210" t="s">
        <v>986</v>
      </c>
      <c r="D1255" s="211" t="s">
        <v>10330</v>
      </c>
      <c r="E1255" s="212"/>
      <c r="F1255" s="210" t="s">
        <v>986</v>
      </c>
      <c r="G1255" s="212"/>
      <c r="H1255" s="212"/>
      <c r="I1255" s="355"/>
    </row>
    <row r="1256" spans="1:9" ht="10.5" customHeight="1" x14ac:dyDescent="0.2">
      <c r="A1256" s="178"/>
      <c r="B1256" s="221" t="s">
        <v>985</v>
      </c>
      <c r="C1256" s="213" t="s">
        <v>986</v>
      </c>
      <c r="D1256" s="214" t="s">
        <v>10331</v>
      </c>
      <c r="E1256" s="215"/>
      <c r="F1256" s="216">
        <v>25.45</v>
      </c>
      <c r="G1256" s="215"/>
      <c r="H1256" s="215"/>
      <c r="I1256" s="355"/>
    </row>
    <row r="1257" spans="1:9" ht="10.5" customHeight="1" x14ac:dyDescent="0.2">
      <c r="A1257" s="178"/>
      <c r="B1257" s="221" t="s">
        <v>985</v>
      </c>
      <c r="C1257" s="213" t="s">
        <v>986</v>
      </c>
      <c r="D1257" s="214" t="s">
        <v>10332</v>
      </c>
      <c r="E1257" s="215"/>
      <c r="F1257" s="216">
        <v>26.08</v>
      </c>
      <c r="G1257" s="215"/>
      <c r="H1257" s="215"/>
      <c r="I1257" s="355"/>
    </row>
    <row r="1258" spans="1:9" ht="10.5" customHeight="1" x14ac:dyDescent="0.2">
      <c r="A1258" s="178"/>
      <c r="B1258" s="221" t="s">
        <v>985</v>
      </c>
      <c r="C1258" s="213" t="s">
        <v>986</v>
      </c>
      <c r="D1258" s="214" t="s">
        <v>10333</v>
      </c>
      <c r="E1258" s="215"/>
      <c r="F1258" s="216">
        <v>26.83</v>
      </c>
      <c r="G1258" s="215"/>
      <c r="H1258" s="215"/>
      <c r="I1258" s="355"/>
    </row>
    <row r="1259" spans="1:9" ht="10.5" customHeight="1" x14ac:dyDescent="0.2">
      <c r="A1259" s="178"/>
      <c r="B1259" s="221" t="s">
        <v>985</v>
      </c>
      <c r="C1259" s="213" t="s">
        <v>986</v>
      </c>
      <c r="D1259" s="214" t="s">
        <v>10334</v>
      </c>
      <c r="E1259" s="215"/>
      <c r="F1259" s="216">
        <v>26.83</v>
      </c>
      <c r="G1259" s="215"/>
      <c r="H1259" s="215"/>
      <c r="I1259" s="355"/>
    </row>
    <row r="1260" spans="1:9" ht="10.5" customHeight="1" x14ac:dyDescent="0.2">
      <c r="A1260" s="178"/>
      <c r="B1260" s="221" t="s">
        <v>985</v>
      </c>
      <c r="C1260" s="213" t="s">
        <v>986</v>
      </c>
      <c r="D1260" s="214" t="s">
        <v>10335</v>
      </c>
      <c r="E1260" s="215"/>
      <c r="F1260" s="216">
        <v>17.37</v>
      </c>
      <c r="G1260" s="215"/>
      <c r="H1260" s="215"/>
      <c r="I1260" s="355"/>
    </row>
    <row r="1261" spans="1:9" ht="10.5" customHeight="1" x14ac:dyDescent="0.2">
      <c r="A1261" s="181"/>
      <c r="B1261" s="221" t="s">
        <v>985</v>
      </c>
      <c r="C1261" s="223" t="s">
        <v>986</v>
      </c>
      <c r="D1261" s="224" t="s">
        <v>988</v>
      </c>
      <c r="E1261" s="225"/>
      <c r="F1261" s="226">
        <v>122.56</v>
      </c>
      <c r="G1261" s="225"/>
      <c r="H1261" s="225"/>
      <c r="I1261" s="355"/>
    </row>
    <row r="1262" spans="1:9" ht="10.5" customHeight="1" x14ac:dyDescent="0.2">
      <c r="A1262" s="177"/>
      <c r="B1262" s="221" t="s">
        <v>985</v>
      </c>
      <c r="C1262" s="210" t="s">
        <v>986</v>
      </c>
      <c r="D1262" s="211" t="s">
        <v>10336</v>
      </c>
      <c r="E1262" s="212"/>
      <c r="F1262" s="210" t="s">
        <v>986</v>
      </c>
      <c r="G1262" s="212"/>
      <c r="H1262" s="212"/>
      <c r="I1262" s="355"/>
    </row>
    <row r="1263" spans="1:9" ht="10.5" customHeight="1" x14ac:dyDescent="0.2">
      <c r="A1263" s="178"/>
      <c r="B1263" s="221" t="s">
        <v>985</v>
      </c>
      <c r="C1263" s="213" t="s">
        <v>986</v>
      </c>
      <c r="D1263" s="214" t="s">
        <v>10337</v>
      </c>
      <c r="E1263" s="215"/>
      <c r="F1263" s="216">
        <v>23.68</v>
      </c>
      <c r="G1263" s="215"/>
      <c r="H1263" s="215"/>
      <c r="I1263" s="355"/>
    </row>
    <row r="1264" spans="1:9" ht="10.5" customHeight="1" x14ac:dyDescent="0.2">
      <c r="A1264" s="177"/>
      <c r="B1264" s="221" t="s">
        <v>985</v>
      </c>
      <c r="C1264" s="210" t="s">
        <v>986</v>
      </c>
      <c r="D1264" s="211" t="s">
        <v>10338</v>
      </c>
      <c r="E1264" s="212"/>
      <c r="F1264" s="210" t="s">
        <v>986</v>
      </c>
      <c r="G1264" s="212"/>
      <c r="H1264" s="212"/>
      <c r="I1264" s="355"/>
    </row>
    <row r="1265" spans="1:9" ht="10.5" customHeight="1" x14ac:dyDescent="0.2">
      <c r="A1265" s="178"/>
      <c r="B1265" s="221" t="s">
        <v>985</v>
      </c>
      <c r="C1265" s="213" t="s">
        <v>986</v>
      </c>
      <c r="D1265" s="214" t="s">
        <v>10765</v>
      </c>
      <c r="E1265" s="215"/>
      <c r="F1265" s="216">
        <v>5.62</v>
      </c>
      <c r="G1265" s="215"/>
      <c r="H1265" s="215"/>
      <c r="I1265" s="355"/>
    </row>
    <row r="1266" spans="1:9" ht="10.5" customHeight="1" x14ac:dyDescent="0.2">
      <c r="A1266" s="179"/>
      <c r="B1266" s="221" t="s">
        <v>985</v>
      </c>
      <c r="C1266" s="217" t="s">
        <v>986</v>
      </c>
      <c r="D1266" s="218" t="s">
        <v>1023</v>
      </c>
      <c r="E1266" s="219"/>
      <c r="F1266" s="220">
        <v>207.11</v>
      </c>
      <c r="G1266" s="219"/>
      <c r="H1266" s="219"/>
      <c r="I1266" s="355"/>
    </row>
    <row r="1267" spans="1:9" ht="24.95" customHeight="1" x14ac:dyDescent="0.25">
      <c r="A1267" s="278" t="s">
        <v>3896</v>
      </c>
      <c r="B1267" s="278" t="s">
        <v>979</v>
      </c>
      <c r="C1267" s="279" t="s">
        <v>6886</v>
      </c>
      <c r="D1267" s="280" t="s">
        <v>6887</v>
      </c>
      <c r="E1267" s="281" t="s">
        <v>106</v>
      </c>
      <c r="F1267" s="282">
        <v>69.81</v>
      </c>
      <c r="G1267" s="67"/>
      <c r="H1267" s="254">
        <f>ROUND(G1267*F1267,2)</f>
        <v>0</v>
      </c>
      <c r="I1267" s="284"/>
    </row>
    <row r="1268" spans="1:9" ht="60" x14ac:dyDescent="0.2">
      <c r="A1268" s="175"/>
      <c r="B1268" s="221" t="s">
        <v>1079</v>
      </c>
      <c r="C1268" s="209"/>
      <c r="D1268" s="227" t="s">
        <v>6888</v>
      </c>
      <c r="E1268" s="209"/>
      <c r="F1268" s="209"/>
      <c r="G1268" s="209"/>
      <c r="H1268" s="209"/>
      <c r="I1268" s="355"/>
    </row>
    <row r="1269" spans="1:9" ht="10.5" customHeight="1" x14ac:dyDescent="0.2">
      <c r="A1269" s="178"/>
      <c r="B1269" s="221" t="s">
        <v>985</v>
      </c>
      <c r="C1269" s="213" t="s">
        <v>986</v>
      </c>
      <c r="D1269" s="214" t="s">
        <v>10766</v>
      </c>
      <c r="E1269" s="215"/>
      <c r="F1269" s="216">
        <v>34.74</v>
      </c>
      <c r="G1269" s="215"/>
      <c r="H1269" s="215"/>
      <c r="I1269" s="355"/>
    </row>
    <row r="1270" spans="1:9" ht="10.5" customHeight="1" x14ac:dyDescent="0.2">
      <c r="A1270" s="178"/>
      <c r="B1270" s="221" t="s">
        <v>985</v>
      </c>
      <c r="C1270" s="213" t="s">
        <v>986</v>
      </c>
      <c r="D1270" s="214" t="s">
        <v>10767</v>
      </c>
      <c r="E1270" s="215"/>
      <c r="F1270" s="216">
        <v>-4.45</v>
      </c>
      <c r="G1270" s="215"/>
      <c r="H1270" s="215"/>
      <c r="I1270" s="355"/>
    </row>
    <row r="1271" spans="1:9" ht="10.5" customHeight="1" x14ac:dyDescent="0.2">
      <c r="A1271" s="178"/>
      <c r="B1271" s="221" t="s">
        <v>985</v>
      </c>
      <c r="C1271" s="213" t="s">
        <v>986</v>
      </c>
      <c r="D1271" s="214" t="s">
        <v>10755</v>
      </c>
      <c r="E1271" s="215"/>
      <c r="F1271" s="216">
        <v>0</v>
      </c>
      <c r="G1271" s="215"/>
      <c r="H1271" s="215"/>
      <c r="I1271" s="355"/>
    </row>
    <row r="1272" spans="1:9" ht="10.5" customHeight="1" x14ac:dyDescent="0.2">
      <c r="A1272" s="178"/>
      <c r="B1272" s="221" t="s">
        <v>985</v>
      </c>
      <c r="C1272" s="213" t="s">
        <v>986</v>
      </c>
      <c r="D1272" s="214" t="s">
        <v>10768</v>
      </c>
      <c r="E1272" s="215"/>
      <c r="F1272" s="216">
        <v>15.86</v>
      </c>
      <c r="G1272" s="215"/>
      <c r="H1272" s="215"/>
      <c r="I1272" s="355"/>
    </row>
    <row r="1273" spans="1:9" ht="10.5" customHeight="1" x14ac:dyDescent="0.2">
      <c r="A1273" s="178"/>
      <c r="B1273" s="221" t="s">
        <v>985</v>
      </c>
      <c r="C1273" s="213" t="s">
        <v>986</v>
      </c>
      <c r="D1273" s="214" t="s">
        <v>10759</v>
      </c>
      <c r="E1273" s="215"/>
      <c r="F1273" s="216">
        <v>23.66</v>
      </c>
      <c r="G1273" s="215"/>
      <c r="H1273" s="215"/>
      <c r="I1273" s="355"/>
    </row>
    <row r="1274" spans="1:9" ht="10.5" customHeight="1" x14ac:dyDescent="0.2">
      <c r="A1274" s="179"/>
      <c r="B1274" s="221" t="s">
        <v>985</v>
      </c>
      <c r="C1274" s="217" t="s">
        <v>986</v>
      </c>
      <c r="D1274" s="218" t="s">
        <v>1023</v>
      </c>
      <c r="E1274" s="219"/>
      <c r="F1274" s="220">
        <v>69.81</v>
      </c>
      <c r="G1274" s="219"/>
      <c r="H1274" s="219"/>
      <c r="I1274" s="355"/>
    </row>
    <row r="1275" spans="1:9" ht="24.95" customHeight="1" x14ac:dyDescent="0.25">
      <c r="A1275" s="278" t="s">
        <v>3900</v>
      </c>
      <c r="B1275" s="278" t="s">
        <v>979</v>
      </c>
      <c r="C1275" s="279" t="s">
        <v>6889</v>
      </c>
      <c r="D1275" s="280" t="s">
        <v>6890</v>
      </c>
      <c r="E1275" s="281" t="s">
        <v>106</v>
      </c>
      <c r="F1275" s="282">
        <v>3.0289999999999999</v>
      </c>
      <c r="G1275" s="67"/>
      <c r="H1275" s="254">
        <f>ROUND(G1275*F1275,2)</f>
        <v>0</v>
      </c>
      <c r="I1275" s="284"/>
    </row>
    <row r="1276" spans="1:9" ht="10.5" customHeight="1" x14ac:dyDescent="0.2">
      <c r="A1276" s="177"/>
      <c r="B1276" s="221" t="s">
        <v>985</v>
      </c>
      <c r="C1276" s="210" t="s">
        <v>986</v>
      </c>
      <c r="D1276" s="211" t="s">
        <v>6891</v>
      </c>
      <c r="E1276" s="212"/>
      <c r="F1276" s="210" t="s">
        <v>986</v>
      </c>
      <c r="G1276" s="212"/>
      <c r="H1276" s="212"/>
      <c r="I1276" s="355"/>
    </row>
    <row r="1277" spans="1:9" ht="10.5" customHeight="1" x14ac:dyDescent="0.2">
      <c r="A1277" s="178"/>
      <c r="B1277" s="221" t="s">
        <v>985</v>
      </c>
      <c r="C1277" s="213" t="s">
        <v>986</v>
      </c>
      <c r="D1277" s="214" t="s">
        <v>10769</v>
      </c>
      <c r="E1277" s="215"/>
      <c r="F1277" s="216">
        <v>3.4740000000000002</v>
      </c>
      <c r="G1277" s="215"/>
      <c r="H1277" s="215"/>
      <c r="I1277" s="355"/>
    </row>
    <row r="1278" spans="1:9" ht="10.5" customHeight="1" x14ac:dyDescent="0.2">
      <c r="A1278" s="178"/>
      <c r="B1278" s="221" t="s">
        <v>985</v>
      </c>
      <c r="C1278" s="213" t="s">
        <v>986</v>
      </c>
      <c r="D1278" s="214" t="s">
        <v>10770</v>
      </c>
      <c r="E1278" s="215"/>
      <c r="F1278" s="216">
        <v>-0.44500000000000001</v>
      </c>
      <c r="G1278" s="215"/>
      <c r="H1278" s="215"/>
      <c r="I1278" s="355"/>
    </row>
    <row r="1279" spans="1:9" ht="10.5" customHeight="1" x14ac:dyDescent="0.2">
      <c r="A1279" s="179"/>
      <c r="B1279" s="221" t="s">
        <v>985</v>
      </c>
      <c r="C1279" s="217" t="s">
        <v>986</v>
      </c>
      <c r="D1279" s="218" t="s">
        <v>1023</v>
      </c>
      <c r="E1279" s="219"/>
      <c r="F1279" s="220">
        <v>3.0290000000000004</v>
      </c>
      <c r="G1279" s="219"/>
      <c r="H1279" s="219"/>
      <c r="I1279" s="355"/>
    </row>
    <row r="1280" spans="1:9" ht="24.95" customHeight="1" x14ac:dyDescent="0.25">
      <c r="A1280" s="278" t="s">
        <v>3904</v>
      </c>
      <c r="B1280" s="278" t="s">
        <v>979</v>
      </c>
      <c r="C1280" s="279" t="s">
        <v>6893</v>
      </c>
      <c r="D1280" s="280" t="s">
        <v>6894</v>
      </c>
      <c r="E1280" s="281" t="s">
        <v>106</v>
      </c>
      <c r="F1280" s="282">
        <v>31.72</v>
      </c>
      <c r="G1280" s="67"/>
      <c r="H1280" s="254">
        <f>ROUND(G1280*F1280,2)</f>
        <v>0</v>
      </c>
      <c r="I1280" s="284"/>
    </row>
    <row r="1281" spans="1:9" ht="10.5" customHeight="1" x14ac:dyDescent="0.2">
      <c r="A1281" s="177"/>
      <c r="B1281" s="221" t="s">
        <v>985</v>
      </c>
      <c r="C1281" s="210" t="s">
        <v>986</v>
      </c>
      <c r="D1281" s="211" t="s">
        <v>6207</v>
      </c>
      <c r="E1281" s="212"/>
      <c r="F1281" s="210" t="s">
        <v>986</v>
      </c>
      <c r="G1281" s="212"/>
      <c r="H1281" s="212"/>
      <c r="I1281" s="355"/>
    </row>
    <row r="1282" spans="1:9" ht="10.5" customHeight="1" x14ac:dyDescent="0.2">
      <c r="A1282" s="178"/>
      <c r="B1282" s="221" t="s">
        <v>985</v>
      </c>
      <c r="C1282" s="213" t="s">
        <v>986</v>
      </c>
      <c r="D1282" s="214" t="s">
        <v>10771</v>
      </c>
      <c r="E1282" s="215"/>
      <c r="F1282" s="216">
        <v>31.72</v>
      </c>
      <c r="G1282" s="215"/>
      <c r="H1282" s="215"/>
      <c r="I1282" s="355"/>
    </row>
    <row r="1283" spans="1:9" ht="24.95" customHeight="1" x14ac:dyDescent="0.2">
      <c r="A1283" s="1310" t="s">
        <v>3906</v>
      </c>
      <c r="B1283" s="1311"/>
      <c r="C1283" s="1311"/>
      <c r="D1283" s="1311"/>
      <c r="E1283" s="1311"/>
      <c r="F1283" s="1311"/>
      <c r="G1283" s="1311"/>
      <c r="H1283" s="1311"/>
      <c r="I1283" s="1312"/>
    </row>
    <row r="1284" spans="1:9" ht="10.5" customHeight="1" x14ac:dyDescent="0.2">
      <c r="A1284" s="982"/>
      <c r="B1284" s="983"/>
      <c r="C1284" s="983"/>
      <c r="D1284" s="983"/>
      <c r="E1284" s="983"/>
      <c r="F1284" s="983"/>
      <c r="G1284" s="983"/>
      <c r="H1284" s="983"/>
      <c r="I1284" s="984"/>
    </row>
    <row r="1285" spans="1:9" ht="10.5" customHeight="1" x14ac:dyDescent="0.2">
      <c r="A1285" s="982"/>
      <c r="B1285" s="983"/>
      <c r="C1285" s="983"/>
      <c r="D1285" s="983"/>
      <c r="E1285" s="983"/>
      <c r="F1285" s="983"/>
      <c r="G1285" s="983"/>
      <c r="H1285" s="983"/>
      <c r="I1285" s="984"/>
    </row>
    <row r="1286" spans="1:9" ht="10.5" customHeight="1" x14ac:dyDescent="0.2">
      <c r="A1286" s="982"/>
      <c r="B1286" s="983"/>
      <c r="C1286" s="983"/>
      <c r="D1286" s="983"/>
      <c r="E1286" s="983"/>
      <c r="F1286" s="983"/>
      <c r="G1286" s="983"/>
      <c r="H1286" s="983"/>
      <c r="I1286" s="984"/>
    </row>
    <row r="1287" spans="1:9" ht="10.5" customHeight="1" x14ac:dyDescent="0.2">
      <c r="A1287" s="985"/>
      <c r="B1287" s="986"/>
      <c r="C1287" s="986"/>
      <c r="D1287" s="986"/>
      <c r="E1287" s="986"/>
      <c r="F1287" s="986"/>
      <c r="G1287" s="986"/>
      <c r="H1287" s="986"/>
      <c r="I1287" s="987"/>
    </row>
    <row r="1288" spans="1:9" ht="24.95" customHeight="1" x14ac:dyDescent="0.25">
      <c r="A1288" s="278" t="s">
        <v>3910</v>
      </c>
      <c r="B1288" s="278" t="s">
        <v>979</v>
      </c>
      <c r="C1288" s="279" t="s">
        <v>10772</v>
      </c>
      <c r="D1288" s="280" t="s">
        <v>7554</v>
      </c>
      <c r="E1288" s="281" t="s">
        <v>106</v>
      </c>
      <c r="F1288" s="282">
        <v>5.62</v>
      </c>
      <c r="G1288" s="67"/>
      <c r="H1288" s="254">
        <f>ROUND(G1288*F1288,2)</f>
        <v>0</v>
      </c>
      <c r="I1288" s="284"/>
    </row>
    <row r="1289" spans="1:9" ht="276" x14ac:dyDescent="0.2">
      <c r="A1289" s="175"/>
      <c r="B1289" s="221" t="s">
        <v>1079</v>
      </c>
      <c r="C1289" s="209"/>
      <c r="D1289" s="227" t="s">
        <v>7555</v>
      </c>
      <c r="E1289" s="209"/>
      <c r="F1289" s="209"/>
      <c r="G1289" s="209"/>
      <c r="H1289" s="209"/>
      <c r="I1289" s="355"/>
    </row>
    <row r="1290" spans="1:9" ht="10.5" customHeight="1" x14ac:dyDescent="0.2">
      <c r="A1290" s="177"/>
      <c r="B1290" s="221" t="s">
        <v>985</v>
      </c>
      <c r="C1290" s="210" t="s">
        <v>986</v>
      </c>
      <c r="D1290" s="211" t="s">
        <v>6902</v>
      </c>
      <c r="E1290" s="212"/>
      <c r="F1290" s="210" t="s">
        <v>986</v>
      </c>
      <c r="G1290" s="212"/>
      <c r="H1290" s="212"/>
      <c r="I1290" s="355"/>
    </row>
    <row r="1291" spans="1:9" ht="10.5" customHeight="1" x14ac:dyDescent="0.2">
      <c r="A1291" s="177"/>
      <c r="B1291" s="221" t="s">
        <v>985</v>
      </c>
      <c r="C1291" s="210" t="s">
        <v>986</v>
      </c>
      <c r="D1291" s="211" t="s">
        <v>10338</v>
      </c>
      <c r="E1291" s="212"/>
      <c r="F1291" s="210" t="s">
        <v>986</v>
      </c>
      <c r="G1291" s="212"/>
      <c r="H1291" s="212"/>
      <c r="I1291" s="355"/>
    </row>
    <row r="1292" spans="1:9" ht="10.5" customHeight="1" x14ac:dyDescent="0.2">
      <c r="A1292" s="178"/>
      <c r="B1292" s="221" t="s">
        <v>985</v>
      </c>
      <c r="C1292" s="213" t="s">
        <v>986</v>
      </c>
      <c r="D1292" s="214" t="s">
        <v>10765</v>
      </c>
      <c r="E1292" s="215"/>
      <c r="F1292" s="216">
        <v>5.62</v>
      </c>
      <c r="G1292" s="215"/>
      <c r="H1292" s="215"/>
      <c r="I1292" s="355"/>
    </row>
    <row r="1293" spans="1:9" ht="24.95" customHeight="1" x14ac:dyDescent="0.25">
      <c r="A1293" s="278" t="s">
        <v>3914</v>
      </c>
      <c r="B1293" s="278" t="s">
        <v>979</v>
      </c>
      <c r="C1293" s="279" t="s">
        <v>6899</v>
      </c>
      <c r="D1293" s="280" t="s">
        <v>10773</v>
      </c>
      <c r="E1293" s="281" t="s">
        <v>106</v>
      </c>
      <c r="F1293" s="282">
        <v>125.06</v>
      </c>
      <c r="G1293" s="67"/>
      <c r="H1293" s="254">
        <f>ROUND(G1293*F1293,2)</f>
        <v>0</v>
      </c>
      <c r="I1293" s="284"/>
    </row>
    <row r="1294" spans="1:9" ht="204" x14ac:dyDescent="0.2">
      <c r="A1294" s="175"/>
      <c r="B1294" s="221" t="s">
        <v>1079</v>
      </c>
      <c r="C1294" s="209"/>
      <c r="D1294" s="227" t="s">
        <v>7559</v>
      </c>
      <c r="E1294" s="209"/>
      <c r="F1294" s="209"/>
      <c r="G1294" s="209"/>
      <c r="H1294" s="209"/>
      <c r="I1294" s="355"/>
    </row>
    <row r="1295" spans="1:9" ht="10.5" customHeight="1" x14ac:dyDescent="0.2">
      <c r="A1295" s="177"/>
      <c r="B1295" s="221" t="s">
        <v>985</v>
      </c>
      <c r="C1295" s="210" t="s">
        <v>986</v>
      </c>
      <c r="D1295" s="211" t="s">
        <v>6902</v>
      </c>
      <c r="E1295" s="212"/>
      <c r="F1295" s="210" t="s">
        <v>986</v>
      </c>
      <c r="G1295" s="212"/>
      <c r="H1295" s="212"/>
      <c r="I1295" s="355"/>
    </row>
    <row r="1296" spans="1:9" ht="10.5" customHeight="1" x14ac:dyDescent="0.2">
      <c r="A1296" s="177"/>
      <c r="B1296" s="221" t="s">
        <v>985</v>
      </c>
      <c r="C1296" s="210" t="s">
        <v>986</v>
      </c>
      <c r="D1296" s="211" t="s">
        <v>10087</v>
      </c>
      <c r="E1296" s="212"/>
      <c r="F1296" s="210" t="s">
        <v>986</v>
      </c>
      <c r="G1296" s="212"/>
      <c r="H1296" s="212"/>
      <c r="I1296" s="355"/>
    </row>
    <row r="1297" spans="1:9" ht="10.5" customHeight="1" x14ac:dyDescent="0.2">
      <c r="A1297" s="178"/>
      <c r="B1297" s="221" t="s">
        <v>985</v>
      </c>
      <c r="C1297" s="213" t="s">
        <v>986</v>
      </c>
      <c r="D1297" s="214" t="s">
        <v>10774</v>
      </c>
      <c r="E1297" s="215"/>
      <c r="F1297" s="216">
        <v>0</v>
      </c>
      <c r="G1297" s="215"/>
      <c r="H1297" s="215"/>
      <c r="I1297" s="355"/>
    </row>
    <row r="1298" spans="1:9" ht="10.5" customHeight="1" x14ac:dyDescent="0.2">
      <c r="A1298" s="178"/>
      <c r="B1298" s="221" t="s">
        <v>985</v>
      </c>
      <c r="C1298" s="213" t="s">
        <v>986</v>
      </c>
      <c r="D1298" s="214" t="s">
        <v>10752</v>
      </c>
      <c r="E1298" s="215"/>
      <c r="F1298" s="216">
        <v>30.29</v>
      </c>
      <c r="G1298" s="215"/>
      <c r="H1298" s="215"/>
      <c r="I1298" s="355"/>
    </row>
    <row r="1299" spans="1:9" ht="10.5" customHeight="1" x14ac:dyDescent="0.2">
      <c r="A1299" s="181"/>
      <c r="B1299" s="221" t="s">
        <v>985</v>
      </c>
      <c r="C1299" s="223" t="s">
        <v>986</v>
      </c>
      <c r="D1299" s="224" t="s">
        <v>988</v>
      </c>
      <c r="E1299" s="225"/>
      <c r="F1299" s="226">
        <v>30.29</v>
      </c>
      <c r="G1299" s="225"/>
      <c r="H1299" s="225"/>
      <c r="I1299" s="355"/>
    </row>
    <row r="1300" spans="1:9" ht="10.5" customHeight="1" x14ac:dyDescent="0.2">
      <c r="A1300" s="177"/>
      <c r="B1300" s="221" t="s">
        <v>985</v>
      </c>
      <c r="C1300" s="210" t="s">
        <v>986</v>
      </c>
      <c r="D1300" s="211" t="s">
        <v>9986</v>
      </c>
      <c r="E1300" s="212"/>
      <c r="F1300" s="210" t="s">
        <v>986</v>
      </c>
      <c r="G1300" s="212"/>
      <c r="H1300" s="212"/>
      <c r="I1300" s="355"/>
    </row>
    <row r="1301" spans="1:9" ht="10.5" customHeight="1" x14ac:dyDescent="0.2">
      <c r="A1301" s="178"/>
      <c r="B1301" s="221" t="s">
        <v>985</v>
      </c>
      <c r="C1301" s="213" t="s">
        <v>986</v>
      </c>
      <c r="D1301" s="214" t="s">
        <v>10775</v>
      </c>
      <c r="E1301" s="215"/>
      <c r="F1301" s="216">
        <v>0</v>
      </c>
      <c r="G1301" s="215"/>
      <c r="H1301" s="215"/>
      <c r="I1301" s="355"/>
    </row>
    <row r="1302" spans="1:9" ht="10.5" customHeight="1" x14ac:dyDescent="0.2">
      <c r="A1302" s="178"/>
      <c r="B1302" s="221" t="s">
        <v>985</v>
      </c>
      <c r="C1302" s="213" t="s">
        <v>986</v>
      </c>
      <c r="D1302" s="214" t="s">
        <v>10697</v>
      </c>
      <c r="E1302" s="215"/>
      <c r="F1302" s="216">
        <v>0</v>
      </c>
      <c r="G1302" s="215"/>
      <c r="H1302" s="215"/>
      <c r="I1302" s="355"/>
    </row>
    <row r="1303" spans="1:9" ht="10.5" customHeight="1" x14ac:dyDescent="0.2">
      <c r="A1303" s="181"/>
      <c r="B1303" s="221" t="s">
        <v>985</v>
      </c>
      <c r="C1303" s="223" t="s">
        <v>986</v>
      </c>
      <c r="D1303" s="224" t="s">
        <v>988</v>
      </c>
      <c r="E1303" s="225"/>
      <c r="F1303" s="226">
        <v>0</v>
      </c>
      <c r="G1303" s="225"/>
      <c r="H1303" s="225"/>
      <c r="I1303" s="355"/>
    </row>
    <row r="1304" spans="1:9" ht="10.5" customHeight="1" x14ac:dyDescent="0.2">
      <c r="A1304" s="177"/>
      <c r="B1304" s="221" t="s">
        <v>985</v>
      </c>
      <c r="C1304" s="210" t="s">
        <v>986</v>
      </c>
      <c r="D1304" s="211" t="s">
        <v>10483</v>
      </c>
      <c r="E1304" s="212"/>
      <c r="F1304" s="210" t="s">
        <v>986</v>
      </c>
      <c r="G1304" s="212"/>
      <c r="H1304" s="212"/>
      <c r="I1304" s="355"/>
    </row>
    <row r="1305" spans="1:9" ht="10.5" customHeight="1" x14ac:dyDescent="0.2">
      <c r="A1305" s="178"/>
      <c r="B1305" s="221" t="s">
        <v>985</v>
      </c>
      <c r="C1305" s="213" t="s">
        <v>986</v>
      </c>
      <c r="D1305" s="214" t="s">
        <v>10484</v>
      </c>
      <c r="E1305" s="215"/>
      <c r="F1305" s="216">
        <v>15.86</v>
      </c>
      <c r="G1305" s="215"/>
      <c r="H1305" s="215"/>
      <c r="I1305" s="355"/>
    </row>
    <row r="1306" spans="1:9" ht="10.5" customHeight="1" x14ac:dyDescent="0.2">
      <c r="A1306" s="181"/>
      <c r="B1306" s="221" t="s">
        <v>985</v>
      </c>
      <c r="C1306" s="223" t="s">
        <v>986</v>
      </c>
      <c r="D1306" s="224" t="s">
        <v>988</v>
      </c>
      <c r="E1306" s="225"/>
      <c r="F1306" s="226">
        <v>15.86</v>
      </c>
      <c r="G1306" s="225"/>
      <c r="H1306" s="225"/>
      <c r="I1306" s="355"/>
    </row>
    <row r="1307" spans="1:9" ht="10.5" customHeight="1" x14ac:dyDescent="0.2">
      <c r="A1307" s="177"/>
      <c r="B1307" s="221" t="s">
        <v>985</v>
      </c>
      <c r="C1307" s="210" t="s">
        <v>986</v>
      </c>
      <c r="D1307" s="211" t="s">
        <v>10323</v>
      </c>
      <c r="E1307" s="212"/>
      <c r="F1307" s="210" t="s">
        <v>986</v>
      </c>
      <c r="G1307" s="212"/>
      <c r="H1307" s="212"/>
      <c r="I1307" s="355"/>
    </row>
    <row r="1308" spans="1:9" ht="10.5" customHeight="1" x14ac:dyDescent="0.2">
      <c r="A1308" s="178"/>
      <c r="B1308" s="221" t="s">
        <v>985</v>
      </c>
      <c r="C1308" s="213" t="s">
        <v>986</v>
      </c>
      <c r="D1308" s="214" t="s">
        <v>10324</v>
      </c>
      <c r="E1308" s="215"/>
      <c r="F1308" s="216">
        <v>11.75</v>
      </c>
      <c r="G1308" s="215"/>
      <c r="H1308" s="215"/>
      <c r="I1308" s="355"/>
    </row>
    <row r="1309" spans="1:9" ht="10.5" customHeight="1" x14ac:dyDescent="0.2">
      <c r="A1309" s="181"/>
      <c r="B1309" s="221" t="s">
        <v>985</v>
      </c>
      <c r="C1309" s="223" t="s">
        <v>986</v>
      </c>
      <c r="D1309" s="224" t="s">
        <v>988</v>
      </c>
      <c r="E1309" s="225"/>
      <c r="F1309" s="226">
        <v>11.75</v>
      </c>
      <c r="G1309" s="225"/>
      <c r="H1309" s="225"/>
      <c r="I1309" s="355"/>
    </row>
    <row r="1310" spans="1:9" ht="10.5" customHeight="1" x14ac:dyDescent="0.2">
      <c r="A1310" s="177"/>
      <c r="B1310" s="221" t="s">
        <v>985</v>
      </c>
      <c r="C1310" s="210" t="s">
        <v>986</v>
      </c>
      <c r="D1310" s="211" t="s">
        <v>10325</v>
      </c>
      <c r="E1310" s="212"/>
      <c r="F1310" s="210" t="s">
        <v>986</v>
      </c>
      <c r="G1310" s="212"/>
      <c r="H1310" s="212"/>
      <c r="I1310" s="355"/>
    </row>
    <row r="1311" spans="1:9" ht="10.5" customHeight="1" x14ac:dyDescent="0.2">
      <c r="A1311" s="178"/>
      <c r="B1311" s="221" t="s">
        <v>985</v>
      </c>
      <c r="C1311" s="213" t="s">
        <v>986</v>
      </c>
      <c r="D1311" s="214" t="s">
        <v>10326</v>
      </c>
      <c r="E1311" s="215"/>
      <c r="F1311" s="216">
        <v>11.47</v>
      </c>
      <c r="G1311" s="215"/>
      <c r="H1311" s="215"/>
      <c r="I1311" s="355"/>
    </row>
    <row r="1312" spans="1:9" ht="10.5" customHeight="1" x14ac:dyDescent="0.2">
      <c r="A1312" s="178"/>
      <c r="B1312" s="221" t="s">
        <v>985</v>
      </c>
      <c r="C1312" s="213" t="s">
        <v>986</v>
      </c>
      <c r="D1312" s="214" t="s">
        <v>10327</v>
      </c>
      <c r="E1312" s="215"/>
      <c r="F1312" s="216">
        <v>10.69</v>
      </c>
      <c r="G1312" s="215"/>
      <c r="H1312" s="215"/>
      <c r="I1312" s="355"/>
    </row>
    <row r="1313" spans="1:9" ht="10.5" customHeight="1" x14ac:dyDescent="0.2">
      <c r="A1313" s="178"/>
      <c r="B1313" s="221" t="s">
        <v>985</v>
      </c>
      <c r="C1313" s="213" t="s">
        <v>986</v>
      </c>
      <c r="D1313" s="214" t="s">
        <v>10328</v>
      </c>
      <c r="E1313" s="215"/>
      <c r="F1313" s="216">
        <v>11.31</v>
      </c>
      <c r="G1313" s="215"/>
      <c r="H1313" s="215"/>
      <c r="I1313" s="355"/>
    </row>
    <row r="1314" spans="1:9" ht="10.5" customHeight="1" x14ac:dyDescent="0.2">
      <c r="A1314" s="178"/>
      <c r="B1314" s="221" t="s">
        <v>985</v>
      </c>
      <c r="C1314" s="213" t="s">
        <v>986</v>
      </c>
      <c r="D1314" s="214" t="s">
        <v>10329</v>
      </c>
      <c r="E1314" s="215"/>
      <c r="F1314" s="216">
        <v>10.029999999999999</v>
      </c>
      <c r="G1314" s="215"/>
      <c r="H1314" s="215"/>
      <c r="I1314" s="355"/>
    </row>
    <row r="1315" spans="1:9" ht="10.5" customHeight="1" x14ac:dyDescent="0.2">
      <c r="A1315" s="181"/>
      <c r="B1315" s="221" t="s">
        <v>985</v>
      </c>
      <c r="C1315" s="223" t="s">
        <v>986</v>
      </c>
      <c r="D1315" s="224" t="s">
        <v>988</v>
      </c>
      <c r="E1315" s="225"/>
      <c r="F1315" s="226">
        <v>43.5</v>
      </c>
      <c r="G1315" s="225"/>
      <c r="H1315" s="225"/>
      <c r="I1315" s="355"/>
    </row>
    <row r="1316" spans="1:9" ht="10.5" customHeight="1" x14ac:dyDescent="0.2">
      <c r="A1316" s="177"/>
      <c r="B1316" s="221" t="s">
        <v>985</v>
      </c>
      <c r="C1316" s="210" t="s">
        <v>986</v>
      </c>
      <c r="D1316" s="211" t="s">
        <v>10485</v>
      </c>
      <c r="E1316" s="212"/>
      <c r="F1316" s="210" t="s">
        <v>986</v>
      </c>
      <c r="G1316" s="212"/>
      <c r="H1316" s="212"/>
      <c r="I1316" s="355"/>
    </row>
    <row r="1317" spans="1:9" ht="10.5" customHeight="1" x14ac:dyDescent="0.2">
      <c r="A1317" s="178"/>
      <c r="B1317" s="221" t="s">
        <v>985</v>
      </c>
      <c r="C1317" s="213" t="s">
        <v>986</v>
      </c>
      <c r="D1317" s="214" t="s">
        <v>10486</v>
      </c>
      <c r="E1317" s="215"/>
      <c r="F1317" s="216">
        <v>23.66</v>
      </c>
      <c r="G1317" s="215"/>
      <c r="H1317" s="215"/>
      <c r="I1317" s="355"/>
    </row>
    <row r="1318" spans="1:9" ht="10.5" customHeight="1" x14ac:dyDescent="0.2">
      <c r="A1318" s="179"/>
      <c r="B1318" s="221" t="s">
        <v>985</v>
      </c>
      <c r="C1318" s="217" t="s">
        <v>986</v>
      </c>
      <c r="D1318" s="218" t="s">
        <v>1023</v>
      </c>
      <c r="E1318" s="219"/>
      <c r="F1318" s="220">
        <v>125.06</v>
      </c>
      <c r="G1318" s="219"/>
      <c r="H1318" s="219"/>
      <c r="I1318" s="355"/>
    </row>
    <row r="1319" spans="1:9" ht="24.95" customHeight="1" x14ac:dyDescent="0.25">
      <c r="A1319" s="278" t="s">
        <v>3918</v>
      </c>
      <c r="B1319" s="278" t="s">
        <v>979</v>
      </c>
      <c r="C1319" s="279" t="s">
        <v>7561</v>
      </c>
      <c r="D1319" s="280" t="s">
        <v>7562</v>
      </c>
      <c r="E1319" s="281" t="s">
        <v>106</v>
      </c>
      <c r="F1319" s="282">
        <v>146.24</v>
      </c>
      <c r="G1319" s="67"/>
      <c r="H1319" s="254">
        <f>ROUND(G1319*F1319,2)</f>
        <v>0</v>
      </c>
      <c r="I1319" s="284"/>
    </row>
    <row r="1320" spans="1:9" ht="252" x14ac:dyDescent="0.2">
      <c r="A1320" s="175"/>
      <c r="B1320" s="221" t="s">
        <v>1079</v>
      </c>
      <c r="C1320" s="209"/>
      <c r="D1320" s="227" t="s">
        <v>7563</v>
      </c>
      <c r="E1320" s="209"/>
      <c r="F1320" s="209"/>
      <c r="G1320" s="209"/>
      <c r="H1320" s="209"/>
      <c r="I1320" s="355"/>
    </row>
    <row r="1321" spans="1:9" ht="9" customHeight="1" x14ac:dyDescent="0.2">
      <c r="A1321" s="177"/>
      <c r="B1321" s="221" t="s">
        <v>985</v>
      </c>
      <c r="C1321" s="210" t="s">
        <v>986</v>
      </c>
      <c r="D1321" s="211" t="s">
        <v>6902</v>
      </c>
      <c r="E1321" s="212"/>
      <c r="F1321" s="210" t="s">
        <v>986</v>
      </c>
      <c r="G1321" s="212"/>
      <c r="H1321" s="212"/>
      <c r="I1321" s="355"/>
    </row>
    <row r="1322" spans="1:9" ht="9" customHeight="1" x14ac:dyDescent="0.2">
      <c r="A1322" s="177"/>
      <c r="B1322" s="221" t="s">
        <v>985</v>
      </c>
      <c r="C1322" s="210" t="s">
        <v>986</v>
      </c>
      <c r="D1322" s="211" t="s">
        <v>10330</v>
      </c>
      <c r="E1322" s="212"/>
      <c r="F1322" s="210" t="s">
        <v>986</v>
      </c>
      <c r="G1322" s="212"/>
      <c r="H1322" s="212"/>
      <c r="I1322" s="355"/>
    </row>
    <row r="1323" spans="1:9" ht="9" customHeight="1" x14ac:dyDescent="0.2">
      <c r="A1323" s="178"/>
      <c r="B1323" s="221" t="s">
        <v>985</v>
      </c>
      <c r="C1323" s="213" t="s">
        <v>986</v>
      </c>
      <c r="D1323" s="214" t="s">
        <v>10331</v>
      </c>
      <c r="E1323" s="215"/>
      <c r="F1323" s="216">
        <v>25.45</v>
      </c>
      <c r="G1323" s="215"/>
      <c r="H1323" s="215"/>
      <c r="I1323" s="355"/>
    </row>
    <row r="1324" spans="1:9" ht="9" customHeight="1" x14ac:dyDescent="0.2">
      <c r="A1324" s="178"/>
      <c r="B1324" s="221" t="s">
        <v>985</v>
      </c>
      <c r="C1324" s="213" t="s">
        <v>986</v>
      </c>
      <c r="D1324" s="214" t="s">
        <v>10332</v>
      </c>
      <c r="E1324" s="215"/>
      <c r="F1324" s="216">
        <v>26.08</v>
      </c>
      <c r="G1324" s="215"/>
      <c r="H1324" s="215"/>
      <c r="I1324" s="355"/>
    </row>
    <row r="1325" spans="1:9" ht="9" customHeight="1" x14ac:dyDescent="0.2">
      <c r="A1325" s="178"/>
      <c r="B1325" s="221" t="s">
        <v>985</v>
      </c>
      <c r="C1325" s="213" t="s">
        <v>986</v>
      </c>
      <c r="D1325" s="214" t="s">
        <v>10333</v>
      </c>
      <c r="E1325" s="215"/>
      <c r="F1325" s="216">
        <v>26.83</v>
      </c>
      <c r="G1325" s="215"/>
      <c r="H1325" s="215"/>
      <c r="I1325" s="355"/>
    </row>
    <row r="1326" spans="1:9" ht="9" customHeight="1" x14ac:dyDescent="0.2">
      <c r="A1326" s="178"/>
      <c r="B1326" s="221" t="s">
        <v>985</v>
      </c>
      <c r="C1326" s="213" t="s">
        <v>986</v>
      </c>
      <c r="D1326" s="214" t="s">
        <v>10334</v>
      </c>
      <c r="E1326" s="215"/>
      <c r="F1326" s="216">
        <v>26.83</v>
      </c>
      <c r="G1326" s="215"/>
      <c r="H1326" s="215"/>
      <c r="I1326" s="355"/>
    </row>
    <row r="1327" spans="1:9" ht="9" customHeight="1" x14ac:dyDescent="0.2">
      <c r="A1327" s="178"/>
      <c r="B1327" s="221" t="s">
        <v>985</v>
      </c>
      <c r="C1327" s="213" t="s">
        <v>986</v>
      </c>
      <c r="D1327" s="214" t="s">
        <v>10335</v>
      </c>
      <c r="E1327" s="215"/>
      <c r="F1327" s="216">
        <v>17.37</v>
      </c>
      <c r="G1327" s="215"/>
      <c r="H1327" s="215"/>
      <c r="I1327" s="355"/>
    </row>
    <row r="1328" spans="1:9" ht="9" customHeight="1" x14ac:dyDescent="0.2">
      <c r="A1328" s="181"/>
      <c r="B1328" s="221" t="s">
        <v>985</v>
      </c>
      <c r="C1328" s="223" t="s">
        <v>986</v>
      </c>
      <c r="D1328" s="224" t="s">
        <v>988</v>
      </c>
      <c r="E1328" s="225"/>
      <c r="F1328" s="226">
        <v>122.56</v>
      </c>
      <c r="G1328" s="225"/>
      <c r="H1328" s="225"/>
      <c r="I1328" s="355"/>
    </row>
    <row r="1329" spans="1:9" ht="9" customHeight="1" x14ac:dyDescent="0.2">
      <c r="A1329" s="177"/>
      <c r="B1329" s="221" t="s">
        <v>985</v>
      </c>
      <c r="C1329" s="210" t="s">
        <v>986</v>
      </c>
      <c r="D1329" s="211" t="s">
        <v>10336</v>
      </c>
      <c r="E1329" s="212"/>
      <c r="F1329" s="210" t="s">
        <v>986</v>
      </c>
      <c r="G1329" s="212"/>
      <c r="H1329" s="212"/>
      <c r="I1329" s="355"/>
    </row>
    <row r="1330" spans="1:9" ht="9" customHeight="1" x14ac:dyDescent="0.2">
      <c r="A1330" s="178"/>
      <c r="B1330" s="221" t="s">
        <v>985</v>
      </c>
      <c r="C1330" s="213" t="s">
        <v>986</v>
      </c>
      <c r="D1330" s="214" t="s">
        <v>10337</v>
      </c>
      <c r="E1330" s="215"/>
      <c r="F1330" s="216">
        <v>23.68</v>
      </c>
      <c r="G1330" s="215"/>
      <c r="H1330" s="215"/>
      <c r="I1330" s="355"/>
    </row>
    <row r="1331" spans="1:9" ht="9" customHeight="1" x14ac:dyDescent="0.2">
      <c r="A1331" s="179"/>
      <c r="B1331" s="221" t="s">
        <v>985</v>
      </c>
      <c r="C1331" s="217" t="s">
        <v>986</v>
      </c>
      <c r="D1331" s="218" t="s">
        <v>1023</v>
      </c>
      <c r="E1331" s="219"/>
      <c r="F1331" s="220">
        <v>146.24</v>
      </c>
      <c r="G1331" s="219"/>
      <c r="H1331" s="219"/>
      <c r="I1331" s="355"/>
    </row>
    <row r="1332" spans="1:9" ht="24.95" customHeight="1" x14ac:dyDescent="0.25">
      <c r="A1332" s="278" t="s">
        <v>3922</v>
      </c>
      <c r="B1332" s="278" t="s">
        <v>979</v>
      </c>
      <c r="C1332" s="279" t="s">
        <v>7556</v>
      </c>
      <c r="D1332" s="280" t="s">
        <v>7557</v>
      </c>
      <c r="E1332" s="281" t="s">
        <v>106</v>
      </c>
      <c r="F1332" s="282">
        <v>10.91</v>
      </c>
      <c r="G1332" s="67"/>
      <c r="H1332" s="254">
        <f>ROUND(G1332*F1332,2)</f>
        <v>0</v>
      </c>
      <c r="I1332" s="284"/>
    </row>
    <row r="1333" spans="1:9" ht="228" x14ac:dyDescent="0.2">
      <c r="A1333" s="175"/>
      <c r="B1333" s="221" t="s">
        <v>1079</v>
      </c>
      <c r="C1333" s="209"/>
      <c r="D1333" s="227" t="s">
        <v>7558</v>
      </c>
      <c r="E1333" s="209"/>
      <c r="F1333" s="209"/>
      <c r="G1333" s="209"/>
      <c r="H1333" s="209"/>
      <c r="I1333" s="355"/>
    </row>
    <row r="1334" spans="1:9" ht="10.5" customHeight="1" x14ac:dyDescent="0.2">
      <c r="A1334" s="177"/>
      <c r="B1334" s="221" t="s">
        <v>985</v>
      </c>
      <c r="C1334" s="210" t="s">
        <v>986</v>
      </c>
      <c r="D1334" s="211" t="s">
        <v>10495</v>
      </c>
      <c r="E1334" s="212"/>
      <c r="F1334" s="210" t="s">
        <v>986</v>
      </c>
      <c r="G1334" s="212"/>
      <c r="H1334" s="212"/>
      <c r="I1334" s="355"/>
    </row>
    <row r="1335" spans="1:9" ht="10.5" customHeight="1" x14ac:dyDescent="0.2">
      <c r="A1335" s="178"/>
      <c r="B1335" s="221" t="s">
        <v>985</v>
      </c>
      <c r="C1335" s="213" t="s">
        <v>986</v>
      </c>
      <c r="D1335" s="214" t="s">
        <v>10496</v>
      </c>
      <c r="E1335" s="215"/>
      <c r="F1335" s="216">
        <v>10.91</v>
      </c>
      <c r="G1335" s="215"/>
      <c r="H1335" s="215"/>
      <c r="I1335" s="355"/>
    </row>
    <row r="1336" spans="1:9" ht="24.95" customHeight="1" x14ac:dyDescent="0.25">
      <c r="A1336" s="278" t="s">
        <v>3926</v>
      </c>
      <c r="B1336" s="278" t="s">
        <v>979</v>
      </c>
      <c r="C1336" s="279" t="s">
        <v>6906</v>
      </c>
      <c r="D1336" s="280" t="s">
        <v>6907</v>
      </c>
      <c r="E1336" s="281" t="s">
        <v>125</v>
      </c>
      <c r="F1336" s="282">
        <v>48.32</v>
      </c>
      <c r="G1336" s="67"/>
      <c r="H1336" s="254">
        <f>ROUND(G1336*F1336,2)</f>
        <v>0</v>
      </c>
      <c r="I1336" s="284"/>
    </row>
    <row r="1337" spans="1:9" ht="72" x14ac:dyDescent="0.2">
      <c r="A1337" s="175"/>
      <c r="B1337" s="221" t="s">
        <v>1079</v>
      </c>
      <c r="C1337" s="209"/>
      <c r="D1337" s="227" t="s">
        <v>6908</v>
      </c>
      <c r="E1337" s="209"/>
      <c r="F1337" s="209"/>
      <c r="G1337" s="209"/>
      <c r="H1337" s="209"/>
      <c r="I1337" s="355"/>
    </row>
    <row r="1338" spans="1:9" ht="10.5" customHeight="1" x14ac:dyDescent="0.2">
      <c r="A1338" s="177"/>
      <c r="B1338" s="221" t="s">
        <v>985</v>
      </c>
      <c r="C1338" s="210" t="s">
        <v>986</v>
      </c>
      <c r="D1338" s="211" t="s">
        <v>10087</v>
      </c>
      <c r="E1338" s="212"/>
      <c r="F1338" s="210" t="s">
        <v>986</v>
      </c>
      <c r="G1338" s="212"/>
      <c r="H1338" s="212"/>
      <c r="I1338" s="355"/>
    </row>
    <row r="1339" spans="1:9" ht="10.5" customHeight="1" x14ac:dyDescent="0.2">
      <c r="A1339" s="178"/>
      <c r="B1339" s="221" t="s">
        <v>985</v>
      </c>
      <c r="C1339" s="213" t="s">
        <v>986</v>
      </c>
      <c r="D1339" s="214" t="s">
        <v>10776</v>
      </c>
      <c r="E1339" s="215"/>
      <c r="F1339" s="216">
        <v>0</v>
      </c>
      <c r="G1339" s="215"/>
      <c r="H1339" s="215"/>
      <c r="I1339" s="355"/>
    </row>
    <row r="1340" spans="1:9" ht="10.5" customHeight="1" x14ac:dyDescent="0.2">
      <c r="A1340" s="178"/>
      <c r="B1340" s="221" t="s">
        <v>985</v>
      </c>
      <c r="C1340" s="213" t="s">
        <v>986</v>
      </c>
      <c r="D1340" s="214" t="s">
        <v>10777</v>
      </c>
      <c r="E1340" s="215"/>
      <c r="F1340" s="216">
        <v>12.2</v>
      </c>
      <c r="G1340" s="215"/>
      <c r="H1340" s="215"/>
      <c r="I1340" s="355"/>
    </row>
    <row r="1341" spans="1:9" ht="10.5" customHeight="1" x14ac:dyDescent="0.2">
      <c r="A1341" s="181"/>
      <c r="B1341" s="221" t="s">
        <v>985</v>
      </c>
      <c r="C1341" s="223" t="s">
        <v>986</v>
      </c>
      <c r="D1341" s="224" t="s">
        <v>988</v>
      </c>
      <c r="E1341" s="225"/>
      <c r="F1341" s="226">
        <v>12.2</v>
      </c>
      <c r="G1341" s="225"/>
      <c r="H1341" s="225"/>
      <c r="I1341" s="355"/>
    </row>
    <row r="1342" spans="1:9" ht="10.5" customHeight="1" x14ac:dyDescent="0.2">
      <c r="A1342" s="177"/>
      <c r="B1342" s="221" t="s">
        <v>985</v>
      </c>
      <c r="C1342" s="210" t="s">
        <v>986</v>
      </c>
      <c r="D1342" s="211" t="s">
        <v>9986</v>
      </c>
      <c r="E1342" s="212"/>
      <c r="F1342" s="210" t="s">
        <v>986</v>
      </c>
      <c r="G1342" s="212"/>
      <c r="H1342" s="212"/>
      <c r="I1342" s="355"/>
    </row>
    <row r="1343" spans="1:9" ht="10.5" customHeight="1" x14ac:dyDescent="0.2">
      <c r="A1343" s="178"/>
      <c r="B1343" s="221" t="s">
        <v>985</v>
      </c>
      <c r="C1343" s="213" t="s">
        <v>986</v>
      </c>
      <c r="D1343" s="214" t="s">
        <v>10778</v>
      </c>
      <c r="E1343" s="215"/>
      <c r="F1343" s="216">
        <v>0</v>
      </c>
      <c r="G1343" s="215"/>
      <c r="H1343" s="215"/>
      <c r="I1343" s="355"/>
    </row>
    <row r="1344" spans="1:9" ht="10.5" customHeight="1" x14ac:dyDescent="0.2">
      <c r="A1344" s="181"/>
      <c r="B1344" s="221" t="s">
        <v>985</v>
      </c>
      <c r="C1344" s="223" t="s">
        <v>986</v>
      </c>
      <c r="D1344" s="224" t="s">
        <v>988</v>
      </c>
      <c r="E1344" s="225"/>
      <c r="F1344" s="226">
        <v>0</v>
      </c>
      <c r="G1344" s="225"/>
      <c r="H1344" s="225"/>
      <c r="I1344" s="355"/>
    </row>
    <row r="1345" spans="1:9" ht="10.5" customHeight="1" x14ac:dyDescent="0.2">
      <c r="A1345" s="177"/>
      <c r="B1345" s="221" t="s">
        <v>985</v>
      </c>
      <c r="C1345" s="210" t="s">
        <v>986</v>
      </c>
      <c r="D1345" s="211" t="s">
        <v>10483</v>
      </c>
      <c r="E1345" s="212"/>
      <c r="F1345" s="210" t="s">
        <v>986</v>
      </c>
      <c r="G1345" s="212"/>
      <c r="H1345" s="212"/>
      <c r="I1345" s="355"/>
    </row>
    <row r="1346" spans="1:9" ht="10.5" customHeight="1" x14ac:dyDescent="0.2">
      <c r="A1346" s="178"/>
      <c r="B1346" s="221" t="s">
        <v>985</v>
      </c>
      <c r="C1346" s="213" t="s">
        <v>986</v>
      </c>
      <c r="D1346" s="214" t="s">
        <v>10779</v>
      </c>
      <c r="E1346" s="215"/>
      <c r="F1346" s="216">
        <v>11.8</v>
      </c>
      <c r="G1346" s="215"/>
      <c r="H1346" s="215"/>
      <c r="I1346" s="355"/>
    </row>
    <row r="1347" spans="1:9" ht="10.5" customHeight="1" x14ac:dyDescent="0.2">
      <c r="A1347" s="181"/>
      <c r="B1347" s="221" t="s">
        <v>985</v>
      </c>
      <c r="C1347" s="223" t="s">
        <v>986</v>
      </c>
      <c r="D1347" s="224" t="s">
        <v>988</v>
      </c>
      <c r="E1347" s="225"/>
      <c r="F1347" s="226">
        <v>11.8</v>
      </c>
      <c r="G1347" s="225"/>
      <c r="H1347" s="225"/>
      <c r="I1347" s="355"/>
    </row>
    <row r="1348" spans="1:9" ht="10.5" customHeight="1" x14ac:dyDescent="0.2">
      <c r="A1348" s="177"/>
      <c r="B1348" s="221" t="s">
        <v>985</v>
      </c>
      <c r="C1348" s="210" t="s">
        <v>986</v>
      </c>
      <c r="D1348" s="211" t="s">
        <v>10323</v>
      </c>
      <c r="E1348" s="212"/>
      <c r="F1348" s="210" t="s">
        <v>986</v>
      </c>
      <c r="G1348" s="212"/>
      <c r="H1348" s="212"/>
      <c r="I1348" s="355"/>
    </row>
    <row r="1349" spans="1:9" ht="10.5" customHeight="1" x14ac:dyDescent="0.2">
      <c r="A1349" s="178"/>
      <c r="B1349" s="221" t="s">
        <v>985</v>
      </c>
      <c r="C1349" s="213" t="s">
        <v>986</v>
      </c>
      <c r="D1349" s="214" t="s">
        <v>10780</v>
      </c>
      <c r="E1349" s="215"/>
      <c r="F1349" s="216">
        <v>15.23</v>
      </c>
      <c r="G1349" s="215"/>
      <c r="H1349" s="215"/>
      <c r="I1349" s="355"/>
    </row>
    <row r="1350" spans="1:9" ht="10.5" customHeight="1" x14ac:dyDescent="0.2">
      <c r="A1350" s="181"/>
      <c r="B1350" s="221" t="s">
        <v>985</v>
      </c>
      <c r="C1350" s="223" t="s">
        <v>986</v>
      </c>
      <c r="D1350" s="224" t="s">
        <v>988</v>
      </c>
      <c r="E1350" s="225"/>
      <c r="F1350" s="226">
        <v>15.23</v>
      </c>
      <c r="G1350" s="225"/>
      <c r="H1350" s="225"/>
      <c r="I1350" s="355"/>
    </row>
    <row r="1351" spans="1:9" ht="10.5" customHeight="1" x14ac:dyDescent="0.2">
      <c r="A1351" s="177"/>
      <c r="B1351" s="221" t="s">
        <v>985</v>
      </c>
      <c r="C1351" s="210" t="s">
        <v>986</v>
      </c>
      <c r="D1351" s="211" t="s">
        <v>10485</v>
      </c>
      <c r="E1351" s="212"/>
      <c r="F1351" s="210" t="s">
        <v>986</v>
      </c>
      <c r="G1351" s="212"/>
      <c r="H1351" s="212"/>
      <c r="I1351" s="355"/>
    </row>
    <row r="1352" spans="1:9" ht="10.5" customHeight="1" x14ac:dyDescent="0.2">
      <c r="A1352" s="178"/>
      <c r="B1352" s="221" t="s">
        <v>985</v>
      </c>
      <c r="C1352" s="213" t="s">
        <v>986</v>
      </c>
      <c r="D1352" s="214" t="s">
        <v>10781</v>
      </c>
      <c r="E1352" s="215"/>
      <c r="F1352" s="216">
        <v>9.09</v>
      </c>
      <c r="G1352" s="215"/>
      <c r="H1352" s="215"/>
      <c r="I1352" s="355"/>
    </row>
    <row r="1353" spans="1:9" ht="10.5" customHeight="1" x14ac:dyDescent="0.2">
      <c r="A1353" s="179"/>
      <c r="B1353" s="221" t="s">
        <v>985</v>
      </c>
      <c r="C1353" s="217" t="s">
        <v>986</v>
      </c>
      <c r="D1353" s="218" t="s">
        <v>1023</v>
      </c>
      <c r="E1353" s="219"/>
      <c r="F1353" s="220">
        <v>48.320000000000007</v>
      </c>
      <c r="G1353" s="219"/>
      <c r="H1353" s="219"/>
      <c r="I1353" s="355"/>
    </row>
    <row r="1354" spans="1:9" ht="24.95" customHeight="1" x14ac:dyDescent="0.25">
      <c r="A1354" s="278" t="s">
        <v>3931</v>
      </c>
      <c r="B1354" s="278" t="s">
        <v>979</v>
      </c>
      <c r="C1354" s="279" t="s">
        <v>6915</v>
      </c>
      <c r="D1354" s="280" t="s">
        <v>6916</v>
      </c>
      <c r="E1354" s="281" t="s">
        <v>106</v>
      </c>
      <c r="F1354" s="282">
        <v>31.72</v>
      </c>
      <c r="G1354" s="67"/>
      <c r="H1354" s="254">
        <f>ROUND(G1354*F1354,2)</f>
        <v>0</v>
      </c>
      <c r="I1354" s="284"/>
    </row>
    <row r="1355" spans="1:9" ht="10.5" customHeight="1" x14ac:dyDescent="0.2">
      <c r="A1355" s="177"/>
      <c r="B1355" s="221" t="s">
        <v>985</v>
      </c>
      <c r="C1355" s="210" t="s">
        <v>986</v>
      </c>
      <c r="D1355" s="211" t="s">
        <v>6207</v>
      </c>
      <c r="E1355" s="212"/>
      <c r="F1355" s="210" t="s">
        <v>986</v>
      </c>
      <c r="G1355" s="212"/>
      <c r="H1355" s="212"/>
      <c r="I1355" s="355"/>
    </row>
    <row r="1356" spans="1:9" ht="10.5" customHeight="1" x14ac:dyDescent="0.2">
      <c r="A1356" s="178"/>
      <c r="B1356" s="221" t="s">
        <v>985</v>
      </c>
      <c r="C1356" s="213" t="s">
        <v>986</v>
      </c>
      <c r="D1356" s="214" t="s">
        <v>10771</v>
      </c>
      <c r="E1356" s="215"/>
      <c r="F1356" s="216">
        <v>31.72</v>
      </c>
      <c r="G1356" s="215"/>
      <c r="H1356" s="215"/>
      <c r="I1356" s="355"/>
    </row>
    <row r="1357" spans="1:9" ht="24.95" customHeight="1" x14ac:dyDescent="0.25">
      <c r="A1357" s="278" t="s">
        <v>3935</v>
      </c>
      <c r="B1357" s="278" t="s">
        <v>979</v>
      </c>
      <c r="C1357" s="279" t="s">
        <v>6919</v>
      </c>
      <c r="D1357" s="280" t="s">
        <v>6920</v>
      </c>
      <c r="E1357" s="281" t="s">
        <v>1169</v>
      </c>
      <c r="F1357" s="282">
        <v>6686.8940000000002</v>
      </c>
      <c r="G1357" s="67"/>
      <c r="H1357" s="254">
        <f>ROUND(G1357*F1357,2)</f>
        <v>0</v>
      </c>
      <c r="I1357" s="284"/>
    </row>
    <row r="1358" spans="1:9" ht="24.95" customHeight="1" x14ac:dyDescent="0.25">
      <c r="A1358" s="298"/>
      <c r="B1358" s="351" t="s">
        <v>977</v>
      </c>
      <c r="C1358" s="352" t="s">
        <v>1235</v>
      </c>
      <c r="D1358" s="352" t="s">
        <v>975</v>
      </c>
      <c r="E1358" s="353"/>
      <c r="F1358" s="354"/>
      <c r="G1358" s="354"/>
      <c r="H1358" s="116">
        <f>SUM(H1359:H1372)</f>
        <v>0</v>
      </c>
      <c r="I1358" s="277"/>
    </row>
    <row r="1359" spans="1:9" ht="24.95" customHeight="1" x14ac:dyDescent="0.25">
      <c r="A1359" s="278" t="s">
        <v>3940</v>
      </c>
      <c r="B1359" s="278" t="s">
        <v>979</v>
      </c>
      <c r="C1359" s="279" t="s">
        <v>4158</v>
      </c>
      <c r="D1359" s="280" t="s">
        <v>4159</v>
      </c>
      <c r="E1359" s="281" t="s">
        <v>106</v>
      </c>
      <c r="F1359" s="282">
        <v>743.12</v>
      </c>
      <c r="G1359" s="67"/>
      <c r="H1359" s="254">
        <f>ROUND(G1359*F1359,2)</f>
        <v>0</v>
      </c>
      <c r="I1359" s="284"/>
    </row>
    <row r="1360" spans="1:9" ht="10.5" customHeight="1" x14ac:dyDescent="0.2">
      <c r="A1360" s="177"/>
      <c r="B1360" s="221" t="s">
        <v>985</v>
      </c>
      <c r="C1360" s="210" t="s">
        <v>986</v>
      </c>
      <c r="D1360" s="211" t="s">
        <v>3546</v>
      </c>
      <c r="E1360" s="212"/>
      <c r="F1360" s="210" t="s">
        <v>986</v>
      </c>
      <c r="G1360" s="212"/>
      <c r="H1360" s="212"/>
      <c r="I1360" s="355"/>
    </row>
    <row r="1361" spans="1:9" ht="10.5" customHeight="1" x14ac:dyDescent="0.2">
      <c r="A1361" s="178"/>
      <c r="B1361" s="221" t="s">
        <v>985</v>
      </c>
      <c r="C1361" s="213" t="s">
        <v>986</v>
      </c>
      <c r="D1361" s="214" t="s">
        <v>10782</v>
      </c>
      <c r="E1361" s="215"/>
      <c r="F1361" s="216">
        <v>743.12</v>
      </c>
      <c r="G1361" s="215"/>
      <c r="H1361" s="215"/>
      <c r="I1361" s="355"/>
    </row>
    <row r="1362" spans="1:9" ht="24.95" customHeight="1" x14ac:dyDescent="0.25">
      <c r="A1362" s="278" t="s">
        <v>3944</v>
      </c>
      <c r="B1362" s="278" t="s">
        <v>979</v>
      </c>
      <c r="C1362" s="279" t="s">
        <v>10783</v>
      </c>
      <c r="D1362" s="280" t="s">
        <v>10784</v>
      </c>
      <c r="E1362" s="281" t="s">
        <v>106</v>
      </c>
      <c r="F1362" s="282">
        <v>743.12</v>
      </c>
      <c r="G1362" s="67"/>
      <c r="H1362" s="254">
        <f>ROUND(G1362*F1362,2)</f>
        <v>0</v>
      </c>
      <c r="I1362" s="284"/>
    </row>
    <row r="1363" spans="1:9" ht="36" x14ac:dyDescent="0.2">
      <c r="A1363" s="175"/>
      <c r="B1363" s="221" t="s">
        <v>1079</v>
      </c>
      <c r="C1363" s="209"/>
      <c r="D1363" s="227" t="s">
        <v>10785</v>
      </c>
      <c r="E1363" s="209"/>
      <c r="F1363" s="209"/>
      <c r="G1363" s="209"/>
      <c r="H1363" s="209"/>
      <c r="I1363" s="355"/>
    </row>
    <row r="1364" spans="1:9" s="46" customFormat="1" ht="10.5" customHeight="1" x14ac:dyDescent="0.25">
      <c r="A1364" s="177"/>
      <c r="B1364" s="221" t="s">
        <v>985</v>
      </c>
      <c r="C1364" s="210" t="s">
        <v>986</v>
      </c>
      <c r="D1364" s="211" t="s">
        <v>3546</v>
      </c>
      <c r="E1364" s="212"/>
      <c r="F1364" s="210" t="s">
        <v>986</v>
      </c>
      <c r="G1364" s="212"/>
      <c r="H1364" s="212"/>
      <c r="I1364" s="355"/>
    </row>
    <row r="1365" spans="1:9" ht="10.5" customHeight="1" x14ac:dyDescent="0.2">
      <c r="A1365" s="178"/>
      <c r="B1365" s="221" t="s">
        <v>985</v>
      </c>
      <c r="C1365" s="213" t="s">
        <v>986</v>
      </c>
      <c r="D1365" s="214" t="s">
        <v>10782</v>
      </c>
      <c r="E1365" s="215"/>
      <c r="F1365" s="216">
        <v>743.12</v>
      </c>
      <c r="G1365" s="215"/>
      <c r="H1365" s="215"/>
      <c r="I1365" s="355"/>
    </row>
    <row r="1366" spans="1:9" ht="24.95" customHeight="1" x14ac:dyDescent="0.25">
      <c r="A1366" s="278" t="s">
        <v>3949</v>
      </c>
      <c r="B1366" s="278" t="s">
        <v>979</v>
      </c>
      <c r="C1366" s="279" t="s">
        <v>10786</v>
      </c>
      <c r="D1366" s="280" t="s">
        <v>10787</v>
      </c>
      <c r="E1366" s="281" t="s">
        <v>106</v>
      </c>
      <c r="F1366" s="282">
        <v>743.12</v>
      </c>
      <c r="G1366" s="67"/>
      <c r="H1366" s="254">
        <f>ROUND(G1366*F1366,2)</f>
        <v>0</v>
      </c>
      <c r="I1366" s="284"/>
    </row>
    <row r="1367" spans="1:9" ht="72" x14ac:dyDescent="0.2">
      <c r="A1367" s="175"/>
      <c r="B1367" s="221" t="s">
        <v>1079</v>
      </c>
      <c r="C1367" s="209"/>
      <c r="D1367" s="227" t="s">
        <v>10788</v>
      </c>
      <c r="E1367" s="209"/>
      <c r="F1367" s="209"/>
      <c r="G1367" s="209"/>
      <c r="H1367" s="209"/>
      <c r="I1367" s="355"/>
    </row>
    <row r="1368" spans="1:9" ht="10.5" customHeight="1" x14ac:dyDescent="0.2">
      <c r="A1368" s="177"/>
      <c r="B1368" s="221" t="s">
        <v>985</v>
      </c>
      <c r="C1368" s="210" t="s">
        <v>986</v>
      </c>
      <c r="D1368" s="211" t="s">
        <v>3546</v>
      </c>
      <c r="E1368" s="212"/>
      <c r="F1368" s="210" t="s">
        <v>986</v>
      </c>
      <c r="G1368" s="212"/>
      <c r="H1368" s="212"/>
      <c r="I1368" s="355"/>
    </row>
    <row r="1369" spans="1:9" ht="10.5" customHeight="1" x14ac:dyDescent="0.2">
      <c r="A1369" s="178"/>
      <c r="B1369" s="221" t="s">
        <v>985</v>
      </c>
      <c r="C1369" s="213" t="s">
        <v>986</v>
      </c>
      <c r="D1369" s="214" t="s">
        <v>10782</v>
      </c>
      <c r="E1369" s="215"/>
      <c r="F1369" s="216">
        <v>743.12</v>
      </c>
      <c r="G1369" s="215"/>
      <c r="H1369" s="215"/>
      <c r="I1369" s="355"/>
    </row>
    <row r="1370" spans="1:9" ht="24.95" customHeight="1" x14ac:dyDescent="0.25">
      <c r="A1370" s="278" t="s">
        <v>3953</v>
      </c>
      <c r="B1370" s="278" t="s">
        <v>979</v>
      </c>
      <c r="C1370" s="279" t="s">
        <v>10789</v>
      </c>
      <c r="D1370" s="280" t="s">
        <v>10790</v>
      </c>
      <c r="E1370" s="281" t="s">
        <v>106</v>
      </c>
      <c r="F1370" s="282">
        <v>743.12</v>
      </c>
      <c r="G1370" s="67"/>
      <c r="H1370" s="254">
        <f>ROUND(G1370*F1370,2)</f>
        <v>0</v>
      </c>
      <c r="I1370" s="284"/>
    </row>
    <row r="1371" spans="1:9" ht="10.5" customHeight="1" x14ac:dyDescent="0.2">
      <c r="A1371" s="177"/>
      <c r="B1371" s="221" t="s">
        <v>985</v>
      </c>
      <c r="C1371" s="210" t="s">
        <v>986</v>
      </c>
      <c r="D1371" s="211" t="s">
        <v>3546</v>
      </c>
      <c r="E1371" s="212"/>
      <c r="F1371" s="210" t="s">
        <v>986</v>
      </c>
      <c r="G1371" s="212"/>
      <c r="H1371" s="212"/>
      <c r="I1371" s="355"/>
    </row>
    <row r="1372" spans="1:9" ht="10.5" customHeight="1" x14ac:dyDescent="0.2">
      <c r="A1372" s="178"/>
      <c r="B1372" s="221" t="s">
        <v>985</v>
      </c>
      <c r="C1372" s="213" t="s">
        <v>986</v>
      </c>
      <c r="D1372" s="214" t="s">
        <v>10782</v>
      </c>
      <c r="E1372" s="215"/>
      <c r="F1372" s="216">
        <v>743.12</v>
      </c>
      <c r="G1372" s="215"/>
      <c r="H1372" s="215"/>
      <c r="I1372" s="355"/>
    </row>
    <row r="1373" spans="1:9" ht="24.95" customHeight="1" x14ac:dyDescent="0.25">
      <c r="A1373" s="298"/>
      <c r="B1373" s="351" t="s">
        <v>977</v>
      </c>
      <c r="C1373" s="352" t="s">
        <v>68</v>
      </c>
      <c r="D1373" s="352" t="s">
        <v>976</v>
      </c>
      <c r="E1373" s="353"/>
      <c r="F1373" s="354"/>
      <c r="G1373" s="354"/>
      <c r="H1373" s="116">
        <f>SUM(H1374:H1455)</f>
        <v>0</v>
      </c>
      <c r="I1373" s="277"/>
    </row>
    <row r="1374" spans="1:9" ht="24.95" customHeight="1" x14ac:dyDescent="0.25">
      <c r="A1374" s="278" t="s">
        <v>3957</v>
      </c>
      <c r="B1374" s="278" t="s">
        <v>979</v>
      </c>
      <c r="C1374" s="279" t="s">
        <v>1254</v>
      </c>
      <c r="D1374" s="280" t="s">
        <v>6921</v>
      </c>
      <c r="E1374" s="281" t="s">
        <v>106</v>
      </c>
      <c r="F1374" s="282">
        <v>80.403000000000006</v>
      </c>
      <c r="G1374" s="67"/>
      <c r="H1374" s="254">
        <f>ROUND(G1374*F1374,2)</f>
        <v>0</v>
      </c>
      <c r="I1374" s="284"/>
    </row>
    <row r="1375" spans="1:9" ht="9" customHeight="1" x14ac:dyDescent="0.2">
      <c r="A1375" s="177"/>
      <c r="B1375" s="221" t="s">
        <v>985</v>
      </c>
      <c r="C1375" s="210" t="s">
        <v>986</v>
      </c>
      <c r="D1375" s="211" t="s">
        <v>6091</v>
      </c>
      <c r="E1375" s="212"/>
      <c r="F1375" s="210" t="s">
        <v>986</v>
      </c>
      <c r="G1375" s="212"/>
      <c r="H1375" s="212"/>
      <c r="I1375" s="355"/>
    </row>
    <row r="1376" spans="1:9" ht="9" customHeight="1" x14ac:dyDescent="0.2">
      <c r="A1376" s="178"/>
      <c r="B1376" s="221" t="s">
        <v>985</v>
      </c>
      <c r="C1376" s="213" t="s">
        <v>986</v>
      </c>
      <c r="D1376" s="214" t="s">
        <v>10791</v>
      </c>
      <c r="E1376" s="215"/>
      <c r="F1376" s="216">
        <v>0</v>
      </c>
      <c r="G1376" s="215"/>
      <c r="H1376" s="215"/>
      <c r="I1376" s="355"/>
    </row>
    <row r="1377" spans="1:9" ht="9" customHeight="1" x14ac:dyDescent="0.2">
      <c r="A1377" s="178"/>
      <c r="B1377" s="221" t="s">
        <v>985</v>
      </c>
      <c r="C1377" s="213" t="s">
        <v>986</v>
      </c>
      <c r="D1377" s="214" t="s">
        <v>10792</v>
      </c>
      <c r="E1377" s="215"/>
      <c r="F1377" s="216">
        <v>31.463000000000001</v>
      </c>
      <c r="G1377" s="215"/>
      <c r="H1377" s="215"/>
      <c r="I1377" s="355"/>
    </row>
    <row r="1378" spans="1:9" ht="9" customHeight="1" x14ac:dyDescent="0.2">
      <c r="A1378" s="181"/>
      <c r="B1378" s="221" t="s">
        <v>985</v>
      </c>
      <c r="C1378" s="223" t="s">
        <v>986</v>
      </c>
      <c r="D1378" s="224" t="s">
        <v>988</v>
      </c>
      <c r="E1378" s="225"/>
      <c r="F1378" s="226">
        <v>31.463000000000001</v>
      </c>
      <c r="G1378" s="225"/>
      <c r="H1378" s="225"/>
      <c r="I1378" s="355"/>
    </row>
    <row r="1379" spans="1:9" s="46" customFormat="1" ht="9" customHeight="1" x14ac:dyDescent="0.25">
      <c r="A1379" s="177"/>
      <c r="B1379" s="221" t="s">
        <v>985</v>
      </c>
      <c r="C1379" s="210" t="s">
        <v>986</v>
      </c>
      <c r="D1379" s="211" t="s">
        <v>10793</v>
      </c>
      <c r="E1379" s="212"/>
      <c r="F1379" s="210" t="s">
        <v>986</v>
      </c>
      <c r="G1379" s="212"/>
      <c r="H1379" s="212"/>
      <c r="I1379" s="355"/>
    </row>
    <row r="1380" spans="1:9" ht="9" customHeight="1" x14ac:dyDescent="0.2">
      <c r="A1380" s="178"/>
      <c r="B1380" s="221" t="s">
        <v>985</v>
      </c>
      <c r="C1380" s="213" t="s">
        <v>986</v>
      </c>
      <c r="D1380" s="214" t="s">
        <v>10268</v>
      </c>
      <c r="E1380" s="215"/>
      <c r="F1380" s="216">
        <v>10.75</v>
      </c>
      <c r="G1380" s="215"/>
      <c r="H1380" s="215"/>
      <c r="I1380" s="355"/>
    </row>
    <row r="1381" spans="1:9" ht="9" customHeight="1" x14ac:dyDescent="0.2">
      <c r="A1381" s="178"/>
      <c r="B1381" s="221" t="s">
        <v>985</v>
      </c>
      <c r="C1381" s="213" t="s">
        <v>986</v>
      </c>
      <c r="D1381" s="214" t="s">
        <v>10269</v>
      </c>
      <c r="E1381" s="215"/>
      <c r="F1381" s="216">
        <v>10.37</v>
      </c>
      <c r="G1381" s="215"/>
      <c r="H1381" s="215"/>
      <c r="I1381" s="355"/>
    </row>
    <row r="1382" spans="1:9" ht="9" customHeight="1" x14ac:dyDescent="0.2">
      <c r="A1382" s="178"/>
      <c r="B1382" s="221" t="s">
        <v>985</v>
      </c>
      <c r="C1382" s="213" t="s">
        <v>986</v>
      </c>
      <c r="D1382" s="214" t="s">
        <v>10794</v>
      </c>
      <c r="E1382" s="215"/>
      <c r="F1382" s="216">
        <v>69.63</v>
      </c>
      <c r="G1382" s="215"/>
      <c r="H1382" s="215"/>
      <c r="I1382" s="355"/>
    </row>
    <row r="1383" spans="1:9" ht="9" customHeight="1" x14ac:dyDescent="0.2">
      <c r="A1383" s="178"/>
      <c r="B1383" s="221" t="s">
        <v>985</v>
      </c>
      <c r="C1383" s="213" t="s">
        <v>986</v>
      </c>
      <c r="D1383" s="214" t="s">
        <v>10795</v>
      </c>
      <c r="E1383" s="215"/>
      <c r="F1383" s="216">
        <v>-59.57</v>
      </c>
      <c r="G1383" s="215"/>
      <c r="H1383" s="215"/>
      <c r="I1383" s="355"/>
    </row>
    <row r="1384" spans="1:9" ht="9" customHeight="1" x14ac:dyDescent="0.2">
      <c r="A1384" s="178"/>
      <c r="B1384" s="221" t="s">
        <v>985</v>
      </c>
      <c r="C1384" s="213" t="s">
        <v>986</v>
      </c>
      <c r="D1384" s="214" t="s">
        <v>10272</v>
      </c>
      <c r="E1384" s="215"/>
      <c r="F1384" s="216">
        <v>7.22</v>
      </c>
      <c r="G1384" s="215"/>
      <c r="H1384" s="215"/>
      <c r="I1384" s="355"/>
    </row>
    <row r="1385" spans="1:9" ht="9" customHeight="1" x14ac:dyDescent="0.2">
      <c r="A1385" s="178"/>
      <c r="B1385" s="221" t="s">
        <v>985</v>
      </c>
      <c r="C1385" s="213" t="s">
        <v>986</v>
      </c>
      <c r="D1385" s="214" t="s">
        <v>10273</v>
      </c>
      <c r="E1385" s="215"/>
      <c r="F1385" s="216">
        <v>10.54</v>
      </c>
      <c r="G1385" s="215"/>
      <c r="H1385" s="215"/>
      <c r="I1385" s="355"/>
    </row>
    <row r="1386" spans="1:9" ht="9" customHeight="1" x14ac:dyDescent="0.2">
      <c r="A1386" s="181"/>
      <c r="B1386" s="221" t="s">
        <v>985</v>
      </c>
      <c r="C1386" s="223" t="s">
        <v>986</v>
      </c>
      <c r="D1386" s="224" t="s">
        <v>988</v>
      </c>
      <c r="E1386" s="225"/>
      <c r="F1386" s="226">
        <v>48.94</v>
      </c>
      <c r="G1386" s="225"/>
      <c r="H1386" s="225"/>
      <c r="I1386" s="355"/>
    </row>
    <row r="1387" spans="1:9" ht="9" customHeight="1" x14ac:dyDescent="0.2">
      <c r="A1387" s="179"/>
      <c r="B1387" s="221" t="s">
        <v>985</v>
      </c>
      <c r="C1387" s="217" t="s">
        <v>986</v>
      </c>
      <c r="D1387" s="218" t="s">
        <v>1023</v>
      </c>
      <c r="E1387" s="219"/>
      <c r="F1387" s="220">
        <v>80.402999999999992</v>
      </c>
      <c r="G1387" s="219"/>
      <c r="H1387" s="219"/>
      <c r="I1387" s="355"/>
    </row>
    <row r="1388" spans="1:9" ht="24.95" customHeight="1" x14ac:dyDescent="0.25">
      <c r="A1388" s="278" t="s">
        <v>3962</v>
      </c>
      <c r="B1388" s="278" t="s">
        <v>979</v>
      </c>
      <c r="C1388" s="279" t="s">
        <v>1259</v>
      </c>
      <c r="D1388" s="280" t="s">
        <v>6930</v>
      </c>
      <c r="E1388" s="281" t="s">
        <v>106</v>
      </c>
      <c r="F1388" s="282">
        <v>80.403000000000006</v>
      </c>
      <c r="G1388" s="67"/>
      <c r="H1388" s="254">
        <f>ROUND(G1388*F1388,2)</f>
        <v>0</v>
      </c>
      <c r="I1388" s="284"/>
    </row>
    <row r="1389" spans="1:9" ht="10.5" customHeight="1" x14ac:dyDescent="0.2">
      <c r="A1389" s="177"/>
      <c r="B1389" s="221" t="s">
        <v>985</v>
      </c>
      <c r="C1389" s="210" t="s">
        <v>986</v>
      </c>
      <c r="D1389" s="211" t="s">
        <v>6091</v>
      </c>
      <c r="E1389" s="212"/>
      <c r="F1389" s="210" t="s">
        <v>986</v>
      </c>
      <c r="G1389" s="212"/>
      <c r="H1389" s="212"/>
      <c r="I1389" s="355"/>
    </row>
    <row r="1390" spans="1:9" ht="10.5" customHeight="1" x14ac:dyDescent="0.2">
      <c r="A1390" s="178"/>
      <c r="B1390" s="221" t="s">
        <v>985</v>
      </c>
      <c r="C1390" s="213" t="s">
        <v>986</v>
      </c>
      <c r="D1390" s="214" t="s">
        <v>10791</v>
      </c>
      <c r="E1390" s="215"/>
      <c r="F1390" s="216">
        <v>0</v>
      </c>
      <c r="G1390" s="215"/>
      <c r="H1390" s="215"/>
      <c r="I1390" s="355"/>
    </row>
    <row r="1391" spans="1:9" ht="10.5" customHeight="1" x14ac:dyDescent="0.2">
      <c r="A1391" s="178"/>
      <c r="B1391" s="221" t="s">
        <v>985</v>
      </c>
      <c r="C1391" s="213" t="s">
        <v>986</v>
      </c>
      <c r="D1391" s="214" t="s">
        <v>10792</v>
      </c>
      <c r="E1391" s="215"/>
      <c r="F1391" s="216">
        <v>31.463000000000001</v>
      </c>
      <c r="G1391" s="215"/>
      <c r="H1391" s="215"/>
      <c r="I1391" s="355"/>
    </row>
    <row r="1392" spans="1:9" ht="10.5" customHeight="1" x14ac:dyDescent="0.2">
      <c r="A1392" s="181"/>
      <c r="B1392" s="221" t="s">
        <v>985</v>
      </c>
      <c r="C1392" s="223" t="s">
        <v>986</v>
      </c>
      <c r="D1392" s="224" t="s">
        <v>988</v>
      </c>
      <c r="E1392" s="225"/>
      <c r="F1392" s="226">
        <v>31.463000000000001</v>
      </c>
      <c r="G1392" s="225"/>
      <c r="H1392" s="225"/>
      <c r="I1392" s="355"/>
    </row>
    <row r="1393" spans="1:9" ht="10.5" customHeight="1" x14ac:dyDescent="0.2">
      <c r="A1393" s="177"/>
      <c r="B1393" s="221" t="s">
        <v>985</v>
      </c>
      <c r="C1393" s="210" t="s">
        <v>986</v>
      </c>
      <c r="D1393" s="211" t="s">
        <v>10793</v>
      </c>
      <c r="E1393" s="212"/>
      <c r="F1393" s="210" t="s">
        <v>986</v>
      </c>
      <c r="G1393" s="212"/>
      <c r="H1393" s="212"/>
      <c r="I1393" s="355"/>
    </row>
    <row r="1394" spans="1:9" ht="10.5" customHeight="1" x14ac:dyDescent="0.2">
      <c r="A1394" s="178"/>
      <c r="B1394" s="221" t="s">
        <v>985</v>
      </c>
      <c r="C1394" s="213" t="s">
        <v>986</v>
      </c>
      <c r="D1394" s="214" t="s">
        <v>10268</v>
      </c>
      <c r="E1394" s="215"/>
      <c r="F1394" s="216">
        <v>10.75</v>
      </c>
      <c r="G1394" s="215"/>
      <c r="H1394" s="215"/>
      <c r="I1394" s="355"/>
    </row>
    <row r="1395" spans="1:9" ht="10.5" customHeight="1" x14ac:dyDescent="0.2">
      <c r="A1395" s="178"/>
      <c r="B1395" s="221" t="s">
        <v>985</v>
      </c>
      <c r="C1395" s="213" t="s">
        <v>986</v>
      </c>
      <c r="D1395" s="214" t="s">
        <v>10269</v>
      </c>
      <c r="E1395" s="215"/>
      <c r="F1395" s="216">
        <v>10.37</v>
      </c>
      <c r="G1395" s="215"/>
      <c r="H1395" s="215"/>
      <c r="I1395" s="355"/>
    </row>
    <row r="1396" spans="1:9" ht="10.5" customHeight="1" x14ac:dyDescent="0.2">
      <c r="A1396" s="178"/>
      <c r="B1396" s="221" t="s">
        <v>985</v>
      </c>
      <c r="C1396" s="213" t="s">
        <v>986</v>
      </c>
      <c r="D1396" s="214" t="s">
        <v>10794</v>
      </c>
      <c r="E1396" s="215"/>
      <c r="F1396" s="216">
        <v>69.63</v>
      </c>
      <c r="G1396" s="215"/>
      <c r="H1396" s="215"/>
      <c r="I1396" s="355"/>
    </row>
    <row r="1397" spans="1:9" ht="10.5" customHeight="1" x14ac:dyDescent="0.2">
      <c r="A1397" s="178"/>
      <c r="B1397" s="221" t="s">
        <v>985</v>
      </c>
      <c r="C1397" s="213" t="s">
        <v>986</v>
      </c>
      <c r="D1397" s="214" t="s">
        <v>10795</v>
      </c>
      <c r="E1397" s="215"/>
      <c r="F1397" s="216">
        <v>-59.57</v>
      </c>
      <c r="G1397" s="215"/>
      <c r="H1397" s="215"/>
      <c r="I1397" s="355"/>
    </row>
    <row r="1398" spans="1:9" ht="10.5" customHeight="1" x14ac:dyDescent="0.2">
      <c r="A1398" s="178"/>
      <c r="B1398" s="221" t="s">
        <v>985</v>
      </c>
      <c r="C1398" s="213" t="s">
        <v>986</v>
      </c>
      <c r="D1398" s="214" t="s">
        <v>10272</v>
      </c>
      <c r="E1398" s="215"/>
      <c r="F1398" s="216">
        <v>7.22</v>
      </c>
      <c r="G1398" s="215"/>
      <c r="H1398" s="215"/>
      <c r="I1398" s="355"/>
    </row>
    <row r="1399" spans="1:9" ht="10.5" customHeight="1" x14ac:dyDescent="0.2">
      <c r="A1399" s="178"/>
      <c r="B1399" s="221" t="s">
        <v>985</v>
      </c>
      <c r="C1399" s="213" t="s">
        <v>986</v>
      </c>
      <c r="D1399" s="214" t="s">
        <v>10273</v>
      </c>
      <c r="E1399" s="215"/>
      <c r="F1399" s="216">
        <v>10.54</v>
      </c>
      <c r="G1399" s="215"/>
      <c r="H1399" s="215"/>
      <c r="I1399" s="355"/>
    </row>
    <row r="1400" spans="1:9" ht="10.5" customHeight="1" x14ac:dyDescent="0.2">
      <c r="A1400" s="181"/>
      <c r="B1400" s="221" t="s">
        <v>985</v>
      </c>
      <c r="C1400" s="223" t="s">
        <v>986</v>
      </c>
      <c r="D1400" s="224" t="s">
        <v>988</v>
      </c>
      <c r="E1400" s="225"/>
      <c r="F1400" s="226">
        <v>48.94</v>
      </c>
      <c r="G1400" s="225"/>
      <c r="H1400" s="225"/>
      <c r="I1400" s="355"/>
    </row>
    <row r="1401" spans="1:9" ht="10.5" customHeight="1" x14ac:dyDescent="0.2">
      <c r="A1401" s="179"/>
      <c r="B1401" s="221" t="s">
        <v>985</v>
      </c>
      <c r="C1401" s="217" t="s">
        <v>986</v>
      </c>
      <c r="D1401" s="218" t="s">
        <v>1023</v>
      </c>
      <c r="E1401" s="219"/>
      <c r="F1401" s="220">
        <v>80.402999999999992</v>
      </c>
      <c r="G1401" s="219"/>
      <c r="H1401" s="219"/>
      <c r="I1401" s="355"/>
    </row>
    <row r="1402" spans="1:9" ht="24.95" customHeight="1" x14ac:dyDescent="0.25">
      <c r="A1402" s="278" t="s">
        <v>3966</v>
      </c>
      <c r="B1402" s="278" t="s">
        <v>979</v>
      </c>
      <c r="C1402" s="279" t="s">
        <v>4209</v>
      </c>
      <c r="D1402" s="280" t="s">
        <v>4210</v>
      </c>
      <c r="E1402" s="281" t="s">
        <v>106</v>
      </c>
      <c r="F1402" s="282">
        <v>80.403000000000006</v>
      </c>
      <c r="G1402" s="67"/>
      <c r="H1402" s="254">
        <f>ROUND(G1402*F1402,2)</f>
        <v>0</v>
      </c>
      <c r="I1402" s="284"/>
    </row>
    <row r="1403" spans="1:9" ht="10.5" customHeight="1" x14ac:dyDescent="0.2">
      <c r="A1403" s="177"/>
      <c r="B1403" s="221" t="s">
        <v>985</v>
      </c>
      <c r="C1403" s="210" t="s">
        <v>986</v>
      </c>
      <c r="D1403" s="211" t="s">
        <v>6091</v>
      </c>
      <c r="E1403" s="212"/>
      <c r="F1403" s="210" t="s">
        <v>986</v>
      </c>
      <c r="G1403" s="212"/>
      <c r="H1403" s="212"/>
      <c r="I1403" s="355"/>
    </row>
    <row r="1404" spans="1:9" ht="10.5" customHeight="1" x14ac:dyDescent="0.2">
      <c r="A1404" s="178"/>
      <c r="B1404" s="221" t="s">
        <v>985</v>
      </c>
      <c r="C1404" s="213" t="s">
        <v>986</v>
      </c>
      <c r="D1404" s="214" t="s">
        <v>10791</v>
      </c>
      <c r="E1404" s="215"/>
      <c r="F1404" s="216">
        <v>0</v>
      </c>
      <c r="G1404" s="215"/>
      <c r="H1404" s="215"/>
      <c r="I1404" s="355"/>
    </row>
    <row r="1405" spans="1:9" ht="10.5" customHeight="1" x14ac:dyDescent="0.2">
      <c r="A1405" s="178"/>
      <c r="B1405" s="221" t="s">
        <v>985</v>
      </c>
      <c r="C1405" s="213" t="s">
        <v>986</v>
      </c>
      <c r="D1405" s="214" t="s">
        <v>10792</v>
      </c>
      <c r="E1405" s="215"/>
      <c r="F1405" s="216">
        <v>31.463000000000001</v>
      </c>
      <c r="G1405" s="215"/>
      <c r="H1405" s="215"/>
      <c r="I1405" s="355"/>
    </row>
    <row r="1406" spans="1:9" ht="10.5" customHeight="1" x14ac:dyDescent="0.2">
      <c r="A1406" s="181"/>
      <c r="B1406" s="221" t="s">
        <v>985</v>
      </c>
      <c r="C1406" s="223" t="s">
        <v>986</v>
      </c>
      <c r="D1406" s="224" t="s">
        <v>988</v>
      </c>
      <c r="E1406" s="225"/>
      <c r="F1406" s="226">
        <v>31.463000000000001</v>
      </c>
      <c r="G1406" s="225"/>
      <c r="H1406" s="225"/>
      <c r="I1406" s="355"/>
    </row>
    <row r="1407" spans="1:9" ht="10.5" customHeight="1" x14ac:dyDescent="0.2">
      <c r="A1407" s="177"/>
      <c r="B1407" s="221" t="s">
        <v>985</v>
      </c>
      <c r="C1407" s="210" t="s">
        <v>986</v>
      </c>
      <c r="D1407" s="211" t="s">
        <v>10793</v>
      </c>
      <c r="E1407" s="212"/>
      <c r="F1407" s="210" t="s">
        <v>986</v>
      </c>
      <c r="G1407" s="212"/>
      <c r="H1407" s="212"/>
      <c r="I1407" s="355"/>
    </row>
    <row r="1408" spans="1:9" ht="10.5" customHeight="1" x14ac:dyDescent="0.2">
      <c r="A1408" s="178"/>
      <c r="B1408" s="221" t="s">
        <v>985</v>
      </c>
      <c r="C1408" s="213" t="s">
        <v>986</v>
      </c>
      <c r="D1408" s="214" t="s">
        <v>10268</v>
      </c>
      <c r="E1408" s="215"/>
      <c r="F1408" s="216">
        <v>10.75</v>
      </c>
      <c r="G1408" s="215"/>
      <c r="H1408" s="215"/>
      <c r="I1408" s="355"/>
    </row>
    <row r="1409" spans="1:9" ht="10.5" customHeight="1" x14ac:dyDescent="0.2">
      <c r="A1409" s="178"/>
      <c r="B1409" s="221" t="s">
        <v>985</v>
      </c>
      <c r="C1409" s="213" t="s">
        <v>986</v>
      </c>
      <c r="D1409" s="214" t="s">
        <v>10269</v>
      </c>
      <c r="E1409" s="215"/>
      <c r="F1409" s="216">
        <v>10.37</v>
      </c>
      <c r="G1409" s="215"/>
      <c r="H1409" s="215"/>
      <c r="I1409" s="355"/>
    </row>
    <row r="1410" spans="1:9" ht="10.5" customHeight="1" x14ac:dyDescent="0.2">
      <c r="A1410" s="178"/>
      <c r="B1410" s="221" t="s">
        <v>985</v>
      </c>
      <c r="C1410" s="213" t="s">
        <v>986</v>
      </c>
      <c r="D1410" s="214" t="s">
        <v>10794</v>
      </c>
      <c r="E1410" s="215"/>
      <c r="F1410" s="216">
        <v>69.63</v>
      </c>
      <c r="G1410" s="215"/>
      <c r="H1410" s="215"/>
      <c r="I1410" s="355"/>
    </row>
    <row r="1411" spans="1:9" ht="10.5" customHeight="1" x14ac:dyDescent="0.2">
      <c r="A1411" s="178"/>
      <c r="B1411" s="221" t="s">
        <v>985</v>
      </c>
      <c r="C1411" s="213" t="s">
        <v>986</v>
      </c>
      <c r="D1411" s="214" t="s">
        <v>10795</v>
      </c>
      <c r="E1411" s="215"/>
      <c r="F1411" s="216">
        <v>-59.57</v>
      </c>
      <c r="G1411" s="215"/>
      <c r="H1411" s="215"/>
      <c r="I1411" s="355"/>
    </row>
    <row r="1412" spans="1:9" ht="10.5" customHeight="1" x14ac:dyDescent="0.2">
      <c r="A1412" s="178"/>
      <c r="B1412" s="221" t="s">
        <v>985</v>
      </c>
      <c r="C1412" s="213" t="s">
        <v>986</v>
      </c>
      <c r="D1412" s="214" t="s">
        <v>10272</v>
      </c>
      <c r="E1412" s="215"/>
      <c r="F1412" s="216">
        <v>7.22</v>
      </c>
      <c r="G1412" s="215"/>
      <c r="H1412" s="215"/>
      <c r="I1412" s="355"/>
    </row>
    <row r="1413" spans="1:9" ht="10.5" customHeight="1" x14ac:dyDescent="0.2">
      <c r="A1413" s="178"/>
      <c r="B1413" s="221" t="s">
        <v>985</v>
      </c>
      <c r="C1413" s="213" t="s">
        <v>986</v>
      </c>
      <c r="D1413" s="214" t="s">
        <v>10273</v>
      </c>
      <c r="E1413" s="215"/>
      <c r="F1413" s="216">
        <v>10.54</v>
      </c>
      <c r="G1413" s="215"/>
      <c r="H1413" s="215"/>
      <c r="I1413" s="355"/>
    </row>
    <row r="1414" spans="1:9" ht="10.5" customHeight="1" x14ac:dyDescent="0.2">
      <c r="A1414" s="181"/>
      <c r="B1414" s="221" t="s">
        <v>985</v>
      </c>
      <c r="C1414" s="223" t="s">
        <v>986</v>
      </c>
      <c r="D1414" s="224" t="s">
        <v>988</v>
      </c>
      <c r="E1414" s="225"/>
      <c r="F1414" s="226">
        <v>48.94</v>
      </c>
      <c r="G1414" s="225"/>
      <c r="H1414" s="225"/>
      <c r="I1414" s="355"/>
    </row>
    <row r="1415" spans="1:9" ht="10.5" customHeight="1" x14ac:dyDescent="0.2">
      <c r="A1415" s="179"/>
      <c r="B1415" s="221" t="s">
        <v>985</v>
      </c>
      <c r="C1415" s="217" t="s">
        <v>986</v>
      </c>
      <c r="D1415" s="218" t="s">
        <v>1023</v>
      </c>
      <c r="E1415" s="219"/>
      <c r="F1415" s="220">
        <v>80.402999999999992</v>
      </c>
      <c r="G1415" s="219"/>
      <c r="H1415" s="219"/>
      <c r="I1415" s="355"/>
    </row>
    <row r="1416" spans="1:9" ht="24.95" customHeight="1" x14ac:dyDescent="0.25">
      <c r="A1416" s="278" t="s">
        <v>3968</v>
      </c>
      <c r="B1416" s="278" t="s">
        <v>979</v>
      </c>
      <c r="C1416" s="279" t="s">
        <v>4218</v>
      </c>
      <c r="D1416" s="280" t="s">
        <v>4219</v>
      </c>
      <c r="E1416" s="281" t="s">
        <v>106</v>
      </c>
      <c r="F1416" s="282">
        <v>48.94</v>
      </c>
      <c r="G1416" s="67"/>
      <c r="H1416" s="254">
        <f>ROUND(G1416*F1416,2)</f>
        <v>0</v>
      </c>
      <c r="I1416" s="284"/>
    </row>
    <row r="1417" spans="1:9" ht="10.5" customHeight="1" x14ac:dyDescent="0.2">
      <c r="A1417" s="177"/>
      <c r="B1417" s="221" t="s">
        <v>985</v>
      </c>
      <c r="C1417" s="210" t="s">
        <v>986</v>
      </c>
      <c r="D1417" s="211" t="s">
        <v>6091</v>
      </c>
      <c r="E1417" s="212"/>
      <c r="F1417" s="210" t="s">
        <v>986</v>
      </c>
      <c r="G1417" s="212"/>
      <c r="H1417" s="212"/>
      <c r="I1417" s="355"/>
    </row>
    <row r="1418" spans="1:9" ht="10.5" customHeight="1" x14ac:dyDescent="0.2">
      <c r="A1418" s="177"/>
      <c r="B1418" s="221" t="s">
        <v>985</v>
      </c>
      <c r="C1418" s="210" t="s">
        <v>986</v>
      </c>
      <c r="D1418" s="211" t="s">
        <v>10793</v>
      </c>
      <c r="E1418" s="212"/>
      <c r="F1418" s="210" t="s">
        <v>986</v>
      </c>
      <c r="G1418" s="212"/>
      <c r="H1418" s="212"/>
      <c r="I1418" s="355"/>
    </row>
    <row r="1419" spans="1:9" ht="10.5" customHeight="1" x14ac:dyDescent="0.2">
      <c r="A1419" s="178"/>
      <c r="B1419" s="221" t="s">
        <v>985</v>
      </c>
      <c r="C1419" s="213" t="s">
        <v>986</v>
      </c>
      <c r="D1419" s="214" t="s">
        <v>10268</v>
      </c>
      <c r="E1419" s="215"/>
      <c r="F1419" s="216">
        <v>10.75</v>
      </c>
      <c r="G1419" s="215"/>
      <c r="H1419" s="215"/>
      <c r="I1419" s="355"/>
    </row>
    <row r="1420" spans="1:9" ht="10.5" customHeight="1" x14ac:dyDescent="0.2">
      <c r="A1420" s="178"/>
      <c r="B1420" s="221" t="s">
        <v>985</v>
      </c>
      <c r="C1420" s="213" t="s">
        <v>986</v>
      </c>
      <c r="D1420" s="214" t="s">
        <v>10269</v>
      </c>
      <c r="E1420" s="215"/>
      <c r="F1420" s="216">
        <v>10.37</v>
      </c>
      <c r="G1420" s="215"/>
      <c r="H1420" s="215"/>
      <c r="I1420" s="355"/>
    </row>
    <row r="1421" spans="1:9" ht="10.5" customHeight="1" x14ac:dyDescent="0.2">
      <c r="A1421" s="178"/>
      <c r="B1421" s="221" t="s">
        <v>985</v>
      </c>
      <c r="C1421" s="213" t="s">
        <v>986</v>
      </c>
      <c r="D1421" s="214" t="s">
        <v>10794</v>
      </c>
      <c r="E1421" s="215"/>
      <c r="F1421" s="216">
        <v>69.63</v>
      </c>
      <c r="G1421" s="215"/>
      <c r="H1421" s="215"/>
      <c r="I1421" s="355"/>
    </row>
    <row r="1422" spans="1:9" ht="10.5" customHeight="1" x14ac:dyDescent="0.2">
      <c r="A1422" s="178"/>
      <c r="B1422" s="221" t="s">
        <v>985</v>
      </c>
      <c r="C1422" s="213" t="s">
        <v>986</v>
      </c>
      <c r="D1422" s="214" t="s">
        <v>10795</v>
      </c>
      <c r="E1422" s="215"/>
      <c r="F1422" s="216">
        <v>-59.57</v>
      </c>
      <c r="G1422" s="215"/>
      <c r="H1422" s="215"/>
      <c r="I1422" s="355"/>
    </row>
    <row r="1423" spans="1:9" ht="10.5" customHeight="1" x14ac:dyDescent="0.2">
      <c r="A1423" s="178"/>
      <c r="B1423" s="221" t="s">
        <v>985</v>
      </c>
      <c r="C1423" s="213" t="s">
        <v>986</v>
      </c>
      <c r="D1423" s="214" t="s">
        <v>10272</v>
      </c>
      <c r="E1423" s="215"/>
      <c r="F1423" s="216">
        <v>7.22</v>
      </c>
      <c r="G1423" s="215"/>
      <c r="H1423" s="215"/>
      <c r="I1423" s="355"/>
    </row>
    <row r="1424" spans="1:9" ht="10.5" customHeight="1" x14ac:dyDescent="0.2">
      <c r="A1424" s="178"/>
      <c r="B1424" s="221" t="s">
        <v>985</v>
      </c>
      <c r="C1424" s="213" t="s">
        <v>986</v>
      </c>
      <c r="D1424" s="214" t="s">
        <v>10273</v>
      </c>
      <c r="E1424" s="215"/>
      <c r="F1424" s="216">
        <v>10.54</v>
      </c>
      <c r="G1424" s="215"/>
      <c r="H1424" s="215"/>
      <c r="I1424" s="355"/>
    </row>
    <row r="1425" spans="1:9" ht="10.5" customHeight="1" x14ac:dyDescent="0.2">
      <c r="A1425" s="179"/>
      <c r="B1425" s="221" t="s">
        <v>985</v>
      </c>
      <c r="C1425" s="217" t="s">
        <v>986</v>
      </c>
      <c r="D1425" s="218" t="s">
        <v>1023</v>
      </c>
      <c r="E1425" s="219"/>
      <c r="F1425" s="220">
        <v>48.94</v>
      </c>
      <c r="G1425" s="219"/>
      <c r="H1425" s="219"/>
      <c r="I1425" s="355"/>
    </row>
    <row r="1426" spans="1:9" ht="24.95" customHeight="1" x14ac:dyDescent="0.25">
      <c r="A1426" s="278" t="s">
        <v>3975</v>
      </c>
      <c r="B1426" s="278" t="s">
        <v>979</v>
      </c>
      <c r="C1426" s="279" t="s">
        <v>4218</v>
      </c>
      <c r="D1426" s="280" t="s">
        <v>4219</v>
      </c>
      <c r="E1426" s="281" t="s">
        <v>106</v>
      </c>
      <c r="F1426" s="282">
        <v>1456.066</v>
      </c>
      <c r="G1426" s="67"/>
      <c r="H1426" s="254">
        <f>ROUND(G1426*F1426,2)</f>
        <v>0</v>
      </c>
      <c r="I1426" s="284"/>
    </row>
    <row r="1427" spans="1:9" ht="10.5" customHeight="1" x14ac:dyDescent="0.2">
      <c r="A1427" s="178"/>
      <c r="B1427" s="221" t="s">
        <v>985</v>
      </c>
      <c r="C1427" s="213" t="s">
        <v>986</v>
      </c>
      <c r="D1427" s="214" t="s">
        <v>10796</v>
      </c>
      <c r="E1427" s="215"/>
      <c r="F1427" s="216">
        <v>0</v>
      </c>
      <c r="G1427" s="215"/>
      <c r="H1427" s="215"/>
      <c r="I1427" s="355"/>
    </row>
    <row r="1428" spans="1:9" ht="10.5" customHeight="1" x14ac:dyDescent="0.2">
      <c r="A1428" s="178"/>
      <c r="B1428" s="221" t="s">
        <v>985</v>
      </c>
      <c r="C1428" s="213" t="s">
        <v>986</v>
      </c>
      <c r="D1428" s="214" t="s">
        <v>10797</v>
      </c>
      <c r="E1428" s="215"/>
      <c r="F1428" s="216">
        <v>418.25799999999998</v>
      </c>
      <c r="G1428" s="215"/>
      <c r="H1428" s="215"/>
      <c r="I1428" s="355"/>
    </row>
    <row r="1429" spans="1:9" ht="10.5" customHeight="1" x14ac:dyDescent="0.2">
      <c r="A1429" s="178"/>
      <c r="B1429" s="221" t="s">
        <v>985</v>
      </c>
      <c r="C1429" s="213" t="s">
        <v>986</v>
      </c>
      <c r="D1429" s="214" t="s">
        <v>10798</v>
      </c>
      <c r="E1429" s="215"/>
      <c r="F1429" s="216">
        <v>0</v>
      </c>
      <c r="G1429" s="215"/>
      <c r="H1429" s="215"/>
      <c r="I1429" s="355"/>
    </row>
    <row r="1430" spans="1:9" ht="10.5" customHeight="1" x14ac:dyDescent="0.2">
      <c r="A1430" s="178"/>
      <c r="B1430" s="221" t="s">
        <v>985</v>
      </c>
      <c r="C1430" s="213" t="s">
        <v>986</v>
      </c>
      <c r="D1430" s="214" t="s">
        <v>10799</v>
      </c>
      <c r="E1430" s="215"/>
      <c r="F1430" s="216">
        <v>672.43799999999999</v>
      </c>
      <c r="G1430" s="215"/>
      <c r="H1430" s="215"/>
      <c r="I1430" s="355"/>
    </row>
    <row r="1431" spans="1:9" ht="10.5" customHeight="1" x14ac:dyDescent="0.2">
      <c r="A1431" s="178"/>
      <c r="B1431" s="221" t="s">
        <v>985</v>
      </c>
      <c r="C1431" s="213" t="s">
        <v>986</v>
      </c>
      <c r="D1431" s="214" t="s">
        <v>10800</v>
      </c>
      <c r="E1431" s="215"/>
      <c r="F1431" s="216">
        <v>256.86</v>
      </c>
      <c r="G1431" s="215"/>
      <c r="H1431" s="215"/>
      <c r="I1431" s="355"/>
    </row>
    <row r="1432" spans="1:9" ht="10.5" customHeight="1" x14ac:dyDescent="0.2">
      <c r="A1432" s="178"/>
      <c r="B1432" s="221" t="s">
        <v>985</v>
      </c>
      <c r="C1432" s="213" t="s">
        <v>986</v>
      </c>
      <c r="D1432" s="214" t="s">
        <v>10801</v>
      </c>
      <c r="E1432" s="215"/>
      <c r="F1432" s="216">
        <v>108.51</v>
      </c>
      <c r="G1432" s="215"/>
      <c r="H1432" s="215"/>
      <c r="I1432" s="355"/>
    </row>
    <row r="1433" spans="1:9" ht="10.5" customHeight="1" x14ac:dyDescent="0.2">
      <c r="A1433" s="179"/>
      <c r="B1433" s="221" t="s">
        <v>985</v>
      </c>
      <c r="C1433" s="217" t="s">
        <v>986</v>
      </c>
      <c r="D1433" s="218" t="s">
        <v>1023</v>
      </c>
      <c r="E1433" s="219"/>
      <c r="F1433" s="220">
        <v>1456.066</v>
      </c>
      <c r="G1433" s="219"/>
      <c r="H1433" s="219"/>
      <c r="I1433" s="355"/>
    </row>
    <row r="1434" spans="1:9" ht="24.95" customHeight="1" x14ac:dyDescent="0.25">
      <c r="A1434" s="278" t="s">
        <v>3982</v>
      </c>
      <c r="B1434" s="278" t="s">
        <v>979</v>
      </c>
      <c r="C1434" s="279" t="s">
        <v>6941</v>
      </c>
      <c r="D1434" s="280" t="s">
        <v>6942</v>
      </c>
      <c r="E1434" s="281" t="s">
        <v>125</v>
      </c>
      <c r="F1434" s="282">
        <v>43.707999999999998</v>
      </c>
      <c r="G1434" s="67"/>
      <c r="H1434" s="254">
        <f>ROUND(G1434*F1434,2)</f>
        <v>0</v>
      </c>
      <c r="I1434" s="284"/>
    </row>
    <row r="1435" spans="1:9" ht="10.5" customHeight="1" x14ac:dyDescent="0.2">
      <c r="A1435" s="177"/>
      <c r="B1435" s="221" t="s">
        <v>985</v>
      </c>
      <c r="C1435" s="210" t="s">
        <v>986</v>
      </c>
      <c r="D1435" s="211" t="s">
        <v>6076</v>
      </c>
      <c r="E1435" s="212"/>
      <c r="F1435" s="210" t="s">
        <v>986</v>
      </c>
      <c r="G1435" s="212"/>
      <c r="H1435" s="212"/>
      <c r="I1435" s="355"/>
    </row>
    <row r="1436" spans="1:9" ht="10.5" customHeight="1" x14ac:dyDescent="0.2">
      <c r="A1436" s="178"/>
      <c r="B1436" s="221" t="s">
        <v>985</v>
      </c>
      <c r="C1436" s="213" t="s">
        <v>986</v>
      </c>
      <c r="D1436" s="214" t="s">
        <v>10802</v>
      </c>
      <c r="E1436" s="215"/>
      <c r="F1436" s="216">
        <v>8.43</v>
      </c>
      <c r="G1436" s="215"/>
      <c r="H1436" s="215"/>
      <c r="I1436" s="355"/>
    </row>
    <row r="1437" spans="1:9" ht="10.5" customHeight="1" x14ac:dyDescent="0.2">
      <c r="A1437" s="178"/>
      <c r="B1437" s="221" t="s">
        <v>985</v>
      </c>
      <c r="C1437" s="213" t="s">
        <v>986</v>
      </c>
      <c r="D1437" s="214" t="s">
        <v>10803</v>
      </c>
      <c r="E1437" s="215"/>
      <c r="F1437" s="216">
        <v>16.8</v>
      </c>
      <c r="G1437" s="215"/>
      <c r="H1437" s="215"/>
      <c r="I1437" s="355"/>
    </row>
    <row r="1438" spans="1:9" ht="10.5" customHeight="1" x14ac:dyDescent="0.2">
      <c r="A1438" s="181"/>
      <c r="B1438" s="221" t="s">
        <v>985</v>
      </c>
      <c r="C1438" s="223" t="s">
        <v>986</v>
      </c>
      <c r="D1438" s="224" t="s">
        <v>988</v>
      </c>
      <c r="E1438" s="225"/>
      <c r="F1438" s="226">
        <v>25.23</v>
      </c>
      <c r="G1438" s="225"/>
      <c r="H1438" s="225"/>
      <c r="I1438" s="355"/>
    </row>
    <row r="1439" spans="1:9" ht="10.5" customHeight="1" x14ac:dyDescent="0.2">
      <c r="A1439" s="177"/>
      <c r="B1439" s="221" t="s">
        <v>985</v>
      </c>
      <c r="C1439" s="210" t="s">
        <v>986</v>
      </c>
      <c r="D1439" s="211" t="s">
        <v>6081</v>
      </c>
      <c r="E1439" s="212"/>
      <c r="F1439" s="210" t="s">
        <v>986</v>
      </c>
      <c r="G1439" s="212"/>
      <c r="H1439" s="212"/>
      <c r="I1439" s="355"/>
    </row>
    <row r="1440" spans="1:9" ht="10.5" customHeight="1" x14ac:dyDescent="0.2">
      <c r="A1440" s="178"/>
      <c r="B1440" s="221" t="s">
        <v>985</v>
      </c>
      <c r="C1440" s="213" t="s">
        <v>986</v>
      </c>
      <c r="D1440" s="214" t="s">
        <v>10804</v>
      </c>
      <c r="E1440" s="215"/>
      <c r="F1440" s="216">
        <v>18.478000000000002</v>
      </c>
      <c r="G1440" s="215"/>
      <c r="H1440" s="215"/>
      <c r="I1440" s="355"/>
    </row>
    <row r="1441" spans="1:9" ht="10.5" customHeight="1" x14ac:dyDescent="0.2">
      <c r="A1441" s="181"/>
      <c r="B1441" s="221" t="s">
        <v>985</v>
      </c>
      <c r="C1441" s="223" t="s">
        <v>986</v>
      </c>
      <c r="D1441" s="224" t="s">
        <v>988</v>
      </c>
      <c r="E1441" s="225"/>
      <c r="F1441" s="226">
        <v>18.478000000000002</v>
      </c>
      <c r="G1441" s="225"/>
      <c r="H1441" s="225"/>
      <c r="I1441" s="355"/>
    </row>
    <row r="1442" spans="1:9" ht="10.5" customHeight="1" x14ac:dyDescent="0.2">
      <c r="A1442" s="179"/>
      <c r="B1442" s="221" t="s">
        <v>985</v>
      </c>
      <c r="C1442" s="217" t="s">
        <v>986</v>
      </c>
      <c r="D1442" s="218" t="s">
        <v>1023</v>
      </c>
      <c r="E1442" s="219"/>
      <c r="F1442" s="220">
        <v>43.707999999999998</v>
      </c>
      <c r="G1442" s="219"/>
      <c r="H1442" s="219"/>
      <c r="I1442" s="355"/>
    </row>
    <row r="1443" spans="1:9" ht="24.95" customHeight="1" x14ac:dyDescent="0.25">
      <c r="A1443" s="278" t="s">
        <v>3989</v>
      </c>
      <c r="B1443" s="278" t="s">
        <v>979</v>
      </c>
      <c r="C1443" s="279" t="s">
        <v>1273</v>
      </c>
      <c r="D1443" s="280" t="s">
        <v>4237</v>
      </c>
      <c r="E1443" s="281" t="s">
        <v>106</v>
      </c>
      <c r="F1443" s="282">
        <v>1456.066</v>
      </c>
      <c r="G1443" s="67"/>
      <c r="H1443" s="254">
        <f>ROUND(G1443*F1443,2)</f>
        <v>0</v>
      </c>
      <c r="I1443" s="284"/>
    </row>
    <row r="1444" spans="1:9" ht="24.95" customHeight="1" x14ac:dyDescent="0.25">
      <c r="A1444" s="278" t="s">
        <v>3993</v>
      </c>
      <c r="B1444" s="278" t="s">
        <v>979</v>
      </c>
      <c r="C1444" s="279" t="s">
        <v>4240</v>
      </c>
      <c r="D1444" s="280" t="s">
        <v>6965</v>
      </c>
      <c r="E1444" s="281" t="s">
        <v>106</v>
      </c>
      <c r="F1444" s="282">
        <v>31.463000000000001</v>
      </c>
      <c r="G1444" s="67"/>
      <c r="H1444" s="254">
        <f>ROUND(G1444*F1444,2)</f>
        <v>0</v>
      </c>
      <c r="I1444" s="284"/>
    </row>
    <row r="1445" spans="1:9" ht="24" x14ac:dyDescent="0.2">
      <c r="A1445" s="175"/>
      <c r="B1445" s="221" t="s">
        <v>1079</v>
      </c>
      <c r="C1445" s="209"/>
      <c r="D1445" s="227" t="s">
        <v>3996</v>
      </c>
      <c r="E1445" s="209"/>
      <c r="F1445" s="209"/>
      <c r="G1445" s="209"/>
      <c r="H1445" s="209"/>
      <c r="I1445" s="355"/>
    </row>
    <row r="1446" spans="1:9" ht="10.5" customHeight="1" x14ac:dyDescent="0.2">
      <c r="A1446" s="177"/>
      <c r="B1446" s="221" t="s">
        <v>985</v>
      </c>
      <c r="C1446" s="210" t="s">
        <v>986</v>
      </c>
      <c r="D1446" s="211" t="s">
        <v>6076</v>
      </c>
      <c r="E1446" s="212"/>
      <c r="F1446" s="210" t="s">
        <v>986</v>
      </c>
      <c r="G1446" s="212"/>
      <c r="H1446" s="212"/>
      <c r="I1446" s="355"/>
    </row>
    <row r="1447" spans="1:9" ht="10.5" customHeight="1" x14ac:dyDescent="0.2">
      <c r="A1447" s="178"/>
      <c r="B1447" s="221" t="s">
        <v>985</v>
      </c>
      <c r="C1447" s="213" t="s">
        <v>986</v>
      </c>
      <c r="D1447" s="214" t="s">
        <v>10805</v>
      </c>
      <c r="E1447" s="215"/>
      <c r="F1447" s="216">
        <v>0</v>
      </c>
      <c r="G1447" s="215"/>
      <c r="H1447" s="215"/>
      <c r="I1447" s="355"/>
    </row>
    <row r="1448" spans="1:9" ht="10.5" customHeight="1" x14ac:dyDescent="0.2">
      <c r="A1448" s="178"/>
      <c r="B1448" s="221" t="s">
        <v>985</v>
      </c>
      <c r="C1448" s="213" t="s">
        <v>986</v>
      </c>
      <c r="D1448" s="214" t="s">
        <v>10806</v>
      </c>
      <c r="E1448" s="215"/>
      <c r="F1448" s="216">
        <v>0</v>
      </c>
      <c r="G1448" s="215"/>
      <c r="H1448" s="215"/>
      <c r="I1448" s="355"/>
    </row>
    <row r="1449" spans="1:9" ht="10.5" customHeight="1" x14ac:dyDescent="0.2">
      <c r="A1449" s="178"/>
      <c r="B1449" s="221" t="s">
        <v>985</v>
      </c>
      <c r="C1449" s="213" t="s">
        <v>986</v>
      </c>
      <c r="D1449" s="214" t="s">
        <v>10807</v>
      </c>
      <c r="E1449" s="215"/>
      <c r="F1449" s="216">
        <v>0</v>
      </c>
      <c r="G1449" s="215"/>
      <c r="H1449" s="215"/>
      <c r="I1449" s="355"/>
    </row>
    <row r="1450" spans="1:9" ht="10.5" customHeight="1" x14ac:dyDescent="0.2">
      <c r="A1450" s="181"/>
      <c r="B1450" s="221" t="s">
        <v>985</v>
      </c>
      <c r="C1450" s="223" t="s">
        <v>986</v>
      </c>
      <c r="D1450" s="224" t="s">
        <v>988</v>
      </c>
      <c r="E1450" s="225"/>
      <c r="F1450" s="226">
        <v>0</v>
      </c>
      <c r="G1450" s="225"/>
      <c r="H1450" s="225"/>
      <c r="I1450" s="355"/>
    </row>
    <row r="1451" spans="1:9" ht="10.5" customHeight="1" x14ac:dyDescent="0.2">
      <c r="A1451" s="177"/>
      <c r="B1451" s="221" t="s">
        <v>985</v>
      </c>
      <c r="C1451" s="210" t="s">
        <v>986</v>
      </c>
      <c r="D1451" s="211" t="s">
        <v>6081</v>
      </c>
      <c r="E1451" s="212"/>
      <c r="F1451" s="210" t="s">
        <v>986</v>
      </c>
      <c r="G1451" s="212"/>
      <c r="H1451" s="212"/>
      <c r="I1451" s="355"/>
    </row>
    <row r="1452" spans="1:9" ht="10.5" customHeight="1" x14ac:dyDescent="0.2">
      <c r="A1452" s="178"/>
      <c r="B1452" s="221" t="s">
        <v>985</v>
      </c>
      <c r="C1452" s="213" t="s">
        <v>986</v>
      </c>
      <c r="D1452" s="214" t="s">
        <v>10266</v>
      </c>
      <c r="E1452" s="215"/>
      <c r="F1452" s="216">
        <v>21.3</v>
      </c>
      <c r="G1452" s="215"/>
      <c r="H1452" s="215"/>
      <c r="I1452" s="355"/>
    </row>
    <row r="1453" spans="1:9" ht="10.5" customHeight="1" x14ac:dyDescent="0.2">
      <c r="A1453" s="178"/>
      <c r="B1453" s="221" t="s">
        <v>985</v>
      </c>
      <c r="C1453" s="213" t="s">
        <v>986</v>
      </c>
      <c r="D1453" s="214" t="s">
        <v>10267</v>
      </c>
      <c r="E1453" s="215"/>
      <c r="F1453" s="216">
        <v>10.163</v>
      </c>
      <c r="G1453" s="215"/>
      <c r="H1453" s="215"/>
      <c r="I1453" s="355"/>
    </row>
    <row r="1454" spans="1:9" ht="10.5" customHeight="1" x14ac:dyDescent="0.2">
      <c r="A1454" s="181"/>
      <c r="B1454" s="221" t="s">
        <v>985</v>
      </c>
      <c r="C1454" s="223" t="s">
        <v>986</v>
      </c>
      <c r="D1454" s="224" t="s">
        <v>988</v>
      </c>
      <c r="E1454" s="225"/>
      <c r="F1454" s="226">
        <v>31.463000000000001</v>
      </c>
      <c r="G1454" s="225"/>
      <c r="H1454" s="225"/>
      <c r="I1454" s="355"/>
    </row>
    <row r="1455" spans="1:9" ht="10.5" customHeight="1" x14ac:dyDescent="0.2">
      <c r="A1455" s="179"/>
      <c r="B1455" s="221" t="s">
        <v>985</v>
      </c>
      <c r="C1455" s="217" t="s">
        <v>986</v>
      </c>
      <c r="D1455" s="218" t="s">
        <v>1023</v>
      </c>
      <c r="E1455" s="219"/>
      <c r="F1455" s="220">
        <v>31.463000000000001</v>
      </c>
      <c r="G1455" s="219"/>
      <c r="H1455" s="219"/>
      <c r="I1455" s="355"/>
    </row>
    <row r="1456" spans="1:9" ht="24.95" customHeight="1" x14ac:dyDescent="0.25">
      <c r="A1456" s="298"/>
      <c r="B1456" s="351" t="s">
        <v>977</v>
      </c>
      <c r="C1456" s="352" t="s">
        <v>4243</v>
      </c>
      <c r="D1456" s="352" t="s">
        <v>2902</v>
      </c>
      <c r="E1456" s="353"/>
      <c r="F1456" s="354"/>
      <c r="G1456" s="354"/>
      <c r="H1456" s="116">
        <f>SUM(H1457:H1462)</f>
        <v>0</v>
      </c>
      <c r="I1456" s="277"/>
    </row>
    <row r="1457" spans="1:9" ht="24.95" customHeight="1" x14ac:dyDescent="0.2">
      <c r="A1457" s="278" t="s">
        <v>3998</v>
      </c>
      <c r="B1457" s="278" t="s">
        <v>979</v>
      </c>
      <c r="C1457" s="279" t="s">
        <v>6970</v>
      </c>
      <c r="D1457" s="285" t="s">
        <v>6971</v>
      </c>
      <c r="E1457" s="286"/>
      <c r="F1457" s="286"/>
      <c r="G1457" s="286"/>
      <c r="H1457" s="286"/>
      <c r="I1457" s="287"/>
    </row>
    <row r="1458" spans="1:9" ht="216" x14ac:dyDescent="0.2">
      <c r="A1458" s="175"/>
      <c r="B1458" s="221" t="s">
        <v>1079</v>
      </c>
      <c r="C1458" s="209"/>
      <c r="D1458" s="227" t="s">
        <v>6972</v>
      </c>
      <c r="E1458" s="209"/>
      <c r="F1458" s="209"/>
      <c r="G1458" s="209"/>
      <c r="H1458" s="209"/>
      <c r="I1458" s="355"/>
    </row>
    <row r="1459" spans="1:9" ht="24.95" customHeight="1" x14ac:dyDescent="0.25">
      <c r="A1459" s="278" t="s">
        <v>4003</v>
      </c>
      <c r="B1459" s="278" t="s">
        <v>979</v>
      </c>
      <c r="C1459" s="279" t="s">
        <v>10808</v>
      </c>
      <c r="D1459" s="280" t="s">
        <v>7575</v>
      </c>
      <c r="E1459" s="281" t="s">
        <v>92</v>
      </c>
      <c r="F1459" s="282">
        <v>1</v>
      </c>
      <c r="G1459" s="67"/>
      <c r="H1459" s="254">
        <f>ROUND(G1459*F1459,2)</f>
        <v>0</v>
      </c>
      <c r="I1459" s="284"/>
    </row>
    <row r="1460" spans="1:9" ht="409.5" x14ac:dyDescent="0.2">
      <c r="A1460" s="175"/>
      <c r="B1460" s="221" t="s">
        <v>1079</v>
      </c>
      <c r="C1460" s="209"/>
      <c r="D1460" s="356" t="s">
        <v>7576</v>
      </c>
      <c r="E1460" s="209"/>
      <c r="F1460" s="209"/>
      <c r="G1460" s="209"/>
      <c r="H1460" s="209"/>
      <c r="I1460" s="355"/>
    </row>
    <row r="1461" spans="1:9" ht="24.95" customHeight="1" x14ac:dyDescent="0.25">
      <c r="A1461" s="278" t="s">
        <v>7029</v>
      </c>
      <c r="B1461" s="278" t="s">
        <v>979</v>
      </c>
      <c r="C1461" s="279" t="s">
        <v>10809</v>
      </c>
      <c r="D1461" s="280" t="s">
        <v>7575</v>
      </c>
      <c r="E1461" s="281" t="s">
        <v>92</v>
      </c>
      <c r="F1461" s="282">
        <v>1</v>
      </c>
      <c r="G1461" s="67"/>
      <c r="H1461" s="254">
        <f>ROUND(G1461*F1461,2)</f>
        <v>0</v>
      </c>
      <c r="I1461" s="284"/>
    </row>
    <row r="1462" spans="1:9" s="46" customFormat="1" ht="409.5" x14ac:dyDescent="0.25">
      <c r="A1462" s="175"/>
      <c r="B1462" s="221" t="s">
        <v>1079</v>
      </c>
      <c r="C1462" s="209"/>
      <c r="D1462" s="356" t="s">
        <v>7578</v>
      </c>
      <c r="E1462" s="209"/>
      <c r="F1462" s="209"/>
      <c r="G1462" s="209"/>
      <c r="H1462" s="209"/>
      <c r="I1462" s="355"/>
    </row>
    <row r="1463" spans="1:9" ht="24.95" customHeight="1" x14ac:dyDescent="0.25">
      <c r="A1463" s="298"/>
      <c r="B1463" s="351" t="s">
        <v>977</v>
      </c>
      <c r="C1463" s="352" t="s">
        <v>4972</v>
      </c>
      <c r="D1463" s="352" t="s">
        <v>4311</v>
      </c>
      <c r="E1463" s="353"/>
      <c r="F1463" s="354"/>
      <c r="G1463" s="354"/>
      <c r="H1463" s="116">
        <f>SUM(H1464:H1468)</f>
        <v>0</v>
      </c>
      <c r="I1463" s="277"/>
    </row>
    <row r="1464" spans="1:9" ht="24.95" customHeight="1" x14ac:dyDescent="0.25">
      <c r="A1464" s="278" t="s">
        <v>7033</v>
      </c>
      <c r="B1464" s="278" t="s">
        <v>979</v>
      </c>
      <c r="C1464" s="279" t="s">
        <v>4974</v>
      </c>
      <c r="D1464" s="280" t="s">
        <v>4975</v>
      </c>
      <c r="E1464" s="281" t="s">
        <v>106</v>
      </c>
      <c r="F1464" s="282">
        <v>104.5</v>
      </c>
      <c r="G1464" s="67"/>
      <c r="H1464" s="254">
        <f>ROUND(G1464*F1464,2)</f>
        <v>0</v>
      </c>
      <c r="I1464" s="284"/>
    </row>
    <row r="1465" spans="1:9" ht="10.5" customHeight="1" x14ac:dyDescent="0.2">
      <c r="A1465" s="177"/>
      <c r="B1465" s="221" t="s">
        <v>985</v>
      </c>
      <c r="C1465" s="210" t="s">
        <v>986</v>
      </c>
      <c r="D1465" s="211" t="s">
        <v>4984</v>
      </c>
      <c r="E1465" s="212"/>
      <c r="F1465" s="210" t="s">
        <v>986</v>
      </c>
      <c r="G1465" s="212"/>
      <c r="H1465" s="212"/>
      <c r="I1465" s="355"/>
    </row>
    <row r="1466" spans="1:9" ht="10.5" customHeight="1" x14ac:dyDescent="0.2">
      <c r="A1466" s="178"/>
      <c r="B1466" s="221" t="s">
        <v>985</v>
      </c>
      <c r="C1466" s="213" t="s">
        <v>986</v>
      </c>
      <c r="D1466" s="214" t="s">
        <v>7581</v>
      </c>
      <c r="E1466" s="215"/>
      <c r="F1466" s="216">
        <v>9.3000000000000007</v>
      </c>
      <c r="G1466" s="215"/>
      <c r="H1466" s="215"/>
      <c r="I1466" s="355"/>
    </row>
    <row r="1467" spans="1:9" ht="10.5" customHeight="1" x14ac:dyDescent="0.2">
      <c r="A1467" s="178"/>
      <c r="B1467" s="221" t="s">
        <v>985</v>
      </c>
      <c r="C1467" s="213" t="s">
        <v>986</v>
      </c>
      <c r="D1467" s="214" t="s">
        <v>7582</v>
      </c>
      <c r="E1467" s="215"/>
      <c r="F1467" s="216">
        <v>95.2</v>
      </c>
      <c r="G1467" s="215"/>
      <c r="H1467" s="215"/>
      <c r="I1467" s="355"/>
    </row>
    <row r="1468" spans="1:9" ht="10.5" customHeight="1" x14ac:dyDescent="0.2">
      <c r="A1468" s="179"/>
      <c r="B1468" s="221" t="s">
        <v>985</v>
      </c>
      <c r="C1468" s="217" t="s">
        <v>986</v>
      </c>
      <c r="D1468" s="218" t="s">
        <v>1023</v>
      </c>
      <c r="E1468" s="219"/>
      <c r="F1468" s="220">
        <v>104.5</v>
      </c>
      <c r="G1468" s="219"/>
      <c r="H1468" s="219"/>
      <c r="I1468" s="355"/>
    </row>
    <row r="1469" spans="1:9" s="46" customFormat="1" ht="24.95" customHeight="1" x14ac:dyDescent="0.25">
      <c r="A1469" s="298"/>
      <c r="B1469" s="351" t="s">
        <v>977</v>
      </c>
      <c r="C1469" s="352" t="s">
        <v>4291</v>
      </c>
      <c r="D1469" s="352" t="s">
        <v>795</v>
      </c>
      <c r="E1469" s="353"/>
      <c r="F1469" s="354"/>
      <c r="G1469" s="354"/>
      <c r="H1469" s="116">
        <f>SUM(H1470:H1506)</f>
        <v>0</v>
      </c>
      <c r="I1469" s="277"/>
    </row>
    <row r="1470" spans="1:9" ht="24.95" customHeight="1" x14ac:dyDescent="0.25">
      <c r="A1470" s="964" t="s">
        <v>4025</v>
      </c>
      <c r="B1470" s="964" t="s">
        <v>979</v>
      </c>
      <c r="C1470" s="965" t="s">
        <v>10810</v>
      </c>
      <c r="D1470" s="966" t="s">
        <v>7006</v>
      </c>
      <c r="E1470" s="967" t="s">
        <v>92</v>
      </c>
      <c r="F1470" s="968">
        <v>15</v>
      </c>
      <c r="G1470" s="67"/>
      <c r="H1470" s="970">
        <f>ROUND(G1470*F1470,2)</f>
        <v>0</v>
      </c>
      <c r="I1470" s="979"/>
    </row>
    <row r="1471" spans="1:9" ht="240" x14ac:dyDescent="0.2">
      <c r="A1471" s="175"/>
      <c r="B1471" s="221" t="s">
        <v>1079</v>
      </c>
      <c r="C1471" s="209"/>
      <c r="D1471" s="227" t="s">
        <v>10811</v>
      </c>
      <c r="E1471" s="209"/>
      <c r="F1471" s="209"/>
      <c r="G1471" s="209"/>
      <c r="H1471" s="209"/>
      <c r="I1471" s="355"/>
    </row>
    <row r="1472" spans="1:9" ht="10.5" customHeight="1" x14ac:dyDescent="0.2">
      <c r="A1472" s="178"/>
      <c r="B1472" s="221" t="s">
        <v>985</v>
      </c>
      <c r="C1472" s="213" t="s">
        <v>986</v>
      </c>
      <c r="D1472" s="214" t="s">
        <v>878</v>
      </c>
      <c r="E1472" s="215"/>
      <c r="F1472" s="216">
        <v>23</v>
      </c>
      <c r="G1472" s="215"/>
      <c r="H1472" s="215"/>
      <c r="I1472" s="355"/>
    </row>
    <row r="1473" spans="1:9" ht="10.5" customHeight="1" x14ac:dyDescent="0.2">
      <c r="A1473" s="178"/>
      <c r="B1473" s="221" t="s">
        <v>985</v>
      </c>
      <c r="C1473" s="213" t="s">
        <v>986</v>
      </c>
      <c r="D1473" s="214" t="s">
        <v>10812</v>
      </c>
      <c r="E1473" s="215"/>
      <c r="F1473" s="216">
        <v>-8</v>
      </c>
      <c r="G1473" s="215"/>
      <c r="H1473" s="215"/>
      <c r="I1473" s="355"/>
    </row>
    <row r="1474" spans="1:9" ht="10.5" customHeight="1" x14ac:dyDescent="0.2">
      <c r="A1474" s="178"/>
      <c r="B1474" s="221" t="s">
        <v>985</v>
      </c>
      <c r="C1474" s="213" t="s">
        <v>986</v>
      </c>
      <c r="D1474" s="214" t="s">
        <v>2588</v>
      </c>
      <c r="E1474" s="215"/>
      <c r="F1474" s="216">
        <v>15</v>
      </c>
      <c r="G1474" s="215"/>
      <c r="H1474" s="215"/>
      <c r="I1474" s="355"/>
    </row>
    <row r="1475" spans="1:9" ht="24.95" customHeight="1" x14ac:dyDescent="0.25">
      <c r="A1475" s="278" t="s">
        <v>4031</v>
      </c>
      <c r="B1475" s="278" t="s">
        <v>979</v>
      </c>
      <c r="C1475" s="279" t="s">
        <v>10813</v>
      </c>
      <c r="D1475" s="280" t="s">
        <v>10814</v>
      </c>
      <c r="E1475" s="281" t="s">
        <v>92</v>
      </c>
      <c r="F1475" s="282">
        <v>2</v>
      </c>
      <c r="G1475" s="67"/>
      <c r="H1475" s="254">
        <f>ROUND(G1475*F1475,2)</f>
        <v>0</v>
      </c>
      <c r="I1475" s="284"/>
    </row>
    <row r="1476" spans="1:9" s="46" customFormat="1" ht="336" x14ac:dyDescent="0.25">
      <c r="A1476" s="175"/>
      <c r="B1476" s="221" t="s">
        <v>1079</v>
      </c>
      <c r="C1476" s="209"/>
      <c r="D1476" s="227" t="s">
        <v>10815</v>
      </c>
      <c r="E1476" s="209"/>
      <c r="F1476" s="209"/>
      <c r="G1476" s="209"/>
      <c r="H1476" s="209"/>
      <c r="I1476" s="355"/>
    </row>
    <row r="1477" spans="1:9" ht="24.95" customHeight="1" x14ac:dyDescent="0.25">
      <c r="A1477" s="278" t="s">
        <v>4036</v>
      </c>
      <c r="B1477" s="278" t="s">
        <v>979</v>
      </c>
      <c r="C1477" s="279" t="s">
        <v>10816</v>
      </c>
      <c r="D1477" s="280" t="s">
        <v>10817</v>
      </c>
      <c r="E1477" s="281" t="s">
        <v>92</v>
      </c>
      <c r="F1477" s="282">
        <v>8</v>
      </c>
      <c r="G1477" s="67"/>
      <c r="H1477" s="254">
        <f>ROUND(G1477*F1477,2)</f>
        <v>0</v>
      </c>
      <c r="I1477" s="284"/>
    </row>
    <row r="1478" spans="1:9" ht="336" x14ac:dyDescent="0.2">
      <c r="A1478" s="175"/>
      <c r="B1478" s="221" t="s">
        <v>1079</v>
      </c>
      <c r="C1478" s="209"/>
      <c r="D1478" s="227" t="s">
        <v>10818</v>
      </c>
      <c r="E1478" s="209"/>
      <c r="F1478" s="209"/>
      <c r="G1478" s="209"/>
      <c r="H1478" s="209"/>
      <c r="I1478" s="355"/>
    </row>
    <row r="1479" spans="1:9" ht="24.95" customHeight="1" x14ac:dyDescent="0.25">
      <c r="A1479" s="278" t="s">
        <v>4041</v>
      </c>
      <c r="B1479" s="278" t="s">
        <v>979</v>
      </c>
      <c r="C1479" s="279" t="s">
        <v>10819</v>
      </c>
      <c r="D1479" s="280" t="s">
        <v>10820</v>
      </c>
      <c r="E1479" s="281" t="s">
        <v>92</v>
      </c>
      <c r="F1479" s="282">
        <v>1</v>
      </c>
      <c r="G1479" s="67"/>
      <c r="H1479" s="254">
        <f>ROUND(G1479*F1479,2)</f>
        <v>0</v>
      </c>
      <c r="I1479" s="284"/>
    </row>
    <row r="1480" spans="1:9" ht="336" x14ac:dyDescent="0.2">
      <c r="A1480" s="175"/>
      <c r="B1480" s="221" t="s">
        <v>1079</v>
      </c>
      <c r="C1480" s="209"/>
      <c r="D1480" s="227" t="s">
        <v>10821</v>
      </c>
      <c r="E1480" s="209"/>
      <c r="F1480" s="209"/>
      <c r="G1480" s="209"/>
      <c r="H1480" s="209"/>
      <c r="I1480" s="355"/>
    </row>
    <row r="1481" spans="1:9" ht="24.95" customHeight="1" x14ac:dyDescent="0.25">
      <c r="A1481" s="278" t="s">
        <v>4046</v>
      </c>
      <c r="B1481" s="278" t="s">
        <v>979</v>
      </c>
      <c r="C1481" s="279" t="s">
        <v>10822</v>
      </c>
      <c r="D1481" s="280" t="s">
        <v>10820</v>
      </c>
      <c r="E1481" s="281" t="s">
        <v>92</v>
      </c>
      <c r="F1481" s="282">
        <v>1</v>
      </c>
      <c r="G1481" s="67"/>
      <c r="H1481" s="254">
        <f>ROUND(G1481*F1481,2)</f>
        <v>0</v>
      </c>
      <c r="I1481" s="284"/>
    </row>
    <row r="1482" spans="1:9" ht="336" x14ac:dyDescent="0.2">
      <c r="A1482" s="175"/>
      <c r="B1482" s="221" t="s">
        <v>1079</v>
      </c>
      <c r="C1482" s="209"/>
      <c r="D1482" s="227" t="s">
        <v>10823</v>
      </c>
      <c r="E1482" s="209"/>
      <c r="F1482" s="209"/>
      <c r="G1482" s="209"/>
      <c r="H1482" s="209"/>
      <c r="I1482" s="355"/>
    </row>
    <row r="1483" spans="1:9" ht="24.95" customHeight="1" x14ac:dyDescent="0.25">
      <c r="A1483" s="278" t="s">
        <v>1322</v>
      </c>
      <c r="B1483" s="278" t="s">
        <v>979</v>
      </c>
      <c r="C1483" s="279" t="s">
        <v>10824</v>
      </c>
      <c r="D1483" s="280" t="s">
        <v>7591</v>
      </c>
      <c r="E1483" s="281" t="s">
        <v>92</v>
      </c>
      <c r="F1483" s="282">
        <v>2</v>
      </c>
      <c r="G1483" s="67"/>
      <c r="H1483" s="254">
        <f>ROUND(G1483*F1483,2)</f>
        <v>0</v>
      </c>
      <c r="I1483" s="284"/>
    </row>
    <row r="1484" spans="1:9" ht="336" x14ac:dyDescent="0.2">
      <c r="A1484" s="175"/>
      <c r="B1484" s="221" t="s">
        <v>1079</v>
      </c>
      <c r="C1484" s="209"/>
      <c r="D1484" s="227" t="s">
        <v>10825</v>
      </c>
      <c r="E1484" s="209"/>
      <c r="F1484" s="209"/>
      <c r="G1484" s="209"/>
      <c r="H1484" s="209"/>
      <c r="I1484" s="355"/>
    </row>
    <row r="1485" spans="1:9" ht="24.95" customHeight="1" x14ac:dyDescent="0.25">
      <c r="A1485" s="278" t="s">
        <v>4055</v>
      </c>
      <c r="B1485" s="278" t="s">
        <v>979</v>
      </c>
      <c r="C1485" s="279" t="s">
        <v>10826</v>
      </c>
      <c r="D1485" s="280" t="s">
        <v>7591</v>
      </c>
      <c r="E1485" s="281" t="s">
        <v>92</v>
      </c>
      <c r="F1485" s="282">
        <v>2</v>
      </c>
      <c r="G1485" s="67"/>
      <c r="H1485" s="254">
        <f>ROUND(G1485*F1485,2)</f>
        <v>0</v>
      </c>
      <c r="I1485" s="284"/>
    </row>
    <row r="1486" spans="1:9" ht="348" x14ac:dyDescent="0.2">
      <c r="A1486" s="175"/>
      <c r="B1486" s="221" t="s">
        <v>1079</v>
      </c>
      <c r="C1486" s="209"/>
      <c r="D1486" s="227" t="s">
        <v>10827</v>
      </c>
      <c r="E1486" s="209"/>
      <c r="F1486" s="209"/>
      <c r="G1486" s="209"/>
      <c r="H1486" s="209"/>
      <c r="I1486" s="355"/>
    </row>
    <row r="1487" spans="1:9" ht="24.95" customHeight="1" x14ac:dyDescent="0.25">
      <c r="A1487" s="278" t="s">
        <v>4060</v>
      </c>
      <c r="B1487" s="278" t="s">
        <v>979</v>
      </c>
      <c r="C1487" s="279" t="s">
        <v>10828</v>
      </c>
      <c r="D1487" s="280" t="s">
        <v>7591</v>
      </c>
      <c r="E1487" s="281" t="s">
        <v>92</v>
      </c>
      <c r="F1487" s="282">
        <v>2</v>
      </c>
      <c r="G1487" s="67"/>
      <c r="H1487" s="254">
        <f>ROUND(G1487*F1487,2)</f>
        <v>0</v>
      </c>
      <c r="I1487" s="284"/>
    </row>
    <row r="1488" spans="1:9" ht="348" x14ac:dyDescent="0.2">
      <c r="A1488" s="175"/>
      <c r="B1488" s="221" t="s">
        <v>1079</v>
      </c>
      <c r="C1488" s="209"/>
      <c r="D1488" s="227" t="s">
        <v>10829</v>
      </c>
      <c r="E1488" s="209"/>
      <c r="F1488" s="209"/>
      <c r="G1488" s="209"/>
      <c r="H1488" s="209"/>
      <c r="I1488" s="355"/>
    </row>
    <row r="1489" spans="1:9" ht="24.95" customHeight="1" x14ac:dyDescent="0.25">
      <c r="A1489" s="964" t="s">
        <v>4065</v>
      </c>
      <c r="B1489" s="964" t="s">
        <v>979</v>
      </c>
      <c r="C1489" s="965" t="s">
        <v>10830</v>
      </c>
      <c r="D1489" s="966" t="s">
        <v>7591</v>
      </c>
      <c r="E1489" s="967" t="s">
        <v>92</v>
      </c>
      <c r="F1489" s="968">
        <v>4</v>
      </c>
      <c r="G1489" s="67"/>
      <c r="H1489" s="970">
        <f>ROUND(G1489*F1489,2)</f>
        <v>0</v>
      </c>
      <c r="I1489" s="979"/>
    </row>
    <row r="1490" spans="1:9" ht="348" x14ac:dyDescent="0.2">
      <c r="A1490" s="972"/>
      <c r="B1490" s="973" t="s">
        <v>1079</v>
      </c>
      <c r="C1490" s="974"/>
      <c r="D1490" s="1005" t="s">
        <v>10831</v>
      </c>
      <c r="E1490" s="974"/>
      <c r="F1490" s="974"/>
      <c r="G1490" s="974"/>
      <c r="H1490" s="974"/>
      <c r="I1490" s="988"/>
    </row>
    <row r="1491" spans="1:9" ht="24.95" customHeight="1" x14ac:dyDescent="0.25">
      <c r="A1491" s="278" t="s">
        <v>4071</v>
      </c>
      <c r="B1491" s="278" t="s">
        <v>979</v>
      </c>
      <c r="C1491" s="279" t="s">
        <v>10832</v>
      </c>
      <c r="D1491" s="280" t="s">
        <v>7591</v>
      </c>
      <c r="E1491" s="281" t="s">
        <v>92</v>
      </c>
      <c r="F1491" s="282">
        <v>1</v>
      </c>
      <c r="G1491" s="67"/>
      <c r="H1491" s="254">
        <f>ROUND(G1491*F1491,2)</f>
        <v>0</v>
      </c>
      <c r="I1491" s="284"/>
    </row>
    <row r="1492" spans="1:9" ht="336" x14ac:dyDescent="0.2">
      <c r="A1492" s="175"/>
      <c r="B1492" s="221" t="s">
        <v>1079</v>
      </c>
      <c r="C1492" s="209"/>
      <c r="D1492" s="227" t="s">
        <v>10833</v>
      </c>
      <c r="E1492" s="209"/>
      <c r="F1492" s="209"/>
      <c r="G1492" s="209"/>
      <c r="H1492" s="209"/>
      <c r="I1492" s="355"/>
    </row>
    <row r="1493" spans="1:9" ht="24.95" customHeight="1" x14ac:dyDescent="0.25">
      <c r="A1493" s="278" t="s">
        <v>4077</v>
      </c>
      <c r="B1493" s="278" t="s">
        <v>979</v>
      </c>
      <c r="C1493" s="279" t="s">
        <v>10834</v>
      </c>
      <c r="D1493" s="280" t="s">
        <v>7591</v>
      </c>
      <c r="E1493" s="281" t="s">
        <v>92</v>
      </c>
      <c r="F1493" s="282">
        <v>1</v>
      </c>
      <c r="G1493" s="67"/>
      <c r="H1493" s="254">
        <f>ROUND(G1493*F1493,2)</f>
        <v>0</v>
      </c>
      <c r="I1493" s="284"/>
    </row>
    <row r="1494" spans="1:9" ht="336" x14ac:dyDescent="0.2">
      <c r="A1494" s="175"/>
      <c r="B1494" s="221" t="s">
        <v>1079</v>
      </c>
      <c r="C1494" s="209"/>
      <c r="D1494" s="227" t="s">
        <v>10835</v>
      </c>
      <c r="E1494" s="209"/>
      <c r="F1494" s="209"/>
      <c r="G1494" s="209"/>
      <c r="H1494" s="209"/>
      <c r="I1494" s="355"/>
    </row>
    <row r="1495" spans="1:9" ht="24.95" customHeight="1" x14ac:dyDescent="0.25">
      <c r="A1495" s="278" t="s">
        <v>4082</v>
      </c>
      <c r="B1495" s="278" t="s">
        <v>979</v>
      </c>
      <c r="C1495" s="279" t="s">
        <v>10836</v>
      </c>
      <c r="D1495" s="280" t="s">
        <v>7612</v>
      </c>
      <c r="E1495" s="281" t="s">
        <v>92</v>
      </c>
      <c r="F1495" s="282">
        <v>12</v>
      </c>
      <c r="G1495" s="67"/>
      <c r="H1495" s="254">
        <f>ROUND(G1495*F1495,2)</f>
        <v>0</v>
      </c>
      <c r="I1495" s="284"/>
    </row>
    <row r="1496" spans="1:9" ht="132" x14ac:dyDescent="0.2">
      <c r="A1496" s="175"/>
      <c r="B1496" s="221" t="s">
        <v>1079</v>
      </c>
      <c r="C1496" s="209"/>
      <c r="D1496" s="227" t="s">
        <v>7613</v>
      </c>
      <c r="E1496" s="209"/>
      <c r="F1496" s="209"/>
      <c r="G1496" s="209"/>
      <c r="H1496" s="209"/>
      <c r="I1496" s="355"/>
    </row>
    <row r="1497" spans="1:9" ht="24.95" customHeight="1" x14ac:dyDescent="0.25">
      <c r="A1497" s="278" t="s">
        <v>4086</v>
      </c>
      <c r="B1497" s="278" t="s">
        <v>979</v>
      </c>
      <c r="C1497" s="279" t="s">
        <v>10837</v>
      </c>
      <c r="D1497" s="280" t="s">
        <v>7615</v>
      </c>
      <c r="E1497" s="281" t="s">
        <v>92</v>
      </c>
      <c r="F1497" s="282">
        <v>1</v>
      </c>
      <c r="G1497" s="67"/>
      <c r="H1497" s="254">
        <f>ROUND(G1497*F1497,2)</f>
        <v>0</v>
      </c>
      <c r="I1497" s="284"/>
    </row>
    <row r="1498" spans="1:9" ht="144" x14ac:dyDescent="0.2">
      <c r="A1498" s="175"/>
      <c r="B1498" s="221" t="s">
        <v>1079</v>
      </c>
      <c r="C1498" s="209"/>
      <c r="D1498" s="227" t="s">
        <v>10838</v>
      </c>
      <c r="E1498" s="209"/>
      <c r="F1498" s="209"/>
      <c r="G1498" s="209"/>
      <c r="H1498" s="209"/>
      <c r="I1498" s="355"/>
    </row>
    <row r="1499" spans="1:9" ht="24.95" customHeight="1" x14ac:dyDescent="0.25">
      <c r="A1499" s="964" t="s">
        <v>7607</v>
      </c>
      <c r="B1499" s="964" t="s">
        <v>979</v>
      </c>
      <c r="C1499" s="965" t="s">
        <v>10839</v>
      </c>
      <c r="D1499" s="966" t="s">
        <v>10840</v>
      </c>
      <c r="E1499" s="967" t="s">
        <v>92</v>
      </c>
      <c r="F1499" s="968">
        <v>2</v>
      </c>
      <c r="G1499" s="67"/>
      <c r="H1499" s="970">
        <f>ROUND(G1499*F1499,2)</f>
        <v>0</v>
      </c>
      <c r="I1499" s="979"/>
    </row>
    <row r="1500" spans="1:9" ht="168" x14ac:dyDescent="0.2">
      <c r="A1500" s="972"/>
      <c r="B1500" s="973" t="s">
        <v>1079</v>
      </c>
      <c r="C1500" s="974"/>
      <c r="D1500" s="1005" t="s">
        <v>10841</v>
      </c>
      <c r="E1500" s="974"/>
      <c r="F1500" s="974"/>
      <c r="G1500" s="974"/>
      <c r="H1500" s="974"/>
      <c r="I1500" s="988"/>
    </row>
    <row r="1501" spans="1:9" ht="24.95" customHeight="1" x14ac:dyDescent="0.25">
      <c r="A1501" s="964" t="s">
        <v>4096</v>
      </c>
      <c r="B1501" s="964" t="s">
        <v>979</v>
      </c>
      <c r="C1501" s="965" t="s">
        <v>10842</v>
      </c>
      <c r="D1501" s="966" t="s">
        <v>7609</v>
      </c>
      <c r="E1501" s="967" t="s">
        <v>92</v>
      </c>
      <c r="F1501" s="968">
        <v>11</v>
      </c>
      <c r="G1501" s="67"/>
      <c r="H1501" s="970">
        <f>ROUND(G1501*F1501,2)</f>
        <v>0</v>
      </c>
      <c r="I1501" s="979"/>
    </row>
    <row r="1502" spans="1:9" ht="144" x14ac:dyDescent="0.2">
      <c r="A1502" s="972"/>
      <c r="B1502" s="973" t="s">
        <v>1079</v>
      </c>
      <c r="C1502" s="974"/>
      <c r="D1502" s="1005" t="s">
        <v>10843</v>
      </c>
      <c r="E1502" s="974"/>
      <c r="F1502" s="974"/>
      <c r="G1502" s="974"/>
      <c r="H1502" s="974"/>
      <c r="I1502" s="988"/>
    </row>
    <row r="1503" spans="1:9" ht="24.95" customHeight="1" x14ac:dyDescent="0.25">
      <c r="A1503" s="278" t="s">
        <v>4102</v>
      </c>
      <c r="B1503" s="278" t="s">
        <v>979</v>
      </c>
      <c r="C1503" s="279" t="s">
        <v>10844</v>
      </c>
      <c r="D1503" s="280" t="s">
        <v>7619</v>
      </c>
      <c r="E1503" s="281" t="s">
        <v>92</v>
      </c>
      <c r="F1503" s="282">
        <v>12</v>
      </c>
      <c r="G1503" s="67"/>
      <c r="H1503" s="254">
        <f>ROUND(G1503*F1503,2)</f>
        <v>0</v>
      </c>
      <c r="I1503" s="284"/>
    </row>
    <row r="1504" spans="1:9" ht="204" x14ac:dyDescent="0.2">
      <c r="A1504" s="175"/>
      <c r="B1504" s="221" t="s">
        <v>1079</v>
      </c>
      <c r="C1504" s="209"/>
      <c r="D1504" s="227" t="s">
        <v>10845</v>
      </c>
      <c r="E1504" s="209"/>
      <c r="F1504" s="209"/>
      <c r="G1504" s="209"/>
      <c r="H1504" s="209"/>
      <c r="I1504" s="355"/>
    </row>
    <row r="1505" spans="1:9" ht="24.95" customHeight="1" x14ac:dyDescent="0.2">
      <c r="A1505" s="278" t="s">
        <v>7617</v>
      </c>
      <c r="B1505" s="278" t="s">
        <v>979</v>
      </c>
      <c r="C1505" s="279" t="s">
        <v>7049</v>
      </c>
      <c r="D1505" s="366" t="s">
        <v>3803</v>
      </c>
      <c r="E1505" s="367"/>
      <c r="F1505" s="367"/>
      <c r="G1505" s="367"/>
      <c r="H1505" s="367"/>
      <c r="I1505" s="368"/>
    </row>
    <row r="1506" spans="1:9" ht="120" x14ac:dyDescent="0.2">
      <c r="A1506" s="184"/>
      <c r="B1506" s="182" t="s">
        <v>1079</v>
      </c>
      <c r="C1506" s="185"/>
      <c r="D1506" s="357" t="s">
        <v>7050</v>
      </c>
      <c r="E1506" s="185"/>
      <c r="F1506" s="185"/>
      <c r="G1506" s="185"/>
      <c r="H1506" s="185"/>
      <c r="I1506" s="358"/>
    </row>
    <row r="1507" spans="1:9" x14ac:dyDescent="0.2">
      <c r="G1507" s="5"/>
    </row>
    <row r="1508" spans="1:9" x14ac:dyDescent="0.2">
      <c r="G1508" s="5"/>
    </row>
    <row r="1509" spans="1:9" ht="24.95" customHeight="1" x14ac:dyDescent="0.2">
      <c r="G1509" s="5"/>
    </row>
    <row r="1510" spans="1:9" x14ac:dyDescent="0.2">
      <c r="G1510" s="5"/>
    </row>
    <row r="1511" spans="1:9" ht="24.95" customHeight="1" x14ac:dyDescent="0.2">
      <c r="G1511" s="5"/>
    </row>
  </sheetData>
  <sheetProtection algorithmName="SHA-512" hashValue="afNGnSPUGwCj67+WUI2weSfBjCQnlGGlJBc+TkWR/q+xlSk4Hxy16TfWgaqyLk9Jue6W9n0XmCH6TgdNushWZw==" saltValue="7do1eNMk29Na8clBWohD/Q==" spinCount="100000" sheet="1" objects="1" scenarios="1"/>
  <mergeCells count="6">
    <mergeCell ref="A727:I727"/>
    <mergeCell ref="A1068:I1068"/>
    <mergeCell ref="A1283:I1283"/>
    <mergeCell ref="A40:I40"/>
    <mergeCell ref="A23:I23"/>
    <mergeCell ref="A450:I450"/>
  </mergeCells>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8" max="16383" man="1"/>
    <brk id="1484" max="16383" man="1"/>
    <brk id="1490" max="16383" man="1"/>
    <brk id="149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election activeCell="B6" sqref="B6"/>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99" t="s">
        <v>38</v>
      </c>
      <c r="B4" s="100" t="s">
        <v>7622</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9" t="s">
        <v>9</v>
      </c>
      <c r="B7" s="89" t="s">
        <v>5892</v>
      </c>
      <c r="C7" s="90"/>
      <c r="D7" s="89"/>
      <c r="E7" s="93"/>
      <c r="F7" s="9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E45</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9288</v>
      </c>
      <c r="B28" s="84" t="s">
        <v>9403</v>
      </c>
      <c r="C28" s="85"/>
      <c r="D28" s="85"/>
      <c r="E28" s="86"/>
      <c r="F28" s="87"/>
    </row>
    <row r="29" spans="1:6" ht="15.75" x14ac:dyDescent="0.25">
      <c r="A29" s="99" t="s">
        <v>5902</v>
      </c>
      <c r="B29" s="100" t="s">
        <v>7622</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252" t="s">
        <v>33</v>
      </c>
      <c r="C32" s="1253"/>
      <c r="D32" s="1254"/>
      <c r="E32" s="1264" t="s">
        <v>34</v>
      </c>
      <c r="F32" s="1264"/>
    </row>
    <row r="33" spans="1:29" s="40" customFormat="1" ht="20.100000000000001" customHeight="1" x14ac:dyDescent="0.2">
      <c r="A33" s="373" t="s">
        <v>46</v>
      </c>
      <c r="B33" s="1265" t="s">
        <v>4989</v>
      </c>
      <c r="C33" s="1266"/>
      <c r="D33" s="1267"/>
      <c r="E33" s="1268">
        <f>'01_C_D.1.4.1_Z'!H9</f>
        <v>0</v>
      </c>
      <c r="F33" s="1269"/>
    </row>
    <row r="34" spans="1:29" s="40" customFormat="1" ht="20.100000000000001" customHeight="1" x14ac:dyDescent="0.2">
      <c r="A34" s="373" t="s">
        <v>50</v>
      </c>
      <c r="B34" s="1265" t="s">
        <v>51</v>
      </c>
      <c r="C34" s="1266"/>
      <c r="D34" s="1267"/>
      <c r="E34" s="1268">
        <f>'01_C_D.1.4.1_Z'!H12</f>
        <v>0</v>
      </c>
      <c r="F34" s="1269"/>
    </row>
    <row r="35" spans="1:29" s="40" customFormat="1" ht="20.100000000000001" customHeight="1" x14ac:dyDescent="0.2">
      <c r="A35" s="373" t="s">
        <v>689</v>
      </c>
      <c r="B35" s="1265" t="s">
        <v>690</v>
      </c>
      <c r="C35" s="1266"/>
      <c r="D35" s="1267"/>
      <c r="E35" s="1268">
        <f>'01_C_D.1.4.1_Z'!H17</f>
        <v>0</v>
      </c>
      <c r="F35" s="1269"/>
    </row>
    <row r="36" spans="1:29" s="40" customFormat="1" ht="20.100000000000001" customHeight="1" x14ac:dyDescent="0.2">
      <c r="A36" s="373" t="s">
        <v>691</v>
      </c>
      <c r="B36" s="1265" t="s">
        <v>692</v>
      </c>
      <c r="C36" s="1266"/>
      <c r="D36" s="1267"/>
      <c r="E36" s="1268">
        <f>'01_C_D.1.4.1_Z'!H35</f>
        <v>0</v>
      </c>
      <c r="F36" s="1269"/>
    </row>
    <row r="37" spans="1:29" s="40" customFormat="1" ht="20.100000000000001" customHeight="1" x14ac:dyDescent="0.2">
      <c r="A37" s="373" t="s">
        <v>3537</v>
      </c>
      <c r="B37" s="1265" t="s">
        <v>4990</v>
      </c>
      <c r="C37" s="1266"/>
      <c r="D37" s="1267"/>
      <c r="E37" s="1268">
        <f>'01_C_D.1.4.1_Z'!H51</f>
        <v>0</v>
      </c>
      <c r="F37" s="1269"/>
    </row>
    <row r="38" spans="1:29" s="40" customFormat="1" ht="20.100000000000001" customHeight="1" x14ac:dyDescent="0.2">
      <c r="A38" s="373" t="s">
        <v>4992</v>
      </c>
      <c r="B38" s="1265" t="s">
        <v>690</v>
      </c>
      <c r="C38" s="1266"/>
      <c r="D38" s="1267"/>
      <c r="E38" s="1268">
        <f>'01_C_D.1.4.1_Z'!H56</f>
        <v>0</v>
      </c>
      <c r="F38" s="1269"/>
    </row>
    <row r="39" spans="1:29" s="40" customFormat="1" ht="20.100000000000001" customHeight="1" x14ac:dyDescent="0.2">
      <c r="A39" s="373" t="s">
        <v>7623</v>
      </c>
      <c r="B39" s="1265" t="s">
        <v>692</v>
      </c>
      <c r="C39" s="1266"/>
      <c r="D39" s="1267"/>
      <c r="E39" s="1268">
        <f>'01_C_D.1.4.1_Z'!H59</f>
        <v>0</v>
      </c>
      <c r="F39" s="1269"/>
    </row>
    <row r="40" spans="1:29" s="40" customFormat="1" ht="20.100000000000001" customHeight="1" x14ac:dyDescent="0.2">
      <c r="A40" s="373" t="s">
        <v>4993</v>
      </c>
      <c r="B40" s="1265" t="s">
        <v>4994</v>
      </c>
      <c r="C40" s="1266"/>
      <c r="D40" s="1267"/>
      <c r="E40" s="1268">
        <f>'01_C_D.1.4.1_Z'!H62</f>
        <v>0</v>
      </c>
      <c r="F40" s="1269"/>
    </row>
    <row r="41" spans="1:29" s="40" customFormat="1" ht="20.100000000000001" customHeight="1" x14ac:dyDescent="0.2">
      <c r="A41" s="373" t="s">
        <v>4995</v>
      </c>
      <c r="B41" s="1265" t="s">
        <v>4996</v>
      </c>
      <c r="C41" s="1266"/>
      <c r="D41" s="1267"/>
      <c r="E41" s="1268">
        <f>'01_C_D.1.4.1_Z'!H64</f>
        <v>0</v>
      </c>
      <c r="F41" s="1269"/>
    </row>
    <row r="42" spans="1:29" s="40" customFormat="1" ht="20.100000000000001" customHeight="1" x14ac:dyDescent="0.2">
      <c r="A42" s="373" t="s">
        <v>7624</v>
      </c>
      <c r="B42" s="1265" t="s">
        <v>691</v>
      </c>
      <c r="C42" s="1266"/>
      <c r="D42" s="1267"/>
      <c r="E42" s="1268">
        <f>'01_C_D.1.4.1_Z'!H69</f>
        <v>0</v>
      </c>
      <c r="F42" s="1269"/>
    </row>
    <row r="43" spans="1:29" s="40" customFormat="1" ht="20.100000000000001" customHeight="1" x14ac:dyDescent="0.2">
      <c r="A43" s="373" t="s">
        <v>693</v>
      </c>
      <c r="B43" s="1265" t="s">
        <v>694</v>
      </c>
      <c r="C43" s="1266"/>
      <c r="D43" s="1267"/>
      <c r="E43" s="1268">
        <f>'01_C_D.1.4.1_Z'!H72</f>
        <v>0</v>
      </c>
      <c r="F43" s="1269"/>
    </row>
    <row r="44" spans="1:29" s="40" customFormat="1" ht="20.100000000000001" customHeight="1" x14ac:dyDescent="0.2">
      <c r="A44" s="373"/>
      <c r="B44" s="1265" t="s">
        <v>4991</v>
      </c>
      <c r="C44" s="1266"/>
      <c r="D44" s="1267"/>
      <c r="E44" s="1268">
        <f>'01_C_D.1.4.1_Z'!H118</f>
        <v>0</v>
      </c>
      <c r="F44" s="1269"/>
    </row>
    <row r="45" spans="1:29" s="56" customFormat="1" ht="24.95" customHeight="1" x14ac:dyDescent="0.2">
      <c r="A45" s="96" t="s">
        <v>79</v>
      </c>
      <c r="B45" s="97"/>
      <c r="C45" s="98"/>
      <c r="D45" s="98"/>
      <c r="E45" s="1250">
        <f>SUM(E33:F44)</f>
        <v>0</v>
      </c>
      <c r="F45" s="1251"/>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 x14ac:dyDescent="0.2">
      <c r="A51" s="183"/>
    </row>
    <row r="52" spans="1:1" ht="15" x14ac:dyDescent="0.2">
      <c r="A52" s="183"/>
    </row>
    <row r="53" spans="1:1" ht="15" x14ac:dyDescent="0.2">
      <c r="A53" s="183"/>
    </row>
    <row r="54" spans="1:1" ht="15" x14ac:dyDescent="0.2">
      <c r="A54" s="183"/>
    </row>
    <row r="55" spans="1:1" ht="15" x14ac:dyDescent="0.2">
      <c r="A55" s="183"/>
    </row>
    <row r="56" spans="1:1" ht="15" x14ac:dyDescent="0.2">
      <c r="A56" s="183"/>
    </row>
    <row r="57" spans="1:1" ht="15" x14ac:dyDescent="0.2">
      <c r="A57" s="183"/>
    </row>
    <row r="58" spans="1:1" ht="15" x14ac:dyDescent="0.2">
      <c r="A58" s="183"/>
    </row>
    <row r="59" spans="1:1" ht="15" x14ac:dyDescent="0.2">
      <c r="A59" s="183"/>
    </row>
  </sheetData>
  <sheetProtection algorithmName="SHA-512" hashValue="3xQla0NLRllZ5/0KnjbE16WqSuXHT5Plf+vXyJesjHu5AMBb7SEoJFLW6yD8IGae978/k21baTXpwaQR5NWtqQ==" saltValue="EfLpCtr4KrPCpkmK309jc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9288</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5902</v>
      </c>
      <c r="B4" s="100"/>
      <c r="C4" s="100"/>
      <c r="D4" s="100" t="s">
        <v>7622</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11" t="s">
        <v>10846</v>
      </c>
    </row>
    <row r="8" spans="1:29" ht="24.95" customHeight="1" x14ac:dyDescent="0.2">
      <c r="A8" s="115"/>
      <c r="B8" s="347"/>
      <c r="C8" s="100"/>
      <c r="D8" s="100" t="s">
        <v>7622</v>
      </c>
      <c r="E8" s="348"/>
      <c r="F8" s="349"/>
      <c r="G8" s="349"/>
      <c r="H8" s="350">
        <f>H9+H12+H17+H35+H51+H56+H59+H62+H64+H69+H72+H118</f>
        <v>0</v>
      </c>
      <c r="I8" s="276"/>
    </row>
    <row r="9" spans="1:29" s="46" customFormat="1" ht="24.95" customHeight="1" x14ac:dyDescent="0.25">
      <c r="A9" s="759" t="s">
        <v>4400</v>
      </c>
      <c r="B9" s="351"/>
      <c r="C9" s="352" t="s">
        <v>46</v>
      </c>
      <c r="D9" s="352" t="s">
        <v>4989</v>
      </c>
      <c r="E9" s="353"/>
      <c r="F9" s="354"/>
      <c r="G9" s="354"/>
      <c r="H9" s="116">
        <f>SUM(H10:H11)</f>
        <v>0</v>
      </c>
      <c r="I9" s="277"/>
    </row>
    <row r="10" spans="1:29" s="46" customFormat="1" ht="24.95" customHeight="1" x14ac:dyDescent="0.25">
      <c r="A10" s="278">
        <v>1</v>
      </c>
      <c r="B10" s="278"/>
      <c r="C10" s="382" t="s">
        <v>5000</v>
      </c>
      <c r="D10" s="280" t="s">
        <v>7625</v>
      </c>
      <c r="E10" s="281" t="s">
        <v>125</v>
      </c>
      <c r="F10" s="282">
        <v>415</v>
      </c>
      <c r="G10" s="67"/>
      <c r="H10" s="254">
        <f>ROUND(G10*F10,2)</f>
        <v>0</v>
      </c>
      <c r="I10" s="412">
        <v>3.5233499999999998</v>
      </c>
    </row>
    <row r="11" spans="1:29" s="46" customFormat="1" ht="24.95" customHeight="1" x14ac:dyDescent="0.25">
      <c r="A11" s="278">
        <v>2</v>
      </c>
      <c r="B11" s="278"/>
      <c r="C11" s="382" t="s">
        <v>5002</v>
      </c>
      <c r="D11" s="280" t="s">
        <v>7626</v>
      </c>
      <c r="E11" s="281" t="s">
        <v>125</v>
      </c>
      <c r="F11" s="282">
        <v>480</v>
      </c>
      <c r="G11" s="67"/>
      <c r="H11" s="254">
        <f t="shared" ref="H11:H73" si="0">ROUND(G11*F11,2)</f>
        <v>0</v>
      </c>
      <c r="I11" s="412">
        <v>17.822400000000002</v>
      </c>
    </row>
    <row r="12" spans="1:29" s="46" customFormat="1" ht="24.95" customHeight="1" x14ac:dyDescent="0.25">
      <c r="A12" s="759" t="s">
        <v>4400</v>
      </c>
      <c r="B12" s="351"/>
      <c r="C12" s="352" t="s">
        <v>50</v>
      </c>
      <c r="D12" s="352" t="s">
        <v>51</v>
      </c>
      <c r="E12" s="353" t="s">
        <v>4400</v>
      </c>
      <c r="F12" s="354" t="s">
        <v>4400</v>
      </c>
      <c r="G12" s="354" t="s">
        <v>4400</v>
      </c>
      <c r="H12" s="116">
        <f>SUM(H13:H16)</f>
        <v>0</v>
      </c>
      <c r="I12" s="277"/>
    </row>
    <row r="13" spans="1:29" s="46" customFormat="1" ht="24.95" customHeight="1" x14ac:dyDescent="0.25">
      <c r="A13" s="278">
        <v>3</v>
      </c>
      <c r="B13" s="278"/>
      <c r="C13" s="382" t="s">
        <v>7629</v>
      </c>
      <c r="D13" s="280" t="s">
        <v>7630</v>
      </c>
      <c r="E13" s="281" t="s">
        <v>142</v>
      </c>
      <c r="F13" s="282">
        <v>5</v>
      </c>
      <c r="G13" s="67"/>
      <c r="H13" s="254">
        <f t="shared" si="0"/>
        <v>0</v>
      </c>
      <c r="I13" s="412">
        <v>12.625</v>
      </c>
    </row>
    <row r="14" spans="1:29" s="46" customFormat="1" ht="24.95" customHeight="1" x14ac:dyDescent="0.25">
      <c r="A14" s="278">
        <v>4</v>
      </c>
      <c r="B14" s="278"/>
      <c r="C14" s="382" t="s">
        <v>10847</v>
      </c>
      <c r="D14" s="280" t="s">
        <v>10848</v>
      </c>
      <c r="E14" s="281" t="s">
        <v>142</v>
      </c>
      <c r="F14" s="282">
        <v>2</v>
      </c>
      <c r="G14" s="67"/>
      <c r="H14" s="254">
        <f t="shared" si="0"/>
        <v>0</v>
      </c>
      <c r="I14" s="412">
        <v>3.6739999999999999</v>
      </c>
    </row>
    <row r="15" spans="1:29" s="46" customFormat="1" ht="24.95" customHeight="1" x14ac:dyDescent="0.25">
      <c r="A15" s="964">
        <v>5</v>
      </c>
      <c r="B15" s="964"/>
      <c r="C15" s="977" t="s">
        <v>10849</v>
      </c>
      <c r="D15" s="966" t="s">
        <v>11802</v>
      </c>
      <c r="E15" s="967" t="s">
        <v>106</v>
      </c>
      <c r="F15" s="968">
        <v>20</v>
      </c>
      <c r="G15" s="67"/>
      <c r="H15" s="970">
        <f t="shared" si="0"/>
        <v>0</v>
      </c>
      <c r="I15" s="1007">
        <v>13.945</v>
      </c>
    </row>
    <row r="16" spans="1:29" s="46" customFormat="1" ht="24.95" customHeight="1" x14ac:dyDescent="0.25">
      <c r="A16" s="964">
        <v>6</v>
      </c>
      <c r="B16" s="964"/>
      <c r="C16" s="977" t="s">
        <v>7631</v>
      </c>
      <c r="D16" s="966" t="s">
        <v>11803</v>
      </c>
      <c r="E16" s="967" t="s">
        <v>106</v>
      </c>
      <c r="F16" s="968">
        <v>25</v>
      </c>
      <c r="G16" s="67"/>
      <c r="H16" s="970">
        <f t="shared" si="0"/>
        <v>0</v>
      </c>
      <c r="I16" s="1007">
        <v>8.25</v>
      </c>
    </row>
    <row r="17" spans="1:9" s="46" customFormat="1" ht="24.95" customHeight="1" x14ac:dyDescent="0.25">
      <c r="A17" s="759" t="s">
        <v>4400</v>
      </c>
      <c r="B17" s="351"/>
      <c r="C17" s="352" t="s">
        <v>689</v>
      </c>
      <c r="D17" s="352" t="s">
        <v>690</v>
      </c>
      <c r="E17" s="353" t="s">
        <v>4400</v>
      </c>
      <c r="F17" s="354" t="s">
        <v>4400</v>
      </c>
      <c r="G17" s="354" t="s">
        <v>4400</v>
      </c>
      <c r="H17" s="116">
        <f>SUM(H18:H34)</f>
        <v>0</v>
      </c>
      <c r="I17" s="277"/>
    </row>
    <row r="18" spans="1:9" s="46" customFormat="1" ht="24.95" customHeight="1" x14ac:dyDescent="0.25">
      <c r="A18" s="278">
        <v>7</v>
      </c>
      <c r="B18" s="278"/>
      <c r="C18" s="382" t="s">
        <v>695</v>
      </c>
      <c r="D18" s="280" t="s">
        <v>7632</v>
      </c>
      <c r="E18" s="281" t="s">
        <v>125</v>
      </c>
      <c r="F18" s="282">
        <v>300</v>
      </c>
      <c r="G18" s="67"/>
      <c r="H18" s="254">
        <f t="shared" si="0"/>
        <v>0</v>
      </c>
      <c r="I18" s="412">
        <v>0.114</v>
      </c>
    </row>
    <row r="19" spans="1:9" s="46" customFormat="1" ht="24.95" customHeight="1" x14ac:dyDescent="0.25">
      <c r="A19" s="278">
        <v>8</v>
      </c>
      <c r="B19" s="278"/>
      <c r="C19" s="382" t="s">
        <v>697</v>
      </c>
      <c r="D19" s="280" t="s">
        <v>7633</v>
      </c>
      <c r="E19" s="281" t="s">
        <v>125</v>
      </c>
      <c r="F19" s="282">
        <v>160</v>
      </c>
      <c r="G19" s="67"/>
      <c r="H19" s="254">
        <f t="shared" si="0"/>
        <v>0</v>
      </c>
      <c r="I19" s="412">
        <v>7.5200000000000003E-2</v>
      </c>
    </row>
    <row r="20" spans="1:9" s="46" customFormat="1" ht="24.95" customHeight="1" x14ac:dyDescent="0.25">
      <c r="A20" s="278">
        <v>9</v>
      </c>
      <c r="B20" s="278"/>
      <c r="C20" s="382" t="s">
        <v>10850</v>
      </c>
      <c r="D20" s="280" t="s">
        <v>10851</v>
      </c>
      <c r="E20" s="281" t="s">
        <v>125</v>
      </c>
      <c r="F20" s="282">
        <v>15</v>
      </c>
      <c r="G20" s="67"/>
      <c r="H20" s="254">
        <f t="shared" si="0"/>
        <v>0</v>
      </c>
      <c r="I20" s="412">
        <v>1.0500000000000001E-2</v>
      </c>
    </row>
    <row r="21" spans="1:9" s="46" customFormat="1" ht="24.95" customHeight="1" x14ac:dyDescent="0.25">
      <c r="A21" s="278">
        <v>10</v>
      </c>
      <c r="B21" s="278"/>
      <c r="C21" s="382" t="s">
        <v>5033</v>
      </c>
      <c r="D21" s="280" t="s">
        <v>7634</v>
      </c>
      <c r="E21" s="281" t="s">
        <v>125</v>
      </c>
      <c r="F21" s="282">
        <v>250</v>
      </c>
      <c r="G21" s="67"/>
      <c r="H21" s="254">
        <f t="shared" si="0"/>
        <v>0</v>
      </c>
      <c r="I21" s="412">
        <v>0.32750000000000001</v>
      </c>
    </row>
    <row r="22" spans="1:9" s="46" customFormat="1" ht="24.95" customHeight="1" x14ac:dyDescent="0.25">
      <c r="A22" s="278">
        <v>11</v>
      </c>
      <c r="B22" s="278"/>
      <c r="C22" s="382" t="s">
        <v>10852</v>
      </c>
      <c r="D22" s="280" t="s">
        <v>10853</v>
      </c>
      <c r="E22" s="281" t="s">
        <v>125</v>
      </c>
      <c r="F22" s="282">
        <v>20</v>
      </c>
      <c r="G22" s="67"/>
      <c r="H22" s="254">
        <f t="shared" si="0"/>
        <v>0</v>
      </c>
      <c r="I22" s="412">
        <v>5.04E-2</v>
      </c>
    </row>
    <row r="23" spans="1:9" s="46" customFormat="1" ht="24.95" customHeight="1" x14ac:dyDescent="0.25">
      <c r="A23" s="278">
        <v>12</v>
      </c>
      <c r="B23" s="278"/>
      <c r="C23" s="382" t="s">
        <v>5030</v>
      </c>
      <c r="D23" s="280" t="s">
        <v>7635</v>
      </c>
      <c r="E23" s="281" t="s">
        <v>92</v>
      </c>
      <c r="F23" s="282">
        <v>15</v>
      </c>
      <c r="G23" s="67"/>
      <c r="H23" s="254">
        <f t="shared" si="0"/>
        <v>0</v>
      </c>
      <c r="I23" s="412">
        <v>0.10245</v>
      </c>
    </row>
    <row r="24" spans="1:9" s="46" customFormat="1" ht="24.95" customHeight="1" x14ac:dyDescent="0.25">
      <c r="A24" s="278">
        <v>13</v>
      </c>
      <c r="B24" s="278"/>
      <c r="C24" s="382" t="s">
        <v>7636</v>
      </c>
      <c r="D24" s="280" t="s">
        <v>7637</v>
      </c>
      <c r="E24" s="281" t="s">
        <v>125</v>
      </c>
      <c r="F24" s="282">
        <v>120</v>
      </c>
      <c r="G24" s="67"/>
      <c r="H24" s="254">
        <f t="shared" si="0"/>
        <v>0</v>
      </c>
      <c r="I24" s="412">
        <v>0.31559999999999999</v>
      </c>
    </row>
    <row r="25" spans="1:9" s="46" customFormat="1" ht="24.95" customHeight="1" x14ac:dyDescent="0.25">
      <c r="A25" s="278">
        <v>14</v>
      </c>
      <c r="B25" s="278"/>
      <c r="C25" s="382" t="s">
        <v>711</v>
      </c>
      <c r="D25" s="280" t="s">
        <v>1285</v>
      </c>
      <c r="E25" s="281" t="s">
        <v>92</v>
      </c>
      <c r="F25" s="282">
        <v>39</v>
      </c>
      <c r="G25" s="67"/>
      <c r="H25" s="254">
        <f t="shared" si="0"/>
        <v>0</v>
      </c>
      <c r="I25" s="412">
        <v>0</v>
      </c>
    </row>
    <row r="26" spans="1:9" s="46" customFormat="1" ht="24.95" customHeight="1" x14ac:dyDescent="0.25">
      <c r="A26" s="278">
        <v>15</v>
      </c>
      <c r="B26" s="278"/>
      <c r="C26" s="382" t="s">
        <v>713</v>
      </c>
      <c r="D26" s="280" t="s">
        <v>7638</v>
      </c>
      <c r="E26" s="281" t="s">
        <v>92</v>
      </c>
      <c r="F26" s="282">
        <v>17</v>
      </c>
      <c r="G26" s="67"/>
      <c r="H26" s="254">
        <f t="shared" si="0"/>
        <v>0</v>
      </c>
      <c r="I26" s="412">
        <v>0</v>
      </c>
    </row>
    <row r="27" spans="1:9" s="46" customFormat="1" ht="24.95" customHeight="1" x14ac:dyDescent="0.25">
      <c r="A27" s="278">
        <v>16</v>
      </c>
      <c r="B27" s="278"/>
      <c r="C27" s="382" t="s">
        <v>715</v>
      </c>
      <c r="D27" s="280" t="s">
        <v>7639</v>
      </c>
      <c r="E27" s="281" t="s">
        <v>92</v>
      </c>
      <c r="F27" s="282">
        <v>32</v>
      </c>
      <c r="G27" s="67"/>
      <c r="H27" s="254">
        <f t="shared" si="0"/>
        <v>0</v>
      </c>
      <c r="I27" s="412">
        <v>0</v>
      </c>
    </row>
    <row r="28" spans="1:9" s="46" customFormat="1" ht="24.95" customHeight="1" x14ac:dyDescent="0.25">
      <c r="A28" s="278">
        <v>17</v>
      </c>
      <c r="B28" s="278"/>
      <c r="C28" s="382" t="s">
        <v>5039</v>
      </c>
      <c r="D28" s="280" t="s">
        <v>7640</v>
      </c>
      <c r="E28" s="281" t="s">
        <v>125</v>
      </c>
      <c r="F28" s="282">
        <v>745</v>
      </c>
      <c r="G28" s="67"/>
      <c r="H28" s="254">
        <f t="shared" si="0"/>
        <v>0</v>
      </c>
      <c r="I28" s="412">
        <v>0</v>
      </c>
    </row>
    <row r="29" spans="1:9" s="46" customFormat="1" ht="24.95" customHeight="1" x14ac:dyDescent="0.25">
      <c r="A29" s="278">
        <v>18</v>
      </c>
      <c r="B29" s="278"/>
      <c r="C29" s="382" t="s">
        <v>5028</v>
      </c>
      <c r="D29" s="280" t="s">
        <v>7641</v>
      </c>
      <c r="E29" s="281" t="s">
        <v>92</v>
      </c>
      <c r="F29" s="282">
        <v>29</v>
      </c>
      <c r="G29" s="67"/>
      <c r="H29" s="254">
        <f t="shared" si="0"/>
        <v>0</v>
      </c>
      <c r="I29" s="412">
        <v>2.9000000000000002E-3</v>
      </c>
    </row>
    <row r="30" spans="1:9" s="46" customFormat="1" ht="24.95" customHeight="1" x14ac:dyDescent="0.25">
      <c r="A30" s="278">
        <v>19</v>
      </c>
      <c r="B30" s="278"/>
      <c r="C30" s="382" t="s">
        <v>7642</v>
      </c>
      <c r="D30" s="280" t="s">
        <v>7643</v>
      </c>
      <c r="E30" s="281" t="s">
        <v>92</v>
      </c>
      <c r="F30" s="282">
        <v>1</v>
      </c>
      <c r="G30" s="67"/>
      <c r="H30" s="254">
        <f t="shared" si="0"/>
        <v>0</v>
      </c>
      <c r="I30" s="412">
        <v>3.5899999999999999E-3</v>
      </c>
    </row>
    <row r="31" spans="1:9" s="46" customFormat="1" ht="24.95" customHeight="1" x14ac:dyDescent="0.25">
      <c r="A31" s="278">
        <v>20</v>
      </c>
      <c r="B31" s="278"/>
      <c r="C31" s="382" t="s">
        <v>5037</v>
      </c>
      <c r="D31" s="280" t="s">
        <v>7644</v>
      </c>
      <c r="E31" s="281" t="s">
        <v>92</v>
      </c>
      <c r="F31" s="282">
        <v>1</v>
      </c>
      <c r="G31" s="67"/>
      <c r="H31" s="254">
        <f t="shared" si="0"/>
        <v>0</v>
      </c>
      <c r="I31" s="412">
        <v>0</v>
      </c>
    </row>
    <row r="32" spans="1:9" s="46" customFormat="1" ht="24.95" customHeight="1" x14ac:dyDescent="0.25">
      <c r="A32" s="278">
        <v>21</v>
      </c>
      <c r="B32" s="278"/>
      <c r="C32" s="382" t="s">
        <v>7645</v>
      </c>
      <c r="D32" s="280" t="s">
        <v>7646</v>
      </c>
      <c r="E32" s="281" t="s">
        <v>92</v>
      </c>
      <c r="F32" s="282">
        <v>3</v>
      </c>
      <c r="G32" s="67"/>
      <c r="H32" s="254">
        <f t="shared" si="0"/>
        <v>0</v>
      </c>
      <c r="I32" s="412">
        <v>8.0999999999999996E-4</v>
      </c>
    </row>
    <row r="33" spans="1:9" s="46" customFormat="1" ht="24.95" customHeight="1" x14ac:dyDescent="0.25">
      <c r="A33" s="278">
        <v>22</v>
      </c>
      <c r="B33" s="278"/>
      <c r="C33" s="382" t="s">
        <v>7647</v>
      </c>
      <c r="D33" s="280" t="s">
        <v>7648</v>
      </c>
      <c r="E33" s="281" t="s">
        <v>92</v>
      </c>
      <c r="F33" s="282">
        <v>2</v>
      </c>
      <c r="G33" s="67"/>
      <c r="H33" s="254">
        <f t="shared" si="0"/>
        <v>0</v>
      </c>
      <c r="I33" s="412">
        <v>2.0799999999999998E-3</v>
      </c>
    </row>
    <row r="34" spans="1:9" s="46" customFormat="1" ht="24.95" customHeight="1" x14ac:dyDescent="0.25">
      <c r="A34" s="278">
        <v>23</v>
      </c>
      <c r="B34" s="278"/>
      <c r="C34" s="382" t="s">
        <v>10854</v>
      </c>
      <c r="D34" s="280" t="s">
        <v>10855</v>
      </c>
      <c r="E34" s="281" t="s">
        <v>92</v>
      </c>
      <c r="F34" s="282">
        <v>4</v>
      </c>
      <c r="G34" s="67"/>
      <c r="H34" s="254">
        <f t="shared" si="0"/>
        <v>0</v>
      </c>
      <c r="I34" s="412">
        <v>2.2000000000000001E-3</v>
      </c>
    </row>
    <row r="35" spans="1:9" s="46" customFormat="1" ht="24.95" customHeight="1" x14ac:dyDescent="0.25">
      <c r="A35" s="759" t="s">
        <v>4400</v>
      </c>
      <c r="B35" s="351"/>
      <c r="C35" s="352" t="s">
        <v>691</v>
      </c>
      <c r="D35" s="352" t="s">
        <v>692</v>
      </c>
      <c r="E35" s="353" t="s">
        <v>4400</v>
      </c>
      <c r="F35" s="354" t="s">
        <v>4400</v>
      </c>
      <c r="G35" s="354" t="s">
        <v>4400</v>
      </c>
      <c r="H35" s="116">
        <f>SUM(H36:H50)</f>
        <v>0</v>
      </c>
      <c r="I35" s="277"/>
    </row>
    <row r="36" spans="1:9" s="46" customFormat="1" ht="24.95" customHeight="1" x14ac:dyDescent="0.25">
      <c r="A36" s="278">
        <v>24</v>
      </c>
      <c r="B36" s="278"/>
      <c r="C36" s="382" t="s">
        <v>7653</v>
      </c>
      <c r="D36" s="280" t="s">
        <v>7654</v>
      </c>
      <c r="E36" s="281" t="s">
        <v>125</v>
      </c>
      <c r="F36" s="282">
        <v>235</v>
      </c>
      <c r="G36" s="67"/>
      <c r="H36" s="254">
        <f t="shared" si="0"/>
        <v>0</v>
      </c>
      <c r="I36" s="412">
        <v>0.10105</v>
      </c>
    </row>
    <row r="37" spans="1:9" s="46" customFormat="1" ht="24.95" customHeight="1" x14ac:dyDescent="0.25">
      <c r="A37" s="278">
        <v>25</v>
      </c>
      <c r="B37" s="278"/>
      <c r="C37" s="382" t="s">
        <v>7655</v>
      </c>
      <c r="D37" s="280" t="s">
        <v>7656</v>
      </c>
      <c r="E37" s="281" t="s">
        <v>125</v>
      </c>
      <c r="F37" s="282">
        <v>255</v>
      </c>
      <c r="G37" s="67"/>
      <c r="H37" s="254">
        <f t="shared" si="0"/>
        <v>0</v>
      </c>
      <c r="I37" s="412">
        <v>0.13514999999999999</v>
      </c>
    </row>
    <row r="38" spans="1:9" s="46" customFormat="1" ht="24.95" customHeight="1" x14ac:dyDescent="0.25">
      <c r="A38" s="278">
        <v>26</v>
      </c>
      <c r="B38" s="278"/>
      <c r="C38" s="382" t="s">
        <v>7657</v>
      </c>
      <c r="D38" s="280" t="s">
        <v>7658</v>
      </c>
      <c r="E38" s="281" t="s">
        <v>125</v>
      </c>
      <c r="F38" s="282">
        <v>45</v>
      </c>
      <c r="G38" s="67"/>
      <c r="H38" s="254">
        <f t="shared" si="0"/>
        <v>0</v>
      </c>
      <c r="I38" s="412">
        <v>3.2849999999999997E-2</v>
      </c>
    </row>
    <row r="39" spans="1:9" s="46" customFormat="1" ht="24.95" customHeight="1" x14ac:dyDescent="0.25">
      <c r="A39" s="278">
        <v>27</v>
      </c>
      <c r="B39" s="278"/>
      <c r="C39" s="382" t="s">
        <v>7659</v>
      </c>
      <c r="D39" s="280" t="s">
        <v>7660</v>
      </c>
      <c r="E39" s="281" t="s">
        <v>125</v>
      </c>
      <c r="F39" s="282">
        <v>30</v>
      </c>
      <c r="G39" s="67"/>
      <c r="H39" s="254">
        <f t="shared" si="0"/>
        <v>0</v>
      </c>
      <c r="I39" s="412">
        <v>3.0600000000000002E-2</v>
      </c>
    </row>
    <row r="40" spans="1:9" s="46" customFormat="1" ht="24.95" customHeight="1" x14ac:dyDescent="0.25">
      <c r="A40" s="278">
        <v>28</v>
      </c>
      <c r="B40" s="278"/>
      <c r="C40" s="382" t="s">
        <v>7663</v>
      </c>
      <c r="D40" s="280" t="s">
        <v>7664</v>
      </c>
      <c r="E40" s="281" t="s">
        <v>125</v>
      </c>
      <c r="F40" s="282">
        <v>235</v>
      </c>
      <c r="G40" s="67"/>
      <c r="H40" s="254">
        <f t="shared" si="0"/>
        <v>0</v>
      </c>
      <c r="I40" s="412">
        <v>7.0499999999999998E-3</v>
      </c>
    </row>
    <row r="41" spans="1:9" s="46" customFormat="1" ht="24.95" customHeight="1" x14ac:dyDescent="0.25">
      <c r="A41" s="278">
        <v>29</v>
      </c>
      <c r="B41" s="278"/>
      <c r="C41" s="382" t="s">
        <v>7665</v>
      </c>
      <c r="D41" s="280" t="s">
        <v>10856</v>
      </c>
      <c r="E41" s="281" t="s">
        <v>125</v>
      </c>
      <c r="F41" s="282">
        <v>255</v>
      </c>
      <c r="G41" s="67"/>
      <c r="H41" s="254">
        <f t="shared" si="0"/>
        <v>0</v>
      </c>
      <c r="I41" s="412">
        <v>1.5300000000000001E-2</v>
      </c>
    </row>
    <row r="42" spans="1:9" s="46" customFormat="1" ht="24.95" customHeight="1" x14ac:dyDescent="0.25">
      <c r="A42" s="278">
        <v>30</v>
      </c>
      <c r="B42" s="278"/>
      <c r="C42" s="382" t="s">
        <v>7667</v>
      </c>
      <c r="D42" s="280" t="s">
        <v>7668</v>
      </c>
      <c r="E42" s="281" t="s">
        <v>125</v>
      </c>
      <c r="F42" s="282">
        <v>45</v>
      </c>
      <c r="G42" s="67"/>
      <c r="H42" s="254">
        <f t="shared" si="0"/>
        <v>0</v>
      </c>
      <c r="I42" s="412">
        <v>2.7000000000000001E-3</v>
      </c>
    </row>
    <row r="43" spans="1:9" s="46" customFormat="1" ht="24.95" customHeight="1" x14ac:dyDescent="0.25">
      <c r="A43" s="278">
        <v>31</v>
      </c>
      <c r="B43" s="278"/>
      <c r="C43" s="382" t="s">
        <v>7669</v>
      </c>
      <c r="D43" s="280" t="s">
        <v>7670</v>
      </c>
      <c r="E43" s="281" t="s">
        <v>125</v>
      </c>
      <c r="F43" s="282">
        <v>30</v>
      </c>
      <c r="G43" s="67"/>
      <c r="H43" s="254">
        <f t="shared" si="0"/>
        <v>0</v>
      </c>
      <c r="I43" s="412">
        <v>3.5999999999999999E-3</v>
      </c>
    </row>
    <row r="44" spans="1:9" s="46" customFormat="1" ht="24.95" customHeight="1" x14ac:dyDescent="0.25">
      <c r="A44" s="278">
        <v>32</v>
      </c>
      <c r="B44" s="278"/>
      <c r="C44" s="382" t="s">
        <v>1290</v>
      </c>
      <c r="D44" s="280" t="s">
        <v>1291</v>
      </c>
      <c r="E44" s="281" t="s">
        <v>92</v>
      </c>
      <c r="F44" s="282">
        <v>71</v>
      </c>
      <c r="G44" s="67"/>
      <c r="H44" s="254">
        <f t="shared" si="0"/>
        <v>0</v>
      </c>
      <c r="I44" s="412">
        <v>0</v>
      </c>
    </row>
    <row r="45" spans="1:9" s="46" customFormat="1" ht="24.95" customHeight="1" x14ac:dyDescent="0.25">
      <c r="A45" s="278">
        <v>33</v>
      </c>
      <c r="B45" s="278"/>
      <c r="C45" s="382" t="s">
        <v>1294</v>
      </c>
      <c r="D45" s="280" t="s">
        <v>7673</v>
      </c>
      <c r="E45" s="281" t="s">
        <v>125</v>
      </c>
      <c r="F45" s="282">
        <v>555</v>
      </c>
      <c r="G45" s="67"/>
      <c r="H45" s="254">
        <f t="shared" si="0"/>
        <v>0</v>
      </c>
      <c r="I45" s="412">
        <v>9.9900000000000003E-2</v>
      </c>
    </row>
    <row r="46" spans="1:9" s="46" customFormat="1" ht="24.95" customHeight="1" x14ac:dyDescent="0.25">
      <c r="A46" s="278">
        <v>34</v>
      </c>
      <c r="B46" s="278"/>
      <c r="C46" s="382" t="s">
        <v>738</v>
      </c>
      <c r="D46" s="280" t="s">
        <v>7674</v>
      </c>
      <c r="E46" s="281" t="s">
        <v>125</v>
      </c>
      <c r="F46" s="282">
        <v>555</v>
      </c>
      <c r="G46" s="67"/>
      <c r="H46" s="254">
        <f t="shared" si="0"/>
        <v>0</v>
      </c>
      <c r="I46" s="412">
        <v>5.5500000000000002E-3</v>
      </c>
    </row>
    <row r="47" spans="1:9" s="46" customFormat="1" ht="24.95" customHeight="1" x14ac:dyDescent="0.25">
      <c r="A47" s="278">
        <v>35</v>
      </c>
      <c r="B47" s="278"/>
      <c r="C47" s="382" t="s">
        <v>10857</v>
      </c>
      <c r="D47" s="280" t="s">
        <v>10858</v>
      </c>
      <c r="E47" s="281" t="s">
        <v>92</v>
      </c>
      <c r="F47" s="282">
        <v>2</v>
      </c>
      <c r="G47" s="67"/>
      <c r="H47" s="254">
        <f t="shared" si="0"/>
        <v>0</v>
      </c>
      <c r="I47" s="412">
        <v>6.8000000000000005E-4</v>
      </c>
    </row>
    <row r="48" spans="1:9" s="46" customFormat="1" ht="24.95" customHeight="1" x14ac:dyDescent="0.25">
      <c r="A48" s="278">
        <v>36</v>
      </c>
      <c r="B48" s="278"/>
      <c r="C48" s="382" t="s">
        <v>10859</v>
      </c>
      <c r="D48" s="280" t="s">
        <v>10860</v>
      </c>
      <c r="E48" s="281" t="s">
        <v>92</v>
      </c>
      <c r="F48" s="282">
        <v>1</v>
      </c>
      <c r="G48" s="67"/>
      <c r="H48" s="254">
        <f t="shared" si="0"/>
        <v>0</v>
      </c>
      <c r="I48" s="412">
        <v>5.1999999999999995E-4</v>
      </c>
    </row>
    <row r="49" spans="1:9" s="46" customFormat="1" ht="24.95" customHeight="1" x14ac:dyDescent="0.25">
      <c r="A49" s="278">
        <v>37</v>
      </c>
      <c r="B49" s="278"/>
      <c r="C49" s="382" t="s">
        <v>10861</v>
      </c>
      <c r="D49" s="280" t="s">
        <v>10862</v>
      </c>
      <c r="E49" s="281" t="s">
        <v>92</v>
      </c>
      <c r="F49" s="282">
        <v>1</v>
      </c>
      <c r="G49" s="67"/>
      <c r="H49" s="254">
        <f t="shared" si="0"/>
        <v>0</v>
      </c>
      <c r="I49" s="412">
        <v>7.3999999999999999E-4</v>
      </c>
    </row>
    <row r="50" spans="1:9" s="46" customFormat="1" ht="24.95" customHeight="1" x14ac:dyDescent="0.25">
      <c r="A50" s="278">
        <v>38</v>
      </c>
      <c r="B50" s="278"/>
      <c r="C50" s="382" t="s">
        <v>7676</v>
      </c>
      <c r="D50" s="280" t="s">
        <v>10863</v>
      </c>
      <c r="E50" s="281" t="s">
        <v>125</v>
      </c>
      <c r="F50" s="282">
        <v>160</v>
      </c>
      <c r="G50" s="67"/>
      <c r="H50" s="254">
        <f t="shared" si="0"/>
        <v>0</v>
      </c>
      <c r="I50" s="412">
        <v>4.6399999999999997E-2</v>
      </c>
    </row>
    <row r="51" spans="1:9" s="46" customFormat="1" ht="24.95" customHeight="1" x14ac:dyDescent="0.25">
      <c r="A51" s="759" t="s">
        <v>4400</v>
      </c>
      <c r="B51" s="351"/>
      <c r="C51" s="352" t="s">
        <v>3537</v>
      </c>
      <c r="D51" s="352" t="s">
        <v>4990</v>
      </c>
      <c r="E51" s="353" t="s">
        <v>4400</v>
      </c>
      <c r="F51" s="354" t="s">
        <v>4400</v>
      </c>
      <c r="G51" s="354" t="s">
        <v>4400</v>
      </c>
      <c r="H51" s="116">
        <f>SUM(H52:H55)</f>
        <v>0</v>
      </c>
      <c r="I51" s="277"/>
    </row>
    <row r="52" spans="1:9" s="46" customFormat="1" ht="24.95" customHeight="1" x14ac:dyDescent="0.25">
      <c r="A52" s="278">
        <v>39</v>
      </c>
      <c r="B52" s="278"/>
      <c r="C52" s="382" t="s">
        <v>5010</v>
      </c>
      <c r="D52" s="280" t="s">
        <v>7678</v>
      </c>
      <c r="E52" s="281" t="s">
        <v>125</v>
      </c>
      <c r="F52" s="282">
        <v>415</v>
      </c>
      <c r="G52" s="67"/>
      <c r="H52" s="254">
        <f t="shared" si="0"/>
        <v>0</v>
      </c>
      <c r="I52" s="412">
        <v>3.9383500000000002</v>
      </c>
    </row>
    <row r="53" spans="1:9" s="46" customFormat="1" ht="24.95" customHeight="1" x14ac:dyDescent="0.25">
      <c r="A53" s="278">
        <v>40</v>
      </c>
      <c r="B53" s="278"/>
      <c r="C53" s="382" t="s">
        <v>5012</v>
      </c>
      <c r="D53" s="280" t="s">
        <v>7679</v>
      </c>
      <c r="E53" s="281" t="s">
        <v>125</v>
      </c>
      <c r="F53" s="282">
        <v>250</v>
      </c>
      <c r="G53" s="67"/>
      <c r="H53" s="254">
        <f t="shared" si="0"/>
        <v>0</v>
      </c>
      <c r="I53" s="412">
        <v>10.122499999999999</v>
      </c>
    </row>
    <row r="54" spans="1:9" s="46" customFormat="1" ht="24.95" customHeight="1" x14ac:dyDescent="0.25">
      <c r="A54" s="278">
        <v>41</v>
      </c>
      <c r="B54" s="278"/>
      <c r="C54" s="382" t="s">
        <v>7680</v>
      </c>
      <c r="D54" s="280" t="s">
        <v>7681</v>
      </c>
      <c r="E54" s="281" t="s">
        <v>125</v>
      </c>
      <c r="F54" s="282">
        <v>225</v>
      </c>
      <c r="G54" s="67"/>
      <c r="H54" s="254">
        <f t="shared" si="0"/>
        <v>0</v>
      </c>
      <c r="I54" s="412">
        <v>18.335250000000002</v>
      </c>
    </row>
    <row r="55" spans="1:9" s="46" customFormat="1" ht="24.95" customHeight="1" x14ac:dyDescent="0.25">
      <c r="A55" s="278">
        <v>42</v>
      </c>
      <c r="B55" s="278"/>
      <c r="C55" s="382" t="s">
        <v>5008</v>
      </c>
      <c r="D55" s="280" t="s">
        <v>10864</v>
      </c>
      <c r="E55" s="281" t="s">
        <v>92</v>
      </c>
      <c r="F55" s="282">
        <v>125</v>
      </c>
      <c r="G55" s="67"/>
      <c r="H55" s="254">
        <f t="shared" si="0"/>
        <v>0</v>
      </c>
      <c r="I55" s="412">
        <v>3.2087499999999998</v>
      </c>
    </row>
    <row r="56" spans="1:9" s="46" customFormat="1" ht="24.95" customHeight="1" x14ac:dyDescent="0.25">
      <c r="A56" s="759" t="s">
        <v>4400</v>
      </c>
      <c r="B56" s="351"/>
      <c r="C56" s="352" t="s">
        <v>4992</v>
      </c>
      <c r="D56" s="352" t="s">
        <v>690</v>
      </c>
      <c r="E56" s="353" t="s">
        <v>4400</v>
      </c>
      <c r="F56" s="354" t="s">
        <v>4400</v>
      </c>
      <c r="G56" s="354" t="s">
        <v>4400</v>
      </c>
      <c r="H56" s="116">
        <f>SUM(H57:H58)</f>
        <v>0</v>
      </c>
      <c r="I56" s="277"/>
    </row>
    <row r="57" spans="1:9" s="46" customFormat="1" ht="23.45" customHeight="1" x14ac:dyDescent="0.25">
      <c r="A57" s="278">
        <v>43</v>
      </c>
      <c r="B57" s="278"/>
      <c r="C57" s="382" t="s">
        <v>724</v>
      </c>
      <c r="D57" s="280" t="s">
        <v>725</v>
      </c>
      <c r="E57" s="281" t="s">
        <v>100</v>
      </c>
      <c r="F57" s="282">
        <v>1.0069999999999999</v>
      </c>
      <c r="G57" s="67"/>
      <c r="H57" s="254">
        <f t="shared" si="0"/>
        <v>0</v>
      </c>
      <c r="I57" s="412">
        <v>0</v>
      </c>
    </row>
    <row r="58" spans="1:9" s="46" customFormat="1" ht="23.45" customHeight="1" x14ac:dyDescent="0.25">
      <c r="A58" s="278">
        <v>44</v>
      </c>
      <c r="B58" s="278"/>
      <c r="C58" s="382" t="s">
        <v>5019</v>
      </c>
      <c r="D58" s="280" t="s">
        <v>5020</v>
      </c>
      <c r="E58" s="281" t="s">
        <v>100</v>
      </c>
      <c r="F58" s="282">
        <v>10.07</v>
      </c>
      <c r="G58" s="67"/>
      <c r="H58" s="254">
        <f t="shared" si="0"/>
        <v>0</v>
      </c>
      <c r="I58" s="412">
        <v>0</v>
      </c>
    </row>
    <row r="59" spans="1:9" s="46" customFormat="1" ht="24.95" customHeight="1" x14ac:dyDescent="0.25">
      <c r="A59" s="759" t="s">
        <v>4400</v>
      </c>
      <c r="B59" s="351"/>
      <c r="C59" s="352" t="s">
        <v>7623</v>
      </c>
      <c r="D59" s="352" t="s">
        <v>692</v>
      </c>
      <c r="E59" s="353" t="s">
        <v>4400</v>
      </c>
      <c r="F59" s="354" t="s">
        <v>4400</v>
      </c>
      <c r="G59" s="354" t="s">
        <v>4400</v>
      </c>
      <c r="H59" s="116">
        <f>SUM(H60:H61)</f>
        <v>0</v>
      </c>
      <c r="I59" s="277"/>
    </row>
    <row r="60" spans="1:9" s="46" customFormat="1" ht="23.45" customHeight="1" x14ac:dyDescent="0.25">
      <c r="A60" s="278">
        <v>45</v>
      </c>
      <c r="B60" s="278"/>
      <c r="C60" s="382" t="s">
        <v>7683</v>
      </c>
      <c r="D60" s="280" t="s">
        <v>7684</v>
      </c>
      <c r="E60" s="281" t="s">
        <v>100</v>
      </c>
      <c r="F60" s="282">
        <v>0.48199999999999998</v>
      </c>
      <c r="G60" s="67"/>
      <c r="H60" s="254">
        <f t="shared" si="0"/>
        <v>0</v>
      </c>
      <c r="I60" s="412">
        <v>0</v>
      </c>
    </row>
    <row r="61" spans="1:9" s="46" customFormat="1" ht="23.45" customHeight="1" x14ac:dyDescent="0.25">
      <c r="A61" s="278">
        <v>46</v>
      </c>
      <c r="B61" s="278"/>
      <c r="C61" s="382" t="s">
        <v>7685</v>
      </c>
      <c r="D61" s="280" t="s">
        <v>7686</v>
      </c>
      <c r="E61" s="281" t="s">
        <v>100</v>
      </c>
      <c r="F61" s="282">
        <v>4.82</v>
      </c>
      <c r="G61" s="67"/>
      <c r="H61" s="254">
        <f t="shared" si="0"/>
        <v>0</v>
      </c>
      <c r="I61" s="412">
        <v>0</v>
      </c>
    </row>
    <row r="62" spans="1:9" s="46" customFormat="1" ht="24.95" customHeight="1" x14ac:dyDescent="0.25">
      <c r="A62" s="759" t="s">
        <v>4400</v>
      </c>
      <c r="B62" s="351"/>
      <c r="C62" s="352" t="s">
        <v>4993</v>
      </c>
      <c r="D62" s="352" t="s">
        <v>4994</v>
      </c>
      <c r="E62" s="353" t="s">
        <v>4400</v>
      </c>
      <c r="F62" s="354" t="s">
        <v>4400</v>
      </c>
      <c r="G62" s="354" t="s">
        <v>4400</v>
      </c>
      <c r="H62" s="116">
        <f>SUM(H63)</f>
        <v>0</v>
      </c>
      <c r="I62" s="277"/>
    </row>
    <row r="63" spans="1:9" s="46" customFormat="1" ht="23.45" customHeight="1" x14ac:dyDescent="0.25">
      <c r="A63" s="278">
        <v>47</v>
      </c>
      <c r="B63" s="278"/>
      <c r="C63" s="382" t="s">
        <v>502</v>
      </c>
      <c r="D63" s="280" t="s">
        <v>5021</v>
      </c>
      <c r="E63" s="281" t="s">
        <v>100</v>
      </c>
      <c r="F63" s="282">
        <v>32.020000000000003</v>
      </c>
      <c r="G63" s="67"/>
      <c r="H63" s="254">
        <f t="shared" si="0"/>
        <v>0</v>
      </c>
      <c r="I63" s="412">
        <v>0</v>
      </c>
    </row>
    <row r="64" spans="1:9" s="46" customFormat="1" ht="24.95" customHeight="1" x14ac:dyDescent="0.25">
      <c r="A64" s="759" t="s">
        <v>4400</v>
      </c>
      <c r="B64" s="351"/>
      <c r="C64" s="352" t="s">
        <v>4995</v>
      </c>
      <c r="D64" s="352" t="s">
        <v>4996</v>
      </c>
      <c r="E64" s="353" t="s">
        <v>4400</v>
      </c>
      <c r="F64" s="354" t="s">
        <v>4400</v>
      </c>
      <c r="G64" s="354" t="s">
        <v>4400</v>
      </c>
      <c r="H64" s="116">
        <f>SUM(H65:H68)</f>
        <v>0</v>
      </c>
      <c r="I64" s="277"/>
    </row>
    <row r="65" spans="1:9" s="46" customFormat="1" ht="23.45" customHeight="1" x14ac:dyDescent="0.25">
      <c r="A65" s="278">
        <v>48</v>
      </c>
      <c r="B65" s="278"/>
      <c r="C65" s="382" t="s">
        <v>5026</v>
      </c>
      <c r="D65" s="280" t="s">
        <v>5027</v>
      </c>
      <c r="E65" s="281" t="s">
        <v>100</v>
      </c>
      <c r="F65" s="282">
        <v>51.78</v>
      </c>
      <c r="G65" s="67"/>
      <c r="H65" s="254">
        <f t="shared" si="0"/>
        <v>0</v>
      </c>
      <c r="I65" s="412">
        <v>0</v>
      </c>
    </row>
    <row r="66" spans="1:9" s="46" customFormat="1" ht="23.45" customHeight="1" x14ac:dyDescent="0.25">
      <c r="A66" s="278">
        <v>49</v>
      </c>
      <c r="B66" s="278"/>
      <c r="C66" s="382" t="s">
        <v>231</v>
      </c>
      <c r="D66" s="280" t="s">
        <v>5022</v>
      </c>
      <c r="E66" s="281" t="s">
        <v>100</v>
      </c>
      <c r="F66" s="282">
        <v>51.78</v>
      </c>
      <c r="G66" s="67"/>
      <c r="H66" s="254">
        <f t="shared" si="0"/>
        <v>0</v>
      </c>
      <c r="I66" s="412">
        <v>0</v>
      </c>
    </row>
    <row r="67" spans="1:9" s="46" customFormat="1" ht="23.45" customHeight="1" x14ac:dyDescent="0.25">
      <c r="A67" s="278">
        <v>50</v>
      </c>
      <c r="B67" s="278"/>
      <c r="C67" s="382" t="s">
        <v>234</v>
      </c>
      <c r="D67" s="280" t="s">
        <v>5023</v>
      </c>
      <c r="E67" s="281" t="s">
        <v>100</v>
      </c>
      <c r="F67" s="282">
        <v>517.79999999999995</v>
      </c>
      <c r="G67" s="67"/>
      <c r="H67" s="254">
        <f t="shared" si="0"/>
        <v>0</v>
      </c>
      <c r="I67" s="412">
        <v>0</v>
      </c>
    </row>
    <row r="68" spans="1:9" s="46" customFormat="1" ht="23.45" customHeight="1" x14ac:dyDescent="0.25">
      <c r="A68" s="278">
        <v>51</v>
      </c>
      <c r="B68" s="278"/>
      <c r="C68" s="382" t="s">
        <v>5024</v>
      </c>
      <c r="D68" s="280" t="s">
        <v>5025</v>
      </c>
      <c r="E68" s="281" t="s">
        <v>100</v>
      </c>
      <c r="F68" s="282">
        <v>51.78</v>
      </c>
      <c r="G68" s="67"/>
      <c r="H68" s="254">
        <f t="shared" si="0"/>
        <v>0</v>
      </c>
      <c r="I68" s="412">
        <v>0</v>
      </c>
    </row>
    <row r="69" spans="1:9" s="46" customFormat="1" ht="24.95" customHeight="1" x14ac:dyDescent="0.25">
      <c r="A69" s="759" t="s">
        <v>4400</v>
      </c>
      <c r="B69" s="351"/>
      <c r="C69" s="352" t="s">
        <v>7624</v>
      </c>
      <c r="D69" s="352" t="s">
        <v>691</v>
      </c>
      <c r="E69" s="353" t="s">
        <v>4400</v>
      </c>
      <c r="F69" s="354" t="s">
        <v>4400</v>
      </c>
      <c r="G69" s="354" t="s">
        <v>4400</v>
      </c>
      <c r="H69" s="116">
        <f>SUM(H70:H71)</f>
        <v>0</v>
      </c>
      <c r="I69" s="277"/>
    </row>
    <row r="70" spans="1:9" s="46" customFormat="1" ht="23.45" customHeight="1" x14ac:dyDescent="0.25">
      <c r="A70" s="278">
        <v>52</v>
      </c>
      <c r="B70" s="278"/>
      <c r="C70" s="382" t="s">
        <v>7687</v>
      </c>
      <c r="D70" s="280" t="s">
        <v>10865</v>
      </c>
      <c r="E70" s="281" t="s">
        <v>753</v>
      </c>
      <c r="F70" s="282">
        <v>1</v>
      </c>
      <c r="G70" s="67"/>
      <c r="H70" s="254">
        <f t="shared" si="0"/>
        <v>0</v>
      </c>
      <c r="I70" s="412">
        <v>0</v>
      </c>
    </row>
    <row r="71" spans="1:9" s="46" customFormat="1" ht="23.45" customHeight="1" x14ac:dyDescent="0.25">
      <c r="A71" s="278">
        <v>53</v>
      </c>
      <c r="B71" s="278"/>
      <c r="C71" s="382" t="s">
        <v>7689</v>
      </c>
      <c r="D71" s="280" t="s">
        <v>7690</v>
      </c>
      <c r="E71" s="281" t="s">
        <v>753</v>
      </c>
      <c r="F71" s="282">
        <v>1</v>
      </c>
      <c r="G71" s="67"/>
      <c r="H71" s="254">
        <f t="shared" si="0"/>
        <v>0</v>
      </c>
      <c r="I71" s="412">
        <v>0</v>
      </c>
    </row>
    <row r="72" spans="1:9" s="46" customFormat="1" ht="24.95" customHeight="1" x14ac:dyDescent="0.25">
      <c r="A72" s="759" t="s">
        <v>4400</v>
      </c>
      <c r="B72" s="351"/>
      <c r="C72" s="352" t="s">
        <v>693</v>
      </c>
      <c r="D72" s="352" t="s">
        <v>694</v>
      </c>
      <c r="E72" s="353" t="s">
        <v>4400</v>
      </c>
      <c r="F72" s="354" t="s">
        <v>4400</v>
      </c>
      <c r="G72" s="354" t="s">
        <v>4400</v>
      </c>
      <c r="H72" s="116">
        <f>SUM(H73:H117)</f>
        <v>0</v>
      </c>
      <c r="I72" s="277"/>
    </row>
    <row r="73" spans="1:9" s="46" customFormat="1" ht="23.45" customHeight="1" x14ac:dyDescent="0.25">
      <c r="A73" s="278">
        <v>54</v>
      </c>
      <c r="B73" s="278"/>
      <c r="C73" s="382" t="s">
        <v>7691</v>
      </c>
      <c r="D73" s="280" t="s">
        <v>7692</v>
      </c>
      <c r="E73" s="281" t="s">
        <v>753</v>
      </c>
      <c r="F73" s="282">
        <v>23</v>
      </c>
      <c r="G73" s="67"/>
      <c r="H73" s="254">
        <f t="shared" si="0"/>
        <v>0</v>
      </c>
      <c r="I73" s="412">
        <v>0</v>
      </c>
    </row>
    <row r="74" spans="1:9" ht="11.25" x14ac:dyDescent="0.2">
      <c r="A74" s="413"/>
      <c r="B74" s="414"/>
      <c r="C74" s="28"/>
      <c r="D74" s="415" t="s">
        <v>7693</v>
      </c>
      <c r="E74" s="28"/>
      <c r="F74" s="28"/>
      <c r="G74" s="28"/>
      <c r="H74" s="28"/>
      <c r="I74" s="416"/>
    </row>
    <row r="75" spans="1:9" ht="33" customHeight="1" x14ac:dyDescent="0.2">
      <c r="A75" s="417"/>
      <c r="B75" s="418"/>
      <c r="C75" s="419" t="s">
        <v>986</v>
      </c>
      <c r="D75" s="420" t="s">
        <v>7694</v>
      </c>
      <c r="E75" s="421"/>
      <c r="F75" s="422">
        <v>19.748999999999999</v>
      </c>
      <c r="G75" s="421"/>
      <c r="H75" s="421"/>
      <c r="I75" s="423"/>
    </row>
    <row r="76" spans="1:9" ht="11.25" x14ac:dyDescent="0.2">
      <c r="A76" s="417"/>
      <c r="B76" s="418"/>
      <c r="C76" s="419"/>
      <c r="D76" s="420"/>
      <c r="E76" s="421"/>
      <c r="F76" s="422"/>
      <c r="G76" s="421"/>
      <c r="H76" s="421"/>
      <c r="I76" s="423"/>
    </row>
    <row r="77" spans="1:9" ht="11.25" x14ac:dyDescent="0.2">
      <c r="A77" s="417"/>
      <c r="B77" s="418"/>
      <c r="C77" s="419"/>
      <c r="D77" s="420"/>
      <c r="E77" s="421"/>
      <c r="F77" s="422"/>
      <c r="G77" s="421"/>
      <c r="H77" s="421"/>
      <c r="I77" s="423"/>
    </row>
    <row r="78" spans="1:9" ht="11.25" x14ac:dyDescent="0.2">
      <c r="A78" s="417"/>
      <c r="B78" s="418"/>
      <c r="C78" s="419"/>
      <c r="D78" s="420"/>
      <c r="E78" s="421"/>
      <c r="F78" s="422"/>
      <c r="G78" s="421"/>
      <c r="H78" s="421"/>
      <c r="I78" s="423"/>
    </row>
    <row r="79" spans="1:9" ht="11.25" x14ac:dyDescent="0.2">
      <c r="A79" s="417"/>
      <c r="B79" s="418"/>
      <c r="C79" s="419"/>
      <c r="D79" s="420"/>
      <c r="E79" s="421"/>
      <c r="F79" s="422"/>
      <c r="G79" s="421"/>
      <c r="H79" s="421"/>
      <c r="I79" s="423"/>
    </row>
    <row r="80" spans="1:9" ht="11.25" x14ac:dyDescent="0.2">
      <c r="A80" s="417"/>
      <c r="B80" s="418"/>
      <c r="C80" s="419"/>
      <c r="D80" s="420"/>
      <c r="E80" s="421"/>
      <c r="F80" s="422"/>
      <c r="G80" s="421"/>
      <c r="H80" s="421"/>
      <c r="I80" s="423"/>
    </row>
    <row r="81" spans="1:9" ht="11.25" x14ac:dyDescent="0.2">
      <c r="A81" s="417"/>
      <c r="B81" s="418"/>
      <c r="C81" s="419"/>
      <c r="D81" s="420"/>
      <c r="E81" s="421"/>
      <c r="F81" s="422"/>
      <c r="G81" s="421"/>
      <c r="H81" s="421"/>
      <c r="I81" s="423"/>
    </row>
    <row r="82" spans="1:9" ht="11.25" x14ac:dyDescent="0.2">
      <c r="A82" s="417"/>
      <c r="B82" s="418"/>
      <c r="C82" s="419"/>
      <c r="D82" s="420"/>
      <c r="E82" s="421"/>
      <c r="F82" s="422"/>
      <c r="G82" s="421"/>
      <c r="H82" s="421"/>
      <c r="I82" s="423"/>
    </row>
    <row r="83" spans="1:9" ht="11.25" x14ac:dyDescent="0.2">
      <c r="A83" s="417"/>
      <c r="B83" s="418"/>
      <c r="C83" s="419"/>
      <c r="D83" s="420"/>
      <c r="E83" s="421"/>
      <c r="F83" s="422"/>
      <c r="G83" s="421"/>
      <c r="H83" s="421"/>
      <c r="I83" s="423"/>
    </row>
    <row r="84" spans="1:9" ht="11.25" x14ac:dyDescent="0.2">
      <c r="A84" s="417"/>
      <c r="B84" s="418"/>
      <c r="C84" s="419"/>
      <c r="D84" s="420"/>
      <c r="E84" s="421"/>
      <c r="F84" s="422"/>
      <c r="G84" s="421"/>
      <c r="H84" s="421"/>
      <c r="I84" s="423"/>
    </row>
    <row r="85" spans="1:9" ht="11.25" x14ac:dyDescent="0.2">
      <c r="A85" s="424"/>
      <c r="B85" s="425"/>
      <c r="C85" s="426"/>
      <c r="D85" s="427"/>
      <c r="E85" s="428"/>
      <c r="F85" s="429"/>
      <c r="G85" s="428"/>
      <c r="H85" s="428"/>
      <c r="I85" s="430"/>
    </row>
    <row r="86" spans="1:9" s="46" customFormat="1" ht="24.95" customHeight="1" x14ac:dyDescent="0.25">
      <c r="A86" s="278">
        <v>55</v>
      </c>
      <c r="B86" s="278"/>
      <c r="C86" s="382" t="s">
        <v>7695</v>
      </c>
      <c r="D86" s="280" t="s">
        <v>7696</v>
      </c>
      <c r="E86" s="281" t="s">
        <v>753</v>
      </c>
      <c r="F86" s="282">
        <v>22</v>
      </c>
      <c r="G86" s="67"/>
      <c r="H86" s="254">
        <f t="shared" ref="H86" si="1">ROUND(G86*F86,2)</f>
        <v>0</v>
      </c>
      <c r="I86" s="412">
        <v>0</v>
      </c>
    </row>
    <row r="87" spans="1:9" ht="112.5" x14ac:dyDescent="0.2">
      <c r="A87" s="431"/>
      <c r="B87" s="432"/>
      <c r="C87" s="433"/>
      <c r="D87" s="434" t="s">
        <v>7697</v>
      </c>
      <c r="E87" s="435"/>
      <c r="F87" s="432"/>
      <c r="G87" s="432"/>
      <c r="H87" s="433"/>
      <c r="I87" s="436"/>
    </row>
    <row r="88" spans="1:9" ht="24.95" customHeight="1" x14ac:dyDescent="0.2">
      <c r="A88" s="278">
        <v>56</v>
      </c>
      <c r="B88" s="278"/>
      <c r="C88" s="382" t="s">
        <v>7698</v>
      </c>
      <c r="D88" s="280" t="s">
        <v>7699</v>
      </c>
      <c r="E88" s="281" t="s">
        <v>753</v>
      </c>
      <c r="F88" s="282">
        <v>17</v>
      </c>
      <c r="G88" s="67"/>
      <c r="H88" s="254">
        <f t="shared" ref="H88" si="2">ROUND(G88*F88,2)</f>
        <v>0</v>
      </c>
      <c r="I88" s="412">
        <v>0</v>
      </c>
    </row>
    <row r="89" spans="1:9" ht="45" x14ac:dyDescent="0.2">
      <c r="A89" s="444"/>
      <c r="B89" s="445"/>
      <c r="C89" s="446"/>
      <c r="D89" s="447" t="s">
        <v>7700</v>
      </c>
      <c r="E89" s="289"/>
      <c r="F89" s="445"/>
      <c r="G89" s="445"/>
      <c r="H89" s="446"/>
      <c r="I89" s="416"/>
    </row>
    <row r="90" spans="1:9" x14ac:dyDescent="0.2">
      <c r="A90" s="119"/>
      <c r="G90" s="5"/>
      <c r="I90" s="448"/>
    </row>
    <row r="91" spans="1:9" x14ac:dyDescent="0.2">
      <c r="A91" s="119"/>
      <c r="G91" s="5"/>
      <c r="I91" s="448"/>
    </row>
    <row r="92" spans="1:9" x14ac:dyDescent="0.2">
      <c r="A92" s="119"/>
      <c r="G92" s="5"/>
      <c r="I92" s="448"/>
    </row>
    <row r="93" spans="1:9" x14ac:dyDescent="0.2">
      <c r="A93" s="119"/>
      <c r="G93" s="5"/>
      <c r="I93" s="448"/>
    </row>
    <row r="94" spans="1:9" x14ac:dyDescent="0.2">
      <c r="A94" s="119"/>
      <c r="G94" s="5"/>
      <c r="I94" s="448"/>
    </row>
    <row r="95" spans="1:9" x14ac:dyDescent="0.2">
      <c r="A95" s="119"/>
      <c r="G95" s="5"/>
      <c r="I95" s="448"/>
    </row>
    <row r="96" spans="1:9" x14ac:dyDescent="0.2">
      <c r="A96" s="290"/>
      <c r="B96" s="291"/>
      <c r="C96" s="449"/>
      <c r="D96" s="291"/>
      <c r="E96" s="450"/>
      <c r="F96" s="291"/>
      <c r="G96" s="291"/>
      <c r="H96" s="449"/>
      <c r="I96" s="451"/>
    </row>
    <row r="97" spans="1:9" s="46" customFormat="1" ht="24.95" customHeight="1" x14ac:dyDescent="0.25">
      <c r="A97" s="278">
        <v>57</v>
      </c>
      <c r="B97" s="278"/>
      <c r="C97" s="382" t="s">
        <v>10866</v>
      </c>
      <c r="D97" s="280" t="s">
        <v>10867</v>
      </c>
      <c r="E97" s="281" t="s">
        <v>753</v>
      </c>
      <c r="F97" s="282">
        <v>6</v>
      </c>
      <c r="G97" s="67"/>
      <c r="H97" s="254">
        <f t="shared" ref="H97" si="3">ROUND(G97*F97,2)</f>
        <v>0</v>
      </c>
      <c r="I97" s="412">
        <v>0</v>
      </c>
    </row>
    <row r="98" spans="1:9" ht="22.5" x14ac:dyDescent="0.2">
      <c r="A98" s="444"/>
      <c r="B98" s="445"/>
      <c r="C98" s="446"/>
      <c r="D98" s="447" t="s">
        <v>10868</v>
      </c>
      <c r="E98" s="289"/>
      <c r="F98" s="445"/>
      <c r="G98" s="445"/>
      <c r="H98" s="446"/>
      <c r="I98" s="416"/>
    </row>
    <row r="99" spans="1:9" x14ac:dyDescent="0.2">
      <c r="A99" s="119"/>
      <c r="G99" s="5"/>
      <c r="I99" s="448"/>
    </row>
    <row r="100" spans="1:9" x14ac:dyDescent="0.2">
      <c r="A100" s="119"/>
      <c r="G100" s="5"/>
      <c r="I100" s="448"/>
    </row>
    <row r="101" spans="1:9" x14ac:dyDescent="0.2">
      <c r="A101" s="119"/>
      <c r="G101" s="5"/>
      <c r="I101" s="448"/>
    </row>
    <row r="102" spans="1:9" x14ac:dyDescent="0.2">
      <c r="A102" s="119"/>
      <c r="G102" s="5"/>
      <c r="I102" s="448"/>
    </row>
    <row r="103" spans="1:9" x14ac:dyDescent="0.2">
      <c r="A103" s="119"/>
      <c r="G103" s="5"/>
      <c r="I103" s="448"/>
    </row>
    <row r="104" spans="1:9" x14ac:dyDescent="0.2">
      <c r="A104" s="119"/>
      <c r="G104" s="5"/>
      <c r="I104" s="448"/>
    </row>
    <row r="105" spans="1:9" x14ac:dyDescent="0.2">
      <c r="A105" s="290"/>
      <c r="B105" s="291"/>
      <c r="C105" s="449"/>
      <c r="D105" s="291"/>
      <c r="E105" s="450"/>
      <c r="F105" s="291"/>
      <c r="G105" s="291"/>
      <c r="H105" s="449"/>
      <c r="I105" s="451"/>
    </row>
    <row r="106" spans="1:9" s="46" customFormat="1" ht="24.95" customHeight="1" x14ac:dyDescent="0.25">
      <c r="A106" s="278">
        <v>58</v>
      </c>
      <c r="B106" s="278"/>
      <c r="C106" s="382" t="s">
        <v>7701</v>
      </c>
      <c r="D106" s="280" t="s">
        <v>7702</v>
      </c>
      <c r="E106" s="281" t="s">
        <v>753</v>
      </c>
      <c r="F106" s="282">
        <v>5</v>
      </c>
      <c r="G106" s="67"/>
      <c r="H106" s="254">
        <f t="shared" ref="H106:H109" si="4">ROUND(G106*F106,2)</f>
        <v>0</v>
      </c>
      <c r="I106" s="412">
        <v>0</v>
      </c>
    </row>
    <row r="107" spans="1:9" s="46" customFormat="1" ht="24.95" customHeight="1" x14ac:dyDescent="0.25">
      <c r="A107" s="278">
        <v>59</v>
      </c>
      <c r="B107" s="278"/>
      <c r="C107" s="382" t="s">
        <v>7703</v>
      </c>
      <c r="D107" s="280" t="s">
        <v>7704</v>
      </c>
      <c r="E107" s="281" t="s">
        <v>753</v>
      </c>
      <c r="F107" s="282">
        <v>70</v>
      </c>
      <c r="G107" s="67"/>
      <c r="H107" s="254">
        <f t="shared" si="4"/>
        <v>0</v>
      </c>
      <c r="I107" s="412">
        <v>0.70000000000000007</v>
      </c>
    </row>
    <row r="108" spans="1:9" s="46" customFormat="1" ht="24.95" customHeight="1" x14ac:dyDescent="0.25">
      <c r="A108" s="278">
        <v>60</v>
      </c>
      <c r="B108" s="278"/>
      <c r="C108" s="382" t="s">
        <v>7709</v>
      </c>
      <c r="D108" s="280" t="s">
        <v>7710</v>
      </c>
      <c r="E108" s="281" t="s">
        <v>92</v>
      </c>
      <c r="F108" s="282">
        <v>4</v>
      </c>
      <c r="G108" s="67"/>
      <c r="H108" s="254">
        <f t="shared" si="4"/>
        <v>0</v>
      </c>
      <c r="I108" s="412">
        <v>8.8000000000000003E-4</v>
      </c>
    </row>
    <row r="109" spans="1:9" s="46" customFormat="1" ht="24.95" customHeight="1" x14ac:dyDescent="0.25">
      <c r="A109" s="278">
        <v>61</v>
      </c>
      <c r="B109" s="278"/>
      <c r="C109" s="382" t="s">
        <v>7714</v>
      </c>
      <c r="D109" s="280" t="s">
        <v>7715</v>
      </c>
      <c r="E109" s="281" t="s">
        <v>753</v>
      </c>
      <c r="F109" s="282">
        <v>1</v>
      </c>
      <c r="G109" s="67"/>
      <c r="H109" s="254">
        <f t="shared" si="4"/>
        <v>0</v>
      </c>
      <c r="I109" s="412">
        <v>0</v>
      </c>
    </row>
    <row r="110" spans="1:9" ht="33.75" x14ac:dyDescent="0.2">
      <c r="A110" s="444"/>
      <c r="B110" s="445"/>
      <c r="C110" s="446"/>
      <c r="D110" s="447" t="s">
        <v>7716</v>
      </c>
      <c r="E110" s="289"/>
      <c r="F110" s="445"/>
      <c r="G110" s="445"/>
      <c r="H110" s="446"/>
      <c r="I110" s="416"/>
    </row>
    <row r="111" spans="1:9" x14ac:dyDescent="0.2">
      <c r="A111" s="119"/>
      <c r="G111" s="5"/>
      <c r="I111" s="448"/>
    </row>
    <row r="112" spans="1:9" x14ac:dyDescent="0.2">
      <c r="A112" s="119"/>
      <c r="G112" s="5"/>
      <c r="I112" s="448"/>
    </row>
    <row r="113" spans="1:9" x14ac:dyDescent="0.2">
      <c r="A113" s="119"/>
      <c r="G113" s="5"/>
      <c r="I113" s="448"/>
    </row>
    <row r="114" spans="1:9" x14ac:dyDescent="0.2">
      <c r="A114" s="119"/>
      <c r="G114" s="5"/>
      <c r="I114" s="448"/>
    </row>
    <row r="115" spans="1:9" x14ac:dyDescent="0.2">
      <c r="A115" s="119"/>
      <c r="G115" s="5"/>
      <c r="I115" s="448"/>
    </row>
    <row r="116" spans="1:9" x14ac:dyDescent="0.2">
      <c r="A116" s="119"/>
      <c r="G116" s="5"/>
      <c r="I116" s="448"/>
    </row>
    <row r="117" spans="1:9" x14ac:dyDescent="0.2">
      <c r="A117" s="290"/>
      <c r="B117" s="291"/>
      <c r="C117" s="449"/>
      <c r="D117" s="291"/>
      <c r="E117" s="450"/>
      <c r="F117" s="291"/>
      <c r="G117" s="291"/>
      <c r="H117" s="449"/>
      <c r="I117" s="451"/>
    </row>
    <row r="118" spans="1:9" s="46" customFormat="1" ht="24.95" customHeight="1" x14ac:dyDescent="0.25">
      <c r="A118" s="759" t="s">
        <v>4400</v>
      </c>
      <c r="B118" s="351"/>
      <c r="C118" s="352"/>
      <c r="D118" s="352" t="s">
        <v>4991</v>
      </c>
      <c r="E118" s="353" t="s">
        <v>4400</v>
      </c>
      <c r="F118" s="354" t="s">
        <v>4400</v>
      </c>
      <c r="G118" s="354" t="s">
        <v>4400</v>
      </c>
      <c r="H118" s="116">
        <f>SUM(H119:H120)</f>
        <v>0</v>
      </c>
      <c r="I118" s="277"/>
    </row>
    <row r="119" spans="1:9" s="46" customFormat="1" ht="24.95" customHeight="1" x14ac:dyDescent="0.25">
      <c r="A119" s="278">
        <v>62</v>
      </c>
      <c r="B119" s="278"/>
      <c r="C119" s="382" t="s">
        <v>5017</v>
      </c>
      <c r="D119" s="280" t="s">
        <v>5018</v>
      </c>
      <c r="E119" s="281" t="s">
        <v>92</v>
      </c>
      <c r="F119" s="282">
        <v>45</v>
      </c>
      <c r="G119" s="67"/>
      <c r="H119" s="254">
        <f t="shared" ref="H119:H120" si="5">ROUND(G119*F119,2)</f>
        <v>0</v>
      </c>
      <c r="I119" s="412">
        <v>4.5000000000000004E-4</v>
      </c>
    </row>
    <row r="120" spans="1:9" s="46" customFormat="1" ht="24.95" customHeight="1" x14ac:dyDescent="0.25">
      <c r="A120" s="278">
        <v>63</v>
      </c>
      <c r="B120" s="278"/>
      <c r="C120" s="382" t="s">
        <v>7717</v>
      </c>
      <c r="D120" s="280" t="s">
        <v>7718</v>
      </c>
      <c r="E120" s="281" t="s">
        <v>92</v>
      </c>
      <c r="F120" s="282">
        <v>27</v>
      </c>
      <c r="G120" s="67"/>
      <c r="H120" s="254">
        <f t="shared" si="5"/>
        <v>0</v>
      </c>
      <c r="I120" s="412">
        <v>0</v>
      </c>
    </row>
  </sheetData>
  <sheetProtection algorithmName="SHA-512" hashValue="BlE9SkzwDOIt48MOYMcl7QX7n3Hg0axXh6vqV35whgLdj9aCblRzhMnVxAosgrscggjHg1/ukOVdo+dm61eeRw==" saltValue="FEvIGpzmWgm/VzXMMJ8+EQ=="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83" t="s">
        <v>38</v>
      </c>
      <c r="B4" s="84" t="s">
        <v>7719</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34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E40</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9403</v>
      </c>
      <c r="C27" s="85"/>
      <c r="D27" s="85"/>
      <c r="E27" s="86"/>
      <c r="F27" s="87"/>
    </row>
    <row r="28" spans="1:6" ht="15.75" x14ac:dyDescent="0.25">
      <c r="A28" s="83" t="s">
        <v>38</v>
      </c>
      <c r="B28" s="84" t="s">
        <v>7719</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252" t="s">
        <v>33</v>
      </c>
      <c r="C31" s="1253"/>
      <c r="D31" s="1254"/>
      <c r="E31" s="1264" t="s">
        <v>34</v>
      </c>
      <c r="F31" s="1264"/>
    </row>
    <row r="32" spans="1:6" s="40" customFormat="1" ht="24.95" customHeight="1" x14ac:dyDescent="0.2">
      <c r="A32" s="373" t="s">
        <v>10869</v>
      </c>
      <c r="B32" s="1265" t="s">
        <v>10870</v>
      </c>
      <c r="C32" s="1266"/>
      <c r="D32" s="1267"/>
      <c r="E32" s="1291">
        <f>SUM(C50:F50)</f>
        <v>0</v>
      </c>
      <c r="F32" s="1291"/>
    </row>
    <row r="33" spans="1:29" s="40" customFormat="1" ht="24.95" customHeight="1" x14ac:dyDescent="0.2">
      <c r="A33" s="373" t="s">
        <v>10871</v>
      </c>
      <c r="B33" s="1265" t="s">
        <v>10872</v>
      </c>
      <c r="C33" s="1266"/>
      <c r="D33" s="1267"/>
      <c r="E33" s="1291">
        <f>SUM(C51:F51)</f>
        <v>0</v>
      </c>
      <c r="F33" s="1291"/>
    </row>
    <row r="34" spans="1:29" s="40" customFormat="1" ht="24.95" customHeight="1" x14ac:dyDescent="0.2">
      <c r="A34" s="373" t="s">
        <v>7740</v>
      </c>
      <c r="B34" s="1265" t="s">
        <v>7728</v>
      </c>
      <c r="C34" s="1266"/>
      <c r="D34" s="1267"/>
      <c r="E34" s="1291">
        <f t="shared" ref="E34:E39" si="0">SUM(C52:F52)</f>
        <v>0</v>
      </c>
      <c r="F34" s="1291"/>
      <c r="I34" s="116"/>
    </row>
    <row r="35" spans="1:29" s="40" customFormat="1" ht="24.95" customHeight="1" x14ac:dyDescent="0.2">
      <c r="A35" s="373" t="s">
        <v>7741</v>
      </c>
      <c r="B35" s="1265" t="s">
        <v>7730</v>
      </c>
      <c r="C35" s="1266"/>
      <c r="D35" s="1267"/>
      <c r="E35" s="1291">
        <f t="shared" si="0"/>
        <v>0</v>
      </c>
      <c r="F35" s="1291"/>
    </row>
    <row r="36" spans="1:29" s="40" customFormat="1" ht="24.95" customHeight="1" x14ac:dyDescent="0.2">
      <c r="A36" s="373" t="s">
        <v>10873</v>
      </c>
      <c r="B36" s="1265" t="s">
        <v>10874</v>
      </c>
      <c r="C36" s="1266"/>
      <c r="D36" s="1267"/>
      <c r="E36" s="1291">
        <f t="shared" si="0"/>
        <v>0</v>
      </c>
      <c r="F36" s="1291"/>
    </row>
    <row r="37" spans="1:29" s="40" customFormat="1" ht="24.95" customHeight="1" x14ac:dyDescent="0.2">
      <c r="A37" s="373" t="s">
        <v>10875</v>
      </c>
      <c r="B37" s="1265" t="s">
        <v>10876</v>
      </c>
      <c r="C37" s="1266"/>
      <c r="D37" s="1267"/>
      <c r="E37" s="1291">
        <f t="shared" si="0"/>
        <v>0</v>
      </c>
      <c r="F37" s="1291"/>
    </row>
    <row r="38" spans="1:29" s="40" customFormat="1" ht="24.95" customHeight="1" x14ac:dyDescent="0.2">
      <c r="A38" s="373" t="s">
        <v>5752</v>
      </c>
      <c r="B38" s="1265" t="s">
        <v>7742</v>
      </c>
      <c r="C38" s="1266"/>
      <c r="D38" s="1267"/>
      <c r="E38" s="1291">
        <f t="shared" si="0"/>
        <v>0</v>
      </c>
      <c r="F38" s="1291"/>
    </row>
    <row r="39" spans="1:29" s="40" customFormat="1" ht="24.95" customHeight="1" x14ac:dyDescent="0.2">
      <c r="A39" s="373">
        <v>999</v>
      </c>
      <c r="B39" s="1265" t="s">
        <v>5860</v>
      </c>
      <c r="C39" s="1266"/>
      <c r="D39" s="1267"/>
      <c r="E39" s="1291">
        <f t="shared" si="0"/>
        <v>0</v>
      </c>
      <c r="F39" s="1291"/>
    </row>
    <row r="40" spans="1:29" s="56" customFormat="1" ht="24.95" customHeight="1" x14ac:dyDescent="0.2">
      <c r="A40" s="96" t="s">
        <v>79</v>
      </c>
      <c r="B40" s="97"/>
      <c r="C40" s="98"/>
      <c r="D40" s="98"/>
      <c r="E40" s="1250">
        <f>SUM(E32:F39)</f>
        <v>0</v>
      </c>
      <c r="F40" s="1251"/>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75" x14ac:dyDescent="0.25">
      <c r="A42" s="1" t="s">
        <v>2906</v>
      </c>
      <c r="B42" s="2"/>
      <c r="C42" s="2"/>
      <c r="D42" s="2"/>
      <c r="E42" s="3"/>
      <c r="F42" s="4"/>
    </row>
    <row r="43" spans="1:29" ht="15.75" x14ac:dyDescent="0.25">
      <c r="A43" s="78" t="s">
        <v>1</v>
      </c>
      <c r="B43" s="79" t="s">
        <v>2</v>
      </c>
      <c r="C43" s="80"/>
      <c r="D43" s="80"/>
      <c r="E43" s="81"/>
      <c r="F43" s="82"/>
    </row>
    <row r="44" spans="1:29" ht="15.75" x14ac:dyDescent="0.25">
      <c r="A44" s="83" t="s">
        <v>3</v>
      </c>
      <c r="B44" s="84" t="s">
        <v>9403</v>
      </c>
      <c r="C44" s="85"/>
      <c r="D44" s="85"/>
      <c r="E44" s="86"/>
      <c r="F44" s="87"/>
    </row>
    <row r="45" spans="1:29" ht="15.75" x14ac:dyDescent="0.25">
      <c r="A45" s="83" t="s">
        <v>38</v>
      </c>
      <c r="B45" s="84" t="s">
        <v>7719</v>
      </c>
      <c r="C45" s="85"/>
      <c r="D45" s="85"/>
      <c r="E45" s="86"/>
      <c r="F45" s="87"/>
    </row>
    <row r="46" spans="1:29" ht="12.75" x14ac:dyDescent="0.2">
      <c r="A46" s="88" t="s">
        <v>7</v>
      </c>
      <c r="B46" s="89" t="s">
        <v>5890</v>
      </c>
      <c r="C46" s="90"/>
      <c r="D46" s="89"/>
      <c r="E46" s="93"/>
      <c r="F46" s="92"/>
    </row>
    <row r="47" spans="1:29" ht="12.75" x14ac:dyDescent="0.2">
      <c r="A47" s="88" t="s">
        <v>9</v>
      </c>
      <c r="B47" s="89" t="s">
        <v>5892</v>
      </c>
      <c r="C47" s="90"/>
      <c r="D47" s="89"/>
      <c r="E47" s="93"/>
      <c r="F47" s="92"/>
    </row>
    <row r="48" spans="1:29" ht="12.95" customHeight="1" x14ac:dyDescent="0.2">
      <c r="A48" s="1274" t="s">
        <v>32</v>
      </c>
      <c r="B48" s="1274" t="s">
        <v>33</v>
      </c>
      <c r="C48" s="1275" t="s">
        <v>2907</v>
      </c>
      <c r="D48" s="1276"/>
      <c r="E48" s="1277" t="s">
        <v>2908</v>
      </c>
      <c r="F48" s="1278"/>
    </row>
    <row r="49" spans="1:29" ht="14.45" customHeight="1" x14ac:dyDescent="0.2">
      <c r="A49" s="1274"/>
      <c r="B49" s="1274"/>
      <c r="C49" s="1275" t="s">
        <v>34</v>
      </c>
      <c r="D49" s="1276"/>
      <c r="E49" s="1277" t="s">
        <v>34</v>
      </c>
      <c r="F49" s="1278"/>
    </row>
    <row r="50" spans="1:29" ht="15" x14ac:dyDescent="0.2">
      <c r="A50" s="373" t="s">
        <v>10869</v>
      </c>
      <c r="B50" s="165" t="s">
        <v>10870</v>
      </c>
      <c r="C50" s="1268">
        <f>'01_C_D.1.4.2_Z_ZP'!H8</f>
        <v>0</v>
      </c>
      <c r="D50" s="1269"/>
      <c r="E50" s="1268">
        <f>0</f>
        <v>0</v>
      </c>
      <c r="F50" s="1269"/>
    </row>
    <row r="51" spans="1:29" ht="15" x14ac:dyDescent="0.2">
      <c r="A51" s="373" t="s">
        <v>10871</v>
      </c>
      <c r="B51" s="165" t="s">
        <v>10872</v>
      </c>
      <c r="C51" s="1268">
        <f>'01_C_D.1.4.2_Z_ZP'!H82</f>
        <v>0</v>
      </c>
      <c r="D51" s="1269"/>
      <c r="E51" s="1268">
        <f>0</f>
        <v>0</v>
      </c>
      <c r="F51" s="1269"/>
    </row>
    <row r="52" spans="1:29" ht="15" x14ac:dyDescent="0.2">
      <c r="A52" s="373" t="s">
        <v>7740</v>
      </c>
      <c r="B52" s="165" t="s">
        <v>7728</v>
      </c>
      <c r="C52" s="1268">
        <v>0</v>
      </c>
      <c r="D52" s="1269"/>
      <c r="E52" s="1268">
        <f>'01_C_D.1.4.2_Z_NZ'!H8</f>
        <v>0</v>
      </c>
      <c r="F52" s="1269"/>
    </row>
    <row r="53" spans="1:29" ht="15" x14ac:dyDescent="0.2">
      <c r="A53" s="373" t="s">
        <v>7741</v>
      </c>
      <c r="B53" s="165" t="s">
        <v>7730</v>
      </c>
      <c r="C53" s="1268">
        <v>0</v>
      </c>
      <c r="D53" s="1269"/>
      <c r="E53" s="1268">
        <f>'01_C_D.1.4.2_Z_NZ'!H17</f>
        <v>0</v>
      </c>
      <c r="F53" s="1269"/>
    </row>
    <row r="54" spans="1:29" ht="15" x14ac:dyDescent="0.2">
      <c r="A54" s="373" t="s">
        <v>10873</v>
      </c>
      <c r="B54" s="165" t="s">
        <v>10874</v>
      </c>
      <c r="C54" s="1268">
        <v>0</v>
      </c>
      <c r="D54" s="1269"/>
      <c r="E54" s="1268">
        <f>'01_C_D.1.4.2_Z_NZ'!H94</f>
        <v>0</v>
      </c>
      <c r="F54" s="1269"/>
    </row>
    <row r="55" spans="1:29" ht="15" x14ac:dyDescent="0.2">
      <c r="A55" s="373" t="s">
        <v>10875</v>
      </c>
      <c r="B55" s="165" t="s">
        <v>10876</v>
      </c>
      <c r="C55" s="1268">
        <v>0</v>
      </c>
      <c r="D55" s="1269"/>
      <c r="E55" s="1268">
        <f>'01_C_D.1.4.2_Z_NZ'!H106</f>
        <v>0</v>
      </c>
      <c r="F55" s="1269"/>
    </row>
    <row r="56" spans="1:29" ht="15" x14ac:dyDescent="0.2">
      <c r="A56" s="373" t="s">
        <v>5752</v>
      </c>
      <c r="B56" s="165" t="s">
        <v>7742</v>
      </c>
      <c r="C56" s="1268">
        <v>0</v>
      </c>
      <c r="D56" s="1269"/>
      <c r="E56" s="1268">
        <f>'01_C_D.1.4.2_Z_NZ'!H257</f>
        <v>0</v>
      </c>
      <c r="F56" s="1269"/>
    </row>
    <row r="57" spans="1:29" ht="15" x14ac:dyDescent="0.2">
      <c r="A57" s="373">
        <v>999</v>
      </c>
      <c r="B57" s="165" t="s">
        <v>5860</v>
      </c>
      <c r="C57" s="1268">
        <v>0</v>
      </c>
      <c r="D57" s="1269"/>
      <c r="E57" s="1268">
        <f>'01_C_D.1.4.2_Z_NZ'!H270</f>
        <v>0</v>
      </c>
      <c r="F57" s="1269"/>
    </row>
    <row r="58" spans="1:29" ht="15.75" x14ac:dyDescent="0.2">
      <c r="A58" s="1281" t="s">
        <v>2909</v>
      </c>
      <c r="B58" s="1282"/>
      <c r="C58" s="1283">
        <f>SUM(C50:D57)</f>
        <v>0</v>
      </c>
      <c r="D58" s="1284"/>
      <c r="E58" s="1285">
        <f>SUM(E50:F57)</f>
        <v>0</v>
      </c>
      <c r="F58" s="1251"/>
    </row>
    <row r="59" spans="1:29" ht="15.75" x14ac:dyDescent="0.2">
      <c r="A59" s="1286" t="s">
        <v>79</v>
      </c>
      <c r="B59" s="1286"/>
      <c r="C59" s="1287">
        <f>C58+E58</f>
        <v>0</v>
      </c>
      <c r="D59" s="1287"/>
      <c r="E59" s="1287"/>
      <c r="F59" s="1287"/>
    </row>
    <row r="63" spans="1:29" s="56" customFormat="1" ht="24.95" customHeight="1" x14ac:dyDescent="0.2">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4.95" customHeight="1" x14ac:dyDescent="0.2">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k2VMe7gyflDdMGsdgGhoKrjD7SbnD5luK0EZlR6bPvu/xz9ClMVM48GTuqcSJNJ+NBED8mMFIWHSt1vOZv0JSg==" saltValue="bob4WNpa3Pbk6rvCJAZIqA=="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75" x14ac:dyDescent="0.25">
      <c r="A4" s="83" t="s">
        <v>38</v>
      </c>
      <c r="B4" s="84"/>
      <c r="C4" s="84"/>
      <c r="D4" s="84" t="s">
        <v>7743</v>
      </c>
      <c r="E4" s="86"/>
      <c r="F4" s="85"/>
      <c r="G4" s="85"/>
      <c r="H4" s="107"/>
      <c r="I4" s="108"/>
    </row>
    <row r="5" spans="1:29" ht="12.95" customHeight="1" x14ac:dyDescent="0.25">
      <c r="A5" s="88" t="s">
        <v>7</v>
      </c>
      <c r="B5" s="89"/>
      <c r="C5" s="89"/>
      <c r="D5" s="89" t="s">
        <v>5890</v>
      </c>
      <c r="E5" s="93"/>
      <c r="F5" s="85"/>
      <c r="G5" s="85"/>
      <c r="H5" s="89"/>
      <c r="I5" s="109"/>
    </row>
    <row r="6" spans="1:29" ht="12.95" customHeight="1" x14ac:dyDescent="0.25">
      <c r="A6" s="88" t="s">
        <v>9</v>
      </c>
      <c r="B6" s="89"/>
      <c r="C6" s="89"/>
      <c r="D6" s="89" t="s">
        <v>5892</v>
      </c>
      <c r="E6" s="93"/>
      <c r="F6" s="275"/>
      <c r="G6" s="275"/>
      <c r="H6" s="111"/>
      <c r="I6" s="114"/>
    </row>
    <row r="7" spans="1:29" s="46" customFormat="1" ht="30" x14ac:dyDescent="0.25">
      <c r="A7" s="379" t="s">
        <v>82</v>
      </c>
      <c r="B7" s="379" t="s">
        <v>83</v>
      </c>
      <c r="C7" s="379" t="s">
        <v>32</v>
      </c>
      <c r="D7" s="66" t="s">
        <v>33</v>
      </c>
      <c r="E7" s="379" t="s">
        <v>84</v>
      </c>
      <c r="F7" s="379" t="s">
        <v>85</v>
      </c>
      <c r="G7" s="379" t="s">
        <v>86</v>
      </c>
      <c r="H7" s="379" t="s">
        <v>354</v>
      </c>
      <c r="I7" s="379" t="s">
        <v>88</v>
      </c>
    </row>
    <row r="8" spans="1:29" s="46" customFormat="1" ht="24.95" customHeight="1" x14ac:dyDescent="0.25">
      <c r="A8" s="759"/>
      <c r="B8" s="351"/>
      <c r="C8" s="352" t="s">
        <v>10869</v>
      </c>
      <c r="D8" s="352" t="s">
        <v>10870</v>
      </c>
      <c r="E8" s="353"/>
      <c r="F8" s="354"/>
      <c r="G8" s="354"/>
      <c r="H8" s="116">
        <f>SUM(H9:H81)</f>
        <v>0</v>
      </c>
      <c r="I8" s="277"/>
    </row>
    <row r="9" spans="1:29" s="46" customFormat="1" ht="24.95" customHeight="1" x14ac:dyDescent="0.25">
      <c r="A9" s="278">
        <v>1</v>
      </c>
      <c r="B9" s="278"/>
      <c r="C9" s="382" t="s">
        <v>10877</v>
      </c>
      <c r="D9" s="280" t="s">
        <v>7745</v>
      </c>
      <c r="E9" s="281" t="s">
        <v>744</v>
      </c>
      <c r="F9" s="282">
        <v>1</v>
      </c>
      <c r="G9" s="67"/>
      <c r="H9" s="254">
        <f>ROUND(G9*F9,2)</f>
        <v>0</v>
      </c>
      <c r="I9" s="280"/>
    </row>
    <row r="10" spans="1:29" ht="9.6" customHeight="1" x14ac:dyDescent="0.2">
      <c r="A10" s="178"/>
      <c r="B10" s="221"/>
      <c r="C10" s="213"/>
      <c r="D10" s="214" t="s">
        <v>10878</v>
      </c>
      <c r="E10" s="215"/>
      <c r="F10" s="216"/>
      <c r="G10" s="215"/>
      <c r="H10" s="215"/>
      <c r="I10" s="384"/>
    </row>
    <row r="11" spans="1:29" ht="9.6" customHeight="1" x14ac:dyDescent="0.2">
      <c r="A11" s="178"/>
      <c r="B11" s="221"/>
      <c r="C11" s="213"/>
      <c r="D11" s="214" t="s">
        <v>10879</v>
      </c>
      <c r="E11" s="215"/>
      <c r="F11" s="216"/>
      <c r="G11" s="215"/>
      <c r="H11" s="215"/>
      <c r="I11" s="384"/>
    </row>
    <row r="12" spans="1:29" ht="9.6" customHeight="1" x14ac:dyDescent="0.2">
      <c r="A12" s="178"/>
      <c r="B12" s="221"/>
      <c r="C12" s="213"/>
      <c r="D12" s="214" t="s">
        <v>10880</v>
      </c>
      <c r="E12" s="215"/>
      <c r="F12" s="216"/>
      <c r="G12" s="215"/>
      <c r="H12" s="215"/>
      <c r="I12" s="384"/>
    </row>
    <row r="13" spans="1:29" ht="9.6" customHeight="1" x14ac:dyDescent="0.2">
      <c r="A13" s="178"/>
      <c r="B13" s="221"/>
      <c r="C13" s="213"/>
      <c r="D13" s="214" t="s">
        <v>10881</v>
      </c>
      <c r="E13" s="215"/>
      <c r="F13" s="216"/>
      <c r="G13" s="215"/>
      <c r="H13" s="215"/>
      <c r="I13" s="384"/>
    </row>
    <row r="14" spans="1:29" ht="9.6" customHeight="1" x14ac:dyDescent="0.2">
      <c r="A14" s="178"/>
      <c r="B14" s="221"/>
      <c r="C14" s="213"/>
      <c r="D14" s="214" t="s">
        <v>10882</v>
      </c>
      <c r="E14" s="215"/>
      <c r="F14" s="216"/>
      <c r="G14" s="215"/>
      <c r="H14" s="215"/>
      <c r="I14" s="384"/>
    </row>
    <row r="15" spans="1:29" ht="9.6" customHeight="1" x14ac:dyDescent="0.2">
      <c r="A15" s="178"/>
      <c r="B15" s="221"/>
      <c r="C15" s="213"/>
      <c r="D15" s="214" t="s">
        <v>10883</v>
      </c>
      <c r="E15" s="215"/>
      <c r="F15" s="216"/>
      <c r="G15" s="215"/>
      <c r="H15" s="215"/>
      <c r="I15" s="384"/>
    </row>
    <row r="16" spans="1:29" ht="9.6" customHeight="1" x14ac:dyDescent="0.2">
      <c r="A16" s="178"/>
      <c r="B16" s="221"/>
      <c r="C16" s="213"/>
      <c r="D16" s="214" t="s">
        <v>10884</v>
      </c>
      <c r="E16" s="215"/>
      <c r="F16" s="216"/>
      <c r="G16" s="215"/>
      <c r="H16" s="215"/>
      <c r="I16" s="384"/>
    </row>
    <row r="17" spans="1:9" ht="9.6" customHeight="1" x14ac:dyDescent="0.2">
      <c r="A17" s="178"/>
      <c r="B17" s="221"/>
      <c r="C17" s="213"/>
      <c r="D17" s="214" t="s">
        <v>10885</v>
      </c>
      <c r="E17" s="215"/>
      <c r="F17" s="216"/>
      <c r="G17" s="215"/>
      <c r="H17" s="215"/>
      <c r="I17" s="384"/>
    </row>
    <row r="18" spans="1:9" ht="9.6" customHeight="1" x14ac:dyDescent="0.2">
      <c r="A18" s="178"/>
      <c r="B18" s="221"/>
      <c r="C18" s="213"/>
      <c r="D18" s="214" t="s">
        <v>10886</v>
      </c>
      <c r="E18" s="215"/>
      <c r="F18" s="216"/>
      <c r="G18" s="215"/>
      <c r="H18" s="215"/>
      <c r="I18" s="384"/>
    </row>
    <row r="19" spans="1:9" ht="9.6" customHeight="1" x14ac:dyDescent="0.2">
      <c r="A19" s="178"/>
      <c r="B19" s="221"/>
      <c r="C19" s="213"/>
      <c r="D19" s="214" t="s">
        <v>10887</v>
      </c>
      <c r="E19" s="215"/>
      <c r="F19" s="216"/>
      <c r="G19" s="215"/>
      <c r="H19" s="215"/>
      <c r="I19" s="384"/>
    </row>
    <row r="20" spans="1:9" ht="9.6" customHeight="1" x14ac:dyDescent="0.2">
      <c r="A20" s="178"/>
      <c r="B20" s="221"/>
      <c r="C20" s="213"/>
      <c r="D20" s="214" t="s">
        <v>9314</v>
      </c>
      <c r="E20" s="215"/>
      <c r="F20" s="216"/>
      <c r="G20" s="215"/>
      <c r="H20" s="215"/>
      <c r="I20" s="384"/>
    </row>
    <row r="21" spans="1:9" ht="9.6" customHeight="1" x14ac:dyDescent="0.2">
      <c r="A21" s="178"/>
      <c r="B21" s="221"/>
      <c r="C21" s="213"/>
      <c r="D21" s="214" t="s">
        <v>10888</v>
      </c>
      <c r="E21" s="215"/>
      <c r="F21" s="216"/>
      <c r="G21" s="215"/>
      <c r="H21" s="215"/>
      <c r="I21" s="384"/>
    </row>
    <row r="22" spans="1:9" ht="9.6" customHeight="1" x14ac:dyDescent="0.2">
      <c r="A22" s="178"/>
      <c r="B22" s="221"/>
      <c r="C22" s="213"/>
      <c r="D22" s="214" t="s">
        <v>10889</v>
      </c>
      <c r="E22" s="215"/>
      <c r="F22" s="216"/>
      <c r="G22" s="215"/>
      <c r="H22" s="215"/>
      <c r="I22" s="384"/>
    </row>
    <row r="23" spans="1:9" ht="9.6" customHeight="1" x14ac:dyDescent="0.2">
      <c r="A23" s="178"/>
      <c r="B23" s="221"/>
      <c r="C23" s="213"/>
      <c r="D23" s="214" t="s">
        <v>10890</v>
      </c>
      <c r="E23" s="215"/>
      <c r="F23" s="216"/>
      <c r="G23" s="215"/>
      <c r="H23" s="215"/>
      <c r="I23" s="384"/>
    </row>
    <row r="24" spans="1:9" ht="9.6" customHeight="1" x14ac:dyDescent="0.2">
      <c r="A24" s="178"/>
      <c r="B24" s="221"/>
      <c r="C24" s="213"/>
      <c r="D24" s="214" t="s">
        <v>10891</v>
      </c>
      <c r="E24" s="215"/>
      <c r="F24" s="216"/>
      <c r="G24" s="215"/>
      <c r="H24" s="215"/>
      <c r="I24" s="384"/>
    </row>
    <row r="25" spans="1:9" ht="9.6" customHeight="1" x14ac:dyDescent="0.2">
      <c r="A25" s="178"/>
      <c r="B25" s="221"/>
      <c r="C25" s="213"/>
      <c r="D25" s="214" t="s">
        <v>10892</v>
      </c>
      <c r="E25" s="215"/>
      <c r="F25" s="216"/>
      <c r="G25" s="215"/>
      <c r="H25" s="215"/>
      <c r="I25" s="384"/>
    </row>
    <row r="26" spans="1:9" ht="9.6" customHeight="1" x14ac:dyDescent="0.2">
      <c r="A26" s="178"/>
      <c r="B26" s="221"/>
      <c r="C26" s="213"/>
      <c r="D26" s="214" t="s">
        <v>10893</v>
      </c>
      <c r="E26" s="215"/>
      <c r="F26" s="216"/>
      <c r="G26" s="215"/>
      <c r="H26" s="215"/>
      <c r="I26" s="384"/>
    </row>
    <row r="27" spans="1:9" s="46" customFormat="1" ht="24.95" customHeight="1" x14ac:dyDescent="0.25">
      <c r="A27" s="278">
        <v>2</v>
      </c>
      <c r="B27" s="278"/>
      <c r="C27" s="382" t="s">
        <v>10894</v>
      </c>
      <c r="D27" s="280" t="s">
        <v>7748</v>
      </c>
      <c r="E27" s="281" t="s">
        <v>10895</v>
      </c>
      <c r="F27" s="282">
        <v>1</v>
      </c>
      <c r="G27" s="67"/>
      <c r="H27" s="254">
        <f t="shared" ref="H27:H44" si="0">ROUND(G27*F27,2)</f>
        <v>0</v>
      </c>
      <c r="I27" s="280"/>
    </row>
    <row r="28" spans="1:9" ht="12" x14ac:dyDescent="0.2">
      <c r="A28" s="178"/>
      <c r="B28" s="221"/>
      <c r="C28" s="213"/>
      <c r="D28" s="214" t="s">
        <v>9314</v>
      </c>
      <c r="E28" s="215"/>
      <c r="F28" s="216"/>
      <c r="G28" s="215"/>
      <c r="H28" s="215"/>
      <c r="I28" s="384"/>
    </row>
    <row r="29" spans="1:9" s="46" customFormat="1" ht="24.95" customHeight="1" x14ac:dyDescent="0.25">
      <c r="A29" s="278">
        <v>3</v>
      </c>
      <c r="B29" s="278"/>
      <c r="C29" s="382" t="s">
        <v>10896</v>
      </c>
      <c r="D29" s="280" t="s">
        <v>7751</v>
      </c>
      <c r="E29" s="281" t="s">
        <v>10895</v>
      </c>
      <c r="F29" s="282">
        <v>1</v>
      </c>
      <c r="G29" s="67"/>
      <c r="H29" s="254">
        <f t="shared" si="0"/>
        <v>0</v>
      </c>
      <c r="I29" s="280"/>
    </row>
    <row r="30" spans="1:9" ht="12" x14ac:dyDescent="0.2">
      <c r="A30" s="178"/>
      <c r="B30" s="221"/>
      <c r="C30" s="213"/>
      <c r="D30" s="214" t="s">
        <v>9314</v>
      </c>
      <c r="E30" s="215"/>
      <c r="F30" s="216"/>
      <c r="G30" s="215"/>
      <c r="H30" s="215"/>
      <c r="I30" s="384"/>
    </row>
    <row r="31" spans="1:9" s="46" customFormat="1" ht="24.95" customHeight="1" x14ac:dyDescent="0.25">
      <c r="A31" s="278">
        <v>4</v>
      </c>
      <c r="B31" s="278"/>
      <c r="C31" s="382" t="s">
        <v>10897</v>
      </c>
      <c r="D31" s="280" t="s">
        <v>7753</v>
      </c>
      <c r="E31" s="281" t="s">
        <v>744</v>
      </c>
      <c r="F31" s="282">
        <v>4</v>
      </c>
      <c r="G31" s="67"/>
      <c r="H31" s="254">
        <f t="shared" si="0"/>
        <v>0</v>
      </c>
      <c r="I31" s="280"/>
    </row>
    <row r="32" spans="1:9" ht="12" x14ac:dyDescent="0.2">
      <c r="A32" s="178"/>
      <c r="B32" s="221"/>
      <c r="C32" s="213"/>
      <c r="D32" s="214" t="s">
        <v>10898</v>
      </c>
      <c r="E32" s="215"/>
      <c r="F32" s="216"/>
      <c r="G32" s="215"/>
      <c r="H32" s="215"/>
      <c r="I32" s="384"/>
    </row>
    <row r="33" spans="1:9" ht="12" x14ac:dyDescent="0.2">
      <c r="A33" s="178"/>
      <c r="B33" s="221"/>
      <c r="C33" s="213"/>
      <c r="D33" s="214" t="s">
        <v>10899</v>
      </c>
      <c r="E33" s="215"/>
      <c r="F33" s="216"/>
      <c r="G33" s="215"/>
      <c r="H33" s="215"/>
      <c r="I33" s="384"/>
    </row>
    <row r="34" spans="1:9" ht="12" x14ac:dyDescent="0.2">
      <c r="A34" s="178"/>
      <c r="B34" s="221"/>
      <c r="C34" s="213"/>
      <c r="D34" s="214" t="s">
        <v>10900</v>
      </c>
      <c r="E34" s="215"/>
      <c r="F34" s="216"/>
      <c r="G34" s="215"/>
      <c r="H34" s="215"/>
      <c r="I34" s="384"/>
    </row>
    <row r="35" spans="1:9" ht="12" x14ac:dyDescent="0.2">
      <c r="A35" s="178"/>
      <c r="B35" s="221"/>
      <c r="C35" s="213"/>
      <c r="D35" s="214" t="s">
        <v>9314</v>
      </c>
      <c r="E35" s="215"/>
      <c r="F35" s="216"/>
      <c r="G35" s="215"/>
      <c r="H35" s="215"/>
      <c r="I35" s="384"/>
    </row>
    <row r="36" spans="1:9" s="46" customFormat="1" ht="24.95" customHeight="1" x14ac:dyDescent="0.25">
      <c r="A36" s="278">
        <v>5</v>
      </c>
      <c r="B36" s="278"/>
      <c r="C36" s="382" t="s">
        <v>10901</v>
      </c>
      <c r="D36" s="280" t="s">
        <v>7756</v>
      </c>
      <c r="E36" s="281" t="s">
        <v>744</v>
      </c>
      <c r="F36" s="282">
        <v>1</v>
      </c>
      <c r="G36" s="67"/>
      <c r="H36" s="254">
        <f t="shared" si="0"/>
        <v>0</v>
      </c>
      <c r="I36" s="280"/>
    </row>
    <row r="37" spans="1:9" ht="12" x14ac:dyDescent="0.2">
      <c r="A37" s="178"/>
      <c r="B37" s="221"/>
      <c r="C37" s="213"/>
      <c r="D37" s="214" t="s">
        <v>10902</v>
      </c>
      <c r="E37" s="215"/>
      <c r="F37" s="216"/>
      <c r="G37" s="215"/>
      <c r="H37" s="215"/>
      <c r="I37" s="384"/>
    </row>
    <row r="38" spans="1:9" ht="12" x14ac:dyDescent="0.2">
      <c r="A38" s="178"/>
      <c r="B38" s="221"/>
      <c r="C38" s="213"/>
      <c r="D38" s="214" t="s">
        <v>10903</v>
      </c>
      <c r="E38" s="215"/>
      <c r="F38" s="216"/>
      <c r="G38" s="215"/>
      <c r="H38" s="215"/>
      <c r="I38" s="384"/>
    </row>
    <row r="39" spans="1:9" ht="12" x14ac:dyDescent="0.2">
      <c r="A39" s="178"/>
      <c r="B39" s="221"/>
      <c r="C39" s="213"/>
      <c r="D39" s="214" t="s">
        <v>9314</v>
      </c>
      <c r="E39" s="215"/>
      <c r="F39" s="216"/>
      <c r="G39" s="215"/>
      <c r="H39" s="215"/>
      <c r="I39" s="384"/>
    </row>
    <row r="40" spans="1:9" s="46" customFormat="1" ht="24.95" customHeight="1" x14ac:dyDescent="0.25">
      <c r="A40" s="278">
        <v>6</v>
      </c>
      <c r="B40" s="278"/>
      <c r="C40" s="382" t="s">
        <v>10904</v>
      </c>
      <c r="D40" s="280" t="s">
        <v>7756</v>
      </c>
      <c r="E40" s="281" t="s">
        <v>744</v>
      </c>
      <c r="F40" s="282">
        <v>1</v>
      </c>
      <c r="G40" s="67"/>
      <c r="H40" s="254">
        <f t="shared" si="0"/>
        <v>0</v>
      </c>
      <c r="I40" s="280"/>
    </row>
    <row r="41" spans="1:9" ht="12" x14ac:dyDescent="0.2">
      <c r="A41" s="178"/>
      <c r="B41" s="221"/>
      <c r="C41" s="213"/>
      <c r="D41" s="214" t="s">
        <v>10905</v>
      </c>
      <c r="E41" s="215"/>
      <c r="F41" s="216"/>
      <c r="G41" s="215"/>
      <c r="H41" s="215"/>
      <c r="I41" s="384"/>
    </row>
    <row r="42" spans="1:9" ht="12" x14ac:dyDescent="0.2">
      <c r="A42" s="178"/>
      <c r="B42" s="221"/>
      <c r="C42" s="213"/>
      <c r="D42" s="214" t="s">
        <v>10903</v>
      </c>
      <c r="E42" s="215"/>
      <c r="F42" s="216"/>
      <c r="G42" s="215"/>
      <c r="H42" s="215"/>
      <c r="I42" s="384"/>
    </row>
    <row r="43" spans="1:9" ht="12" x14ac:dyDescent="0.2">
      <c r="A43" s="178"/>
      <c r="B43" s="221"/>
      <c r="C43" s="213"/>
      <c r="D43" s="214" t="s">
        <v>9314</v>
      </c>
      <c r="E43" s="215"/>
      <c r="F43" s="216"/>
      <c r="G43" s="215"/>
      <c r="H43" s="215"/>
      <c r="I43" s="384"/>
    </row>
    <row r="44" spans="1:9" s="46" customFormat="1" ht="24.95" customHeight="1" x14ac:dyDescent="0.25">
      <c r="A44" s="278">
        <v>7</v>
      </c>
      <c r="B44" s="278"/>
      <c r="C44" s="382" t="s">
        <v>10906</v>
      </c>
      <c r="D44" s="280" t="s">
        <v>7761</v>
      </c>
      <c r="E44" s="281" t="s">
        <v>744</v>
      </c>
      <c r="F44" s="282">
        <v>2</v>
      </c>
      <c r="G44" s="67"/>
      <c r="H44" s="254">
        <f t="shared" si="0"/>
        <v>0</v>
      </c>
      <c r="I44" s="280"/>
    </row>
    <row r="45" spans="1:9" ht="12" x14ac:dyDescent="0.2">
      <c r="A45" s="178"/>
      <c r="B45" s="221"/>
      <c r="C45" s="213"/>
      <c r="D45" s="214" t="s">
        <v>7801</v>
      </c>
      <c r="E45" s="215"/>
      <c r="F45" s="216"/>
      <c r="G45" s="215"/>
      <c r="H45" s="215"/>
      <c r="I45" s="384"/>
    </row>
    <row r="46" spans="1:9" ht="12" x14ac:dyDescent="0.2">
      <c r="A46" s="178"/>
      <c r="B46" s="221"/>
      <c r="C46" s="213"/>
      <c r="D46" s="214" t="s">
        <v>9314</v>
      </c>
      <c r="E46" s="215"/>
      <c r="F46" s="216"/>
      <c r="G46" s="215"/>
      <c r="H46" s="215"/>
      <c r="I46" s="384"/>
    </row>
    <row r="47" spans="1:9" s="46" customFormat="1" ht="24.95" customHeight="1" x14ac:dyDescent="0.25">
      <c r="A47" s="278">
        <v>8</v>
      </c>
      <c r="B47" s="278"/>
      <c r="C47" s="382" t="s">
        <v>10907</v>
      </c>
      <c r="D47" s="280" t="s">
        <v>10908</v>
      </c>
      <c r="E47" s="281" t="s">
        <v>744</v>
      </c>
      <c r="F47" s="282">
        <v>2</v>
      </c>
      <c r="G47" s="67"/>
      <c r="H47" s="254">
        <f t="shared" ref="H47:H79" si="1">ROUND(G47*F47,2)</f>
        <v>0</v>
      </c>
      <c r="I47" s="280"/>
    </row>
    <row r="48" spans="1:9" ht="12" x14ac:dyDescent="0.2">
      <c r="A48" s="178"/>
      <c r="B48" s="221"/>
      <c r="C48" s="213"/>
      <c r="D48" s="214" t="s">
        <v>10909</v>
      </c>
      <c r="E48" s="215"/>
      <c r="F48" s="216"/>
      <c r="G48" s="215"/>
      <c r="H48" s="215"/>
      <c r="I48" s="384"/>
    </row>
    <row r="49" spans="1:9" ht="12" x14ac:dyDescent="0.2">
      <c r="A49" s="178"/>
      <c r="B49" s="221"/>
      <c r="C49" s="213"/>
      <c r="D49" s="214" t="s">
        <v>9314</v>
      </c>
      <c r="E49" s="215"/>
      <c r="F49" s="216"/>
      <c r="G49" s="215"/>
      <c r="H49" s="215"/>
      <c r="I49" s="384"/>
    </row>
    <row r="50" spans="1:9" s="46" customFormat="1" ht="24.95" customHeight="1" x14ac:dyDescent="0.25">
      <c r="A50" s="278">
        <v>9</v>
      </c>
      <c r="B50" s="278"/>
      <c r="C50" s="382" t="s">
        <v>10910</v>
      </c>
      <c r="D50" s="280" t="s">
        <v>10908</v>
      </c>
      <c r="E50" s="281" t="s">
        <v>744</v>
      </c>
      <c r="F50" s="282">
        <v>1</v>
      </c>
      <c r="G50" s="67"/>
      <c r="H50" s="254">
        <f t="shared" si="1"/>
        <v>0</v>
      </c>
      <c r="I50" s="280"/>
    </row>
    <row r="51" spans="1:9" ht="12" x14ac:dyDescent="0.2">
      <c r="A51" s="178"/>
      <c r="B51" s="221"/>
      <c r="C51" s="213"/>
      <c r="D51" s="214" t="s">
        <v>10911</v>
      </c>
      <c r="E51" s="215"/>
      <c r="F51" s="216"/>
      <c r="G51" s="215"/>
      <c r="H51" s="215"/>
      <c r="I51" s="384"/>
    </row>
    <row r="52" spans="1:9" ht="12" x14ac:dyDescent="0.2">
      <c r="A52" s="178"/>
      <c r="B52" s="221"/>
      <c r="C52" s="213"/>
      <c r="D52" s="214" t="s">
        <v>9314</v>
      </c>
      <c r="E52" s="215"/>
      <c r="F52" s="216"/>
      <c r="G52" s="215"/>
      <c r="H52" s="215"/>
      <c r="I52" s="384"/>
    </row>
    <row r="53" spans="1:9" s="46" customFormat="1" ht="24.95" customHeight="1" x14ac:dyDescent="0.25">
      <c r="A53" s="278">
        <v>10</v>
      </c>
      <c r="B53" s="278"/>
      <c r="C53" s="382" t="s">
        <v>10912</v>
      </c>
      <c r="D53" s="280" t="s">
        <v>10913</v>
      </c>
      <c r="E53" s="281" t="s">
        <v>744</v>
      </c>
      <c r="F53" s="282">
        <v>2</v>
      </c>
      <c r="G53" s="67"/>
      <c r="H53" s="254">
        <f t="shared" si="1"/>
        <v>0</v>
      </c>
      <c r="I53" s="280"/>
    </row>
    <row r="54" spans="1:9" ht="12" x14ac:dyDescent="0.2">
      <c r="A54" s="178"/>
      <c r="B54" s="221"/>
      <c r="C54" s="213"/>
      <c r="D54" s="214" t="s">
        <v>10914</v>
      </c>
      <c r="E54" s="215"/>
      <c r="F54" s="216"/>
      <c r="G54" s="215"/>
      <c r="H54" s="215"/>
      <c r="I54" s="384"/>
    </row>
    <row r="55" spans="1:9" ht="12" x14ac:dyDescent="0.2">
      <c r="A55" s="178"/>
      <c r="B55" s="221"/>
      <c r="C55" s="213"/>
      <c r="D55" s="214" t="s">
        <v>9314</v>
      </c>
      <c r="E55" s="215"/>
      <c r="F55" s="216"/>
      <c r="G55" s="215"/>
      <c r="H55" s="215"/>
      <c r="I55" s="384"/>
    </row>
    <row r="56" spans="1:9" s="46" customFormat="1" ht="24.95" customHeight="1" x14ac:dyDescent="0.25">
      <c r="A56" s="278">
        <v>11</v>
      </c>
      <c r="B56" s="278"/>
      <c r="C56" s="382" t="s">
        <v>10915</v>
      </c>
      <c r="D56" s="280" t="s">
        <v>10916</v>
      </c>
      <c r="E56" s="281" t="s">
        <v>744</v>
      </c>
      <c r="F56" s="282">
        <v>1</v>
      </c>
      <c r="G56" s="67"/>
      <c r="H56" s="254">
        <f t="shared" si="1"/>
        <v>0</v>
      </c>
      <c r="I56" s="280"/>
    </row>
    <row r="57" spans="1:9" ht="12" x14ac:dyDescent="0.2">
      <c r="A57" s="178"/>
      <c r="B57" s="221"/>
      <c r="C57" s="213"/>
      <c r="D57" s="214" t="s">
        <v>7801</v>
      </c>
      <c r="E57" s="215"/>
      <c r="F57" s="216"/>
      <c r="G57" s="215"/>
      <c r="H57" s="215"/>
      <c r="I57" s="384"/>
    </row>
    <row r="58" spans="1:9" ht="12" x14ac:dyDescent="0.2">
      <c r="A58" s="178"/>
      <c r="B58" s="221"/>
      <c r="C58" s="213"/>
      <c r="D58" s="214" t="s">
        <v>9314</v>
      </c>
      <c r="E58" s="215"/>
      <c r="F58" s="216"/>
      <c r="G58" s="215"/>
      <c r="H58" s="215"/>
      <c r="I58" s="384"/>
    </row>
    <row r="59" spans="1:9" s="46" customFormat="1" ht="24.95" customHeight="1" x14ac:dyDescent="0.25">
      <c r="A59" s="278">
        <v>12</v>
      </c>
      <c r="B59" s="278"/>
      <c r="C59" s="382" t="s">
        <v>10917</v>
      </c>
      <c r="D59" s="280" t="s">
        <v>10916</v>
      </c>
      <c r="E59" s="281" t="s">
        <v>744</v>
      </c>
      <c r="F59" s="282">
        <v>1</v>
      </c>
      <c r="G59" s="67"/>
      <c r="H59" s="254">
        <f t="shared" si="1"/>
        <v>0</v>
      </c>
      <c r="I59" s="280"/>
    </row>
    <row r="60" spans="1:9" ht="12" x14ac:dyDescent="0.2">
      <c r="A60" s="178"/>
      <c r="B60" s="221"/>
      <c r="C60" s="213"/>
      <c r="D60" s="214" t="s">
        <v>7801</v>
      </c>
      <c r="E60" s="215"/>
      <c r="F60" s="216"/>
      <c r="G60" s="215"/>
      <c r="H60" s="215"/>
      <c r="I60" s="384"/>
    </row>
    <row r="61" spans="1:9" ht="12" x14ac:dyDescent="0.2">
      <c r="A61" s="178"/>
      <c r="B61" s="221"/>
      <c r="C61" s="213"/>
      <c r="D61" s="214" t="s">
        <v>9314</v>
      </c>
      <c r="E61" s="215"/>
      <c r="F61" s="216"/>
      <c r="G61" s="215"/>
      <c r="H61" s="215"/>
      <c r="I61" s="384"/>
    </row>
    <row r="62" spans="1:9" s="46" customFormat="1" ht="24.95" customHeight="1" x14ac:dyDescent="0.25">
      <c r="A62" s="278">
        <v>13</v>
      </c>
      <c r="B62" s="278"/>
      <c r="C62" s="382" t="s">
        <v>10918</v>
      </c>
      <c r="D62" s="280" t="s">
        <v>7776</v>
      </c>
      <c r="E62" s="281" t="s">
        <v>807</v>
      </c>
      <c r="F62" s="282">
        <v>68</v>
      </c>
      <c r="G62" s="67"/>
      <c r="H62" s="254">
        <f t="shared" si="1"/>
        <v>0</v>
      </c>
      <c r="I62" s="280"/>
    </row>
    <row r="63" spans="1:9" ht="12" x14ac:dyDescent="0.2">
      <c r="A63" s="178"/>
      <c r="B63" s="221"/>
      <c r="C63" s="213"/>
      <c r="D63" s="214" t="s">
        <v>7801</v>
      </c>
      <c r="E63" s="215"/>
      <c r="F63" s="216"/>
      <c r="G63" s="215"/>
      <c r="H63" s="215"/>
      <c r="I63" s="384"/>
    </row>
    <row r="64" spans="1:9" ht="12" x14ac:dyDescent="0.2">
      <c r="A64" s="178"/>
      <c r="B64" s="221"/>
      <c r="C64" s="213"/>
      <c r="D64" s="214" t="s">
        <v>7812</v>
      </c>
      <c r="E64" s="215"/>
      <c r="F64" s="216"/>
      <c r="G64" s="215"/>
      <c r="H64" s="215"/>
      <c r="I64" s="384"/>
    </row>
    <row r="65" spans="1:9" ht="12" x14ac:dyDescent="0.2">
      <c r="A65" s="178"/>
      <c r="B65" s="221"/>
      <c r="C65" s="213"/>
      <c r="D65" s="214" t="s">
        <v>9314</v>
      </c>
      <c r="E65" s="215"/>
      <c r="F65" s="216"/>
      <c r="G65" s="215"/>
      <c r="H65" s="215"/>
      <c r="I65" s="384"/>
    </row>
    <row r="66" spans="1:9" s="46" customFormat="1" ht="24.95" customHeight="1" x14ac:dyDescent="0.25">
      <c r="A66" s="278">
        <v>14</v>
      </c>
      <c r="B66" s="278"/>
      <c r="C66" s="382" t="s">
        <v>10918</v>
      </c>
      <c r="D66" s="280" t="s">
        <v>7776</v>
      </c>
      <c r="E66" s="281" t="s">
        <v>807</v>
      </c>
      <c r="F66" s="282">
        <v>10</v>
      </c>
      <c r="G66" s="67"/>
      <c r="H66" s="254">
        <f t="shared" si="1"/>
        <v>0</v>
      </c>
      <c r="I66" s="280"/>
    </row>
    <row r="67" spans="1:9" ht="12" x14ac:dyDescent="0.2">
      <c r="A67" s="178"/>
      <c r="B67" s="221"/>
      <c r="C67" s="213"/>
      <c r="D67" s="214" t="s">
        <v>10898</v>
      </c>
      <c r="E67" s="215"/>
      <c r="F67" s="216"/>
      <c r="G67" s="215"/>
      <c r="H67" s="215"/>
      <c r="I67" s="384"/>
    </row>
    <row r="68" spans="1:9" ht="12" x14ac:dyDescent="0.2">
      <c r="A68" s="178"/>
      <c r="B68" s="221"/>
      <c r="C68" s="213"/>
      <c r="D68" s="214" t="s">
        <v>7812</v>
      </c>
      <c r="E68" s="215"/>
      <c r="F68" s="216"/>
      <c r="G68" s="215"/>
      <c r="H68" s="215"/>
      <c r="I68" s="384"/>
    </row>
    <row r="69" spans="1:9" ht="12" x14ac:dyDescent="0.2">
      <c r="A69" s="178"/>
      <c r="B69" s="221"/>
      <c r="C69" s="213"/>
      <c r="D69" s="214" t="s">
        <v>9314</v>
      </c>
      <c r="E69" s="215"/>
      <c r="F69" s="216"/>
      <c r="G69" s="215"/>
      <c r="H69" s="215"/>
      <c r="I69" s="384"/>
    </row>
    <row r="70" spans="1:9" s="46" customFormat="1" ht="24.95" customHeight="1" x14ac:dyDescent="0.25">
      <c r="A70" s="278">
        <v>15</v>
      </c>
      <c r="B70" s="278"/>
      <c r="C70" s="382" t="s">
        <v>10919</v>
      </c>
      <c r="D70" s="280" t="s">
        <v>7781</v>
      </c>
      <c r="E70" s="281" t="s">
        <v>7953</v>
      </c>
      <c r="F70" s="282">
        <v>1</v>
      </c>
      <c r="G70" s="67"/>
      <c r="H70" s="254">
        <f t="shared" si="1"/>
        <v>0</v>
      </c>
      <c r="I70" s="280"/>
    </row>
    <row r="71" spans="1:9" ht="12" x14ac:dyDescent="0.2">
      <c r="A71" s="178"/>
      <c r="B71" s="221"/>
      <c r="C71" s="213"/>
      <c r="D71" s="214" t="s">
        <v>7814</v>
      </c>
      <c r="E71" s="215"/>
      <c r="F71" s="216"/>
      <c r="G71" s="215"/>
      <c r="H71" s="215"/>
      <c r="I71" s="384"/>
    </row>
    <row r="72" spans="1:9" ht="12" x14ac:dyDescent="0.2">
      <c r="A72" s="178"/>
      <c r="B72" s="221"/>
      <c r="C72" s="213"/>
      <c r="D72" s="214" t="s">
        <v>9314</v>
      </c>
      <c r="E72" s="215"/>
      <c r="F72" s="216"/>
      <c r="G72" s="215"/>
      <c r="H72" s="215"/>
      <c r="I72" s="384"/>
    </row>
    <row r="73" spans="1:9" s="46" customFormat="1" ht="24.95" customHeight="1" x14ac:dyDescent="0.25">
      <c r="A73" s="278">
        <v>16</v>
      </c>
      <c r="B73" s="278"/>
      <c r="C73" s="382" t="s">
        <v>10920</v>
      </c>
      <c r="D73" s="280" t="s">
        <v>7784</v>
      </c>
      <c r="E73" s="281" t="s">
        <v>7953</v>
      </c>
      <c r="F73" s="282">
        <v>1</v>
      </c>
      <c r="G73" s="67"/>
      <c r="H73" s="254">
        <f t="shared" si="1"/>
        <v>0</v>
      </c>
      <c r="I73" s="280"/>
    </row>
    <row r="74" spans="1:9" ht="12" x14ac:dyDescent="0.2">
      <c r="A74" s="178"/>
      <c r="B74" s="221"/>
      <c r="C74" s="213"/>
      <c r="D74" s="214" t="s">
        <v>7814</v>
      </c>
      <c r="E74" s="215"/>
      <c r="F74" s="216"/>
      <c r="G74" s="215"/>
      <c r="H74" s="215"/>
      <c r="I74" s="384"/>
    </row>
    <row r="75" spans="1:9" ht="12" x14ac:dyDescent="0.2">
      <c r="A75" s="178"/>
      <c r="B75" s="221"/>
      <c r="C75" s="213"/>
      <c r="D75" s="214" t="s">
        <v>9314</v>
      </c>
      <c r="E75" s="215"/>
      <c r="F75" s="216"/>
      <c r="G75" s="215"/>
      <c r="H75" s="215"/>
      <c r="I75" s="384"/>
    </row>
    <row r="76" spans="1:9" s="46" customFormat="1" ht="24.95" customHeight="1" x14ac:dyDescent="0.25">
      <c r="A76" s="278">
        <v>17</v>
      </c>
      <c r="B76" s="278"/>
      <c r="C76" s="382" t="s">
        <v>10921</v>
      </c>
      <c r="D76" s="280" t="s">
        <v>7786</v>
      </c>
      <c r="E76" s="281" t="s">
        <v>7953</v>
      </c>
      <c r="F76" s="282">
        <v>8</v>
      </c>
      <c r="G76" s="67"/>
      <c r="H76" s="254">
        <f t="shared" si="1"/>
        <v>0</v>
      </c>
      <c r="I76" s="280"/>
    </row>
    <row r="77" spans="1:9" ht="12" x14ac:dyDescent="0.2">
      <c r="A77" s="178"/>
      <c r="B77" s="221"/>
      <c r="C77" s="213"/>
      <c r="D77" s="214" t="s">
        <v>10922</v>
      </c>
      <c r="E77" s="215"/>
      <c r="F77" s="216"/>
      <c r="G77" s="215"/>
      <c r="H77" s="215"/>
      <c r="I77" s="384"/>
    </row>
    <row r="78" spans="1:9" ht="12" x14ac:dyDescent="0.2">
      <c r="A78" s="178"/>
      <c r="B78" s="221"/>
      <c r="C78" s="213"/>
      <c r="D78" s="214" t="s">
        <v>9314</v>
      </c>
      <c r="E78" s="215"/>
      <c r="F78" s="216"/>
      <c r="G78" s="215"/>
      <c r="H78" s="215"/>
      <c r="I78" s="384"/>
    </row>
    <row r="79" spans="1:9" s="46" customFormat="1" ht="24.95" customHeight="1" x14ac:dyDescent="0.25">
      <c r="A79" s="278">
        <v>18</v>
      </c>
      <c r="B79" s="278"/>
      <c r="C79" s="382" t="s">
        <v>10923</v>
      </c>
      <c r="D79" s="280" t="s">
        <v>7789</v>
      </c>
      <c r="E79" s="281" t="s">
        <v>7953</v>
      </c>
      <c r="F79" s="282">
        <v>22</v>
      </c>
      <c r="G79" s="67"/>
      <c r="H79" s="254">
        <f t="shared" si="1"/>
        <v>0</v>
      </c>
      <c r="I79" s="280"/>
    </row>
    <row r="80" spans="1:9" ht="12" x14ac:dyDescent="0.2">
      <c r="A80" s="178"/>
      <c r="B80" s="221"/>
      <c r="C80" s="213"/>
      <c r="D80" s="214" t="s">
        <v>10924</v>
      </c>
      <c r="E80" s="215"/>
      <c r="F80" s="216"/>
      <c r="G80" s="215"/>
      <c r="H80" s="215"/>
      <c r="I80" s="384"/>
    </row>
    <row r="81" spans="1:9" ht="12" x14ac:dyDescent="0.2">
      <c r="A81" s="293"/>
      <c r="B81" s="182"/>
      <c r="C81" s="294"/>
      <c r="D81" s="295" t="s">
        <v>9314</v>
      </c>
      <c r="E81" s="296"/>
      <c r="F81" s="297"/>
      <c r="G81" s="296"/>
      <c r="H81" s="296"/>
      <c r="I81" s="396"/>
    </row>
    <row r="82" spans="1:9" s="46" customFormat="1" ht="24.95" customHeight="1" x14ac:dyDescent="0.25">
      <c r="A82" s="759"/>
      <c r="B82" s="351"/>
      <c r="C82" s="352" t="s">
        <v>10871</v>
      </c>
      <c r="D82" s="352" t="s">
        <v>10872</v>
      </c>
      <c r="E82" s="353"/>
      <c r="F82" s="354"/>
      <c r="G82" s="354"/>
      <c r="H82" s="116">
        <f>SUM(H83:H203)</f>
        <v>0</v>
      </c>
      <c r="I82" s="277"/>
    </row>
    <row r="83" spans="1:9" s="46" customFormat="1" ht="24.95" customHeight="1" x14ac:dyDescent="0.25">
      <c r="A83" s="278">
        <v>19</v>
      </c>
      <c r="B83" s="278"/>
      <c r="C83" s="382" t="s">
        <v>10925</v>
      </c>
      <c r="D83" s="280" t="s">
        <v>10926</v>
      </c>
      <c r="E83" s="281" t="s">
        <v>744</v>
      </c>
      <c r="F83" s="282">
        <v>1</v>
      </c>
      <c r="G83" s="67"/>
      <c r="H83" s="254">
        <f t="shared" ref="H83:H201" si="2">ROUND(G83*F83,2)</f>
        <v>0</v>
      </c>
      <c r="I83" s="280"/>
    </row>
    <row r="84" spans="1:9" ht="12" x14ac:dyDescent="0.2">
      <c r="A84" s="178"/>
      <c r="B84" s="221"/>
      <c r="C84" s="213"/>
      <c r="D84" s="214" t="s">
        <v>10927</v>
      </c>
      <c r="E84" s="215"/>
      <c r="F84" s="216"/>
      <c r="G84" s="215"/>
      <c r="H84" s="215"/>
      <c r="I84" s="384"/>
    </row>
    <row r="85" spans="1:9" ht="12" x14ac:dyDescent="0.2">
      <c r="A85" s="178"/>
      <c r="B85" s="221"/>
      <c r="C85" s="213"/>
      <c r="D85" s="214" t="s">
        <v>10928</v>
      </c>
      <c r="E85" s="215"/>
      <c r="F85" s="216"/>
      <c r="G85" s="215"/>
      <c r="H85" s="215"/>
      <c r="I85" s="384"/>
    </row>
    <row r="86" spans="1:9" ht="12" x14ac:dyDescent="0.2">
      <c r="A86" s="178"/>
      <c r="B86" s="221"/>
      <c r="C86" s="213"/>
      <c r="D86" s="214" t="s">
        <v>10929</v>
      </c>
      <c r="E86" s="215"/>
      <c r="F86" s="216"/>
      <c r="G86" s="215"/>
      <c r="H86" s="215"/>
      <c r="I86" s="384"/>
    </row>
    <row r="87" spans="1:9" ht="12" x14ac:dyDescent="0.2">
      <c r="A87" s="178"/>
      <c r="B87" s="221"/>
      <c r="C87" s="213"/>
      <c r="D87" s="214" t="s">
        <v>10930</v>
      </c>
      <c r="E87" s="215"/>
      <c r="F87" s="216"/>
      <c r="G87" s="215"/>
      <c r="H87" s="215"/>
      <c r="I87" s="384"/>
    </row>
    <row r="88" spans="1:9" ht="12" x14ac:dyDescent="0.2">
      <c r="A88" s="178"/>
      <c r="B88" s="221"/>
      <c r="C88" s="213"/>
      <c r="D88" s="214" t="s">
        <v>10888</v>
      </c>
      <c r="E88" s="215"/>
      <c r="F88" s="216"/>
      <c r="G88" s="215"/>
      <c r="H88" s="215"/>
      <c r="I88" s="384"/>
    </row>
    <row r="89" spans="1:9" ht="12" x14ac:dyDescent="0.2">
      <c r="A89" s="178"/>
      <c r="B89" s="221"/>
      <c r="C89" s="213"/>
      <c r="D89" s="214" t="s">
        <v>10931</v>
      </c>
      <c r="E89" s="215"/>
      <c r="F89" s="216"/>
      <c r="G89" s="215"/>
      <c r="H89" s="215"/>
      <c r="I89" s="384"/>
    </row>
    <row r="90" spans="1:9" ht="12" x14ac:dyDescent="0.2">
      <c r="A90" s="178"/>
      <c r="B90" s="221"/>
      <c r="C90" s="213"/>
      <c r="D90" s="214" t="s">
        <v>10932</v>
      </c>
      <c r="E90" s="215"/>
      <c r="F90" s="216"/>
      <c r="G90" s="215"/>
      <c r="H90" s="215"/>
      <c r="I90" s="384"/>
    </row>
    <row r="91" spans="1:9" ht="12" x14ac:dyDescent="0.2">
      <c r="A91" s="178"/>
      <c r="B91" s="221"/>
      <c r="C91" s="213"/>
      <c r="D91" s="214" t="s">
        <v>10933</v>
      </c>
      <c r="E91" s="215"/>
      <c r="F91" s="216"/>
      <c r="G91" s="215"/>
      <c r="H91" s="215"/>
      <c r="I91" s="384"/>
    </row>
    <row r="92" spans="1:9" ht="12" x14ac:dyDescent="0.2">
      <c r="A92" s="178"/>
      <c r="B92" s="221"/>
      <c r="C92" s="213"/>
      <c r="D92" s="214" t="s">
        <v>10934</v>
      </c>
      <c r="E92" s="215"/>
      <c r="F92" s="216"/>
      <c r="G92" s="215"/>
      <c r="H92" s="215"/>
      <c r="I92" s="384"/>
    </row>
    <row r="93" spans="1:9" ht="12" x14ac:dyDescent="0.2">
      <c r="A93" s="178"/>
      <c r="B93" s="221"/>
      <c r="C93" s="213"/>
      <c r="D93" s="214" t="s">
        <v>10935</v>
      </c>
      <c r="E93" s="215"/>
      <c r="F93" s="216"/>
      <c r="G93" s="215"/>
      <c r="H93" s="215"/>
      <c r="I93" s="384"/>
    </row>
    <row r="94" spans="1:9" ht="12" x14ac:dyDescent="0.2">
      <c r="A94" s="178"/>
      <c r="B94" s="221"/>
      <c r="C94" s="213"/>
      <c r="D94" s="214" t="s">
        <v>9314</v>
      </c>
      <c r="E94" s="215"/>
      <c r="F94" s="216"/>
      <c r="G94" s="215"/>
      <c r="H94" s="215"/>
      <c r="I94" s="384"/>
    </row>
    <row r="95" spans="1:9" s="46" customFormat="1" ht="24.95" customHeight="1" x14ac:dyDescent="0.25">
      <c r="A95" s="278">
        <v>20</v>
      </c>
      <c r="B95" s="278"/>
      <c r="C95" s="382" t="s">
        <v>10936</v>
      </c>
      <c r="D95" s="280" t="s">
        <v>10937</v>
      </c>
      <c r="E95" s="281" t="s">
        <v>744</v>
      </c>
      <c r="F95" s="282">
        <v>1</v>
      </c>
      <c r="G95" s="67"/>
      <c r="H95" s="254">
        <f t="shared" si="2"/>
        <v>0</v>
      </c>
      <c r="I95" s="280"/>
    </row>
    <row r="96" spans="1:9" ht="12" x14ac:dyDescent="0.2">
      <c r="A96" s="178"/>
      <c r="B96" s="221"/>
      <c r="C96" s="213"/>
      <c r="D96" s="214" t="s">
        <v>10938</v>
      </c>
      <c r="E96" s="215"/>
      <c r="F96" s="216"/>
      <c r="G96" s="215"/>
      <c r="H96" s="215"/>
      <c r="I96" s="384"/>
    </row>
    <row r="97" spans="1:9" ht="12" x14ac:dyDescent="0.2">
      <c r="A97" s="178"/>
      <c r="B97" s="221"/>
      <c r="C97" s="213"/>
      <c r="D97" s="214" t="s">
        <v>10939</v>
      </c>
      <c r="E97" s="215"/>
      <c r="F97" s="216"/>
      <c r="G97" s="215"/>
      <c r="H97" s="215"/>
      <c r="I97" s="384"/>
    </row>
    <row r="98" spans="1:9" ht="24" x14ac:dyDescent="0.2">
      <c r="A98" s="178"/>
      <c r="B98" s="221"/>
      <c r="C98" s="213"/>
      <c r="D98" s="214" t="s">
        <v>10940</v>
      </c>
      <c r="E98" s="215"/>
      <c r="F98" s="216"/>
      <c r="G98" s="215"/>
      <c r="H98" s="215"/>
      <c r="I98" s="384"/>
    </row>
    <row r="99" spans="1:9" ht="12" x14ac:dyDescent="0.2">
      <c r="A99" s="178"/>
      <c r="B99" s="221"/>
      <c r="C99" s="213"/>
      <c r="D99" s="214" t="s">
        <v>10941</v>
      </c>
      <c r="E99" s="215"/>
      <c r="F99" s="216"/>
      <c r="G99" s="215"/>
      <c r="H99" s="215"/>
      <c r="I99" s="384"/>
    </row>
    <row r="100" spans="1:9" ht="12" x14ac:dyDescent="0.2">
      <c r="A100" s="178"/>
      <c r="B100" s="221"/>
      <c r="C100" s="213"/>
      <c r="D100" s="214" t="s">
        <v>9314</v>
      </c>
      <c r="E100" s="215"/>
      <c r="F100" s="216"/>
      <c r="G100" s="215"/>
      <c r="H100" s="215"/>
      <c r="I100" s="384"/>
    </row>
    <row r="101" spans="1:9" s="46" customFormat="1" ht="24.95" customHeight="1" x14ac:dyDescent="0.25">
      <c r="A101" s="278">
        <v>21</v>
      </c>
      <c r="B101" s="278"/>
      <c r="C101" s="382" t="s">
        <v>10942</v>
      </c>
      <c r="D101" s="280" t="s">
        <v>10943</v>
      </c>
      <c r="E101" s="281" t="s">
        <v>744</v>
      </c>
      <c r="F101" s="282">
        <v>1</v>
      </c>
      <c r="G101" s="67"/>
      <c r="H101" s="254">
        <f t="shared" si="2"/>
        <v>0</v>
      </c>
      <c r="I101" s="280"/>
    </row>
    <row r="102" spans="1:9" ht="15" x14ac:dyDescent="0.2">
      <c r="A102" s="178"/>
      <c r="B102" s="221"/>
      <c r="C102" s="213"/>
      <c r="D102" s="214" t="s">
        <v>10944</v>
      </c>
      <c r="E102" s="215"/>
      <c r="F102" s="216"/>
      <c r="G102" s="215"/>
      <c r="H102" s="215"/>
      <c r="I102" s="384"/>
    </row>
    <row r="103" spans="1:9" ht="12" x14ac:dyDescent="0.2">
      <c r="A103" s="178"/>
      <c r="B103" s="221"/>
      <c r="C103" s="213"/>
      <c r="D103" s="214" t="s">
        <v>9314</v>
      </c>
      <c r="E103" s="215"/>
      <c r="F103" s="216"/>
      <c r="G103" s="215"/>
      <c r="H103" s="215"/>
      <c r="I103" s="384"/>
    </row>
    <row r="104" spans="1:9" s="46" customFormat="1" ht="24.95" customHeight="1" x14ac:dyDescent="0.25">
      <c r="A104" s="278">
        <v>22</v>
      </c>
      <c r="B104" s="278"/>
      <c r="C104" s="382" t="s">
        <v>10945</v>
      </c>
      <c r="D104" s="280" t="s">
        <v>10937</v>
      </c>
      <c r="E104" s="281" t="s">
        <v>744</v>
      </c>
      <c r="F104" s="282">
        <v>1</v>
      </c>
      <c r="G104" s="67"/>
      <c r="H104" s="254">
        <f t="shared" si="2"/>
        <v>0</v>
      </c>
      <c r="I104" s="280"/>
    </row>
    <row r="105" spans="1:9" ht="12" x14ac:dyDescent="0.2">
      <c r="A105" s="178"/>
      <c r="B105" s="221"/>
      <c r="C105" s="213"/>
      <c r="D105" s="214" t="s">
        <v>10938</v>
      </c>
      <c r="E105" s="215"/>
      <c r="F105" s="216"/>
      <c r="G105" s="215"/>
      <c r="H105" s="215"/>
      <c r="I105" s="384"/>
    </row>
    <row r="106" spans="1:9" ht="12" x14ac:dyDescent="0.2">
      <c r="A106" s="178"/>
      <c r="B106" s="221"/>
      <c r="C106" s="213"/>
      <c r="D106" s="214" t="s">
        <v>10939</v>
      </c>
      <c r="E106" s="215"/>
      <c r="F106" s="216"/>
      <c r="G106" s="215"/>
      <c r="H106" s="215"/>
      <c r="I106" s="384"/>
    </row>
    <row r="107" spans="1:9" ht="24" x14ac:dyDescent="0.2">
      <c r="A107" s="178"/>
      <c r="B107" s="221"/>
      <c r="C107" s="213"/>
      <c r="D107" s="214" t="s">
        <v>10940</v>
      </c>
      <c r="E107" s="215"/>
      <c r="F107" s="216"/>
      <c r="G107" s="215"/>
      <c r="H107" s="215"/>
      <c r="I107" s="384"/>
    </row>
    <row r="108" spans="1:9" ht="12" x14ac:dyDescent="0.2">
      <c r="A108" s="178"/>
      <c r="B108" s="221"/>
      <c r="C108" s="213"/>
      <c r="D108" s="214" t="s">
        <v>10946</v>
      </c>
      <c r="E108" s="215"/>
      <c r="F108" s="216"/>
      <c r="G108" s="215"/>
      <c r="H108" s="215"/>
      <c r="I108" s="384"/>
    </row>
    <row r="109" spans="1:9" ht="12" x14ac:dyDescent="0.2">
      <c r="A109" s="178"/>
      <c r="B109" s="221"/>
      <c r="C109" s="213"/>
      <c r="D109" s="214" t="s">
        <v>9314</v>
      </c>
      <c r="E109" s="215"/>
      <c r="F109" s="216"/>
      <c r="G109" s="215"/>
      <c r="H109" s="215"/>
      <c r="I109" s="384"/>
    </row>
    <row r="110" spans="1:9" s="46" customFormat="1" ht="24.95" customHeight="1" x14ac:dyDescent="0.25">
      <c r="A110" s="278">
        <v>23</v>
      </c>
      <c r="B110" s="278"/>
      <c r="C110" s="382" t="s">
        <v>10947</v>
      </c>
      <c r="D110" s="280" t="s">
        <v>10943</v>
      </c>
      <c r="E110" s="281" t="s">
        <v>744</v>
      </c>
      <c r="F110" s="282">
        <v>1</v>
      </c>
      <c r="G110" s="67"/>
      <c r="H110" s="254">
        <f t="shared" si="2"/>
        <v>0</v>
      </c>
      <c r="I110" s="280"/>
    </row>
    <row r="111" spans="1:9" ht="15" x14ac:dyDescent="0.2">
      <c r="A111" s="178"/>
      <c r="B111" s="221"/>
      <c r="C111" s="213"/>
      <c r="D111" s="214" t="s">
        <v>10948</v>
      </c>
      <c r="E111" s="215"/>
      <c r="F111" s="216"/>
      <c r="G111" s="215"/>
      <c r="H111" s="215"/>
      <c r="I111" s="384"/>
    </row>
    <row r="112" spans="1:9" ht="12" x14ac:dyDescent="0.2">
      <c r="A112" s="178"/>
      <c r="B112" s="221"/>
      <c r="C112" s="213"/>
      <c r="D112" s="214" t="s">
        <v>9314</v>
      </c>
      <c r="E112" s="215"/>
      <c r="F112" s="216"/>
      <c r="G112" s="215"/>
      <c r="H112" s="215"/>
      <c r="I112" s="384"/>
    </row>
    <row r="113" spans="1:9" s="46" customFormat="1" ht="24.95" customHeight="1" x14ac:dyDescent="0.25">
      <c r="A113" s="278">
        <v>24</v>
      </c>
      <c r="B113" s="278"/>
      <c r="C113" s="382" t="s">
        <v>10949</v>
      </c>
      <c r="D113" s="280" t="s">
        <v>10937</v>
      </c>
      <c r="E113" s="281" t="s">
        <v>744</v>
      </c>
      <c r="F113" s="282">
        <v>1</v>
      </c>
      <c r="G113" s="67"/>
      <c r="H113" s="254">
        <f t="shared" si="2"/>
        <v>0</v>
      </c>
      <c r="I113" s="280"/>
    </row>
    <row r="114" spans="1:9" ht="12" x14ac:dyDescent="0.2">
      <c r="A114" s="178"/>
      <c r="B114" s="221"/>
      <c r="C114" s="213"/>
      <c r="D114" s="214" t="s">
        <v>10938</v>
      </c>
      <c r="E114" s="215"/>
      <c r="F114" s="216"/>
      <c r="G114" s="215"/>
      <c r="H114" s="215"/>
      <c r="I114" s="384"/>
    </row>
    <row r="115" spans="1:9" ht="12" x14ac:dyDescent="0.2">
      <c r="A115" s="178"/>
      <c r="B115" s="221"/>
      <c r="C115" s="213"/>
      <c r="D115" s="214" t="s">
        <v>10939</v>
      </c>
      <c r="E115" s="215"/>
      <c r="F115" s="216"/>
      <c r="G115" s="215"/>
      <c r="H115" s="215"/>
      <c r="I115" s="384"/>
    </row>
    <row r="116" spans="1:9" ht="24" x14ac:dyDescent="0.2">
      <c r="A116" s="178"/>
      <c r="B116" s="221"/>
      <c r="C116" s="213"/>
      <c r="D116" s="214" t="s">
        <v>10940</v>
      </c>
      <c r="E116" s="215"/>
      <c r="F116" s="216"/>
      <c r="G116" s="215"/>
      <c r="H116" s="215"/>
      <c r="I116" s="384"/>
    </row>
    <row r="117" spans="1:9" ht="12" x14ac:dyDescent="0.2">
      <c r="A117" s="178"/>
      <c r="B117" s="221"/>
      <c r="C117" s="213"/>
      <c r="D117" s="214" t="s">
        <v>10950</v>
      </c>
      <c r="E117" s="215"/>
      <c r="F117" s="216"/>
      <c r="G117" s="215"/>
      <c r="H117" s="215"/>
      <c r="I117" s="384"/>
    </row>
    <row r="118" spans="1:9" ht="12" x14ac:dyDescent="0.2">
      <c r="A118" s="178"/>
      <c r="B118" s="221"/>
      <c r="C118" s="213"/>
      <c r="D118" s="214" t="s">
        <v>9314</v>
      </c>
      <c r="E118" s="215"/>
      <c r="F118" s="216"/>
      <c r="G118" s="215"/>
      <c r="H118" s="215"/>
      <c r="I118" s="384"/>
    </row>
    <row r="119" spans="1:9" s="46" customFormat="1" ht="24.95" customHeight="1" x14ac:dyDescent="0.25">
      <c r="A119" s="278">
        <v>25</v>
      </c>
      <c r="B119" s="278"/>
      <c r="C119" s="382" t="s">
        <v>10951</v>
      </c>
      <c r="D119" s="280" t="s">
        <v>10943</v>
      </c>
      <c r="E119" s="281" t="s">
        <v>744</v>
      </c>
      <c r="F119" s="282">
        <v>1</v>
      </c>
      <c r="G119" s="67"/>
      <c r="H119" s="254">
        <f t="shared" si="2"/>
        <v>0</v>
      </c>
      <c r="I119" s="280"/>
    </row>
    <row r="120" spans="1:9" ht="15" x14ac:dyDescent="0.2">
      <c r="A120" s="178"/>
      <c r="B120" s="221"/>
      <c r="C120" s="213"/>
      <c r="D120" s="214" t="s">
        <v>10952</v>
      </c>
      <c r="E120" s="215"/>
      <c r="F120" s="216"/>
      <c r="G120" s="215"/>
      <c r="H120" s="215"/>
      <c r="I120" s="384"/>
    </row>
    <row r="121" spans="1:9" ht="12" x14ac:dyDescent="0.2">
      <c r="A121" s="178"/>
      <c r="B121" s="221"/>
      <c r="C121" s="213"/>
      <c r="D121" s="214" t="s">
        <v>9314</v>
      </c>
      <c r="E121" s="215"/>
      <c r="F121" s="216"/>
      <c r="G121" s="215"/>
      <c r="H121" s="215"/>
      <c r="I121" s="384"/>
    </row>
    <row r="122" spans="1:9" s="46" customFormat="1" ht="24.95" customHeight="1" x14ac:dyDescent="0.25">
      <c r="A122" s="278">
        <v>26</v>
      </c>
      <c r="B122" s="278"/>
      <c r="C122" s="382" t="s">
        <v>10953</v>
      </c>
      <c r="D122" s="280" t="s">
        <v>10937</v>
      </c>
      <c r="E122" s="281" t="s">
        <v>744</v>
      </c>
      <c r="F122" s="282">
        <v>1</v>
      </c>
      <c r="G122" s="67"/>
      <c r="H122" s="254">
        <f t="shared" si="2"/>
        <v>0</v>
      </c>
      <c r="I122" s="280"/>
    </row>
    <row r="123" spans="1:9" ht="12" x14ac:dyDescent="0.2">
      <c r="A123" s="178"/>
      <c r="B123" s="221"/>
      <c r="C123" s="213"/>
      <c r="D123" s="214" t="s">
        <v>10938</v>
      </c>
      <c r="E123" s="215"/>
      <c r="F123" s="216"/>
      <c r="G123" s="215"/>
      <c r="H123" s="215"/>
      <c r="I123" s="384"/>
    </row>
    <row r="124" spans="1:9" ht="12" x14ac:dyDescent="0.2">
      <c r="A124" s="178"/>
      <c r="B124" s="221"/>
      <c r="C124" s="213"/>
      <c r="D124" s="214" t="s">
        <v>10939</v>
      </c>
      <c r="E124" s="215"/>
      <c r="F124" s="216"/>
      <c r="G124" s="215"/>
      <c r="H124" s="215"/>
      <c r="I124" s="384"/>
    </row>
    <row r="125" spans="1:9" ht="24" x14ac:dyDescent="0.2">
      <c r="A125" s="178"/>
      <c r="B125" s="221"/>
      <c r="C125" s="213"/>
      <c r="D125" s="214" t="s">
        <v>10940</v>
      </c>
      <c r="E125" s="215"/>
      <c r="F125" s="216"/>
      <c r="G125" s="215"/>
      <c r="H125" s="215"/>
      <c r="I125" s="384"/>
    </row>
    <row r="126" spans="1:9" ht="12" x14ac:dyDescent="0.2">
      <c r="A126" s="178"/>
      <c r="B126" s="221"/>
      <c r="C126" s="213"/>
      <c r="D126" s="214" t="s">
        <v>10950</v>
      </c>
      <c r="E126" s="215"/>
      <c r="F126" s="216"/>
      <c r="G126" s="215"/>
      <c r="H126" s="215"/>
      <c r="I126" s="384"/>
    </row>
    <row r="127" spans="1:9" ht="12" x14ac:dyDescent="0.2">
      <c r="A127" s="178"/>
      <c r="B127" s="221"/>
      <c r="C127" s="213"/>
      <c r="D127" s="214" t="s">
        <v>9314</v>
      </c>
      <c r="E127" s="215"/>
      <c r="F127" s="216"/>
      <c r="G127" s="215"/>
      <c r="H127" s="215"/>
      <c r="I127" s="384"/>
    </row>
    <row r="128" spans="1:9" s="46" customFormat="1" ht="24.95" customHeight="1" x14ac:dyDescent="0.25">
      <c r="A128" s="278">
        <v>27</v>
      </c>
      <c r="B128" s="278"/>
      <c r="C128" s="382" t="s">
        <v>10954</v>
      </c>
      <c r="D128" s="280" t="s">
        <v>10943</v>
      </c>
      <c r="E128" s="281" t="s">
        <v>744</v>
      </c>
      <c r="F128" s="282">
        <v>1</v>
      </c>
      <c r="G128" s="67"/>
      <c r="H128" s="254">
        <f t="shared" si="2"/>
        <v>0</v>
      </c>
      <c r="I128" s="280"/>
    </row>
    <row r="129" spans="1:9" ht="15" x14ac:dyDescent="0.2">
      <c r="A129" s="178"/>
      <c r="B129" s="221"/>
      <c r="C129" s="213"/>
      <c r="D129" s="214" t="s">
        <v>10952</v>
      </c>
      <c r="E129" s="215"/>
      <c r="F129" s="216"/>
      <c r="G129" s="215"/>
      <c r="H129" s="215"/>
      <c r="I129" s="384"/>
    </row>
    <row r="130" spans="1:9" ht="12" x14ac:dyDescent="0.2">
      <c r="A130" s="178"/>
      <c r="B130" s="221"/>
      <c r="C130" s="213"/>
      <c r="D130" s="214" t="s">
        <v>9314</v>
      </c>
      <c r="E130" s="215"/>
      <c r="F130" s="216"/>
      <c r="G130" s="215"/>
      <c r="H130" s="215"/>
      <c r="I130" s="384"/>
    </row>
    <row r="131" spans="1:9" s="46" customFormat="1" ht="24.95" customHeight="1" x14ac:dyDescent="0.25">
      <c r="A131" s="278">
        <v>28</v>
      </c>
      <c r="B131" s="278"/>
      <c r="C131" s="382" t="s">
        <v>10955</v>
      </c>
      <c r="D131" s="280" t="s">
        <v>10937</v>
      </c>
      <c r="E131" s="281" t="s">
        <v>744</v>
      </c>
      <c r="F131" s="282">
        <v>1</v>
      </c>
      <c r="G131" s="67"/>
      <c r="H131" s="254">
        <f t="shared" si="2"/>
        <v>0</v>
      </c>
      <c r="I131" s="280"/>
    </row>
    <row r="132" spans="1:9" ht="12" x14ac:dyDescent="0.2">
      <c r="A132" s="178"/>
      <c r="B132" s="221"/>
      <c r="C132" s="213"/>
      <c r="D132" s="214" t="s">
        <v>10938</v>
      </c>
      <c r="E132" s="215"/>
      <c r="F132" s="216"/>
      <c r="G132" s="215"/>
      <c r="H132" s="215"/>
      <c r="I132" s="384"/>
    </row>
    <row r="133" spans="1:9" ht="12" x14ac:dyDescent="0.2">
      <c r="A133" s="178"/>
      <c r="B133" s="221"/>
      <c r="C133" s="213"/>
      <c r="D133" s="214" t="s">
        <v>10939</v>
      </c>
      <c r="E133" s="215"/>
      <c r="F133" s="216"/>
      <c r="G133" s="215"/>
      <c r="H133" s="215"/>
      <c r="I133" s="384"/>
    </row>
    <row r="134" spans="1:9" ht="24" x14ac:dyDescent="0.2">
      <c r="A134" s="178"/>
      <c r="B134" s="221"/>
      <c r="C134" s="213"/>
      <c r="D134" s="214" t="s">
        <v>10940</v>
      </c>
      <c r="E134" s="215"/>
      <c r="F134" s="216"/>
      <c r="G134" s="215"/>
      <c r="H134" s="215"/>
      <c r="I134" s="384"/>
    </row>
    <row r="135" spans="1:9" ht="12" x14ac:dyDescent="0.2">
      <c r="A135" s="178"/>
      <c r="B135" s="221"/>
      <c r="C135" s="213"/>
      <c r="D135" s="214" t="s">
        <v>10950</v>
      </c>
      <c r="E135" s="215"/>
      <c r="F135" s="216"/>
      <c r="G135" s="215"/>
      <c r="H135" s="215"/>
      <c r="I135" s="384"/>
    </row>
    <row r="136" spans="1:9" ht="12" x14ac:dyDescent="0.2">
      <c r="A136" s="178"/>
      <c r="B136" s="221"/>
      <c r="C136" s="213"/>
      <c r="D136" s="214" t="s">
        <v>9314</v>
      </c>
      <c r="E136" s="215"/>
      <c r="F136" s="216"/>
      <c r="G136" s="215"/>
      <c r="H136" s="215"/>
      <c r="I136" s="384"/>
    </row>
    <row r="137" spans="1:9" s="46" customFormat="1" ht="24.95" customHeight="1" x14ac:dyDescent="0.25">
      <c r="A137" s="278">
        <v>29</v>
      </c>
      <c r="B137" s="278"/>
      <c r="C137" s="382" t="s">
        <v>10956</v>
      </c>
      <c r="D137" s="280" t="s">
        <v>10943</v>
      </c>
      <c r="E137" s="281" t="s">
        <v>744</v>
      </c>
      <c r="F137" s="282">
        <v>1</v>
      </c>
      <c r="G137" s="67"/>
      <c r="H137" s="254">
        <f t="shared" si="2"/>
        <v>0</v>
      </c>
      <c r="I137" s="280"/>
    </row>
    <row r="138" spans="1:9" ht="15" x14ac:dyDescent="0.2">
      <c r="A138" s="178"/>
      <c r="B138" s="221"/>
      <c r="C138" s="213"/>
      <c r="D138" s="214" t="s">
        <v>10952</v>
      </c>
      <c r="E138" s="215"/>
      <c r="F138" s="216"/>
      <c r="G138" s="215"/>
      <c r="H138" s="215"/>
      <c r="I138" s="384"/>
    </row>
    <row r="139" spans="1:9" ht="12" x14ac:dyDescent="0.2">
      <c r="A139" s="178"/>
      <c r="B139" s="221"/>
      <c r="C139" s="213"/>
      <c r="D139" s="214" t="s">
        <v>9314</v>
      </c>
      <c r="E139" s="215"/>
      <c r="F139" s="216"/>
      <c r="G139" s="215"/>
      <c r="H139" s="215"/>
      <c r="I139" s="384"/>
    </row>
    <row r="140" spans="1:9" s="46" customFormat="1" ht="24.95" customHeight="1" x14ac:dyDescent="0.25">
      <c r="A140" s="278">
        <v>30</v>
      </c>
      <c r="B140" s="278"/>
      <c r="C140" s="382" t="s">
        <v>10957</v>
      </c>
      <c r="D140" s="280" t="s">
        <v>10937</v>
      </c>
      <c r="E140" s="281" t="s">
        <v>744</v>
      </c>
      <c r="F140" s="282">
        <v>1</v>
      </c>
      <c r="G140" s="67"/>
      <c r="H140" s="254">
        <f t="shared" si="2"/>
        <v>0</v>
      </c>
      <c r="I140" s="280"/>
    </row>
    <row r="141" spans="1:9" ht="12" x14ac:dyDescent="0.2">
      <c r="A141" s="178"/>
      <c r="B141" s="221"/>
      <c r="C141" s="213"/>
      <c r="D141" s="214" t="s">
        <v>10938</v>
      </c>
      <c r="E141" s="215"/>
      <c r="F141" s="216"/>
      <c r="G141" s="215"/>
      <c r="H141" s="215"/>
      <c r="I141" s="384"/>
    </row>
    <row r="142" spans="1:9" ht="12" x14ac:dyDescent="0.2">
      <c r="A142" s="178"/>
      <c r="B142" s="221"/>
      <c r="C142" s="213"/>
      <c r="D142" s="214" t="s">
        <v>10939</v>
      </c>
      <c r="E142" s="215"/>
      <c r="F142" s="216"/>
      <c r="G142" s="215"/>
      <c r="H142" s="215"/>
      <c r="I142" s="384"/>
    </row>
    <row r="143" spans="1:9" ht="24" x14ac:dyDescent="0.2">
      <c r="A143" s="178"/>
      <c r="B143" s="221"/>
      <c r="C143" s="213"/>
      <c r="D143" s="214" t="s">
        <v>10940</v>
      </c>
      <c r="E143" s="215"/>
      <c r="F143" s="216"/>
      <c r="G143" s="215"/>
      <c r="H143" s="215"/>
      <c r="I143" s="384"/>
    </row>
    <row r="144" spans="1:9" ht="12" x14ac:dyDescent="0.2">
      <c r="A144" s="178"/>
      <c r="B144" s="221"/>
      <c r="C144" s="213"/>
      <c r="D144" s="214" t="s">
        <v>10958</v>
      </c>
      <c r="E144" s="215"/>
      <c r="F144" s="216"/>
      <c r="G144" s="215"/>
      <c r="H144" s="215"/>
      <c r="I144" s="384"/>
    </row>
    <row r="145" spans="1:9" ht="12" x14ac:dyDescent="0.2">
      <c r="A145" s="178"/>
      <c r="B145" s="221"/>
      <c r="C145" s="213"/>
      <c r="D145" s="214" t="s">
        <v>9314</v>
      </c>
      <c r="E145" s="215"/>
      <c r="F145" s="216"/>
      <c r="G145" s="215"/>
      <c r="H145" s="215"/>
      <c r="I145" s="384"/>
    </row>
    <row r="146" spans="1:9" s="46" customFormat="1" ht="24.95" customHeight="1" x14ac:dyDescent="0.25">
      <c r="A146" s="278">
        <v>31</v>
      </c>
      <c r="B146" s="278"/>
      <c r="C146" s="382" t="s">
        <v>10959</v>
      </c>
      <c r="D146" s="280" t="s">
        <v>10943</v>
      </c>
      <c r="E146" s="281" t="s">
        <v>744</v>
      </c>
      <c r="F146" s="282">
        <v>1</v>
      </c>
      <c r="G146" s="67"/>
      <c r="H146" s="254">
        <f t="shared" si="2"/>
        <v>0</v>
      </c>
      <c r="I146" s="280"/>
    </row>
    <row r="147" spans="1:9" ht="15" x14ac:dyDescent="0.2">
      <c r="A147" s="178"/>
      <c r="B147" s="221"/>
      <c r="C147" s="213"/>
      <c r="D147" s="214" t="s">
        <v>10952</v>
      </c>
      <c r="E147" s="215"/>
      <c r="F147" s="216"/>
      <c r="G147" s="215"/>
      <c r="H147" s="215"/>
      <c r="I147" s="384"/>
    </row>
    <row r="148" spans="1:9" ht="12" x14ac:dyDescent="0.2">
      <c r="A148" s="178"/>
      <c r="B148" s="221"/>
      <c r="C148" s="213"/>
      <c r="D148" s="214" t="s">
        <v>9314</v>
      </c>
      <c r="E148" s="215"/>
      <c r="F148" s="216"/>
      <c r="G148" s="215"/>
      <c r="H148" s="215"/>
      <c r="I148" s="384"/>
    </row>
    <row r="149" spans="1:9" s="46" customFormat="1" ht="24.95" customHeight="1" x14ac:dyDescent="0.25">
      <c r="A149" s="278">
        <v>32</v>
      </c>
      <c r="B149" s="278"/>
      <c r="C149" s="382" t="s">
        <v>10960</v>
      </c>
      <c r="D149" s="280" t="s">
        <v>10937</v>
      </c>
      <c r="E149" s="281" t="s">
        <v>744</v>
      </c>
      <c r="F149" s="282">
        <v>1</v>
      </c>
      <c r="G149" s="67"/>
      <c r="H149" s="254">
        <f t="shared" si="2"/>
        <v>0</v>
      </c>
      <c r="I149" s="280"/>
    </row>
    <row r="150" spans="1:9" ht="12" x14ac:dyDescent="0.2">
      <c r="A150" s="178"/>
      <c r="B150" s="221"/>
      <c r="C150" s="213"/>
      <c r="D150" s="214" t="s">
        <v>10938</v>
      </c>
      <c r="E150" s="215"/>
      <c r="F150" s="216"/>
      <c r="G150" s="215"/>
      <c r="H150" s="215"/>
      <c r="I150" s="384"/>
    </row>
    <row r="151" spans="1:9" ht="12" x14ac:dyDescent="0.2">
      <c r="A151" s="178"/>
      <c r="B151" s="221"/>
      <c r="C151" s="213"/>
      <c r="D151" s="214" t="s">
        <v>10939</v>
      </c>
      <c r="E151" s="215"/>
      <c r="F151" s="216"/>
      <c r="G151" s="215"/>
      <c r="H151" s="215"/>
      <c r="I151" s="384"/>
    </row>
    <row r="152" spans="1:9" ht="24" x14ac:dyDescent="0.2">
      <c r="A152" s="178"/>
      <c r="B152" s="221"/>
      <c r="C152" s="213"/>
      <c r="D152" s="214" t="s">
        <v>10940</v>
      </c>
      <c r="E152" s="215"/>
      <c r="F152" s="216"/>
      <c r="G152" s="215"/>
      <c r="H152" s="215"/>
      <c r="I152" s="384"/>
    </row>
    <row r="153" spans="1:9" ht="12" x14ac:dyDescent="0.2">
      <c r="A153" s="178"/>
      <c r="B153" s="221"/>
      <c r="C153" s="213"/>
      <c r="D153" s="214" t="s">
        <v>10961</v>
      </c>
      <c r="E153" s="215"/>
      <c r="F153" s="216"/>
      <c r="G153" s="215"/>
      <c r="H153" s="215"/>
      <c r="I153" s="384"/>
    </row>
    <row r="154" spans="1:9" ht="12" x14ac:dyDescent="0.2">
      <c r="A154" s="178"/>
      <c r="B154" s="221"/>
      <c r="C154" s="213"/>
      <c r="D154" s="214" t="s">
        <v>9314</v>
      </c>
      <c r="E154" s="215"/>
      <c r="F154" s="216"/>
      <c r="G154" s="215"/>
      <c r="H154" s="215"/>
      <c r="I154" s="384"/>
    </row>
    <row r="155" spans="1:9" s="46" customFormat="1" ht="24.95" customHeight="1" x14ac:dyDescent="0.25">
      <c r="A155" s="278">
        <v>33</v>
      </c>
      <c r="B155" s="278"/>
      <c r="C155" s="382" t="s">
        <v>10959</v>
      </c>
      <c r="D155" s="280" t="s">
        <v>10943</v>
      </c>
      <c r="E155" s="281" t="s">
        <v>744</v>
      </c>
      <c r="F155" s="282">
        <v>1</v>
      </c>
      <c r="G155" s="67"/>
      <c r="H155" s="254">
        <f t="shared" si="2"/>
        <v>0</v>
      </c>
      <c r="I155" s="280"/>
    </row>
    <row r="156" spans="1:9" ht="15" x14ac:dyDescent="0.2">
      <c r="A156" s="178"/>
      <c r="B156" s="221"/>
      <c r="C156" s="213"/>
      <c r="D156" s="214" t="s">
        <v>10948</v>
      </c>
      <c r="E156" s="215"/>
      <c r="F156" s="216"/>
      <c r="G156" s="215"/>
      <c r="H156" s="215"/>
      <c r="I156" s="384"/>
    </row>
    <row r="157" spans="1:9" ht="12" x14ac:dyDescent="0.2">
      <c r="A157" s="178"/>
      <c r="B157" s="221"/>
      <c r="C157" s="213"/>
      <c r="D157" s="214" t="s">
        <v>9314</v>
      </c>
      <c r="E157" s="215"/>
      <c r="F157" s="216"/>
      <c r="G157" s="215"/>
      <c r="H157" s="215"/>
      <c r="I157" s="384"/>
    </row>
    <row r="158" spans="1:9" s="46" customFormat="1" ht="24.95" customHeight="1" x14ac:dyDescent="0.25">
      <c r="A158" s="278">
        <v>34</v>
      </c>
      <c r="B158" s="278"/>
      <c r="C158" s="382" t="s">
        <v>10962</v>
      </c>
      <c r="D158" s="280" t="s">
        <v>10937</v>
      </c>
      <c r="E158" s="281" t="s">
        <v>744</v>
      </c>
      <c r="F158" s="282">
        <v>1</v>
      </c>
      <c r="G158" s="67"/>
      <c r="H158" s="254">
        <f t="shared" si="2"/>
        <v>0</v>
      </c>
      <c r="I158" s="280"/>
    </row>
    <row r="159" spans="1:9" ht="12" x14ac:dyDescent="0.2">
      <c r="A159" s="178"/>
      <c r="B159" s="221"/>
      <c r="C159" s="213"/>
      <c r="D159" s="214" t="s">
        <v>10938</v>
      </c>
      <c r="E159" s="215"/>
      <c r="F159" s="216"/>
      <c r="G159" s="215"/>
      <c r="H159" s="215"/>
      <c r="I159" s="384"/>
    </row>
    <row r="160" spans="1:9" ht="12" x14ac:dyDescent="0.2">
      <c r="A160" s="178"/>
      <c r="B160" s="221"/>
      <c r="C160" s="213"/>
      <c r="D160" s="214" t="s">
        <v>10939</v>
      </c>
      <c r="E160" s="215"/>
      <c r="F160" s="216"/>
      <c r="G160" s="215"/>
      <c r="H160" s="215"/>
      <c r="I160" s="384"/>
    </row>
    <row r="161" spans="1:9" ht="24" x14ac:dyDescent="0.2">
      <c r="A161" s="178"/>
      <c r="B161" s="221"/>
      <c r="C161" s="213"/>
      <c r="D161" s="214" t="s">
        <v>10940</v>
      </c>
      <c r="E161" s="215"/>
      <c r="F161" s="216"/>
      <c r="G161" s="215"/>
      <c r="H161" s="215"/>
      <c r="I161" s="384"/>
    </row>
    <row r="162" spans="1:9" ht="12" x14ac:dyDescent="0.2">
      <c r="A162" s="178"/>
      <c r="B162" s="221"/>
      <c r="C162" s="213"/>
      <c r="D162" s="214" t="s">
        <v>10961</v>
      </c>
      <c r="E162" s="215"/>
      <c r="F162" s="216"/>
      <c r="G162" s="215"/>
      <c r="H162" s="215"/>
      <c r="I162" s="384"/>
    </row>
    <row r="163" spans="1:9" ht="12" x14ac:dyDescent="0.2">
      <c r="A163" s="178"/>
      <c r="B163" s="221"/>
      <c r="C163" s="213"/>
      <c r="D163" s="214" t="s">
        <v>9314</v>
      </c>
      <c r="E163" s="215"/>
      <c r="F163" s="216"/>
      <c r="G163" s="215"/>
      <c r="H163" s="215"/>
      <c r="I163" s="384"/>
    </row>
    <row r="164" spans="1:9" s="46" customFormat="1" ht="24.95" customHeight="1" x14ac:dyDescent="0.25">
      <c r="A164" s="278">
        <v>35</v>
      </c>
      <c r="B164" s="278"/>
      <c r="C164" s="382" t="s">
        <v>10959</v>
      </c>
      <c r="D164" s="280" t="s">
        <v>10943</v>
      </c>
      <c r="E164" s="281" t="s">
        <v>744</v>
      </c>
      <c r="F164" s="282">
        <v>1</v>
      </c>
      <c r="G164" s="67"/>
      <c r="H164" s="254">
        <f t="shared" si="2"/>
        <v>0</v>
      </c>
      <c r="I164" s="280"/>
    </row>
    <row r="165" spans="1:9" ht="15" x14ac:dyDescent="0.2">
      <c r="A165" s="178"/>
      <c r="B165" s="221"/>
      <c r="C165" s="213"/>
      <c r="D165" s="214" t="s">
        <v>10948</v>
      </c>
      <c r="E165" s="215"/>
      <c r="F165" s="216"/>
      <c r="G165" s="215"/>
      <c r="H165" s="215"/>
      <c r="I165" s="384"/>
    </row>
    <row r="166" spans="1:9" ht="12" x14ac:dyDescent="0.2">
      <c r="A166" s="178"/>
      <c r="B166" s="221"/>
      <c r="C166" s="213"/>
      <c r="D166" s="214" t="s">
        <v>9314</v>
      </c>
      <c r="E166" s="215"/>
      <c r="F166" s="216"/>
      <c r="G166" s="215"/>
      <c r="H166" s="215"/>
      <c r="I166" s="384"/>
    </row>
    <row r="167" spans="1:9" s="46" customFormat="1" ht="24.95" customHeight="1" x14ac:dyDescent="0.25">
      <c r="A167" s="278">
        <v>36</v>
      </c>
      <c r="B167" s="278"/>
      <c r="C167" s="382" t="s">
        <v>10963</v>
      </c>
      <c r="D167" s="280" t="s">
        <v>10964</v>
      </c>
      <c r="E167" s="281" t="s">
        <v>744</v>
      </c>
      <c r="F167" s="282">
        <v>1</v>
      </c>
      <c r="G167" s="67"/>
      <c r="H167" s="254">
        <f t="shared" si="2"/>
        <v>0</v>
      </c>
      <c r="I167" s="280"/>
    </row>
    <row r="168" spans="1:9" ht="12" x14ac:dyDescent="0.2">
      <c r="A168" s="178"/>
      <c r="B168" s="221"/>
      <c r="C168" s="213"/>
      <c r="D168" s="214" t="s">
        <v>10938</v>
      </c>
      <c r="E168" s="215"/>
      <c r="F168" s="216"/>
      <c r="G168" s="215"/>
      <c r="H168" s="215"/>
      <c r="I168" s="384"/>
    </row>
    <row r="169" spans="1:9" ht="12" x14ac:dyDescent="0.2">
      <c r="A169" s="178"/>
      <c r="B169" s="221"/>
      <c r="C169" s="213"/>
      <c r="D169" s="214" t="s">
        <v>10939</v>
      </c>
      <c r="E169" s="215"/>
      <c r="F169" s="216"/>
      <c r="G169" s="215"/>
      <c r="H169" s="215"/>
      <c r="I169" s="384"/>
    </row>
    <row r="170" spans="1:9" ht="24" x14ac:dyDescent="0.2">
      <c r="A170" s="178"/>
      <c r="B170" s="221"/>
      <c r="C170" s="213"/>
      <c r="D170" s="214" t="s">
        <v>10940</v>
      </c>
      <c r="E170" s="215"/>
      <c r="F170" s="216"/>
      <c r="G170" s="215"/>
      <c r="H170" s="215"/>
      <c r="I170" s="384"/>
    </row>
    <row r="171" spans="1:9" ht="12" x14ac:dyDescent="0.2">
      <c r="A171" s="178"/>
      <c r="B171" s="221"/>
      <c r="C171" s="213"/>
      <c r="D171" s="214" t="s">
        <v>10946</v>
      </c>
      <c r="E171" s="215"/>
      <c r="F171" s="216"/>
      <c r="G171" s="215"/>
      <c r="H171" s="215"/>
      <c r="I171" s="384"/>
    </row>
    <row r="172" spans="1:9" ht="12" x14ac:dyDescent="0.2">
      <c r="A172" s="178"/>
      <c r="B172" s="221"/>
      <c r="C172" s="213"/>
      <c r="D172" s="214" t="s">
        <v>9314</v>
      </c>
      <c r="E172" s="215"/>
      <c r="F172" s="216"/>
      <c r="G172" s="215"/>
      <c r="H172" s="215"/>
      <c r="I172" s="384"/>
    </row>
    <row r="173" spans="1:9" s="46" customFormat="1" ht="24.95" customHeight="1" x14ac:dyDescent="0.25">
      <c r="A173" s="278">
        <v>37</v>
      </c>
      <c r="B173" s="278"/>
      <c r="C173" s="382" t="s">
        <v>10965</v>
      </c>
      <c r="D173" s="280" t="s">
        <v>10964</v>
      </c>
      <c r="E173" s="281" t="s">
        <v>744</v>
      </c>
      <c r="F173" s="282">
        <v>3</v>
      </c>
      <c r="G173" s="67"/>
      <c r="H173" s="254">
        <f t="shared" si="2"/>
        <v>0</v>
      </c>
      <c r="I173" s="280"/>
    </row>
    <row r="174" spans="1:9" ht="12" x14ac:dyDescent="0.2">
      <c r="A174" s="178"/>
      <c r="B174" s="221"/>
      <c r="C174" s="213"/>
      <c r="D174" s="214" t="s">
        <v>10938</v>
      </c>
      <c r="E174" s="215"/>
      <c r="F174" s="216"/>
      <c r="G174" s="215"/>
      <c r="H174" s="215"/>
      <c r="I174" s="384"/>
    </row>
    <row r="175" spans="1:9" ht="12" x14ac:dyDescent="0.2">
      <c r="A175" s="178"/>
      <c r="B175" s="221"/>
      <c r="C175" s="213"/>
      <c r="D175" s="214" t="s">
        <v>10939</v>
      </c>
      <c r="E175" s="215"/>
      <c r="F175" s="216"/>
      <c r="G175" s="215"/>
      <c r="H175" s="215"/>
      <c r="I175" s="384"/>
    </row>
    <row r="176" spans="1:9" ht="24" x14ac:dyDescent="0.2">
      <c r="A176" s="178"/>
      <c r="B176" s="221"/>
      <c r="C176" s="213"/>
      <c r="D176" s="214" t="s">
        <v>10940</v>
      </c>
      <c r="E176" s="215"/>
      <c r="F176" s="216"/>
      <c r="G176" s="215"/>
      <c r="H176" s="215"/>
      <c r="I176" s="384"/>
    </row>
    <row r="177" spans="1:9" ht="12" x14ac:dyDescent="0.2">
      <c r="A177" s="178"/>
      <c r="B177" s="221"/>
      <c r="C177" s="213"/>
      <c r="D177" s="214" t="s">
        <v>10950</v>
      </c>
      <c r="E177" s="215"/>
      <c r="F177" s="216"/>
      <c r="G177" s="215"/>
      <c r="H177" s="215"/>
      <c r="I177" s="384"/>
    </row>
    <row r="178" spans="1:9" ht="12" x14ac:dyDescent="0.2">
      <c r="A178" s="178"/>
      <c r="B178" s="221"/>
      <c r="C178" s="213"/>
      <c r="D178" s="214" t="s">
        <v>9314</v>
      </c>
      <c r="E178" s="215"/>
      <c r="F178" s="216"/>
      <c r="G178" s="215"/>
      <c r="H178" s="215"/>
      <c r="I178" s="384"/>
    </row>
    <row r="179" spans="1:9" s="46" customFormat="1" ht="24.95" customHeight="1" x14ac:dyDescent="0.25">
      <c r="A179" s="278">
        <v>38</v>
      </c>
      <c r="B179" s="278"/>
      <c r="C179" s="382" t="s">
        <v>10966</v>
      </c>
      <c r="D179" s="280" t="s">
        <v>10964</v>
      </c>
      <c r="E179" s="281" t="s">
        <v>744</v>
      </c>
      <c r="F179" s="282">
        <v>1</v>
      </c>
      <c r="G179" s="67"/>
      <c r="H179" s="254">
        <f t="shared" si="2"/>
        <v>0</v>
      </c>
      <c r="I179" s="280"/>
    </row>
    <row r="180" spans="1:9" ht="12" x14ac:dyDescent="0.2">
      <c r="A180" s="178"/>
      <c r="B180" s="221"/>
      <c r="C180" s="213"/>
      <c r="D180" s="214" t="s">
        <v>10938</v>
      </c>
      <c r="E180" s="215"/>
      <c r="F180" s="216"/>
      <c r="G180" s="215"/>
      <c r="H180" s="215"/>
      <c r="I180" s="384"/>
    </row>
    <row r="181" spans="1:9" ht="12" x14ac:dyDescent="0.2">
      <c r="A181" s="178"/>
      <c r="B181" s="221"/>
      <c r="C181" s="213"/>
      <c r="D181" s="214" t="s">
        <v>10939</v>
      </c>
      <c r="E181" s="215"/>
      <c r="F181" s="216"/>
      <c r="G181" s="215"/>
      <c r="H181" s="215"/>
      <c r="I181" s="384"/>
    </row>
    <row r="182" spans="1:9" ht="24" x14ac:dyDescent="0.2">
      <c r="A182" s="178"/>
      <c r="B182" s="221"/>
      <c r="C182" s="213"/>
      <c r="D182" s="214" t="s">
        <v>10940</v>
      </c>
      <c r="E182" s="215"/>
      <c r="F182" s="216"/>
      <c r="G182" s="215"/>
      <c r="H182" s="215"/>
      <c r="I182" s="384"/>
    </row>
    <row r="183" spans="1:9" ht="12" x14ac:dyDescent="0.2">
      <c r="A183" s="178"/>
      <c r="B183" s="221"/>
      <c r="C183" s="213"/>
      <c r="D183" s="214" t="s">
        <v>10958</v>
      </c>
      <c r="E183" s="215"/>
      <c r="F183" s="216"/>
      <c r="G183" s="215"/>
      <c r="H183" s="215"/>
      <c r="I183" s="384"/>
    </row>
    <row r="184" spans="1:9" ht="12" x14ac:dyDescent="0.2">
      <c r="A184" s="178"/>
      <c r="B184" s="221"/>
      <c r="C184" s="213"/>
      <c r="D184" s="214" t="s">
        <v>9314</v>
      </c>
      <c r="E184" s="215"/>
      <c r="F184" s="216"/>
      <c r="G184" s="215"/>
      <c r="H184" s="215"/>
      <c r="I184" s="384"/>
    </row>
    <row r="185" spans="1:9" s="46" customFormat="1" ht="24.95" customHeight="1" x14ac:dyDescent="0.25">
      <c r="A185" s="278">
        <v>39</v>
      </c>
      <c r="B185" s="278"/>
      <c r="C185" s="382" t="s">
        <v>10967</v>
      </c>
      <c r="D185" s="280" t="s">
        <v>10964</v>
      </c>
      <c r="E185" s="281" t="s">
        <v>744</v>
      </c>
      <c r="F185" s="282">
        <v>2</v>
      </c>
      <c r="G185" s="67"/>
      <c r="H185" s="254">
        <f t="shared" si="2"/>
        <v>0</v>
      </c>
      <c r="I185" s="280"/>
    </row>
    <row r="186" spans="1:9" ht="12" x14ac:dyDescent="0.2">
      <c r="A186" s="178"/>
      <c r="B186" s="221"/>
      <c r="C186" s="213"/>
      <c r="D186" s="214" t="s">
        <v>10938</v>
      </c>
      <c r="E186" s="215"/>
      <c r="F186" s="216"/>
      <c r="G186" s="215"/>
      <c r="H186" s="215"/>
      <c r="I186" s="384"/>
    </row>
    <row r="187" spans="1:9" ht="12" x14ac:dyDescent="0.2">
      <c r="A187" s="178"/>
      <c r="B187" s="221"/>
      <c r="C187" s="213"/>
      <c r="D187" s="214" t="s">
        <v>10939</v>
      </c>
      <c r="E187" s="215"/>
      <c r="F187" s="216"/>
      <c r="G187" s="215"/>
      <c r="H187" s="215"/>
      <c r="I187" s="384"/>
    </row>
    <row r="188" spans="1:9" ht="24" x14ac:dyDescent="0.2">
      <c r="A188" s="178"/>
      <c r="B188" s="221"/>
      <c r="C188" s="213"/>
      <c r="D188" s="214" t="s">
        <v>10940</v>
      </c>
      <c r="E188" s="215"/>
      <c r="F188" s="216"/>
      <c r="G188" s="215"/>
      <c r="H188" s="215"/>
      <c r="I188" s="384"/>
    </row>
    <row r="189" spans="1:9" ht="12" x14ac:dyDescent="0.2">
      <c r="A189" s="178"/>
      <c r="B189" s="221"/>
      <c r="C189" s="213"/>
      <c r="D189" s="214" t="s">
        <v>10961</v>
      </c>
      <c r="E189" s="215"/>
      <c r="F189" s="216"/>
      <c r="G189" s="215"/>
      <c r="H189" s="215"/>
      <c r="I189" s="384"/>
    </row>
    <row r="190" spans="1:9" ht="12" x14ac:dyDescent="0.2">
      <c r="A190" s="178"/>
      <c r="B190" s="221"/>
      <c r="C190" s="213"/>
      <c r="D190" s="214" t="s">
        <v>9314</v>
      </c>
      <c r="E190" s="215"/>
      <c r="F190" s="216"/>
      <c r="G190" s="215"/>
      <c r="H190" s="215"/>
      <c r="I190" s="384"/>
    </row>
    <row r="191" spans="1:9" s="46" customFormat="1" ht="24.95" customHeight="1" x14ac:dyDescent="0.25">
      <c r="A191" s="278">
        <v>40</v>
      </c>
      <c r="B191" s="278"/>
      <c r="C191" s="382" t="s">
        <v>10968</v>
      </c>
      <c r="D191" s="280" t="s">
        <v>10969</v>
      </c>
      <c r="E191" s="281" t="s">
        <v>744</v>
      </c>
      <c r="F191" s="282">
        <v>1</v>
      </c>
      <c r="G191" s="67"/>
      <c r="H191" s="254">
        <f t="shared" si="2"/>
        <v>0</v>
      </c>
      <c r="I191" s="280"/>
    </row>
    <row r="192" spans="1:9" ht="12" x14ac:dyDescent="0.2">
      <c r="A192" s="178"/>
      <c r="B192" s="221"/>
      <c r="C192" s="213"/>
      <c r="D192" s="214" t="s">
        <v>10970</v>
      </c>
      <c r="E192" s="215"/>
      <c r="F192" s="216"/>
      <c r="G192" s="215"/>
      <c r="H192" s="215"/>
      <c r="I192" s="384"/>
    </row>
    <row r="193" spans="1:9" ht="12" x14ac:dyDescent="0.2">
      <c r="A193" s="178"/>
      <c r="B193" s="221"/>
      <c r="C193" s="213"/>
      <c r="D193" s="214" t="s">
        <v>10971</v>
      </c>
      <c r="E193" s="215"/>
      <c r="F193" s="216"/>
      <c r="G193" s="215"/>
      <c r="H193" s="215"/>
      <c r="I193" s="384"/>
    </row>
    <row r="194" spans="1:9" ht="12" x14ac:dyDescent="0.2">
      <c r="A194" s="178"/>
      <c r="B194" s="221"/>
      <c r="C194" s="213"/>
      <c r="D194" s="214" t="s">
        <v>9314</v>
      </c>
      <c r="E194" s="215"/>
      <c r="F194" s="216"/>
      <c r="G194" s="215"/>
      <c r="H194" s="215"/>
      <c r="I194" s="384"/>
    </row>
    <row r="195" spans="1:9" s="46" customFormat="1" ht="24.95" customHeight="1" x14ac:dyDescent="0.25">
      <c r="A195" s="278">
        <v>41</v>
      </c>
      <c r="B195" s="278"/>
      <c r="C195" s="382" t="s">
        <v>10972</v>
      </c>
      <c r="D195" s="280" t="s">
        <v>10973</v>
      </c>
      <c r="E195" s="281" t="s">
        <v>7953</v>
      </c>
      <c r="F195" s="282">
        <f>75*0.5</f>
        <v>37.5</v>
      </c>
      <c r="G195" s="67"/>
      <c r="H195" s="254">
        <f t="shared" si="2"/>
        <v>0</v>
      </c>
      <c r="I195" s="280"/>
    </row>
    <row r="196" spans="1:9" ht="12" x14ac:dyDescent="0.2">
      <c r="A196" s="178"/>
      <c r="B196" s="221"/>
      <c r="C196" s="213"/>
      <c r="D196" s="214" t="s">
        <v>7814</v>
      </c>
      <c r="E196" s="215"/>
      <c r="F196" s="216"/>
      <c r="G196" s="215"/>
      <c r="H196" s="215"/>
      <c r="I196" s="384"/>
    </row>
    <row r="197" spans="1:9" ht="12" x14ac:dyDescent="0.2">
      <c r="A197" s="178"/>
      <c r="B197" s="221"/>
      <c r="C197" s="213"/>
      <c r="D197" s="214" t="s">
        <v>9314</v>
      </c>
      <c r="E197" s="215"/>
      <c r="F197" s="216"/>
      <c r="G197" s="215"/>
      <c r="H197" s="215"/>
      <c r="I197" s="384"/>
    </row>
    <row r="198" spans="1:9" s="46" customFormat="1" ht="24.95" customHeight="1" x14ac:dyDescent="0.25">
      <c r="A198" s="278">
        <v>42</v>
      </c>
      <c r="B198" s="278"/>
      <c r="C198" s="382" t="s">
        <v>10974</v>
      </c>
      <c r="D198" s="280" t="s">
        <v>7784</v>
      </c>
      <c r="E198" s="281" t="s">
        <v>7953</v>
      </c>
      <c r="F198" s="282">
        <v>37.5</v>
      </c>
      <c r="G198" s="67"/>
      <c r="H198" s="254">
        <f t="shared" si="2"/>
        <v>0</v>
      </c>
      <c r="I198" s="280"/>
    </row>
    <row r="199" spans="1:9" ht="12" x14ac:dyDescent="0.2">
      <c r="A199" s="178"/>
      <c r="B199" s="221"/>
      <c r="C199" s="213"/>
      <c r="D199" s="214" t="s">
        <v>7814</v>
      </c>
      <c r="E199" s="215"/>
      <c r="F199" s="216"/>
      <c r="G199" s="215"/>
      <c r="H199" s="215"/>
      <c r="I199" s="384"/>
    </row>
    <row r="200" spans="1:9" ht="12" x14ac:dyDescent="0.2">
      <c r="A200" s="178"/>
      <c r="B200" s="221"/>
      <c r="C200" s="213"/>
      <c r="D200" s="214" t="s">
        <v>9314</v>
      </c>
      <c r="E200" s="215"/>
      <c r="F200" s="216"/>
      <c r="G200" s="215"/>
      <c r="H200" s="215"/>
      <c r="I200" s="384"/>
    </row>
    <row r="201" spans="1:9" s="46" customFormat="1" ht="24.95" customHeight="1" x14ac:dyDescent="0.25">
      <c r="A201" s="278">
        <v>43</v>
      </c>
      <c r="B201" s="278"/>
      <c r="C201" s="382" t="s">
        <v>10975</v>
      </c>
      <c r="D201" s="280" t="s">
        <v>7789</v>
      </c>
      <c r="E201" s="281" t="s">
        <v>7953</v>
      </c>
      <c r="F201" s="282">
        <v>50</v>
      </c>
      <c r="G201" s="67"/>
      <c r="H201" s="254">
        <f t="shared" si="2"/>
        <v>0</v>
      </c>
      <c r="I201" s="280"/>
    </row>
    <row r="202" spans="1:9" ht="12" x14ac:dyDescent="0.2">
      <c r="A202" s="760"/>
      <c r="B202" s="761"/>
      <c r="C202" s="762"/>
      <c r="D202" s="763" t="s">
        <v>10924</v>
      </c>
      <c r="E202" s="764"/>
      <c r="F202" s="765"/>
      <c r="G202" s="764"/>
      <c r="H202" s="764"/>
      <c r="I202" s="766"/>
    </row>
    <row r="203" spans="1:9" ht="12" x14ac:dyDescent="0.2">
      <c r="A203" s="293"/>
      <c r="B203" s="182"/>
      <c r="C203" s="294"/>
      <c r="D203" s="295" t="s">
        <v>9314</v>
      </c>
      <c r="E203" s="296"/>
      <c r="F203" s="297"/>
      <c r="G203" s="296"/>
      <c r="H203" s="296"/>
      <c r="I203" s="396"/>
    </row>
  </sheetData>
  <sheetProtection algorithmName="SHA-512" hashValue="B5p2iqa9IzrplZKYfCIa9YL5oVABibJawNpPv+ut9MZ/aBw9ySDoJ1V2xXvoF3gMNfCVTALJETCorc8LiLTUUg==" saltValue="1Xx7F6h1INYuUSEunFfTM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3"/>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1" ht="14.45" customHeight="1" x14ac:dyDescent="0.2">
      <c r="A1" s="58" t="s">
        <v>80</v>
      </c>
      <c r="B1" s="59"/>
      <c r="C1" s="60"/>
      <c r="D1" s="59"/>
      <c r="E1" s="59"/>
      <c r="F1" s="59"/>
      <c r="G1" s="403"/>
      <c r="H1" s="60"/>
      <c r="I1" s="61"/>
      <c r="J1" s="44"/>
      <c r="K1" s="44"/>
      <c r="L1" s="44"/>
      <c r="M1" s="44"/>
      <c r="N1" s="44"/>
      <c r="O1" s="44"/>
      <c r="P1" s="44"/>
      <c r="Q1" s="44"/>
      <c r="R1" s="44"/>
      <c r="S1" s="44"/>
      <c r="T1" s="44"/>
      <c r="U1" s="44"/>
    </row>
    <row r="2" spans="1:21" ht="15.75" x14ac:dyDescent="0.25">
      <c r="A2" s="78" t="s">
        <v>1</v>
      </c>
      <c r="B2" s="79"/>
      <c r="C2" s="79"/>
      <c r="D2" s="79" t="s">
        <v>2</v>
      </c>
      <c r="E2" s="81"/>
      <c r="F2" s="80"/>
      <c r="G2" s="80"/>
      <c r="H2" s="103"/>
      <c r="I2" s="104"/>
      <c r="J2" s="46"/>
      <c r="K2" s="46"/>
      <c r="L2" s="46"/>
      <c r="M2" s="46"/>
      <c r="N2" s="46"/>
      <c r="O2" s="46"/>
      <c r="P2" s="46"/>
      <c r="Q2" s="46"/>
      <c r="R2" s="46"/>
      <c r="S2" s="46"/>
      <c r="T2" s="46"/>
      <c r="U2" s="46"/>
    </row>
    <row r="3" spans="1:21" ht="15.75" x14ac:dyDescent="0.25">
      <c r="A3" s="83" t="s">
        <v>3</v>
      </c>
      <c r="B3" s="84"/>
      <c r="C3" s="84"/>
      <c r="D3" s="84" t="s">
        <v>9403</v>
      </c>
      <c r="E3" s="86"/>
      <c r="F3" s="85"/>
      <c r="G3" s="85"/>
      <c r="H3" s="105"/>
      <c r="I3" s="106"/>
      <c r="J3" s="46"/>
      <c r="K3" s="46"/>
      <c r="L3" s="46"/>
      <c r="M3" s="46"/>
      <c r="N3" s="46"/>
      <c r="O3" s="46"/>
      <c r="P3" s="46"/>
      <c r="Q3" s="46"/>
      <c r="R3" s="46"/>
      <c r="S3" s="46"/>
      <c r="T3" s="46"/>
      <c r="U3" s="46"/>
    </row>
    <row r="4" spans="1:21" ht="15.75" x14ac:dyDescent="0.25">
      <c r="A4" s="83" t="s">
        <v>38</v>
      </c>
      <c r="B4" s="84"/>
      <c r="C4" s="84"/>
      <c r="D4" s="84" t="s">
        <v>7791</v>
      </c>
      <c r="E4" s="86"/>
      <c r="F4" s="85"/>
      <c r="G4" s="85"/>
      <c r="H4" s="107"/>
      <c r="I4" s="108"/>
    </row>
    <row r="5" spans="1:21" ht="12.95" customHeight="1" x14ac:dyDescent="0.25">
      <c r="A5" s="88" t="s">
        <v>7</v>
      </c>
      <c r="B5" s="89"/>
      <c r="C5" s="89"/>
      <c r="D5" s="89" t="s">
        <v>5890</v>
      </c>
      <c r="E5" s="93"/>
      <c r="F5" s="85"/>
      <c r="G5" s="85"/>
      <c r="H5" s="89"/>
      <c r="I5" s="109"/>
    </row>
    <row r="6" spans="1:21" ht="12.95" customHeight="1" x14ac:dyDescent="0.25">
      <c r="A6" s="88" t="s">
        <v>9</v>
      </c>
      <c r="B6" s="89"/>
      <c r="C6" s="89"/>
      <c r="D6" s="89" t="s">
        <v>5892</v>
      </c>
      <c r="E6" s="93"/>
      <c r="F6" s="275"/>
      <c r="G6" s="275"/>
      <c r="H6" s="111"/>
      <c r="I6" s="114"/>
    </row>
    <row r="7" spans="1:21" s="46" customFormat="1" ht="30" x14ac:dyDescent="0.25">
      <c r="A7" s="379" t="s">
        <v>82</v>
      </c>
      <c r="B7" s="379" t="s">
        <v>83</v>
      </c>
      <c r="C7" s="379" t="s">
        <v>32</v>
      </c>
      <c r="D7" s="66" t="s">
        <v>33</v>
      </c>
      <c r="E7" s="379" t="s">
        <v>84</v>
      </c>
      <c r="F7" s="379" t="s">
        <v>85</v>
      </c>
      <c r="G7" s="379" t="s">
        <v>86</v>
      </c>
      <c r="H7" s="379" t="s">
        <v>354</v>
      </c>
      <c r="I7" s="379" t="s">
        <v>88</v>
      </c>
    </row>
    <row r="8" spans="1:21" s="46" customFormat="1" ht="24.95" customHeight="1" x14ac:dyDescent="0.25">
      <c r="A8" s="298"/>
      <c r="B8" s="351"/>
      <c r="C8" s="352" t="s">
        <v>7740</v>
      </c>
      <c r="D8" s="352" t="s">
        <v>7728</v>
      </c>
      <c r="E8" s="353"/>
      <c r="F8" s="354"/>
      <c r="G8" s="354"/>
      <c r="H8" s="116">
        <f>SUM(H9:H15)</f>
        <v>0</v>
      </c>
      <c r="I8" s="277"/>
    </row>
    <row r="9" spans="1:21" s="46" customFormat="1" ht="24.95" customHeight="1" x14ac:dyDescent="0.25">
      <c r="A9" s="278">
        <v>1</v>
      </c>
      <c r="B9" s="278"/>
      <c r="C9" s="382" t="s">
        <v>10976</v>
      </c>
      <c r="D9" s="280" t="s">
        <v>10977</v>
      </c>
      <c r="E9" s="281" t="s">
        <v>807</v>
      </c>
      <c r="F9" s="282">
        <v>235</v>
      </c>
      <c r="G9" s="67"/>
      <c r="H9" s="254">
        <f>ROUND(G9*F9,2)</f>
        <v>0</v>
      </c>
      <c r="I9" s="280"/>
    </row>
    <row r="10" spans="1:21" ht="12" x14ac:dyDescent="0.2">
      <c r="A10" s="178"/>
      <c r="B10" s="221"/>
      <c r="C10" s="213"/>
      <c r="D10" s="214" t="s">
        <v>7749</v>
      </c>
      <c r="E10" s="215"/>
      <c r="F10" s="216"/>
      <c r="G10" s="215"/>
      <c r="H10" s="215"/>
      <c r="I10" s="384"/>
    </row>
    <row r="11" spans="1:21" s="46" customFormat="1" ht="24.95" customHeight="1" x14ac:dyDescent="0.25">
      <c r="A11" s="278">
        <v>2</v>
      </c>
      <c r="B11" s="278"/>
      <c r="C11" s="382" t="s">
        <v>10978</v>
      </c>
      <c r="D11" s="280" t="s">
        <v>10979</v>
      </c>
      <c r="E11" s="281" t="s">
        <v>807</v>
      </c>
      <c r="F11" s="282">
        <v>13</v>
      </c>
      <c r="G11" s="67"/>
      <c r="H11" s="254">
        <f t="shared" ref="H11:H15" si="0">ROUND(G11*F11,2)</f>
        <v>0</v>
      </c>
      <c r="I11" s="280"/>
    </row>
    <row r="12" spans="1:21" ht="12" x14ac:dyDescent="0.2">
      <c r="A12" s="178"/>
      <c r="B12" s="221"/>
      <c r="C12" s="213"/>
      <c r="D12" s="214" t="s">
        <v>7749</v>
      </c>
      <c r="E12" s="215"/>
      <c r="F12" s="216"/>
      <c r="G12" s="215"/>
      <c r="H12" s="215"/>
      <c r="I12" s="384"/>
    </row>
    <row r="13" spans="1:21" s="46" customFormat="1" ht="24.95" customHeight="1" x14ac:dyDescent="0.25">
      <c r="A13" s="278">
        <v>3</v>
      </c>
      <c r="B13" s="278"/>
      <c r="C13" s="382" t="s">
        <v>10980</v>
      </c>
      <c r="D13" s="280" t="s">
        <v>10981</v>
      </c>
      <c r="E13" s="281" t="s">
        <v>744</v>
      </c>
      <c r="F13" s="282">
        <v>1</v>
      </c>
      <c r="G13" s="67"/>
      <c r="H13" s="254">
        <f t="shared" si="0"/>
        <v>0</v>
      </c>
      <c r="I13" s="280"/>
    </row>
    <row r="14" spans="1:21" ht="12" x14ac:dyDescent="0.2">
      <c r="A14" s="178"/>
      <c r="B14" s="221"/>
      <c r="C14" s="213"/>
      <c r="D14" s="214" t="s">
        <v>7749</v>
      </c>
      <c r="E14" s="215"/>
      <c r="F14" s="216"/>
      <c r="G14" s="215"/>
      <c r="H14" s="215"/>
      <c r="I14" s="384"/>
    </row>
    <row r="15" spans="1:21" s="46" customFormat="1" ht="24.95" customHeight="1" x14ac:dyDescent="0.25">
      <c r="A15" s="278">
        <v>4</v>
      </c>
      <c r="B15" s="278"/>
      <c r="C15" s="382" t="s">
        <v>10982</v>
      </c>
      <c r="D15" s="280" t="s">
        <v>10983</v>
      </c>
      <c r="E15" s="281" t="s">
        <v>744</v>
      </c>
      <c r="F15" s="282">
        <v>1</v>
      </c>
      <c r="G15" s="67"/>
      <c r="H15" s="254">
        <f t="shared" si="0"/>
        <v>0</v>
      </c>
      <c r="I15" s="280"/>
    </row>
    <row r="16" spans="1:21" ht="12" x14ac:dyDescent="0.2">
      <c r="A16" s="178"/>
      <c r="B16" s="221"/>
      <c r="C16" s="213"/>
      <c r="D16" s="214" t="s">
        <v>7749</v>
      </c>
      <c r="E16" s="215"/>
      <c r="F16" s="216"/>
      <c r="G16" s="215"/>
      <c r="H16" s="215"/>
      <c r="I16" s="384"/>
    </row>
    <row r="17" spans="1:9" s="46" customFormat="1" ht="24.95" customHeight="1" x14ac:dyDescent="0.25">
      <c r="A17" s="767"/>
      <c r="B17" s="768"/>
      <c r="C17" s="769" t="s">
        <v>7741</v>
      </c>
      <c r="D17" s="769" t="s">
        <v>7730</v>
      </c>
      <c r="E17" s="770"/>
      <c r="F17" s="771"/>
      <c r="G17" s="771"/>
      <c r="H17" s="772">
        <f>SUM(H18:H91)</f>
        <v>0</v>
      </c>
      <c r="I17" s="773"/>
    </row>
    <row r="18" spans="1:9" s="46" customFormat="1" ht="24.95" customHeight="1" x14ac:dyDescent="0.25">
      <c r="A18" s="278">
        <v>5</v>
      </c>
      <c r="B18" s="278"/>
      <c r="C18" s="382" t="s">
        <v>10984</v>
      </c>
      <c r="D18" s="280" t="s">
        <v>7819</v>
      </c>
      <c r="E18" s="281" t="s">
        <v>744</v>
      </c>
      <c r="F18" s="282">
        <v>1</v>
      </c>
      <c r="G18" s="67"/>
      <c r="H18" s="254">
        <f t="shared" ref="H18" si="1">ROUND(G18*F18,2)</f>
        <v>0</v>
      </c>
      <c r="I18" s="280"/>
    </row>
    <row r="19" spans="1:9" ht="12" x14ac:dyDescent="0.2">
      <c r="A19" s="178"/>
      <c r="B19" s="221"/>
      <c r="C19" s="213"/>
      <c r="D19" s="214" t="s">
        <v>10985</v>
      </c>
      <c r="E19" s="215"/>
      <c r="F19" s="216"/>
      <c r="G19" s="215"/>
      <c r="H19" s="215"/>
      <c r="I19" s="384"/>
    </row>
    <row r="20" spans="1:9" ht="12" x14ac:dyDescent="0.2">
      <c r="A20" s="178"/>
      <c r="B20" s="221"/>
      <c r="C20" s="213"/>
      <c r="D20" s="214" t="s">
        <v>10986</v>
      </c>
      <c r="E20" s="215"/>
      <c r="F20" s="216"/>
      <c r="G20" s="215"/>
      <c r="H20" s="215"/>
      <c r="I20" s="384"/>
    </row>
    <row r="21" spans="1:9" ht="12" x14ac:dyDescent="0.2">
      <c r="A21" s="178"/>
      <c r="B21" s="221"/>
      <c r="C21" s="213"/>
      <c r="D21" s="214"/>
      <c r="E21" s="215"/>
      <c r="F21" s="216"/>
      <c r="G21" s="215"/>
      <c r="H21" s="215"/>
      <c r="I21" s="384"/>
    </row>
    <row r="22" spans="1:9" ht="12" x14ac:dyDescent="0.2">
      <c r="A22" s="178"/>
      <c r="B22" s="221"/>
      <c r="C22" s="213"/>
      <c r="D22" s="214" t="s">
        <v>10987</v>
      </c>
      <c r="E22" s="215"/>
      <c r="F22" s="216"/>
      <c r="G22" s="215"/>
      <c r="H22" s="215"/>
      <c r="I22" s="384"/>
    </row>
    <row r="23" spans="1:9" ht="12" x14ac:dyDescent="0.2">
      <c r="A23" s="178"/>
      <c r="B23" s="221"/>
      <c r="C23" s="213"/>
      <c r="D23" s="214" t="s">
        <v>10988</v>
      </c>
      <c r="E23" s="215"/>
      <c r="F23" s="216"/>
      <c r="G23" s="215"/>
      <c r="H23" s="215"/>
      <c r="I23" s="384"/>
    </row>
    <row r="24" spans="1:9" ht="12" x14ac:dyDescent="0.2">
      <c r="A24" s="178"/>
      <c r="B24" s="221"/>
      <c r="C24" s="213"/>
      <c r="D24" s="214" t="s">
        <v>10989</v>
      </c>
      <c r="E24" s="215"/>
      <c r="F24" s="216"/>
      <c r="G24" s="215"/>
      <c r="H24" s="215"/>
      <c r="I24" s="384"/>
    </row>
    <row r="25" spans="1:9" ht="12" x14ac:dyDescent="0.2">
      <c r="A25" s="178"/>
      <c r="B25" s="221"/>
      <c r="C25" s="213"/>
      <c r="D25" s="214" t="s">
        <v>10990</v>
      </c>
      <c r="E25" s="215"/>
      <c r="F25" s="216"/>
      <c r="G25" s="215"/>
      <c r="H25" s="215"/>
      <c r="I25" s="384"/>
    </row>
    <row r="26" spans="1:9" ht="12" x14ac:dyDescent="0.2">
      <c r="A26" s="178"/>
      <c r="B26" s="221"/>
      <c r="C26" s="213"/>
      <c r="D26" s="214" t="s">
        <v>10991</v>
      </c>
      <c r="E26" s="215"/>
      <c r="F26" s="216"/>
      <c r="G26" s="215"/>
      <c r="H26" s="215"/>
      <c r="I26" s="384"/>
    </row>
    <row r="27" spans="1:9" ht="12" x14ac:dyDescent="0.2">
      <c r="A27" s="178"/>
      <c r="B27" s="221"/>
      <c r="C27" s="213"/>
      <c r="D27" s="214" t="s">
        <v>10992</v>
      </c>
      <c r="E27" s="215"/>
      <c r="F27" s="216"/>
      <c r="G27" s="215"/>
      <c r="H27" s="215"/>
      <c r="I27" s="384"/>
    </row>
    <row r="28" spans="1:9" ht="12" x14ac:dyDescent="0.2">
      <c r="A28" s="178"/>
      <c r="B28" s="221"/>
      <c r="C28" s="213"/>
      <c r="D28" s="214"/>
      <c r="E28" s="215"/>
      <c r="F28" s="216"/>
      <c r="G28" s="215"/>
      <c r="H28" s="215"/>
      <c r="I28" s="384"/>
    </row>
    <row r="29" spans="1:9" ht="12" x14ac:dyDescent="0.2">
      <c r="A29" s="178"/>
      <c r="B29" s="221"/>
      <c r="C29" s="213"/>
      <c r="D29" s="214" t="s">
        <v>9314</v>
      </c>
      <c r="E29" s="215"/>
      <c r="F29" s="216"/>
      <c r="G29" s="215"/>
      <c r="H29" s="215"/>
      <c r="I29" s="384"/>
    </row>
    <row r="30" spans="1:9" s="46" customFormat="1" ht="24.95" customHeight="1" x14ac:dyDescent="0.25">
      <c r="A30" s="278">
        <v>6</v>
      </c>
      <c r="B30" s="278"/>
      <c r="C30" s="382" t="s">
        <v>10984</v>
      </c>
      <c r="D30" s="280" t="s">
        <v>10993</v>
      </c>
      <c r="E30" s="281" t="s">
        <v>744</v>
      </c>
      <c r="F30" s="282">
        <v>1</v>
      </c>
      <c r="G30" s="67"/>
      <c r="H30" s="254">
        <f t="shared" ref="H30:H91" si="2">ROUND(G30*F30,2)</f>
        <v>0</v>
      </c>
      <c r="I30" s="280"/>
    </row>
    <row r="31" spans="1:9" ht="12" x14ac:dyDescent="0.2">
      <c r="A31" s="178"/>
      <c r="B31" s="221"/>
      <c r="C31" s="213"/>
      <c r="D31" s="214" t="s">
        <v>10985</v>
      </c>
      <c r="E31" s="215"/>
      <c r="F31" s="216"/>
      <c r="G31" s="215"/>
      <c r="H31" s="215"/>
      <c r="I31" s="384"/>
    </row>
    <row r="32" spans="1:9" ht="12" x14ac:dyDescent="0.2">
      <c r="A32" s="178"/>
      <c r="B32" s="221"/>
      <c r="C32" s="213"/>
      <c r="D32" s="214" t="s">
        <v>10986</v>
      </c>
      <c r="E32" s="215"/>
      <c r="F32" s="216"/>
      <c r="G32" s="215"/>
      <c r="H32" s="215"/>
      <c r="I32" s="384"/>
    </row>
    <row r="33" spans="1:9" ht="12" x14ac:dyDescent="0.2">
      <c r="A33" s="178"/>
      <c r="B33" s="221"/>
      <c r="C33" s="213"/>
      <c r="D33" s="214" t="s">
        <v>10994</v>
      </c>
      <c r="E33" s="215"/>
      <c r="F33" s="216"/>
      <c r="G33" s="215"/>
      <c r="H33" s="215"/>
      <c r="I33" s="384"/>
    </row>
    <row r="34" spans="1:9" ht="12" x14ac:dyDescent="0.2">
      <c r="A34" s="178"/>
      <c r="B34" s="221"/>
      <c r="C34" s="213"/>
      <c r="D34" s="214" t="s">
        <v>10987</v>
      </c>
      <c r="E34" s="215"/>
      <c r="F34" s="216"/>
      <c r="G34" s="215"/>
      <c r="H34" s="215"/>
      <c r="I34" s="384"/>
    </row>
    <row r="35" spans="1:9" ht="12" x14ac:dyDescent="0.2">
      <c r="A35" s="178"/>
      <c r="B35" s="221"/>
      <c r="C35" s="213"/>
      <c r="D35" s="214" t="s">
        <v>10995</v>
      </c>
      <c r="E35" s="215"/>
      <c r="F35" s="216"/>
      <c r="G35" s="215"/>
      <c r="H35" s="215"/>
      <c r="I35" s="384"/>
    </row>
    <row r="36" spans="1:9" ht="12" x14ac:dyDescent="0.2">
      <c r="A36" s="178"/>
      <c r="B36" s="221"/>
      <c r="C36" s="213"/>
      <c r="D36" s="214" t="s">
        <v>10996</v>
      </c>
      <c r="E36" s="215"/>
      <c r="F36" s="216"/>
      <c r="G36" s="215"/>
      <c r="H36" s="215"/>
      <c r="I36" s="384"/>
    </row>
    <row r="37" spans="1:9" ht="12" x14ac:dyDescent="0.2">
      <c r="A37" s="178"/>
      <c r="B37" s="221"/>
      <c r="C37" s="213"/>
      <c r="D37" s="214" t="s">
        <v>10997</v>
      </c>
      <c r="E37" s="215"/>
      <c r="F37" s="216"/>
      <c r="G37" s="215"/>
      <c r="H37" s="215"/>
      <c r="I37" s="384"/>
    </row>
    <row r="38" spans="1:9" ht="12" x14ac:dyDescent="0.2">
      <c r="A38" s="178"/>
      <c r="B38" s="221"/>
      <c r="C38" s="213"/>
      <c r="D38" s="214" t="s">
        <v>10998</v>
      </c>
      <c r="E38" s="215"/>
      <c r="F38" s="216"/>
      <c r="G38" s="215"/>
      <c r="H38" s="215"/>
      <c r="I38" s="384"/>
    </row>
    <row r="39" spans="1:9" ht="12" x14ac:dyDescent="0.2">
      <c r="A39" s="178"/>
      <c r="B39" s="221"/>
      <c r="C39" s="213"/>
      <c r="D39" s="214" t="s">
        <v>10992</v>
      </c>
      <c r="E39" s="215"/>
      <c r="F39" s="216"/>
      <c r="G39" s="215"/>
      <c r="H39" s="215"/>
      <c r="I39" s="384"/>
    </row>
    <row r="40" spans="1:9" ht="12" x14ac:dyDescent="0.2">
      <c r="A40" s="178"/>
      <c r="B40" s="221"/>
      <c r="C40" s="213"/>
      <c r="D40" s="214"/>
      <c r="E40" s="215"/>
      <c r="F40" s="216"/>
      <c r="G40" s="215"/>
      <c r="H40" s="215"/>
      <c r="I40" s="384"/>
    </row>
    <row r="41" spans="1:9" ht="12" x14ac:dyDescent="0.2">
      <c r="A41" s="178"/>
      <c r="B41" s="221"/>
      <c r="C41" s="213"/>
      <c r="D41" s="214" t="s">
        <v>9314</v>
      </c>
      <c r="E41" s="215"/>
      <c r="F41" s="216"/>
      <c r="G41" s="215"/>
      <c r="H41" s="215"/>
      <c r="I41" s="384"/>
    </row>
    <row r="42" spans="1:9" s="46" customFormat="1" ht="24.95" customHeight="1" x14ac:dyDescent="0.25">
      <c r="A42" s="278">
        <v>7</v>
      </c>
      <c r="B42" s="278"/>
      <c r="C42" s="382" t="s">
        <v>7932</v>
      </c>
      <c r="D42" s="280" t="s">
        <v>10999</v>
      </c>
      <c r="E42" s="281" t="s">
        <v>744</v>
      </c>
      <c r="F42" s="282">
        <v>1</v>
      </c>
      <c r="G42" s="67"/>
      <c r="H42" s="254">
        <f t="shared" si="2"/>
        <v>0</v>
      </c>
      <c r="I42" s="280"/>
    </row>
    <row r="43" spans="1:9" ht="12" x14ac:dyDescent="0.2">
      <c r="A43" s="178"/>
      <c r="B43" s="221"/>
      <c r="C43" s="213"/>
      <c r="D43" s="214" t="s">
        <v>11000</v>
      </c>
      <c r="E43" s="215"/>
      <c r="F43" s="216"/>
      <c r="G43" s="215"/>
      <c r="H43" s="215"/>
      <c r="I43" s="384"/>
    </row>
    <row r="44" spans="1:9" ht="12" x14ac:dyDescent="0.2">
      <c r="A44" s="178"/>
      <c r="B44" s="221"/>
      <c r="C44" s="213"/>
      <c r="D44" s="214" t="s">
        <v>7826</v>
      </c>
      <c r="E44" s="215"/>
      <c r="F44" s="216"/>
      <c r="G44" s="215"/>
      <c r="H44" s="215"/>
      <c r="I44" s="384"/>
    </row>
    <row r="45" spans="1:9" ht="12" x14ac:dyDescent="0.2">
      <c r="A45" s="178"/>
      <c r="B45" s="221"/>
      <c r="C45" s="213"/>
      <c r="D45" s="214" t="s">
        <v>11001</v>
      </c>
      <c r="E45" s="215"/>
      <c r="F45" s="216"/>
      <c r="G45" s="215"/>
      <c r="H45" s="215"/>
      <c r="I45" s="384"/>
    </row>
    <row r="46" spans="1:9" ht="12" x14ac:dyDescent="0.2">
      <c r="A46" s="178"/>
      <c r="B46" s="221"/>
      <c r="C46" s="213"/>
      <c r="D46" s="214" t="s">
        <v>9314</v>
      </c>
      <c r="E46" s="215"/>
      <c r="F46" s="216"/>
      <c r="G46" s="215"/>
      <c r="H46" s="215"/>
      <c r="I46" s="384"/>
    </row>
    <row r="47" spans="1:9" s="46" customFormat="1" ht="24.95" customHeight="1" x14ac:dyDescent="0.25">
      <c r="A47" s="278">
        <v>8</v>
      </c>
      <c r="B47" s="278"/>
      <c r="C47" s="382" t="s">
        <v>7933</v>
      </c>
      <c r="D47" s="280" t="s">
        <v>10999</v>
      </c>
      <c r="E47" s="281" t="s">
        <v>744</v>
      </c>
      <c r="F47" s="282">
        <v>3</v>
      </c>
      <c r="G47" s="67"/>
      <c r="H47" s="254">
        <f t="shared" si="2"/>
        <v>0</v>
      </c>
      <c r="I47" s="280"/>
    </row>
    <row r="48" spans="1:9" ht="12" x14ac:dyDescent="0.2">
      <c r="A48" s="178"/>
      <c r="B48" s="221"/>
      <c r="C48" s="213"/>
      <c r="D48" s="214" t="s">
        <v>11002</v>
      </c>
      <c r="E48" s="215"/>
      <c r="F48" s="216"/>
      <c r="G48" s="215"/>
      <c r="H48" s="215"/>
      <c r="I48" s="384"/>
    </row>
    <row r="49" spans="1:9" ht="12" x14ac:dyDescent="0.2">
      <c r="A49" s="178"/>
      <c r="B49" s="221"/>
      <c r="C49" s="213"/>
      <c r="D49" s="214" t="s">
        <v>7826</v>
      </c>
      <c r="E49" s="215"/>
      <c r="F49" s="216"/>
      <c r="G49" s="215"/>
      <c r="H49" s="215"/>
      <c r="I49" s="384"/>
    </row>
    <row r="50" spans="1:9" ht="12" x14ac:dyDescent="0.2">
      <c r="A50" s="178"/>
      <c r="B50" s="221"/>
      <c r="C50" s="213"/>
      <c r="D50" s="214" t="s">
        <v>11001</v>
      </c>
      <c r="E50" s="215"/>
      <c r="F50" s="216"/>
      <c r="G50" s="215"/>
      <c r="H50" s="215"/>
      <c r="I50" s="384"/>
    </row>
    <row r="51" spans="1:9" ht="12" x14ac:dyDescent="0.2">
      <c r="A51" s="178"/>
      <c r="B51" s="221"/>
      <c r="C51" s="213"/>
      <c r="D51" s="214" t="s">
        <v>9314</v>
      </c>
      <c r="E51" s="215"/>
      <c r="F51" s="216"/>
      <c r="G51" s="215"/>
      <c r="H51" s="215"/>
      <c r="I51" s="384"/>
    </row>
    <row r="52" spans="1:9" s="46" customFormat="1" ht="24.95" customHeight="1" x14ac:dyDescent="0.25">
      <c r="A52" s="278">
        <v>9</v>
      </c>
      <c r="B52" s="278"/>
      <c r="C52" s="382" t="s">
        <v>7934</v>
      </c>
      <c r="D52" s="280" t="s">
        <v>10999</v>
      </c>
      <c r="E52" s="281" t="s">
        <v>744</v>
      </c>
      <c r="F52" s="282">
        <v>7</v>
      </c>
      <c r="G52" s="67"/>
      <c r="H52" s="254">
        <f t="shared" si="2"/>
        <v>0</v>
      </c>
      <c r="I52" s="280"/>
    </row>
    <row r="53" spans="1:9" ht="12" x14ac:dyDescent="0.2">
      <c r="A53" s="178"/>
      <c r="B53" s="221"/>
      <c r="C53" s="213"/>
      <c r="D53" s="214" t="s">
        <v>11003</v>
      </c>
      <c r="E53" s="215"/>
      <c r="F53" s="216"/>
      <c r="G53" s="215"/>
      <c r="H53" s="215"/>
      <c r="I53" s="384"/>
    </row>
    <row r="54" spans="1:9" ht="12" x14ac:dyDescent="0.2">
      <c r="A54" s="178"/>
      <c r="B54" s="221"/>
      <c r="C54" s="213"/>
      <c r="D54" s="214" t="s">
        <v>10992</v>
      </c>
      <c r="E54" s="215"/>
      <c r="F54" s="216"/>
      <c r="G54" s="215"/>
      <c r="H54" s="215"/>
      <c r="I54" s="384"/>
    </row>
    <row r="55" spans="1:9" ht="12" x14ac:dyDescent="0.2">
      <c r="A55" s="178"/>
      <c r="B55" s="221"/>
      <c r="C55" s="213"/>
      <c r="D55" s="214" t="s">
        <v>11004</v>
      </c>
      <c r="E55" s="215"/>
      <c r="F55" s="216"/>
      <c r="G55" s="215"/>
      <c r="H55" s="215"/>
      <c r="I55" s="384"/>
    </row>
    <row r="56" spans="1:9" ht="12" x14ac:dyDescent="0.2">
      <c r="A56" s="178"/>
      <c r="B56" s="221"/>
      <c r="C56" s="213"/>
      <c r="D56" s="214" t="s">
        <v>9314</v>
      </c>
      <c r="E56" s="215"/>
      <c r="F56" s="216"/>
      <c r="G56" s="215"/>
      <c r="H56" s="215"/>
      <c r="I56" s="384"/>
    </row>
    <row r="57" spans="1:9" s="46" customFormat="1" ht="24.95" customHeight="1" x14ac:dyDescent="0.25">
      <c r="A57" s="278">
        <v>10</v>
      </c>
      <c r="B57" s="278"/>
      <c r="C57" s="382" t="s">
        <v>7935</v>
      </c>
      <c r="D57" s="280" t="s">
        <v>10999</v>
      </c>
      <c r="E57" s="281" t="s">
        <v>744</v>
      </c>
      <c r="F57" s="282">
        <v>6</v>
      </c>
      <c r="G57" s="67"/>
      <c r="H57" s="254">
        <f t="shared" si="2"/>
        <v>0</v>
      </c>
      <c r="I57" s="280"/>
    </row>
    <row r="58" spans="1:9" ht="12" x14ac:dyDescent="0.2">
      <c r="A58" s="178"/>
      <c r="B58" s="221"/>
      <c r="C58" s="213"/>
      <c r="D58" s="214" t="s">
        <v>11005</v>
      </c>
      <c r="E58" s="215"/>
      <c r="F58" s="216"/>
      <c r="G58" s="215"/>
      <c r="H58" s="215"/>
      <c r="I58" s="384"/>
    </row>
    <row r="59" spans="1:9" ht="12" x14ac:dyDescent="0.2">
      <c r="A59" s="178"/>
      <c r="B59" s="221"/>
      <c r="C59" s="213"/>
      <c r="D59" s="214" t="s">
        <v>10992</v>
      </c>
      <c r="E59" s="215"/>
      <c r="F59" s="216"/>
      <c r="G59" s="215"/>
      <c r="H59" s="215"/>
      <c r="I59" s="384"/>
    </row>
    <row r="60" spans="1:9" ht="12" x14ac:dyDescent="0.2">
      <c r="A60" s="178"/>
      <c r="B60" s="221"/>
      <c r="C60" s="213"/>
      <c r="D60" s="214" t="s">
        <v>11006</v>
      </c>
      <c r="E60" s="215"/>
      <c r="F60" s="216"/>
      <c r="G60" s="215"/>
      <c r="H60" s="215"/>
      <c r="I60" s="384"/>
    </row>
    <row r="61" spans="1:9" ht="12" x14ac:dyDescent="0.2">
      <c r="A61" s="178"/>
      <c r="B61" s="221"/>
      <c r="C61" s="213"/>
      <c r="D61" s="214" t="s">
        <v>11007</v>
      </c>
      <c r="E61" s="215"/>
      <c r="F61" s="216"/>
      <c r="G61" s="215"/>
      <c r="H61" s="215"/>
      <c r="I61" s="384"/>
    </row>
    <row r="62" spans="1:9" s="46" customFormat="1" ht="24.95" customHeight="1" x14ac:dyDescent="0.25">
      <c r="A62" s="278">
        <v>11</v>
      </c>
      <c r="B62" s="278"/>
      <c r="C62" s="382" t="s">
        <v>11008</v>
      </c>
      <c r="D62" s="280" t="s">
        <v>10999</v>
      </c>
      <c r="E62" s="281" t="s">
        <v>744</v>
      </c>
      <c r="F62" s="282">
        <v>2</v>
      </c>
      <c r="G62" s="67"/>
      <c r="H62" s="254">
        <f t="shared" si="2"/>
        <v>0</v>
      </c>
      <c r="I62" s="280"/>
    </row>
    <row r="63" spans="1:9" ht="12" x14ac:dyDescent="0.2">
      <c r="A63" s="178"/>
      <c r="B63" s="221"/>
      <c r="C63" s="213"/>
      <c r="D63" s="214" t="s">
        <v>11009</v>
      </c>
      <c r="E63" s="215"/>
      <c r="F63" s="216"/>
      <c r="G63" s="215"/>
      <c r="H63" s="215"/>
      <c r="I63" s="384"/>
    </row>
    <row r="64" spans="1:9" ht="12" x14ac:dyDescent="0.2">
      <c r="A64" s="178"/>
      <c r="B64" s="221"/>
      <c r="C64" s="213"/>
      <c r="D64" s="214" t="s">
        <v>10992</v>
      </c>
      <c r="E64" s="215"/>
      <c r="F64" s="216"/>
      <c r="G64" s="215"/>
      <c r="H64" s="215"/>
      <c r="I64" s="384"/>
    </row>
    <row r="65" spans="1:9" ht="12" x14ac:dyDescent="0.2">
      <c r="A65" s="178"/>
      <c r="B65" s="221"/>
      <c r="C65" s="213"/>
      <c r="D65" s="214" t="s">
        <v>11010</v>
      </c>
      <c r="E65" s="215"/>
      <c r="F65" s="216"/>
      <c r="G65" s="215"/>
      <c r="H65" s="215"/>
      <c r="I65" s="384"/>
    </row>
    <row r="66" spans="1:9" ht="12" x14ac:dyDescent="0.2">
      <c r="A66" s="178"/>
      <c r="B66" s="221"/>
      <c r="C66" s="213"/>
      <c r="D66" s="214" t="s">
        <v>9314</v>
      </c>
      <c r="E66" s="215"/>
      <c r="F66" s="216"/>
      <c r="G66" s="215"/>
      <c r="H66" s="215"/>
      <c r="I66" s="384"/>
    </row>
    <row r="67" spans="1:9" s="46" customFormat="1" ht="24.95" customHeight="1" x14ac:dyDescent="0.25">
      <c r="A67" s="278">
        <v>12</v>
      </c>
      <c r="B67" s="278"/>
      <c r="C67" s="382" t="s">
        <v>11011</v>
      </c>
      <c r="D67" s="280" t="s">
        <v>10999</v>
      </c>
      <c r="E67" s="281" t="s">
        <v>744</v>
      </c>
      <c r="F67" s="282">
        <v>5</v>
      </c>
      <c r="G67" s="67"/>
      <c r="H67" s="254">
        <f t="shared" si="2"/>
        <v>0</v>
      </c>
      <c r="I67" s="280"/>
    </row>
    <row r="68" spans="1:9" ht="12" x14ac:dyDescent="0.2">
      <c r="A68" s="178"/>
      <c r="B68" s="221"/>
      <c r="C68" s="213"/>
      <c r="D68" s="214" t="s">
        <v>11012</v>
      </c>
      <c r="E68" s="215"/>
      <c r="F68" s="216"/>
      <c r="G68" s="215"/>
      <c r="H68" s="215"/>
      <c r="I68" s="384"/>
    </row>
    <row r="69" spans="1:9" ht="12" x14ac:dyDescent="0.2">
      <c r="A69" s="178"/>
      <c r="B69" s="221"/>
      <c r="C69" s="213"/>
      <c r="D69" s="214" t="s">
        <v>10992</v>
      </c>
      <c r="E69" s="215"/>
      <c r="F69" s="216"/>
      <c r="G69" s="215"/>
      <c r="H69" s="215"/>
      <c r="I69" s="384"/>
    </row>
    <row r="70" spans="1:9" ht="12" x14ac:dyDescent="0.2">
      <c r="A70" s="178"/>
      <c r="B70" s="221"/>
      <c r="C70" s="213"/>
      <c r="D70" s="214" t="s">
        <v>11013</v>
      </c>
      <c r="E70" s="215"/>
      <c r="F70" s="216"/>
      <c r="G70" s="215"/>
      <c r="H70" s="215"/>
      <c r="I70" s="384"/>
    </row>
    <row r="71" spans="1:9" ht="12" x14ac:dyDescent="0.2">
      <c r="A71" s="178"/>
      <c r="B71" s="221"/>
      <c r="C71" s="213"/>
      <c r="D71" s="214" t="s">
        <v>9314</v>
      </c>
      <c r="E71" s="215"/>
      <c r="F71" s="216"/>
      <c r="G71" s="215"/>
      <c r="H71" s="215"/>
      <c r="I71" s="384"/>
    </row>
    <row r="72" spans="1:9" s="46" customFormat="1" ht="24.95" customHeight="1" x14ac:dyDescent="0.25">
      <c r="A72" s="278">
        <v>13</v>
      </c>
      <c r="B72" s="278"/>
      <c r="C72" s="382" t="s">
        <v>11014</v>
      </c>
      <c r="D72" s="280" t="s">
        <v>11015</v>
      </c>
      <c r="E72" s="281" t="s">
        <v>744</v>
      </c>
      <c r="F72" s="282">
        <v>1</v>
      </c>
      <c r="G72" s="67"/>
      <c r="H72" s="254">
        <f t="shared" si="2"/>
        <v>0</v>
      </c>
      <c r="I72" s="280"/>
    </row>
    <row r="73" spans="1:9" ht="12" x14ac:dyDescent="0.2">
      <c r="A73" s="178"/>
      <c r="B73" s="221"/>
      <c r="C73" s="213"/>
      <c r="D73" s="214" t="s">
        <v>7749</v>
      </c>
      <c r="E73" s="215"/>
      <c r="F73" s="216"/>
      <c r="G73" s="215"/>
      <c r="H73" s="215"/>
      <c r="I73" s="384"/>
    </row>
    <row r="74" spans="1:9" s="46" customFormat="1" ht="24.95" customHeight="1" x14ac:dyDescent="0.25">
      <c r="A74" s="278">
        <v>14</v>
      </c>
      <c r="B74" s="278"/>
      <c r="C74" s="382" t="s">
        <v>11016</v>
      </c>
      <c r="D74" s="280" t="s">
        <v>11017</v>
      </c>
      <c r="E74" s="281" t="s">
        <v>744</v>
      </c>
      <c r="F74" s="282">
        <v>5</v>
      </c>
      <c r="G74" s="67"/>
      <c r="H74" s="254">
        <f t="shared" si="2"/>
        <v>0</v>
      </c>
      <c r="I74" s="280"/>
    </row>
    <row r="75" spans="1:9" x14ac:dyDescent="0.2">
      <c r="A75" s="119"/>
      <c r="D75" s="214" t="s">
        <v>7900</v>
      </c>
      <c r="G75" s="5"/>
      <c r="I75" s="68"/>
    </row>
    <row r="76" spans="1:9" ht="12" x14ac:dyDescent="0.2">
      <c r="A76" s="178"/>
      <c r="B76" s="221"/>
      <c r="C76" s="213"/>
      <c r="D76" s="214" t="s">
        <v>7749</v>
      </c>
      <c r="E76" s="215"/>
      <c r="F76" s="216"/>
      <c r="G76" s="215"/>
      <c r="H76" s="215"/>
      <c r="I76" s="384"/>
    </row>
    <row r="77" spans="1:9" s="46" customFormat="1" ht="24.95" customHeight="1" x14ac:dyDescent="0.25">
      <c r="A77" s="278">
        <v>15</v>
      </c>
      <c r="B77" s="278"/>
      <c r="C77" s="382" t="s">
        <v>11018</v>
      </c>
      <c r="D77" s="280" t="s">
        <v>11017</v>
      </c>
      <c r="E77" s="281" t="s">
        <v>744</v>
      </c>
      <c r="F77" s="282">
        <v>4</v>
      </c>
      <c r="G77" s="67"/>
      <c r="H77" s="254">
        <f t="shared" si="2"/>
        <v>0</v>
      </c>
      <c r="I77" s="280"/>
    </row>
    <row r="78" spans="1:9" x14ac:dyDescent="0.2">
      <c r="A78" s="119"/>
      <c r="D78" s="214" t="s">
        <v>7902</v>
      </c>
      <c r="G78" s="5"/>
      <c r="I78" s="68"/>
    </row>
    <row r="79" spans="1:9" ht="12" x14ac:dyDescent="0.2">
      <c r="A79" s="178"/>
      <c r="B79" s="221"/>
      <c r="C79" s="213"/>
      <c r="D79" s="214" t="s">
        <v>7749</v>
      </c>
      <c r="E79" s="215"/>
      <c r="F79" s="216"/>
      <c r="G79" s="215"/>
      <c r="H79" s="215"/>
      <c r="I79" s="384"/>
    </row>
    <row r="80" spans="1:9" s="46" customFormat="1" ht="24.95" customHeight="1" x14ac:dyDescent="0.25">
      <c r="A80" s="278">
        <v>16</v>
      </c>
      <c r="B80" s="278"/>
      <c r="C80" s="382" t="s">
        <v>11019</v>
      </c>
      <c r="D80" s="280" t="s">
        <v>11017</v>
      </c>
      <c r="E80" s="281" t="s">
        <v>744</v>
      </c>
      <c r="F80" s="282">
        <v>9</v>
      </c>
      <c r="G80" s="67"/>
      <c r="H80" s="254">
        <f t="shared" si="2"/>
        <v>0</v>
      </c>
      <c r="I80" s="280"/>
    </row>
    <row r="81" spans="1:9" x14ac:dyDescent="0.2">
      <c r="A81" s="119"/>
      <c r="D81" s="214" t="s">
        <v>7906</v>
      </c>
      <c r="G81" s="5"/>
      <c r="I81" s="68"/>
    </row>
    <row r="82" spans="1:9" ht="12" x14ac:dyDescent="0.2">
      <c r="A82" s="178"/>
      <c r="B82" s="221"/>
      <c r="C82" s="213"/>
      <c r="D82" s="214" t="s">
        <v>7749</v>
      </c>
      <c r="E82" s="215"/>
      <c r="F82" s="216"/>
      <c r="G82" s="215"/>
      <c r="H82" s="215"/>
      <c r="I82" s="384"/>
    </row>
    <row r="83" spans="1:9" s="46" customFormat="1" ht="24.95" customHeight="1" x14ac:dyDescent="0.25">
      <c r="A83" s="278">
        <v>17</v>
      </c>
      <c r="B83" s="278"/>
      <c r="C83" s="382" t="s">
        <v>11020</v>
      </c>
      <c r="D83" s="280" t="s">
        <v>11017</v>
      </c>
      <c r="E83" s="281" t="s">
        <v>744</v>
      </c>
      <c r="F83" s="282">
        <v>5</v>
      </c>
      <c r="G83" s="67"/>
      <c r="H83" s="254">
        <f t="shared" si="2"/>
        <v>0</v>
      </c>
      <c r="I83" s="280"/>
    </row>
    <row r="84" spans="1:9" x14ac:dyDescent="0.2">
      <c r="A84" s="119"/>
      <c r="D84" s="214" t="s">
        <v>7908</v>
      </c>
      <c r="G84" s="5"/>
      <c r="I84" s="68"/>
    </row>
    <row r="85" spans="1:9" ht="12" x14ac:dyDescent="0.2">
      <c r="A85" s="178"/>
      <c r="B85" s="221"/>
      <c r="C85" s="213"/>
      <c r="D85" s="214" t="s">
        <v>7749</v>
      </c>
      <c r="E85" s="215"/>
      <c r="F85" s="216"/>
      <c r="G85" s="215"/>
      <c r="H85" s="215"/>
      <c r="I85" s="384"/>
    </row>
    <row r="86" spans="1:9" s="46" customFormat="1" ht="24.95" customHeight="1" x14ac:dyDescent="0.25">
      <c r="A86" s="278">
        <v>18</v>
      </c>
      <c r="B86" s="278"/>
      <c r="C86" s="382" t="s">
        <v>11016</v>
      </c>
      <c r="D86" s="280" t="s">
        <v>11021</v>
      </c>
      <c r="E86" s="281" t="s">
        <v>744</v>
      </c>
      <c r="F86" s="282">
        <v>24</v>
      </c>
      <c r="G86" s="67"/>
      <c r="H86" s="254">
        <f t="shared" si="2"/>
        <v>0</v>
      </c>
      <c r="I86" s="280"/>
    </row>
    <row r="87" spans="1:9" ht="12" x14ac:dyDescent="0.2">
      <c r="A87" s="178"/>
      <c r="B87" s="221"/>
      <c r="C87" s="213"/>
      <c r="D87" s="214" t="s">
        <v>7749</v>
      </c>
      <c r="E87" s="215"/>
      <c r="F87" s="216"/>
      <c r="G87" s="215"/>
      <c r="H87" s="215"/>
      <c r="I87" s="384"/>
    </row>
    <row r="88" spans="1:9" s="46" customFormat="1" ht="24.95" customHeight="1" x14ac:dyDescent="0.25">
      <c r="A88" s="278">
        <v>19</v>
      </c>
      <c r="B88" s="278"/>
      <c r="C88" s="382" t="s">
        <v>11018</v>
      </c>
      <c r="D88" s="280" t="s">
        <v>11022</v>
      </c>
      <c r="E88" s="281" t="s">
        <v>807</v>
      </c>
      <c r="F88" s="282">
        <v>310</v>
      </c>
      <c r="G88" s="67"/>
      <c r="H88" s="254">
        <f t="shared" si="2"/>
        <v>0</v>
      </c>
      <c r="I88" s="280"/>
    </row>
    <row r="89" spans="1:9" s="46" customFormat="1" ht="24.95" customHeight="1" x14ac:dyDescent="0.25">
      <c r="A89" s="278">
        <v>20</v>
      </c>
      <c r="B89" s="278"/>
      <c r="C89" s="382" t="s">
        <v>11019</v>
      </c>
      <c r="D89" s="280" t="s">
        <v>11023</v>
      </c>
      <c r="E89" s="281" t="s">
        <v>744</v>
      </c>
      <c r="F89" s="282">
        <v>1</v>
      </c>
      <c r="G89" s="67"/>
      <c r="H89" s="254">
        <f t="shared" si="2"/>
        <v>0</v>
      </c>
      <c r="I89" s="280"/>
    </row>
    <row r="90" spans="1:9" s="46" customFormat="1" ht="24.95" customHeight="1" x14ac:dyDescent="0.25">
      <c r="A90" s="278">
        <v>21</v>
      </c>
      <c r="B90" s="278"/>
      <c r="C90" s="382" t="s">
        <v>11020</v>
      </c>
      <c r="D90" s="280" t="s">
        <v>11024</v>
      </c>
      <c r="E90" s="281" t="s">
        <v>744</v>
      </c>
      <c r="F90" s="282">
        <v>1</v>
      </c>
      <c r="G90" s="67"/>
      <c r="H90" s="254">
        <f t="shared" si="2"/>
        <v>0</v>
      </c>
      <c r="I90" s="280"/>
    </row>
    <row r="91" spans="1:9" s="46" customFormat="1" ht="24.95" customHeight="1" x14ac:dyDescent="0.25">
      <c r="A91" s="278">
        <v>22</v>
      </c>
      <c r="B91" s="278"/>
      <c r="C91" s="382" t="s">
        <v>11025</v>
      </c>
      <c r="D91" s="280" t="s">
        <v>11026</v>
      </c>
      <c r="E91" s="281" t="s">
        <v>744</v>
      </c>
      <c r="F91" s="282">
        <v>1</v>
      </c>
      <c r="G91" s="67"/>
      <c r="H91" s="254">
        <f t="shared" si="2"/>
        <v>0</v>
      </c>
      <c r="I91" s="280"/>
    </row>
    <row r="92" spans="1:9" x14ac:dyDescent="0.2">
      <c r="A92" s="119"/>
      <c r="D92" s="214" t="s">
        <v>11027</v>
      </c>
      <c r="G92" s="5"/>
      <c r="I92" s="68"/>
    </row>
    <row r="93" spans="1:9" x14ac:dyDescent="0.2">
      <c r="A93" s="290"/>
      <c r="B93" s="291"/>
      <c r="C93" s="449"/>
      <c r="D93" s="295" t="s">
        <v>7749</v>
      </c>
      <c r="E93" s="450"/>
      <c r="F93" s="291"/>
      <c r="G93" s="291"/>
      <c r="H93" s="449"/>
      <c r="I93" s="774"/>
    </row>
    <row r="94" spans="1:9" s="46" customFormat="1" ht="24.95" customHeight="1" x14ac:dyDescent="0.25">
      <c r="A94" s="767"/>
      <c r="B94" s="768"/>
      <c r="C94" s="769" t="s">
        <v>10873</v>
      </c>
      <c r="D94" s="769" t="s">
        <v>10874</v>
      </c>
      <c r="E94" s="770"/>
      <c r="F94" s="771"/>
      <c r="G94" s="771"/>
      <c r="H94" s="772">
        <f>SUM(H95:H105)</f>
        <v>0</v>
      </c>
      <c r="I94" s="773"/>
    </row>
    <row r="95" spans="1:9" s="46" customFormat="1" ht="24.95" customHeight="1" x14ac:dyDescent="0.25">
      <c r="A95" s="278">
        <v>23</v>
      </c>
      <c r="B95" s="278"/>
      <c r="C95" s="382" t="s">
        <v>11028</v>
      </c>
      <c r="D95" s="280" t="s">
        <v>10977</v>
      </c>
      <c r="E95" s="281" t="s">
        <v>807</v>
      </c>
      <c r="F95" s="282">
        <v>210</v>
      </c>
      <c r="G95" s="67"/>
      <c r="H95" s="254">
        <f t="shared" ref="H95" si="3">ROUND(G95*F95,2)</f>
        <v>0</v>
      </c>
      <c r="I95" s="280"/>
    </row>
    <row r="96" spans="1:9" ht="12" x14ac:dyDescent="0.2">
      <c r="A96" s="178"/>
      <c r="B96" s="221"/>
      <c r="C96" s="213"/>
      <c r="D96" s="214" t="s">
        <v>7749</v>
      </c>
      <c r="E96" s="215"/>
      <c r="F96" s="216"/>
      <c r="G96" s="215"/>
      <c r="H96" s="215"/>
      <c r="I96" s="384"/>
    </row>
    <row r="97" spans="1:9" s="46" customFormat="1" ht="24.95" customHeight="1" x14ac:dyDescent="0.25">
      <c r="A97" s="278">
        <v>24</v>
      </c>
      <c r="B97" s="278"/>
      <c r="C97" s="382" t="s">
        <v>11029</v>
      </c>
      <c r="D97" s="280" t="s">
        <v>10979</v>
      </c>
      <c r="E97" s="281" t="s">
        <v>807</v>
      </c>
      <c r="F97" s="282">
        <v>13</v>
      </c>
      <c r="G97" s="67"/>
      <c r="H97" s="254">
        <f t="shared" ref="H97:H103" si="4">ROUND(G97*F97,2)</f>
        <v>0</v>
      </c>
      <c r="I97" s="280"/>
    </row>
    <row r="98" spans="1:9" ht="12" x14ac:dyDescent="0.2">
      <c r="A98" s="178"/>
      <c r="B98" s="221"/>
      <c r="C98" s="213"/>
      <c r="D98" s="214" t="s">
        <v>7749</v>
      </c>
      <c r="E98" s="215"/>
      <c r="F98" s="216"/>
      <c r="G98" s="215"/>
      <c r="H98" s="215"/>
      <c r="I98" s="384"/>
    </row>
    <row r="99" spans="1:9" s="46" customFormat="1" ht="24.95" customHeight="1" x14ac:dyDescent="0.25">
      <c r="A99" s="278">
        <v>25</v>
      </c>
      <c r="B99" s="278"/>
      <c r="C99" s="382" t="s">
        <v>11030</v>
      </c>
      <c r="D99" s="280" t="s">
        <v>10981</v>
      </c>
      <c r="E99" s="281" t="s">
        <v>744</v>
      </c>
      <c r="F99" s="282">
        <v>1</v>
      </c>
      <c r="G99" s="67"/>
      <c r="H99" s="254">
        <f t="shared" si="4"/>
        <v>0</v>
      </c>
      <c r="I99" s="280"/>
    </row>
    <row r="100" spans="1:9" ht="12" x14ac:dyDescent="0.2">
      <c r="A100" s="178"/>
      <c r="B100" s="221"/>
      <c r="C100" s="213"/>
      <c r="D100" s="214" t="s">
        <v>7749</v>
      </c>
      <c r="E100" s="215"/>
      <c r="F100" s="216"/>
      <c r="G100" s="215"/>
      <c r="H100" s="215"/>
      <c r="I100" s="384"/>
    </row>
    <row r="101" spans="1:9" s="46" customFormat="1" ht="24.95" customHeight="1" x14ac:dyDescent="0.25">
      <c r="A101" s="278">
        <v>26</v>
      </c>
      <c r="B101" s="278"/>
      <c r="C101" s="382" t="s">
        <v>11031</v>
      </c>
      <c r="D101" s="280" t="s">
        <v>10983</v>
      </c>
      <c r="E101" s="281" t="s">
        <v>744</v>
      </c>
      <c r="F101" s="282">
        <v>1</v>
      </c>
      <c r="G101" s="67"/>
      <c r="H101" s="254">
        <f t="shared" si="4"/>
        <v>0</v>
      </c>
      <c r="I101" s="280"/>
    </row>
    <row r="102" spans="1:9" ht="12" x14ac:dyDescent="0.2">
      <c r="A102" s="178"/>
      <c r="B102" s="221"/>
      <c r="C102" s="213"/>
      <c r="D102" s="214" t="s">
        <v>7749</v>
      </c>
      <c r="E102" s="215"/>
      <c r="F102" s="216"/>
      <c r="G102" s="215"/>
      <c r="H102" s="215"/>
      <c r="I102" s="384"/>
    </row>
    <row r="103" spans="1:9" s="46" customFormat="1" ht="24.95" customHeight="1" x14ac:dyDescent="0.25">
      <c r="A103" s="964">
        <v>27</v>
      </c>
      <c r="B103" s="964"/>
      <c r="C103" s="977" t="s">
        <v>11032</v>
      </c>
      <c r="D103" s="966" t="s">
        <v>11026</v>
      </c>
      <c r="E103" s="967" t="s">
        <v>807</v>
      </c>
      <c r="F103" s="968">
        <v>10</v>
      </c>
      <c r="G103" s="67"/>
      <c r="H103" s="970">
        <f t="shared" si="4"/>
        <v>0</v>
      </c>
      <c r="I103" s="966"/>
    </row>
    <row r="104" spans="1:9" ht="24" x14ac:dyDescent="0.2">
      <c r="A104" s="989"/>
      <c r="B104" s="973"/>
      <c r="C104" s="990"/>
      <c r="D104" s="991" t="s">
        <v>11800</v>
      </c>
      <c r="E104" s="992"/>
      <c r="F104" s="993"/>
      <c r="G104" s="992"/>
      <c r="H104" s="992"/>
      <c r="I104" s="1006"/>
    </row>
    <row r="105" spans="1:9" ht="12" x14ac:dyDescent="0.2">
      <c r="A105" s="989"/>
      <c r="B105" s="973"/>
      <c r="C105" s="990"/>
      <c r="D105" s="991" t="s">
        <v>7749</v>
      </c>
      <c r="E105" s="992"/>
      <c r="F105" s="993"/>
      <c r="G105" s="992"/>
      <c r="H105" s="992"/>
      <c r="I105" s="1006"/>
    </row>
    <row r="106" spans="1:9" s="46" customFormat="1" ht="24.95" customHeight="1" x14ac:dyDescent="0.25">
      <c r="A106" s="767"/>
      <c r="B106" s="768"/>
      <c r="C106" s="769" t="s">
        <v>10875</v>
      </c>
      <c r="D106" s="769" t="s">
        <v>10876</v>
      </c>
      <c r="E106" s="770"/>
      <c r="F106" s="771"/>
      <c r="G106" s="771"/>
      <c r="H106" s="772">
        <f>SUM(H107:H256)</f>
        <v>0</v>
      </c>
      <c r="I106" s="773"/>
    </row>
    <row r="107" spans="1:9" s="46" customFormat="1" ht="24.95" customHeight="1" x14ac:dyDescent="0.25">
      <c r="A107" s="278">
        <v>28</v>
      </c>
      <c r="B107" s="278"/>
      <c r="C107" s="382" t="s">
        <v>11033</v>
      </c>
      <c r="D107" s="280" t="s">
        <v>11034</v>
      </c>
      <c r="E107" s="281" t="s">
        <v>744</v>
      </c>
      <c r="F107" s="282">
        <v>1</v>
      </c>
      <c r="G107" s="67"/>
      <c r="H107" s="254">
        <f t="shared" ref="H107" si="5">ROUND(G107*F107,2)</f>
        <v>0</v>
      </c>
      <c r="I107" s="280"/>
    </row>
    <row r="108" spans="1:9" ht="10.5" customHeight="1" x14ac:dyDescent="0.2">
      <c r="A108" s="178"/>
      <c r="B108" s="221"/>
      <c r="C108" s="213"/>
      <c r="D108" s="214" t="s">
        <v>11035</v>
      </c>
      <c r="E108" s="215"/>
      <c r="F108" s="216"/>
      <c r="G108" s="215"/>
      <c r="H108" s="215"/>
      <c r="I108" s="384"/>
    </row>
    <row r="109" spans="1:9" ht="10.5" customHeight="1" x14ac:dyDescent="0.2">
      <c r="A109" s="178"/>
      <c r="B109" s="221"/>
      <c r="C109" s="213"/>
      <c r="D109" s="214" t="s">
        <v>11036</v>
      </c>
      <c r="E109" s="215"/>
      <c r="F109" s="216"/>
      <c r="G109" s="215"/>
      <c r="H109" s="215"/>
      <c r="I109" s="384"/>
    </row>
    <row r="110" spans="1:9" ht="10.5" customHeight="1" x14ac:dyDescent="0.2">
      <c r="A110" s="178"/>
      <c r="B110" s="221"/>
      <c r="C110" s="213"/>
      <c r="D110" s="214" t="s">
        <v>11037</v>
      </c>
      <c r="E110" s="215"/>
      <c r="F110" s="216"/>
      <c r="G110" s="215"/>
      <c r="H110" s="215"/>
      <c r="I110" s="384"/>
    </row>
    <row r="111" spans="1:9" ht="10.5" customHeight="1" x14ac:dyDescent="0.2">
      <c r="A111" s="178"/>
      <c r="B111" s="221"/>
      <c r="C111" s="213"/>
      <c r="D111" s="214" t="s">
        <v>11038</v>
      </c>
      <c r="E111" s="215"/>
      <c r="F111" s="216"/>
      <c r="G111" s="215"/>
      <c r="H111" s="215"/>
      <c r="I111" s="384"/>
    </row>
    <row r="112" spans="1:9" ht="10.5" customHeight="1" x14ac:dyDescent="0.2">
      <c r="A112" s="178"/>
      <c r="B112" s="221"/>
      <c r="C112" s="213"/>
      <c r="D112" s="214" t="s">
        <v>11039</v>
      </c>
      <c r="E112" s="215"/>
      <c r="F112" s="216"/>
      <c r="G112" s="215"/>
      <c r="H112" s="215"/>
      <c r="I112" s="384"/>
    </row>
    <row r="113" spans="1:9" ht="10.5" customHeight="1" x14ac:dyDescent="0.2">
      <c r="A113" s="178"/>
      <c r="B113" s="221"/>
      <c r="C113" s="213"/>
      <c r="D113" s="214" t="s">
        <v>7801</v>
      </c>
      <c r="E113" s="215"/>
      <c r="F113" s="216"/>
      <c r="G113" s="215"/>
      <c r="H113" s="215"/>
      <c r="I113" s="384"/>
    </row>
    <row r="114" spans="1:9" ht="10.5" customHeight="1" x14ac:dyDescent="0.2">
      <c r="A114" s="178"/>
      <c r="B114" s="221"/>
      <c r="C114" s="213"/>
      <c r="D114" s="214" t="s">
        <v>9314</v>
      </c>
      <c r="E114" s="215"/>
      <c r="F114" s="216"/>
      <c r="G114" s="215"/>
      <c r="H114" s="215"/>
      <c r="I114" s="384"/>
    </row>
    <row r="115" spans="1:9" s="46" customFormat="1" ht="24.95" customHeight="1" x14ac:dyDescent="0.25">
      <c r="A115" s="278">
        <v>29</v>
      </c>
      <c r="B115" s="278"/>
      <c r="C115" s="382" t="s">
        <v>11033</v>
      </c>
      <c r="D115" s="280" t="s">
        <v>11040</v>
      </c>
      <c r="E115" s="281" t="s">
        <v>744</v>
      </c>
      <c r="F115" s="282">
        <v>1</v>
      </c>
      <c r="G115" s="67"/>
      <c r="H115" s="254">
        <f t="shared" ref="H115:H254" si="6">ROUND(G115*F115,2)</f>
        <v>0</v>
      </c>
      <c r="I115" s="280"/>
    </row>
    <row r="116" spans="1:9" ht="10.5" customHeight="1" x14ac:dyDescent="0.2">
      <c r="A116" s="178"/>
      <c r="B116" s="221"/>
      <c r="C116" s="213"/>
      <c r="D116" s="214" t="s">
        <v>11041</v>
      </c>
      <c r="E116" s="215"/>
      <c r="F116" s="216"/>
      <c r="G116" s="215"/>
      <c r="H116" s="215"/>
      <c r="I116" s="384"/>
    </row>
    <row r="117" spans="1:9" ht="10.5" customHeight="1" x14ac:dyDescent="0.2">
      <c r="A117" s="178"/>
      <c r="B117" s="221"/>
      <c r="C117" s="213"/>
      <c r="D117" s="214" t="s">
        <v>11042</v>
      </c>
      <c r="E117" s="215"/>
      <c r="F117" s="216"/>
      <c r="G117" s="215"/>
      <c r="H117" s="215"/>
      <c r="I117" s="384"/>
    </row>
    <row r="118" spans="1:9" ht="10.5" customHeight="1" x14ac:dyDescent="0.2">
      <c r="A118" s="178"/>
      <c r="B118" s="221"/>
      <c r="C118" s="213"/>
      <c r="D118" s="214" t="s">
        <v>11037</v>
      </c>
      <c r="E118" s="215"/>
      <c r="F118" s="216"/>
      <c r="G118" s="215"/>
      <c r="H118" s="215"/>
      <c r="I118" s="384"/>
    </row>
    <row r="119" spans="1:9" ht="10.5" customHeight="1" x14ac:dyDescent="0.2">
      <c r="A119" s="178"/>
      <c r="B119" s="221"/>
      <c r="C119" s="213"/>
      <c r="D119" s="214" t="s">
        <v>11043</v>
      </c>
      <c r="E119" s="215"/>
      <c r="F119" s="216"/>
      <c r="G119" s="215"/>
      <c r="H119" s="215"/>
      <c r="I119" s="384"/>
    </row>
    <row r="120" spans="1:9" ht="10.5" customHeight="1" x14ac:dyDescent="0.2">
      <c r="A120" s="178"/>
      <c r="B120" s="221"/>
      <c r="C120" s="213"/>
      <c r="D120" s="214" t="s">
        <v>11044</v>
      </c>
      <c r="E120" s="215"/>
      <c r="F120" s="216"/>
      <c r="G120" s="215"/>
      <c r="H120" s="215"/>
      <c r="I120" s="384"/>
    </row>
    <row r="121" spans="1:9" ht="10.5" customHeight="1" x14ac:dyDescent="0.2">
      <c r="A121" s="178"/>
      <c r="B121" s="221"/>
      <c r="C121" s="213"/>
      <c r="D121" s="214" t="s">
        <v>7801</v>
      </c>
      <c r="E121" s="215"/>
      <c r="F121" s="216"/>
      <c r="G121" s="215"/>
      <c r="H121" s="215"/>
      <c r="I121" s="384"/>
    </row>
    <row r="122" spans="1:9" ht="10.5" customHeight="1" x14ac:dyDescent="0.2">
      <c r="A122" s="178"/>
      <c r="B122" s="221"/>
      <c r="C122" s="213"/>
      <c r="D122" s="214" t="s">
        <v>9314</v>
      </c>
      <c r="E122" s="215"/>
      <c r="F122" s="216"/>
      <c r="G122" s="215"/>
      <c r="H122" s="215"/>
      <c r="I122" s="384"/>
    </row>
    <row r="123" spans="1:9" s="46" customFormat="1" ht="24.95" customHeight="1" x14ac:dyDescent="0.25">
      <c r="A123" s="278">
        <v>30</v>
      </c>
      <c r="B123" s="278"/>
      <c r="C123" s="382" t="s">
        <v>11033</v>
      </c>
      <c r="D123" s="280" t="s">
        <v>11045</v>
      </c>
      <c r="E123" s="281" t="s">
        <v>744</v>
      </c>
      <c r="F123" s="282">
        <v>1</v>
      </c>
      <c r="G123" s="67"/>
      <c r="H123" s="254">
        <f t="shared" si="6"/>
        <v>0</v>
      </c>
      <c r="I123" s="280"/>
    </row>
    <row r="124" spans="1:9" ht="10.5" customHeight="1" x14ac:dyDescent="0.2">
      <c r="A124" s="178"/>
      <c r="B124" s="221"/>
      <c r="C124" s="213"/>
      <c r="D124" s="214" t="s">
        <v>11035</v>
      </c>
      <c r="E124" s="215"/>
      <c r="F124" s="216"/>
      <c r="G124" s="215"/>
      <c r="H124" s="215"/>
      <c r="I124" s="384"/>
    </row>
    <row r="125" spans="1:9" ht="10.5" customHeight="1" x14ac:dyDescent="0.2">
      <c r="A125" s="178"/>
      <c r="B125" s="221"/>
      <c r="C125" s="213"/>
      <c r="D125" s="214" t="s">
        <v>11036</v>
      </c>
      <c r="E125" s="215"/>
      <c r="F125" s="216"/>
      <c r="G125" s="215"/>
      <c r="H125" s="215"/>
      <c r="I125" s="384"/>
    </row>
    <row r="126" spans="1:9" ht="10.5" customHeight="1" x14ac:dyDescent="0.2">
      <c r="A126" s="178"/>
      <c r="B126" s="221"/>
      <c r="C126" s="213"/>
      <c r="D126" s="214" t="s">
        <v>11037</v>
      </c>
      <c r="E126" s="215"/>
      <c r="F126" s="216"/>
      <c r="G126" s="215"/>
      <c r="H126" s="215"/>
      <c r="I126" s="384"/>
    </row>
    <row r="127" spans="1:9" ht="10.5" customHeight="1" x14ac:dyDescent="0.2">
      <c r="A127" s="178"/>
      <c r="B127" s="221"/>
      <c r="C127" s="213"/>
      <c r="D127" s="214" t="s">
        <v>11038</v>
      </c>
      <c r="E127" s="215"/>
      <c r="F127" s="216"/>
      <c r="G127" s="215"/>
      <c r="H127" s="215"/>
      <c r="I127" s="384"/>
    </row>
    <row r="128" spans="1:9" ht="10.5" customHeight="1" x14ac:dyDescent="0.2">
      <c r="A128" s="178"/>
      <c r="B128" s="221"/>
      <c r="C128" s="213"/>
      <c r="D128" s="214" t="s">
        <v>11039</v>
      </c>
      <c r="E128" s="215"/>
      <c r="F128" s="216"/>
      <c r="G128" s="215"/>
      <c r="H128" s="215"/>
      <c r="I128" s="384"/>
    </row>
    <row r="129" spans="1:9" ht="10.5" customHeight="1" x14ac:dyDescent="0.2">
      <c r="A129" s="178"/>
      <c r="B129" s="221"/>
      <c r="C129" s="213"/>
      <c r="D129" s="214" t="s">
        <v>7801</v>
      </c>
      <c r="E129" s="215"/>
      <c r="F129" s="216"/>
      <c r="G129" s="215"/>
      <c r="H129" s="215"/>
      <c r="I129" s="384"/>
    </row>
    <row r="130" spans="1:9" ht="10.5" customHeight="1" x14ac:dyDescent="0.2">
      <c r="A130" s="178"/>
      <c r="B130" s="221"/>
      <c r="C130" s="213"/>
      <c r="D130" s="214" t="s">
        <v>9314</v>
      </c>
      <c r="E130" s="215"/>
      <c r="F130" s="216"/>
      <c r="G130" s="215"/>
      <c r="H130" s="215"/>
      <c r="I130" s="384"/>
    </row>
    <row r="131" spans="1:9" s="46" customFormat="1" ht="24.95" customHeight="1" x14ac:dyDescent="0.25">
      <c r="A131" s="278">
        <v>31</v>
      </c>
      <c r="B131" s="278"/>
      <c r="C131" s="382" t="s">
        <v>11033</v>
      </c>
      <c r="D131" s="280" t="s">
        <v>11046</v>
      </c>
      <c r="E131" s="281" t="s">
        <v>744</v>
      </c>
      <c r="F131" s="282">
        <v>1</v>
      </c>
      <c r="G131" s="67"/>
      <c r="H131" s="254">
        <f t="shared" si="6"/>
        <v>0</v>
      </c>
      <c r="I131" s="280"/>
    </row>
    <row r="132" spans="1:9" ht="10.5" customHeight="1" x14ac:dyDescent="0.2">
      <c r="A132" s="178"/>
      <c r="B132" s="221"/>
      <c r="C132" s="213"/>
      <c r="D132" s="214" t="s">
        <v>11041</v>
      </c>
      <c r="E132" s="215"/>
      <c r="F132" s="216"/>
      <c r="G132" s="215"/>
      <c r="H132" s="215"/>
      <c r="I132" s="384"/>
    </row>
    <row r="133" spans="1:9" ht="10.5" customHeight="1" x14ac:dyDescent="0.2">
      <c r="A133" s="178"/>
      <c r="B133" s="221"/>
      <c r="C133" s="213"/>
      <c r="D133" s="214" t="s">
        <v>11042</v>
      </c>
      <c r="E133" s="215"/>
      <c r="F133" s="216"/>
      <c r="G133" s="215"/>
      <c r="H133" s="215"/>
      <c r="I133" s="384"/>
    </row>
    <row r="134" spans="1:9" ht="10.5" customHeight="1" x14ac:dyDescent="0.2">
      <c r="A134" s="178"/>
      <c r="B134" s="221"/>
      <c r="C134" s="213"/>
      <c r="D134" s="214" t="s">
        <v>11037</v>
      </c>
      <c r="E134" s="215"/>
      <c r="F134" s="216"/>
      <c r="G134" s="215"/>
      <c r="H134" s="215"/>
      <c r="I134" s="384"/>
    </row>
    <row r="135" spans="1:9" ht="10.5" customHeight="1" x14ac:dyDescent="0.2">
      <c r="A135" s="178"/>
      <c r="B135" s="221"/>
      <c r="C135" s="213"/>
      <c r="D135" s="214" t="s">
        <v>11043</v>
      </c>
      <c r="E135" s="215"/>
      <c r="F135" s="216"/>
      <c r="G135" s="215"/>
      <c r="H135" s="215"/>
      <c r="I135" s="384"/>
    </row>
    <row r="136" spans="1:9" ht="10.5" customHeight="1" x14ac:dyDescent="0.2">
      <c r="A136" s="178"/>
      <c r="B136" s="221"/>
      <c r="C136" s="213"/>
      <c r="D136" s="214" t="s">
        <v>11044</v>
      </c>
      <c r="E136" s="215"/>
      <c r="F136" s="216"/>
      <c r="G136" s="215"/>
      <c r="H136" s="215"/>
      <c r="I136" s="384"/>
    </row>
    <row r="137" spans="1:9" ht="10.5" customHeight="1" x14ac:dyDescent="0.2">
      <c r="A137" s="178"/>
      <c r="B137" s="221"/>
      <c r="C137" s="213"/>
      <c r="D137" s="214" t="s">
        <v>7801</v>
      </c>
      <c r="E137" s="215"/>
      <c r="F137" s="216"/>
      <c r="G137" s="215"/>
      <c r="H137" s="215"/>
      <c r="I137" s="384"/>
    </row>
    <row r="138" spans="1:9" ht="10.5" customHeight="1" x14ac:dyDescent="0.2">
      <c r="A138" s="178"/>
      <c r="B138" s="221"/>
      <c r="C138" s="213"/>
      <c r="D138" s="214" t="s">
        <v>9314</v>
      </c>
      <c r="E138" s="215"/>
      <c r="F138" s="216"/>
      <c r="G138" s="215"/>
      <c r="H138" s="215"/>
      <c r="I138" s="384"/>
    </row>
    <row r="139" spans="1:9" s="46" customFormat="1" ht="24.95" customHeight="1" x14ac:dyDescent="0.25">
      <c r="A139" s="278">
        <v>32</v>
      </c>
      <c r="B139" s="278"/>
      <c r="C139" s="382" t="s">
        <v>11033</v>
      </c>
      <c r="D139" s="280" t="s">
        <v>11047</v>
      </c>
      <c r="E139" s="281" t="s">
        <v>744</v>
      </c>
      <c r="F139" s="282">
        <v>1</v>
      </c>
      <c r="G139" s="67"/>
      <c r="H139" s="254">
        <f t="shared" si="6"/>
        <v>0</v>
      </c>
      <c r="I139" s="280"/>
    </row>
    <row r="140" spans="1:9" ht="10.5" customHeight="1" x14ac:dyDescent="0.2">
      <c r="A140" s="178"/>
      <c r="B140" s="221"/>
      <c r="C140" s="213"/>
      <c r="D140" s="214" t="s">
        <v>11041</v>
      </c>
      <c r="E140" s="215"/>
      <c r="F140" s="216"/>
      <c r="G140" s="215"/>
      <c r="H140" s="215"/>
      <c r="I140" s="384"/>
    </row>
    <row r="141" spans="1:9" ht="10.5" customHeight="1" x14ac:dyDescent="0.2">
      <c r="A141" s="178"/>
      <c r="B141" s="221"/>
      <c r="C141" s="213"/>
      <c r="D141" s="214" t="s">
        <v>11042</v>
      </c>
      <c r="E141" s="215"/>
      <c r="F141" s="216"/>
      <c r="G141" s="215"/>
      <c r="H141" s="215"/>
      <c r="I141" s="384"/>
    </row>
    <row r="142" spans="1:9" ht="10.5" customHeight="1" x14ac:dyDescent="0.2">
      <c r="A142" s="178"/>
      <c r="B142" s="221"/>
      <c r="C142" s="213"/>
      <c r="D142" s="214" t="s">
        <v>11037</v>
      </c>
      <c r="E142" s="215"/>
      <c r="F142" s="216"/>
      <c r="G142" s="215"/>
      <c r="H142" s="215"/>
      <c r="I142" s="384"/>
    </row>
    <row r="143" spans="1:9" ht="10.5" customHeight="1" x14ac:dyDescent="0.2">
      <c r="A143" s="178"/>
      <c r="B143" s="221"/>
      <c r="C143" s="213"/>
      <c r="D143" s="214" t="s">
        <v>11043</v>
      </c>
      <c r="E143" s="215"/>
      <c r="F143" s="216"/>
      <c r="G143" s="215"/>
      <c r="H143" s="215"/>
      <c r="I143" s="384"/>
    </row>
    <row r="144" spans="1:9" ht="10.5" customHeight="1" x14ac:dyDescent="0.2">
      <c r="A144" s="178"/>
      <c r="B144" s="221"/>
      <c r="C144" s="213"/>
      <c r="D144" s="214" t="s">
        <v>11044</v>
      </c>
      <c r="E144" s="215"/>
      <c r="F144" s="216"/>
      <c r="G144" s="215"/>
      <c r="H144" s="215"/>
      <c r="I144" s="384"/>
    </row>
    <row r="145" spans="1:9" ht="10.5" customHeight="1" x14ac:dyDescent="0.2">
      <c r="A145" s="178"/>
      <c r="B145" s="221"/>
      <c r="C145" s="213"/>
      <c r="D145" s="214" t="s">
        <v>7801</v>
      </c>
      <c r="E145" s="215"/>
      <c r="F145" s="216"/>
      <c r="G145" s="215"/>
      <c r="H145" s="215"/>
      <c r="I145" s="384"/>
    </row>
    <row r="146" spans="1:9" ht="10.5" customHeight="1" x14ac:dyDescent="0.2">
      <c r="A146" s="178"/>
      <c r="B146" s="221"/>
      <c r="C146" s="213"/>
      <c r="D146" s="214" t="s">
        <v>9314</v>
      </c>
      <c r="E146" s="215"/>
      <c r="F146" s="216"/>
      <c r="G146" s="215"/>
      <c r="H146" s="215"/>
      <c r="I146" s="384"/>
    </row>
    <row r="147" spans="1:9" s="46" customFormat="1" ht="24.95" customHeight="1" x14ac:dyDescent="0.25">
      <c r="A147" s="278">
        <v>33</v>
      </c>
      <c r="B147" s="278"/>
      <c r="C147" s="382" t="s">
        <v>11033</v>
      </c>
      <c r="D147" s="280" t="s">
        <v>11048</v>
      </c>
      <c r="E147" s="281" t="s">
        <v>744</v>
      </c>
      <c r="F147" s="282">
        <v>1</v>
      </c>
      <c r="G147" s="67"/>
      <c r="H147" s="254">
        <f t="shared" si="6"/>
        <v>0</v>
      </c>
      <c r="I147" s="280"/>
    </row>
    <row r="148" spans="1:9" ht="10.5" customHeight="1" x14ac:dyDescent="0.2">
      <c r="A148" s="178"/>
      <c r="B148" s="221"/>
      <c r="C148" s="213"/>
      <c r="D148" s="214" t="s">
        <v>11035</v>
      </c>
      <c r="E148" s="215"/>
      <c r="F148" s="216"/>
      <c r="G148" s="215"/>
      <c r="H148" s="215"/>
      <c r="I148" s="384"/>
    </row>
    <row r="149" spans="1:9" ht="10.5" customHeight="1" x14ac:dyDescent="0.2">
      <c r="A149" s="178"/>
      <c r="B149" s="221"/>
      <c r="C149" s="213"/>
      <c r="D149" s="214" t="s">
        <v>11036</v>
      </c>
      <c r="E149" s="215"/>
      <c r="F149" s="216"/>
      <c r="G149" s="215"/>
      <c r="H149" s="215"/>
      <c r="I149" s="384"/>
    </row>
    <row r="150" spans="1:9" ht="10.5" customHeight="1" x14ac:dyDescent="0.2">
      <c r="A150" s="178"/>
      <c r="B150" s="221"/>
      <c r="C150" s="213"/>
      <c r="D150" s="214" t="s">
        <v>11037</v>
      </c>
      <c r="E150" s="215"/>
      <c r="F150" s="216"/>
      <c r="G150" s="215"/>
      <c r="H150" s="215"/>
      <c r="I150" s="384"/>
    </row>
    <row r="151" spans="1:9" ht="10.5" customHeight="1" x14ac:dyDescent="0.2">
      <c r="A151" s="178"/>
      <c r="B151" s="221"/>
      <c r="C151" s="213"/>
      <c r="D151" s="214" t="s">
        <v>11038</v>
      </c>
      <c r="E151" s="215"/>
      <c r="F151" s="216"/>
      <c r="G151" s="215"/>
      <c r="H151" s="215"/>
      <c r="I151" s="384"/>
    </row>
    <row r="152" spans="1:9" ht="10.5" customHeight="1" x14ac:dyDescent="0.2">
      <c r="A152" s="178"/>
      <c r="B152" s="221"/>
      <c r="C152" s="213"/>
      <c r="D152" s="214" t="s">
        <v>11039</v>
      </c>
      <c r="E152" s="215"/>
      <c r="F152" s="216"/>
      <c r="G152" s="215"/>
      <c r="H152" s="215"/>
      <c r="I152" s="384"/>
    </row>
    <row r="153" spans="1:9" ht="10.5" customHeight="1" x14ac:dyDescent="0.2">
      <c r="A153" s="178"/>
      <c r="B153" s="221"/>
      <c r="C153" s="213"/>
      <c r="D153" s="214" t="s">
        <v>7801</v>
      </c>
      <c r="E153" s="215"/>
      <c r="F153" s="216"/>
      <c r="G153" s="215"/>
      <c r="H153" s="215"/>
      <c r="I153" s="384"/>
    </row>
    <row r="154" spans="1:9" ht="10.5" customHeight="1" x14ac:dyDescent="0.2">
      <c r="A154" s="178"/>
      <c r="B154" s="221"/>
      <c r="C154" s="213"/>
      <c r="D154" s="214" t="s">
        <v>9314</v>
      </c>
      <c r="E154" s="215"/>
      <c r="F154" s="216"/>
      <c r="G154" s="215"/>
      <c r="H154" s="215"/>
      <c r="I154" s="384"/>
    </row>
    <row r="155" spans="1:9" s="46" customFormat="1" ht="24.95" customHeight="1" x14ac:dyDescent="0.25">
      <c r="A155" s="278">
        <v>34</v>
      </c>
      <c r="B155" s="278"/>
      <c r="C155" s="382" t="s">
        <v>11033</v>
      </c>
      <c r="D155" s="280" t="s">
        <v>11049</v>
      </c>
      <c r="E155" s="281" t="s">
        <v>744</v>
      </c>
      <c r="F155" s="282">
        <v>1</v>
      </c>
      <c r="G155" s="67"/>
      <c r="H155" s="254">
        <f t="shared" si="6"/>
        <v>0</v>
      </c>
      <c r="I155" s="280"/>
    </row>
    <row r="156" spans="1:9" ht="10.5" customHeight="1" x14ac:dyDescent="0.2">
      <c r="A156" s="178"/>
      <c r="B156" s="221"/>
      <c r="C156" s="213"/>
      <c r="D156" s="214" t="s">
        <v>11041</v>
      </c>
      <c r="E156" s="215"/>
      <c r="F156" s="216"/>
      <c r="G156" s="215"/>
      <c r="H156" s="215"/>
      <c r="I156" s="384"/>
    </row>
    <row r="157" spans="1:9" ht="10.5" customHeight="1" x14ac:dyDescent="0.2">
      <c r="A157" s="178"/>
      <c r="B157" s="221"/>
      <c r="C157" s="213"/>
      <c r="D157" s="214" t="s">
        <v>11042</v>
      </c>
      <c r="E157" s="215"/>
      <c r="F157" s="216"/>
      <c r="G157" s="215"/>
      <c r="H157" s="215"/>
      <c r="I157" s="384"/>
    </row>
    <row r="158" spans="1:9" ht="10.5" customHeight="1" x14ac:dyDescent="0.2">
      <c r="A158" s="178"/>
      <c r="B158" s="221"/>
      <c r="C158" s="213"/>
      <c r="D158" s="214" t="s">
        <v>11037</v>
      </c>
      <c r="E158" s="215"/>
      <c r="F158" s="216"/>
      <c r="G158" s="215"/>
      <c r="H158" s="215"/>
      <c r="I158" s="384"/>
    </row>
    <row r="159" spans="1:9" ht="10.5" customHeight="1" x14ac:dyDescent="0.2">
      <c r="A159" s="178"/>
      <c r="B159" s="221"/>
      <c r="C159" s="213"/>
      <c r="D159" s="214" t="s">
        <v>11043</v>
      </c>
      <c r="E159" s="215"/>
      <c r="F159" s="216"/>
      <c r="G159" s="215"/>
      <c r="H159" s="215"/>
      <c r="I159" s="384"/>
    </row>
    <row r="160" spans="1:9" ht="10.5" customHeight="1" x14ac:dyDescent="0.2">
      <c r="A160" s="178"/>
      <c r="B160" s="221"/>
      <c r="C160" s="213"/>
      <c r="D160" s="214" t="s">
        <v>11044</v>
      </c>
      <c r="E160" s="215"/>
      <c r="F160" s="216"/>
      <c r="G160" s="215"/>
      <c r="H160" s="215"/>
      <c r="I160" s="384"/>
    </row>
    <row r="161" spans="1:9" ht="10.5" customHeight="1" x14ac:dyDescent="0.2">
      <c r="A161" s="178"/>
      <c r="B161" s="221"/>
      <c r="C161" s="213"/>
      <c r="D161" s="214" t="s">
        <v>7801</v>
      </c>
      <c r="E161" s="215"/>
      <c r="F161" s="216"/>
      <c r="G161" s="215"/>
      <c r="H161" s="215"/>
      <c r="I161" s="384"/>
    </row>
    <row r="162" spans="1:9" ht="10.5" customHeight="1" x14ac:dyDescent="0.2">
      <c r="A162" s="178"/>
      <c r="B162" s="221"/>
      <c r="C162" s="213"/>
      <c r="D162" s="214" t="s">
        <v>9314</v>
      </c>
      <c r="E162" s="215"/>
      <c r="F162" s="216"/>
      <c r="G162" s="215"/>
      <c r="H162" s="215"/>
      <c r="I162" s="384"/>
    </row>
    <row r="163" spans="1:9" s="46" customFormat="1" ht="24.95" customHeight="1" x14ac:dyDescent="0.25">
      <c r="A163" s="278">
        <v>35</v>
      </c>
      <c r="B163" s="278"/>
      <c r="C163" s="382" t="s">
        <v>11033</v>
      </c>
      <c r="D163" s="280" t="s">
        <v>11050</v>
      </c>
      <c r="E163" s="281" t="s">
        <v>744</v>
      </c>
      <c r="F163" s="282">
        <v>1</v>
      </c>
      <c r="G163" s="67"/>
      <c r="H163" s="254">
        <f t="shared" si="6"/>
        <v>0</v>
      </c>
      <c r="I163" s="280"/>
    </row>
    <row r="164" spans="1:9" ht="10.5" customHeight="1" x14ac:dyDescent="0.2">
      <c r="A164" s="178"/>
      <c r="B164" s="221"/>
      <c r="C164" s="213"/>
      <c r="D164" s="214" t="s">
        <v>11035</v>
      </c>
      <c r="E164" s="215"/>
      <c r="F164" s="216"/>
      <c r="G164" s="215"/>
      <c r="H164" s="215"/>
      <c r="I164" s="384"/>
    </row>
    <row r="165" spans="1:9" ht="10.5" customHeight="1" x14ac:dyDescent="0.2">
      <c r="A165" s="178"/>
      <c r="B165" s="221"/>
      <c r="C165" s="213"/>
      <c r="D165" s="214" t="s">
        <v>11036</v>
      </c>
      <c r="E165" s="215"/>
      <c r="F165" s="216"/>
      <c r="G165" s="215"/>
      <c r="H165" s="215"/>
      <c r="I165" s="384"/>
    </row>
    <row r="166" spans="1:9" ht="10.5" customHeight="1" x14ac:dyDescent="0.2">
      <c r="A166" s="178"/>
      <c r="B166" s="221"/>
      <c r="C166" s="213"/>
      <c r="D166" s="214" t="s">
        <v>11037</v>
      </c>
      <c r="E166" s="215"/>
      <c r="F166" s="216"/>
      <c r="G166" s="215"/>
      <c r="H166" s="215"/>
      <c r="I166" s="384"/>
    </row>
    <row r="167" spans="1:9" ht="10.5" customHeight="1" x14ac:dyDescent="0.2">
      <c r="A167" s="178"/>
      <c r="B167" s="221"/>
      <c r="C167" s="213"/>
      <c r="D167" s="214" t="s">
        <v>11038</v>
      </c>
      <c r="E167" s="215"/>
      <c r="F167" s="216"/>
      <c r="G167" s="215"/>
      <c r="H167" s="215"/>
      <c r="I167" s="384"/>
    </row>
    <row r="168" spans="1:9" ht="10.5" customHeight="1" x14ac:dyDescent="0.2">
      <c r="A168" s="178"/>
      <c r="B168" s="221"/>
      <c r="C168" s="213"/>
      <c r="D168" s="214" t="s">
        <v>11039</v>
      </c>
      <c r="E168" s="215"/>
      <c r="F168" s="216"/>
      <c r="G168" s="215"/>
      <c r="H168" s="215"/>
      <c r="I168" s="384"/>
    </row>
    <row r="169" spans="1:9" ht="10.5" customHeight="1" x14ac:dyDescent="0.2">
      <c r="A169" s="178"/>
      <c r="B169" s="221"/>
      <c r="C169" s="213"/>
      <c r="D169" s="214" t="s">
        <v>7801</v>
      </c>
      <c r="E169" s="215"/>
      <c r="F169" s="216"/>
      <c r="G169" s="215"/>
      <c r="H169" s="215"/>
      <c r="I169" s="384"/>
    </row>
    <row r="170" spans="1:9" ht="10.5" customHeight="1" x14ac:dyDescent="0.2">
      <c r="A170" s="178"/>
      <c r="B170" s="221"/>
      <c r="C170" s="213"/>
      <c r="D170" s="214" t="s">
        <v>9314</v>
      </c>
      <c r="E170" s="215"/>
      <c r="F170" s="216"/>
      <c r="G170" s="215"/>
      <c r="H170" s="215"/>
      <c r="I170" s="384"/>
    </row>
    <row r="171" spans="1:9" s="46" customFormat="1" ht="24.95" customHeight="1" x14ac:dyDescent="0.25">
      <c r="A171" s="278">
        <v>36</v>
      </c>
      <c r="B171" s="278"/>
      <c r="C171" s="382" t="s">
        <v>11033</v>
      </c>
      <c r="D171" s="280" t="s">
        <v>11051</v>
      </c>
      <c r="E171" s="281" t="s">
        <v>744</v>
      </c>
      <c r="F171" s="282">
        <v>1</v>
      </c>
      <c r="G171" s="67"/>
      <c r="H171" s="254">
        <f t="shared" si="6"/>
        <v>0</v>
      </c>
      <c r="I171" s="280"/>
    </row>
    <row r="172" spans="1:9" ht="10.5" customHeight="1" x14ac:dyDescent="0.2">
      <c r="A172" s="178"/>
      <c r="B172" s="221"/>
      <c r="C172" s="213"/>
      <c r="D172" s="214" t="s">
        <v>11035</v>
      </c>
      <c r="E172" s="215"/>
      <c r="F172" s="216"/>
      <c r="G172" s="215"/>
      <c r="H172" s="215"/>
      <c r="I172" s="384"/>
    </row>
    <row r="173" spans="1:9" ht="10.5" customHeight="1" x14ac:dyDescent="0.2">
      <c r="A173" s="178"/>
      <c r="B173" s="221"/>
      <c r="C173" s="213"/>
      <c r="D173" s="214" t="s">
        <v>11036</v>
      </c>
      <c r="E173" s="215"/>
      <c r="F173" s="216"/>
      <c r="G173" s="215"/>
      <c r="H173" s="215"/>
      <c r="I173" s="384"/>
    </row>
    <row r="174" spans="1:9" ht="10.5" customHeight="1" x14ac:dyDescent="0.2">
      <c r="A174" s="178"/>
      <c r="B174" s="221"/>
      <c r="C174" s="213"/>
      <c r="D174" s="214" t="s">
        <v>11037</v>
      </c>
      <c r="E174" s="215"/>
      <c r="F174" s="216"/>
      <c r="G174" s="215"/>
      <c r="H174" s="215"/>
      <c r="I174" s="384"/>
    </row>
    <row r="175" spans="1:9" ht="10.5" customHeight="1" x14ac:dyDescent="0.2">
      <c r="A175" s="178"/>
      <c r="B175" s="221"/>
      <c r="C175" s="213"/>
      <c r="D175" s="214" t="s">
        <v>11038</v>
      </c>
      <c r="E175" s="215"/>
      <c r="F175" s="216"/>
      <c r="G175" s="215"/>
      <c r="H175" s="215"/>
      <c r="I175" s="384"/>
    </row>
    <row r="176" spans="1:9" ht="10.5" customHeight="1" x14ac:dyDescent="0.2">
      <c r="A176" s="178"/>
      <c r="B176" s="221"/>
      <c r="C176" s="213"/>
      <c r="D176" s="214" t="s">
        <v>11039</v>
      </c>
      <c r="E176" s="215"/>
      <c r="F176" s="216"/>
      <c r="G176" s="215"/>
      <c r="H176" s="215"/>
      <c r="I176" s="384"/>
    </row>
    <row r="177" spans="1:9" ht="10.5" customHeight="1" x14ac:dyDescent="0.2">
      <c r="A177" s="178"/>
      <c r="B177" s="221"/>
      <c r="C177" s="213"/>
      <c r="D177" s="214" t="s">
        <v>7801</v>
      </c>
      <c r="E177" s="215"/>
      <c r="F177" s="216"/>
      <c r="G177" s="215"/>
      <c r="H177" s="215"/>
      <c r="I177" s="384"/>
    </row>
    <row r="178" spans="1:9" ht="10.5" customHeight="1" x14ac:dyDescent="0.2">
      <c r="A178" s="178"/>
      <c r="B178" s="221"/>
      <c r="C178" s="213"/>
      <c r="D178" s="214" t="s">
        <v>9314</v>
      </c>
      <c r="E178" s="215"/>
      <c r="F178" s="216"/>
      <c r="G178" s="215"/>
      <c r="H178" s="215"/>
      <c r="I178" s="384"/>
    </row>
    <row r="179" spans="1:9" s="46" customFormat="1" ht="24.95" customHeight="1" x14ac:dyDescent="0.25">
      <c r="A179" s="278">
        <v>37</v>
      </c>
      <c r="B179" s="278"/>
      <c r="C179" s="382" t="s">
        <v>11033</v>
      </c>
      <c r="D179" s="280" t="s">
        <v>11052</v>
      </c>
      <c r="E179" s="281" t="s">
        <v>744</v>
      </c>
      <c r="F179" s="282">
        <v>1</v>
      </c>
      <c r="G179" s="67"/>
      <c r="H179" s="254">
        <f t="shared" si="6"/>
        <v>0</v>
      </c>
      <c r="I179" s="280"/>
    </row>
    <row r="180" spans="1:9" ht="10.5" customHeight="1" x14ac:dyDescent="0.2">
      <c r="A180" s="178"/>
      <c r="B180" s="221"/>
      <c r="C180" s="213"/>
      <c r="D180" s="214" t="s">
        <v>11041</v>
      </c>
      <c r="E180" s="215"/>
      <c r="F180" s="216"/>
      <c r="G180" s="215"/>
      <c r="H180" s="215"/>
      <c r="I180" s="384"/>
    </row>
    <row r="181" spans="1:9" ht="10.5" customHeight="1" x14ac:dyDescent="0.2">
      <c r="A181" s="178"/>
      <c r="B181" s="221"/>
      <c r="C181" s="213"/>
      <c r="D181" s="214" t="s">
        <v>11042</v>
      </c>
      <c r="E181" s="215"/>
      <c r="F181" s="216"/>
      <c r="G181" s="215"/>
      <c r="H181" s="215"/>
      <c r="I181" s="384"/>
    </row>
    <row r="182" spans="1:9" ht="10.5" customHeight="1" x14ac:dyDescent="0.2">
      <c r="A182" s="178"/>
      <c r="B182" s="221"/>
      <c r="C182" s="213"/>
      <c r="D182" s="214" t="s">
        <v>11037</v>
      </c>
      <c r="E182" s="215"/>
      <c r="F182" s="216"/>
      <c r="G182" s="215"/>
      <c r="H182" s="215"/>
      <c r="I182" s="384"/>
    </row>
    <row r="183" spans="1:9" ht="10.5" customHeight="1" x14ac:dyDescent="0.2">
      <c r="A183" s="178"/>
      <c r="B183" s="221"/>
      <c r="C183" s="213"/>
      <c r="D183" s="214" t="s">
        <v>11043</v>
      </c>
      <c r="E183" s="215"/>
      <c r="F183" s="216"/>
      <c r="G183" s="215"/>
      <c r="H183" s="215"/>
      <c r="I183" s="384"/>
    </row>
    <row r="184" spans="1:9" ht="10.5" customHeight="1" x14ac:dyDescent="0.2">
      <c r="A184" s="178"/>
      <c r="B184" s="221"/>
      <c r="C184" s="213"/>
      <c r="D184" s="214" t="s">
        <v>11044</v>
      </c>
      <c r="E184" s="215"/>
      <c r="F184" s="216"/>
      <c r="G184" s="215"/>
      <c r="H184" s="215"/>
      <c r="I184" s="384"/>
    </row>
    <row r="185" spans="1:9" ht="10.5" customHeight="1" x14ac:dyDescent="0.2">
      <c r="A185" s="178"/>
      <c r="B185" s="221"/>
      <c r="C185" s="213"/>
      <c r="D185" s="214" t="s">
        <v>7801</v>
      </c>
      <c r="E185" s="215"/>
      <c r="F185" s="216"/>
      <c r="G185" s="215"/>
      <c r="H185" s="215"/>
      <c r="I185" s="384"/>
    </row>
    <row r="186" spans="1:9" ht="10.5" customHeight="1" x14ac:dyDescent="0.2">
      <c r="A186" s="178"/>
      <c r="B186" s="221"/>
      <c r="C186" s="213"/>
      <c r="D186" s="214" t="s">
        <v>9314</v>
      </c>
      <c r="E186" s="215"/>
      <c r="F186" s="216"/>
      <c r="G186" s="215"/>
      <c r="H186" s="215"/>
      <c r="I186" s="384"/>
    </row>
    <row r="187" spans="1:9" s="46" customFormat="1" ht="24.95" customHeight="1" x14ac:dyDescent="0.25">
      <c r="A187" s="278">
        <v>38</v>
      </c>
      <c r="B187" s="278"/>
      <c r="C187" s="382" t="s">
        <v>11033</v>
      </c>
      <c r="D187" s="280" t="s">
        <v>11053</v>
      </c>
      <c r="E187" s="281" t="s">
        <v>744</v>
      </c>
      <c r="F187" s="282">
        <v>1</v>
      </c>
      <c r="G187" s="67"/>
      <c r="H187" s="254">
        <f t="shared" si="6"/>
        <v>0</v>
      </c>
      <c r="I187" s="280"/>
    </row>
    <row r="188" spans="1:9" ht="10.5" customHeight="1" x14ac:dyDescent="0.2">
      <c r="A188" s="178"/>
      <c r="B188" s="221"/>
      <c r="C188" s="213"/>
      <c r="D188" s="214" t="s">
        <v>11041</v>
      </c>
      <c r="E188" s="215"/>
      <c r="F188" s="216"/>
      <c r="G188" s="215"/>
      <c r="H188" s="215"/>
      <c r="I188" s="384"/>
    </row>
    <row r="189" spans="1:9" ht="10.5" customHeight="1" x14ac:dyDescent="0.2">
      <c r="A189" s="178"/>
      <c r="B189" s="221"/>
      <c r="C189" s="213"/>
      <c r="D189" s="214" t="s">
        <v>11042</v>
      </c>
      <c r="E189" s="215"/>
      <c r="F189" s="216"/>
      <c r="G189" s="215"/>
      <c r="H189" s="215"/>
      <c r="I189" s="384"/>
    </row>
    <row r="190" spans="1:9" ht="10.5" customHeight="1" x14ac:dyDescent="0.2">
      <c r="A190" s="178"/>
      <c r="B190" s="221"/>
      <c r="C190" s="213"/>
      <c r="D190" s="214" t="s">
        <v>11037</v>
      </c>
      <c r="E190" s="215"/>
      <c r="F190" s="216"/>
      <c r="G190" s="215"/>
      <c r="H190" s="215"/>
      <c r="I190" s="384"/>
    </row>
    <row r="191" spans="1:9" ht="10.5" customHeight="1" x14ac:dyDescent="0.2">
      <c r="A191" s="178"/>
      <c r="B191" s="221"/>
      <c r="C191" s="213"/>
      <c r="D191" s="214" t="s">
        <v>11043</v>
      </c>
      <c r="E191" s="215"/>
      <c r="F191" s="216"/>
      <c r="G191" s="215"/>
      <c r="H191" s="215"/>
      <c r="I191" s="384"/>
    </row>
    <row r="192" spans="1:9" ht="10.5" customHeight="1" x14ac:dyDescent="0.2">
      <c r="A192" s="178"/>
      <c r="B192" s="221"/>
      <c r="C192" s="213"/>
      <c r="D192" s="214" t="s">
        <v>11044</v>
      </c>
      <c r="E192" s="215"/>
      <c r="F192" s="216"/>
      <c r="G192" s="215"/>
      <c r="H192" s="215"/>
      <c r="I192" s="384"/>
    </row>
    <row r="193" spans="1:9" ht="10.5" customHeight="1" x14ac:dyDescent="0.2">
      <c r="A193" s="178"/>
      <c r="B193" s="221"/>
      <c r="C193" s="213"/>
      <c r="D193" s="214" t="s">
        <v>7801</v>
      </c>
      <c r="E193" s="215"/>
      <c r="F193" s="216"/>
      <c r="G193" s="215"/>
      <c r="H193" s="215"/>
      <c r="I193" s="384"/>
    </row>
    <row r="194" spans="1:9" ht="10.5" customHeight="1" x14ac:dyDescent="0.2">
      <c r="A194" s="178"/>
      <c r="B194" s="221"/>
      <c r="C194" s="213"/>
      <c r="D194" s="214" t="s">
        <v>9314</v>
      </c>
      <c r="E194" s="215"/>
      <c r="F194" s="216"/>
      <c r="G194" s="215"/>
      <c r="H194" s="215"/>
      <c r="I194" s="384"/>
    </row>
    <row r="195" spans="1:9" s="46" customFormat="1" ht="24.95" customHeight="1" x14ac:dyDescent="0.25">
      <c r="A195" s="278">
        <v>39</v>
      </c>
      <c r="B195" s="278"/>
      <c r="C195" s="382" t="s">
        <v>11033</v>
      </c>
      <c r="D195" s="280" t="s">
        <v>11054</v>
      </c>
      <c r="E195" s="281" t="s">
        <v>744</v>
      </c>
      <c r="F195" s="282">
        <v>1</v>
      </c>
      <c r="G195" s="67"/>
      <c r="H195" s="254">
        <f t="shared" si="6"/>
        <v>0</v>
      </c>
      <c r="I195" s="280"/>
    </row>
    <row r="196" spans="1:9" ht="10.5" customHeight="1" x14ac:dyDescent="0.2">
      <c r="A196" s="178"/>
      <c r="B196" s="221"/>
      <c r="C196" s="213"/>
      <c r="D196" s="214" t="s">
        <v>11035</v>
      </c>
      <c r="E196" s="215"/>
      <c r="F196" s="216"/>
      <c r="G196" s="215"/>
      <c r="H196" s="215"/>
      <c r="I196" s="384"/>
    </row>
    <row r="197" spans="1:9" ht="10.5" customHeight="1" x14ac:dyDescent="0.2">
      <c r="A197" s="178"/>
      <c r="B197" s="221"/>
      <c r="C197" s="213"/>
      <c r="D197" s="214" t="s">
        <v>11036</v>
      </c>
      <c r="E197" s="215"/>
      <c r="F197" s="216"/>
      <c r="G197" s="215"/>
      <c r="H197" s="215"/>
      <c r="I197" s="384"/>
    </row>
    <row r="198" spans="1:9" ht="10.5" customHeight="1" x14ac:dyDescent="0.2">
      <c r="A198" s="178"/>
      <c r="B198" s="221"/>
      <c r="C198" s="213"/>
      <c r="D198" s="214" t="s">
        <v>11037</v>
      </c>
      <c r="E198" s="215"/>
      <c r="F198" s="216"/>
      <c r="G198" s="215"/>
      <c r="H198" s="215"/>
      <c r="I198" s="384"/>
    </row>
    <row r="199" spans="1:9" ht="10.5" customHeight="1" x14ac:dyDescent="0.2">
      <c r="A199" s="178"/>
      <c r="B199" s="221"/>
      <c r="C199" s="213"/>
      <c r="D199" s="214" t="s">
        <v>11038</v>
      </c>
      <c r="E199" s="215"/>
      <c r="F199" s="216"/>
      <c r="G199" s="215"/>
      <c r="H199" s="215"/>
      <c r="I199" s="384"/>
    </row>
    <row r="200" spans="1:9" ht="10.5" customHeight="1" x14ac:dyDescent="0.2">
      <c r="A200" s="178"/>
      <c r="B200" s="221"/>
      <c r="C200" s="213"/>
      <c r="D200" s="214" t="s">
        <v>11039</v>
      </c>
      <c r="E200" s="215"/>
      <c r="F200" s="216"/>
      <c r="G200" s="215"/>
      <c r="H200" s="215"/>
      <c r="I200" s="384"/>
    </row>
    <row r="201" spans="1:9" ht="10.5" customHeight="1" x14ac:dyDescent="0.2">
      <c r="A201" s="178"/>
      <c r="B201" s="221"/>
      <c r="C201" s="213"/>
      <c r="D201" s="214" t="s">
        <v>7801</v>
      </c>
      <c r="E201" s="215"/>
      <c r="F201" s="216"/>
      <c r="G201" s="215"/>
      <c r="H201" s="215"/>
      <c r="I201" s="384"/>
    </row>
    <row r="202" spans="1:9" ht="10.5" customHeight="1" x14ac:dyDescent="0.2">
      <c r="A202" s="178"/>
      <c r="B202" s="221"/>
      <c r="C202" s="213"/>
      <c r="D202" s="214" t="s">
        <v>9314</v>
      </c>
      <c r="E202" s="215"/>
      <c r="F202" s="216"/>
      <c r="G202" s="215"/>
      <c r="H202" s="215"/>
      <c r="I202" s="384"/>
    </row>
    <row r="203" spans="1:9" s="46" customFormat="1" ht="24.95" customHeight="1" x14ac:dyDescent="0.25">
      <c r="A203" s="278">
        <v>40</v>
      </c>
      <c r="B203" s="278"/>
      <c r="C203" s="382" t="s">
        <v>11055</v>
      </c>
      <c r="D203" s="280" t="s">
        <v>11779</v>
      </c>
      <c r="E203" s="281" t="s">
        <v>744</v>
      </c>
      <c r="F203" s="282">
        <v>12</v>
      </c>
      <c r="G203" s="67"/>
      <c r="H203" s="254">
        <f t="shared" si="6"/>
        <v>0</v>
      </c>
      <c r="I203" s="280"/>
    </row>
    <row r="204" spans="1:9" ht="12" x14ac:dyDescent="0.2">
      <c r="A204" s="178"/>
      <c r="B204" s="221"/>
      <c r="C204" s="213"/>
      <c r="D204" s="214" t="s">
        <v>11056</v>
      </c>
      <c r="E204" s="215"/>
      <c r="F204" s="216"/>
      <c r="G204" s="215"/>
      <c r="H204" s="215"/>
      <c r="I204" s="384"/>
    </row>
    <row r="205" spans="1:9" ht="12" x14ac:dyDescent="0.2">
      <c r="A205" s="178"/>
      <c r="B205" s="221"/>
      <c r="C205" s="213"/>
      <c r="D205" s="214" t="s">
        <v>9314</v>
      </c>
      <c r="E205" s="215"/>
      <c r="F205" s="216"/>
      <c r="G205" s="215"/>
      <c r="H205" s="215"/>
      <c r="I205" s="384"/>
    </row>
    <row r="206" spans="1:9" s="46" customFormat="1" ht="24.95" customHeight="1" x14ac:dyDescent="0.25">
      <c r="A206" s="278">
        <v>41</v>
      </c>
      <c r="B206" s="278"/>
      <c r="C206" s="382" t="s">
        <v>11057</v>
      </c>
      <c r="D206" s="280" t="s">
        <v>11780</v>
      </c>
      <c r="E206" s="281" t="s">
        <v>744</v>
      </c>
      <c r="F206" s="282">
        <v>24</v>
      </c>
      <c r="G206" s="67"/>
      <c r="H206" s="254">
        <f t="shared" si="6"/>
        <v>0</v>
      </c>
      <c r="I206" s="280"/>
    </row>
    <row r="207" spans="1:9" ht="12" x14ac:dyDescent="0.2">
      <c r="A207" s="178"/>
      <c r="B207" s="221"/>
      <c r="C207" s="213"/>
      <c r="D207" s="214" t="s">
        <v>7801</v>
      </c>
      <c r="E207" s="215"/>
      <c r="F207" s="216"/>
      <c r="G207" s="215"/>
      <c r="H207" s="215"/>
      <c r="I207" s="384"/>
    </row>
    <row r="208" spans="1:9" ht="12" x14ac:dyDescent="0.2">
      <c r="A208" s="178"/>
      <c r="B208" s="221"/>
      <c r="C208" s="213"/>
      <c r="D208" s="214" t="s">
        <v>9314</v>
      </c>
      <c r="E208" s="215"/>
      <c r="F208" s="216"/>
      <c r="G208" s="215"/>
      <c r="H208" s="215"/>
      <c r="I208" s="384"/>
    </row>
    <row r="209" spans="1:9" s="46" customFormat="1" ht="24.95" customHeight="1" x14ac:dyDescent="0.25">
      <c r="A209" s="278">
        <v>42</v>
      </c>
      <c r="B209" s="278"/>
      <c r="C209" s="382" t="s">
        <v>11058</v>
      </c>
      <c r="D209" s="280" t="s">
        <v>11781</v>
      </c>
      <c r="E209" s="281" t="s">
        <v>744</v>
      </c>
      <c r="F209" s="282">
        <v>24</v>
      </c>
      <c r="G209" s="67"/>
      <c r="H209" s="254">
        <f t="shared" si="6"/>
        <v>0</v>
      </c>
      <c r="I209" s="280"/>
    </row>
    <row r="210" spans="1:9" ht="12" x14ac:dyDescent="0.2">
      <c r="A210" s="178"/>
      <c r="B210" s="221"/>
      <c r="C210" s="213"/>
      <c r="D210" s="214" t="s">
        <v>7804</v>
      </c>
      <c r="E210" s="215"/>
      <c r="F210" s="216"/>
      <c r="G210" s="215"/>
      <c r="H210" s="215"/>
      <c r="I210" s="384"/>
    </row>
    <row r="211" spans="1:9" ht="12" x14ac:dyDescent="0.2">
      <c r="A211" s="178"/>
      <c r="B211" s="221"/>
      <c r="C211" s="213"/>
      <c r="D211" s="214" t="s">
        <v>9314</v>
      </c>
      <c r="E211" s="215"/>
      <c r="F211" s="216"/>
      <c r="G211" s="215"/>
      <c r="H211" s="215"/>
      <c r="I211" s="384"/>
    </row>
    <row r="212" spans="1:9" s="46" customFormat="1" ht="24.95" customHeight="1" x14ac:dyDescent="0.25">
      <c r="A212" s="278">
        <v>43</v>
      </c>
      <c r="B212" s="278"/>
      <c r="C212" s="382" t="s">
        <v>11059</v>
      </c>
      <c r="D212" s="280" t="s">
        <v>11060</v>
      </c>
      <c r="E212" s="281" t="s">
        <v>744</v>
      </c>
      <c r="F212" s="282">
        <v>12</v>
      </c>
      <c r="G212" s="67"/>
      <c r="H212" s="254">
        <f t="shared" si="6"/>
        <v>0</v>
      </c>
      <c r="I212" s="280"/>
    </row>
    <row r="213" spans="1:9" ht="12" x14ac:dyDescent="0.2">
      <c r="A213" s="178"/>
      <c r="B213" s="221"/>
      <c r="C213" s="213"/>
      <c r="D213" s="214" t="s">
        <v>7801</v>
      </c>
      <c r="E213" s="215"/>
      <c r="F213" s="216"/>
      <c r="G213" s="215"/>
      <c r="H213" s="215"/>
      <c r="I213" s="384"/>
    </row>
    <row r="214" spans="1:9" ht="12" x14ac:dyDescent="0.2">
      <c r="A214" s="178"/>
      <c r="B214" s="221"/>
      <c r="C214" s="213"/>
      <c r="D214" s="214" t="s">
        <v>9314</v>
      </c>
      <c r="E214" s="215"/>
      <c r="F214" s="216"/>
      <c r="G214" s="215"/>
      <c r="H214" s="215"/>
      <c r="I214" s="384"/>
    </row>
    <row r="215" spans="1:9" s="46" customFormat="1" ht="24.95" customHeight="1" x14ac:dyDescent="0.25">
      <c r="A215" s="278">
        <v>44</v>
      </c>
      <c r="B215" s="278"/>
      <c r="C215" s="382" t="s">
        <v>11061</v>
      </c>
      <c r="D215" s="280" t="s">
        <v>11062</v>
      </c>
      <c r="E215" s="281" t="s">
        <v>744</v>
      </c>
      <c r="F215" s="282">
        <v>3</v>
      </c>
      <c r="G215" s="67"/>
      <c r="H215" s="254">
        <f t="shared" si="6"/>
        <v>0</v>
      </c>
      <c r="I215" s="280"/>
    </row>
    <row r="216" spans="1:9" ht="12" x14ac:dyDescent="0.2">
      <c r="A216" s="178"/>
      <c r="B216" s="221"/>
      <c r="C216" s="213"/>
      <c r="D216" s="214" t="s">
        <v>11063</v>
      </c>
      <c r="E216" s="215"/>
      <c r="F216" s="216"/>
      <c r="G216" s="215"/>
      <c r="H216" s="215"/>
      <c r="I216" s="384"/>
    </row>
    <row r="217" spans="1:9" ht="12" x14ac:dyDescent="0.2">
      <c r="A217" s="178"/>
      <c r="B217" s="221"/>
      <c r="C217" s="213"/>
      <c r="D217" s="214" t="s">
        <v>9314</v>
      </c>
      <c r="E217" s="215"/>
      <c r="F217" s="216"/>
      <c r="G217" s="215"/>
      <c r="H217" s="215"/>
      <c r="I217" s="384"/>
    </row>
    <row r="218" spans="1:9" s="46" customFormat="1" ht="24.95" customHeight="1" x14ac:dyDescent="0.25">
      <c r="A218" s="278">
        <v>45</v>
      </c>
      <c r="B218" s="278"/>
      <c r="C218" s="382" t="s">
        <v>11061</v>
      </c>
      <c r="D218" s="280" t="s">
        <v>11062</v>
      </c>
      <c r="E218" s="281" t="s">
        <v>744</v>
      </c>
      <c r="F218" s="282">
        <v>1</v>
      </c>
      <c r="G218" s="67"/>
      <c r="H218" s="254">
        <f t="shared" si="6"/>
        <v>0</v>
      </c>
      <c r="I218" s="280"/>
    </row>
    <row r="219" spans="1:9" ht="12" x14ac:dyDescent="0.2">
      <c r="A219" s="178"/>
      <c r="B219" s="221"/>
      <c r="C219" s="213"/>
      <c r="D219" s="214" t="s">
        <v>11064</v>
      </c>
      <c r="E219" s="215"/>
      <c r="F219" s="216"/>
      <c r="G219" s="215"/>
      <c r="H219" s="215"/>
      <c r="I219" s="384"/>
    </row>
    <row r="220" spans="1:9" ht="12" x14ac:dyDescent="0.2">
      <c r="A220" s="178"/>
      <c r="B220" s="221"/>
      <c r="C220" s="213"/>
      <c r="D220" s="214" t="s">
        <v>9314</v>
      </c>
      <c r="E220" s="215"/>
      <c r="F220" s="216"/>
      <c r="G220" s="215"/>
      <c r="H220" s="215"/>
      <c r="I220" s="384"/>
    </row>
    <row r="221" spans="1:9" s="46" customFormat="1" ht="24.95" customHeight="1" x14ac:dyDescent="0.25">
      <c r="A221" s="278">
        <v>46</v>
      </c>
      <c r="B221" s="278"/>
      <c r="C221" s="382" t="s">
        <v>11065</v>
      </c>
      <c r="D221" s="280" t="s">
        <v>11062</v>
      </c>
      <c r="E221" s="281" t="s">
        <v>744</v>
      </c>
      <c r="F221" s="282">
        <v>1</v>
      </c>
      <c r="G221" s="67"/>
      <c r="H221" s="254">
        <f t="shared" si="6"/>
        <v>0</v>
      </c>
      <c r="I221" s="280"/>
    </row>
    <row r="222" spans="1:9" ht="12" x14ac:dyDescent="0.2">
      <c r="A222" s="178"/>
      <c r="B222" s="221"/>
      <c r="C222" s="213"/>
      <c r="D222" s="214" t="s">
        <v>11066</v>
      </c>
      <c r="E222" s="215"/>
      <c r="F222" s="216"/>
      <c r="G222" s="215"/>
      <c r="H222" s="215"/>
      <c r="I222" s="384"/>
    </row>
    <row r="223" spans="1:9" ht="12" x14ac:dyDescent="0.2">
      <c r="A223" s="178"/>
      <c r="B223" s="221"/>
      <c r="C223" s="213"/>
      <c r="D223" s="214" t="s">
        <v>9314</v>
      </c>
      <c r="E223" s="215"/>
      <c r="F223" s="216"/>
      <c r="G223" s="215"/>
      <c r="H223" s="215"/>
      <c r="I223" s="384"/>
    </row>
    <row r="224" spans="1:9" s="46" customFormat="1" ht="24.95" customHeight="1" x14ac:dyDescent="0.25">
      <c r="A224" s="278">
        <v>47</v>
      </c>
      <c r="B224" s="278"/>
      <c r="C224" s="382" t="s">
        <v>11067</v>
      </c>
      <c r="D224" s="280" t="s">
        <v>11068</v>
      </c>
      <c r="E224" s="281" t="s">
        <v>744</v>
      </c>
      <c r="F224" s="282">
        <v>5</v>
      </c>
      <c r="G224" s="67"/>
      <c r="H224" s="254">
        <f t="shared" si="6"/>
        <v>0</v>
      </c>
      <c r="I224" s="280"/>
    </row>
    <row r="225" spans="1:9" ht="12" x14ac:dyDescent="0.2">
      <c r="A225" s="178"/>
      <c r="B225" s="221"/>
      <c r="C225" s="213"/>
      <c r="D225" s="214" t="s">
        <v>11069</v>
      </c>
      <c r="E225" s="215"/>
      <c r="F225" s="216"/>
      <c r="G225" s="215"/>
      <c r="H225" s="215"/>
      <c r="I225" s="384"/>
    </row>
    <row r="226" spans="1:9" ht="12" x14ac:dyDescent="0.2">
      <c r="A226" s="178"/>
      <c r="B226" s="221"/>
      <c r="C226" s="213"/>
      <c r="D226" s="214" t="s">
        <v>9314</v>
      </c>
      <c r="E226" s="215"/>
      <c r="F226" s="216"/>
      <c r="G226" s="215"/>
      <c r="H226" s="215"/>
      <c r="I226" s="384"/>
    </row>
    <row r="227" spans="1:9" s="46" customFormat="1" ht="24.95" customHeight="1" x14ac:dyDescent="0.25">
      <c r="A227" s="278">
        <v>48</v>
      </c>
      <c r="B227" s="278"/>
      <c r="C227" s="382" t="s">
        <v>11070</v>
      </c>
      <c r="D227" s="280" t="s">
        <v>11071</v>
      </c>
      <c r="E227" s="281" t="s">
        <v>744</v>
      </c>
      <c r="F227" s="282">
        <v>1</v>
      </c>
      <c r="G227" s="67"/>
      <c r="H227" s="254">
        <f t="shared" si="6"/>
        <v>0</v>
      </c>
      <c r="I227" s="280"/>
    </row>
    <row r="228" spans="1:9" ht="12" x14ac:dyDescent="0.2">
      <c r="A228" s="178"/>
      <c r="B228" s="221"/>
      <c r="C228" s="213"/>
      <c r="D228" s="214" t="s">
        <v>11066</v>
      </c>
      <c r="E228" s="215"/>
      <c r="F228" s="216"/>
      <c r="G228" s="215"/>
      <c r="H228" s="215"/>
      <c r="I228" s="384"/>
    </row>
    <row r="229" spans="1:9" ht="12" x14ac:dyDescent="0.2">
      <c r="A229" s="178"/>
      <c r="B229" s="221"/>
      <c r="C229" s="213"/>
      <c r="D229" s="214" t="s">
        <v>9314</v>
      </c>
      <c r="E229" s="215"/>
      <c r="F229" s="216"/>
      <c r="G229" s="215"/>
      <c r="H229" s="215"/>
      <c r="I229" s="384"/>
    </row>
    <row r="230" spans="1:9" s="46" customFormat="1" ht="24.95" customHeight="1" x14ac:dyDescent="0.25">
      <c r="A230" s="278">
        <v>49</v>
      </c>
      <c r="B230" s="278"/>
      <c r="C230" s="382" t="s">
        <v>11072</v>
      </c>
      <c r="D230" s="280" t="s">
        <v>11071</v>
      </c>
      <c r="E230" s="281" t="s">
        <v>744</v>
      </c>
      <c r="F230" s="282">
        <v>1</v>
      </c>
      <c r="G230" s="67"/>
      <c r="H230" s="254">
        <f t="shared" si="6"/>
        <v>0</v>
      </c>
      <c r="I230" s="280"/>
    </row>
    <row r="231" spans="1:9" ht="12" x14ac:dyDescent="0.2">
      <c r="A231" s="178"/>
      <c r="B231" s="221"/>
      <c r="C231" s="213"/>
      <c r="D231" s="214" t="s">
        <v>11073</v>
      </c>
      <c r="E231" s="215"/>
      <c r="F231" s="216"/>
      <c r="G231" s="215"/>
      <c r="H231" s="215"/>
      <c r="I231" s="384"/>
    </row>
    <row r="232" spans="1:9" ht="12" x14ac:dyDescent="0.2">
      <c r="A232" s="178"/>
      <c r="B232" s="221"/>
      <c r="C232" s="213"/>
      <c r="D232" s="214" t="s">
        <v>9314</v>
      </c>
      <c r="E232" s="215"/>
      <c r="F232" s="216"/>
      <c r="G232" s="215"/>
      <c r="H232" s="215"/>
      <c r="I232" s="384"/>
    </row>
    <row r="233" spans="1:9" s="46" customFormat="1" ht="24.95" customHeight="1" x14ac:dyDescent="0.25">
      <c r="A233" s="278">
        <v>50</v>
      </c>
      <c r="B233" s="278"/>
      <c r="C233" s="382" t="s">
        <v>11074</v>
      </c>
      <c r="D233" s="280" t="s">
        <v>11075</v>
      </c>
      <c r="E233" s="281" t="s">
        <v>744</v>
      </c>
      <c r="F233" s="282">
        <v>37</v>
      </c>
      <c r="G233" s="67"/>
      <c r="H233" s="254">
        <f t="shared" si="6"/>
        <v>0</v>
      </c>
      <c r="I233" s="280"/>
    </row>
    <row r="234" spans="1:9" ht="12" x14ac:dyDescent="0.2">
      <c r="A234" s="178"/>
      <c r="B234" s="221"/>
      <c r="C234" s="213"/>
      <c r="D234" s="214" t="s">
        <v>7801</v>
      </c>
      <c r="E234" s="215"/>
      <c r="F234" s="216"/>
      <c r="G234" s="215"/>
      <c r="H234" s="215"/>
      <c r="I234" s="384"/>
    </row>
    <row r="235" spans="1:9" ht="12" x14ac:dyDescent="0.2">
      <c r="A235" s="178"/>
      <c r="B235" s="221"/>
      <c r="C235" s="213"/>
      <c r="D235" s="214" t="s">
        <v>9314</v>
      </c>
      <c r="E235" s="215"/>
      <c r="F235" s="216"/>
      <c r="G235" s="215"/>
      <c r="H235" s="215"/>
      <c r="I235" s="384"/>
    </row>
    <row r="236" spans="1:9" s="46" customFormat="1" ht="24.95" customHeight="1" x14ac:dyDescent="0.25">
      <c r="A236" s="278">
        <v>51</v>
      </c>
      <c r="B236" s="278"/>
      <c r="C236" s="382" t="s">
        <v>11076</v>
      </c>
      <c r="D236" s="280" t="s">
        <v>11077</v>
      </c>
      <c r="E236" s="281" t="s">
        <v>807</v>
      </c>
      <c r="F236" s="282">
        <v>37</v>
      </c>
      <c r="G236" s="67"/>
      <c r="H236" s="254">
        <f t="shared" si="6"/>
        <v>0</v>
      </c>
      <c r="I236" s="280"/>
    </row>
    <row r="237" spans="1:9" ht="12" x14ac:dyDescent="0.2">
      <c r="A237" s="178"/>
      <c r="B237" s="221"/>
      <c r="C237" s="213"/>
      <c r="D237" s="214" t="s">
        <v>7801</v>
      </c>
      <c r="E237" s="215"/>
      <c r="F237" s="216"/>
      <c r="G237" s="215"/>
      <c r="H237" s="215"/>
      <c r="I237" s="384"/>
    </row>
    <row r="238" spans="1:9" ht="12" x14ac:dyDescent="0.2">
      <c r="A238" s="178"/>
      <c r="B238" s="221"/>
      <c r="C238" s="213"/>
      <c r="D238" s="214" t="s">
        <v>9314</v>
      </c>
      <c r="E238" s="215"/>
      <c r="F238" s="216"/>
      <c r="G238" s="215"/>
      <c r="H238" s="215"/>
      <c r="I238" s="384"/>
    </row>
    <row r="239" spans="1:9" s="46" customFormat="1" ht="24.95" customHeight="1" x14ac:dyDescent="0.25">
      <c r="A239" s="278">
        <v>52</v>
      </c>
      <c r="B239" s="278"/>
      <c r="C239" s="382" t="s">
        <v>11078</v>
      </c>
      <c r="D239" s="280" t="s">
        <v>11079</v>
      </c>
      <c r="E239" s="281" t="s">
        <v>807</v>
      </c>
      <c r="F239" s="282">
        <v>105</v>
      </c>
      <c r="G239" s="67"/>
      <c r="H239" s="254">
        <f t="shared" si="6"/>
        <v>0</v>
      </c>
      <c r="I239" s="280"/>
    </row>
    <row r="240" spans="1:9" ht="12" x14ac:dyDescent="0.2">
      <c r="A240" s="178"/>
      <c r="B240" s="221"/>
      <c r="C240" s="213"/>
      <c r="D240" s="214" t="s">
        <v>7801</v>
      </c>
      <c r="E240" s="215"/>
      <c r="F240" s="216"/>
      <c r="G240" s="215"/>
      <c r="H240" s="215"/>
      <c r="I240" s="384"/>
    </row>
    <row r="241" spans="1:9" ht="12" x14ac:dyDescent="0.2">
      <c r="A241" s="178"/>
      <c r="B241" s="221"/>
      <c r="C241" s="213"/>
      <c r="D241" s="214" t="s">
        <v>9314</v>
      </c>
      <c r="E241" s="215"/>
      <c r="F241" s="216"/>
      <c r="G241" s="215"/>
      <c r="H241" s="215"/>
      <c r="I241" s="384"/>
    </row>
    <row r="242" spans="1:9" s="46" customFormat="1" ht="24.95" customHeight="1" x14ac:dyDescent="0.25">
      <c r="A242" s="278">
        <v>53</v>
      </c>
      <c r="B242" s="278"/>
      <c r="C242" s="382" t="s">
        <v>11078</v>
      </c>
      <c r="D242" s="280" t="s">
        <v>11079</v>
      </c>
      <c r="E242" s="281" t="s">
        <v>807</v>
      </c>
      <c r="F242" s="282">
        <v>34</v>
      </c>
      <c r="G242" s="67"/>
      <c r="H242" s="254">
        <f t="shared" si="6"/>
        <v>0</v>
      </c>
      <c r="I242" s="280"/>
    </row>
    <row r="243" spans="1:9" ht="12" x14ac:dyDescent="0.2">
      <c r="A243" s="178"/>
      <c r="B243" s="221"/>
      <c r="C243" s="213"/>
      <c r="D243" s="214" t="s">
        <v>11080</v>
      </c>
      <c r="E243" s="215"/>
      <c r="F243" s="216"/>
      <c r="G243" s="215"/>
      <c r="H243" s="215"/>
      <c r="I243" s="384"/>
    </row>
    <row r="244" spans="1:9" ht="12" x14ac:dyDescent="0.2">
      <c r="A244" s="178"/>
      <c r="B244" s="221"/>
      <c r="C244" s="213"/>
      <c r="D244" s="214" t="s">
        <v>9314</v>
      </c>
      <c r="E244" s="215"/>
      <c r="F244" s="216"/>
      <c r="G244" s="215"/>
      <c r="H244" s="215"/>
      <c r="I244" s="384"/>
    </row>
    <row r="245" spans="1:9" s="46" customFormat="1" ht="24.95" customHeight="1" x14ac:dyDescent="0.25">
      <c r="A245" s="278">
        <v>54</v>
      </c>
      <c r="B245" s="278"/>
      <c r="C245" s="382" t="s">
        <v>11081</v>
      </c>
      <c r="D245" s="280" t="s">
        <v>11082</v>
      </c>
      <c r="E245" s="281" t="s">
        <v>7953</v>
      </c>
      <c r="F245" s="282">
        <v>42</v>
      </c>
      <c r="G245" s="67"/>
      <c r="H245" s="254">
        <f t="shared" si="6"/>
        <v>0</v>
      </c>
      <c r="I245" s="280"/>
    </row>
    <row r="246" spans="1:9" ht="12" x14ac:dyDescent="0.2">
      <c r="A246" s="178"/>
      <c r="B246" s="221"/>
      <c r="C246" s="213"/>
      <c r="D246" s="214" t="s">
        <v>7814</v>
      </c>
      <c r="E246" s="215"/>
      <c r="F246" s="216"/>
      <c r="G246" s="215"/>
      <c r="H246" s="215"/>
      <c r="I246" s="384"/>
    </row>
    <row r="247" spans="1:9" ht="12" x14ac:dyDescent="0.2">
      <c r="A247" s="178"/>
      <c r="B247" s="221"/>
      <c r="C247" s="213"/>
      <c r="D247" s="214" t="s">
        <v>9314</v>
      </c>
      <c r="E247" s="215"/>
      <c r="F247" s="216"/>
      <c r="G247" s="215"/>
      <c r="H247" s="215"/>
      <c r="I247" s="384"/>
    </row>
    <row r="248" spans="1:9" s="46" customFormat="1" ht="24.95" customHeight="1" x14ac:dyDescent="0.25">
      <c r="A248" s="278">
        <v>55</v>
      </c>
      <c r="B248" s="278"/>
      <c r="C248" s="382" t="s">
        <v>11083</v>
      </c>
      <c r="D248" s="280" t="s">
        <v>11084</v>
      </c>
      <c r="E248" s="281" t="s">
        <v>7953</v>
      </c>
      <c r="F248" s="282">
        <v>30</v>
      </c>
      <c r="G248" s="67"/>
      <c r="H248" s="254">
        <f t="shared" si="6"/>
        <v>0</v>
      </c>
      <c r="I248" s="280"/>
    </row>
    <row r="249" spans="1:9" ht="12" x14ac:dyDescent="0.2">
      <c r="A249" s="178"/>
      <c r="B249" s="221"/>
      <c r="C249" s="213"/>
      <c r="D249" s="214" t="s">
        <v>7814</v>
      </c>
      <c r="E249" s="215"/>
      <c r="F249" s="216"/>
      <c r="G249" s="215"/>
      <c r="H249" s="215"/>
      <c r="I249" s="384"/>
    </row>
    <row r="250" spans="1:9" ht="12" x14ac:dyDescent="0.2">
      <c r="A250" s="178"/>
      <c r="B250" s="221"/>
      <c r="C250" s="213"/>
      <c r="D250" s="214" t="s">
        <v>9314</v>
      </c>
      <c r="E250" s="215"/>
      <c r="F250" s="216"/>
      <c r="G250" s="215"/>
      <c r="H250" s="215"/>
      <c r="I250" s="384"/>
    </row>
    <row r="251" spans="1:9" s="46" customFormat="1" ht="24.95" customHeight="1" x14ac:dyDescent="0.25">
      <c r="A251" s="278">
        <v>56</v>
      </c>
      <c r="B251" s="278"/>
      <c r="C251" s="382" t="s">
        <v>11085</v>
      </c>
      <c r="D251" s="280" t="s">
        <v>11086</v>
      </c>
      <c r="E251" s="281" t="s">
        <v>7953</v>
      </c>
      <c r="F251" s="282">
        <v>19</v>
      </c>
      <c r="G251" s="67"/>
      <c r="H251" s="254">
        <f t="shared" si="6"/>
        <v>0</v>
      </c>
      <c r="I251" s="280"/>
    </row>
    <row r="252" spans="1:9" ht="12" x14ac:dyDescent="0.2">
      <c r="A252" s="178"/>
      <c r="B252" s="221"/>
      <c r="C252" s="213"/>
      <c r="D252" s="214" t="s">
        <v>11087</v>
      </c>
      <c r="E252" s="215"/>
      <c r="F252" s="216"/>
      <c r="G252" s="215"/>
      <c r="H252" s="215"/>
      <c r="I252" s="384"/>
    </row>
    <row r="253" spans="1:9" ht="12" x14ac:dyDescent="0.2">
      <c r="A253" s="178"/>
      <c r="B253" s="221"/>
      <c r="C253" s="213"/>
      <c r="D253" s="214" t="s">
        <v>9314</v>
      </c>
      <c r="E253" s="215"/>
      <c r="F253" s="216"/>
      <c r="G253" s="215"/>
      <c r="H253" s="215"/>
      <c r="I253" s="384"/>
    </row>
    <row r="254" spans="1:9" s="46" customFormat="1" ht="24.95" customHeight="1" x14ac:dyDescent="0.25">
      <c r="A254" s="278">
        <v>57</v>
      </c>
      <c r="B254" s="278"/>
      <c r="C254" s="382" t="s">
        <v>11088</v>
      </c>
      <c r="D254" s="280" t="s">
        <v>11089</v>
      </c>
      <c r="E254" s="281" t="s">
        <v>7953</v>
      </c>
      <c r="F254" s="282">
        <v>46</v>
      </c>
      <c r="G254" s="67"/>
      <c r="H254" s="254">
        <f t="shared" si="6"/>
        <v>0</v>
      </c>
      <c r="I254" s="280"/>
    </row>
    <row r="255" spans="1:9" ht="12" x14ac:dyDescent="0.2">
      <c r="A255" s="178"/>
      <c r="B255" s="221"/>
      <c r="C255" s="213"/>
      <c r="D255" s="214" t="s">
        <v>10924</v>
      </c>
      <c r="E255" s="215"/>
      <c r="F255" s="216"/>
      <c r="G255" s="215"/>
      <c r="H255" s="215"/>
      <c r="I255" s="384"/>
    </row>
    <row r="256" spans="1:9" ht="12" x14ac:dyDescent="0.2">
      <c r="A256" s="178"/>
      <c r="B256" s="221"/>
      <c r="C256" s="213"/>
      <c r="D256" s="214" t="s">
        <v>9314</v>
      </c>
      <c r="E256" s="215"/>
      <c r="F256" s="216"/>
      <c r="G256" s="215"/>
      <c r="H256" s="215"/>
      <c r="I256" s="384"/>
    </row>
    <row r="257" spans="1:9" s="46" customFormat="1" ht="24.95" customHeight="1" x14ac:dyDescent="0.25">
      <c r="A257" s="767"/>
      <c r="B257" s="768"/>
      <c r="C257" s="769" t="s">
        <v>5752</v>
      </c>
      <c r="D257" s="769" t="s">
        <v>7742</v>
      </c>
      <c r="E257" s="770"/>
      <c r="F257" s="771"/>
      <c r="G257" s="771"/>
      <c r="H257" s="772">
        <f>SUM(H258:H269)</f>
        <v>0</v>
      </c>
      <c r="I257" s="773"/>
    </row>
    <row r="258" spans="1:9" s="46" customFormat="1" ht="24.95" customHeight="1" x14ac:dyDescent="0.25">
      <c r="A258" s="278">
        <v>58</v>
      </c>
      <c r="B258" s="278"/>
      <c r="C258" s="382" t="s">
        <v>7936</v>
      </c>
      <c r="D258" s="280" t="s">
        <v>11090</v>
      </c>
      <c r="E258" s="281" t="s">
        <v>744</v>
      </c>
      <c r="F258" s="282">
        <v>20</v>
      </c>
      <c r="G258" s="67"/>
      <c r="H258" s="254">
        <f t="shared" ref="H258:H269" si="7">ROUND(G258*F258,2)</f>
        <v>0</v>
      </c>
      <c r="I258" s="280"/>
    </row>
    <row r="259" spans="1:9" s="46" customFormat="1" ht="24.95" customHeight="1" x14ac:dyDescent="0.25">
      <c r="A259" s="278">
        <v>59</v>
      </c>
      <c r="B259" s="278"/>
      <c r="C259" s="382" t="s">
        <v>7938</v>
      </c>
      <c r="D259" s="280" t="s">
        <v>11091</v>
      </c>
      <c r="E259" s="281" t="s">
        <v>744</v>
      </c>
      <c r="F259" s="282">
        <v>20</v>
      </c>
      <c r="G259" s="67"/>
      <c r="H259" s="254">
        <f t="shared" si="7"/>
        <v>0</v>
      </c>
      <c r="I259" s="280"/>
    </row>
    <row r="260" spans="1:9" s="46" customFormat="1" ht="24.95" customHeight="1" x14ac:dyDescent="0.25">
      <c r="A260" s="278">
        <v>60</v>
      </c>
      <c r="B260" s="278"/>
      <c r="C260" s="382" t="s">
        <v>7940</v>
      </c>
      <c r="D260" s="280" t="s">
        <v>11092</v>
      </c>
      <c r="E260" s="281" t="s">
        <v>744</v>
      </c>
      <c r="F260" s="282">
        <v>1</v>
      </c>
      <c r="G260" s="67"/>
      <c r="H260" s="254">
        <f t="shared" si="7"/>
        <v>0</v>
      </c>
      <c r="I260" s="280"/>
    </row>
    <row r="261" spans="1:9" s="46" customFormat="1" ht="24.95" customHeight="1" x14ac:dyDescent="0.25">
      <c r="A261" s="278">
        <v>61</v>
      </c>
      <c r="B261" s="278"/>
      <c r="C261" s="382" t="s">
        <v>7942</v>
      </c>
      <c r="D261" s="280" t="s">
        <v>11093</v>
      </c>
      <c r="E261" s="281" t="s">
        <v>744</v>
      </c>
      <c r="F261" s="282">
        <v>10</v>
      </c>
      <c r="G261" s="67"/>
      <c r="H261" s="254">
        <f t="shared" si="7"/>
        <v>0</v>
      </c>
      <c r="I261" s="280"/>
    </row>
    <row r="262" spans="1:9" s="46" customFormat="1" ht="24.95" customHeight="1" x14ac:dyDescent="0.25">
      <c r="A262" s="278">
        <v>62</v>
      </c>
      <c r="B262" s="278"/>
      <c r="C262" s="382" t="s">
        <v>7944</v>
      </c>
      <c r="D262" s="280" t="s">
        <v>11094</v>
      </c>
      <c r="E262" s="281" t="s">
        <v>744</v>
      </c>
      <c r="F262" s="282">
        <v>1</v>
      </c>
      <c r="G262" s="67"/>
      <c r="H262" s="254">
        <f t="shared" si="7"/>
        <v>0</v>
      </c>
      <c r="I262" s="280"/>
    </row>
    <row r="263" spans="1:9" s="46" customFormat="1" ht="24.95" customHeight="1" x14ac:dyDescent="0.25">
      <c r="A263" s="278">
        <v>63</v>
      </c>
      <c r="B263" s="278"/>
      <c r="C263" s="382" t="s">
        <v>7946</v>
      </c>
      <c r="D263" s="280" t="s">
        <v>11095</v>
      </c>
      <c r="E263" s="281" t="s">
        <v>744</v>
      </c>
      <c r="F263" s="282">
        <v>5</v>
      </c>
      <c r="G263" s="67"/>
      <c r="H263" s="254">
        <f t="shared" si="7"/>
        <v>0</v>
      </c>
      <c r="I263" s="280"/>
    </row>
    <row r="264" spans="1:9" s="46" customFormat="1" ht="24.95" customHeight="1" x14ac:dyDescent="0.25">
      <c r="A264" s="278">
        <v>64</v>
      </c>
      <c r="B264" s="278"/>
      <c r="C264" s="382" t="s">
        <v>11096</v>
      </c>
      <c r="D264" s="280" t="s">
        <v>11097</v>
      </c>
      <c r="E264" s="281" t="s">
        <v>744</v>
      </c>
      <c r="F264" s="282">
        <v>20</v>
      </c>
      <c r="G264" s="67"/>
      <c r="H264" s="254">
        <f t="shared" si="7"/>
        <v>0</v>
      </c>
      <c r="I264" s="280"/>
    </row>
    <row r="265" spans="1:9" s="46" customFormat="1" ht="24.95" customHeight="1" x14ac:dyDescent="0.25">
      <c r="A265" s="278">
        <v>65</v>
      </c>
      <c r="B265" s="278"/>
      <c r="C265" s="382" t="s">
        <v>11096</v>
      </c>
      <c r="D265" s="280" t="s">
        <v>11098</v>
      </c>
      <c r="E265" s="281" t="s">
        <v>744</v>
      </c>
      <c r="F265" s="282">
        <v>1</v>
      </c>
      <c r="G265" s="67"/>
      <c r="H265" s="254">
        <f t="shared" si="7"/>
        <v>0</v>
      </c>
      <c r="I265" s="280"/>
    </row>
    <row r="266" spans="1:9" s="46" customFormat="1" ht="24.95" customHeight="1" x14ac:dyDescent="0.25">
      <c r="A266" s="278">
        <v>66</v>
      </c>
      <c r="B266" s="278"/>
      <c r="C266" s="382" t="s">
        <v>11096</v>
      </c>
      <c r="D266" s="280" t="s">
        <v>11099</v>
      </c>
      <c r="E266" s="281" t="s">
        <v>744</v>
      </c>
      <c r="F266" s="282">
        <v>1</v>
      </c>
      <c r="G266" s="67"/>
      <c r="H266" s="254">
        <f t="shared" si="7"/>
        <v>0</v>
      </c>
      <c r="I266" s="280"/>
    </row>
    <row r="267" spans="1:9" s="46" customFormat="1" ht="24.95" customHeight="1" x14ac:dyDescent="0.25">
      <c r="A267" s="278">
        <v>67</v>
      </c>
      <c r="B267" s="278"/>
      <c r="C267" s="382" t="s">
        <v>11100</v>
      </c>
      <c r="D267" s="280" t="s">
        <v>11101</v>
      </c>
      <c r="E267" s="281" t="s">
        <v>807</v>
      </c>
      <c r="F267" s="282">
        <f>550</f>
        <v>550</v>
      </c>
      <c r="G267" s="67"/>
      <c r="H267" s="254">
        <f t="shared" si="7"/>
        <v>0</v>
      </c>
      <c r="I267" s="280"/>
    </row>
    <row r="268" spans="1:9" s="46" customFormat="1" ht="24.95" customHeight="1" x14ac:dyDescent="0.25">
      <c r="A268" s="278">
        <v>68</v>
      </c>
      <c r="B268" s="278"/>
      <c r="C268" s="382" t="s">
        <v>11102</v>
      </c>
      <c r="D268" s="280" t="s">
        <v>11103</v>
      </c>
      <c r="E268" s="281" t="s">
        <v>744</v>
      </c>
      <c r="F268" s="282">
        <v>20</v>
      </c>
      <c r="G268" s="67"/>
      <c r="H268" s="254">
        <f t="shared" si="7"/>
        <v>0</v>
      </c>
      <c r="I268" s="280"/>
    </row>
    <row r="269" spans="1:9" s="46" customFormat="1" ht="24.95" customHeight="1" x14ac:dyDescent="0.25">
      <c r="A269" s="278">
        <v>69</v>
      </c>
      <c r="B269" s="278"/>
      <c r="C269" s="382" t="s">
        <v>11104</v>
      </c>
      <c r="D269" s="280" t="s">
        <v>11105</v>
      </c>
      <c r="E269" s="281" t="s">
        <v>807</v>
      </c>
      <c r="F269" s="282">
        <v>450</v>
      </c>
      <c r="G269" s="67"/>
      <c r="H269" s="254">
        <f t="shared" si="7"/>
        <v>0</v>
      </c>
      <c r="I269" s="280"/>
    </row>
    <row r="270" spans="1:9" s="46" customFormat="1" ht="24.95" customHeight="1" x14ac:dyDescent="0.25">
      <c r="A270" s="767"/>
      <c r="B270" s="768"/>
      <c r="C270" s="769">
        <v>999</v>
      </c>
      <c r="D270" s="769" t="s">
        <v>5860</v>
      </c>
      <c r="E270" s="770"/>
      <c r="F270" s="771"/>
      <c r="G270" s="771"/>
      <c r="H270" s="772">
        <f>SUM(H271:H293)</f>
        <v>0</v>
      </c>
      <c r="I270" s="773"/>
    </row>
    <row r="271" spans="1:9" s="46" customFormat="1" ht="23.45" customHeight="1" x14ac:dyDescent="0.25">
      <c r="A271" s="278">
        <v>70</v>
      </c>
      <c r="B271" s="278"/>
      <c r="C271" s="382" t="s">
        <v>11106</v>
      </c>
      <c r="D271" s="280" t="s">
        <v>11107</v>
      </c>
      <c r="E271" s="281" t="s">
        <v>744</v>
      </c>
      <c r="F271" s="282">
        <v>1</v>
      </c>
      <c r="G271" s="67"/>
      <c r="H271" s="254">
        <f t="shared" ref="H271:H292" si="8">ROUND(G271*F271,2)</f>
        <v>0</v>
      </c>
      <c r="I271" s="280"/>
    </row>
    <row r="272" spans="1:9" s="46" customFormat="1" ht="23.45" customHeight="1" x14ac:dyDescent="0.25">
      <c r="A272" s="278">
        <v>71</v>
      </c>
      <c r="B272" s="278"/>
      <c r="C272" s="382" t="s">
        <v>7948</v>
      </c>
      <c r="D272" s="280" t="s">
        <v>11108</v>
      </c>
      <c r="E272" s="281" t="s">
        <v>744</v>
      </c>
      <c r="F272" s="282">
        <v>1</v>
      </c>
      <c r="G272" s="67"/>
      <c r="H272" s="254">
        <f t="shared" si="8"/>
        <v>0</v>
      </c>
      <c r="I272" s="280"/>
    </row>
    <row r="273" spans="1:9" s="46" customFormat="1" ht="23.45" customHeight="1" x14ac:dyDescent="0.25">
      <c r="A273" s="278">
        <v>72</v>
      </c>
      <c r="B273" s="278"/>
      <c r="C273" s="382" t="s">
        <v>11109</v>
      </c>
      <c r="D273" s="280" t="s">
        <v>1334</v>
      </c>
      <c r="E273" s="281" t="s">
        <v>620</v>
      </c>
      <c r="F273" s="282">
        <v>621.5</v>
      </c>
      <c r="G273" s="67"/>
      <c r="H273" s="254">
        <f t="shared" si="8"/>
        <v>0</v>
      </c>
      <c r="I273" s="280"/>
    </row>
    <row r="274" spans="1:9" ht="12" x14ac:dyDescent="0.2">
      <c r="A274" s="178"/>
      <c r="B274" s="221"/>
      <c r="C274" s="213"/>
      <c r="D274" s="214" t="s">
        <v>7951</v>
      </c>
      <c r="E274" s="215"/>
      <c r="F274" s="216"/>
      <c r="G274" s="215"/>
      <c r="H274" s="215"/>
      <c r="I274" s="384"/>
    </row>
    <row r="275" spans="1:9" s="46" customFormat="1" ht="23.45" customHeight="1" x14ac:dyDescent="0.25">
      <c r="A275" s="278">
        <v>73</v>
      </c>
      <c r="B275" s="278"/>
      <c r="C275" s="382" t="s">
        <v>7950</v>
      </c>
      <c r="D275" s="280" t="s">
        <v>11110</v>
      </c>
      <c r="E275" s="281" t="s">
        <v>7953</v>
      </c>
      <c r="F275" s="282">
        <v>186</v>
      </c>
      <c r="G275" s="67"/>
      <c r="H275" s="254">
        <f t="shared" si="8"/>
        <v>0</v>
      </c>
      <c r="I275" s="280"/>
    </row>
    <row r="276" spans="1:9" ht="12" x14ac:dyDescent="0.2">
      <c r="A276" s="178"/>
      <c r="B276" s="221"/>
      <c r="C276" s="213"/>
      <c r="D276" s="214" t="s">
        <v>7951</v>
      </c>
      <c r="E276" s="215"/>
      <c r="F276" s="216"/>
      <c r="G276" s="215"/>
      <c r="H276" s="215"/>
      <c r="I276" s="384"/>
    </row>
    <row r="277" spans="1:9" s="46" customFormat="1" ht="23.45" customHeight="1" x14ac:dyDescent="0.25">
      <c r="A277" s="278">
        <v>74</v>
      </c>
      <c r="B277" s="278"/>
      <c r="C277" s="382" t="s">
        <v>7952</v>
      </c>
      <c r="D277" s="280" t="s">
        <v>11111</v>
      </c>
      <c r="E277" s="281" t="s">
        <v>620</v>
      </c>
      <c r="F277" s="282">
        <v>57.516999999999996</v>
      </c>
      <c r="G277" s="67"/>
      <c r="H277" s="254">
        <f t="shared" si="8"/>
        <v>0</v>
      </c>
      <c r="I277" s="280"/>
    </row>
    <row r="278" spans="1:9" ht="12" x14ac:dyDescent="0.2">
      <c r="A278" s="178"/>
      <c r="B278" s="221"/>
      <c r="C278" s="213"/>
      <c r="D278" s="214" t="s">
        <v>7951</v>
      </c>
      <c r="E278" s="215"/>
      <c r="F278" s="216"/>
      <c r="G278" s="215"/>
      <c r="H278" s="215"/>
      <c r="I278" s="384"/>
    </row>
    <row r="279" spans="1:9" s="46" customFormat="1" ht="23.45" customHeight="1" x14ac:dyDescent="0.25">
      <c r="A279" s="278">
        <v>75</v>
      </c>
      <c r="B279" s="278"/>
      <c r="C279" s="382" t="s">
        <v>7954</v>
      </c>
      <c r="D279" s="280" t="s">
        <v>11112</v>
      </c>
      <c r="E279" s="281" t="s">
        <v>744</v>
      </c>
      <c r="F279" s="282">
        <v>325</v>
      </c>
      <c r="G279" s="67"/>
      <c r="H279" s="254">
        <f t="shared" si="8"/>
        <v>0</v>
      </c>
      <c r="I279" s="280"/>
    </row>
    <row r="280" spans="1:9" ht="12" x14ac:dyDescent="0.2">
      <c r="A280" s="178"/>
      <c r="B280" s="221"/>
      <c r="C280" s="213"/>
      <c r="D280" s="214" t="s">
        <v>7951</v>
      </c>
      <c r="E280" s="215"/>
      <c r="F280" s="216"/>
      <c r="G280" s="215"/>
      <c r="H280" s="215"/>
      <c r="I280" s="384"/>
    </row>
    <row r="281" spans="1:9" s="46" customFormat="1" ht="23.45" customHeight="1" x14ac:dyDescent="0.25">
      <c r="A281" s="278">
        <v>76</v>
      </c>
      <c r="B281" s="278"/>
      <c r="C281" s="382" t="s">
        <v>7955</v>
      </c>
      <c r="D281" s="280" t="s">
        <v>11113</v>
      </c>
      <c r="E281" s="281" t="s">
        <v>7959</v>
      </c>
      <c r="F281" s="282">
        <v>72</v>
      </c>
      <c r="G281" s="67"/>
      <c r="H281" s="254">
        <f t="shared" si="8"/>
        <v>0</v>
      </c>
      <c r="I281" s="280"/>
    </row>
    <row r="282" spans="1:9" s="46" customFormat="1" ht="23.45" customHeight="1" x14ac:dyDescent="0.25">
      <c r="A282" s="278">
        <v>77</v>
      </c>
      <c r="B282" s="278"/>
      <c r="C282" s="382" t="s">
        <v>7957</v>
      </c>
      <c r="D282" s="280" t="s">
        <v>11114</v>
      </c>
      <c r="E282" s="281" t="s">
        <v>744</v>
      </c>
      <c r="F282" s="282">
        <v>1</v>
      </c>
      <c r="G282" s="67"/>
      <c r="H282" s="254">
        <f t="shared" si="8"/>
        <v>0</v>
      </c>
      <c r="I282" s="280"/>
    </row>
    <row r="283" spans="1:9" s="46" customFormat="1" ht="23.45" customHeight="1" x14ac:dyDescent="0.25">
      <c r="A283" s="278">
        <v>78</v>
      </c>
      <c r="B283" s="278"/>
      <c r="C283" s="382" t="s">
        <v>7960</v>
      </c>
      <c r="D283" s="280" t="s">
        <v>11115</v>
      </c>
      <c r="E283" s="281" t="s">
        <v>744</v>
      </c>
      <c r="F283" s="282">
        <v>1</v>
      </c>
      <c r="G283" s="67"/>
      <c r="H283" s="254">
        <f t="shared" si="8"/>
        <v>0</v>
      </c>
      <c r="I283" s="280"/>
    </row>
    <row r="284" spans="1:9" s="46" customFormat="1" ht="23.45" customHeight="1" x14ac:dyDescent="0.25">
      <c r="A284" s="278">
        <v>79</v>
      </c>
      <c r="B284" s="278"/>
      <c r="C284" s="382" t="s">
        <v>7961</v>
      </c>
      <c r="D284" s="280" t="s">
        <v>11116</v>
      </c>
      <c r="E284" s="281" t="s">
        <v>744</v>
      </c>
      <c r="F284" s="282">
        <v>1</v>
      </c>
      <c r="G284" s="67"/>
      <c r="H284" s="254">
        <f t="shared" si="8"/>
        <v>0</v>
      </c>
      <c r="I284" s="280"/>
    </row>
    <row r="285" spans="1:9" s="46" customFormat="1" ht="23.45" customHeight="1" x14ac:dyDescent="0.25">
      <c r="A285" s="278">
        <v>80</v>
      </c>
      <c r="B285" s="278"/>
      <c r="C285" s="382" t="s">
        <v>7963</v>
      </c>
      <c r="D285" s="280" t="s">
        <v>11117</v>
      </c>
      <c r="E285" s="281" t="s">
        <v>7959</v>
      </c>
      <c r="F285" s="282">
        <v>24</v>
      </c>
      <c r="G285" s="67"/>
      <c r="H285" s="254">
        <f t="shared" si="8"/>
        <v>0</v>
      </c>
      <c r="I285" s="280"/>
    </row>
    <row r="286" spans="1:9" s="46" customFormat="1" ht="23.45" customHeight="1" x14ac:dyDescent="0.25">
      <c r="A286" s="964">
        <v>81</v>
      </c>
      <c r="B286" s="964"/>
      <c r="C286" s="977" t="s">
        <v>7964</v>
      </c>
      <c r="D286" s="966" t="s">
        <v>11118</v>
      </c>
      <c r="E286" s="967" t="s">
        <v>744</v>
      </c>
      <c r="F286" s="968">
        <v>60</v>
      </c>
      <c r="G286" s="67"/>
      <c r="H286" s="970">
        <f t="shared" si="8"/>
        <v>0</v>
      </c>
      <c r="I286" s="966"/>
    </row>
    <row r="287" spans="1:9" ht="12" x14ac:dyDescent="0.2">
      <c r="A287" s="989"/>
      <c r="B287" s="973"/>
      <c r="C287" s="990"/>
      <c r="D287" s="991" t="s">
        <v>11806</v>
      </c>
      <c r="E287" s="992"/>
      <c r="F287" s="993"/>
      <c r="G287" s="992"/>
      <c r="H287" s="992"/>
      <c r="I287" s="1006"/>
    </row>
    <row r="288" spans="1:9" s="46" customFormat="1" ht="23.45" customHeight="1" x14ac:dyDescent="0.25">
      <c r="A288" s="964">
        <v>78</v>
      </c>
      <c r="B288" s="964"/>
      <c r="C288" s="977" t="s">
        <v>7966</v>
      </c>
      <c r="D288" s="966" t="s">
        <v>11119</v>
      </c>
      <c r="E288" s="967" t="s">
        <v>744</v>
      </c>
      <c r="F288" s="968">
        <v>10</v>
      </c>
      <c r="G288" s="67"/>
      <c r="H288" s="970">
        <f t="shared" ref="H288" si="9">ROUND(G288*F288,2)</f>
        <v>0</v>
      </c>
      <c r="I288" s="966"/>
    </row>
    <row r="289" spans="1:9" ht="12" x14ac:dyDescent="0.2">
      <c r="A289" s="989"/>
      <c r="B289" s="973"/>
      <c r="C289" s="990"/>
      <c r="D289" s="991" t="s">
        <v>11805</v>
      </c>
      <c r="E289" s="992"/>
      <c r="F289" s="993"/>
      <c r="G289" s="992"/>
      <c r="H289" s="992"/>
      <c r="I289" s="1006"/>
    </row>
    <row r="290" spans="1:9" s="46" customFormat="1" ht="23.45" customHeight="1" x14ac:dyDescent="0.25">
      <c r="A290" s="278">
        <v>79</v>
      </c>
      <c r="B290" s="278"/>
      <c r="C290" s="382" t="s">
        <v>7968</v>
      </c>
      <c r="D290" s="280" t="s">
        <v>11120</v>
      </c>
      <c r="E290" s="281" t="s">
        <v>744</v>
      </c>
      <c r="F290" s="282">
        <v>37</v>
      </c>
      <c r="G290" s="67"/>
      <c r="H290" s="254">
        <f t="shared" si="8"/>
        <v>0</v>
      </c>
      <c r="I290" s="280"/>
    </row>
    <row r="291" spans="1:9" ht="12" x14ac:dyDescent="0.2">
      <c r="A291" s="178"/>
      <c r="B291" s="221"/>
      <c r="C291" s="213"/>
      <c r="D291" s="214" t="s">
        <v>7951</v>
      </c>
      <c r="E291" s="215"/>
      <c r="F291" s="216"/>
      <c r="G291" s="215"/>
      <c r="H291" s="215"/>
      <c r="I291" s="384"/>
    </row>
    <row r="292" spans="1:9" s="46" customFormat="1" ht="23.45" customHeight="1" x14ac:dyDescent="0.25">
      <c r="A292" s="278">
        <v>80</v>
      </c>
      <c r="B292" s="278"/>
      <c r="C292" s="382" t="s">
        <v>7971</v>
      </c>
      <c r="D292" s="280" t="s">
        <v>11121</v>
      </c>
      <c r="E292" s="281" t="s">
        <v>7953</v>
      </c>
      <c r="F292" s="282">
        <v>110</v>
      </c>
      <c r="G292" s="67"/>
      <c r="H292" s="254">
        <f t="shared" si="8"/>
        <v>0</v>
      </c>
      <c r="I292" s="280"/>
    </row>
    <row r="293" spans="1:9" ht="12" x14ac:dyDescent="0.2">
      <c r="A293" s="775"/>
      <c r="B293" s="776"/>
      <c r="C293" s="777"/>
      <c r="D293" s="778" t="s">
        <v>7951</v>
      </c>
      <c r="E293" s="398"/>
      <c r="F293" s="399"/>
      <c r="G293" s="398"/>
      <c r="H293" s="398"/>
      <c r="I293" s="400"/>
    </row>
  </sheetData>
  <sheetProtection algorithmName="SHA-512" hashValue="yXUPz0NAX9D5JGSFmGZs2xx5VJSiMytNNje5itMb9F6TRSSzfhkVmURH+BciwWfxeqQmGtO8U99wTo/62sjzQw==" saltValue="h97rTKRJc30rY+lSIYEWF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4" max="8" man="1"/>
    <brk id="235"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99" t="s">
        <v>38</v>
      </c>
      <c r="B4" s="100" t="s">
        <v>7975</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E46</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9403</v>
      </c>
      <c r="C28" s="85"/>
      <c r="D28" s="85"/>
      <c r="E28" s="86"/>
      <c r="F28" s="87"/>
    </row>
    <row r="29" spans="1:6" ht="15.75" x14ac:dyDescent="0.25">
      <c r="A29" s="99" t="s">
        <v>38</v>
      </c>
      <c r="B29" s="100" t="s">
        <v>7975</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252" t="s">
        <v>33</v>
      </c>
      <c r="C32" s="1253"/>
      <c r="D32" s="1254"/>
      <c r="E32" s="1264" t="s">
        <v>34</v>
      </c>
      <c r="F32" s="1264"/>
    </row>
    <row r="33" spans="1:29" s="40" customFormat="1" ht="20.100000000000001" customHeight="1" x14ac:dyDescent="0.2">
      <c r="A33" s="370" t="s">
        <v>330</v>
      </c>
      <c r="B33" s="1270" t="s">
        <v>331</v>
      </c>
      <c r="C33" s="1271"/>
      <c r="D33" s="1272"/>
      <c r="E33" s="1273">
        <f>SUM(E34:F36)</f>
        <v>0</v>
      </c>
      <c r="F33" s="1273"/>
    </row>
    <row r="34" spans="1:29" s="40" customFormat="1" ht="20.100000000000001" customHeight="1" x14ac:dyDescent="0.2">
      <c r="A34" s="373">
        <v>3</v>
      </c>
      <c r="B34" s="1265" t="s">
        <v>43</v>
      </c>
      <c r="C34" s="1266"/>
      <c r="D34" s="1267"/>
      <c r="E34" s="1268">
        <f>SUM(C57:F57)</f>
        <v>0</v>
      </c>
      <c r="F34" s="1269"/>
    </row>
    <row r="35" spans="1:29" s="40" customFormat="1" ht="20.100000000000001" customHeight="1" x14ac:dyDescent="0.2">
      <c r="A35" s="373">
        <v>9</v>
      </c>
      <c r="B35" s="1265" t="s">
        <v>970</v>
      </c>
      <c r="C35" s="1266"/>
      <c r="D35" s="1267"/>
      <c r="E35" s="1268">
        <f t="shared" ref="E35:E36" si="0">SUM(C58:F58)</f>
        <v>0</v>
      </c>
      <c r="F35" s="1269"/>
    </row>
    <row r="36" spans="1:29" s="40" customFormat="1" ht="20.100000000000001" customHeight="1" x14ac:dyDescent="0.2">
      <c r="A36" s="373">
        <v>997</v>
      </c>
      <c r="B36" s="1265" t="s">
        <v>971</v>
      </c>
      <c r="C36" s="1266"/>
      <c r="D36" s="1267"/>
      <c r="E36" s="1268">
        <f t="shared" si="0"/>
        <v>0</v>
      </c>
      <c r="F36" s="1269"/>
    </row>
    <row r="37" spans="1:29" s="40" customFormat="1" ht="20.100000000000001" customHeight="1" x14ac:dyDescent="0.2">
      <c r="A37" s="370" t="s">
        <v>340</v>
      </c>
      <c r="B37" s="1270" t="s">
        <v>341</v>
      </c>
      <c r="C37" s="1271"/>
      <c r="D37" s="1272"/>
      <c r="E37" s="1273">
        <f>SUM(E38:F44)</f>
        <v>0</v>
      </c>
      <c r="F37" s="1273"/>
    </row>
    <row r="38" spans="1:29" s="40" customFormat="1" ht="20.100000000000001" customHeight="1" x14ac:dyDescent="0.2">
      <c r="A38" s="373">
        <v>741</v>
      </c>
      <c r="B38" s="1265" t="s">
        <v>5053</v>
      </c>
      <c r="C38" s="1266"/>
      <c r="D38" s="1267"/>
      <c r="E38" s="1268">
        <f>SUM(C61:F61)</f>
        <v>0</v>
      </c>
      <c r="F38" s="1269"/>
    </row>
    <row r="39" spans="1:29" s="40" customFormat="1" ht="20.100000000000001" customHeight="1" x14ac:dyDescent="0.2">
      <c r="A39" s="373" t="s">
        <v>7976</v>
      </c>
      <c r="B39" s="1265" t="s">
        <v>7977</v>
      </c>
      <c r="C39" s="1266"/>
      <c r="D39" s="1267"/>
      <c r="E39" s="1268">
        <f t="shared" ref="E39:E43" si="1">SUM(C62:F62)</f>
        <v>0</v>
      </c>
      <c r="F39" s="1269"/>
    </row>
    <row r="40" spans="1:29" s="40" customFormat="1" ht="20.100000000000001" customHeight="1" x14ac:dyDescent="0.2">
      <c r="A40" s="373" t="s">
        <v>5056</v>
      </c>
      <c r="B40" s="1265" t="s">
        <v>5057</v>
      </c>
      <c r="C40" s="1266"/>
      <c r="D40" s="1267"/>
      <c r="E40" s="1268">
        <f t="shared" si="1"/>
        <v>0</v>
      </c>
      <c r="F40" s="1269"/>
    </row>
    <row r="41" spans="1:29" s="40" customFormat="1" ht="20.100000000000001" customHeight="1" x14ac:dyDescent="0.2">
      <c r="A41" s="373" t="s">
        <v>5058</v>
      </c>
      <c r="B41" s="1265" t="s">
        <v>5059</v>
      </c>
      <c r="C41" s="1266"/>
      <c r="D41" s="1267"/>
      <c r="E41" s="1268">
        <f t="shared" si="1"/>
        <v>0</v>
      </c>
      <c r="F41" s="1269"/>
    </row>
    <row r="42" spans="1:29" s="40" customFormat="1" ht="20.100000000000001" customHeight="1" x14ac:dyDescent="0.2">
      <c r="A42" s="373" t="s">
        <v>5054</v>
      </c>
      <c r="B42" s="1265" t="s">
        <v>5055</v>
      </c>
      <c r="C42" s="1266"/>
      <c r="D42" s="1267"/>
      <c r="E42" s="1268">
        <f t="shared" si="1"/>
        <v>0</v>
      </c>
      <c r="F42" s="1269"/>
    </row>
    <row r="43" spans="1:29" s="40" customFormat="1" ht="20.100000000000001" customHeight="1" x14ac:dyDescent="0.2">
      <c r="A43" s="373" t="s">
        <v>7978</v>
      </c>
      <c r="B43" s="1265" t="s">
        <v>7979</v>
      </c>
      <c r="C43" s="1266"/>
      <c r="D43" s="1267"/>
      <c r="E43" s="1268">
        <f t="shared" si="1"/>
        <v>0</v>
      </c>
      <c r="F43" s="1269"/>
    </row>
    <row r="44" spans="1:29" s="40" customFormat="1" ht="20.100000000000001" customHeight="1" x14ac:dyDescent="0.2">
      <c r="A44" s="373" t="s">
        <v>7980</v>
      </c>
      <c r="B44" s="1265" t="s">
        <v>7981</v>
      </c>
      <c r="C44" s="1266"/>
      <c r="D44" s="1267"/>
      <c r="E44" s="1268">
        <f>SUM(C67:F67)</f>
        <v>0</v>
      </c>
      <c r="F44" s="1269"/>
    </row>
    <row r="45" spans="1:29" s="40" customFormat="1" ht="20.100000000000001" customHeight="1" x14ac:dyDescent="0.2">
      <c r="A45" s="370" t="s">
        <v>5062</v>
      </c>
      <c r="B45" s="1270" t="s">
        <v>7982</v>
      </c>
      <c r="C45" s="1271"/>
      <c r="D45" s="1272"/>
      <c r="E45" s="1273">
        <f>SUM(C68:F68)</f>
        <v>0</v>
      </c>
      <c r="F45" s="1273"/>
    </row>
    <row r="46" spans="1:29" s="56" customFormat="1" ht="24.95" customHeight="1" x14ac:dyDescent="0.2">
      <c r="A46" s="96" t="s">
        <v>79</v>
      </c>
      <c r="B46" s="97"/>
      <c r="C46" s="98"/>
      <c r="D46" s="98"/>
      <c r="E46" s="1250">
        <f>E33+E37+E45</f>
        <v>0</v>
      </c>
      <c r="F46" s="1251"/>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75" x14ac:dyDescent="0.25">
      <c r="A48" s="1" t="s">
        <v>2906</v>
      </c>
      <c r="B48" s="2"/>
      <c r="C48" s="2"/>
      <c r="D48" s="2"/>
      <c r="E48" s="3"/>
      <c r="F48" s="4"/>
    </row>
    <row r="49" spans="1:6" ht="15.75" x14ac:dyDescent="0.25">
      <c r="A49" s="78" t="s">
        <v>1</v>
      </c>
      <c r="B49" s="79" t="s">
        <v>2</v>
      </c>
      <c r="C49" s="80"/>
      <c r="D49" s="80"/>
      <c r="E49" s="81"/>
      <c r="F49" s="82"/>
    </row>
    <row r="50" spans="1:6" ht="15.75" x14ac:dyDescent="0.25">
      <c r="A50" s="83" t="s">
        <v>3</v>
      </c>
      <c r="B50" s="84" t="s">
        <v>9403</v>
      </c>
      <c r="C50" s="85"/>
      <c r="D50" s="85"/>
      <c r="E50" s="86"/>
      <c r="F50" s="87"/>
    </row>
    <row r="51" spans="1:6" ht="15.75" x14ac:dyDescent="0.25">
      <c r="A51" s="83" t="s">
        <v>5902</v>
      </c>
      <c r="B51" s="100" t="s">
        <v>7975</v>
      </c>
      <c r="C51" s="85"/>
      <c r="D51" s="85"/>
      <c r="E51" s="86"/>
      <c r="F51" s="87"/>
    </row>
    <row r="52" spans="1:6" ht="12.75" x14ac:dyDescent="0.2">
      <c r="A52" s="88" t="s">
        <v>7</v>
      </c>
      <c r="B52" s="89" t="s">
        <v>5890</v>
      </c>
      <c r="C52" s="90"/>
      <c r="D52" s="89"/>
      <c r="E52" s="93"/>
      <c r="F52" s="92"/>
    </row>
    <row r="53" spans="1:6" ht="12.75" x14ac:dyDescent="0.2">
      <c r="A53" s="88" t="s">
        <v>9</v>
      </c>
      <c r="B53" s="89" t="s">
        <v>5892</v>
      </c>
      <c r="C53" s="90"/>
      <c r="D53" s="89"/>
      <c r="E53" s="93"/>
      <c r="F53" s="92"/>
    </row>
    <row r="54" spans="1:6" ht="15" x14ac:dyDescent="0.2">
      <c r="A54" s="1274" t="s">
        <v>32</v>
      </c>
      <c r="B54" s="1274" t="s">
        <v>33</v>
      </c>
      <c r="C54" s="1275" t="s">
        <v>2907</v>
      </c>
      <c r="D54" s="1276"/>
      <c r="E54" s="1277" t="s">
        <v>2908</v>
      </c>
      <c r="F54" s="1278"/>
    </row>
    <row r="55" spans="1:6" ht="15" x14ac:dyDescent="0.2">
      <c r="A55" s="1274"/>
      <c r="B55" s="1274"/>
      <c r="C55" s="1275" t="s">
        <v>34</v>
      </c>
      <c r="D55" s="1276"/>
      <c r="E55" s="1277" t="s">
        <v>34</v>
      </c>
      <c r="F55" s="1278"/>
    </row>
    <row r="56" spans="1:6" ht="15" x14ac:dyDescent="0.2">
      <c r="A56" s="370" t="s">
        <v>330</v>
      </c>
      <c r="B56" s="54" t="s">
        <v>331</v>
      </c>
      <c r="C56" s="1273">
        <f>SUM(C57:D59)</f>
        <v>0</v>
      </c>
      <c r="D56" s="1273"/>
      <c r="E56" s="1273">
        <f>SUM(E57:F59)</f>
        <v>0</v>
      </c>
      <c r="F56" s="1273"/>
    </row>
    <row r="57" spans="1:6" ht="15" x14ac:dyDescent="0.2">
      <c r="A57" s="373">
        <v>3</v>
      </c>
      <c r="B57" s="165" t="s">
        <v>43</v>
      </c>
      <c r="C57" s="1268">
        <f>'01_C_D.1.4.3_Z_ZP'!H9</f>
        <v>0</v>
      </c>
      <c r="D57" s="1269"/>
      <c r="E57" s="1268">
        <f>0</f>
        <v>0</v>
      </c>
      <c r="F57" s="1269"/>
    </row>
    <row r="58" spans="1:6" ht="15" x14ac:dyDescent="0.2">
      <c r="A58" s="373">
        <v>9</v>
      </c>
      <c r="B58" s="165" t="s">
        <v>970</v>
      </c>
      <c r="C58" s="1268">
        <f>'01_C_D.1.4.3_Z_ZP'!H34</f>
        <v>0</v>
      </c>
      <c r="D58" s="1269"/>
      <c r="E58" s="1268">
        <f>'01_C_D.1.4.3_Z_NZ'!H9</f>
        <v>0</v>
      </c>
      <c r="F58" s="1269"/>
    </row>
    <row r="59" spans="1:6" ht="15" x14ac:dyDescent="0.2">
      <c r="A59" s="373">
        <v>997</v>
      </c>
      <c r="B59" s="165" t="s">
        <v>971</v>
      </c>
      <c r="C59" s="1268">
        <f>'01_C_D.1.4.3_Z_ZP'!H130</f>
        <v>0</v>
      </c>
      <c r="D59" s="1269"/>
      <c r="E59" s="1268">
        <f>'01_C_D.1.4.3_Z_NZ'!H83</f>
        <v>0</v>
      </c>
      <c r="F59" s="1269"/>
    </row>
    <row r="60" spans="1:6" ht="15" x14ac:dyDescent="0.2">
      <c r="A60" s="370" t="s">
        <v>340</v>
      </c>
      <c r="B60" s="54" t="s">
        <v>341</v>
      </c>
      <c r="C60" s="1279">
        <f>SUM(C61:D67)</f>
        <v>0</v>
      </c>
      <c r="D60" s="1280"/>
      <c r="E60" s="1279">
        <f>SUM(E61:F67)</f>
        <v>0</v>
      </c>
      <c r="F60" s="1280"/>
    </row>
    <row r="61" spans="1:6" ht="15" x14ac:dyDescent="0.2">
      <c r="A61" s="373">
        <v>741</v>
      </c>
      <c r="B61" s="165" t="s">
        <v>5053</v>
      </c>
      <c r="C61" s="1268">
        <f>'01_C_D.1.4.3_Z_ZP'!H141</f>
        <v>0</v>
      </c>
      <c r="D61" s="1269"/>
      <c r="E61" s="1268">
        <f>'01_C_D.1.4.3_Z_NZ'!H94</f>
        <v>0</v>
      </c>
      <c r="F61" s="1269"/>
    </row>
    <row r="62" spans="1:6" ht="15" x14ac:dyDescent="0.2">
      <c r="A62" s="373" t="s">
        <v>7976</v>
      </c>
      <c r="B62" s="165" t="s">
        <v>7977</v>
      </c>
      <c r="C62" s="1268">
        <f>'01_C_D.1.4.3_Z_ZP'!H708</f>
        <v>0</v>
      </c>
      <c r="D62" s="1269"/>
      <c r="E62" s="1268">
        <f>0</f>
        <v>0</v>
      </c>
      <c r="F62" s="1269"/>
    </row>
    <row r="63" spans="1:6" ht="15" x14ac:dyDescent="0.2">
      <c r="A63" s="373" t="s">
        <v>5056</v>
      </c>
      <c r="B63" s="165" t="s">
        <v>5057</v>
      </c>
      <c r="C63" s="1268">
        <f>'01_C_D.1.4.3_Z_ZP'!H715</f>
        <v>0</v>
      </c>
      <c r="D63" s="1269"/>
      <c r="E63" s="1268">
        <f>0</f>
        <v>0</v>
      </c>
      <c r="F63" s="1269"/>
    </row>
    <row r="64" spans="1:6" ht="15" x14ac:dyDescent="0.2">
      <c r="A64" s="373" t="s">
        <v>5058</v>
      </c>
      <c r="B64" s="165" t="s">
        <v>5059</v>
      </c>
      <c r="C64" s="1268">
        <f>'01_C_D.1.4.3_Z_ZP'!H762</f>
        <v>0</v>
      </c>
      <c r="D64" s="1269"/>
      <c r="E64" s="1268">
        <f>'01_C_D.1.4.3_Z_NZ'!H674</f>
        <v>0</v>
      </c>
      <c r="F64" s="1269"/>
    </row>
    <row r="65" spans="1:6" ht="15" x14ac:dyDescent="0.2">
      <c r="A65" s="373" t="s">
        <v>5054</v>
      </c>
      <c r="B65" s="165" t="s">
        <v>5055</v>
      </c>
      <c r="C65" s="1268">
        <f>'01_C_D.1.4.3_Z_ZP'!H796</f>
        <v>0</v>
      </c>
      <c r="D65" s="1269"/>
      <c r="E65" s="1268">
        <f>'01_C_D.1.4.3_Z_NZ'!H711</f>
        <v>0</v>
      </c>
      <c r="F65" s="1269"/>
    </row>
    <row r="66" spans="1:6" ht="15" x14ac:dyDescent="0.2">
      <c r="A66" s="373" t="s">
        <v>7978</v>
      </c>
      <c r="B66" s="165" t="s">
        <v>7979</v>
      </c>
      <c r="C66" s="1268">
        <f>0</f>
        <v>0</v>
      </c>
      <c r="D66" s="1269"/>
      <c r="E66" s="1268">
        <f>0</f>
        <v>0</v>
      </c>
      <c r="F66" s="1269"/>
    </row>
    <row r="67" spans="1:6" ht="15" x14ac:dyDescent="0.2">
      <c r="A67" s="373" t="s">
        <v>7980</v>
      </c>
      <c r="B67" s="165" t="s">
        <v>7981</v>
      </c>
      <c r="C67" s="1268">
        <f>0</f>
        <v>0</v>
      </c>
      <c r="D67" s="1269"/>
      <c r="E67" s="1268">
        <f>'01_C_D.1.4.3_Z_NZ'!H772</f>
        <v>0</v>
      </c>
      <c r="F67" s="1269"/>
    </row>
    <row r="68" spans="1:6" ht="15" x14ac:dyDescent="0.2">
      <c r="A68" s="370" t="s">
        <v>5062</v>
      </c>
      <c r="B68" s="54" t="s">
        <v>7982</v>
      </c>
      <c r="C68" s="1279">
        <f>'01_C_D.1.4.3_Z_ZP'!H863</f>
        <v>0</v>
      </c>
      <c r="D68" s="1280"/>
      <c r="E68" s="1279">
        <f>'01_C_D.1.4.3_Z_NZ'!H781</f>
        <v>0</v>
      </c>
      <c r="F68" s="1280"/>
    </row>
    <row r="69" spans="1:6" ht="15.75" x14ac:dyDescent="0.2">
      <c r="A69" s="1281" t="s">
        <v>2909</v>
      </c>
      <c r="B69" s="1282"/>
      <c r="C69" s="1283">
        <f>C56+C60+C68</f>
        <v>0</v>
      </c>
      <c r="D69" s="1284"/>
      <c r="E69" s="1285">
        <f>E56+E60+E68</f>
        <v>0</v>
      </c>
      <c r="F69" s="1251"/>
    </row>
    <row r="70" spans="1:6" ht="15.75" x14ac:dyDescent="0.2">
      <c r="A70" s="1286" t="s">
        <v>79</v>
      </c>
      <c r="B70" s="1286"/>
      <c r="C70" s="1287">
        <f>C69+E69</f>
        <v>0</v>
      </c>
      <c r="D70" s="1287"/>
      <c r="E70" s="1287"/>
      <c r="F70" s="1287"/>
    </row>
  </sheetData>
  <sheetProtection algorithmName="SHA-512" hashValue="qAj61Verw1Rv0auUlyoVOxtUYwqI/iCNsDjC1zFUOSv5JRrjPmCn1hoEIC1usgXQuxCsbkiwRZMQ+BZhHp4xDg==" saltValue="SioL/S8Iluu9gEMKxmQsH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83203125" defaultRowHeight="12.75" x14ac:dyDescent="0.2"/>
  <cols>
    <col min="1" max="2" width="5.83203125" style="5" customWidth="1"/>
    <col min="3" max="3" width="17.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7983</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H9+H34+H130</f>
        <v>0</v>
      </c>
      <c r="I8" s="276"/>
    </row>
    <row r="9" spans="1:29" s="46" customFormat="1" ht="24.95" customHeight="1" x14ac:dyDescent="0.25">
      <c r="A9" s="298"/>
      <c r="B9" s="351" t="s">
        <v>977</v>
      </c>
      <c r="C9" s="352" t="s">
        <v>42</v>
      </c>
      <c r="D9" s="352" t="s">
        <v>43</v>
      </c>
      <c r="E9" s="353"/>
      <c r="F9" s="354"/>
      <c r="G9" s="354"/>
      <c r="H9" s="116">
        <f>SUM(H10:H33)</f>
        <v>0</v>
      </c>
      <c r="I9" s="277"/>
    </row>
    <row r="10" spans="1:29" s="46" customFormat="1" ht="24.95" customHeight="1" x14ac:dyDescent="0.25">
      <c r="A10" s="278" t="s">
        <v>73</v>
      </c>
      <c r="B10" s="278" t="s">
        <v>979</v>
      </c>
      <c r="C10" s="279" t="s">
        <v>7984</v>
      </c>
      <c r="D10" s="280" t="s">
        <v>7985</v>
      </c>
      <c r="E10" s="281" t="s">
        <v>92</v>
      </c>
      <c r="F10" s="282">
        <v>9</v>
      </c>
      <c r="G10" s="67"/>
      <c r="H10" s="254">
        <f>ROUND(G10*F10,2)</f>
        <v>0</v>
      </c>
      <c r="I10" s="412" t="s">
        <v>982</v>
      </c>
    </row>
    <row r="11" spans="1:29" ht="10.5" customHeight="1" x14ac:dyDescent="0.2">
      <c r="A11" s="175"/>
      <c r="B11" s="454" t="s">
        <v>983</v>
      </c>
      <c r="C11" s="209"/>
      <c r="D11" s="180" t="s">
        <v>7986</v>
      </c>
      <c r="E11" s="209"/>
      <c r="F11" s="209"/>
      <c r="G11" s="209"/>
      <c r="H11" s="209"/>
      <c r="I11" s="455"/>
    </row>
    <row r="12" spans="1:29" ht="10.5" customHeight="1" x14ac:dyDescent="0.2">
      <c r="A12" s="177"/>
      <c r="B12" s="221" t="s">
        <v>985</v>
      </c>
      <c r="C12" s="210" t="s">
        <v>986</v>
      </c>
      <c r="D12" s="211" t="s">
        <v>7987</v>
      </c>
      <c r="E12" s="212"/>
      <c r="F12" s="210" t="s">
        <v>986</v>
      </c>
      <c r="G12" s="212"/>
      <c r="H12" s="212"/>
      <c r="I12" s="456"/>
    </row>
    <row r="13" spans="1:29" ht="10.5" customHeight="1" x14ac:dyDescent="0.2">
      <c r="A13" s="177"/>
      <c r="B13" s="221" t="s">
        <v>985</v>
      </c>
      <c r="C13" s="210" t="s">
        <v>986</v>
      </c>
      <c r="D13" s="211" t="s">
        <v>5105</v>
      </c>
      <c r="E13" s="212"/>
      <c r="F13" s="210" t="s">
        <v>986</v>
      </c>
      <c r="G13" s="212"/>
      <c r="H13" s="212"/>
      <c r="I13" s="456"/>
    </row>
    <row r="14" spans="1:29" ht="10.5" customHeight="1" x14ac:dyDescent="0.2">
      <c r="A14" s="177"/>
      <c r="B14" s="221" t="s">
        <v>985</v>
      </c>
      <c r="C14" s="210" t="s">
        <v>986</v>
      </c>
      <c r="D14" s="211" t="s">
        <v>11122</v>
      </c>
      <c r="E14" s="212"/>
      <c r="F14" s="210" t="s">
        <v>986</v>
      </c>
      <c r="G14" s="212"/>
      <c r="H14" s="212"/>
      <c r="I14" s="456"/>
    </row>
    <row r="15" spans="1:29" ht="10.5" customHeight="1" x14ac:dyDescent="0.2">
      <c r="A15" s="178"/>
      <c r="B15" s="221" t="s">
        <v>985</v>
      </c>
      <c r="C15" s="213" t="s">
        <v>986</v>
      </c>
      <c r="D15" s="214" t="s">
        <v>73</v>
      </c>
      <c r="E15" s="215"/>
      <c r="F15" s="216">
        <v>1</v>
      </c>
      <c r="G15" s="215"/>
      <c r="H15" s="215"/>
      <c r="I15" s="457"/>
    </row>
    <row r="16" spans="1:29" ht="10.5" customHeight="1" x14ac:dyDescent="0.2">
      <c r="A16" s="177"/>
      <c r="B16" s="221" t="s">
        <v>985</v>
      </c>
      <c r="C16" s="210" t="s">
        <v>986</v>
      </c>
      <c r="D16" s="211" t="s">
        <v>11123</v>
      </c>
      <c r="E16" s="212"/>
      <c r="F16" s="210" t="s">
        <v>986</v>
      </c>
      <c r="G16" s="212"/>
      <c r="H16" s="212"/>
      <c r="I16" s="456"/>
    </row>
    <row r="17" spans="1:9" ht="10.5" customHeight="1" x14ac:dyDescent="0.2">
      <c r="A17" s="178"/>
      <c r="B17" s="221" t="s">
        <v>985</v>
      </c>
      <c r="C17" s="213" t="s">
        <v>986</v>
      </c>
      <c r="D17" s="214" t="s">
        <v>73</v>
      </c>
      <c r="E17" s="215"/>
      <c r="F17" s="216">
        <v>1</v>
      </c>
      <c r="G17" s="215"/>
      <c r="H17" s="215"/>
      <c r="I17" s="457"/>
    </row>
    <row r="18" spans="1:9" ht="10.5" customHeight="1" x14ac:dyDescent="0.2">
      <c r="A18" s="177"/>
      <c r="B18" s="221" t="s">
        <v>985</v>
      </c>
      <c r="C18" s="210" t="s">
        <v>986</v>
      </c>
      <c r="D18" s="211" t="s">
        <v>11124</v>
      </c>
      <c r="E18" s="212"/>
      <c r="F18" s="210" t="s">
        <v>986</v>
      </c>
      <c r="G18" s="212"/>
      <c r="H18" s="212"/>
      <c r="I18" s="456"/>
    </row>
    <row r="19" spans="1:9" ht="10.5" customHeight="1" x14ac:dyDescent="0.2">
      <c r="A19" s="178"/>
      <c r="B19" s="221" t="s">
        <v>985</v>
      </c>
      <c r="C19" s="213" t="s">
        <v>986</v>
      </c>
      <c r="D19" s="214" t="s">
        <v>73</v>
      </c>
      <c r="E19" s="215"/>
      <c r="F19" s="216">
        <v>1</v>
      </c>
      <c r="G19" s="215"/>
      <c r="H19" s="215"/>
      <c r="I19" s="457"/>
    </row>
    <row r="20" spans="1:9" ht="10.5" customHeight="1" x14ac:dyDescent="0.2">
      <c r="A20" s="177"/>
      <c r="B20" s="221" t="s">
        <v>985</v>
      </c>
      <c r="C20" s="210" t="s">
        <v>986</v>
      </c>
      <c r="D20" s="211" t="s">
        <v>11125</v>
      </c>
      <c r="E20" s="212"/>
      <c r="F20" s="210" t="s">
        <v>986</v>
      </c>
      <c r="G20" s="212"/>
      <c r="H20" s="212"/>
      <c r="I20" s="456"/>
    </row>
    <row r="21" spans="1:9" ht="10.5" customHeight="1" x14ac:dyDescent="0.2">
      <c r="A21" s="178"/>
      <c r="B21" s="221" t="s">
        <v>985</v>
      </c>
      <c r="C21" s="213" t="s">
        <v>986</v>
      </c>
      <c r="D21" s="214" t="s">
        <v>73</v>
      </c>
      <c r="E21" s="215"/>
      <c r="F21" s="216">
        <v>1</v>
      </c>
      <c r="G21" s="215"/>
      <c r="H21" s="215"/>
      <c r="I21" s="457"/>
    </row>
    <row r="22" spans="1:9" ht="10.5" customHeight="1" x14ac:dyDescent="0.2">
      <c r="A22" s="177"/>
      <c r="B22" s="221" t="s">
        <v>985</v>
      </c>
      <c r="C22" s="210" t="s">
        <v>986</v>
      </c>
      <c r="D22" s="211" t="s">
        <v>11126</v>
      </c>
      <c r="E22" s="212"/>
      <c r="F22" s="210" t="s">
        <v>986</v>
      </c>
      <c r="G22" s="212"/>
      <c r="H22" s="212"/>
      <c r="I22" s="456"/>
    </row>
    <row r="23" spans="1:9" ht="10.5" customHeight="1" x14ac:dyDescent="0.2">
      <c r="A23" s="178"/>
      <c r="B23" s="221" t="s">
        <v>985</v>
      </c>
      <c r="C23" s="213" t="s">
        <v>986</v>
      </c>
      <c r="D23" s="214" t="s">
        <v>73</v>
      </c>
      <c r="E23" s="215"/>
      <c r="F23" s="216">
        <v>1</v>
      </c>
      <c r="G23" s="215"/>
      <c r="H23" s="215"/>
      <c r="I23" s="457"/>
    </row>
    <row r="24" spans="1:9" ht="10.5" customHeight="1" x14ac:dyDescent="0.2">
      <c r="A24" s="177"/>
      <c r="B24" s="221" t="s">
        <v>985</v>
      </c>
      <c r="C24" s="210" t="s">
        <v>986</v>
      </c>
      <c r="D24" s="211" t="s">
        <v>11127</v>
      </c>
      <c r="E24" s="212"/>
      <c r="F24" s="210" t="s">
        <v>986</v>
      </c>
      <c r="G24" s="212"/>
      <c r="H24" s="212"/>
      <c r="I24" s="456"/>
    </row>
    <row r="25" spans="1:9" ht="10.5" customHeight="1" x14ac:dyDescent="0.2">
      <c r="A25" s="178"/>
      <c r="B25" s="221" t="s">
        <v>985</v>
      </c>
      <c r="C25" s="213" t="s">
        <v>986</v>
      </c>
      <c r="D25" s="214" t="s">
        <v>73</v>
      </c>
      <c r="E25" s="215"/>
      <c r="F25" s="216">
        <v>1</v>
      </c>
      <c r="G25" s="215"/>
      <c r="H25" s="215"/>
      <c r="I25" s="457"/>
    </row>
    <row r="26" spans="1:9" ht="10.5" customHeight="1" x14ac:dyDescent="0.2">
      <c r="A26" s="177"/>
      <c r="B26" s="221" t="s">
        <v>985</v>
      </c>
      <c r="C26" s="210" t="s">
        <v>986</v>
      </c>
      <c r="D26" s="211" t="s">
        <v>11128</v>
      </c>
      <c r="E26" s="212"/>
      <c r="F26" s="210" t="s">
        <v>986</v>
      </c>
      <c r="G26" s="212"/>
      <c r="H26" s="212"/>
      <c r="I26" s="456"/>
    </row>
    <row r="27" spans="1:9" ht="10.5" customHeight="1" x14ac:dyDescent="0.2">
      <c r="A27" s="178"/>
      <c r="B27" s="221" t="s">
        <v>985</v>
      </c>
      <c r="C27" s="213" t="s">
        <v>986</v>
      </c>
      <c r="D27" s="214" t="s">
        <v>73</v>
      </c>
      <c r="E27" s="215"/>
      <c r="F27" s="216">
        <v>1</v>
      </c>
      <c r="G27" s="215"/>
      <c r="H27" s="215"/>
      <c r="I27" s="457"/>
    </row>
    <row r="28" spans="1:9" ht="10.5" customHeight="1" x14ac:dyDescent="0.2">
      <c r="A28" s="177"/>
      <c r="B28" s="221" t="s">
        <v>985</v>
      </c>
      <c r="C28" s="210" t="s">
        <v>986</v>
      </c>
      <c r="D28" s="211" t="s">
        <v>11129</v>
      </c>
      <c r="E28" s="212"/>
      <c r="F28" s="210" t="s">
        <v>986</v>
      </c>
      <c r="G28" s="212"/>
      <c r="H28" s="212"/>
      <c r="I28" s="456"/>
    </row>
    <row r="29" spans="1:9" ht="10.5" customHeight="1" x14ac:dyDescent="0.2">
      <c r="A29" s="178"/>
      <c r="B29" s="221" t="s">
        <v>985</v>
      </c>
      <c r="C29" s="213" t="s">
        <v>986</v>
      </c>
      <c r="D29" s="214" t="s">
        <v>73</v>
      </c>
      <c r="E29" s="215"/>
      <c r="F29" s="216">
        <v>1</v>
      </c>
      <c r="G29" s="215"/>
      <c r="H29" s="215"/>
      <c r="I29" s="457"/>
    </row>
    <row r="30" spans="1:9" ht="10.5" customHeight="1" x14ac:dyDescent="0.2">
      <c r="A30" s="177"/>
      <c r="B30" s="221" t="s">
        <v>985</v>
      </c>
      <c r="C30" s="210" t="s">
        <v>986</v>
      </c>
      <c r="D30" s="211" t="s">
        <v>11130</v>
      </c>
      <c r="E30" s="212"/>
      <c r="F30" s="210" t="s">
        <v>986</v>
      </c>
      <c r="G30" s="212"/>
      <c r="H30" s="212"/>
      <c r="I30" s="456"/>
    </row>
    <row r="31" spans="1:9" ht="10.5" customHeight="1" x14ac:dyDescent="0.2">
      <c r="A31" s="178"/>
      <c r="B31" s="221" t="s">
        <v>985</v>
      </c>
      <c r="C31" s="213" t="s">
        <v>986</v>
      </c>
      <c r="D31" s="214" t="s">
        <v>73</v>
      </c>
      <c r="E31" s="215"/>
      <c r="F31" s="216">
        <v>1</v>
      </c>
      <c r="G31" s="215"/>
      <c r="H31" s="215"/>
      <c r="I31" s="457"/>
    </row>
    <row r="32" spans="1:9" ht="10.5" customHeight="1" x14ac:dyDescent="0.2">
      <c r="A32" s="179"/>
      <c r="B32" s="221" t="s">
        <v>985</v>
      </c>
      <c r="C32" s="217" t="s">
        <v>986</v>
      </c>
      <c r="D32" s="218" t="s">
        <v>1023</v>
      </c>
      <c r="E32" s="219"/>
      <c r="F32" s="220">
        <v>9</v>
      </c>
      <c r="G32" s="219"/>
      <c r="H32" s="219"/>
      <c r="I32" s="460"/>
    </row>
    <row r="33" spans="1:9" ht="24.95" customHeight="1" x14ac:dyDescent="0.2">
      <c r="A33" s="167" t="s">
        <v>75</v>
      </c>
      <c r="B33" s="167" t="s">
        <v>1145</v>
      </c>
      <c r="C33" s="168" t="s">
        <v>7989</v>
      </c>
      <c r="D33" s="169" t="s">
        <v>7990</v>
      </c>
      <c r="E33" s="170" t="s">
        <v>92</v>
      </c>
      <c r="F33" s="171">
        <v>9</v>
      </c>
      <c r="G33" s="117"/>
      <c r="H33" s="172">
        <f>ROUND(G33*F33,2)</f>
        <v>0</v>
      </c>
      <c r="I33" s="458" t="s">
        <v>982</v>
      </c>
    </row>
    <row r="34" spans="1:9" s="46" customFormat="1" ht="24.95" customHeight="1" x14ac:dyDescent="0.25">
      <c r="A34" s="298"/>
      <c r="B34" s="351" t="s">
        <v>977</v>
      </c>
      <c r="C34" s="352" t="s">
        <v>1024</v>
      </c>
      <c r="D34" s="352" t="s">
        <v>970</v>
      </c>
      <c r="E34" s="353"/>
      <c r="F34" s="354"/>
      <c r="G34" s="354"/>
      <c r="H34" s="116">
        <f>SUM(H35:H129)</f>
        <v>0</v>
      </c>
      <c r="I34" s="277"/>
    </row>
    <row r="35" spans="1:9" ht="24.95" customHeight="1" x14ac:dyDescent="0.2">
      <c r="A35" s="278" t="s">
        <v>42</v>
      </c>
      <c r="B35" s="278" t="s">
        <v>979</v>
      </c>
      <c r="C35" s="279" t="s">
        <v>5065</v>
      </c>
      <c r="D35" s="280" t="s">
        <v>5066</v>
      </c>
      <c r="E35" s="281" t="s">
        <v>125</v>
      </c>
      <c r="F35" s="282">
        <v>529</v>
      </c>
      <c r="G35" s="67"/>
      <c r="H35" s="254">
        <f>ROUND(G35*F35,2)</f>
        <v>0</v>
      </c>
      <c r="I35" s="459" t="s">
        <v>982</v>
      </c>
    </row>
    <row r="36" spans="1:9" ht="12" x14ac:dyDescent="0.2">
      <c r="A36" s="175"/>
      <c r="B36" s="454" t="s">
        <v>983</v>
      </c>
      <c r="C36" s="209"/>
      <c r="D36" s="180" t="s">
        <v>5067</v>
      </c>
      <c r="E36" s="209"/>
      <c r="F36" s="209"/>
      <c r="G36" s="209"/>
      <c r="H36" s="209"/>
      <c r="I36" s="455"/>
    </row>
    <row r="37" spans="1:9" ht="12" x14ac:dyDescent="0.2">
      <c r="A37" s="177"/>
      <c r="B37" s="221" t="s">
        <v>985</v>
      </c>
      <c r="C37" s="210" t="s">
        <v>986</v>
      </c>
      <c r="D37" s="211" t="s">
        <v>5068</v>
      </c>
      <c r="E37" s="212"/>
      <c r="F37" s="210" t="s">
        <v>986</v>
      </c>
      <c r="G37" s="212"/>
      <c r="H37" s="212"/>
      <c r="I37" s="456"/>
    </row>
    <row r="38" spans="1:9" ht="12" x14ac:dyDescent="0.2">
      <c r="A38" s="178"/>
      <c r="B38" s="221" t="s">
        <v>985</v>
      </c>
      <c r="C38" s="213" t="s">
        <v>986</v>
      </c>
      <c r="D38" s="214" t="s">
        <v>11131</v>
      </c>
      <c r="E38" s="215"/>
      <c r="F38" s="216">
        <v>529</v>
      </c>
      <c r="G38" s="215"/>
      <c r="H38" s="215"/>
      <c r="I38" s="457"/>
    </row>
    <row r="39" spans="1:9" ht="24.95" customHeight="1" x14ac:dyDescent="0.2">
      <c r="A39" s="278" t="s">
        <v>997</v>
      </c>
      <c r="B39" s="278" t="s">
        <v>979</v>
      </c>
      <c r="C39" s="279" t="s">
        <v>5085</v>
      </c>
      <c r="D39" s="280" t="s">
        <v>5086</v>
      </c>
      <c r="E39" s="281" t="s">
        <v>92</v>
      </c>
      <c r="F39" s="282">
        <v>12</v>
      </c>
      <c r="G39" s="67"/>
      <c r="H39" s="254">
        <f>ROUND(G39*F39,2)</f>
        <v>0</v>
      </c>
      <c r="I39" s="459" t="s">
        <v>982</v>
      </c>
    </row>
    <row r="40" spans="1:9" ht="12" x14ac:dyDescent="0.2">
      <c r="A40" s="175"/>
      <c r="B40" s="454" t="s">
        <v>983</v>
      </c>
      <c r="C40" s="209"/>
      <c r="D40" s="180" t="s">
        <v>5087</v>
      </c>
      <c r="E40" s="209"/>
      <c r="F40" s="209"/>
      <c r="G40" s="209"/>
      <c r="H40" s="209"/>
      <c r="I40" s="455"/>
    </row>
    <row r="41" spans="1:9" ht="12" x14ac:dyDescent="0.2">
      <c r="A41" s="177"/>
      <c r="B41" s="221" t="s">
        <v>985</v>
      </c>
      <c r="C41" s="210" t="s">
        <v>986</v>
      </c>
      <c r="D41" s="211" t="s">
        <v>7992</v>
      </c>
      <c r="E41" s="212"/>
      <c r="F41" s="210" t="s">
        <v>986</v>
      </c>
      <c r="G41" s="212"/>
      <c r="H41" s="212"/>
      <c r="I41" s="456"/>
    </row>
    <row r="42" spans="1:9" ht="12" x14ac:dyDescent="0.2">
      <c r="A42" s="178"/>
      <c r="B42" s="221" t="s">
        <v>985</v>
      </c>
      <c r="C42" s="213" t="s">
        <v>986</v>
      </c>
      <c r="D42" s="214" t="s">
        <v>75</v>
      </c>
      <c r="E42" s="215"/>
      <c r="F42" s="216">
        <v>2</v>
      </c>
      <c r="G42" s="215"/>
      <c r="H42" s="215"/>
      <c r="I42" s="457"/>
    </row>
    <row r="43" spans="1:9" ht="12" x14ac:dyDescent="0.2">
      <c r="A43" s="177"/>
      <c r="B43" s="221" t="s">
        <v>985</v>
      </c>
      <c r="C43" s="210" t="s">
        <v>986</v>
      </c>
      <c r="D43" s="211" t="s">
        <v>5088</v>
      </c>
      <c r="E43" s="212"/>
      <c r="F43" s="210" t="s">
        <v>986</v>
      </c>
      <c r="G43" s="212"/>
      <c r="H43" s="212"/>
      <c r="I43" s="456"/>
    </row>
    <row r="44" spans="1:9" ht="12" x14ac:dyDescent="0.2">
      <c r="A44" s="178"/>
      <c r="B44" s="221" t="s">
        <v>985</v>
      </c>
      <c r="C44" s="213" t="s">
        <v>986</v>
      </c>
      <c r="D44" s="214" t="s">
        <v>75</v>
      </c>
      <c r="E44" s="215"/>
      <c r="F44" s="216">
        <v>2</v>
      </c>
      <c r="G44" s="215"/>
      <c r="H44" s="215"/>
      <c r="I44" s="457"/>
    </row>
    <row r="45" spans="1:9" ht="12" x14ac:dyDescent="0.2">
      <c r="A45" s="177"/>
      <c r="B45" s="221" t="s">
        <v>985</v>
      </c>
      <c r="C45" s="210" t="s">
        <v>986</v>
      </c>
      <c r="D45" s="211" t="s">
        <v>5089</v>
      </c>
      <c r="E45" s="212"/>
      <c r="F45" s="210" t="s">
        <v>986</v>
      </c>
      <c r="G45" s="212"/>
      <c r="H45" s="212"/>
      <c r="I45" s="456"/>
    </row>
    <row r="46" spans="1:9" ht="12" x14ac:dyDescent="0.2">
      <c r="A46" s="178"/>
      <c r="B46" s="221" t="s">
        <v>985</v>
      </c>
      <c r="C46" s="213" t="s">
        <v>986</v>
      </c>
      <c r="D46" s="214" t="s">
        <v>75</v>
      </c>
      <c r="E46" s="215"/>
      <c r="F46" s="216">
        <v>2</v>
      </c>
      <c r="G46" s="215"/>
      <c r="H46" s="215"/>
      <c r="I46" s="457"/>
    </row>
    <row r="47" spans="1:9" ht="12" x14ac:dyDescent="0.2">
      <c r="A47" s="177"/>
      <c r="B47" s="221" t="s">
        <v>985</v>
      </c>
      <c r="C47" s="210" t="s">
        <v>986</v>
      </c>
      <c r="D47" s="211" t="s">
        <v>5090</v>
      </c>
      <c r="E47" s="212"/>
      <c r="F47" s="210" t="s">
        <v>986</v>
      </c>
      <c r="G47" s="212"/>
      <c r="H47" s="212"/>
      <c r="I47" s="456"/>
    </row>
    <row r="48" spans="1:9" ht="12" x14ac:dyDescent="0.2">
      <c r="A48" s="178"/>
      <c r="B48" s="221" t="s">
        <v>985</v>
      </c>
      <c r="C48" s="213" t="s">
        <v>986</v>
      </c>
      <c r="D48" s="214" t="s">
        <v>75</v>
      </c>
      <c r="E48" s="215"/>
      <c r="F48" s="216">
        <v>2</v>
      </c>
      <c r="G48" s="215"/>
      <c r="H48" s="215"/>
      <c r="I48" s="457"/>
    </row>
    <row r="49" spans="1:9" ht="12" x14ac:dyDescent="0.2">
      <c r="A49" s="177"/>
      <c r="B49" s="221" t="s">
        <v>985</v>
      </c>
      <c r="C49" s="210" t="s">
        <v>986</v>
      </c>
      <c r="D49" s="211" t="s">
        <v>5091</v>
      </c>
      <c r="E49" s="212"/>
      <c r="F49" s="210" t="s">
        <v>986</v>
      </c>
      <c r="G49" s="212"/>
      <c r="H49" s="212"/>
      <c r="I49" s="456"/>
    </row>
    <row r="50" spans="1:9" ht="12" x14ac:dyDescent="0.2">
      <c r="A50" s="178"/>
      <c r="B50" s="221" t="s">
        <v>985</v>
      </c>
      <c r="C50" s="213" t="s">
        <v>986</v>
      </c>
      <c r="D50" s="214" t="s">
        <v>75</v>
      </c>
      <c r="E50" s="215"/>
      <c r="F50" s="216">
        <v>2</v>
      </c>
      <c r="G50" s="215"/>
      <c r="H50" s="215"/>
      <c r="I50" s="457"/>
    </row>
    <row r="51" spans="1:9" ht="12" x14ac:dyDescent="0.2">
      <c r="A51" s="177"/>
      <c r="B51" s="221" t="s">
        <v>985</v>
      </c>
      <c r="C51" s="210" t="s">
        <v>986</v>
      </c>
      <c r="D51" s="211" t="s">
        <v>5092</v>
      </c>
      <c r="E51" s="212"/>
      <c r="F51" s="210" t="s">
        <v>986</v>
      </c>
      <c r="G51" s="212"/>
      <c r="H51" s="212"/>
      <c r="I51" s="456"/>
    </row>
    <row r="52" spans="1:9" ht="12" x14ac:dyDescent="0.2">
      <c r="A52" s="178"/>
      <c r="B52" s="221" t="s">
        <v>985</v>
      </c>
      <c r="C52" s="213" t="s">
        <v>986</v>
      </c>
      <c r="D52" s="214" t="s">
        <v>75</v>
      </c>
      <c r="E52" s="215"/>
      <c r="F52" s="216">
        <v>2</v>
      </c>
      <c r="G52" s="215"/>
      <c r="H52" s="215"/>
      <c r="I52" s="457"/>
    </row>
    <row r="53" spans="1:9" ht="12" x14ac:dyDescent="0.2">
      <c r="A53" s="179"/>
      <c r="B53" s="221" t="s">
        <v>985</v>
      </c>
      <c r="C53" s="217" t="s">
        <v>986</v>
      </c>
      <c r="D53" s="218" t="s">
        <v>1023</v>
      </c>
      <c r="E53" s="219"/>
      <c r="F53" s="220">
        <v>12</v>
      </c>
      <c r="G53" s="219"/>
      <c r="H53" s="219"/>
      <c r="I53" s="460"/>
    </row>
    <row r="54" spans="1:9" ht="24.95" customHeight="1" x14ac:dyDescent="0.2">
      <c r="A54" s="278" t="s">
        <v>44</v>
      </c>
      <c r="B54" s="278" t="s">
        <v>979</v>
      </c>
      <c r="C54" s="279" t="s">
        <v>5093</v>
      </c>
      <c r="D54" s="280" t="s">
        <v>5094</v>
      </c>
      <c r="E54" s="281" t="s">
        <v>92</v>
      </c>
      <c r="F54" s="282">
        <v>98</v>
      </c>
      <c r="G54" s="67"/>
      <c r="H54" s="254">
        <f>ROUND(G54*F54,2)</f>
        <v>0</v>
      </c>
      <c r="I54" s="459" t="s">
        <v>982</v>
      </c>
    </row>
    <row r="55" spans="1:9" ht="12" x14ac:dyDescent="0.2">
      <c r="A55" s="175"/>
      <c r="B55" s="454" t="s">
        <v>983</v>
      </c>
      <c r="C55" s="209"/>
      <c r="D55" s="180" t="s">
        <v>5095</v>
      </c>
      <c r="E55" s="209"/>
      <c r="F55" s="209"/>
      <c r="G55" s="209"/>
      <c r="H55" s="209"/>
      <c r="I55" s="455"/>
    </row>
    <row r="56" spans="1:9" ht="12" x14ac:dyDescent="0.2">
      <c r="A56" s="177"/>
      <c r="B56" s="221" t="s">
        <v>985</v>
      </c>
      <c r="C56" s="210" t="s">
        <v>986</v>
      </c>
      <c r="D56" s="211" t="s">
        <v>7992</v>
      </c>
      <c r="E56" s="212"/>
      <c r="F56" s="210" t="s">
        <v>986</v>
      </c>
      <c r="G56" s="212"/>
      <c r="H56" s="212"/>
      <c r="I56" s="456"/>
    </row>
    <row r="57" spans="1:9" ht="12" x14ac:dyDescent="0.2">
      <c r="A57" s="178"/>
      <c r="B57" s="221" t="s">
        <v>985</v>
      </c>
      <c r="C57" s="213" t="s">
        <v>986</v>
      </c>
      <c r="D57" s="214" t="s">
        <v>11132</v>
      </c>
      <c r="E57" s="215"/>
      <c r="F57" s="216">
        <v>20</v>
      </c>
      <c r="G57" s="215"/>
      <c r="H57" s="215"/>
      <c r="I57" s="457"/>
    </row>
    <row r="58" spans="1:9" ht="12" x14ac:dyDescent="0.2">
      <c r="A58" s="177"/>
      <c r="B58" s="221" t="s">
        <v>985</v>
      </c>
      <c r="C58" s="210" t="s">
        <v>986</v>
      </c>
      <c r="D58" s="211" t="s">
        <v>5088</v>
      </c>
      <c r="E58" s="212"/>
      <c r="F58" s="210" t="s">
        <v>986</v>
      </c>
      <c r="G58" s="212"/>
      <c r="H58" s="212"/>
      <c r="I58" s="456"/>
    </row>
    <row r="59" spans="1:9" ht="12" x14ac:dyDescent="0.2">
      <c r="A59" s="178"/>
      <c r="B59" s="221" t="s">
        <v>985</v>
      </c>
      <c r="C59" s="213" t="s">
        <v>986</v>
      </c>
      <c r="D59" s="214" t="s">
        <v>7995</v>
      </c>
      <c r="E59" s="215"/>
      <c r="F59" s="216">
        <v>16</v>
      </c>
      <c r="G59" s="215"/>
      <c r="H59" s="215"/>
      <c r="I59" s="457"/>
    </row>
    <row r="60" spans="1:9" ht="12" x14ac:dyDescent="0.2">
      <c r="A60" s="177"/>
      <c r="B60" s="221" t="s">
        <v>985</v>
      </c>
      <c r="C60" s="210" t="s">
        <v>986</v>
      </c>
      <c r="D60" s="211" t="s">
        <v>5089</v>
      </c>
      <c r="E60" s="212"/>
      <c r="F60" s="210" t="s">
        <v>986</v>
      </c>
      <c r="G60" s="212"/>
      <c r="H60" s="212"/>
      <c r="I60" s="456"/>
    </row>
    <row r="61" spans="1:9" ht="12" x14ac:dyDescent="0.2">
      <c r="A61" s="178"/>
      <c r="B61" s="221" t="s">
        <v>985</v>
      </c>
      <c r="C61" s="213" t="s">
        <v>986</v>
      </c>
      <c r="D61" s="214" t="s">
        <v>11133</v>
      </c>
      <c r="E61" s="215"/>
      <c r="F61" s="216">
        <v>14</v>
      </c>
      <c r="G61" s="215"/>
      <c r="H61" s="215"/>
      <c r="I61" s="457"/>
    </row>
    <row r="62" spans="1:9" ht="12" x14ac:dyDescent="0.2">
      <c r="A62" s="177"/>
      <c r="B62" s="221" t="s">
        <v>985</v>
      </c>
      <c r="C62" s="210" t="s">
        <v>986</v>
      </c>
      <c r="D62" s="211" t="s">
        <v>5090</v>
      </c>
      <c r="E62" s="212"/>
      <c r="F62" s="210" t="s">
        <v>986</v>
      </c>
      <c r="G62" s="212"/>
      <c r="H62" s="212"/>
      <c r="I62" s="456"/>
    </row>
    <row r="63" spans="1:9" ht="12" x14ac:dyDescent="0.2">
      <c r="A63" s="178"/>
      <c r="B63" s="221" t="s">
        <v>985</v>
      </c>
      <c r="C63" s="213" t="s">
        <v>986</v>
      </c>
      <c r="D63" s="214" t="s">
        <v>7995</v>
      </c>
      <c r="E63" s="215"/>
      <c r="F63" s="216">
        <v>16</v>
      </c>
      <c r="G63" s="215"/>
      <c r="H63" s="215"/>
      <c r="I63" s="457"/>
    </row>
    <row r="64" spans="1:9" ht="12" x14ac:dyDescent="0.2">
      <c r="A64" s="177"/>
      <c r="B64" s="221" t="s">
        <v>985</v>
      </c>
      <c r="C64" s="210" t="s">
        <v>986</v>
      </c>
      <c r="D64" s="211" t="s">
        <v>5091</v>
      </c>
      <c r="E64" s="212"/>
      <c r="F64" s="210" t="s">
        <v>986</v>
      </c>
      <c r="G64" s="212"/>
      <c r="H64" s="212"/>
      <c r="I64" s="456"/>
    </row>
    <row r="65" spans="1:9" ht="12" x14ac:dyDescent="0.2">
      <c r="A65" s="178"/>
      <c r="B65" s="221" t="s">
        <v>985</v>
      </c>
      <c r="C65" s="213" t="s">
        <v>986</v>
      </c>
      <c r="D65" s="214" t="s">
        <v>7995</v>
      </c>
      <c r="E65" s="215"/>
      <c r="F65" s="216">
        <v>16</v>
      </c>
      <c r="G65" s="215"/>
      <c r="H65" s="215"/>
      <c r="I65" s="457"/>
    </row>
    <row r="66" spans="1:9" ht="12" x14ac:dyDescent="0.2">
      <c r="A66" s="177"/>
      <c r="B66" s="221" t="s">
        <v>985</v>
      </c>
      <c r="C66" s="210" t="s">
        <v>986</v>
      </c>
      <c r="D66" s="211" t="s">
        <v>5092</v>
      </c>
      <c r="E66" s="212"/>
      <c r="F66" s="210" t="s">
        <v>986</v>
      </c>
      <c r="G66" s="212"/>
      <c r="H66" s="212"/>
      <c r="I66" s="456"/>
    </row>
    <row r="67" spans="1:9" ht="12" x14ac:dyDescent="0.2">
      <c r="A67" s="178"/>
      <c r="B67" s="221" t="s">
        <v>985</v>
      </c>
      <c r="C67" s="213" t="s">
        <v>986</v>
      </c>
      <c r="D67" s="214" t="s">
        <v>7995</v>
      </c>
      <c r="E67" s="215"/>
      <c r="F67" s="216">
        <v>16</v>
      </c>
      <c r="G67" s="215"/>
      <c r="H67" s="215"/>
      <c r="I67" s="457"/>
    </row>
    <row r="68" spans="1:9" ht="12" x14ac:dyDescent="0.2">
      <c r="A68" s="179"/>
      <c r="B68" s="221" t="s">
        <v>985</v>
      </c>
      <c r="C68" s="217" t="s">
        <v>986</v>
      </c>
      <c r="D68" s="218" t="s">
        <v>1023</v>
      </c>
      <c r="E68" s="219"/>
      <c r="F68" s="220">
        <v>98</v>
      </c>
      <c r="G68" s="219"/>
      <c r="H68" s="219"/>
      <c r="I68" s="460"/>
    </row>
    <row r="69" spans="1:9" ht="24.95" customHeight="1" x14ac:dyDescent="0.2">
      <c r="A69" s="278" t="s">
        <v>336</v>
      </c>
      <c r="B69" s="278" t="s">
        <v>979</v>
      </c>
      <c r="C69" s="279" t="s">
        <v>5099</v>
      </c>
      <c r="D69" s="280" t="s">
        <v>5100</v>
      </c>
      <c r="E69" s="281" t="s">
        <v>92</v>
      </c>
      <c r="F69" s="282">
        <v>12</v>
      </c>
      <c r="G69" s="67"/>
      <c r="H69" s="254">
        <f>ROUND(G69*F69,2)</f>
        <v>0</v>
      </c>
      <c r="I69" s="459" t="s">
        <v>982</v>
      </c>
    </row>
    <row r="70" spans="1:9" ht="12" x14ac:dyDescent="0.2">
      <c r="A70" s="175"/>
      <c r="B70" s="454" t="s">
        <v>983</v>
      </c>
      <c r="C70" s="209"/>
      <c r="D70" s="180" t="s">
        <v>5101</v>
      </c>
      <c r="E70" s="209"/>
      <c r="F70" s="209"/>
      <c r="G70" s="209"/>
      <c r="H70" s="209"/>
      <c r="I70" s="455"/>
    </row>
    <row r="71" spans="1:9" ht="12" x14ac:dyDescent="0.2">
      <c r="A71" s="177"/>
      <c r="B71" s="221" t="s">
        <v>985</v>
      </c>
      <c r="C71" s="210" t="s">
        <v>986</v>
      </c>
      <c r="D71" s="211" t="s">
        <v>7992</v>
      </c>
      <c r="E71" s="212"/>
      <c r="F71" s="210" t="s">
        <v>986</v>
      </c>
      <c r="G71" s="212"/>
      <c r="H71" s="212"/>
      <c r="I71" s="456"/>
    </row>
    <row r="72" spans="1:9" ht="12" x14ac:dyDescent="0.2">
      <c r="A72" s="178"/>
      <c r="B72" s="221" t="s">
        <v>985</v>
      </c>
      <c r="C72" s="213" t="s">
        <v>986</v>
      </c>
      <c r="D72" s="214" t="s">
        <v>75</v>
      </c>
      <c r="E72" s="215"/>
      <c r="F72" s="216">
        <v>2</v>
      </c>
      <c r="G72" s="215"/>
      <c r="H72" s="215"/>
      <c r="I72" s="457"/>
    </row>
    <row r="73" spans="1:9" ht="12" x14ac:dyDescent="0.2">
      <c r="A73" s="177"/>
      <c r="B73" s="221" t="s">
        <v>985</v>
      </c>
      <c r="C73" s="210" t="s">
        <v>986</v>
      </c>
      <c r="D73" s="211" t="s">
        <v>5088</v>
      </c>
      <c r="E73" s="212"/>
      <c r="F73" s="210" t="s">
        <v>986</v>
      </c>
      <c r="G73" s="212"/>
      <c r="H73" s="212"/>
      <c r="I73" s="456"/>
    </row>
    <row r="74" spans="1:9" ht="12" x14ac:dyDescent="0.2">
      <c r="A74" s="178"/>
      <c r="B74" s="221" t="s">
        <v>985</v>
      </c>
      <c r="C74" s="213" t="s">
        <v>986</v>
      </c>
      <c r="D74" s="214" t="s">
        <v>75</v>
      </c>
      <c r="E74" s="215"/>
      <c r="F74" s="216">
        <v>2</v>
      </c>
      <c r="G74" s="215"/>
      <c r="H74" s="215"/>
      <c r="I74" s="457"/>
    </row>
    <row r="75" spans="1:9" ht="12" x14ac:dyDescent="0.2">
      <c r="A75" s="177"/>
      <c r="B75" s="221" t="s">
        <v>985</v>
      </c>
      <c r="C75" s="210" t="s">
        <v>986</v>
      </c>
      <c r="D75" s="211" t="s">
        <v>5089</v>
      </c>
      <c r="E75" s="212"/>
      <c r="F75" s="210" t="s">
        <v>986</v>
      </c>
      <c r="G75" s="212"/>
      <c r="H75" s="212"/>
      <c r="I75" s="456"/>
    </row>
    <row r="76" spans="1:9" ht="12" x14ac:dyDescent="0.2">
      <c r="A76" s="178"/>
      <c r="B76" s="221" t="s">
        <v>985</v>
      </c>
      <c r="C76" s="213" t="s">
        <v>986</v>
      </c>
      <c r="D76" s="214" t="s">
        <v>75</v>
      </c>
      <c r="E76" s="215"/>
      <c r="F76" s="216">
        <v>2</v>
      </c>
      <c r="G76" s="215"/>
      <c r="H76" s="215"/>
      <c r="I76" s="457"/>
    </row>
    <row r="77" spans="1:9" ht="12" x14ac:dyDescent="0.2">
      <c r="A77" s="177"/>
      <c r="B77" s="221" t="s">
        <v>985</v>
      </c>
      <c r="C77" s="210" t="s">
        <v>986</v>
      </c>
      <c r="D77" s="211" t="s">
        <v>5090</v>
      </c>
      <c r="E77" s="212"/>
      <c r="F77" s="210" t="s">
        <v>986</v>
      </c>
      <c r="G77" s="212"/>
      <c r="H77" s="212"/>
      <c r="I77" s="456"/>
    </row>
    <row r="78" spans="1:9" ht="12" x14ac:dyDescent="0.2">
      <c r="A78" s="178"/>
      <c r="B78" s="221" t="s">
        <v>985</v>
      </c>
      <c r="C78" s="213" t="s">
        <v>986</v>
      </c>
      <c r="D78" s="214" t="s">
        <v>75</v>
      </c>
      <c r="E78" s="215"/>
      <c r="F78" s="216">
        <v>2</v>
      </c>
      <c r="G78" s="215"/>
      <c r="H78" s="215"/>
      <c r="I78" s="457"/>
    </row>
    <row r="79" spans="1:9" ht="12" x14ac:dyDescent="0.2">
      <c r="A79" s="177"/>
      <c r="B79" s="221" t="s">
        <v>985</v>
      </c>
      <c r="C79" s="210" t="s">
        <v>986</v>
      </c>
      <c r="D79" s="211" t="s">
        <v>5091</v>
      </c>
      <c r="E79" s="212"/>
      <c r="F79" s="210" t="s">
        <v>986</v>
      </c>
      <c r="G79" s="212"/>
      <c r="H79" s="212"/>
      <c r="I79" s="456"/>
    </row>
    <row r="80" spans="1:9" ht="12" x14ac:dyDescent="0.2">
      <c r="A80" s="178"/>
      <c r="B80" s="221" t="s">
        <v>985</v>
      </c>
      <c r="C80" s="213" t="s">
        <v>986</v>
      </c>
      <c r="D80" s="214" t="s">
        <v>75</v>
      </c>
      <c r="E80" s="215"/>
      <c r="F80" s="216">
        <v>2</v>
      </c>
      <c r="G80" s="215"/>
      <c r="H80" s="215"/>
      <c r="I80" s="457"/>
    </row>
    <row r="81" spans="1:9" ht="12" x14ac:dyDescent="0.2">
      <c r="A81" s="177"/>
      <c r="B81" s="221" t="s">
        <v>985</v>
      </c>
      <c r="C81" s="210" t="s">
        <v>986</v>
      </c>
      <c r="D81" s="211" t="s">
        <v>5092</v>
      </c>
      <c r="E81" s="212"/>
      <c r="F81" s="210" t="s">
        <v>986</v>
      </c>
      <c r="G81" s="212"/>
      <c r="H81" s="212"/>
      <c r="I81" s="456"/>
    </row>
    <row r="82" spans="1:9" ht="12" x14ac:dyDescent="0.2">
      <c r="A82" s="178"/>
      <c r="B82" s="221" t="s">
        <v>985</v>
      </c>
      <c r="C82" s="213" t="s">
        <v>986</v>
      </c>
      <c r="D82" s="214" t="s">
        <v>75</v>
      </c>
      <c r="E82" s="215"/>
      <c r="F82" s="216">
        <v>2</v>
      </c>
      <c r="G82" s="215"/>
      <c r="H82" s="215"/>
      <c r="I82" s="457"/>
    </row>
    <row r="83" spans="1:9" ht="12" x14ac:dyDescent="0.2">
      <c r="A83" s="179"/>
      <c r="B83" s="221" t="s">
        <v>985</v>
      </c>
      <c r="C83" s="217" t="s">
        <v>986</v>
      </c>
      <c r="D83" s="218" t="s">
        <v>1023</v>
      </c>
      <c r="E83" s="219"/>
      <c r="F83" s="220">
        <v>12</v>
      </c>
      <c r="G83" s="219"/>
      <c r="H83" s="219"/>
      <c r="I83" s="460"/>
    </row>
    <row r="84" spans="1:9" ht="24.95" customHeight="1" x14ac:dyDescent="0.2">
      <c r="A84" s="278" t="s">
        <v>1011</v>
      </c>
      <c r="B84" s="278" t="s">
        <v>979</v>
      </c>
      <c r="C84" s="279" t="s">
        <v>7996</v>
      </c>
      <c r="D84" s="280" t="s">
        <v>7997</v>
      </c>
      <c r="E84" s="281" t="s">
        <v>92</v>
      </c>
      <c r="F84" s="282">
        <v>19</v>
      </c>
      <c r="G84" s="67"/>
      <c r="H84" s="254">
        <f>ROUND(G84*F84,2)</f>
        <v>0</v>
      </c>
      <c r="I84" s="459" t="s">
        <v>982</v>
      </c>
    </row>
    <row r="85" spans="1:9" ht="12" x14ac:dyDescent="0.2">
      <c r="A85" s="175"/>
      <c r="B85" s="454" t="s">
        <v>983</v>
      </c>
      <c r="C85" s="209"/>
      <c r="D85" s="180" t="s">
        <v>7998</v>
      </c>
      <c r="E85" s="209"/>
      <c r="F85" s="209"/>
      <c r="G85" s="209"/>
      <c r="H85" s="209"/>
      <c r="I85" s="455"/>
    </row>
    <row r="86" spans="1:9" ht="12" x14ac:dyDescent="0.2">
      <c r="A86" s="177"/>
      <c r="B86" s="221" t="s">
        <v>985</v>
      </c>
      <c r="C86" s="210" t="s">
        <v>986</v>
      </c>
      <c r="D86" s="211" t="s">
        <v>5105</v>
      </c>
      <c r="E86" s="212"/>
      <c r="F86" s="210" t="s">
        <v>986</v>
      </c>
      <c r="G86" s="212"/>
      <c r="H86" s="212"/>
      <c r="I86" s="456"/>
    </row>
    <row r="87" spans="1:9" ht="12" x14ac:dyDescent="0.2">
      <c r="A87" s="177"/>
      <c r="B87" s="221" t="s">
        <v>985</v>
      </c>
      <c r="C87" s="210" t="s">
        <v>986</v>
      </c>
      <c r="D87" s="211" t="s">
        <v>7999</v>
      </c>
      <c r="E87" s="212"/>
      <c r="F87" s="210" t="s">
        <v>986</v>
      </c>
      <c r="G87" s="212"/>
      <c r="H87" s="212"/>
      <c r="I87" s="456"/>
    </row>
    <row r="88" spans="1:9" ht="12" x14ac:dyDescent="0.2">
      <c r="A88" s="178"/>
      <c r="B88" s="221" t="s">
        <v>985</v>
      </c>
      <c r="C88" s="213" t="s">
        <v>986</v>
      </c>
      <c r="D88" s="214" t="s">
        <v>42</v>
      </c>
      <c r="E88" s="215"/>
      <c r="F88" s="216">
        <v>3</v>
      </c>
      <c r="G88" s="215"/>
      <c r="H88" s="215"/>
      <c r="I88" s="457"/>
    </row>
    <row r="89" spans="1:9" ht="12" x14ac:dyDescent="0.2">
      <c r="A89" s="178"/>
      <c r="B89" s="221" t="s">
        <v>985</v>
      </c>
      <c r="C89" s="213" t="s">
        <v>986</v>
      </c>
      <c r="D89" s="214" t="s">
        <v>997</v>
      </c>
      <c r="E89" s="215"/>
      <c r="F89" s="216">
        <v>4</v>
      </c>
      <c r="G89" s="215"/>
      <c r="H89" s="215"/>
      <c r="I89" s="457"/>
    </row>
    <row r="90" spans="1:9" ht="12" x14ac:dyDescent="0.2">
      <c r="A90" s="178"/>
      <c r="B90" s="221" t="s">
        <v>985</v>
      </c>
      <c r="C90" s="213" t="s">
        <v>986</v>
      </c>
      <c r="D90" s="214" t="s">
        <v>997</v>
      </c>
      <c r="E90" s="215"/>
      <c r="F90" s="216">
        <v>4</v>
      </c>
      <c r="G90" s="215"/>
      <c r="H90" s="215"/>
      <c r="I90" s="457"/>
    </row>
    <row r="91" spans="1:9" ht="12" x14ac:dyDescent="0.2">
      <c r="A91" s="178"/>
      <c r="B91" s="221" t="s">
        <v>985</v>
      </c>
      <c r="C91" s="213" t="s">
        <v>986</v>
      </c>
      <c r="D91" s="214" t="s">
        <v>997</v>
      </c>
      <c r="E91" s="215"/>
      <c r="F91" s="216">
        <v>4</v>
      </c>
      <c r="G91" s="215"/>
      <c r="H91" s="215"/>
      <c r="I91" s="457"/>
    </row>
    <row r="92" spans="1:9" ht="12" x14ac:dyDescent="0.2">
      <c r="A92" s="178"/>
      <c r="B92" s="221" t="s">
        <v>985</v>
      </c>
      <c r="C92" s="213" t="s">
        <v>986</v>
      </c>
      <c r="D92" s="214" t="s">
        <v>997</v>
      </c>
      <c r="E92" s="215"/>
      <c r="F92" s="216">
        <v>4</v>
      </c>
      <c r="G92" s="215"/>
      <c r="H92" s="215"/>
      <c r="I92" s="457"/>
    </row>
    <row r="93" spans="1:9" ht="12" x14ac:dyDescent="0.2">
      <c r="A93" s="179"/>
      <c r="B93" s="221" t="s">
        <v>985</v>
      </c>
      <c r="C93" s="217" t="s">
        <v>986</v>
      </c>
      <c r="D93" s="218" t="s">
        <v>1023</v>
      </c>
      <c r="E93" s="219"/>
      <c r="F93" s="220">
        <v>19</v>
      </c>
      <c r="G93" s="219"/>
      <c r="H93" s="219"/>
      <c r="I93" s="460"/>
    </row>
    <row r="94" spans="1:9" ht="24.95" customHeight="1" x14ac:dyDescent="0.2">
      <c r="A94" s="278" t="s">
        <v>1016</v>
      </c>
      <c r="B94" s="278" t="s">
        <v>979</v>
      </c>
      <c r="C94" s="279" t="s">
        <v>5108</v>
      </c>
      <c r="D94" s="280" t="s">
        <v>5109</v>
      </c>
      <c r="E94" s="281" t="s">
        <v>142</v>
      </c>
      <c r="F94" s="282">
        <v>0.63400000000000001</v>
      </c>
      <c r="G94" s="67"/>
      <c r="H94" s="254">
        <f>ROUND(G94*F94,2)</f>
        <v>0</v>
      </c>
      <c r="I94" s="459" t="s">
        <v>982</v>
      </c>
    </row>
    <row r="95" spans="1:9" ht="12" x14ac:dyDescent="0.2">
      <c r="A95" s="175"/>
      <c r="B95" s="454" t="s">
        <v>983</v>
      </c>
      <c r="C95" s="209"/>
      <c r="D95" s="180" t="s">
        <v>5110</v>
      </c>
      <c r="E95" s="209"/>
      <c r="F95" s="209"/>
      <c r="G95" s="209"/>
      <c r="H95" s="209"/>
      <c r="I95" s="455"/>
    </row>
    <row r="96" spans="1:9" ht="12" x14ac:dyDescent="0.2">
      <c r="A96" s="177"/>
      <c r="B96" s="221" t="s">
        <v>985</v>
      </c>
      <c r="C96" s="210" t="s">
        <v>986</v>
      </c>
      <c r="D96" s="211" t="s">
        <v>8000</v>
      </c>
      <c r="E96" s="212"/>
      <c r="F96" s="210" t="s">
        <v>986</v>
      </c>
      <c r="G96" s="212"/>
      <c r="H96" s="212"/>
      <c r="I96" s="456"/>
    </row>
    <row r="97" spans="1:9" ht="12" x14ac:dyDescent="0.2">
      <c r="A97" s="177"/>
      <c r="B97" s="221" t="s">
        <v>985</v>
      </c>
      <c r="C97" s="210" t="s">
        <v>986</v>
      </c>
      <c r="D97" s="211" t="s">
        <v>5105</v>
      </c>
      <c r="E97" s="212"/>
      <c r="F97" s="210" t="s">
        <v>986</v>
      </c>
      <c r="G97" s="212"/>
      <c r="H97" s="212"/>
      <c r="I97" s="456"/>
    </row>
    <row r="98" spans="1:9" ht="12" x14ac:dyDescent="0.2">
      <c r="A98" s="177"/>
      <c r="B98" s="221" t="s">
        <v>985</v>
      </c>
      <c r="C98" s="210" t="s">
        <v>986</v>
      </c>
      <c r="D98" s="211" t="s">
        <v>11122</v>
      </c>
      <c r="E98" s="212"/>
      <c r="F98" s="210" t="s">
        <v>986</v>
      </c>
      <c r="G98" s="212"/>
      <c r="H98" s="212"/>
      <c r="I98" s="456"/>
    </row>
    <row r="99" spans="1:9" ht="12" x14ac:dyDescent="0.2">
      <c r="A99" s="178"/>
      <c r="B99" s="221" t="s">
        <v>985</v>
      </c>
      <c r="C99" s="213" t="s">
        <v>986</v>
      </c>
      <c r="D99" s="214" t="s">
        <v>11134</v>
      </c>
      <c r="E99" s="215"/>
      <c r="F99" s="216">
        <v>0.122</v>
      </c>
      <c r="G99" s="215"/>
      <c r="H99" s="215"/>
      <c r="I99" s="457"/>
    </row>
    <row r="100" spans="1:9" ht="12" x14ac:dyDescent="0.2">
      <c r="A100" s="177"/>
      <c r="B100" s="221" t="s">
        <v>985</v>
      </c>
      <c r="C100" s="210" t="s">
        <v>986</v>
      </c>
      <c r="D100" s="211" t="s">
        <v>11123</v>
      </c>
      <c r="E100" s="212"/>
      <c r="F100" s="210" t="s">
        <v>986</v>
      </c>
      <c r="G100" s="212"/>
      <c r="H100" s="212"/>
      <c r="I100" s="456"/>
    </row>
    <row r="101" spans="1:9" ht="12" x14ac:dyDescent="0.2">
      <c r="A101" s="178"/>
      <c r="B101" s="221" t="s">
        <v>985</v>
      </c>
      <c r="C101" s="213" t="s">
        <v>986</v>
      </c>
      <c r="D101" s="214" t="s">
        <v>11135</v>
      </c>
      <c r="E101" s="215"/>
      <c r="F101" s="216">
        <v>1E-3</v>
      </c>
      <c r="G101" s="215"/>
      <c r="H101" s="215"/>
      <c r="I101" s="457"/>
    </row>
    <row r="102" spans="1:9" ht="12" x14ac:dyDescent="0.2">
      <c r="A102" s="177"/>
      <c r="B102" s="221" t="s">
        <v>985</v>
      </c>
      <c r="C102" s="210" t="s">
        <v>986</v>
      </c>
      <c r="D102" s="211" t="s">
        <v>11124</v>
      </c>
      <c r="E102" s="212"/>
      <c r="F102" s="210" t="s">
        <v>986</v>
      </c>
      <c r="G102" s="212"/>
      <c r="H102" s="212"/>
      <c r="I102" s="456"/>
    </row>
    <row r="103" spans="1:9" ht="12" x14ac:dyDescent="0.2">
      <c r="A103" s="178"/>
      <c r="B103" s="221" t="s">
        <v>985</v>
      </c>
      <c r="C103" s="213" t="s">
        <v>986</v>
      </c>
      <c r="D103" s="214" t="s">
        <v>11136</v>
      </c>
      <c r="E103" s="215"/>
      <c r="F103" s="216">
        <v>5.2999999999999999E-2</v>
      </c>
      <c r="G103" s="215"/>
      <c r="H103" s="215"/>
      <c r="I103" s="457"/>
    </row>
    <row r="104" spans="1:9" ht="12" x14ac:dyDescent="0.2">
      <c r="A104" s="177"/>
      <c r="B104" s="221" t="s">
        <v>985</v>
      </c>
      <c r="C104" s="210" t="s">
        <v>986</v>
      </c>
      <c r="D104" s="211" t="s">
        <v>11125</v>
      </c>
      <c r="E104" s="212"/>
      <c r="F104" s="210" t="s">
        <v>986</v>
      </c>
      <c r="G104" s="212"/>
      <c r="H104" s="212"/>
      <c r="I104" s="456"/>
    </row>
    <row r="105" spans="1:9" ht="12" x14ac:dyDescent="0.2">
      <c r="A105" s="178"/>
      <c r="B105" s="221" t="s">
        <v>985</v>
      </c>
      <c r="C105" s="213" t="s">
        <v>986</v>
      </c>
      <c r="D105" s="214" t="s">
        <v>11137</v>
      </c>
      <c r="E105" s="215"/>
      <c r="F105" s="216">
        <v>9.5000000000000001E-2</v>
      </c>
      <c r="G105" s="215"/>
      <c r="H105" s="215"/>
      <c r="I105" s="457"/>
    </row>
    <row r="106" spans="1:9" ht="12" x14ac:dyDescent="0.2">
      <c r="A106" s="177"/>
      <c r="B106" s="221" t="s">
        <v>985</v>
      </c>
      <c r="C106" s="210" t="s">
        <v>986</v>
      </c>
      <c r="D106" s="211" t="s">
        <v>11126</v>
      </c>
      <c r="E106" s="212"/>
      <c r="F106" s="210" t="s">
        <v>986</v>
      </c>
      <c r="G106" s="212"/>
      <c r="H106" s="212"/>
      <c r="I106" s="456"/>
    </row>
    <row r="107" spans="1:9" ht="12" x14ac:dyDescent="0.2">
      <c r="A107" s="178"/>
      <c r="B107" s="221" t="s">
        <v>985</v>
      </c>
      <c r="C107" s="213" t="s">
        <v>986</v>
      </c>
      <c r="D107" s="214" t="s">
        <v>11137</v>
      </c>
      <c r="E107" s="215"/>
      <c r="F107" s="216">
        <v>9.5000000000000001E-2</v>
      </c>
      <c r="G107" s="215"/>
      <c r="H107" s="215"/>
      <c r="I107" s="457"/>
    </row>
    <row r="108" spans="1:9" ht="12" x14ac:dyDescent="0.2">
      <c r="A108" s="177"/>
      <c r="B108" s="221" t="s">
        <v>985</v>
      </c>
      <c r="C108" s="210" t="s">
        <v>986</v>
      </c>
      <c r="D108" s="211" t="s">
        <v>11127</v>
      </c>
      <c r="E108" s="212"/>
      <c r="F108" s="210" t="s">
        <v>986</v>
      </c>
      <c r="G108" s="212"/>
      <c r="H108" s="212"/>
      <c r="I108" s="456"/>
    </row>
    <row r="109" spans="1:9" ht="12" x14ac:dyDescent="0.2">
      <c r="A109" s="178"/>
      <c r="B109" s="221" t="s">
        <v>985</v>
      </c>
      <c r="C109" s="213" t="s">
        <v>986</v>
      </c>
      <c r="D109" s="214" t="s">
        <v>11138</v>
      </c>
      <c r="E109" s="215"/>
      <c r="F109" s="216">
        <v>4.2000000000000003E-2</v>
      </c>
      <c r="G109" s="215"/>
      <c r="H109" s="215"/>
      <c r="I109" s="457"/>
    </row>
    <row r="110" spans="1:9" ht="12" x14ac:dyDescent="0.2">
      <c r="A110" s="177"/>
      <c r="B110" s="221" t="s">
        <v>985</v>
      </c>
      <c r="C110" s="210" t="s">
        <v>986</v>
      </c>
      <c r="D110" s="211" t="s">
        <v>11128</v>
      </c>
      <c r="E110" s="212"/>
      <c r="F110" s="210" t="s">
        <v>986</v>
      </c>
      <c r="G110" s="212"/>
      <c r="H110" s="212"/>
      <c r="I110" s="456"/>
    </row>
    <row r="111" spans="1:9" ht="12" x14ac:dyDescent="0.2">
      <c r="A111" s="178"/>
      <c r="B111" s="221" t="s">
        <v>985</v>
      </c>
      <c r="C111" s="213" t="s">
        <v>986</v>
      </c>
      <c r="D111" s="214" t="s">
        <v>11139</v>
      </c>
      <c r="E111" s="215"/>
      <c r="F111" s="216">
        <v>9.9000000000000005E-2</v>
      </c>
      <c r="G111" s="215"/>
      <c r="H111" s="215"/>
      <c r="I111" s="457"/>
    </row>
    <row r="112" spans="1:9" ht="12" x14ac:dyDescent="0.2">
      <c r="A112" s="177"/>
      <c r="B112" s="221" t="s">
        <v>985</v>
      </c>
      <c r="C112" s="210" t="s">
        <v>986</v>
      </c>
      <c r="D112" s="211" t="s">
        <v>11129</v>
      </c>
      <c r="E112" s="212"/>
      <c r="F112" s="210" t="s">
        <v>986</v>
      </c>
      <c r="G112" s="212"/>
      <c r="H112" s="212"/>
      <c r="I112" s="456"/>
    </row>
    <row r="113" spans="1:9" ht="12" x14ac:dyDescent="0.2">
      <c r="A113" s="178"/>
      <c r="B113" s="221" t="s">
        <v>985</v>
      </c>
      <c r="C113" s="213" t="s">
        <v>986</v>
      </c>
      <c r="D113" s="214" t="s">
        <v>11136</v>
      </c>
      <c r="E113" s="215"/>
      <c r="F113" s="216">
        <v>5.2999999999999999E-2</v>
      </c>
      <c r="G113" s="215"/>
      <c r="H113" s="215"/>
      <c r="I113" s="457"/>
    </row>
    <row r="114" spans="1:9" ht="12" x14ac:dyDescent="0.2">
      <c r="A114" s="177"/>
      <c r="B114" s="221" t="s">
        <v>985</v>
      </c>
      <c r="C114" s="210" t="s">
        <v>986</v>
      </c>
      <c r="D114" s="211" t="s">
        <v>11130</v>
      </c>
      <c r="E114" s="212"/>
      <c r="F114" s="210" t="s">
        <v>986</v>
      </c>
      <c r="G114" s="212"/>
      <c r="H114" s="212"/>
      <c r="I114" s="456"/>
    </row>
    <row r="115" spans="1:9" ht="12" x14ac:dyDescent="0.2">
      <c r="A115" s="178"/>
      <c r="B115" s="221" t="s">
        <v>985</v>
      </c>
      <c r="C115" s="213" t="s">
        <v>986</v>
      </c>
      <c r="D115" s="214" t="s">
        <v>11140</v>
      </c>
      <c r="E115" s="215"/>
      <c r="F115" s="216">
        <v>7.3999999999999996E-2</v>
      </c>
      <c r="G115" s="215"/>
      <c r="H115" s="215"/>
      <c r="I115" s="457"/>
    </row>
    <row r="116" spans="1:9" ht="12" x14ac:dyDescent="0.2">
      <c r="A116" s="179"/>
      <c r="B116" s="221" t="s">
        <v>985</v>
      </c>
      <c r="C116" s="217" t="s">
        <v>986</v>
      </c>
      <c r="D116" s="218" t="s">
        <v>1023</v>
      </c>
      <c r="E116" s="219"/>
      <c r="F116" s="220">
        <v>0.63400000000000001</v>
      </c>
      <c r="G116" s="219"/>
      <c r="H116" s="219"/>
      <c r="I116" s="460"/>
    </row>
    <row r="117" spans="1:9" ht="24.95" customHeight="1" x14ac:dyDescent="0.2">
      <c r="A117" s="278" t="s">
        <v>1024</v>
      </c>
      <c r="B117" s="278" t="s">
        <v>979</v>
      </c>
      <c r="C117" s="279" t="s">
        <v>8002</v>
      </c>
      <c r="D117" s="280" t="s">
        <v>8003</v>
      </c>
      <c r="E117" s="281" t="s">
        <v>92</v>
      </c>
      <c r="F117" s="282">
        <v>60</v>
      </c>
      <c r="G117" s="67"/>
      <c r="H117" s="254">
        <f>ROUND(G117*F117,2)</f>
        <v>0</v>
      </c>
      <c r="I117" s="459" t="s">
        <v>982</v>
      </c>
    </row>
    <row r="118" spans="1:9" ht="12" x14ac:dyDescent="0.2">
      <c r="A118" s="175"/>
      <c r="B118" s="454" t="s">
        <v>983</v>
      </c>
      <c r="C118" s="209"/>
      <c r="D118" s="180" t="s">
        <v>8004</v>
      </c>
      <c r="E118" s="209"/>
      <c r="F118" s="209"/>
      <c r="G118" s="209"/>
      <c r="H118" s="209"/>
      <c r="I118" s="455"/>
    </row>
    <row r="119" spans="1:9" ht="24.95" customHeight="1" x14ac:dyDescent="0.2">
      <c r="A119" s="278" t="s">
        <v>852</v>
      </c>
      <c r="B119" s="278" t="s">
        <v>979</v>
      </c>
      <c r="C119" s="279" t="s">
        <v>8005</v>
      </c>
      <c r="D119" s="280" t="s">
        <v>8006</v>
      </c>
      <c r="E119" s="281" t="s">
        <v>92</v>
      </c>
      <c r="F119" s="282">
        <v>39</v>
      </c>
      <c r="G119" s="67"/>
      <c r="H119" s="254">
        <f>ROUND(G119*F119,2)</f>
        <v>0</v>
      </c>
      <c r="I119" s="459" t="s">
        <v>982</v>
      </c>
    </row>
    <row r="120" spans="1:9" ht="12" x14ac:dyDescent="0.2">
      <c r="A120" s="175"/>
      <c r="B120" s="454" t="s">
        <v>983</v>
      </c>
      <c r="C120" s="209"/>
      <c r="D120" s="180" t="s">
        <v>8007</v>
      </c>
      <c r="E120" s="209"/>
      <c r="F120" s="209"/>
      <c r="G120" s="209"/>
      <c r="H120" s="209"/>
      <c r="I120" s="455"/>
    </row>
    <row r="121" spans="1:9" ht="24.95" customHeight="1" x14ac:dyDescent="0.2">
      <c r="A121" s="278" t="s">
        <v>854</v>
      </c>
      <c r="B121" s="278" t="s">
        <v>979</v>
      </c>
      <c r="C121" s="279" t="s">
        <v>5113</v>
      </c>
      <c r="D121" s="280" t="s">
        <v>5114</v>
      </c>
      <c r="E121" s="281" t="s">
        <v>125</v>
      </c>
      <c r="F121" s="282">
        <v>310</v>
      </c>
      <c r="G121" s="67"/>
      <c r="H121" s="254">
        <f>ROUND(G121*F121,2)</f>
        <v>0</v>
      </c>
      <c r="I121" s="459" t="s">
        <v>982</v>
      </c>
    </row>
    <row r="122" spans="1:9" ht="12" x14ac:dyDescent="0.2">
      <c r="A122" s="175"/>
      <c r="B122" s="454" t="s">
        <v>983</v>
      </c>
      <c r="C122" s="209"/>
      <c r="D122" s="180" t="s">
        <v>5115</v>
      </c>
      <c r="E122" s="209"/>
      <c r="F122" s="209"/>
      <c r="G122" s="209"/>
      <c r="H122" s="209"/>
      <c r="I122" s="455"/>
    </row>
    <row r="123" spans="1:9" ht="12" x14ac:dyDescent="0.2">
      <c r="A123" s="177"/>
      <c r="B123" s="221" t="s">
        <v>985</v>
      </c>
      <c r="C123" s="210" t="s">
        <v>986</v>
      </c>
      <c r="D123" s="211" t="s">
        <v>5105</v>
      </c>
      <c r="E123" s="212"/>
      <c r="F123" s="210" t="s">
        <v>986</v>
      </c>
      <c r="G123" s="212"/>
      <c r="H123" s="212"/>
      <c r="I123" s="456"/>
    </row>
    <row r="124" spans="1:9" ht="12" x14ac:dyDescent="0.2">
      <c r="A124" s="178"/>
      <c r="B124" s="221" t="s">
        <v>985</v>
      </c>
      <c r="C124" s="213" t="s">
        <v>986</v>
      </c>
      <c r="D124" s="214" t="s">
        <v>11141</v>
      </c>
      <c r="E124" s="215"/>
      <c r="F124" s="216">
        <v>310</v>
      </c>
      <c r="G124" s="215"/>
      <c r="H124" s="215"/>
      <c r="I124" s="457"/>
    </row>
    <row r="125" spans="1:9" ht="12" x14ac:dyDescent="0.2">
      <c r="A125" s="179"/>
      <c r="B125" s="221" t="s">
        <v>985</v>
      </c>
      <c r="C125" s="217" t="s">
        <v>986</v>
      </c>
      <c r="D125" s="218" t="s">
        <v>1023</v>
      </c>
      <c r="E125" s="219"/>
      <c r="F125" s="220">
        <v>310</v>
      </c>
      <c r="G125" s="219"/>
      <c r="H125" s="219"/>
      <c r="I125" s="460"/>
    </row>
    <row r="126" spans="1:9" ht="24.95" customHeight="1" x14ac:dyDescent="0.2">
      <c r="A126" s="278" t="s">
        <v>856</v>
      </c>
      <c r="B126" s="278" t="s">
        <v>979</v>
      </c>
      <c r="C126" s="279" t="s">
        <v>5117</v>
      </c>
      <c r="D126" s="280" t="s">
        <v>5118</v>
      </c>
      <c r="E126" s="281" t="s">
        <v>125</v>
      </c>
      <c r="F126" s="282">
        <v>219</v>
      </c>
      <c r="G126" s="67"/>
      <c r="H126" s="254">
        <f>ROUND(G126*F126,2)</f>
        <v>0</v>
      </c>
      <c r="I126" s="459" t="s">
        <v>982</v>
      </c>
    </row>
    <row r="127" spans="1:9" ht="12" x14ac:dyDescent="0.2">
      <c r="A127" s="175"/>
      <c r="B127" s="454" t="s">
        <v>983</v>
      </c>
      <c r="C127" s="209"/>
      <c r="D127" s="180" t="s">
        <v>5119</v>
      </c>
      <c r="E127" s="209"/>
      <c r="F127" s="209"/>
      <c r="G127" s="209"/>
      <c r="H127" s="209"/>
      <c r="I127" s="455"/>
    </row>
    <row r="128" spans="1:9" ht="12" x14ac:dyDescent="0.2">
      <c r="A128" s="177"/>
      <c r="B128" s="221" t="s">
        <v>985</v>
      </c>
      <c r="C128" s="210" t="s">
        <v>986</v>
      </c>
      <c r="D128" s="211" t="s">
        <v>5105</v>
      </c>
      <c r="E128" s="212"/>
      <c r="F128" s="210" t="s">
        <v>986</v>
      </c>
      <c r="G128" s="212"/>
      <c r="H128" s="212"/>
      <c r="I128" s="456"/>
    </row>
    <row r="129" spans="1:9" ht="12" x14ac:dyDescent="0.2">
      <c r="A129" s="178"/>
      <c r="B129" s="221" t="s">
        <v>985</v>
      </c>
      <c r="C129" s="213" t="s">
        <v>986</v>
      </c>
      <c r="D129" s="214" t="s">
        <v>11142</v>
      </c>
      <c r="E129" s="215"/>
      <c r="F129" s="216">
        <v>219</v>
      </c>
      <c r="G129" s="215"/>
      <c r="H129" s="215"/>
      <c r="I129" s="457"/>
    </row>
    <row r="130" spans="1:9" s="46" customFormat="1" ht="24.95" customHeight="1" x14ac:dyDescent="0.25">
      <c r="A130" s="298"/>
      <c r="B130" s="351" t="s">
        <v>977</v>
      </c>
      <c r="C130" s="352" t="s">
        <v>1117</v>
      </c>
      <c r="D130" s="352" t="s">
        <v>971</v>
      </c>
      <c r="E130" s="353"/>
      <c r="F130" s="354"/>
      <c r="G130" s="354"/>
      <c r="H130" s="116">
        <f>SUM(H131:H139)</f>
        <v>0</v>
      </c>
      <c r="I130" s="277"/>
    </row>
    <row r="131" spans="1:9" ht="24.95" customHeight="1" x14ac:dyDescent="0.2">
      <c r="A131" s="278" t="s">
        <v>858</v>
      </c>
      <c r="B131" s="278" t="s">
        <v>979</v>
      </c>
      <c r="C131" s="279" t="s">
        <v>3414</v>
      </c>
      <c r="D131" s="280" t="s">
        <v>5133</v>
      </c>
      <c r="E131" s="281" t="s">
        <v>100</v>
      </c>
      <c r="F131" s="282">
        <v>6.2569999999999997</v>
      </c>
      <c r="G131" s="67"/>
      <c r="H131" s="254">
        <f>ROUND(G131*F131,2)</f>
        <v>0</v>
      </c>
      <c r="I131" s="459" t="s">
        <v>982</v>
      </c>
    </row>
    <row r="132" spans="1:9" ht="12" x14ac:dyDescent="0.2">
      <c r="A132" s="175"/>
      <c r="B132" s="454" t="s">
        <v>983</v>
      </c>
      <c r="C132" s="209"/>
      <c r="D132" s="180" t="s">
        <v>3417</v>
      </c>
      <c r="E132" s="209"/>
      <c r="F132" s="209"/>
      <c r="G132" s="209"/>
      <c r="H132" s="209"/>
      <c r="I132" s="455"/>
    </row>
    <row r="133" spans="1:9" ht="24.95" customHeight="1" x14ac:dyDescent="0.2">
      <c r="A133" s="278" t="s">
        <v>860</v>
      </c>
      <c r="B133" s="278" t="s">
        <v>979</v>
      </c>
      <c r="C133" s="279" t="s">
        <v>1124</v>
      </c>
      <c r="D133" s="280" t="s">
        <v>1125</v>
      </c>
      <c r="E133" s="281" t="s">
        <v>100</v>
      </c>
      <c r="F133" s="282">
        <v>6.2569999999999997</v>
      </c>
      <c r="G133" s="67"/>
      <c r="H133" s="254">
        <f>ROUND(G133*F133,2)</f>
        <v>0</v>
      </c>
      <c r="I133" s="459" t="s">
        <v>982</v>
      </c>
    </row>
    <row r="134" spans="1:9" ht="12" x14ac:dyDescent="0.2">
      <c r="A134" s="175"/>
      <c r="B134" s="454" t="s">
        <v>983</v>
      </c>
      <c r="C134" s="209"/>
      <c r="D134" s="180" t="s">
        <v>3422</v>
      </c>
      <c r="E134" s="209"/>
      <c r="F134" s="209"/>
      <c r="G134" s="209"/>
      <c r="H134" s="209"/>
      <c r="I134" s="455"/>
    </row>
    <row r="135" spans="1:9" ht="24.95" customHeight="1" x14ac:dyDescent="0.2">
      <c r="A135" s="278" t="s">
        <v>862</v>
      </c>
      <c r="B135" s="278" t="s">
        <v>979</v>
      </c>
      <c r="C135" s="279" t="s">
        <v>1127</v>
      </c>
      <c r="D135" s="280" t="s">
        <v>1128</v>
      </c>
      <c r="E135" s="281" t="s">
        <v>100</v>
      </c>
      <c r="F135" s="282">
        <v>62.57</v>
      </c>
      <c r="G135" s="67"/>
      <c r="H135" s="254">
        <f>ROUND(G135*F135,2)</f>
        <v>0</v>
      </c>
      <c r="I135" s="459" t="s">
        <v>982</v>
      </c>
    </row>
    <row r="136" spans="1:9" ht="12" x14ac:dyDescent="0.2">
      <c r="A136" s="175"/>
      <c r="B136" s="454" t="s">
        <v>983</v>
      </c>
      <c r="C136" s="209"/>
      <c r="D136" s="180" t="s">
        <v>3427</v>
      </c>
      <c r="E136" s="209"/>
      <c r="F136" s="209"/>
      <c r="G136" s="209"/>
      <c r="H136" s="209"/>
      <c r="I136" s="455"/>
    </row>
    <row r="137" spans="1:9" ht="12" x14ac:dyDescent="0.2">
      <c r="A137" s="178"/>
      <c r="B137" s="221" t="s">
        <v>985</v>
      </c>
      <c r="C137" s="215"/>
      <c r="D137" s="214" t="s">
        <v>11143</v>
      </c>
      <c r="E137" s="215"/>
      <c r="F137" s="216">
        <v>62.57</v>
      </c>
      <c r="G137" s="215"/>
      <c r="H137" s="215"/>
      <c r="I137" s="457"/>
    </row>
    <row r="138" spans="1:9" ht="24.95" customHeight="1" x14ac:dyDescent="0.2">
      <c r="A138" s="278" t="s">
        <v>864</v>
      </c>
      <c r="B138" s="278" t="s">
        <v>979</v>
      </c>
      <c r="C138" s="279" t="s">
        <v>5142</v>
      </c>
      <c r="D138" s="280" t="s">
        <v>5143</v>
      </c>
      <c r="E138" s="281" t="s">
        <v>100</v>
      </c>
      <c r="F138" s="282">
        <v>6.2569999999999997</v>
      </c>
      <c r="G138" s="67"/>
      <c r="H138" s="254">
        <f>ROUND(G138*F138,2)</f>
        <v>0</v>
      </c>
      <c r="I138" s="459" t="s">
        <v>982</v>
      </c>
    </row>
    <row r="139" spans="1:9" ht="12" x14ac:dyDescent="0.2">
      <c r="A139" s="175"/>
      <c r="B139" s="454" t="s">
        <v>983</v>
      </c>
      <c r="C139" s="209"/>
      <c r="D139" s="180" t="s">
        <v>5144</v>
      </c>
      <c r="E139" s="209"/>
      <c r="F139" s="209"/>
      <c r="G139" s="209"/>
      <c r="H139" s="209"/>
      <c r="I139" s="455"/>
    </row>
    <row r="140" spans="1:9" ht="24.95" customHeight="1" x14ac:dyDescent="0.2">
      <c r="A140" s="115"/>
      <c r="B140" s="347" t="s">
        <v>977</v>
      </c>
      <c r="C140" s="100" t="s">
        <v>340</v>
      </c>
      <c r="D140" s="100" t="s">
        <v>1139</v>
      </c>
      <c r="E140" s="348"/>
      <c r="F140" s="349"/>
      <c r="G140" s="349"/>
      <c r="H140" s="350">
        <f>H141+H708+H715+H762+H796</f>
        <v>0</v>
      </c>
      <c r="I140" s="276"/>
    </row>
    <row r="141" spans="1:9" s="46" customFormat="1" ht="24.95" customHeight="1" x14ac:dyDescent="0.25">
      <c r="A141" s="298"/>
      <c r="B141" s="351" t="s">
        <v>977</v>
      </c>
      <c r="C141" s="352" t="s">
        <v>5063</v>
      </c>
      <c r="D141" s="352" t="s">
        <v>5053</v>
      </c>
      <c r="E141" s="353"/>
      <c r="F141" s="354"/>
      <c r="G141" s="354"/>
      <c r="H141" s="116">
        <f>SUM(H142:H707)</f>
        <v>0</v>
      </c>
      <c r="I141" s="277"/>
    </row>
    <row r="142" spans="1:9" ht="24.95" customHeight="1" x14ac:dyDescent="0.2">
      <c r="A142" s="278" t="s">
        <v>866</v>
      </c>
      <c r="B142" s="278" t="s">
        <v>979</v>
      </c>
      <c r="C142" s="279" t="s">
        <v>5154</v>
      </c>
      <c r="D142" s="280" t="s">
        <v>5155</v>
      </c>
      <c r="E142" s="281" t="s">
        <v>92</v>
      </c>
      <c r="F142" s="282">
        <v>307</v>
      </c>
      <c r="G142" s="67"/>
      <c r="H142" s="254">
        <f>ROUND(G142*F142,2)</f>
        <v>0</v>
      </c>
      <c r="I142" s="459" t="s">
        <v>982</v>
      </c>
    </row>
    <row r="143" spans="1:9" ht="12" x14ac:dyDescent="0.2">
      <c r="A143" s="175"/>
      <c r="B143" s="454" t="s">
        <v>983</v>
      </c>
      <c r="C143" s="209"/>
      <c r="D143" s="180" t="s">
        <v>5156</v>
      </c>
      <c r="E143" s="209"/>
      <c r="F143" s="209"/>
      <c r="G143" s="209"/>
      <c r="H143" s="209"/>
      <c r="I143" s="455"/>
    </row>
    <row r="144" spans="1:9" ht="12" x14ac:dyDescent="0.2">
      <c r="A144" s="177"/>
      <c r="B144" s="221" t="s">
        <v>985</v>
      </c>
      <c r="C144" s="210" t="s">
        <v>986</v>
      </c>
      <c r="D144" s="211" t="s">
        <v>5157</v>
      </c>
      <c r="E144" s="212"/>
      <c r="F144" s="210" t="s">
        <v>986</v>
      </c>
      <c r="G144" s="212"/>
      <c r="H144" s="212"/>
      <c r="I144" s="456"/>
    </row>
    <row r="145" spans="1:9" ht="12" x14ac:dyDescent="0.2">
      <c r="A145" s="178"/>
      <c r="B145" s="221" t="s">
        <v>985</v>
      </c>
      <c r="C145" s="213" t="s">
        <v>986</v>
      </c>
      <c r="D145" s="214" t="s">
        <v>11144</v>
      </c>
      <c r="E145" s="215"/>
      <c r="F145" s="216">
        <v>76</v>
      </c>
      <c r="G145" s="215"/>
      <c r="H145" s="215"/>
      <c r="I145" s="457"/>
    </row>
    <row r="146" spans="1:9" ht="12" x14ac:dyDescent="0.2">
      <c r="A146" s="177"/>
      <c r="B146" s="221" t="s">
        <v>985</v>
      </c>
      <c r="C146" s="210" t="s">
        <v>986</v>
      </c>
      <c r="D146" s="211" t="s">
        <v>5158</v>
      </c>
      <c r="E146" s="212"/>
      <c r="F146" s="210" t="s">
        <v>986</v>
      </c>
      <c r="G146" s="212"/>
      <c r="H146" s="212"/>
      <c r="I146" s="456"/>
    </row>
    <row r="147" spans="1:9" ht="12" x14ac:dyDescent="0.2">
      <c r="A147" s="178"/>
      <c r="B147" s="221" t="s">
        <v>985</v>
      </c>
      <c r="C147" s="213" t="s">
        <v>986</v>
      </c>
      <c r="D147" s="214" t="s">
        <v>11145</v>
      </c>
      <c r="E147" s="215"/>
      <c r="F147" s="216">
        <v>231</v>
      </c>
      <c r="G147" s="215"/>
      <c r="H147" s="215"/>
      <c r="I147" s="457"/>
    </row>
    <row r="148" spans="1:9" ht="12" x14ac:dyDescent="0.2">
      <c r="A148" s="179"/>
      <c r="B148" s="221" t="s">
        <v>985</v>
      </c>
      <c r="C148" s="217" t="s">
        <v>986</v>
      </c>
      <c r="D148" s="218" t="s">
        <v>1023</v>
      </c>
      <c r="E148" s="219"/>
      <c r="F148" s="220">
        <v>307</v>
      </c>
      <c r="G148" s="219"/>
      <c r="H148" s="219"/>
      <c r="I148" s="460"/>
    </row>
    <row r="149" spans="1:9" ht="24.95" customHeight="1" x14ac:dyDescent="0.2">
      <c r="A149" s="167" t="s">
        <v>868</v>
      </c>
      <c r="B149" s="167" t="s">
        <v>1145</v>
      </c>
      <c r="C149" s="168" t="s">
        <v>5159</v>
      </c>
      <c r="D149" s="169" t="s">
        <v>5160</v>
      </c>
      <c r="E149" s="170" t="s">
        <v>744</v>
      </c>
      <c r="F149" s="171">
        <v>231</v>
      </c>
      <c r="G149" s="117"/>
      <c r="H149" s="172">
        <f>ROUND(G149*F149,2)</f>
        <v>0</v>
      </c>
      <c r="I149" s="458" t="s">
        <v>986</v>
      </c>
    </row>
    <row r="150" spans="1:9" ht="24.95" customHeight="1" x14ac:dyDescent="0.2">
      <c r="A150" s="167" t="s">
        <v>870</v>
      </c>
      <c r="B150" s="167" t="s">
        <v>1145</v>
      </c>
      <c r="C150" s="168" t="s">
        <v>5161</v>
      </c>
      <c r="D150" s="169" t="s">
        <v>5162</v>
      </c>
      <c r="E150" s="170" t="s">
        <v>744</v>
      </c>
      <c r="F150" s="171">
        <v>76</v>
      </c>
      <c r="G150" s="117"/>
      <c r="H150" s="172">
        <f>ROUND(G150*F150,2)</f>
        <v>0</v>
      </c>
      <c r="I150" s="458" t="s">
        <v>986</v>
      </c>
    </row>
    <row r="151" spans="1:9" ht="24.95" customHeight="1" x14ac:dyDescent="0.2">
      <c r="A151" s="278" t="s">
        <v>872</v>
      </c>
      <c r="B151" s="278" t="s">
        <v>979</v>
      </c>
      <c r="C151" s="279" t="s">
        <v>8011</v>
      </c>
      <c r="D151" s="280" t="s">
        <v>8012</v>
      </c>
      <c r="E151" s="281" t="s">
        <v>92</v>
      </c>
      <c r="F151" s="282">
        <v>39</v>
      </c>
      <c r="G151" s="67"/>
      <c r="H151" s="254">
        <f>ROUND(G151*F151,2)</f>
        <v>0</v>
      </c>
      <c r="I151" s="459" t="s">
        <v>982</v>
      </c>
    </row>
    <row r="152" spans="1:9" ht="12" x14ac:dyDescent="0.2">
      <c r="A152" s="175"/>
      <c r="B152" s="454" t="s">
        <v>983</v>
      </c>
      <c r="C152" s="209"/>
      <c r="D152" s="180" t="s">
        <v>8013</v>
      </c>
      <c r="E152" s="209"/>
      <c r="F152" s="209"/>
      <c r="G152" s="209"/>
      <c r="H152" s="209"/>
      <c r="I152" s="455"/>
    </row>
    <row r="153" spans="1:9" ht="12" x14ac:dyDescent="0.2">
      <c r="A153" s="177"/>
      <c r="B153" s="221" t="s">
        <v>985</v>
      </c>
      <c r="C153" s="210" t="s">
        <v>986</v>
      </c>
      <c r="D153" s="211" t="s">
        <v>11146</v>
      </c>
      <c r="E153" s="212"/>
      <c r="F153" s="210" t="s">
        <v>986</v>
      </c>
      <c r="G153" s="212"/>
      <c r="H153" s="212"/>
      <c r="I153" s="456"/>
    </row>
    <row r="154" spans="1:9" ht="12" x14ac:dyDescent="0.2">
      <c r="A154" s="178"/>
      <c r="B154" s="221" t="s">
        <v>985</v>
      </c>
      <c r="C154" s="213" t="s">
        <v>986</v>
      </c>
      <c r="D154" s="214" t="s">
        <v>11147</v>
      </c>
      <c r="E154" s="215"/>
      <c r="F154" s="216">
        <v>39</v>
      </c>
      <c r="G154" s="215"/>
      <c r="H154" s="215"/>
      <c r="I154" s="457"/>
    </row>
    <row r="155" spans="1:9" ht="24.95" customHeight="1" x14ac:dyDescent="0.2">
      <c r="A155" s="167" t="s">
        <v>874</v>
      </c>
      <c r="B155" s="167" t="s">
        <v>1145</v>
      </c>
      <c r="C155" s="168" t="s">
        <v>8016</v>
      </c>
      <c r="D155" s="169" t="s">
        <v>8017</v>
      </c>
      <c r="E155" s="170" t="s">
        <v>92</v>
      </c>
      <c r="F155" s="171">
        <v>39</v>
      </c>
      <c r="G155" s="117"/>
      <c r="H155" s="172">
        <f>ROUND(G155*F155,2)</f>
        <v>0</v>
      </c>
      <c r="I155" s="458" t="s">
        <v>982</v>
      </c>
    </row>
    <row r="156" spans="1:9" ht="24.95" customHeight="1" x14ac:dyDescent="0.2">
      <c r="A156" s="278" t="s">
        <v>876</v>
      </c>
      <c r="B156" s="278" t="s">
        <v>979</v>
      </c>
      <c r="C156" s="279" t="s">
        <v>8018</v>
      </c>
      <c r="D156" s="280" t="s">
        <v>8019</v>
      </c>
      <c r="E156" s="281" t="s">
        <v>92</v>
      </c>
      <c r="F156" s="282">
        <v>60</v>
      </c>
      <c r="G156" s="67"/>
      <c r="H156" s="254">
        <f>ROUND(G156*F156,2)</f>
        <v>0</v>
      </c>
      <c r="I156" s="459" t="s">
        <v>982</v>
      </c>
    </row>
    <row r="157" spans="1:9" ht="12" x14ac:dyDescent="0.2">
      <c r="A157" s="175"/>
      <c r="B157" s="454" t="s">
        <v>983</v>
      </c>
      <c r="C157" s="209"/>
      <c r="D157" s="180" t="s">
        <v>8020</v>
      </c>
      <c r="E157" s="209"/>
      <c r="F157" s="209"/>
      <c r="G157" s="209"/>
      <c r="H157" s="209"/>
      <c r="I157" s="455"/>
    </row>
    <row r="158" spans="1:9" ht="12" x14ac:dyDescent="0.2">
      <c r="A158" s="177"/>
      <c r="B158" s="221" t="s">
        <v>985</v>
      </c>
      <c r="C158" s="210" t="s">
        <v>986</v>
      </c>
      <c r="D158" s="211" t="s">
        <v>8543</v>
      </c>
      <c r="E158" s="212"/>
      <c r="F158" s="210" t="s">
        <v>986</v>
      </c>
      <c r="G158" s="212"/>
      <c r="H158" s="212"/>
      <c r="I158" s="456"/>
    </row>
    <row r="159" spans="1:9" ht="12" x14ac:dyDescent="0.2">
      <c r="A159" s="178"/>
      <c r="B159" s="221" t="s">
        <v>985</v>
      </c>
      <c r="C159" s="213" t="s">
        <v>986</v>
      </c>
      <c r="D159" s="214" t="s">
        <v>11148</v>
      </c>
      <c r="E159" s="215"/>
      <c r="F159" s="216">
        <v>60</v>
      </c>
      <c r="G159" s="215"/>
      <c r="H159" s="215"/>
      <c r="I159" s="457"/>
    </row>
    <row r="160" spans="1:9" ht="24.95" customHeight="1" x14ac:dyDescent="0.2">
      <c r="A160" s="167" t="s">
        <v>878</v>
      </c>
      <c r="B160" s="167" t="s">
        <v>1145</v>
      </c>
      <c r="C160" s="168" t="s">
        <v>8022</v>
      </c>
      <c r="D160" s="169" t="s">
        <v>8023</v>
      </c>
      <c r="E160" s="170" t="s">
        <v>92</v>
      </c>
      <c r="F160" s="171">
        <v>60</v>
      </c>
      <c r="G160" s="117"/>
      <c r="H160" s="172">
        <f>ROUND(G160*F160,2)</f>
        <v>0</v>
      </c>
      <c r="I160" s="458" t="s">
        <v>982</v>
      </c>
    </row>
    <row r="161" spans="1:9" ht="24.95" customHeight="1" x14ac:dyDescent="0.2">
      <c r="A161" s="278" t="s">
        <v>880</v>
      </c>
      <c r="B161" s="278" t="s">
        <v>979</v>
      </c>
      <c r="C161" s="279" t="s">
        <v>5171</v>
      </c>
      <c r="D161" s="280" t="s">
        <v>5172</v>
      </c>
      <c r="E161" s="281" t="s">
        <v>125</v>
      </c>
      <c r="F161" s="282">
        <v>925</v>
      </c>
      <c r="G161" s="67"/>
      <c r="H161" s="254">
        <f>ROUND(G161*F161,2)</f>
        <v>0</v>
      </c>
      <c r="I161" s="459" t="s">
        <v>982</v>
      </c>
    </row>
    <row r="162" spans="1:9" ht="12" x14ac:dyDescent="0.2">
      <c r="A162" s="175"/>
      <c r="B162" s="454" t="s">
        <v>983</v>
      </c>
      <c r="C162" s="209"/>
      <c r="D162" s="180" t="s">
        <v>5173</v>
      </c>
      <c r="E162" s="209"/>
      <c r="F162" s="209"/>
      <c r="G162" s="209"/>
      <c r="H162" s="209"/>
      <c r="I162" s="455"/>
    </row>
    <row r="163" spans="1:9" ht="12" x14ac:dyDescent="0.2">
      <c r="A163" s="177"/>
      <c r="B163" s="221" t="s">
        <v>985</v>
      </c>
      <c r="C163" s="210" t="s">
        <v>986</v>
      </c>
      <c r="D163" s="211" t="s">
        <v>5176</v>
      </c>
      <c r="E163" s="212"/>
      <c r="F163" s="210" t="s">
        <v>986</v>
      </c>
      <c r="G163" s="212"/>
      <c r="H163" s="212"/>
      <c r="I163" s="456"/>
    </row>
    <row r="164" spans="1:9" ht="12" x14ac:dyDescent="0.2">
      <c r="A164" s="177"/>
      <c r="B164" s="221" t="s">
        <v>985</v>
      </c>
      <c r="C164" s="210" t="s">
        <v>986</v>
      </c>
      <c r="D164" s="211" t="s">
        <v>11149</v>
      </c>
      <c r="E164" s="212"/>
      <c r="F164" s="210" t="s">
        <v>986</v>
      </c>
      <c r="G164" s="212"/>
      <c r="H164" s="212"/>
      <c r="I164" s="456"/>
    </row>
    <row r="165" spans="1:9" ht="12" x14ac:dyDescent="0.2">
      <c r="A165" s="178"/>
      <c r="B165" s="221" t="s">
        <v>985</v>
      </c>
      <c r="C165" s="213" t="s">
        <v>986</v>
      </c>
      <c r="D165" s="214" t="s">
        <v>3565</v>
      </c>
      <c r="E165" s="215"/>
      <c r="F165" s="216">
        <v>103</v>
      </c>
      <c r="G165" s="215"/>
      <c r="H165" s="215"/>
      <c r="I165" s="457"/>
    </row>
    <row r="166" spans="1:9" ht="12" x14ac:dyDescent="0.2">
      <c r="A166" s="177"/>
      <c r="B166" s="221" t="s">
        <v>985</v>
      </c>
      <c r="C166" s="210" t="s">
        <v>986</v>
      </c>
      <c r="D166" s="211" t="s">
        <v>11150</v>
      </c>
      <c r="E166" s="212"/>
      <c r="F166" s="210" t="s">
        <v>986</v>
      </c>
      <c r="G166" s="212"/>
      <c r="H166" s="212"/>
      <c r="I166" s="456"/>
    </row>
    <row r="167" spans="1:9" ht="12" x14ac:dyDescent="0.2">
      <c r="A167" s="178"/>
      <c r="B167" s="221" t="s">
        <v>985</v>
      </c>
      <c r="C167" s="213" t="s">
        <v>986</v>
      </c>
      <c r="D167" s="214" t="s">
        <v>3606</v>
      </c>
      <c r="E167" s="215"/>
      <c r="F167" s="216">
        <v>110</v>
      </c>
      <c r="G167" s="215"/>
      <c r="H167" s="215"/>
      <c r="I167" s="457"/>
    </row>
    <row r="168" spans="1:9" ht="12" x14ac:dyDescent="0.2">
      <c r="A168" s="177"/>
      <c r="B168" s="221" t="s">
        <v>985</v>
      </c>
      <c r="C168" s="210" t="s">
        <v>986</v>
      </c>
      <c r="D168" s="211" t="s">
        <v>11151</v>
      </c>
      <c r="E168" s="212"/>
      <c r="F168" s="210" t="s">
        <v>986</v>
      </c>
      <c r="G168" s="212"/>
      <c r="H168" s="212"/>
      <c r="I168" s="456"/>
    </row>
    <row r="169" spans="1:9" ht="12" x14ac:dyDescent="0.2">
      <c r="A169" s="178"/>
      <c r="B169" s="221" t="s">
        <v>985</v>
      </c>
      <c r="C169" s="213" t="s">
        <v>986</v>
      </c>
      <c r="D169" s="214" t="s">
        <v>2739</v>
      </c>
      <c r="E169" s="215"/>
      <c r="F169" s="216">
        <v>84</v>
      </c>
      <c r="G169" s="215"/>
      <c r="H169" s="215"/>
      <c r="I169" s="457"/>
    </row>
    <row r="170" spans="1:9" ht="12" x14ac:dyDescent="0.2">
      <c r="A170" s="177"/>
      <c r="B170" s="221" t="s">
        <v>985</v>
      </c>
      <c r="C170" s="210" t="s">
        <v>986</v>
      </c>
      <c r="D170" s="211" t="s">
        <v>11152</v>
      </c>
      <c r="E170" s="212"/>
      <c r="F170" s="210" t="s">
        <v>986</v>
      </c>
      <c r="G170" s="212"/>
      <c r="H170" s="212"/>
      <c r="I170" s="456"/>
    </row>
    <row r="171" spans="1:9" ht="12" x14ac:dyDescent="0.2">
      <c r="A171" s="178"/>
      <c r="B171" s="221" t="s">
        <v>985</v>
      </c>
      <c r="C171" s="213" t="s">
        <v>986</v>
      </c>
      <c r="D171" s="214" t="s">
        <v>2749</v>
      </c>
      <c r="E171" s="215"/>
      <c r="F171" s="216">
        <v>92</v>
      </c>
      <c r="G171" s="215"/>
      <c r="H171" s="215"/>
      <c r="I171" s="457"/>
    </row>
    <row r="172" spans="1:9" ht="12" x14ac:dyDescent="0.2">
      <c r="A172" s="177"/>
      <c r="B172" s="221" t="s">
        <v>985</v>
      </c>
      <c r="C172" s="210" t="s">
        <v>986</v>
      </c>
      <c r="D172" s="211" t="s">
        <v>11153</v>
      </c>
      <c r="E172" s="212"/>
      <c r="F172" s="210" t="s">
        <v>986</v>
      </c>
      <c r="G172" s="212"/>
      <c r="H172" s="212"/>
      <c r="I172" s="456"/>
    </row>
    <row r="173" spans="1:9" ht="12" x14ac:dyDescent="0.2">
      <c r="A173" s="178"/>
      <c r="B173" s="221" t="s">
        <v>985</v>
      </c>
      <c r="C173" s="213" t="s">
        <v>986</v>
      </c>
      <c r="D173" s="214" t="s">
        <v>3606</v>
      </c>
      <c r="E173" s="215"/>
      <c r="F173" s="216">
        <v>110</v>
      </c>
      <c r="G173" s="215"/>
      <c r="H173" s="215"/>
      <c r="I173" s="457"/>
    </row>
    <row r="174" spans="1:9" ht="12" x14ac:dyDescent="0.2">
      <c r="A174" s="177"/>
      <c r="B174" s="221" t="s">
        <v>985</v>
      </c>
      <c r="C174" s="210" t="s">
        <v>986</v>
      </c>
      <c r="D174" s="211" t="s">
        <v>11154</v>
      </c>
      <c r="E174" s="212"/>
      <c r="F174" s="210" t="s">
        <v>986</v>
      </c>
      <c r="G174" s="212"/>
      <c r="H174" s="212"/>
      <c r="I174" s="456"/>
    </row>
    <row r="175" spans="1:9" ht="12" x14ac:dyDescent="0.2">
      <c r="A175" s="178"/>
      <c r="B175" s="221" t="s">
        <v>985</v>
      </c>
      <c r="C175" s="213" t="s">
        <v>986</v>
      </c>
      <c r="D175" s="214" t="s">
        <v>3651</v>
      </c>
      <c r="E175" s="215"/>
      <c r="F175" s="216">
        <v>118</v>
      </c>
      <c r="G175" s="215"/>
      <c r="H175" s="215"/>
      <c r="I175" s="457"/>
    </row>
    <row r="176" spans="1:9" ht="12" x14ac:dyDescent="0.2">
      <c r="A176" s="181"/>
      <c r="B176" s="221" t="s">
        <v>985</v>
      </c>
      <c r="C176" s="223" t="s">
        <v>986</v>
      </c>
      <c r="D176" s="224" t="s">
        <v>988</v>
      </c>
      <c r="E176" s="225"/>
      <c r="F176" s="226">
        <v>617</v>
      </c>
      <c r="G176" s="225"/>
      <c r="H176" s="225"/>
      <c r="I176" s="463"/>
    </row>
    <row r="177" spans="1:9" ht="12" x14ac:dyDescent="0.2">
      <c r="A177" s="177"/>
      <c r="B177" s="221" t="s">
        <v>985</v>
      </c>
      <c r="C177" s="210" t="s">
        <v>986</v>
      </c>
      <c r="D177" s="211" t="s">
        <v>5181</v>
      </c>
      <c r="E177" s="212"/>
      <c r="F177" s="210" t="s">
        <v>986</v>
      </c>
      <c r="G177" s="212"/>
      <c r="H177" s="212"/>
      <c r="I177" s="456"/>
    </row>
    <row r="178" spans="1:9" ht="12" x14ac:dyDescent="0.2">
      <c r="A178" s="177"/>
      <c r="B178" s="221" t="s">
        <v>985</v>
      </c>
      <c r="C178" s="210" t="s">
        <v>986</v>
      </c>
      <c r="D178" s="211" t="s">
        <v>11155</v>
      </c>
      <c r="E178" s="212"/>
      <c r="F178" s="210" t="s">
        <v>986</v>
      </c>
      <c r="G178" s="212"/>
      <c r="H178" s="212"/>
      <c r="I178" s="456"/>
    </row>
    <row r="179" spans="1:9" ht="12" x14ac:dyDescent="0.2">
      <c r="A179" s="178"/>
      <c r="B179" s="221" t="s">
        <v>985</v>
      </c>
      <c r="C179" s="213" t="s">
        <v>986</v>
      </c>
      <c r="D179" s="214" t="s">
        <v>1220</v>
      </c>
      <c r="E179" s="215"/>
      <c r="F179" s="216">
        <v>58</v>
      </c>
      <c r="G179" s="215"/>
      <c r="H179" s="215"/>
      <c r="I179" s="457"/>
    </row>
    <row r="180" spans="1:9" ht="12" x14ac:dyDescent="0.2">
      <c r="A180" s="177"/>
      <c r="B180" s="221" t="s">
        <v>985</v>
      </c>
      <c r="C180" s="210" t="s">
        <v>986</v>
      </c>
      <c r="D180" s="211" t="s">
        <v>11156</v>
      </c>
      <c r="E180" s="212"/>
      <c r="F180" s="210" t="s">
        <v>986</v>
      </c>
      <c r="G180" s="212"/>
      <c r="H180" s="212"/>
      <c r="I180" s="456"/>
    </row>
    <row r="181" spans="1:9" ht="12" x14ac:dyDescent="0.2">
      <c r="A181" s="178"/>
      <c r="B181" s="221" t="s">
        <v>985</v>
      </c>
      <c r="C181" s="213" t="s">
        <v>986</v>
      </c>
      <c r="D181" s="214" t="s">
        <v>886</v>
      </c>
      <c r="E181" s="215"/>
      <c r="F181" s="216">
        <v>27</v>
      </c>
      <c r="G181" s="215"/>
      <c r="H181" s="215"/>
      <c r="I181" s="457"/>
    </row>
    <row r="182" spans="1:9" ht="12" x14ac:dyDescent="0.2">
      <c r="A182" s="177"/>
      <c r="B182" s="221" t="s">
        <v>985</v>
      </c>
      <c r="C182" s="210" t="s">
        <v>986</v>
      </c>
      <c r="D182" s="211" t="s">
        <v>11157</v>
      </c>
      <c r="E182" s="212"/>
      <c r="F182" s="210" t="s">
        <v>986</v>
      </c>
      <c r="G182" s="212"/>
      <c r="H182" s="212"/>
      <c r="I182" s="456"/>
    </row>
    <row r="183" spans="1:9" ht="12" x14ac:dyDescent="0.2">
      <c r="A183" s="178"/>
      <c r="B183" s="221" t="s">
        <v>985</v>
      </c>
      <c r="C183" s="213" t="s">
        <v>986</v>
      </c>
      <c r="D183" s="214" t="s">
        <v>48</v>
      </c>
      <c r="E183" s="215"/>
      <c r="F183" s="216">
        <v>62</v>
      </c>
      <c r="G183" s="215"/>
      <c r="H183" s="215"/>
      <c r="I183" s="457"/>
    </row>
    <row r="184" spans="1:9" ht="12" x14ac:dyDescent="0.2">
      <c r="A184" s="177"/>
      <c r="B184" s="221" t="s">
        <v>985</v>
      </c>
      <c r="C184" s="210" t="s">
        <v>986</v>
      </c>
      <c r="D184" s="211" t="s">
        <v>11158</v>
      </c>
      <c r="E184" s="212"/>
      <c r="F184" s="210" t="s">
        <v>986</v>
      </c>
      <c r="G184" s="212"/>
      <c r="H184" s="212"/>
      <c r="I184" s="456"/>
    </row>
    <row r="185" spans="1:9" ht="12" x14ac:dyDescent="0.2">
      <c r="A185" s="178"/>
      <c r="B185" s="221" t="s">
        <v>985</v>
      </c>
      <c r="C185" s="213" t="s">
        <v>986</v>
      </c>
      <c r="D185" s="214" t="s">
        <v>904</v>
      </c>
      <c r="E185" s="215"/>
      <c r="F185" s="216">
        <v>38</v>
      </c>
      <c r="G185" s="215"/>
      <c r="H185" s="215"/>
      <c r="I185" s="457"/>
    </row>
    <row r="186" spans="1:9" ht="12" x14ac:dyDescent="0.2">
      <c r="A186" s="177"/>
      <c r="B186" s="221" t="s">
        <v>985</v>
      </c>
      <c r="C186" s="210" t="s">
        <v>986</v>
      </c>
      <c r="D186" s="211" t="s">
        <v>11159</v>
      </c>
      <c r="E186" s="212"/>
      <c r="F186" s="210" t="s">
        <v>986</v>
      </c>
      <c r="G186" s="212"/>
      <c r="H186" s="212"/>
      <c r="I186" s="456"/>
    </row>
    <row r="187" spans="1:9" ht="12" x14ac:dyDescent="0.2">
      <c r="A187" s="178"/>
      <c r="B187" s="221" t="s">
        <v>985</v>
      </c>
      <c r="C187" s="213" t="s">
        <v>986</v>
      </c>
      <c r="D187" s="214" t="s">
        <v>890</v>
      </c>
      <c r="E187" s="215"/>
      <c r="F187" s="216">
        <v>29</v>
      </c>
      <c r="G187" s="215"/>
      <c r="H187" s="215"/>
      <c r="I187" s="457"/>
    </row>
    <row r="188" spans="1:9" ht="12" x14ac:dyDescent="0.2">
      <c r="A188" s="181"/>
      <c r="B188" s="221" t="s">
        <v>985</v>
      </c>
      <c r="C188" s="223" t="s">
        <v>986</v>
      </c>
      <c r="D188" s="224" t="s">
        <v>988</v>
      </c>
      <c r="E188" s="225"/>
      <c r="F188" s="226">
        <v>214</v>
      </c>
      <c r="G188" s="225"/>
      <c r="H188" s="225"/>
      <c r="I188" s="463"/>
    </row>
    <row r="189" spans="1:9" ht="12" x14ac:dyDescent="0.2">
      <c r="A189" s="177"/>
      <c r="B189" s="221" t="s">
        <v>985</v>
      </c>
      <c r="C189" s="210" t="s">
        <v>986</v>
      </c>
      <c r="D189" s="211" t="s">
        <v>5184</v>
      </c>
      <c r="E189" s="212"/>
      <c r="F189" s="210" t="s">
        <v>986</v>
      </c>
      <c r="G189" s="212"/>
      <c r="H189" s="212"/>
      <c r="I189" s="456"/>
    </row>
    <row r="190" spans="1:9" ht="12" x14ac:dyDescent="0.2">
      <c r="A190" s="177"/>
      <c r="B190" s="221" t="s">
        <v>985</v>
      </c>
      <c r="C190" s="210" t="s">
        <v>986</v>
      </c>
      <c r="D190" s="211" t="s">
        <v>11160</v>
      </c>
      <c r="E190" s="212"/>
      <c r="F190" s="210" t="s">
        <v>986</v>
      </c>
      <c r="G190" s="212"/>
      <c r="H190" s="212"/>
      <c r="I190" s="456"/>
    </row>
    <row r="191" spans="1:9" ht="12" x14ac:dyDescent="0.2">
      <c r="A191" s="178"/>
      <c r="B191" s="221" t="s">
        <v>985</v>
      </c>
      <c r="C191" s="213" t="s">
        <v>986</v>
      </c>
      <c r="D191" s="214" t="s">
        <v>884</v>
      </c>
      <c r="E191" s="215"/>
      <c r="F191" s="216">
        <v>26</v>
      </c>
      <c r="G191" s="215"/>
      <c r="H191" s="215"/>
      <c r="I191" s="457"/>
    </row>
    <row r="192" spans="1:9" ht="12" x14ac:dyDescent="0.2">
      <c r="A192" s="177"/>
      <c r="B192" s="221" t="s">
        <v>985</v>
      </c>
      <c r="C192" s="210" t="s">
        <v>986</v>
      </c>
      <c r="D192" s="211" t="s">
        <v>11161</v>
      </c>
      <c r="E192" s="212"/>
      <c r="F192" s="210" t="s">
        <v>986</v>
      </c>
      <c r="G192" s="212"/>
      <c r="H192" s="212"/>
      <c r="I192" s="456"/>
    </row>
    <row r="193" spans="1:9" ht="12" x14ac:dyDescent="0.2">
      <c r="A193" s="178"/>
      <c r="B193" s="221" t="s">
        <v>985</v>
      </c>
      <c r="C193" s="213" t="s">
        <v>986</v>
      </c>
      <c r="D193" s="214" t="s">
        <v>898</v>
      </c>
      <c r="E193" s="215"/>
      <c r="F193" s="216">
        <v>35</v>
      </c>
      <c r="G193" s="215"/>
      <c r="H193" s="215"/>
      <c r="I193" s="457"/>
    </row>
    <row r="194" spans="1:9" ht="12" x14ac:dyDescent="0.2">
      <c r="A194" s="177"/>
      <c r="B194" s="221" t="s">
        <v>985</v>
      </c>
      <c r="C194" s="210" t="s">
        <v>986</v>
      </c>
      <c r="D194" s="211" t="s">
        <v>11162</v>
      </c>
      <c r="E194" s="212"/>
      <c r="F194" s="210" t="s">
        <v>986</v>
      </c>
      <c r="G194" s="212"/>
      <c r="H194" s="212"/>
      <c r="I194" s="456"/>
    </row>
    <row r="195" spans="1:9" ht="12" x14ac:dyDescent="0.2">
      <c r="A195" s="178"/>
      <c r="B195" s="221" t="s">
        <v>985</v>
      </c>
      <c r="C195" s="213" t="s">
        <v>986</v>
      </c>
      <c r="D195" s="214" t="s">
        <v>894</v>
      </c>
      <c r="E195" s="215"/>
      <c r="F195" s="216">
        <v>33</v>
      </c>
      <c r="G195" s="215"/>
      <c r="H195" s="215"/>
      <c r="I195" s="457"/>
    </row>
    <row r="196" spans="1:9" ht="12" x14ac:dyDescent="0.2">
      <c r="A196" s="181"/>
      <c r="B196" s="221" t="s">
        <v>985</v>
      </c>
      <c r="C196" s="223" t="s">
        <v>986</v>
      </c>
      <c r="D196" s="224" t="s">
        <v>988</v>
      </c>
      <c r="E196" s="225"/>
      <c r="F196" s="226">
        <v>94</v>
      </c>
      <c r="G196" s="225"/>
      <c r="H196" s="225"/>
      <c r="I196" s="463"/>
    </row>
    <row r="197" spans="1:9" ht="12" x14ac:dyDescent="0.2">
      <c r="A197" s="179"/>
      <c r="B197" s="221" t="s">
        <v>985</v>
      </c>
      <c r="C197" s="217" t="s">
        <v>986</v>
      </c>
      <c r="D197" s="218" t="s">
        <v>1023</v>
      </c>
      <c r="E197" s="219"/>
      <c r="F197" s="220">
        <v>925</v>
      </c>
      <c r="G197" s="219"/>
      <c r="H197" s="219"/>
      <c r="I197" s="460"/>
    </row>
    <row r="198" spans="1:9" ht="24.95" customHeight="1" x14ac:dyDescent="0.2">
      <c r="A198" s="167" t="s">
        <v>882</v>
      </c>
      <c r="B198" s="167" t="s">
        <v>1145</v>
      </c>
      <c r="C198" s="168" t="s">
        <v>5193</v>
      </c>
      <c r="D198" s="169" t="s">
        <v>5194</v>
      </c>
      <c r="E198" s="170" t="s">
        <v>125</v>
      </c>
      <c r="F198" s="171">
        <v>678.7</v>
      </c>
      <c r="G198" s="117"/>
      <c r="H198" s="172">
        <f>ROUND(G198*F198,2)</f>
        <v>0</v>
      </c>
      <c r="I198" s="458" t="s">
        <v>986</v>
      </c>
    </row>
    <row r="199" spans="1:9" ht="12" x14ac:dyDescent="0.2">
      <c r="A199" s="178"/>
      <c r="B199" s="221" t="s">
        <v>985</v>
      </c>
      <c r="C199" s="215"/>
      <c r="D199" s="214" t="s">
        <v>11163</v>
      </c>
      <c r="E199" s="215"/>
      <c r="F199" s="216">
        <v>678.7</v>
      </c>
      <c r="G199" s="215"/>
      <c r="H199" s="215"/>
      <c r="I199" s="457"/>
    </row>
    <row r="200" spans="1:9" ht="24.95" customHeight="1" x14ac:dyDescent="0.2">
      <c r="A200" s="167" t="s">
        <v>884</v>
      </c>
      <c r="B200" s="167" t="s">
        <v>1145</v>
      </c>
      <c r="C200" s="168" t="s">
        <v>5196</v>
      </c>
      <c r="D200" s="169" t="s">
        <v>5197</v>
      </c>
      <c r="E200" s="170" t="s">
        <v>125</v>
      </c>
      <c r="F200" s="171">
        <v>235.4</v>
      </c>
      <c r="G200" s="117"/>
      <c r="H200" s="172">
        <f>ROUND(G200*F200,2)</f>
        <v>0</v>
      </c>
      <c r="I200" s="458" t="s">
        <v>986</v>
      </c>
    </row>
    <row r="201" spans="1:9" ht="12" x14ac:dyDescent="0.2">
      <c r="A201" s="178"/>
      <c r="B201" s="221" t="s">
        <v>985</v>
      </c>
      <c r="C201" s="215"/>
      <c r="D201" s="214" t="s">
        <v>8691</v>
      </c>
      <c r="E201" s="215"/>
      <c r="F201" s="216">
        <v>235.4</v>
      </c>
      <c r="G201" s="215"/>
      <c r="H201" s="215"/>
      <c r="I201" s="457"/>
    </row>
    <row r="202" spans="1:9" ht="24.95" customHeight="1" x14ac:dyDescent="0.2">
      <c r="A202" s="167" t="s">
        <v>886</v>
      </c>
      <c r="B202" s="167" t="s">
        <v>1145</v>
      </c>
      <c r="C202" s="168" t="s">
        <v>5199</v>
      </c>
      <c r="D202" s="169" t="s">
        <v>5200</v>
      </c>
      <c r="E202" s="170" t="s">
        <v>125</v>
      </c>
      <c r="F202" s="171">
        <v>103.4</v>
      </c>
      <c r="G202" s="117"/>
      <c r="H202" s="172">
        <f>ROUND(G202*F202,2)</f>
        <v>0</v>
      </c>
      <c r="I202" s="458" t="s">
        <v>986</v>
      </c>
    </row>
    <row r="203" spans="1:9" ht="12" x14ac:dyDescent="0.2">
      <c r="A203" s="178"/>
      <c r="B203" s="221" t="s">
        <v>985</v>
      </c>
      <c r="C203" s="215"/>
      <c r="D203" s="214" t="s">
        <v>11164</v>
      </c>
      <c r="E203" s="215"/>
      <c r="F203" s="216">
        <v>103.4</v>
      </c>
      <c r="G203" s="215"/>
      <c r="H203" s="215"/>
      <c r="I203" s="457"/>
    </row>
    <row r="204" spans="1:9" ht="24.95" customHeight="1" x14ac:dyDescent="0.2">
      <c r="A204" s="278" t="s">
        <v>888</v>
      </c>
      <c r="B204" s="278" t="s">
        <v>979</v>
      </c>
      <c r="C204" s="279" t="s">
        <v>8051</v>
      </c>
      <c r="D204" s="280" t="s">
        <v>8052</v>
      </c>
      <c r="E204" s="281" t="s">
        <v>125</v>
      </c>
      <c r="F204" s="282">
        <v>158</v>
      </c>
      <c r="G204" s="67"/>
      <c r="H204" s="254">
        <f>ROUND(G204*F204,2)</f>
        <v>0</v>
      </c>
      <c r="I204" s="459" t="s">
        <v>982</v>
      </c>
    </row>
    <row r="205" spans="1:9" ht="12" x14ac:dyDescent="0.2">
      <c r="A205" s="175"/>
      <c r="B205" s="454" t="s">
        <v>983</v>
      </c>
      <c r="C205" s="209"/>
      <c r="D205" s="180" t="s">
        <v>8053</v>
      </c>
      <c r="E205" s="209"/>
      <c r="F205" s="209"/>
      <c r="G205" s="209"/>
      <c r="H205" s="209"/>
      <c r="I205" s="455"/>
    </row>
    <row r="206" spans="1:9" ht="12" x14ac:dyDescent="0.2">
      <c r="A206" s="177"/>
      <c r="B206" s="221" t="s">
        <v>985</v>
      </c>
      <c r="C206" s="210" t="s">
        <v>986</v>
      </c>
      <c r="D206" s="211" t="s">
        <v>8054</v>
      </c>
      <c r="E206" s="212"/>
      <c r="F206" s="210" t="s">
        <v>986</v>
      </c>
      <c r="G206" s="212"/>
      <c r="H206" s="212"/>
      <c r="I206" s="456"/>
    </row>
    <row r="207" spans="1:9" ht="12" x14ac:dyDescent="0.2">
      <c r="A207" s="177"/>
      <c r="B207" s="221" t="s">
        <v>985</v>
      </c>
      <c r="C207" s="210" t="s">
        <v>986</v>
      </c>
      <c r="D207" s="211" t="s">
        <v>11165</v>
      </c>
      <c r="E207" s="212"/>
      <c r="F207" s="210" t="s">
        <v>986</v>
      </c>
      <c r="G207" s="212"/>
      <c r="H207" s="212"/>
      <c r="I207" s="456"/>
    </row>
    <row r="208" spans="1:9" ht="12" x14ac:dyDescent="0.2">
      <c r="A208" s="178"/>
      <c r="B208" s="221" t="s">
        <v>985</v>
      </c>
      <c r="C208" s="213" t="s">
        <v>986</v>
      </c>
      <c r="D208" s="214" t="s">
        <v>3679</v>
      </c>
      <c r="E208" s="215"/>
      <c r="F208" s="216">
        <v>122</v>
      </c>
      <c r="G208" s="215"/>
      <c r="H208" s="215"/>
      <c r="I208" s="457"/>
    </row>
    <row r="209" spans="1:9" ht="12" x14ac:dyDescent="0.2">
      <c r="A209" s="177"/>
      <c r="B209" s="221" t="s">
        <v>985</v>
      </c>
      <c r="C209" s="210" t="s">
        <v>986</v>
      </c>
      <c r="D209" s="211" t="s">
        <v>11166</v>
      </c>
      <c r="E209" s="212"/>
      <c r="F209" s="210" t="s">
        <v>986</v>
      </c>
      <c r="G209" s="212"/>
      <c r="H209" s="212"/>
      <c r="I209" s="456"/>
    </row>
    <row r="210" spans="1:9" ht="12" x14ac:dyDescent="0.2">
      <c r="A210" s="178"/>
      <c r="B210" s="221" t="s">
        <v>985</v>
      </c>
      <c r="C210" s="213" t="s">
        <v>986</v>
      </c>
      <c r="D210" s="214" t="s">
        <v>854</v>
      </c>
      <c r="E210" s="215"/>
      <c r="F210" s="216">
        <v>11</v>
      </c>
      <c r="G210" s="215"/>
      <c r="H210" s="215"/>
      <c r="I210" s="457"/>
    </row>
    <row r="211" spans="1:9" ht="12" x14ac:dyDescent="0.2">
      <c r="A211" s="177"/>
      <c r="B211" s="221" t="s">
        <v>985</v>
      </c>
      <c r="C211" s="210" t="s">
        <v>986</v>
      </c>
      <c r="D211" s="211" t="s">
        <v>11167</v>
      </c>
      <c r="E211" s="212"/>
      <c r="F211" s="210" t="s">
        <v>986</v>
      </c>
      <c r="G211" s="212"/>
      <c r="H211" s="212"/>
      <c r="I211" s="456"/>
    </row>
    <row r="212" spans="1:9" ht="12" x14ac:dyDescent="0.2">
      <c r="A212" s="178"/>
      <c r="B212" s="221" t="s">
        <v>985</v>
      </c>
      <c r="C212" s="213" t="s">
        <v>986</v>
      </c>
      <c r="D212" s="214" t="s">
        <v>882</v>
      </c>
      <c r="E212" s="215"/>
      <c r="F212" s="216">
        <v>25</v>
      </c>
      <c r="G212" s="215"/>
      <c r="H212" s="215"/>
      <c r="I212" s="457"/>
    </row>
    <row r="213" spans="1:9" ht="12" x14ac:dyDescent="0.2">
      <c r="A213" s="179"/>
      <c r="B213" s="221" t="s">
        <v>985</v>
      </c>
      <c r="C213" s="217" t="s">
        <v>986</v>
      </c>
      <c r="D213" s="218" t="s">
        <v>1023</v>
      </c>
      <c r="E213" s="219"/>
      <c r="F213" s="220">
        <v>158</v>
      </c>
      <c r="G213" s="219"/>
      <c r="H213" s="219"/>
      <c r="I213" s="460"/>
    </row>
    <row r="214" spans="1:9" ht="24.95" customHeight="1" x14ac:dyDescent="0.2">
      <c r="A214" s="167" t="s">
        <v>890</v>
      </c>
      <c r="B214" s="167" t="s">
        <v>1145</v>
      </c>
      <c r="C214" s="168" t="s">
        <v>8059</v>
      </c>
      <c r="D214" s="169" t="s">
        <v>8060</v>
      </c>
      <c r="E214" s="170" t="s">
        <v>125</v>
      </c>
      <c r="F214" s="171">
        <v>173.8</v>
      </c>
      <c r="G214" s="117"/>
      <c r="H214" s="172">
        <f>ROUND(G214*F214,2)</f>
        <v>0</v>
      </c>
      <c r="I214" s="458" t="s">
        <v>986</v>
      </c>
    </row>
    <row r="215" spans="1:9" ht="12" x14ac:dyDescent="0.2">
      <c r="A215" s="178"/>
      <c r="B215" s="221" t="s">
        <v>985</v>
      </c>
      <c r="C215" s="215"/>
      <c r="D215" s="214" t="s">
        <v>11168</v>
      </c>
      <c r="E215" s="215"/>
      <c r="F215" s="216">
        <v>173.8</v>
      </c>
      <c r="G215" s="215"/>
      <c r="H215" s="215"/>
      <c r="I215" s="457"/>
    </row>
    <row r="216" spans="1:9" ht="24.95" customHeight="1" x14ac:dyDescent="0.2">
      <c r="A216" s="278" t="s">
        <v>891</v>
      </c>
      <c r="B216" s="278" t="s">
        <v>979</v>
      </c>
      <c r="C216" s="279" t="s">
        <v>5203</v>
      </c>
      <c r="D216" s="280" t="s">
        <v>5204</v>
      </c>
      <c r="E216" s="281" t="s">
        <v>125</v>
      </c>
      <c r="F216" s="282">
        <v>6026</v>
      </c>
      <c r="G216" s="67"/>
      <c r="H216" s="254">
        <f>ROUND(G216*F216,2)</f>
        <v>0</v>
      </c>
      <c r="I216" s="459" t="s">
        <v>982</v>
      </c>
    </row>
    <row r="217" spans="1:9" ht="9.6" customHeight="1" x14ac:dyDescent="0.2">
      <c r="A217" s="566"/>
      <c r="B217" s="569" t="s">
        <v>983</v>
      </c>
      <c r="C217" s="56"/>
      <c r="D217" s="166" t="s">
        <v>5205</v>
      </c>
      <c r="E217" s="56"/>
      <c r="F217" s="56"/>
      <c r="G217" s="56"/>
      <c r="H217" s="56"/>
      <c r="I217" s="310"/>
    </row>
    <row r="218" spans="1:9" ht="9.6" customHeight="1" x14ac:dyDescent="0.2">
      <c r="A218" s="464"/>
      <c r="B218" s="465" t="s">
        <v>985</v>
      </c>
      <c r="C218" s="466" t="s">
        <v>986</v>
      </c>
      <c r="D218" s="467" t="s">
        <v>8083</v>
      </c>
      <c r="E218" s="468"/>
      <c r="F218" s="466" t="s">
        <v>986</v>
      </c>
      <c r="G218" s="468"/>
      <c r="H218" s="468"/>
      <c r="I218" s="469"/>
    </row>
    <row r="219" spans="1:9" ht="9.6" customHeight="1" x14ac:dyDescent="0.2">
      <c r="A219" s="464"/>
      <c r="B219" s="465" t="s">
        <v>985</v>
      </c>
      <c r="C219" s="466" t="s">
        <v>986</v>
      </c>
      <c r="D219" s="467" t="s">
        <v>11169</v>
      </c>
      <c r="E219" s="468"/>
      <c r="F219" s="466" t="s">
        <v>986</v>
      </c>
      <c r="G219" s="468"/>
      <c r="H219" s="468"/>
      <c r="I219" s="469"/>
    </row>
    <row r="220" spans="1:9" ht="9.6" customHeight="1" x14ac:dyDescent="0.2">
      <c r="A220" s="417"/>
      <c r="B220" s="465" t="s">
        <v>985</v>
      </c>
      <c r="C220" s="419" t="s">
        <v>986</v>
      </c>
      <c r="D220" s="420" t="s">
        <v>1188</v>
      </c>
      <c r="E220" s="421"/>
      <c r="F220" s="422">
        <v>51</v>
      </c>
      <c r="G220" s="421"/>
      <c r="H220" s="421"/>
      <c r="I220" s="470"/>
    </row>
    <row r="221" spans="1:9" ht="9.6" customHeight="1" x14ac:dyDescent="0.2">
      <c r="A221" s="464"/>
      <c r="B221" s="465" t="s">
        <v>985</v>
      </c>
      <c r="C221" s="466" t="s">
        <v>986</v>
      </c>
      <c r="D221" s="467" t="s">
        <v>11170</v>
      </c>
      <c r="E221" s="468"/>
      <c r="F221" s="466" t="s">
        <v>986</v>
      </c>
      <c r="G221" s="468"/>
      <c r="H221" s="468"/>
      <c r="I221" s="469"/>
    </row>
    <row r="222" spans="1:9" ht="9.6" customHeight="1" x14ac:dyDescent="0.2">
      <c r="A222" s="417"/>
      <c r="B222" s="465" t="s">
        <v>985</v>
      </c>
      <c r="C222" s="419" t="s">
        <v>986</v>
      </c>
      <c r="D222" s="420" t="s">
        <v>1277</v>
      </c>
      <c r="E222" s="421"/>
      <c r="F222" s="422">
        <v>71</v>
      </c>
      <c r="G222" s="421"/>
      <c r="H222" s="421"/>
      <c r="I222" s="470"/>
    </row>
    <row r="223" spans="1:9" ht="9.6" customHeight="1" x14ac:dyDescent="0.2">
      <c r="A223" s="464"/>
      <c r="B223" s="465" t="s">
        <v>985</v>
      </c>
      <c r="C223" s="466" t="s">
        <v>986</v>
      </c>
      <c r="D223" s="467" t="s">
        <v>11171</v>
      </c>
      <c r="E223" s="468"/>
      <c r="F223" s="466" t="s">
        <v>986</v>
      </c>
      <c r="G223" s="468"/>
      <c r="H223" s="468"/>
      <c r="I223" s="469"/>
    </row>
    <row r="224" spans="1:9" ht="9.6" customHeight="1" x14ac:dyDescent="0.2">
      <c r="A224" s="417"/>
      <c r="B224" s="465" t="s">
        <v>985</v>
      </c>
      <c r="C224" s="419" t="s">
        <v>986</v>
      </c>
      <c r="D224" s="420" t="s">
        <v>1166</v>
      </c>
      <c r="E224" s="421"/>
      <c r="F224" s="422">
        <v>46</v>
      </c>
      <c r="G224" s="421"/>
      <c r="H224" s="421"/>
      <c r="I224" s="470"/>
    </row>
    <row r="225" spans="1:9" ht="9.6" customHeight="1" x14ac:dyDescent="0.2">
      <c r="A225" s="464"/>
      <c r="B225" s="465" t="s">
        <v>985</v>
      </c>
      <c r="C225" s="466" t="s">
        <v>986</v>
      </c>
      <c r="D225" s="467" t="s">
        <v>11172</v>
      </c>
      <c r="E225" s="468"/>
      <c r="F225" s="466" t="s">
        <v>986</v>
      </c>
      <c r="G225" s="468"/>
      <c r="H225" s="468"/>
      <c r="I225" s="469"/>
    </row>
    <row r="226" spans="1:9" ht="9.6" customHeight="1" x14ac:dyDescent="0.2">
      <c r="A226" s="417"/>
      <c r="B226" s="465" t="s">
        <v>985</v>
      </c>
      <c r="C226" s="419" t="s">
        <v>986</v>
      </c>
      <c r="D226" s="420" t="s">
        <v>884</v>
      </c>
      <c r="E226" s="421"/>
      <c r="F226" s="422">
        <v>26</v>
      </c>
      <c r="G226" s="421"/>
      <c r="H226" s="421"/>
      <c r="I226" s="470"/>
    </row>
    <row r="227" spans="1:9" ht="9.6" customHeight="1" x14ac:dyDescent="0.2">
      <c r="A227" s="464"/>
      <c r="B227" s="465" t="s">
        <v>985</v>
      </c>
      <c r="C227" s="466" t="s">
        <v>986</v>
      </c>
      <c r="D227" s="467" t="s">
        <v>11173</v>
      </c>
      <c r="E227" s="468"/>
      <c r="F227" s="466" t="s">
        <v>986</v>
      </c>
      <c r="G227" s="468"/>
      <c r="H227" s="468"/>
      <c r="I227" s="469"/>
    </row>
    <row r="228" spans="1:9" ht="9.6" customHeight="1" x14ac:dyDescent="0.2">
      <c r="A228" s="417"/>
      <c r="B228" s="465" t="s">
        <v>985</v>
      </c>
      <c r="C228" s="419" t="s">
        <v>986</v>
      </c>
      <c r="D228" s="420" t="s">
        <v>878</v>
      </c>
      <c r="E228" s="421"/>
      <c r="F228" s="422">
        <v>23</v>
      </c>
      <c r="G228" s="421"/>
      <c r="H228" s="421"/>
      <c r="I228" s="470"/>
    </row>
    <row r="229" spans="1:9" ht="9.6" customHeight="1" x14ac:dyDescent="0.2">
      <c r="A229" s="464"/>
      <c r="B229" s="465" t="s">
        <v>985</v>
      </c>
      <c r="C229" s="466" t="s">
        <v>986</v>
      </c>
      <c r="D229" s="467" t="s">
        <v>11174</v>
      </c>
      <c r="E229" s="468"/>
      <c r="F229" s="466" t="s">
        <v>986</v>
      </c>
      <c r="G229" s="468"/>
      <c r="H229" s="468"/>
      <c r="I229" s="469"/>
    </row>
    <row r="230" spans="1:9" ht="9.6" customHeight="1" x14ac:dyDescent="0.2">
      <c r="A230" s="417"/>
      <c r="B230" s="465" t="s">
        <v>985</v>
      </c>
      <c r="C230" s="419" t="s">
        <v>986</v>
      </c>
      <c r="D230" s="420" t="s">
        <v>1248</v>
      </c>
      <c r="E230" s="421"/>
      <c r="F230" s="422">
        <v>65</v>
      </c>
      <c r="G230" s="421"/>
      <c r="H230" s="421"/>
      <c r="I230" s="470"/>
    </row>
    <row r="231" spans="1:9" ht="9.6" customHeight="1" x14ac:dyDescent="0.2">
      <c r="A231" s="464"/>
      <c r="B231" s="465" t="s">
        <v>985</v>
      </c>
      <c r="C231" s="466" t="s">
        <v>986</v>
      </c>
      <c r="D231" s="467" t="s">
        <v>11175</v>
      </c>
      <c r="E231" s="468"/>
      <c r="F231" s="466" t="s">
        <v>986</v>
      </c>
      <c r="G231" s="468"/>
      <c r="H231" s="468"/>
      <c r="I231" s="469"/>
    </row>
    <row r="232" spans="1:9" ht="9.6" customHeight="1" x14ac:dyDescent="0.2">
      <c r="A232" s="417"/>
      <c r="B232" s="465" t="s">
        <v>985</v>
      </c>
      <c r="C232" s="419" t="s">
        <v>986</v>
      </c>
      <c r="D232" s="420" t="s">
        <v>892</v>
      </c>
      <c r="E232" s="421"/>
      <c r="F232" s="422">
        <v>31</v>
      </c>
      <c r="G232" s="421"/>
      <c r="H232" s="421"/>
      <c r="I232" s="470"/>
    </row>
    <row r="233" spans="1:9" ht="9.6" customHeight="1" x14ac:dyDescent="0.2">
      <c r="A233" s="464"/>
      <c r="B233" s="465" t="s">
        <v>985</v>
      </c>
      <c r="C233" s="466" t="s">
        <v>986</v>
      </c>
      <c r="D233" s="467" t="s">
        <v>11176</v>
      </c>
      <c r="E233" s="468"/>
      <c r="F233" s="466" t="s">
        <v>986</v>
      </c>
      <c r="G233" s="468"/>
      <c r="H233" s="468"/>
      <c r="I233" s="469"/>
    </row>
    <row r="234" spans="1:9" ht="9.6" customHeight="1" x14ac:dyDescent="0.2">
      <c r="A234" s="417"/>
      <c r="B234" s="465" t="s">
        <v>985</v>
      </c>
      <c r="C234" s="419" t="s">
        <v>986</v>
      </c>
      <c r="D234" s="420" t="s">
        <v>893</v>
      </c>
      <c r="E234" s="421"/>
      <c r="F234" s="422">
        <v>32</v>
      </c>
      <c r="G234" s="421"/>
      <c r="H234" s="421"/>
      <c r="I234" s="470"/>
    </row>
    <row r="235" spans="1:9" ht="9.6" customHeight="1" x14ac:dyDescent="0.2">
      <c r="A235" s="464"/>
      <c r="B235" s="465" t="s">
        <v>985</v>
      </c>
      <c r="C235" s="466" t="s">
        <v>986</v>
      </c>
      <c r="D235" s="467" t="s">
        <v>11177</v>
      </c>
      <c r="E235" s="468"/>
      <c r="F235" s="466" t="s">
        <v>986</v>
      </c>
      <c r="G235" s="468"/>
      <c r="H235" s="468"/>
      <c r="I235" s="469"/>
    </row>
    <row r="236" spans="1:9" ht="9.6" customHeight="1" x14ac:dyDescent="0.2">
      <c r="A236" s="417"/>
      <c r="B236" s="465" t="s">
        <v>985</v>
      </c>
      <c r="C236" s="419" t="s">
        <v>986</v>
      </c>
      <c r="D236" s="420" t="s">
        <v>2723</v>
      </c>
      <c r="E236" s="421"/>
      <c r="F236" s="422">
        <v>75</v>
      </c>
      <c r="G236" s="421"/>
      <c r="H236" s="421"/>
      <c r="I236" s="470"/>
    </row>
    <row r="237" spans="1:9" ht="9.6" customHeight="1" x14ac:dyDescent="0.2">
      <c r="A237" s="464"/>
      <c r="B237" s="465" t="s">
        <v>985</v>
      </c>
      <c r="C237" s="466" t="s">
        <v>986</v>
      </c>
      <c r="D237" s="467" t="s">
        <v>11178</v>
      </c>
      <c r="E237" s="468"/>
      <c r="F237" s="466" t="s">
        <v>986</v>
      </c>
      <c r="G237" s="468"/>
      <c r="H237" s="468"/>
      <c r="I237" s="469"/>
    </row>
    <row r="238" spans="1:9" ht="9.6" customHeight="1" x14ac:dyDescent="0.2">
      <c r="A238" s="417"/>
      <c r="B238" s="465" t="s">
        <v>985</v>
      </c>
      <c r="C238" s="419" t="s">
        <v>986</v>
      </c>
      <c r="D238" s="420" t="s">
        <v>1175</v>
      </c>
      <c r="E238" s="421"/>
      <c r="F238" s="422">
        <v>48</v>
      </c>
      <c r="G238" s="421"/>
      <c r="H238" s="421"/>
      <c r="I238" s="470"/>
    </row>
    <row r="239" spans="1:9" ht="9.6" customHeight="1" x14ac:dyDescent="0.2">
      <c r="A239" s="464"/>
      <c r="B239" s="465" t="s">
        <v>985</v>
      </c>
      <c r="C239" s="466" t="s">
        <v>986</v>
      </c>
      <c r="D239" s="467" t="s">
        <v>11179</v>
      </c>
      <c r="E239" s="468"/>
      <c r="F239" s="466" t="s">
        <v>986</v>
      </c>
      <c r="G239" s="468"/>
      <c r="H239" s="468"/>
      <c r="I239" s="469"/>
    </row>
    <row r="240" spans="1:9" ht="9.6" customHeight="1" x14ac:dyDescent="0.2">
      <c r="A240" s="417"/>
      <c r="B240" s="465" t="s">
        <v>985</v>
      </c>
      <c r="C240" s="419" t="s">
        <v>986</v>
      </c>
      <c r="D240" s="420" t="s">
        <v>914</v>
      </c>
      <c r="E240" s="421"/>
      <c r="F240" s="422">
        <v>44</v>
      </c>
      <c r="G240" s="421"/>
      <c r="H240" s="421"/>
      <c r="I240" s="470"/>
    </row>
    <row r="241" spans="1:9" ht="9.6" customHeight="1" x14ac:dyDescent="0.2">
      <c r="A241" s="464"/>
      <c r="B241" s="465" t="s">
        <v>985</v>
      </c>
      <c r="C241" s="466" t="s">
        <v>986</v>
      </c>
      <c r="D241" s="467" t="s">
        <v>11180</v>
      </c>
      <c r="E241" s="468"/>
      <c r="F241" s="466" t="s">
        <v>986</v>
      </c>
      <c r="G241" s="468"/>
      <c r="H241" s="468"/>
      <c r="I241" s="469"/>
    </row>
    <row r="242" spans="1:9" ht="9.6" customHeight="1" x14ac:dyDescent="0.2">
      <c r="A242" s="417"/>
      <c r="B242" s="465" t="s">
        <v>985</v>
      </c>
      <c r="C242" s="419" t="s">
        <v>986</v>
      </c>
      <c r="D242" s="420" t="s">
        <v>860</v>
      </c>
      <c r="E242" s="421"/>
      <c r="F242" s="422">
        <v>14</v>
      </c>
      <c r="G242" s="421"/>
      <c r="H242" s="421"/>
      <c r="I242" s="470"/>
    </row>
    <row r="243" spans="1:9" ht="9.6" customHeight="1" x14ac:dyDescent="0.2">
      <c r="A243" s="464"/>
      <c r="B243" s="465" t="s">
        <v>985</v>
      </c>
      <c r="C243" s="466" t="s">
        <v>986</v>
      </c>
      <c r="D243" s="467" t="s">
        <v>11181</v>
      </c>
      <c r="E243" s="468"/>
      <c r="F243" s="466" t="s">
        <v>986</v>
      </c>
      <c r="G243" s="468"/>
      <c r="H243" s="468"/>
      <c r="I243" s="469"/>
    </row>
    <row r="244" spans="1:9" ht="9.6" customHeight="1" x14ac:dyDescent="0.2">
      <c r="A244" s="417"/>
      <c r="B244" s="465" t="s">
        <v>985</v>
      </c>
      <c r="C244" s="419" t="s">
        <v>986</v>
      </c>
      <c r="D244" s="420" t="s">
        <v>915</v>
      </c>
      <c r="E244" s="421"/>
      <c r="F244" s="422">
        <v>45</v>
      </c>
      <c r="G244" s="421"/>
      <c r="H244" s="421"/>
      <c r="I244" s="470"/>
    </row>
    <row r="245" spans="1:9" ht="9.6" customHeight="1" x14ac:dyDescent="0.2">
      <c r="A245" s="464"/>
      <c r="B245" s="465" t="s">
        <v>985</v>
      </c>
      <c r="C245" s="466" t="s">
        <v>986</v>
      </c>
      <c r="D245" s="467" t="s">
        <v>11182</v>
      </c>
      <c r="E245" s="468"/>
      <c r="F245" s="466" t="s">
        <v>986</v>
      </c>
      <c r="G245" s="468"/>
      <c r="H245" s="468"/>
      <c r="I245" s="469"/>
    </row>
    <row r="246" spans="1:9" ht="9.6" customHeight="1" x14ac:dyDescent="0.2">
      <c r="A246" s="417"/>
      <c r="B246" s="465" t="s">
        <v>985</v>
      </c>
      <c r="C246" s="419" t="s">
        <v>986</v>
      </c>
      <c r="D246" s="420" t="s">
        <v>2723</v>
      </c>
      <c r="E246" s="421"/>
      <c r="F246" s="422">
        <v>75</v>
      </c>
      <c r="G246" s="421"/>
      <c r="H246" s="421"/>
      <c r="I246" s="470"/>
    </row>
    <row r="247" spans="1:9" ht="9.6" customHeight="1" x14ac:dyDescent="0.2">
      <c r="A247" s="464"/>
      <c r="B247" s="465" t="s">
        <v>985</v>
      </c>
      <c r="C247" s="466" t="s">
        <v>986</v>
      </c>
      <c r="D247" s="467" t="s">
        <v>11183</v>
      </c>
      <c r="E247" s="468"/>
      <c r="F247" s="466" t="s">
        <v>986</v>
      </c>
      <c r="G247" s="468"/>
      <c r="H247" s="468"/>
      <c r="I247" s="469"/>
    </row>
    <row r="248" spans="1:9" ht="9.6" customHeight="1" x14ac:dyDescent="0.2">
      <c r="A248" s="417"/>
      <c r="B248" s="465" t="s">
        <v>985</v>
      </c>
      <c r="C248" s="419" t="s">
        <v>986</v>
      </c>
      <c r="D248" s="420" t="s">
        <v>910</v>
      </c>
      <c r="E248" s="421"/>
      <c r="F248" s="422">
        <v>41</v>
      </c>
      <c r="G248" s="421"/>
      <c r="H248" s="421"/>
      <c r="I248" s="470"/>
    </row>
    <row r="249" spans="1:9" ht="9.6" customHeight="1" x14ac:dyDescent="0.2">
      <c r="A249" s="464"/>
      <c r="B249" s="465" t="s">
        <v>985</v>
      </c>
      <c r="C249" s="466" t="s">
        <v>986</v>
      </c>
      <c r="D249" s="467" t="s">
        <v>11184</v>
      </c>
      <c r="E249" s="468"/>
      <c r="F249" s="466" t="s">
        <v>986</v>
      </c>
      <c r="G249" s="468"/>
      <c r="H249" s="468"/>
      <c r="I249" s="469"/>
    </row>
    <row r="250" spans="1:9" ht="9.6" customHeight="1" x14ac:dyDescent="0.2">
      <c r="A250" s="417"/>
      <c r="B250" s="465" t="s">
        <v>985</v>
      </c>
      <c r="C250" s="419" t="s">
        <v>986</v>
      </c>
      <c r="D250" s="420" t="s">
        <v>2731</v>
      </c>
      <c r="E250" s="421"/>
      <c r="F250" s="422">
        <v>79</v>
      </c>
      <c r="G250" s="421"/>
      <c r="H250" s="421"/>
      <c r="I250" s="470"/>
    </row>
    <row r="251" spans="1:9" ht="9.6" customHeight="1" x14ac:dyDescent="0.2">
      <c r="A251" s="464"/>
      <c r="B251" s="465" t="s">
        <v>985</v>
      </c>
      <c r="C251" s="466" t="s">
        <v>986</v>
      </c>
      <c r="D251" s="467" t="s">
        <v>11185</v>
      </c>
      <c r="E251" s="468"/>
      <c r="F251" s="466" t="s">
        <v>986</v>
      </c>
      <c r="G251" s="468"/>
      <c r="H251" s="468"/>
      <c r="I251" s="469"/>
    </row>
    <row r="252" spans="1:9" ht="9.6" customHeight="1" x14ac:dyDescent="0.2">
      <c r="A252" s="417"/>
      <c r="B252" s="465" t="s">
        <v>985</v>
      </c>
      <c r="C252" s="419" t="s">
        <v>986</v>
      </c>
      <c r="D252" s="420" t="s">
        <v>893</v>
      </c>
      <c r="E252" s="421"/>
      <c r="F252" s="422">
        <v>32</v>
      </c>
      <c r="G252" s="421"/>
      <c r="H252" s="421"/>
      <c r="I252" s="470"/>
    </row>
    <row r="253" spans="1:9" ht="9.6" customHeight="1" x14ac:dyDescent="0.2">
      <c r="A253" s="464"/>
      <c r="B253" s="465" t="s">
        <v>985</v>
      </c>
      <c r="C253" s="466" t="s">
        <v>986</v>
      </c>
      <c r="D253" s="467" t="s">
        <v>11186</v>
      </c>
      <c r="E253" s="468"/>
      <c r="F253" s="466" t="s">
        <v>986</v>
      </c>
      <c r="G253" s="468"/>
      <c r="H253" s="468"/>
      <c r="I253" s="469"/>
    </row>
    <row r="254" spans="1:9" ht="9.6" customHeight="1" x14ac:dyDescent="0.2">
      <c r="A254" s="417"/>
      <c r="B254" s="465" t="s">
        <v>985</v>
      </c>
      <c r="C254" s="419" t="s">
        <v>986</v>
      </c>
      <c r="D254" s="420" t="s">
        <v>2723</v>
      </c>
      <c r="E254" s="421"/>
      <c r="F254" s="422">
        <v>75</v>
      </c>
      <c r="G254" s="421"/>
      <c r="H254" s="421"/>
      <c r="I254" s="470"/>
    </row>
    <row r="255" spans="1:9" ht="9.6" customHeight="1" x14ac:dyDescent="0.2">
      <c r="A255" s="464"/>
      <c r="B255" s="465" t="s">
        <v>985</v>
      </c>
      <c r="C255" s="466" t="s">
        <v>986</v>
      </c>
      <c r="D255" s="467" t="s">
        <v>11187</v>
      </c>
      <c r="E255" s="468"/>
      <c r="F255" s="466" t="s">
        <v>986</v>
      </c>
      <c r="G255" s="468"/>
      <c r="H255" s="468"/>
      <c r="I255" s="469"/>
    </row>
    <row r="256" spans="1:9" ht="9.6" customHeight="1" x14ac:dyDescent="0.2">
      <c r="A256" s="417"/>
      <c r="B256" s="465" t="s">
        <v>985</v>
      </c>
      <c r="C256" s="419" t="s">
        <v>986</v>
      </c>
      <c r="D256" s="420" t="s">
        <v>1180</v>
      </c>
      <c r="E256" s="421"/>
      <c r="F256" s="422">
        <v>49</v>
      </c>
      <c r="G256" s="421"/>
      <c r="H256" s="421"/>
      <c r="I256" s="470"/>
    </row>
    <row r="257" spans="1:9" ht="9.6" customHeight="1" x14ac:dyDescent="0.2">
      <c r="A257" s="464"/>
      <c r="B257" s="465" t="s">
        <v>985</v>
      </c>
      <c r="C257" s="466" t="s">
        <v>986</v>
      </c>
      <c r="D257" s="467" t="s">
        <v>11188</v>
      </c>
      <c r="E257" s="468"/>
      <c r="F257" s="466" t="s">
        <v>986</v>
      </c>
      <c r="G257" s="468"/>
      <c r="H257" s="468"/>
      <c r="I257" s="469"/>
    </row>
    <row r="258" spans="1:9" ht="9.6" customHeight="1" x14ac:dyDescent="0.2">
      <c r="A258" s="417"/>
      <c r="B258" s="465" t="s">
        <v>985</v>
      </c>
      <c r="C258" s="419" t="s">
        <v>986</v>
      </c>
      <c r="D258" s="420" t="s">
        <v>2739</v>
      </c>
      <c r="E258" s="421"/>
      <c r="F258" s="422">
        <v>84</v>
      </c>
      <c r="G258" s="421"/>
      <c r="H258" s="421"/>
      <c r="I258" s="470"/>
    </row>
    <row r="259" spans="1:9" ht="9.6" customHeight="1" x14ac:dyDescent="0.2">
      <c r="A259" s="464"/>
      <c r="B259" s="465" t="s">
        <v>985</v>
      </c>
      <c r="C259" s="466" t="s">
        <v>986</v>
      </c>
      <c r="D259" s="467" t="s">
        <v>11189</v>
      </c>
      <c r="E259" s="468"/>
      <c r="F259" s="466" t="s">
        <v>986</v>
      </c>
      <c r="G259" s="468"/>
      <c r="H259" s="468"/>
      <c r="I259" s="469"/>
    </row>
    <row r="260" spans="1:9" ht="9.6" customHeight="1" x14ac:dyDescent="0.2">
      <c r="A260" s="417"/>
      <c r="B260" s="465" t="s">
        <v>985</v>
      </c>
      <c r="C260" s="419" t="s">
        <v>986</v>
      </c>
      <c r="D260" s="420" t="s">
        <v>48</v>
      </c>
      <c r="E260" s="421"/>
      <c r="F260" s="422">
        <v>62</v>
      </c>
      <c r="G260" s="421"/>
      <c r="H260" s="421"/>
      <c r="I260" s="470"/>
    </row>
    <row r="261" spans="1:9" ht="9.6" customHeight="1" x14ac:dyDescent="0.2">
      <c r="A261" s="464"/>
      <c r="B261" s="465" t="s">
        <v>985</v>
      </c>
      <c r="C261" s="466" t="s">
        <v>986</v>
      </c>
      <c r="D261" s="467" t="s">
        <v>11190</v>
      </c>
      <c r="E261" s="468"/>
      <c r="F261" s="466" t="s">
        <v>986</v>
      </c>
      <c r="G261" s="468"/>
      <c r="H261" s="468"/>
      <c r="I261" s="469"/>
    </row>
    <row r="262" spans="1:9" ht="9.6" customHeight="1" x14ac:dyDescent="0.2">
      <c r="A262" s="417"/>
      <c r="B262" s="465" t="s">
        <v>985</v>
      </c>
      <c r="C262" s="419" t="s">
        <v>986</v>
      </c>
      <c r="D262" s="420" t="s">
        <v>915</v>
      </c>
      <c r="E262" s="421"/>
      <c r="F262" s="422">
        <v>45</v>
      </c>
      <c r="G262" s="421"/>
      <c r="H262" s="421"/>
      <c r="I262" s="470"/>
    </row>
    <row r="263" spans="1:9" ht="9.6" customHeight="1" x14ac:dyDescent="0.2">
      <c r="A263" s="464"/>
      <c r="B263" s="465" t="s">
        <v>985</v>
      </c>
      <c r="C263" s="466" t="s">
        <v>986</v>
      </c>
      <c r="D263" s="467" t="s">
        <v>11191</v>
      </c>
      <c r="E263" s="468"/>
      <c r="F263" s="466" t="s">
        <v>986</v>
      </c>
      <c r="G263" s="468"/>
      <c r="H263" s="468"/>
      <c r="I263" s="469"/>
    </row>
    <row r="264" spans="1:9" ht="9.6" customHeight="1" x14ac:dyDescent="0.2">
      <c r="A264" s="417"/>
      <c r="B264" s="465" t="s">
        <v>985</v>
      </c>
      <c r="C264" s="419" t="s">
        <v>986</v>
      </c>
      <c r="D264" s="420" t="s">
        <v>894</v>
      </c>
      <c r="E264" s="421"/>
      <c r="F264" s="422">
        <v>33</v>
      </c>
      <c r="G264" s="421"/>
      <c r="H264" s="421"/>
      <c r="I264" s="470"/>
    </row>
    <row r="265" spans="1:9" ht="9.6" customHeight="1" x14ac:dyDescent="0.2">
      <c r="A265" s="471"/>
      <c r="B265" s="465" t="s">
        <v>985</v>
      </c>
      <c r="C265" s="472" t="s">
        <v>986</v>
      </c>
      <c r="D265" s="473" t="s">
        <v>988</v>
      </c>
      <c r="E265" s="474"/>
      <c r="F265" s="475">
        <v>1146</v>
      </c>
      <c r="G265" s="474"/>
      <c r="H265" s="474"/>
      <c r="I265" s="476"/>
    </row>
    <row r="266" spans="1:9" ht="9.6" customHeight="1" x14ac:dyDescent="0.2">
      <c r="A266" s="464"/>
      <c r="B266" s="465" t="s">
        <v>985</v>
      </c>
      <c r="C266" s="466" t="s">
        <v>986</v>
      </c>
      <c r="D266" s="467" t="s">
        <v>5208</v>
      </c>
      <c r="E266" s="468"/>
      <c r="F266" s="466" t="s">
        <v>986</v>
      </c>
      <c r="G266" s="468"/>
      <c r="H266" s="468"/>
      <c r="I266" s="469"/>
    </row>
    <row r="267" spans="1:9" ht="9.6" customHeight="1" x14ac:dyDescent="0.2">
      <c r="A267" s="464"/>
      <c r="B267" s="465" t="s">
        <v>985</v>
      </c>
      <c r="C267" s="466" t="s">
        <v>986</v>
      </c>
      <c r="D267" s="467" t="s">
        <v>11192</v>
      </c>
      <c r="E267" s="468"/>
      <c r="F267" s="466" t="s">
        <v>986</v>
      </c>
      <c r="G267" s="468"/>
      <c r="H267" s="468"/>
      <c r="I267" s="469"/>
    </row>
    <row r="268" spans="1:9" ht="9.6" customHeight="1" x14ac:dyDescent="0.2">
      <c r="A268" s="417"/>
      <c r="B268" s="465" t="s">
        <v>985</v>
      </c>
      <c r="C268" s="419" t="s">
        <v>986</v>
      </c>
      <c r="D268" s="420" t="s">
        <v>1197</v>
      </c>
      <c r="E268" s="421"/>
      <c r="F268" s="422">
        <v>53</v>
      </c>
      <c r="G268" s="421"/>
      <c r="H268" s="421"/>
      <c r="I268" s="470"/>
    </row>
    <row r="269" spans="1:9" ht="9.6" customHeight="1" x14ac:dyDescent="0.2">
      <c r="A269" s="464"/>
      <c r="B269" s="465" t="s">
        <v>985</v>
      </c>
      <c r="C269" s="466" t="s">
        <v>986</v>
      </c>
      <c r="D269" s="467" t="s">
        <v>11193</v>
      </c>
      <c r="E269" s="468"/>
      <c r="F269" s="466" t="s">
        <v>986</v>
      </c>
      <c r="G269" s="468"/>
      <c r="H269" s="468"/>
      <c r="I269" s="469"/>
    </row>
    <row r="270" spans="1:9" ht="9.6" customHeight="1" x14ac:dyDescent="0.2">
      <c r="A270" s="417"/>
      <c r="B270" s="465" t="s">
        <v>985</v>
      </c>
      <c r="C270" s="419" t="s">
        <v>986</v>
      </c>
      <c r="D270" s="420" t="s">
        <v>886</v>
      </c>
      <c r="E270" s="421"/>
      <c r="F270" s="422">
        <v>27</v>
      </c>
      <c r="G270" s="421"/>
      <c r="H270" s="421"/>
      <c r="I270" s="470"/>
    </row>
    <row r="271" spans="1:9" ht="9.6" customHeight="1" x14ac:dyDescent="0.2">
      <c r="A271" s="464"/>
      <c r="B271" s="465" t="s">
        <v>985</v>
      </c>
      <c r="C271" s="466" t="s">
        <v>986</v>
      </c>
      <c r="D271" s="467" t="s">
        <v>11194</v>
      </c>
      <c r="E271" s="468"/>
      <c r="F271" s="466" t="s">
        <v>986</v>
      </c>
      <c r="G271" s="468"/>
      <c r="H271" s="468"/>
      <c r="I271" s="469"/>
    </row>
    <row r="272" spans="1:9" ht="9.6" customHeight="1" x14ac:dyDescent="0.2">
      <c r="A272" s="417"/>
      <c r="B272" s="465" t="s">
        <v>985</v>
      </c>
      <c r="C272" s="419" t="s">
        <v>986</v>
      </c>
      <c r="D272" s="420" t="s">
        <v>876</v>
      </c>
      <c r="E272" s="421"/>
      <c r="F272" s="422">
        <v>22</v>
      </c>
      <c r="G272" s="421"/>
      <c r="H272" s="421"/>
      <c r="I272" s="470"/>
    </row>
    <row r="273" spans="1:9" ht="9.6" customHeight="1" x14ac:dyDescent="0.2">
      <c r="A273" s="464"/>
      <c r="B273" s="465" t="s">
        <v>985</v>
      </c>
      <c r="C273" s="466" t="s">
        <v>986</v>
      </c>
      <c r="D273" s="467" t="s">
        <v>11195</v>
      </c>
      <c r="E273" s="468"/>
      <c r="F273" s="466" t="s">
        <v>986</v>
      </c>
      <c r="G273" s="468"/>
      <c r="H273" s="468"/>
      <c r="I273" s="469"/>
    </row>
    <row r="274" spans="1:9" ht="9.6" customHeight="1" x14ac:dyDescent="0.2">
      <c r="A274" s="417"/>
      <c r="B274" s="465" t="s">
        <v>985</v>
      </c>
      <c r="C274" s="419" t="s">
        <v>986</v>
      </c>
      <c r="D274" s="420" t="s">
        <v>862</v>
      </c>
      <c r="E274" s="421"/>
      <c r="F274" s="422">
        <v>15</v>
      </c>
      <c r="G274" s="421"/>
      <c r="H274" s="421"/>
      <c r="I274" s="470"/>
    </row>
    <row r="275" spans="1:9" ht="9.6" customHeight="1" x14ac:dyDescent="0.2">
      <c r="A275" s="464"/>
      <c r="B275" s="465" t="s">
        <v>985</v>
      </c>
      <c r="C275" s="466" t="s">
        <v>986</v>
      </c>
      <c r="D275" s="467" t="s">
        <v>11196</v>
      </c>
      <c r="E275" s="468"/>
      <c r="F275" s="466" t="s">
        <v>986</v>
      </c>
      <c r="G275" s="468"/>
      <c r="H275" s="468"/>
      <c r="I275" s="469"/>
    </row>
    <row r="276" spans="1:9" ht="9.6" customHeight="1" x14ac:dyDescent="0.2">
      <c r="A276" s="417"/>
      <c r="B276" s="465" t="s">
        <v>985</v>
      </c>
      <c r="C276" s="419" t="s">
        <v>986</v>
      </c>
      <c r="D276" s="420" t="s">
        <v>1212</v>
      </c>
      <c r="E276" s="421"/>
      <c r="F276" s="422">
        <v>56</v>
      </c>
      <c r="G276" s="421"/>
      <c r="H276" s="421"/>
      <c r="I276" s="470"/>
    </row>
    <row r="277" spans="1:9" ht="9.6" customHeight="1" x14ac:dyDescent="0.2">
      <c r="A277" s="464"/>
      <c r="B277" s="465" t="s">
        <v>985</v>
      </c>
      <c r="C277" s="466" t="s">
        <v>986</v>
      </c>
      <c r="D277" s="467" t="s">
        <v>11197</v>
      </c>
      <c r="E277" s="468"/>
      <c r="F277" s="466" t="s">
        <v>986</v>
      </c>
      <c r="G277" s="468"/>
      <c r="H277" s="468"/>
      <c r="I277" s="469"/>
    </row>
    <row r="278" spans="1:9" ht="9.6" customHeight="1" x14ac:dyDescent="0.2">
      <c r="A278" s="417"/>
      <c r="B278" s="465" t="s">
        <v>985</v>
      </c>
      <c r="C278" s="419" t="s">
        <v>986</v>
      </c>
      <c r="D278" s="420" t="s">
        <v>58</v>
      </c>
      <c r="E278" s="421"/>
      <c r="F278" s="422">
        <v>99</v>
      </c>
      <c r="G278" s="421"/>
      <c r="H278" s="421"/>
      <c r="I278" s="470"/>
    </row>
    <row r="279" spans="1:9" ht="9.6" customHeight="1" x14ac:dyDescent="0.2">
      <c r="A279" s="464"/>
      <c r="B279" s="465" t="s">
        <v>985</v>
      </c>
      <c r="C279" s="466" t="s">
        <v>986</v>
      </c>
      <c r="D279" s="467" t="s">
        <v>11198</v>
      </c>
      <c r="E279" s="468"/>
      <c r="F279" s="466" t="s">
        <v>986</v>
      </c>
      <c r="G279" s="468"/>
      <c r="H279" s="468"/>
      <c r="I279" s="469"/>
    </row>
    <row r="280" spans="1:9" ht="9.6" customHeight="1" x14ac:dyDescent="0.2">
      <c r="A280" s="417"/>
      <c r="B280" s="465" t="s">
        <v>985</v>
      </c>
      <c r="C280" s="419" t="s">
        <v>986</v>
      </c>
      <c r="D280" s="420" t="s">
        <v>868</v>
      </c>
      <c r="E280" s="421"/>
      <c r="F280" s="422">
        <v>18</v>
      </c>
      <c r="G280" s="421"/>
      <c r="H280" s="421"/>
      <c r="I280" s="470"/>
    </row>
    <row r="281" spans="1:9" ht="9.6" customHeight="1" x14ac:dyDescent="0.2">
      <c r="A281" s="464"/>
      <c r="B281" s="465" t="s">
        <v>985</v>
      </c>
      <c r="C281" s="466" t="s">
        <v>986</v>
      </c>
      <c r="D281" s="467" t="s">
        <v>11199</v>
      </c>
      <c r="E281" s="468"/>
      <c r="F281" s="466" t="s">
        <v>986</v>
      </c>
      <c r="G281" s="468"/>
      <c r="H281" s="468"/>
      <c r="I281" s="469"/>
    </row>
    <row r="282" spans="1:9" ht="9.6" customHeight="1" x14ac:dyDescent="0.2">
      <c r="A282" s="417"/>
      <c r="B282" s="465" t="s">
        <v>985</v>
      </c>
      <c r="C282" s="419" t="s">
        <v>986</v>
      </c>
      <c r="D282" s="420" t="s">
        <v>878</v>
      </c>
      <c r="E282" s="421"/>
      <c r="F282" s="422">
        <v>23</v>
      </c>
      <c r="G282" s="421"/>
      <c r="H282" s="421"/>
      <c r="I282" s="470"/>
    </row>
    <row r="283" spans="1:9" ht="9.6" customHeight="1" x14ac:dyDescent="0.2">
      <c r="A283" s="464"/>
      <c r="B283" s="465" t="s">
        <v>985</v>
      </c>
      <c r="C283" s="466" t="s">
        <v>986</v>
      </c>
      <c r="D283" s="467" t="s">
        <v>11200</v>
      </c>
      <c r="E283" s="468"/>
      <c r="F283" s="466" t="s">
        <v>986</v>
      </c>
      <c r="G283" s="468"/>
      <c r="H283" s="468"/>
      <c r="I283" s="469"/>
    </row>
    <row r="284" spans="1:9" ht="9.6" customHeight="1" x14ac:dyDescent="0.2">
      <c r="A284" s="417"/>
      <c r="B284" s="465" t="s">
        <v>985</v>
      </c>
      <c r="C284" s="419" t="s">
        <v>986</v>
      </c>
      <c r="D284" s="420" t="s">
        <v>866</v>
      </c>
      <c r="E284" s="421"/>
      <c r="F284" s="422">
        <v>17</v>
      </c>
      <c r="G284" s="421"/>
      <c r="H284" s="421"/>
      <c r="I284" s="470"/>
    </row>
    <row r="285" spans="1:9" ht="9.6" customHeight="1" x14ac:dyDescent="0.2">
      <c r="A285" s="464"/>
      <c r="B285" s="465" t="s">
        <v>985</v>
      </c>
      <c r="C285" s="466" t="s">
        <v>986</v>
      </c>
      <c r="D285" s="467" t="s">
        <v>11201</v>
      </c>
      <c r="E285" s="468"/>
      <c r="F285" s="466" t="s">
        <v>986</v>
      </c>
      <c r="G285" s="468"/>
      <c r="H285" s="468"/>
      <c r="I285" s="469"/>
    </row>
    <row r="286" spans="1:9" ht="9.6" customHeight="1" x14ac:dyDescent="0.2">
      <c r="A286" s="417"/>
      <c r="B286" s="465" t="s">
        <v>985</v>
      </c>
      <c r="C286" s="419" t="s">
        <v>986</v>
      </c>
      <c r="D286" s="420" t="s">
        <v>874</v>
      </c>
      <c r="E286" s="421"/>
      <c r="F286" s="422">
        <v>21</v>
      </c>
      <c r="G286" s="421"/>
      <c r="H286" s="421"/>
      <c r="I286" s="470"/>
    </row>
    <row r="287" spans="1:9" ht="9.6" customHeight="1" x14ac:dyDescent="0.2">
      <c r="A287" s="464"/>
      <c r="B287" s="465" t="s">
        <v>985</v>
      </c>
      <c r="C287" s="466" t="s">
        <v>986</v>
      </c>
      <c r="D287" s="467" t="s">
        <v>11202</v>
      </c>
      <c r="E287" s="468"/>
      <c r="F287" s="466" t="s">
        <v>986</v>
      </c>
      <c r="G287" s="468"/>
      <c r="H287" s="468"/>
      <c r="I287" s="469"/>
    </row>
    <row r="288" spans="1:9" ht="9.6" customHeight="1" x14ac:dyDescent="0.2">
      <c r="A288" s="417"/>
      <c r="B288" s="465" t="s">
        <v>985</v>
      </c>
      <c r="C288" s="419" t="s">
        <v>986</v>
      </c>
      <c r="D288" s="420" t="s">
        <v>882</v>
      </c>
      <c r="E288" s="421"/>
      <c r="F288" s="422">
        <v>25</v>
      </c>
      <c r="G288" s="421"/>
      <c r="H288" s="421"/>
      <c r="I288" s="470"/>
    </row>
    <row r="289" spans="1:9" ht="9.6" customHeight="1" x14ac:dyDescent="0.2">
      <c r="A289" s="464"/>
      <c r="B289" s="465" t="s">
        <v>985</v>
      </c>
      <c r="C289" s="466" t="s">
        <v>986</v>
      </c>
      <c r="D289" s="467" t="s">
        <v>11203</v>
      </c>
      <c r="E289" s="468"/>
      <c r="F289" s="466" t="s">
        <v>986</v>
      </c>
      <c r="G289" s="468"/>
      <c r="H289" s="468"/>
      <c r="I289" s="469"/>
    </row>
    <row r="290" spans="1:9" ht="9.6" customHeight="1" x14ac:dyDescent="0.2">
      <c r="A290" s="417"/>
      <c r="B290" s="465" t="s">
        <v>985</v>
      </c>
      <c r="C290" s="419" t="s">
        <v>986</v>
      </c>
      <c r="D290" s="420" t="s">
        <v>1180</v>
      </c>
      <c r="E290" s="421"/>
      <c r="F290" s="422">
        <v>49</v>
      </c>
      <c r="G290" s="421"/>
      <c r="H290" s="421"/>
      <c r="I290" s="470"/>
    </row>
    <row r="291" spans="1:9" ht="9.6" customHeight="1" x14ac:dyDescent="0.2">
      <c r="A291" s="464"/>
      <c r="B291" s="465" t="s">
        <v>985</v>
      </c>
      <c r="C291" s="466" t="s">
        <v>986</v>
      </c>
      <c r="D291" s="467" t="s">
        <v>11204</v>
      </c>
      <c r="E291" s="468"/>
      <c r="F291" s="466" t="s">
        <v>986</v>
      </c>
      <c r="G291" s="468"/>
      <c r="H291" s="468"/>
      <c r="I291" s="469"/>
    </row>
    <row r="292" spans="1:9" ht="9.6" customHeight="1" x14ac:dyDescent="0.2">
      <c r="A292" s="417"/>
      <c r="B292" s="465" t="s">
        <v>985</v>
      </c>
      <c r="C292" s="419" t="s">
        <v>986</v>
      </c>
      <c r="D292" s="420" t="s">
        <v>1175</v>
      </c>
      <c r="E292" s="421"/>
      <c r="F292" s="422">
        <v>48</v>
      </c>
      <c r="G292" s="421"/>
      <c r="H292" s="421"/>
      <c r="I292" s="470"/>
    </row>
    <row r="293" spans="1:9" ht="9.6" customHeight="1" x14ac:dyDescent="0.2">
      <c r="A293" s="464"/>
      <c r="B293" s="465" t="s">
        <v>985</v>
      </c>
      <c r="C293" s="466" t="s">
        <v>986</v>
      </c>
      <c r="D293" s="467" t="s">
        <v>11205</v>
      </c>
      <c r="E293" s="468"/>
      <c r="F293" s="466" t="s">
        <v>986</v>
      </c>
      <c r="G293" s="468"/>
      <c r="H293" s="468"/>
      <c r="I293" s="469"/>
    </row>
    <row r="294" spans="1:9" ht="9.6" customHeight="1" x14ac:dyDescent="0.2">
      <c r="A294" s="417"/>
      <c r="B294" s="465" t="s">
        <v>985</v>
      </c>
      <c r="C294" s="419" t="s">
        <v>986</v>
      </c>
      <c r="D294" s="420" t="s">
        <v>912</v>
      </c>
      <c r="E294" s="421"/>
      <c r="F294" s="422">
        <v>42</v>
      </c>
      <c r="G294" s="421"/>
      <c r="H294" s="421"/>
      <c r="I294" s="470"/>
    </row>
    <row r="295" spans="1:9" ht="9.6" customHeight="1" x14ac:dyDescent="0.2">
      <c r="A295" s="464"/>
      <c r="B295" s="465" t="s">
        <v>985</v>
      </c>
      <c r="C295" s="466" t="s">
        <v>986</v>
      </c>
      <c r="D295" s="467" t="s">
        <v>11206</v>
      </c>
      <c r="E295" s="468"/>
      <c r="F295" s="466" t="s">
        <v>986</v>
      </c>
      <c r="G295" s="468"/>
      <c r="H295" s="468"/>
      <c r="I295" s="469"/>
    </row>
    <row r="296" spans="1:9" ht="9.6" customHeight="1" x14ac:dyDescent="0.2">
      <c r="A296" s="417"/>
      <c r="B296" s="465" t="s">
        <v>985</v>
      </c>
      <c r="C296" s="419" t="s">
        <v>986</v>
      </c>
      <c r="D296" s="420" t="s">
        <v>870</v>
      </c>
      <c r="E296" s="421"/>
      <c r="F296" s="422">
        <v>19</v>
      </c>
      <c r="G296" s="421"/>
      <c r="H296" s="421"/>
      <c r="I296" s="470"/>
    </row>
    <row r="297" spans="1:9" ht="9.6" customHeight="1" x14ac:dyDescent="0.2">
      <c r="A297" s="464"/>
      <c r="B297" s="465" t="s">
        <v>985</v>
      </c>
      <c r="C297" s="466" t="s">
        <v>986</v>
      </c>
      <c r="D297" s="467" t="s">
        <v>11207</v>
      </c>
      <c r="E297" s="468"/>
      <c r="F297" s="466" t="s">
        <v>986</v>
      </c>
      <c r="G297" s="468"/>
      <c r="H297" s="468"/>
      <c r="I297" s="469"/>
    </row>
    <row r="298" spans="1:9" ht="9.6" customHeight="1" x14ac:dyDescent="0.2">
      <c r="A298" s="417"/>
      <c r="B298" s="465" t="s">
        <v>985</v>
      </c>
      <c r="C298" s="419" t="s">
        <v>986</v>
      </c>
      <c r="D298" s="420" t="s">
        <v>2742</v>
      </c>
      <c r="E298" s="421"/>
      <c r="F298" s="422">
        <v>86</v>
      </c>
      <c r="G298" s="421"/>
      <c r="H298" s="421"/>
      <c r="I298" s="470"/>
    </row>
    <row r="299" spans="1:9" ht="9.6" customHeight="1" x14ac:dyDescent="0.2">
      <c r="A299" s="464"/>
      <c r="B299" s="465" t="s">
        <v>985</v>
      </c>
      <c r="C299" s="466" t="s">
        <v>986</v>
      </c>
      <c r="D299" s="467" t="s">
        <v>11208</v>
      </c>
      <c r="E299" s="468"/>
      <c r="F299" s="466" t="s">
        <v>986</v>
      </c>
      <c r="G299" s="468"/>
      <c r="H299" s="468"/>
      <c r="I299" s="469"/>
    </row>
    <row r="300" spans="1:9" ht="9.6" customHeight="1" x14ac:dyDescent="0.2">
      <c r="A300" s="417"/>
      <c r="B300" s="465" t="s">
        <v>985</v>
      </c>
      <c r="C300" s="419" t="s">
        <v>986</v>
      </c>
      <c r="D300" s="420" t="s">
        <v>912</v>
      </c>
      <c r="E300" s="421"/>
      <c r="F300" s="422">
        <v>42</v>
      </c>
      <c r="G300" s="421"/>
      <c r="H300" s="421"/>
      <c r="I300" s="470"/>
    </row>
    <row r="301" spans="1:9" ht="9.6" customHeight="1" x14ac:dyDescent="0.2">
      <c r="A301" s="464"/>
      <c r="B301" s="465" t="s">
        <v>985</v>
      </c>
      <c r="C301" s="466" t="s">
        <v>986</v>
      </c>
      <c r="D301" s="467" t="s">
        <v>11209</v>
      </c>
      <c r="E301" s="468"/>
      <c r="F301" s="466" t="s">
        <v>986</v>
      </c>
      <c r="G301" s="468"/>
      <c r="H301" s="468"/>
      <c r="I301" s="469"/>
    </row>
    <row r="302" spans="1:9" ht="9.6" customHeight="1" x14ac:dyDescent="0.2">
      <c r="A302" s="417"/>
      <c r="B302" s="465" t="s">
        <v>985</v>
      </c>
      <c r="C302" s="419" t="s">
        <v>986</v>
      </c>
      <c r="D302" s="420" t="s">
        <v>1016</v>
      </c>
      <c r="E302" s="421"/>
      <c r="F302" s="422">
        <v>8</v>
      </c>
      <c r="G302" s="421"/>
      <c r="H302" s="421"/>
      <c r="I302" s="470"/>
    </row>
    <row r="303" spans="1:9" ht="9.6" customHeight="1" x14ac:dyDescent="0.2">
      <c r="A303" s="464"/>
      <c r="B303" s="465" t="s">
        <v>985</v>
      </c>
      <c r="C303" s="466" t="s">
        <v>986</v>
      </c>
      <c r="D303" s="467" t="s">
        <v>11210</v>
      </c>
      <c r="E303" s="468"/>
      <c r="F303" s="466" t="s">
        <v>986</v>
      </c>
      <c r="G303" s="468"/>
      <c r="H303" s="468"/>
      <c r="I303" s="469"/>
    </row>
    <row r="304" spans="1:9" ht="9.6" customHeight="1" x14ac:dyDescent="0.2">
      <c r="A304" s="417"/>
      <c r="B304" s="465" t="s">
        <v>985</v>
      </c>
      <c r="C304" s="419" t="s">
        <v>986</v>
      </c>
      <c r="D304" s="420" t="s">
        <v>898</v>
      </c>
      <c r="E304" s="421"/>
      <c r="F304" s="422">
        <v>35</v>
      </c>
      <c r="G304" s="421"/>
      <c r="H304" s="421"/>
      <c r="I304" s="470"/>
    </row>
    <row r="305" spans="1:9" ht="9.6" customHeight="1" x14ac:dyDescent="0.2">
      <c r="A305" s="464"/>
      <c r="B305" s="465" t="s">
        <v>985</v>
      </c>
      <c r="C305" s="466" t="s">
        <v>986</v>
      </c>
      <c r="D305" s="467" t="s">
        <v>11211</v>
      </c>
      <c r="E305" s="468"/>
      <c r="F305" s="466" t="s">
        <v>986</v>
      </c>
      <c r="G305" s="468"/>
      <c r="H305" s="468"/>
      <c r="I305" s="469"/>
    </row>
    <row r="306" spans="1:9" ht="9.6" customHeight="1" x14ac:dyDescent="0.2">
      <c r="A306" s="417"/>
      <c r="B306" s="465" t="s">
        <v>985</v>
      </c>
      <c r="C306" s="419" t="s">
        <v>986</v>
      </c>
      <c r="D306" s="420" t="s">
        <v>2739</v>
      </c>
      <c r="E306" s="421"/>
      <c r="F306" s="422">
        <v>84</v>
      </c>
      <c r="G306" s="421"/>
      <c r="H306" s="421"/>
      <c r="I306" s="470"/>
    </row>
    <row r="307" spans="1:9" ht="9.6" customHeight="1" x14ac:dyDescent="0.2">
      <c r="A307" s="464"/>
      <c r="B307" s="465" t="s">
        <v>985</v>
      </c>
      <c r="C307" s="466" t="s">
        <v>986</v>
      </c>
      <c r="D307" s="467" t="s">
        <v>11212</v>
      </c>
      <c r="E307" s="468"/>
      <c r="F307" s="466" t="s">
        <v>986</v>
      </c>
      <c r="G307" s="468"/>
      <c r="H307" s="468"/>
      <c r="I307" s="469"/>
    </row>
    <row r="308" spans="1:9" ht="9.6" customHeight="1" x14ac:dyDescent="0.2">
      <c r="A308" s="417"/>
      <c r="B308" s="465" t="s">
        <v>985</v>
      </c>
      <c r="C308" s="419" t="s">
        <v>986</v>
      </c>
      <c r="D308" s="420" t="s">
        <v>1175</v>
      </c>
      <c r="E308" s="421"/>
      <c r="F308" s="422">
        <v>48</v>
      </c>
      <c r="G308" s="421"/>
      <c r="H308" s="421"/>
      <c r="I308" s="470"/>
    </row>
    <row r="309" spans="1:9" ht="9.6" customHeight="1" x14ac:dyDescent="0.2">
      <c r="A309" s="464"/>
      <c r="B309" s="465" t="s">
        <v>985</v>
      </c>
      <c r="C309" s="466" t="s">
        <v>986</v>
      </c>
      <c r="D309" s="467" t="s">
        <v>11213</v>
      </c>
      <c r="E309" s="468"/>
      <c r="F309" s="466" t="s">
        <v>986</v>
      </c>
      <c r="G309" s="468"/>
      <c r="H309" s="468"/>
      <c r="I309" s="469"/>
    </row>
    <row r="310" spans="1:9" ht="9.6" customHeight="1" x14ac:dyDescent="0.2">
      <c r="A310" s="417"/>
      <c r="B310" s="465" t="s">
        <v>985</v>
      </c>
      <c r="C310" s="419" t="s">
        <v>986</v>
      </c>
      <c r="D310" s="420" t="s">
        <v>866</v>
      </c>
      <c r="E310" s="421"/>
      <c r="F310" s="422">
        <v>17</v>
      </c>
      <c r="G310" s="421"/>
      <c r="H310" s="421"/>
      <c r="I310" s="470"/>
    </row>
    <row r="311" spans="1:9" ht="9.6" customHeight="1" x14ac:dyDescent="0.2">
      <c r="A311" s="464"/>
      <c r="B311" s="465" t="s">
        <v>985</v>
      </c>
      <c r="C311" s="466" t="s">
        <v>986</v>
      </c>
      <c r="D311" s="467" t="s">
        <v>11214</v>
      </c>
      <c r="E311" s="468"/>
      <c r="F311" s="466" t="s">
        <v>986</v>
      </c>
      <c r="G311" s="468"/>
      <c r="H311" s="468"/>
      <c r="I311" s="469"/>
    </row>
    <row r="312" spans="1:9" ht="9.6" customHeight="1" x14ac:dyDescent="0.2">
      <c r="A312" s="417"/>
      <c r="B312" s="465" t="s">
        <v>985</v>
      </c>
      <c r="C312" s="419" t="s">
        <v>986</v>
      </c>
      <c r="D312" s="420" t="s">
        <v>872</v>
      </c>
      <c r="E312" s="421"/>
      <c r="F312" s="422">
        <v>20</v>
      </c>
      <c r="G312" s="421"/>
      <c r="H312" s="421"/>
      <c r="I312" s="470"/>
    </row>
    <row r="313" spans="1:9" ht="9.6" customHeight="1" x14ac:dyDescent="0.2">
      <c r="A313" s="464"/>
      <c r="B313" s="465" t="s">
        <v>985</v>
      </c>
      <c r="C313" s="466" t="s">
        <v>986</v>
      </c>
      <c r="D313" s="467" t="s">
        <v>11215</v>
      </c>
      <c r="E313" s="468"/>
      <c r="F313" s="466" t="s">
        <v>986</v>
      </c>
      <c r="G313" s="468"/>
      <c r="H313" s="468"/>
      <c r="I313" s="469"/>
    </row>
    <row r="314" spans="1:9" ht="9.6" customHeight="1" x14ac:dyDescent="0.2">
      <c r="A314" s="417"/>
      <c r="B314" s="465" t="s">
        <v>985</v>
      </c>
      <c r="C314" s="419" t="s">
        <v>986</v>
      </c>
      <c r="D314" s="420" t="s">
        <v>915</v>
      </c>
      <c r="E314" s="421"/>
      <c r="F314" s="422">
        <v>45</v>
      </c>
      <c r="G314" s="421"/>
      <c r="H314" s="421"/>
      <c r="I314" s="470"/>
    </row>
    <row r="315" spans="1:9" ht="9.6" customHeight="1" x14ac:dyDescent="0.2">
      <c r="A315" s="464"/>
      <c r="B315" s="465" t="s">
        <v>985</v>
      </c>
      <c r="C315" s="466" t="s">
        <v>986</v>
      </c>
      <c r="D315" s="467" t="s">
        <v>11216</v>
      </c>
      <c r="E315" s="468"/>
      <c r="F315" s="466" t="s">
        <v>986</v>
      </c>
      <c r="G315" s="468"/>
      <c r="H315" s="468"/>
      <c r="I315" s="469"/>
    </row>
    <row r="316" spans="1:9" ht="9.6" customHeight="1" x14ac:dyDescent="0.2">
      <c r="A316" s="417"/>
      <c r="B316" s="465" t="s">
        <v>985</v>
      </c>
      <c r="C316" s="419" t="s">
        <v>986</v>
      </c>
      <c r="D316" s="420" t="s">
        <v>914</v>
      </c>
      <c r="E316" s="421"/>
      <c r="F316" s="422">
        <v>44</v>
      </c>
      <c r="G316" s="421"/>
      <c r="H316" s="421"/>
      <c r="I316" s="470"/>
    </row>
    <row r="317" spans="1:9" ht="9.6" customHeight="1" x14ac:dyDescent="0.2">
      <c r="A317" s="464"/>
      <c r="B317" s="465" t="s">
        <v>985</v>
      </c>
      <c r="C317" s="466" t="s">
        <v>986</v>
      </c>
      <c r="D317" s="467" t="s">
        <v>11217</v>
      </c>
      <c r="E317" s="468"/>
      <c r="F317" s="466" t="s">
        <v>986</v>
      </c>
      <c r="G317" s="468"/>
      <c r="H317" s="468"/>
      <c r="I317" s="469"/>
    </row>
    <row r="318" spans="1:9" ht="9.6" customHeight="1" x14ac:dyDescent="0.2">
      <c r="A318" s="417"/>
      <c r="B318" s="465" t="s">
        <v>985</v>
      </c>
      <c r="C318" s="419" t="s">
        <v>986</v>
      </c>
      <c r="D318" s="420" t="s">
        <v>914</v>
      </c>
      <c r="E318" s="421"/>
      <c r="F318" s="422">
        <v>44</v>
      </c>
      <c r="G318" s="421"/>
      <c r="H318" s="421"/>
      <c r="I318" s="470"/>
    </row>
    <row r="319" spans="1:9" ht="9.6" customHeight="1" x14ac:dyDescent="0.2">
      <c r="A319" s="464"/>
      <c r="B319" s="465" t="s">
        <v>985</v>
      </c>
      <c r="C319" s="466" t="s">
        <v>986</v>
      </c>
      <c r="D319" s="467" t="s">
        <v>11218</v>
      </c>
      <c r="E319" s="468"/>
      <c r="F319" s="466" t="s">
        <v>986</v>
      </c>
      <c r="G319" s="468"/>
      <c r="H319" s="468"/>
      <c r="I319" s="469"/>
    </row>
    <row r="320" spans="1:9" ht="9.6" customHeight="1" x14ac:dyDescent="0.2">
      <c r="A320" s="417"/>
      <c r="B320" s="465" t="s">
        <v>985</v>
      </c>
      <c r="C320" s="419" t="s">
        <v>986</v>
      </c>
      <c r="D320" s="420" t="s">
        <v>1258</v>
      </c>
      <c r="E320" s="421"/>
      <c r="F320" s="422">
        <v>67</v>
      </c>
      <c r="G320" s="421"/>
      <c r="H320" s="421"/>
      <c r="I320" s="470"/>
    </row>
    <row r="321" spans="1:9" ht="9.6" customHeight="1" x14ac:dyDescent="0.2">
      <c r="A321" s="464"/>
      <c r="B321" s="465" t="s">
        <v>985</v>
      </c>
      <c r="C321" s="466" t="s">
        <v>986</v>
      </c>
      <c r="D321" s="467" t="s">
        <v>11219</v>
      </c>
      <c r="E321" s="468"/>
      <c r="F321" s="466" t="s">
        <v>986</v>
      </c>
      <c r="G321" s="468"/>
      <c r="H321" s="468"/>
      <c r="I321" s="469"/>
    </row>
    <row r="322" spans="1:9" ht="9.6" customHeight="1" x14ac:dyDescent="0.2">
      <c r="A322" s="417"/>
      <c r="B322" s="465" t="s">
        <v>985</v>
      </c>
      <c r="C322" s="419" t="s">
        <v>986</v>
      </c>
      <c r="D322" s="420" t="s">
        <v>864</v>
      </c>
      <c r="E322" s="421"/>
      <c r="F322" s="422">
        <v>16</v>
      </c>
      <c r="G322" s="421"/>
      <c r="H322" s="421"/>
      <c r="I322" s="470"/>
    </row>
    <row r="323" spans="1:9" ht="9.6" customHeight="1" x14ac:dyDescent="0.2">
      <c r="A323" s="464"/>
      <c r="B323" s="465" t="s">
        <v>985</v>
      </c>
      <c r="C323" s="466" t="s">
        <v>986</v>
      </c>
      <c r="D323" s="467" t="s">
        <v>11220</v>
      </c>
      <c r="E323" s="468"/>
      <c r="F323" s="466" t="s">
        <v>986</v>
      </c>
      <c r="G323" s="468"/>
      <c r="H323" s="468"/>
      <c r="I323" s="469"/>
    </row>
    <row r="324" spans="1:9" ht="9.6" customHeight="1" x14ac:dyDescent="0.2">
      <c r="A324" s="417"/>
      <c r="B324" s="465" t="s">
        <v>985</v>
      </c>
      <c r="C324" s="419" t="s">
        <v>986</v>
      </c>
      <c r="D324" s="420" t="s">
        <v>2739</v>
      </c>
      <c r="E324" s="421"/>
      <c r="F324" s="422">
        <v>84</v>
      </c>
      <c r="G324" s="421"/>
      <c r="H324" s="421"/>
      <c r="I324" s="470"/>
    </row>
    <row r="325" spans="1:9" ht="9.6" customHeight="1" x14ac:dyDescent="0.2">
      <c r="A325" s="464"/>
      <c r="B325" s="465" t="s">
        <v>985</v>
      </c>
      <c r="C325" s="466" t="s">
        <v>986</v>
      </c>
      <c r="D325" s="467" t="s">
        <v>11221</v>
      </c>
      <c r="E325" s="468"/>
      <c r="F325" s="466" t="s">
        <v>986</v>
      </c>
      <c r="G325" s="468"/>
      <c r="H325" s="468"/>
      <c r="I325" s="469"/>
    </row>
    <row r="326" spans="1:9" ht="9.6" customHeight="1" x14ac:dyDescent="0.2">
      <c r="A326" s="417"/>
      <c r="B326" s="465" t="s">
        <v>985</v>
      </c>
      <c r="C326" s="419" t="s">
        <v>986</v>
      </c>
      <c r="D326" s="420" t="s">
        <v>1175</v>
      </c>
      <c r="E326" s="421"/>
      <c r="F326" s="422">
        <v>48</v>
      </c>
      <c r="G326" s="421"/>
      <c r="H326" s="421"/>
      <c r="I326" s="470"/>
    </row>
    <row r="327" spans="1:9" ht="9.6" customHeight="1" x14ac:dyDescent="0.2">
      <c r="A327" s="464"/>
      <c r="B327" s="465" t="s">
        <v>985</v>
      </c>
      <c r="C327" s="466" t="s">
        <v>986</v>
      </c>
      <c r="D327" s="467" t="s">
        <v>11222</v>
      </c>
      <c r="E327" s="468"/>
      <c r="F327" s="466" t="s">
        <v>986</v>
      </c>
      <c r="G327" s="468"/>
      <c r="H327" s="468"/>
      <c r="I327" s="469"/>
    </row>
    <row r="328" spans="1:9" ht="9.6" customHeight="1" x14ac:dyDescent="0.2">
      <c r="A328" s="417"/>
      <c r="B328" s="465" t="s">
        <v>985</v>
      </c>
      <c r="C328" s="419" t="s">
        <v>986</v>
      </c>
      <c r="D328" s="420" t="s">
        <v>872</v>
      </c>
      <c r="E328" s="421"/>
      <c r="F328" s="422">
        <v>20</v>
      </c>
      <c r="G328" s="421"/>
      <c r="H328" s="421"/>
      <c r="I328" s="470"/>
    </row>
    <row r="329" spans="1:9" ht="9.6" customHeight="1" x14ac:dyDescent="0.2">
      <c r="A329" s="464"/>
      <c r="B329" s="465" t="s">
        <v>985</v>
      </c>
      <c r="C329" s="466" t="s">
        <v>986</v>
      </c>
      <c r="D329" s="467" t="s">
        <v>11223</v>
      </c>
      <c r="E329" s="468"/>
      <c r="F329" s="466" t="s">
        <v>986</v>
      </c>
      <c r="G329" s="468"/>
      <c r="H329" s="468"/>
      <c r="I329" s="469"/>
    </row>
    <row r="330" spans="1:9" ht="9.6" customHeight="1" x14ac:dyDescent="0.2">
      <c r="A330" s="417"/>
      <c r="B330" s="465" t="s">
        <v>985</v>
      </c>
      <c r="C330" s="419" t="s">
        <v>986</v>
      </c>
      <c r="D330" s="420" t="s">
        <v>874</v>
      </c>
      <c r="E330" s="421"/>
      <c r="F330" s="422">
        <v>21</v>
      </c>
      <c r="G330" s="421"/>
      <c r="H330" s="421"/>
      <c r="I330" s="470"/>
    </row>
    <row r="331" spans="1:9" ht="9.6" customHeight="1" x14ac:dyDescent="0.2">
      <c r="A331" s="464"/>
      <c r="B331" s="465" t="s">
        <v>985</v>
      </c>
      <c r="C331" s="466" t="s">
        <v>986</v>
      </c>
      <c r="D331" s="467" t="s">
        <v>11224</v>
      </c>
      <c r="E331" s="468"/>
      <c r="F331" s="466" t="s">
        <v>986</v>
      </c>
      <c r="G331" s="468"/>
      <c r="H331" s="468"/>
      <c r="I331" s="469"/>
    </row>
    <row r="332" spans="1:9" ht="9.6" customHeight="1" x14ac:dyDescent="0.2">
      <c r="A332" s="417"/>
      <c r="B332" s="465" t="s">
        <v>985</v>
      </c>
      <c r="C332" s="419" t="s">
        <v>986</v>
      </c>
      <c r="D332" s="420" t="s">
        <v>884</v>
      </c>
      <c r="E332" s="421"/>
      <c r="F332" s="422">
        <v>26</v>
      </c>
      <c r="G332" s="421"/>
      <c r="H332" s="421"/>
      <c r="I332" s="470"/>
    </row>
    <row r="333" spans="1:9" ht="9.6" customHeight="1" x14ac:dyDescent="0.2">
      <c r="A333" s="464"/>
      <c r="B333" s="465" t="s">
        <v>985</v>
      </c>
      <c r="C333" s="466" t="s">
        <v>986</v>
      </c>
      <c r="D333" s="467" t="s">
        <v>11225</v>
      </c>
      <c r="E333" s="468"/>
      <c r="F333" s="466" t="s">
        <v>986</v>
      </c>
      <c r="G333" s="468"/>
      <c r="H333" s="468"/>
      <c r="I333" s="469"/>
    </row>
    <row r="334" spans="1:9" ht="9.6" customHeight="1" x14ac:dyDescent="0.2">
      <c r="A334" s="417"/>
      <c r="B334" s="465" t="s">
        <v>985</v>
      </c>
      <c r="C334" s="419" t="s">
        <v>986</v>
      </c>
      <c r="D334" s="420" t="s">
        <v>888</v>
      </c>
      <c r="E334" s="421"/>
      <c r="F334" s="422">
        <v>28</v>
      </c>
      <c r="G334" s="421"/>
      <c r="H334" s="421"/>
      <c r="I334" s="470"/>
    </row>
    <row r="335" spans="1:9" ht="9.6" customHeight="1" x14ac:dyDescent="0.2">
      <c r="A335" s="464"/>
      <c r="B335" s="465" t="s">
        <v>985</v>
      </c>
      <c r="C335" s="466" t="s">
        <v>986</v>
      </c>
      <c r="D335" s="467" t="s">
        <v>11226</v>
      </c>
      <c r="E335" s="468"/>
      <c r="F335" s="466" t="s">
        <v>986</v>
      </c>
      <c r="G335" s="468"/>
      <c r="H335" s="468"/>
      <c r="I335" s="469"/>
    </row>
    <row r="336" spans="1:9" ht="9.6" customHeight="1" x14ac:dyDescent="0.2">
      <c r="A336" s="417"/>
      <c r="B336" s="465" t="s">
        <v>985</v>
      </c>
      <c r="C336" s="419" t="s">
        <v>986</v>
      </c>
      <c r="D336" s="420" t="s">
        <v>915</v>
      </c>
      <c r="E336" s="421"/>
      <c r="F336" s="422">
        <v>45</v>
      </c>
      <c r="G336" s="421"/>
      <c r="H336" s="421"/>
      <c r="I336" s="470"/>
    </row>
    <row r="337" spans="1:9" ht="9.6" customHeight="1" x14ac:dyDescent="0.2">
      <c r="A337" s="464"/>
      <c r="B337" s="465" t="s">
        <v>985</v>
      </c>
      <c r="C337" s="466" t="s">
        <v>986</v>
      </c>
      <c r="D337" s="467" t="s">
        <v>11227</v>
      </c>
      <c r="E337" s="468"/>
      <c r="F337" s="466" t="s">
        <v>986</v>
      </c>
      <c r="G337" s="468"/>
      <c r="H337" s="468"/>
      <c r="I337" s="469"/>
    </row>
    <row r="338" spans="1:9" ht="9.6" customHeight="1" x14ac:dyDescent="0.2">
      <c r="A338" s="417"/>
      <c r="B338" s="465" t="s">
        <v>985</v>
      </c>
      <c r="C338" s="419" t="s">
        <v>986</v>
      </c>
      <c r="D338" s="420" t="s">
        <v>913</v>
      </c>
      <c r="E338" s="421"/>
      <c r="F338" s="422">
        <v>43</v>
      </c>
      <c r="G338" s="421"/>
      <c r="H338" s="421"/>
      <c r="I338" s="470"/>
    </row>
    <row r="339" spans="1:9" ht="9.6" customHeight="1" x14ac:dyDescent="0.2">
      <c r="A339" s="464"/>
      <c r="B339" s="465" t="s">
        <v>985</v>
      </c>
      <c r="C339" s="466" t="s">
        <v>986</v>
      </c>
      <c r="D339" s="467" t="s">
        <v>11228</v>
      </c>
      <c r="E339" s="468"/>
      <c r="F339" s="466" t="s">
        <v>986</v>
      </c>
      <c r="G339" s="468"/>
      <c r="H339" s="468"/>
      <c r="I339" s="469"/>
    </row>
    <row r="340" spans="1:9" ht="9.6" customHeight="1" x14ac:dyDescent="0.2">
      <c r="A340" s="417"/>
      <c r="B340" s="465" t="s">
        <v>985</v>
      </c>
      <c r="C340" s="419" t="s">
        <v>986</v>
      </c>
      <c r="D340" s="420" t="s">
        <v>1203</v>
      </c>
      <c r="E340" s="421"/>
      <c r="F340" s="422">
        <v>54</v>
      </c>
      <c r="G340" s="421"/>
      <c r="H340" s="421"/>
      <c r="I340" s="470"/>
    </row>
    <row r="341" spans="1:9" ht="9.6" customHeight="1" x14ac:dyDescent="0.2">
      <c r="A341" s="464"/>
      <c r="B341" s="465" t="s">
        <v>985</v>
      </c>
      <c r="C341" s="466" t="s">
        <v>986</v>
      </c>
      <c r="D341" s="467" t="s">
        <v>11229</v>
      </c>
      <c r="E341" s="468"/>
      <c r="F341" s="466" t="s">
        <v>986</v>
      </c>
      <c r="G341" s="468"/>
      <c r="H341" s="468"/>
      <c r="I341" s="469"/>
    </row>
    <row r="342" spans="1:9" ht="9.6" customHeight="1" x14ac:dyDescent="0.2">
      <c r="A342" s="417"/>
      <c r="B342" s="465" t="s">
        <v>985</v>
      </c>
      <c r="C342" s="419" t="s">
        <v>986</v>
      </c>
      <c r="D342" s="420" t="s">
        <v>868</v>
      </c>
      <c r="E342" s="421"/>
      <c r="F342" s="422">
        <v>18</v>
      </c>
      <c r="G342" s="421"/>
      <c r="H342" s="421"/>
      <c r="I342" s="470"/>
    </row>
    <row r="343" spans="1:9" ht="9.6" customHeight="1" x14ac:dyDescent="0.2">
      <c r="A343" s="464"/>
      <c r="B343" s="465" t="s">
        <v>985</v>
      </c>
      <c r="C343" s="466" t="s">
        <v>986</v>
      </c>
      <c r="D343" s="467" t="s">
        <v>11230</v>
      </c>
      <c r="E343" s="468"/>
      <c r="F343" s="466" t="s">
        <v>986</v>
      </c>
      <c r="G343" s="468"/>
      <c r="H343" s="468"/>
      <c r="I343" s="469"/>
    </row>
    <row r="344" spans="1:9" ht="9.6" customHeight="1" x14ac:dyDescent="0.2">
      <c r="A344" s="417"/>
      <c r="B344" s="465" t="s">
        <v>985</v>
      </c>
      <c r="C344" s="419" t="s">
        <v>986</v>
      </c>
      <c r="D344" s="420" t="s">
        <v>874</v>
      </c>
      <c r="E344" s="421"/>
      <c r="F344" s="422">
        <v>21</v>
      </c>
      <c r="G344" s="421"/>
      <c r="H344" s="421"/>
      <c r="I344" s="470"/>
    </row>
    <row r="345" spans="1:9" ht="9.6" customHeight="1" x14ac:dyDescent="0.2">
      <c r="A345" s="464"/>
      <c r="B345" s="465" t="s">
        <v>985</v>
      </c>
      <c r="C345" s="466" t="s">
        <v>986</v>
      </c>
      <c r="D345" s="467" t="s">
        <v>11231</v>
      </c>
      <c r="E345" s="468"/>
      <c r="F345" s="466" t="s">
        <v>986</v>
      </c>
      <c r="G345" s="468"/>
      <c r="H345" s="468"/>
      <c r="I345" s="469"/>
    </row>
    <row r="346" spans="1:9" ht="9.6" customHeight="1" x14ac:dyDescent="0.2">
      <c r="A346" s="417"/>
      <c r="B346" s="465" t="s">
        <v>985</v>
      </c>
      <c r="C346" s="419" t="s">
        <v>986</v>
      </c>
      <c r="D346" s="420" t="s">
        <v>904</v>
      </c>
      <c r="E346" s="421"/>
      <c r="F346" s="422">
        <v>38</v>
      </c>
      <c r="G346" s="421"/>
      <c r="H346" s="421"/>
      <c r="I346" s="470"/>
    </row>
    <row r="347" spans="1:9" ht="9.6" customHeight="1" x14ac:dyDescent="0.2">
      <c r="A347" s="464"/>
      <c r="B347" s="465" t="s">
        <v>985</v>
      </c>
      <c r="C347" s="466" t="s">
        <v>986</v>
      </c>
      <c r="D347" s="467" t="s">
        <v>11232</v>
      </c>
      <c r="E347" s="468"/>
      <c r="F347" s="466" t="s">
        <v>986</v>
      </c>
      <c r="G347" s="468"/>
      <c r="H347" s="468"/>
      <c r="I347" s="469"/>
    </row>
    <row r="348" spans="1:9" ht="9.6" customHeight="1" x14ac:dyDescent="0.2">
      <c r="A348" s="417"/>
      <c r="B348" s="465" t="s">
        <v>985</v>
      </c>
      <c r="C348" s="419" t="s">
        <v>986</v>
      </c>
      <c r="D348" s="420" t="s">
        <v>900</v>
      </c>
      <c r="E348" s="421"/>
      <c r="F348" s="422">
        <v>36</v>
      </c>
      <c r="G348" s="421"/>
      <c r="H348" s="421"/>
      <c r="I348" s="470"/>
    </row>
    <row r="349" spans="1:9" ht="9.6" customHeight="1" x14ac:dyDescent="0.2">
      <c r="A349" s="464"/>
      <c r="B349" s="465" t="s">
        <v>985</v>
      </c>
      <c r="C349" s="466" t="s">
        <v>986</v>
      </c>
      <c r="D349" s="467" t="s">
        <v>11233</v>
      </c>
      <c r="E349" s="468"/>
      <c r="F349" s="466" t="s">
        <v>986</v>
      </c>
      <c r="G349" s="468"/>
      <c r="H349" s="468"/>
      <c r="I349" s="469"/>
    </row>
    <row r="350" spans="1:9" ht="9.6" customHeight="1" x14ac:dyDescent="0.2">
      <c r="A350" s="417"/>
      <c r="B350" s="465" t="s">
        <v>985</v>
      </c>
      <c r="C350" s="419" t="s">
        <v>986</v>
      </c>
      <c r="D350" s="420" t="s">
        <v>915</v>
      </c>
      <c r="E350" s="421"/>
      <c r="F350" s="422">
        <v>45</v>
      </c>
      <c r="G350" s="421"/>
      <c r="H350" s="421"/>
      <c r="I350" s="470"/>
    </row>
    <row r="351" spans="1:9" ht="9.6" customHeight="1" x14ac:dyDescent="0.2">
      <c r="A351" s="471"/>
      <c r="B351" s="465" t="s">
        <v>985</v>
      </c>
      <c r="C351" s="472" t="s">
        <v>986</v>
      </c>
      <c r="D351" s="473" t="s">
        <v>988</v>
      </c>
      <c r="E351" s="474"/>
      <c r="F351" s="475">
        <v>1617</v>
      </c>
      <c r="G351" s="474"/>
      <c r="H351" s="474"/>
      <c r="I351" s="476"/>
    </row>
    <row r="352" spans="1:9" ht="9.6" customHeight="1" x14ac:dyDescent="0.2">
      <c r="A352" s="464"/>
      <c r="B352" s="465" t="s">
        <v>985</v>
      </c>
      <c r="C352" s="466" t="s">
        <v>986</v>
      </c>
      <c r="D352" s="467" t="s">
        <v>8128</v>
      </c>
      <c r="E352" s="468"/>
      <c r="F352" s="466" t="s">
        <v>986</v>
      </c>
      <c r="G352" s="468"/>
      <c r="H352" s="468"/>
      <c r="I352" s="469"/>
    </row>
    <row r="353" spans="1:9" ht="9.6" customHeight="1" x14ac:dyDescent="0.2">
      <c r="A353" s="464"/>
      <c r="B353" s="465" t="s">
        <v>985</v>
      </c>
      <c r="C353" s="466" t="s">
        <v>986</v>
      </c>
      <c r="D353" s="467" t="s">
        <v>11234</v>
      </c>
      <c r="E353" s="468"/>
      <c r="F353" s="466" t="s">
        <v>986</v>
      </c>
      <c r="G353" s="468"/>
      <c r="H353" s="468"/>
      <c r="I353" s="469"/>
    </row>
    <row r="354" spans="1:9" ht="9.6" customHeight="1" x14ac:dyDescent="0.2">
      <c r="A354" s="417"/>
      <c r="B354" s="465" t="s">
        <v>985</v>
      </c>
      <c r="C354" s="419" t="s">
        <v>986</v>
      </c>
      <c r="D354" s="420" t="s">
        <v>1253</v>
      </c>
      <c r="E354" s="421"/>
      <c r="F354" s="422">
        <v>66</v>
      </c>
      <c r="G354" s="421"/>
      <c r="H354" s="421"/>
      <c r="I354" s="470"/>
    </row>
    <row r="355" spans="1:9" ht="9.6" customHeight="1" x14ac:dyDescent="0.2">
      <c r="A355" s="464"/>
      <c r="B355" s="465" t="s">
        <v>985</v>
      </c>
      <c r="C355" s="466" t="s">
        <v>986</v>
      </c>
      <c r="D355" s="467" t="s">
        <v>11235</v>
      </c>
      <c r="E355" s="468"/>
      <c r="F355" s="466" t="s">
        <v>986</v>
      </c>
      <c r="G355" s="468"/>
      <c r="H355" s="468"/>
      <c r="I355" s="469"/>
    </row>
    <row r="356" spans="1:9" ht="9.6" customHeight="1" x14ac:dyDescent="0.2">
      <c r="A356" s="417"/>
      <c r="B356" s="465" t="s">
        <v>985</v>
      </c>
      <c r="C356" s="419" t="s">
        <v>986</v>
      </c>
      <c r="D356" s="420" t="s">
        <v>908</v>
      </c>
      <c r="E356" s="421"/>
      <c r="F356" s="422">
        <v>40</v>
      </c>
      <c r="G356" s="421"/>
      <c r="H356" s="421"/>
      <c r="I356" s="470"/>
    </row>
    <row r="357" spans="1:9" ht="9.6" customHeight="1" x14ac:dyDescent="0.2">
      <c r="A357" s="464"/>
      <c r="B357" s="465" t="s">
        <v>985</v>
      </c>
      <c r="C357" s="466" t="s">
        <v>986</v>
      </c>
      <c r="D357" s="467" t="s">
        <v>11236</v>
      </c>
      <c r="E357" s="468"/>
      <c r="F357" s="466" t="s">
        <v>986</v>
      </c>
      <c r="G357" s="468"/>
      <c r="H357" s="468"/>
      <c r="I357" s="469"/>
    </row>
    <row r="358" spans="1:9" ht="9.6" customHeight="1" x14ac:dyDescent="0.2">
      <c r="A358" s="417"/>
      <c r="B358" s="465" t="s">
        <v>985</v>
      </c>
      <c r="C358" s="419" t="s">
        <v>986</v>
      </c>
      <c r="D358" s="420" t="s">
        <v>1184</v>
      </c>
      <c r="E358" s="421"/>
      <c r="F358" s="422">
        <v>50</v>
      </c>
      <c r="G358" s="421"/>
      <c r="H358" s="421"/>
      <c r="I358" s="470"/>
    </row>
    <row r="359" spans="1:9" ht="9.6" customHeight="1" x14ac:dyDescent="0.2">
      <c r="A359" s="464"/>
      <c r="B359" s="465" t="s">
        <v>985</v>
      </c>
      <c r="C359" s="466" t="s">
        <v>986</v>
      </c>
      <c r="D359" s="467" t="s">
        <v>11237</v>
      </c>
      <c r="E359" s="468"/>
      <c r="F359" s="466" t="s">
        <v>986</v>
      </c>
      <c r="G359" s="468"/>
      <c r="H359" s="468"/>
      <c r="I359" s="469"/>
    </row>
    <row r="360" spans="1:9" ht="9.6" customHeight="1" x14ac:dyDescent="0.2">
      <c r="A360" s="417"/>
      <c r="B360" s="465" t="s">
        <v>985</v>
      </c>
      <c r="C360" s="419" t="s">
        <v>986</v>
      </c>
      <c r="D360" s="420" t="s">
        <v>1184</v>
      </c>
      <c r="E360" s="421"/>
      <c r="F360" s="422">
        <v>50</v>
      </c>
      <c r="G360" s="421"/>
      <c r="H360" s="421"/>
      <c r="I360" s="470"/>
    </row>
    <row r="361" spans="1:9" ht="9.6" customHeight="1" x14ac:dyDescent="0.2">
      <c r="A361" s="464"/>
      <c r="B361" s="465" t="s">
        <v>985</v>
      </c>
      <c r="C361" s="466" t="s">
        <v>986</v>
      </c>
      <c r="D361" s="467" t="s">
        <v>11238</v>
      </c>
      <c r="E361" s="468"/>
      <c r="F361" s="466" t="s">
        <v>986</v>
      </c>
      <c r="G361" s="468"/>
      <c r="H361" s="468"/>
      <c r="I361" s="469"/>
    </row>
    <row r="362" spans="1:9" ht="9.6" customHeight="1" x14ac:dyDescent="0.2">
      <c r="A362" s="417"/>
      <c r="B362" s="465" t="s">
        <v>985</v>
      </c>
      <c r="C362" s="419" t="s">
        <v>986</v>
      </c>
      <c r="D362" s="420" t="s">
        <v>1207</v>
      </c>
      <c r="E362" s="421"/>
      <c r="F362" s="422">
        <v>55</v>
      </c>
      <c r="G362" s="421"/>
      <c r="H362" s="421"/>
      <c r="I362" s="470"/>
    </row>
    <row r="363" spans="1:9" ht="9.6" customHeight="1" x14ac:dyDescent="0.2">
      <c r="A363" s="464"/>
      <c r="B363" s="465" t="s">
        <v>985</v>
      </c>
      <c r="C363" s="466" t="s">
        <v>986</v>
      </c>
      <c r="D363" s="467" t="s">
        <v>11239</v>
      </c>
      <c r="E363" s="468"/>
      <c r="F363" s="466" t="s">
        <v>986</v>
      </c>
      <c r="G363" s="468"/>
      <c r="H363" s="468"/>
      <c r="I363" s="469"/>
    </row>
    <row r="364" spans="1:9" ht="9.6" customHeight="1" x14ac:dyDescent="0.2">
      <c r="A364" s="417"/>
      <c r="B364" s="465" t="s">
        <v>985</v>
      </c>
      <c r="C364" s="419" t="s">
        <v>986</v>
      </c>
      <c r="D364" s="420" t="s">
        <v>1228</v>
      </c>
      <c r="E364" s="421"/>
      <c r="F364" s="422">
        <v>60</v>
      </c>
      <c r="G364" s="421"/>
      <c r="H364" s="421"/>
      <c r="I364" s="470"/>
    </row>
    <row r="365" spans="1:9" ht="9.6" customHeight="1" x14ac:dyDescent="0.2">
      <c r="A365" s="464"/>
      <c r="B365" s="465" t="s">
        <v>985</v>
      </c>
      <c r="C365" s="466" t="s">
        <v>986</v>
      </c>
      <c r="D365" s="467" t="s">
        <v>11240</v>
      </c>
      <c r="E365" s="468"/>
      <c r="F365" s="466" t="s">
        <v>986</v>
      </c>
      <c r="G365" s="468"/>
      <c r="H365" s="468"/>
      <c r="I365" s="469"/>
    </row>
    <row r="366" spans="1:9" ht="9.6" customHeight="1" x14ac:dyDescent="0.2">
      <c r="A366" s="417"/>
      <c r="B366" s="465" t="s">
        <v>985</v>
      </c>
      <c r="C366" s="419" t="s">
        <v>986</v>
      </c>
      <c r="D366" s="420" t="s">
        <v>1224</v>
      </c>
      <c r="E366" s="421"/>
      <c r="F366" s="422">
        <v>59</v>
      </c>
      <c r="G366" s="421"/>
      <c r="H366" s="421"/>
      <c r="I366" s="470"/>
    </row>
    <row r="367" spans="1:9" ht="9.6" customHeight="1" x14ac:dyDescent="0.2">
      <c r="A367" s="464"/>
      <c r="B367" s="465" t="s">
        <v>985</v>
      </c>
      <c r="C367" s="466" t="s">
        <v>986</v>
      </c>
      <c r="D367" s="467" t="s">
        <v>11241</v>
      </c>
      <c r="E367" s="468"/>
      <c r="F367" s="466" t="s">
        <v>986</v>
      </c>
      <c r="G367" s="468"/>
      <c r="H367" s="468"/>
      <c r="I367" s="469"/>
    </row>
    <row r="368" spans="1:9" ht="9.6" customHeight="1" x14ac:dyDescent="0.2">
      <c r="A368" s="417"/>
      <c r="B368" s="465" t="s">
        <v>985</v>
      </c>
      <c r="C368" s="419" t="s">
        <v>986</v>
      </c>
      <c r="D368" s="420" t="s">
        <v>1220</v>
      </c>
      <c r="E368" s="421"/>
      <c r="F368" s="422">
        <v>58</v>
      </c>
      <c r="G368" s="421"/>
      <c r="H368" s="421"/>
      <c r="I368" s="470"/>
    </row>
    <row r="369" spans="1:9" ht="9.6" customHeight="1" x14ac:dyDescent="0.2">
      <c r="A369" s="464"/>
      <c r="B369" s="465" t="s">
        <v>985</v>
      </c>
      <c r="C369" s="466" t="s">
        <v>986</v>
      </c>
      <c r="D369" s="467" t="s">
        <v>11242</v>
      </c>
      <c r="E369" s="468"/>
      <c r="F369" s="466" t="s">
        <v>986</v>
      </c>
      <c r="G369" s="468"/>
      <c r="H369" s="468"/>
      <c r="I369" s="469"/>
    </row>
    <row r="370" spans="1:9" ht="9.6" customHeight="1" x14ac:dyDescent="0.2">
      <c r="A370" s="417"/>
      <c r="B370" s="465" t="s">
        <v>985</v>
      </c>
      <c r="C370" s="419" t="s">
        <v>986</v>
      </c>
      <c r="D370" s="420" t="s">
        <v>1253</v>
      </c>
      <c r="E370" s="421"/>
      <c r="F370" s="422">
        <v>66</v>
      </c>
      <c r="G370" s="421"/>
      <c r="H370" s="421"/>
      <c r="I370" s="470"/>
    </row>
    <row r="371" spans="1:9" ht="9.6" customHeight="1" x14ac:dyDescent="0.2">
      <c r="A371" s="464"/>
      <c r="B371" s="465" t="s">
        <v>985</v>
      </c>
      <c r="C371" s="466" t="s">
        <v>986</v>
      </c>
      <c r="D371" s="467" t="s">
        <v>11243</v>
      </c>
      <c r="E371" s="468"/>
      <c r="F371" s="466" t="s">
        <v>986</v>
      </c>
      <c r="G371" s="468"/>
      <c r="H371" s="468"/>
      <c r="I371" s="469"/>
    </row>
    <row r="372" spans="1:9" ht="9.6" customHeight="1" x14ac:dyDescent="0.2">
      <c r="A372" s="417"/>
      <c r="B372" s="465" t="s">
        <v>985</v>
      </c>
      <c r="C372" s="419" t="s">
        <v>986</v>
      </c>
      <c r="D372" s="420" t="s">
        <v>1220</v>
      </c>
      <c r="E372" s="421"/>
      <c r="F372" s="422">
        <v>58</v>
      </c>
      <c r="G372" s="421"/>
      <c r="H372" s="421"/>
      <c r="I372" s="470"/>
    </row>
    <row r="373" spans="1:9" ht="9.6" customHeight="1" x14ac:dyDescent="0.2">
      <c r="A373" s="464"/>
      <c r="B373" s="465" t="s">
        <v>985</v>
      </c>
      <c r="C373" s="466" t="s">
        <v>986</v>
      </c>
      <c r="D373" s="467" t="s">
        <v>11244</v>
      </c>
      <c r="E373" s="468"/>
      <c r="F373" s="466" t="s">
        <v>986</v>
      </c>
      <c r="G373" s="468"/>
      <c r="H373" s="468"/>
      <c r="I373" s="469"/>
    </row>
    <row r="374" spans="1:9" ht="9.6" customHeight="1" x14ac:dyDescent="0.2">
      <c r="A374" s="417"/>
      <c r="B374" s="465" t="s">
        <v>985</v>
      </c>
      <c r="C374" s="419" t="s">
        <v>986</v>
      </c>
      <c r="D374" s="420" t="s">
        <v>1253</v>
      </c>
      <c r="E374" s="421"/>
      <c r="F374" s="422">
        <v>66</v>
      </c>
      <c r="G374" s="421"/>
      <c r="H374" s="421"/>
      <c r="I374" s="470"/>
    </row>
    <row r="375" spans="1:9" ht="9.6" customHeight="1" x14ac:dyDescent="0.2">
      <c r="A375" s="464"/>
      <c r="B375" s="465" t="s">
        <v>985</v>
      </c>
      <c r="C375" s="466" t="s">
        <v>986</v>
      </c>
      <c r="D375" s="467" t="s">
        <v>11245</v>
      </c>
      <c r="E375" s="468"/>
      <c r="F375" s="466" t="s">
        <v>986</v>
      </c>
      <c r="G375" s="468"/>
      <c r="H375" s="468"/>
      <c r="I375" s="469"/>
    </row>
    <row r="376" spans="1:9" ht="9.6" customHeight="1" x14ac:dyDescent="0.2">
      <c r="A376" s="417"/>
      <c r="B376" s="465" t="s">
        <v>985</v>
      </c>
      <c r="C376" s="419" t="s">
        <v>986</v>
      </c>
      <c r="D376" s="420" t="s">
        <v>1220</v>
      </c>
      <c r="E376" s="421"/>
      <c r="F376" s="422">
        <v>58</v>
      </c>
      <c r="G376" s="421"/>
      <c r="H376" s="421"/>
      <c r="I376" s="470"/>
    </row>
    <row r="377" spans="1:9" ht="9.6" customHeight="1" x14ac:dyDescent="0.2">
      <c r="A377" s="464"/>
      <c r="B377" s="465" t="s">
        <v>985</v>
      </c>
      <c r="C377" s="466" t="s">
        <v>986</v>
      </c>
      <c r="D377" s="467" t="s">
        <v>11246</v>
      </c>
      <c r="E377" s="468"/>
      <c r="F377" s="466" t="s">
        <v>986</v>
      </c>
      <c r="G377" s="468"/>
      <c r="H377" s="468"/>
      <c r="I377" s="469"/>
    </row>
    <row r="378" spans="1:9" ht="9.6" customHeight="1" x14ac:dyDescent="0.2">
      <c r="A378" s="417"/>
      <c r="B378" s="465" t="s">
        <v>985</v>
      </c>
      <c r="C378" s="419" t="s">
        <v>986</v>
      </c>
      <c r="D378" s="420" t="s">
        <v>1253</v>
      </c>
      <c r="E378" s="421"/>
      <c r="F378" s="422">
        <v>66</v>
      </c>
      <c r="G378" s="421"/>
      <c r="H378" s="421"/>
      <c r="I378" s="470"/>
    </row>
    <row r="379" spans="1:9" ht="9.6" customHeight="1" x14ac:dyDescent="0.2">
      <c r="A379" s="464"/>
      <c r="B379" s="465" t="s">
        <v>985</v>
      </c>
      <c r="C379" s="466" t="s">
        <v>986</v>
      </c>
      <c r="D379" s="467" t="s">
        <v>11247</v>
      </c>
      <c r="E379" s="468"/>
      <c r="F379" s="466" t="s">
        <v>986</v>
      </c>
      <c r="G379" s="468"/>
      <c r="H379" s="468"/>
      <c r="I379" s="469"/>
    </row>
    <row r="380" spans="1:9" ht="9.6" customHeight="1" x14ac:dyDescent="0.2">
      <c r="A380" s="417"/>
      <c r="B380" s="465" t="s">
        <v>985</v>
      </c>
      <c r="C380" s="419" t="s">
        <v>986</v>
      </c>
      <c r="D380" s="420" t="s">
        <v>1220</v>
      </c>
      <c r="E380" s="421"/>
      <c r="F380" s="422">
        <v>58</v>
      </c>
      <c r="G380" s="421"/>
      <c r="H380" s="421"/>
      <c r="I380" s="470"/>
    </row>
    <row r="381" spans="1:9" ht="9.6" customHeight="1" x14ac:dyDescent="0.2">
      <c r="A381" s="464"/>
      <c r="B381" s="465" t="s">
        <v>985</v>
      </c>
      <c r="C381" s="466" t="s">
        <v>986</v>
      </c>
      <c r="D381" s="467" t="s">
        <v>11248</v>
      </c>
      <c r="E381" s="468"/>
      <c r="F381" s="466" t="s">
        <v>986</v>
      </c>
      <c r="G381" s="468"/>
      <c r="H381" s="468"/>
      <c r="I381" s="469"/>
    </row>
    <row r="382" spans="1:9" ht="9.6" customHeight="1" x14ac:dyDescent="0.2">
      <c r="A382" s="417"/>
      <c r="B382" s="465" t="s">
        <v>985</v>
      </c>
      <c r="C382" s="419" t="s">
        <v>986</v>
      </c>
      <c r="D382" s="420" t="s">
        <v>1253</v>
      </c>
      <c r="E382" s="421"/>
      <c r="F382" s="422">
        <v>66</v>
      </c>
      <c r="G382" s="421"/>
      <c r="H382" s="421"/>
      <c r="I382" s="470"/>
    </row>
    <row r="383" spans="1:9" ht="9.6" customHeight="1" x14ac:dyDescent="0.2">
      <c r="A383" s="471"/>
      <c r="B383" s="465" t="s">
        <v>985</v>
      </c>
      <c r="C383" s="472" t="s">
        <v>986</v>
      </c>
      <c r="D383" s="473" t="s">
        <v>988</v>
      </c>
      <c r="E383" s="474"/>
      <c r="F383" s="475">
        <v>876</v>
      </c>
      <c r="G383" s="474"/>
      <c r="H383" s="474"/>
      <c r="I383" s="476"/>
    </row>
    <row r="384" spans="1:9" ht="9.6" customHeight="1" x14ac:dyDescent="0.2">
      <c r="A384" s="464"/>
      <c r="B384" s="465" t="s">
        <v>985</v>
      </c>
      <c r="C384" s="466" t="s">
        <v>986</v>
      </c>
      <c r="D384" s="467" t="s">
        <v>8136</v>
      </c>
      <c r="E384" s="468"/>
      <c r="F384" s="466" t="s">
        <v>986</v>
      </c>
      <c r="G384" s="468"/>
      <c r="H384" s="468"/>
      <c r="I384" s="469"/>
    </row>
    <row r="385" spans="1:9" ht="9.6" customHeight="1" x14ac:dyDescent="0.2">
      <c r="A385" s="464"/>
      <c r="B385" s="465" t="s">
        <v>985</v>
      </c>
      <c r="C385" s="466" t="s">
        <v>986</v>
      </c>
      <c r="D385" s="467" t="s">
        <v>11249</v>
      </c>
      <c r="E385" s="468"/>
      <c r="F385" s="466" t="s">
        <v>986</v>
      </c>
      <c r="G385" s="468"/>
      <c r="H385" s="468"/>
      <c r="I385" s="469"/>
    </row>
    <row r="386" spans="1:9" ht="9.6" customHeight="1" x14ac:dyDescent="0.2">
      <c r="A386" s="417"/>
      <c r="B386" s="465" t="s">
        <v>985</v>
      </c>
      <c r="C386" s="419" t="s">
        <v>986</v>
      </c>
      <c r="D386" s="420" t="s">
        <v>1248</v>
      </c>
      <c r="E386" s="421"/>
      <c r="F386" s="422">
        <v>65</v>
      </c>
      <c r="G386" s="421"/>
      <c r="H386" s="421"/>
      <c r="I386" s="470"/>
    </row>
    <row r="387" spans="1:9" ht="9.6" customHeight="1" x14ac:dyDescent="0.2">
      <c r="A387" s="464"/>
      <c r="B387" s="465" t="s">
        <v>985</v>
      </c>
      <c r="C387" s="466" t="s">
        <v>986</v>
      </c>
      <c r="D387" s="467" t="s">
        <v>11250</v>
      </c>
      <c r="E387" s="468"/>
      <c r="F387" s="466" t="s">
        <v>986</v>
      </c>
      <c r="G387" s="468"/>
      <c r="H387" s="468"/>
      <c r="I387" s="469"/>
    </row>
    <row r="388" spans="1:9" ht="9.6" customHeight="1" x14ac:dyDescent="0.2">
      <c r="A388" s="417"/>
      <c r="B388" s="465" t="s">
        <v>985</v>
      </c>
      <c r="C388" s="419" t="s">
        <v>986</v>
      </c>
      <c r="D388" s="420" t="s">
        <v>2723</v>
      </c>
      <c r="E388" s="421"/>
      <c r="F388" s="422">
        <v>75</v>
      </c>
      <c r="G388" s="421"/>
      <c r="H388" s="421"/>
      <c r="I388" s="470"/>
    </row>
    <row r="389" spans="1:9" ht="9.6" customHeight="1" x14ac:dyDescent="0.2">
      <c r="A389" s="464"/>
      <c r="B389" s="465" t="s">
        <v>985</v>
      </c>
      <c r="C389" s="466" t="s">
        <v>986</v>
      </c>
      <c r="D389" s="467" t="s">
        <v>11251</v>
      </c>
      <c r="E389" s="468"/>
      <c r="F389" s="466" t="s">
        <v>986</v>
      </c>
      <c r="G389" s="468"/>
      <c r="H389" s="468"/>
      <c r="I389" s="469"/>
    </row>
    <row r="390" spans="1:9" ht="9.6" customHeight="1" x14ac:dyDescent="0.2">
      <c r="A390" s="417"/>
      <c r="B390" s="465" t="s">
        <v>985</v>
      </c>
      <c r="C390" s="419" t="s">
        <v>986</v>
      </c>
      <c r="D390" s="420" t="s">
        <v>4272</v>
      </c>
      <c r="E390" s="421"/>
      <c r="F390" s="422">
        <v>240</v>
      </c>
      <c r="G390" s="421"/>
      <c r="H390" s="421"/>
      <c r="I390" s="470"/>
    </row>
    <row r="391" spans="1:9" ht="9.6" customHeight="1" x14ac:dyDescent="0.2">
      <c r="A391" s="464"/>
      <c r="B391" s="465" t="s">
        <v>985</v>
      </c>
      <c r="C391" s="466" t="s">
        <v>986</v>
      </c>
      <c r="D391" s="467" t="s">
        <v>11252</v>
      </c>
      <c r="E391" s="468"/>
      <c r="F391" s="466" t="s">
        <v>986</v>
      </c>
      <c r="G391" s="468"/>
      <c r="H391" s="468"/>
      <c r="I391" s="469"/>
    </row>
    <row r="392" spans="1:9" ht="9.6" customHeight="1" x14ac:dyDescent="0.2">
      <c r="A392" s="417"/>
      <c r="B392" s="465" t="s">
        <v>985</v>
      </c>
      <c r="C392" s="419" t="s">
        <v>986</v>
      </c>
      <c r="D392" s="420" t="s">
        <v>3966</v>
      </c>
      <c r="E392" s="421"/>
      <c r="F392" s="422">
        <v>186</v>
      </c>
      <c r="G392" s="421"/>
      <c r="H392" s="421"/>
      <c r="I392" s="470"/>
    </row>
    <row r="393" spans="1:9" ht="9.6" customHeight="1" x14ac:dyDescent="0.2">
      <c r="A393" s="464"/>
      <c r="B393" s="465" t="s">
        <v>985</v>
      </c>
      <c r="C393" s="466" t="s">
        <v>986</v>
      </c>
      <c r="D393" s="467" t="s">
        <v>11253</v>
      </c>
      <c r="E393" s="468"/>
      <c r="F393" s="466" t="s">
        <v>986</v>
      </c>
      <c r="G393" s="468"/>
      <c r="H393" s="468"/>
      <c r="I393" s="469"/>
    </row>
    <row r="394" spans="1:9" ht="9.6" customHeight="1" x14ac:dyDescent="0.2">
      <c r="A394" s="417"/>
      <c r="B394" s="465" t="s">
        <v>985</v>
      </c>
      <c r="C394" s="419" t="s">
        <v>986</v>
      </c>
      <c r="D394" s="420" t="s">
        <v>3982</v>
      </c>
      <c r="E394" s="421"/>
      <c r="F394" s="422">
        <v>189</v>
      </c>
      <c r="G394" s="421"/>
      <c r="H394" s="421"/>
      <c r="I394" s="470"/>
    </row>
    <row r="395" spans="1:9" ht="9.6" customHeight="1" x14ac:dyDescent="0.2">
      <c r="A395" s="464"/>
      <c r="B395" s="465" t="s">
        <v>985</v>
      </c>
      <c r="C395" s="466" t="s">
        <v>986</v>
      </c>
      <c r="D395" s="467" t="s">
        <v>11254</v>
      </c>
      <c r="E395" s="468"/>
      <c r="F395" s="466" t="s">
        <v>986</v>
      </c>
      <c r="G395" s="468"/>
      <c r="H395" s="468"/>
      <c r="I395" s="469"/>
    </row>
    <row r="396" spans="1:9" ht="9.6" customHeight="1" x14ac:dyDescent="0.2">
      <c r="A396" s="417"/>
      <c r="B396" s="465" t="s">
        <v>985</v>
      </c>
      <c r="C396" s="419" t="s">
        <v>986</v>
      </c>
      <c r="D396" s="420" t="s">
        <v>4157</v>
      </c>
      <c r="E396" s="421"/>
      <c r="F396" s="422">
        <v>221</v>
      </c>
      <c r="G396" s="421"/>
      <c r="H396" s="421"/>
      <c r="I396" s="470"/>
    </row>
    <row r="397" spans="1:9" ht="9.6" customHeight="1" x14ac:dyDescent="0.2">
      <c r="A397" s="464"/>
      <c r="B397" s="465" t="s">
        <v>985</v>
      </c>
      <c r="C397" s="466" t="s">
        <v>986</v>
      </c>
      <c r="D397" s="467" t="s">
        <v>11255</v>
      </c>
      <c r="E397" s="468"/>
      <c r="F397" s="466" t="s">
        <v>986</v>
      </c>
      <c r="G397" s="468"/>
      <c r="H397" s="468"/>
      <c r="I397" s="469"/>
    </row>
    <row r="398" spans="1:9" ht="9.6" customHeight="1" x14ac:dyDescent="0.2">
      <c r="A398" s="417"/>
      <c r="B398" s="465" t="s">
        <v>985</v>
      </c>
      <c r="C398" s="419" t="s">
        <v>986</v>
      </c>
      <c r="D398" s="420" t="s">
        <v>4096</v>
      </c>
      <c r="E398" s="421"/>
      <c r="F398" s="422">
        <v>210</v>
      </c>
      <c r="G398" s="421"/>
      <c r="H398" s="421"/>
      <c r="I398" s="470"/>
    </row>
    <row r="399" spans="1:9" ht="9.6" customHeight="1" x14ac:dyDescent="0.2">
      <c r="A399" s="464"/>
      <c r="B399" s="465" t="s">
        <v>985</v>
      </c>
      <c r="C399" s="466" t="s">
        <v>986</v>
      </c>
      <c r="D399" s="467" t="s">
        <v>11256</v>
      </c>
      <c r="E399" s="468"/>
      <c r="F399" s="466" t="s">
        <v>986</v>
      </c>
      <c r="G399" s="468"/>
      <c r="H399" s="468"/>
      <c r="I399" s="469"/>
    </row>
    <row r="400" spans="1:9" ht="9.6" customHeight="1" x14ac:dyDescent="0.2">
      <c r="A400" s="417"/>
      <c r="B400" s="465" t="s">
        <v>985</v>
      </c>
      <c r="C400" s="419" t="s">
        <v>986</v>
      </c>
      <c r="D400" s="420" t="s">
        <v>4272</v>
      </c>
      <c r="E400" s="421"/>
      <c r="F400" s="422">
        <v>240</v>
      </c>
      <c r="G400" s="421"/>
      <c r="H400" s="421"/>
      <c r="I400" s="470"/>
    </row>
    <row r="401" spans="1:9" ht="9.6" customHeight="1" x14ac:dyDescent="0.2">
      <c r="A401" s="464"/>
      <c r="B401" s="465" t="s">
        <v>985</v>
      </c>
      <c r="C401" s="466" t="s">
        <v>986</v>
      </c>
      <c r="D401" s="467" t="s">
        <v>11257</v>
      </c>
      <c r="E401" s="468"/>
      <c r="F401" s="466" t="s">
        <v>986</v>
      </c>
      <c r="G401" s="468"/>
      <c r="H401" s="468"/>
      <c r="I401" s="469"/>
    </row>
    <row r="402" spans="1:9" ht="9.6" customHeight="1" x14ac:dyDescent="0.2">
      <c r="A402" s="417"/>
      <c r="B402" s="465" t="s">
        <v>985</v>
      </c>
      <c r="C402" s="419" t="s">
        <v>986</v>
      </c>
      <c r="D402" s="420" t="s">
        <v>4264</v>
      </c>
      <c r="E402" s="421"/>
      <c r="F402" s="422">
        <v>238</v>
      </c>
      <c r="G402" s="421"/>
      <c r="H402" s="421"/>
      <c r="I402" s="470"/>
    </row>
    <row r="403" spans="1:9" ht="9.6" customHeight="1" x14ac:dyDescent="0.2">
      <c r="A403" s="464"/>
      <c r="B403" s="465" t="s">
        <v>985</v>
      </c>
      <c r="C403" s="466" t="s">
        <v>986</v>
      </c>
      <c r="D403" s="467" t="s">
        <v>11258</v>
      </c>
      <c r="E403" s="468"/>
      <c r="F403" s="466" t="s">
        <v>986</v>
      </c>
      <c r="G403" s="468"/>
      <c r="H403" s="468"/>
      <c r="I403" s="469"/>
    </row>
    <row r="404" spans="1:9" ht="9.6" customHeight="1" x14ac:dyDescent="0.2">
      <c r="A404" s="417"/>
      <c r="B404" s="465" t="s">
        <v>985</v>
      </c>
      <c r="C404" s="419" t="s">
        <v>986</v>
      </c>
      <c r="D404" s="420" t="s">
        <v>4276</v>
      </c>
      <c r="E404" s="421"/>
      <c r="F404" s="422">
        <v>241</v>
      </c>
      <c r="G404" s="421"/>
      <c r="H404" s="421"/>
      <c r="I404" s="470"/>
    </row>
    <row r="405" spans="1:9" ht="9.6" customHeight="1" x14ac:dyDescent="0.2">
      <c r="A405" s="464"/>
      <c r="B405" s="465" t="s">
        <v>985</v>
      </c>
      <c r="C405" s="466" t="s">
        <v>986</v>
      </c>
      <c r="D405" s="467" t="s">
        <v>11259</v>
      </c>
      <c r="E405" s="468"/>
      <c r="F405" s="466" t="s">
        <v>986</v>
      </c>
      <c r="G405" s="468"/>
      <c r="H405" s="468"/>
      <c r="I405" s="469"/>
    </row>
    <row r="406" spans="1:9" ht="9.6" customHeight="1" x14ac:dyDescent="0.2">
      <c r="A406" s="417"/>
      <c r="B406" s="465" t="s">
        <v>985</v>
      </c>
      <c r="C406" s="419" t="s">
        <v>986</v>
      </c>
      <c r="D406" s="420" t="s">
        <v>898</v>
      </c>
      <c r="E406" s="421"/>
      <c r="F406" s="422">
        <v>35</v>
      </c>
      <c r="G406" s="421"/>
      <c r="H406" s="421"/>
      <c r="I406" s="470"/>
    </row>
    <row r="407" spans="1:9" ht="9.6" customHeight="1" x14ac:dyDescent="0.2">
      <c r="A407" s="464"/>
      <c r="B407" s="465" t="s">
        <v>985</v>
      </c>
      <c r="C407" s="466" t="s">
        <v>986</v>
      </c>
      <c r="D407" s="467" t="s">
        <v>11260</v>
      </c>
      <c r="E407" s="468"/>
      <c r="F407" s="466" t="s">
        <v>986</v>
      </c>
      <c r="G407" s="468"/>
      <c r="H407" s="468"/>
      <c r="I407" s="469"/>
    </row>
    <row r="408" spans="1:9" ht="9.6" customHeight="1" x14ac:dyDescent="0.2">
      <c r="A408" s="417"/>
      <c r="B408" s="465" t="s">
        <v>985</v>
      </c>
      <c r="C408" s="419" t="s">
        <v>986</v>
      </c>
      <c r="D408" s="420" t="s">
        <v>898</v>
      </c>
      <c r="E408" s="421"/>
      <c r="F408" s="422">
        <v>35</v>
      </c>
      <c r="G408" s="421"/>
      <c r="H408" s="421"/>
      <c r="I408" s="470"/>
    </row>
    <row r="409" spans="1:9" ht="9.6" customHeight="1" x14ac:dyDescent="0.2">
      <c r="A409" s="464"/>
      <c r="B409" s="465" t="s">
        <v>985</v>
      </c>
      <c r="C409" s="466" t="s">
        <v>986</v>
      </c>
      <c r="D409" s="467" t="s">
        <v>11261</v>
      </c>
      <c r="E409" s="468"/>
      <c r="F409" s="466" t="s">
        <v>986</v>
      </c>
      <c r="G409" s="468"/>
      <c r="H409" s="468"/>
      <c r="I409" s="469"/>
    </row>
    <row r="410" spans="1:9" ht="9.6" customHeight="1" x14ac:dyDescent="0.2">
      <c r="A410" s="417"/>
      <c r="B410" s="465" t="s">
        <v>985</v>
      </c>
      <c r="C410" s="419" t="s">
        <v>986</v>
      </c>
      <c r="D410" s="420" t="s">
        <v>891</v>
      </c>
      <c r="E410" s="421"/>
      <c r="F410" s="422">
        <v>30</v>
      </c>
      <c r="G410" s="421"/>
      <c r="H410" s="421"/>
      <c r="I410" s="470"/>
    </row>
    <row r="411" spans="1:9" ht="9.6" customHeight="1" x14ac:dyDescent="0.2">
      <c r="A411" s="464"/>
      <c r="B411" s="465" t="s">
        <v>985</v>
      </c>
      <c r="C411" s="466" t="s">
        <v>986</v>
      </c>
      <c r="D411" s="467" t="s">
        <v>11262</v>
      </c>
      <c r="E411" s="468"/>
      <c r="F411" s="466" t="s">
        <v>986</v>
      </c>
      <c r="G411" s="468"/>
      <c r="H411" s="468"/>
      <c r="I411" s="469"/>
    </row>
    <row r="412" spans="1:9" ht="9.6" customHeight="1" x14ac:dyDescent="0.2">
      <c r="A412" s="417"/>
      <c r="B412" s="465" t="s">
        <v>985</v>
      </c>
      <c r="C412" s="419" t="s">
        <v>986</v>
      </c>
      <c r="D412" s="420" t="s">
        <v>891</v>
      </c>
      <c r="E412" s="421"/>
      <c r="F412" s="422">
        <v>30</v>
      </c>
      <c r="G412" s="421"/>
      <c r="H412" s="421"/>
      <c r="I412" s="470"/>
    </row>
    <row r="413" spans="1:9" ht="9.6" customHeight="1" x14ac:dyDescent="0.2">
      <c r="A413" s="464"/>
      <c r="B413" s="465" t="s">
        <v>985</v>
      </c>
      <c r="C413" s="466" t="s">
        <v>986</v>
      </c>
      <c r="D413" s="467" t="s">
        <v>11263</v>
      </c>
      <c r="E413" s="468"/>
      <c r="F413" s="466" t="s">
        <v>986</v>
      </c>
      <c r="G413" s="468"/>
      <c r="H413" s="468"/>
      <c r="I413" s="469"/>
    </row>
    <row r="414" spans="1:9" ht="9.6" customHeight="1" x14ac:dyDescent="0.2">
      <c r="A414" s="417"/>
      <c r="B414" s="465" t="s">
        <v>985</v>
      </c>
      <c r="C414" s="419" t="s">
        <v>986</v>
      </c>
      <c r="D414" s="420" t="s">
        <v>862</v>
      </c>
      <c r="E414" s="421"/>
      <c r="F414" s="422">
        <v>15</v>
      </c>
      <c r="G414" s="421"/>
      <c r="H414" s="421"/>
      <c r="I414" s="470"/>
    </row>
    <row r="415" spans="1:9" ht="9.6" customHeight="1" x14ac:dyDescent="0.2">
      <c r="A415" s="464"/>
      <c r="B415" s="465" t="s">
        <v>985</v>
      </c>
      <c r="C415" s="466" t="s">
        <v>986</v>
      </c>
      <c r="D415" s="467" t="s">
        <v>11264</v>
      </c>
      <c r="E415" s="468"/>
      <c r="F415" s="466" t="s">
        <v>986</v>
      </c>
      <c r="G415" s="468"/>
      <c r="H415" s="468"/>
      <c r="I415" s="469"/>
    </row>
    <row r="416" spans="1:9" ht="9.6" customHeight="1" x14ac:dyDescent="0.2">
      <c r="A416" s="417"/>
      <c r="B416" s="465" t="s">
        <v>985</v>
      </c>
      <c r="C416" s="419" t="s">
        <v>986</v>
      </c>
      <c r="D416" s="420" t="s">
        <v>862</v>
      </c>
      <c r="E416" s="421"/>
      <c r="F416" s="422">
        <v>15</v>
      </c>
      <c r="G416" s="421"/>
      <c r="H416" s="421"/>
      <c r="I416" s="470"/>
    </row>
    <row r="417" spans="1:9" ht="9.6" customHeight="1" x14ac:dyDescent="0.2">
      <c r="A417" s="464"/>
      <c r="B417" s="465" t="s">
        <v>985</v>
      </c>
      <c r="C417" s="466" t="s">
        <v>986</v>
      </c>
      <c r="D417" s="467" t="s">
        <v>11265</v>
      </c>
      <c r="E417" s="468"/>
      <c r="F417" s="466" t="s">
        <v>986</v>
      </c>
      <c r="G417" s="468"/>
      <c r="H417" s="468"/>
      <c r="I417" s="469"/>
    </row>
    <row r="418" spans="1:9" ht="9.6" customHeight="1" x14ac:dyDescent="0.2">
      <c r="A418" s="417"/>
      <c r="B418" s="465" t="s">
        <v>985</v>
      </c>
      <c r="C418" s="419" t="s">
        <v>986</v>
      </c>
      <c r="D418" s="420" t="s">
        <v>891</v>
      </c>
      <c r="E418" s="421"/>
      <c r="F418" s="422">
        <v>30</v>
      </c>
      <c r="G418" s="421"/>
      <c r="H418" s="421"/>
      <c r="I418" s="470"/>
    </row>
    <row r="419" spans="1:9" ht="9.6" customHeight="1" x14ac:dyDescent="0.2">
      <c r="A419" s="464"/>
      <c r="B419" s="465" t="s">
        <v>985</v>
      </c>
      <c r="C419" s="466" t="s">
        <v>986</v>
      </c>
      <c r="D419" s="467" t="s">
        <v>11266</v>
      </c>
      <c r="E419" s="468"/>
      <c r="F419" s="466" t="s">
        <v>986</v>
      </c>
      <c r="G419" s="468"/>
      <c r="H419" s="468"/>
      <c r="I419" s="469"/>
    </row>
    <row r="420" spans="1:9" ht="9.6" customHeight="1" x14ac:dyDescent="0.2">
      <c r="A420" s="417"/>
      <c r="B420" s="465" t="s">
        <v>985</v>
      </c>
      <c r="C420" s="419" t="s">
        <v>986</v>
      </c>
      <c r="D420" s="420" t="s">
        <v>891</v>
      </c>
      <c r="E420" s="421"/>
      <c r="F420" s="422">
        <v>30</v>
      </c>
      <c r="G420" s="421"/>
      <c r="H420" s="421"/>
      <c r="I420" s="470"/>
    </row>
    <row r="421" spans="1:9" ht="9.6" customHeight="1" x14ac:dyDescent="0.2">
      <c r="A421" s="464"/>
      <c r="B421" s="465" t="s">
        <v>985</v>
      </c>
      <c r="C421" s="466" t="s">
        <v>986</v>
      </c>
      <c r="D421" s="467" t="s">
        <v>11267</v>
      </c>
      <c r="E421" s="468"/>
      <c r="F421" s="466" t="s">
        <v>986</v>
      </c>
      <c r="G421" s="468"/>
      <c r="H421" s="468"/>
      <c r="I421" s="469"/>
    </row>
    <row r="422" spans="1:9" ht="9.6" customHeight="1" x14ac:dyDescent="0.2">
      <c r="A422" s="417"/>
      <c r="B422" s="465" t="s">
        <v>985</v>
      </c>
      <c r="C422" s="419" t="s">
        <v>986</v>
      </c>
      <c r="D422" s="420" t="s">
        <v>898</v>
      </c>
      <c r="E422" s="421"/>
      <c r="F422" s="422">
        <v>35</v>
      </c>
      <c r="G422" s="421"/>
      <c r="H422" s="421"/>
      <c r="I422" s="470"/>
    </row>
    <row r="423" spans="1:9" ht="9.6" customHeight="1" x14ac:dyDescent="0.2">
      <c r="A423" s="464"/>
      <c r="B423" s="465" t="s">
        <v>985</v>
      </c>
      <c r="C423" s="466" t="s">
        <v>986</v>
      </c>
      <c r="D423" s="467" t="s">
        <v>11268</v>
      </c>
      <c r="E423" s="468"/>
      <c r="F423" s="466" t="s">
        <v>986</v>
      </c>
      <c r="G423" s="468"/>
      <c r="H423" s="468"/>
      <c r="I423" s="469"/>
    </row>
    <row r="424" spans="1:9" ht="9.6" customHeight="1" x14ac:dyDescent="0.2">
      <c r="A424" s="417"/>
      <c r="B424" s="465" t="s">
        <v>985</v>
      </c>
      <c r="C424" s="419" t="s">
        <v>986</v>
      </c>
      <c r="D424" s="420" t="s">
        <v>898</v>
      </c>
      <c r="E424" s="421"/>
      <c r="F424" s="422">
        <v>35</v>
      </c>
      <c r="G424" s="421"/>
      <c r="H424" s="421"/>
      <c r="I424" s="470"/>
    </row>
    <row r="425" spans="1:9" ht="9.6" customHeight="1" x14ac:dyDescent="0.2">
      <c r="A425" s="464"/>
      <c r="B425" s="465" t="s">
        <v>985</v>
      </c>
      <c r="C425" s="466" t="s">
        <v>986</v>
      </c>
      <c r="D425" s="467" t="s">
        <v>11269</v>
      </c>
      <c r="E425" s="468"/>
      <c r="F425" s="466" t="s">
        <v>986</v>
      </c>
      <c r="G425" s="468"/>
      <c r="H425" s="468"/>
      <c r="I425" s="469"/>
    </row>
    <row r="426" spans="1:9" ht="9.6" customHeight="1" x14ac:dyDescent="0.2">
      <c r="A426" s="417"/>
      <c r="B426" s="465" t="s">
        <v>985</v>
      </c>
      <c r="C426" s="419" t="s">
        <v>986</v>
      </c>
      <c r="D426" s="420" t="s">
        <v>1212</v>
      </c>
      <c r="E426" s="421"/>
      <c r="F426" s="422">
        <v>56</v>
      </c>
      <c r="G426" s="421"/>
      <c r="H426" s="421"/>
      <c r="I426" s="470"/>
    </row>
    <row r="427" spans="1:9" ht="9.6" customHeight="1" x14ac:dyDescent="0.2">
      <c r="A427" s="464"/>
      <c r="B427" s="465" t="s">
        <v>985</v>
      </c>
      <c r="C427" s="466" t="s">
        <v>986</v>
      </c>
      <c r="D427" s="467" t="s">
        <v>11270</v>
      </c>
      <c r="E427" s="468"/>
      <c r="F427" s="466" t="s">
        <v>986</v>
      </c>
      <c r="G427" s="468"/>
      <c r="H427" s="468"/>
      <c r="I427" s="469"/>
    </row>
    <row r="428" spans="1:9" ht="9.6" customHeight="1" x14ac:dyDescent="0.2">
      <c r="A428" s="417"/>
      <c r="B428" s="465" t="s">
        <v>985</v>
      </c>
      <c r="C428" s="419" t="s">
        <v>986</v>
      </c>
      <c r="D428" s="420" t="s">
        <v>2737</v>
      </c>
      <c r="E428" s="421"/>
      <c r="F428" s="422">
        <v>83</v>
      </c>
      <c r="G428" s="421"/>
      <c r="H428" s="421"/>
      <c r="I428" s="470"/>
    </row>
    <row r="429" spans="1:9" ht="9.6" customHeight="1" x14ac:dyDescent="0.2">
      <c r="A429" s="471"/>
      <c r="B429" s="465" t="s">
        <v>985</v>
      </c>
      <c r="C429" s="472" t="s">
        <v>986</v>
      </c>
      <c r="D429" s="473" t="s">
        <v>988</v>
      </c>
      <c r="E429" s="474"/>
      <c r="F429" s="475">
        <v>2334</v>
      </c>
      <c r="G429" s="474"/>
      <c r="H429" s="474"/>
      <c r="I429" s="476"/>
    </row>
    <row r="430" spans="1:9" ht="9.6" customHeight="1" x14ac:dyDescent="0.2">
      <c r="A430" s="464"/>
      <c r="B430" s="465" t="s">
        <v>985</v>
      </c>
      <c r="C430" s="466" t="s">
        <v>986</v>
      </c>
      <c r="D430" s="467" t="s">
        <v>8165</v>
      </c>
      <c r="E430" s="468"/>
      <c r="F430" s="466" t="s">
        <v>986</v>
      </c>
      <c r="G430" s="468"/>
      <c r="H430" s="468"/>
      <c r="I430" s="469"/>
    </row>
    <row r="431" spans="1:9" ht="9.6" customHeight="1" x14ac:dyDescent="0.2">
      <c r="A431" s="464"/>
      <c r="B431" s="465" t="s">
        <v>985</v>
      </c>
      <c r="C431" s="466" t="s">
        <v>986</v>
      </c>
      <c r="D431" s="467" t="s">
        <v>11271</v>
      </c>
      <c r="E431" s="468"/>
      <c r="F431" s="466" t="s">
        <v>986</v>
      </c>
      <c r="G431" s="468"/>
      <c r="H431" s="468"/>
      <c r="I431" s="469"/>
    </row>
    <row r="432" spans="1:9" ht="9.6" customHeight="1" x14ac:dyDescent="0.2">
      <c r="A432" s="417"/>
      <c r="B432" s="465" t="s">
        <v>985</v>
      </c>
      <c r="C432" s="419" t="s">
        <v>986</v>
      </c>
      <c r="D432" s="420" t="s">
        <v>1197</v>
      </c>
      <c r="E432" s="421"/>
      <c r="F432" s="422">
        <v>53</v>
      </c>
      <c r="G432" s="421"/>
      <c r="H432" s="421"/>
      <c r="I432" s="470"/>
    </row>
    <row r="433" spans="1:9" ht="9.6" customHeight="1" x14ac:dyDescent="0.2">
      <c r="A433" s="471"/>
      <c r="B433" s="465" t="s">
        <v>985</v>
      </c>
      <c r="C433" s="472" t="s">
        <v>986</v>
      </c>
      <c r="D433" s="473" t="s">
        <v>988</v>
      </c>
      <c r="E433" s="474"/>
      <c r="F433" s="475">
        <v>53</v>
      </c>
      <c r="G433" s="474"/>
      <c r="H433" s="474"/>
      <c r="I433" s="476"/>
    </row>
    <row r="434" spans="1:9" ht="9.6" customHeight="1" x14ac:dyDescent="0.2">
      <c r="A434" s="477"/>
      <c r="B434" s="465" t="s">
        <v>985</v>
      </c>
      <c r="C434" s="478" t="s">
        <v>986</v>
      </c>
      <c r="D434" s="479" t="s">
        <v>1023</v>
      </c>
      <c r="E434" s="480"/>
      <c r="F434" s="481">
        <v>6026</v>
      </c>
      <c r="G434" s="480"/>
      <c r="H434" s="480"/>
      <c r="I434" s="482"/>
    </row>
    <row r="435" spans="1:9" ht="24.95" customHeight="1" x14ac:dyDescent="0.2">
      <c r="A435" s="167" t="s">
        <v>892</v>
      </c>
      <c r="B435" s="167" t="s">
        <v>1145</v>
      </c>
      <c r="C435" s="168" t="s">
        <v>8170</v>
      </c>
      <c r="D435" s="169" t="s">
        <v>8171</v>
      </c>
      <c r="E435" s="170" t="s">
        <v>125</v>
      </c>
      <c r="F435" s="171">
        <v>58.3</v>
      </c>
      <c r="G435" s="117"/>
      <c r="H435" s="172">
        <f>ROUND(G435*F435,2)</f>
        <v>0</v>
      </c>
      <c r="I435" s="458" t="s">
        <v>982</v>
      </c>
    </row>
    <row r="436" spans="1:9" ht="12" x14ac:dyDescent="0.2">
      <c r="A436" s="178"/>
      <c r="B436" s="221" t="s">
        <v>985</v>
      </c>
      <c r="C436" s="215"/>
      <c r="D436" s="214" t="s">
        <v>11272</v>
      </c>
      <c r="E436" s="215"/>
      <c r="F436" s="216">
        <v>58.3</v>
      </c>
      <c r="G436" s="215"/>
      <c r="H436" s="215"/>
      <c r="I436" s="457"/>
    </row>
    <row r="437" spans="1:9" ht="24.95" customHeight="1" x14ac:dyDescent="0.2">
      <c r="A437" s="167" t="s">
        <v>893</v>
      </c>
      <c r="B437" s="167" t="s">
        <v>1145</v>
      </c>
      <c r="C437" s="168" t="s">
        <v>5245</v>
      </c>
      <c r="D437" s="169" t="s">
        <v>5246</v>
      </c>
      <c r="E437" s="170" t="s">
        <v>125</v>
      </c>
      <c r="F437" s="171">
        <v>963.6</v>
      </c>
      <c r="G437" s="117"/>
      <c r="H437" s="172">
        <f>ROUND(G437*F437,2)</f>
        <v>0</v>
      </c>
      <c r="I437" s="458" t="s">
        <v>986</v>
      </c>
    </row>
    <row r="438" spans="1:9" ht="36" x14ac:dyDescent="0.2">
      <c r="A438" s="175"/>
      <c r="B438" s="221" t="s">
        <v>1079</v>
      </c>
      <c r="C438" s="209"/>
      <c r="D438" s="227" t="s">
        <v>5243</v>
      </c>
      <c r="E438" s="209"/>
      <c r="F438" s="209"/>
      <c r="G438" s="209"/>
      <c r="H438" s="209"/>
      <c r="I438" s="455"/>
    </row>
    <row r="439" spans="1:9" ht="12" x14ac:dyDescent="0.2">
      <c r="A439" s="178"/>
      <c r="B439" s="221" t="s">
        <v>985</v>
      </c>
      <c r="C439" s="215"/>
      <c r="D439" s="214" t="s">
        <v>11273</v>
      </c>
      <c r="E439" s="215"/>
      <c r="F439" s="216">
        <v>963.6</v>
      </c>
      <c r="G439" s="215"/>
      <c r="H439" s="215"/>
      <c r="I439" s="457"/>
    </row>
    <row r="440" spans="1:9" ht="24.95" customHeight="1" x14ac:dyDescent="0.2">
      <c r="A440" s="167" t="s">
        <v>894</v>
      </c>
      <c r="B440" s="167" t="s">
        <v>1145</v>
      </c>
      <c r="C440" s="168" t="s">
        <v>5248</v>
      </c>
      <c r="D440" s="169" t="s">
        <v>5249</v>
      </c>
      <c r="E440" s="170" t="s">
        <v>125</v>
      </c>
      <c r="F440" s="171">
        <v>2567.4</v>
      </c>
      <c r="G440" s="117"/>
      <c r="H440" s="172">
        <f>ROUND(G440*F440,2)</f>
        <v>0</v>
      </c>
      <c r="I440" s="458" t="s">
        <v>986</v>
      </c>
    </row>
    <row r="441" spans="1:9" ht="36" x14ac:dyDescent="0.2">
      <c r="A441" s="175"/>
      <c r="B441" s="221" t="s">
        <v>1079</v>
      </c>
      <c r="C441" s="209"/>
      <c r="D441" s="227" t="s">
        <v>5243</v>
      </c>
      <c r="E441" s="209"/>
      <c r="F441" s="209"/>
      <c r="G441" s="209"/>
      <c r="H441" s="209"/>
      <c r="I441" s="455"/>
    </row>
    <row r="442" spans="1:9" ht="12" x14ac:dyDescent="0.2">
      <c r="A442" s="178"/>
      <c r="B442" s="221" t="s">
        <v>985</v>
      </c>
      <c r="C442" s="215"/>
      <c r="D442" s="214" t="s">
        <v>11274</v>
      </c>
      <c r="E442" s="215"/>
      <c r="F442" s="216">
        <v>2567.4</v>
      </c>
      <c r="G442" s="215"/>
      <c r="H442" s="215"/>
      <c r="I442" s="457"/>
    </row>
    <row r="443" spans="1:9" ht="24.95" customHeight="1" x14ac:dyDescent="0.2">
      <c r="A443" s="167" t="s">
        <v>896</v>
      </c>
      <c r="B443" s="167" t="s">
        <v>1145</v>
      </c>
      <c r="C443" s="168" t="s">
        <v>5253</v>
      </c>
      <c r="D443" s="169" t="s">
        <v>5254</v>
      </c>
      <c r="E443" s="170" t="s">
        <v>125</v>
      </c>
      <c r="F443" s="171">
        <v>1260.5999999999999</v>
      </c>
      <c r="G443" s="117"/>
      <c r="H443" s="172">
        <f>ROUND(G443*F443,2)</f>
        <v>0</v>
      </c>
      <c r="I443" s="458" t="s">
        <v>986</v>
      </c>
    </row>
    <row r="444" spans="1:9" ht="24" x14ac:dyDescent="0.2">
      <c r="A444" s="175"/>
      <c r="B444" s="221" t="s">
        <v>1079</v>
      </c>
      <c r="C444" s="209"/>
      <c r="D444" s="227" t="s">
        <v>5255</v>
      </c>
      <c r="E444" s="209"/>
      <c r="F444" s="209"/>
      <c r="G444" s="209"/>
      <c r="H444" s="209"/>
      <c r="I444" s="455"/>
    </row>
    <row r="445" spans="1:9" ht="12" x14ac:dyDescent="0.2">
      <c r="A445" s="178"/>
      <c r="B445" s="221" t="s">
        <v>985</v>
      </c>
      <c r="C445" s="215"/>
      <c r="D445" s="214" t="s">
        <v>11275</v>
      </c>
      <c r="E445" s="215"/>
      <c r="F445" s="216">
        <v>1260.5999999999999</v>
      </c>
      <c r="G445" s="215"/>
      <c r="H445" s="215"/>
      <c r="I445" s="457"/>
    </row>
    <row r="446" spans="1:9" ht="24.95" customHeight="1" x14ac:dyDescent="0.2">
      <c r="A446" s="167" t="s">
        <v>898</v>
      </c>
      <c r="B446" s="167" t="s">
        <v>1145</v>
      </c>
      <c r="C446" s="168" t="s">
        <v>5257</v>
      </c>
      <c r="D446" s="169" t="s">
        <v>5258</v>
      </c>
      <c r="E446" s="170" t="s">
        <v>125</v>
      </c>
      <c r="F446" s="171">
        <v>1778.7</v>
      </c>
      <c r="G446" s="117"/>
      <c r="H446" s="172">
        <f>ROUND(G446*F446,2)</f>
        <v>0</v>
      </c>
      <c r="I446" s="458" t="s">
        <v>986</v>
      </c>
    </row>
    <row r="447" spans="1:9" ht="24" x14ac:dyDescent="0.2">
      <c r="A447" s="175"/>
      <c r="B447" s="221" t="s">
        <v>1079</v>
      </c>
      <c r="C447" s="209"/>
      <c r="D447" s="227" t="s">
        <v>5255</v>
      </c>
      <c r="E447" s="209"/>
      <c r="F447" s="209"/>
      <c r="G447" s="209"/>
      <c r="H447" s="209"/>
      <c r="I447" s="455"/>
    </row>
    <row r="448" spans="1:9" ht="12" x14ac:dyDescent="0.2">
      <c r="A448" s="178"/>
      <c r="B448" s="221" t="s">
        <v>985</v>
      </c>
      <c r="C448" s="215"/>
      <c r="D448" s="214" t="s">
        <v>11276</v>
      </c>
      <c r="E448" s="215"/>
      <c r="F448" s="216">
        <v>1778.7</v>
      </c>
      <c r="G448" s="215"/>
      <c r="H448" s="215"/>
      <c r="I448" s="457"/>
    </row>
    <row r="449" spans="1:9" ht="24.95" customHeight="1" x14ac:dyDescent="0.2">
      <c r="A449" s="278" t="s">
        <v>900</v>
      </c>
      <c r="B449" s="278" t="s">
        <v>979</v>
      </c>
      <c r="C449" s="279" t="s">
        <v>5264</v>
      </c>
      <c r="D449" s="280" t="s">
        <v>5265</v>
      </c>
      <c r="E449" s="281" t="s">
        <v>125</v>
      </c>
      <c r="F449" s="282">
        <v>87</v>
      </c>
      <c r="G449" s="67"/>
      <c r="H449" s="254">
        <f>ROUND(G449*F449,2)</f>
        <v>0</v>
      </c>
      <c r="I449" s="459" t="s">
        <v>982</v>
      </c>
    </row>
    <row r="450" spans="1:9" ht="12" x14ac:dyDescent="0.2">
      <c r="A450" s="175"/>
      <c r="B450" s="454" t="s">
        <v>983</v>
      </c>
      <c r="C450" s="209"/>
      <c r="D450" s="180" t="s">
        <v>5266</v>
      </c>
      <c r="E450" s="209"/>
      <c r="F450" s="209"/>
      <c r="G450" s="209"/>
      <c r="H450" s="209"/>
      <c r="I450" s="455"/>
    </row>
    <row r="451" spans="1:9" ht="12" x14ac:dyDescent="0.2">
      <c r="A451" s="177"/>
      <c r="B451" s="221" t="s">
        <v>985</v>
      </c>
      <c r="C451" s="210" t="s">
        <v>986</v>
      </c>
      <c r="D451" s="211" t="s">
        <v>11277</v>
      </c>
      <c r="E451" s="212"/>
      <c r="F451" s="210" t="s">
        <v>986</v>
      </c>
      <c r="G451" s="212"/>
      <c r="H451" s="212"/>
      <c r="I451" s="456"/>
    </row>
    <row r="452" spans="1:9" ht="12" x14ac:dyDescent="0.2">
      <c r="A452" s="177"/>
      <c r="B452" s="221" t="s">
        <v>985</v>
      </c>
      <c r="C452" s="210" t="s">
        <v>986</v>
      </c>
      <c r="D452" s="211" t="s">
        <v>11278</v>
      </c>
      <c r="E452" s="212"/>
      <c r="F452" s="210" t="s">
        <v>986</v>
      </c>
      <c r="G452" s="212"/>
      <c r="H452" s="212"/>
      <c r="I452" s="456"/>
    </row>
    <row r="453" spans="1:9" ht="12" x14ac:dyDescent="0.2">
      <c r="A453" s="178"/>
      <c r="B453" s="221" t="s">
        <v>985</v>
      </c>
      <c r="C453" s="213" t="s">
        <v>986</v>
      </c>
      <c r="D453" s="214" t="s">
        <v>882</v>
      </c>
      <c r="E453" s="215"/>
      <c r="F453" s="216">
        <v>25</v>
      </c>
      <c r="G453" s="215"/>
      <c r="H453" s="215"/>
      <c r="I453" s="457"/>
    </row>
    <row r="454" spans="1:9" ht="12" x14ac:dyDescent="0.2">
      <c r="A454" s="177"/>
      <c r="B454" s="221" t="s">
        <v>985</v>
      </c>
      <c r="C454" s="210" t="s">
        <v>986</v>
      </c>
      <c r="D454" s="211" t="s">
        <v>5267</v>
      </c>
      <c r="E454" s="212"/>
      <c r="F454" s="210" t="s">
        <v>986</v>
      </c>
      <c r="G454" s="212"/>
      <c r="H454" s="212"/>
      <c r="I454" s="456"/>
    </row>
    <row r="455" spans="1:9" ht="12" x14ac:dyDescent="0.2">
      <c r="A455" s="177"/>
      <c r="B455" s="221" t="s">
        <v>985</v>
      </c>
      <c r="C455" s="210" t="s">
        <v>986</v>
      </c>
      <c r="D455" s="211" t="s">
        <v>11279</v>
      </c>
      <c r="E455" s="212"/>
      <c r="F455" s="210" t="s">
        <v>986</v>
      </c>
      <c r="G455" s="212"/>
      <c r="H455" s="212"/>
      <c r="I455" s="456"/>
    </row>
    <row r="456" spans="1:9" ht="12" x14ac:dyDescent="0.2">
      <c r="A456" s="178"/>
      <c r="B456" s="221" t="s">
        <v>985</v>
      </c>
      <c r="C456" s="213" t="s">
        <v>986</v>
      </c>
      <c r="D456" s="214" t="s">
        <v>48</v>
      </c>
      <c r="E456" s="215"/>
      <c r="F456" s="216">
        <v>62</v>
      </c>
      <c r="G456" s="215"/>
      <c r="H456" s="215"/>
      <c r="I456" s="457"/>
    </row>
    <row r="457" spans="1:9" ht="12" x14ac:dyDescent="0.2">
      <c r="A457" s="179"/>
      <c r="B457" s="221" t="s">
        <v>985</v>
      </c>
      <c r="C457" s="217" t="s">
        <v>986</v>
      </c>
      <c r="D457" s="218" t="s">
        <v>1023</v>
      </c>
      <c r="E457" s="219"/>
      <c r="F457" s="220">
        <v>87</v>
      </c>
      <c r="G457" s="219"/>
      <c r="H457" s="219"/>
      <c r="I457" s="460"/>
    </row>
    <row r="458" spans="1:9" ht="24.95" customHeight="1" x14ac:dyDescent="0.2">
      <c r="A458" s="167" t="s">
        <v>902</v>
      </c>
      <c r="B458" s="167" t="s">
        <v>1145</v>
      </c>
      <c r="C458" s="168" t="s">
        <v>11280</v>
      </c>
      <c r="D458" s="169" t="s">
        <v>11281</v>
      </c>
      <c r="E458" s="170" t="s">
        <v>125</v>
      </c>
      <c r="F458" s="171">
        <v>27.5</v>
      </c>
      <c r="G458" s="117"/>
      <c r="H458" s="172">
        <f>ROUND(G458*F458,2)</f>
        <v>0</v>
      </c>
      <c r="I458" s="458" t="s">
        <v>986</v>
      </c>
    </row>
    <row r="459" spans="1:9" ht="24" x14ac:dyDescent="0.2">
      <c r="A459" s="175"/>
      <c r="B459" s="221" t="s">
        <v>1079</v>
      </c>
      <c r="C459" s="209"/>
      <c r="D459" s="227" t="s">
        <v>5255</v>
      </c>
      <c r="E459" s="209"/>
      <c r="F459" s="209"/>
      <c r="G459" s="209"/>
      <c r="H459" s="209"/>
      <c r="I459" s="455"/>
    </row>
    <row r="460" spans="1:9" ht="12" x14ac:dyDescent="0.2">
      <c r="A460" s="178"/>
      <c r="B460" s="221" t="s">
        <v>985</v>
      </c>
      <c r="C460" s="215"/>
      <c r="D460" s="214" t="s">
        <v>8212</v>
      </c>
      <c r="E460" s="215"/>
      <c r="F460" s="216">
        <v>27.5</v>
      </c>
      <c r="G460" s="215"/>
      <c r="H460" s="215"/>
      <c r="I460" s="457"/>
    </row>
    <row r="461" spans="1:9" ht="24.95" customHeight="1" x14ac:dyDescent="0.2">
      <c r="A461" s="167" t="s">
        <v>904</v>
      </c>
      <c r="B461" s="167" t="s">
        <v>1145</v>
      </c>
      <c r="C461" s="168" t="s">
        <v>5273</v>
      </c>
      <c r="D461" s="169" t="s">
        <v>5274</v>
      </c>
      <c r="E461" s="170" t="s">
        <v>125</v>
      </c>
      <c r="F461" s="171">
        <v>68.2</v>
      </c>
      <c r="G461" s="117"/>
      <c r="H461" s="172">
        <f>ROUND(G461*F461,2)</f>
        <v>0</v>
      </c>
      <c r="I461" s="458" t="s">
        <v>986</v>
      </c>
    </row>
    <row r="462" spans="1:9" ht="24" x14ac:dyDescent="0.2">
      <c r="A462" s="175"/>
      <c r="B462" s="221" t="s">
        <v>1079</v>
      </c>
      <c r="C462" s="209"/>
      <c r="D462" s="227" t="s">
        <v>5255</v>
      </c>
      <c r="E462" s="209"/>
      <c r="F462" s="209"/>
      <c r="G462" s="209"/>
      <c r="H462" s="209"/>
      <c r="I462" s="455"/>
    </row>
    <row r="463" spans="1:9" ht="12" x14ac:dyDescent="0.2">
      <c r="A463" s="178"/>
      <c r="B463" s="221" t="s">
        <v>985</v>
      </c>
      <c r="C463" s="215"/>
      <c r="D463" s="214" t="s">
        <v>5195</v>
      </c>
      <c r="E463" s="215"/>
      <c r="F463" s="216">
        <v>68.2</v>
      </c>
      <c r="G463" s="215"/>
      <c r="H463" s="215"/>
      <c r="I463" s="457"/>
    </row>
    <row r="464" spans="1:9" ht="24.95" customHeight="1" x14ac:dyDescent="0.2">
      <c r="A464" s="278" t="s">
        <v>906</v>
      </c>
      <c r="B464" s="278" t="s">
        <v>979</v>
      </c>
      <c r="C464" s="279" t="s">
        <v>8188</v>
      </c>
      <c r="D464" s="280" t="s">
        <v>8189</v>
      </c>
      <c r="E464" s="281" t="s">
        <v>125</v>
      </c>
      <c r="F464" s="282">
        <v>115</v>
      </c>
      <c r="G464" s="67"/>
      <c r="H464" s="254">
        <f>ROUND(G464*F464,2)</f>
        <v>0</v>
      </c>
      <c r="I464" s="459" t="s">
        <v>982</v>
      </c>
    </row>
    <row r="465" spans="1:9" ht="12" x14ac:dyDescent="0.2">
      <c r="A465" s="175"/>
      <c r="B465" s="454" t="s">
        <v>983</v>
      </c>
      <c r="C465" s="209"/>
      <c r="D465" s="180" t="s">
        <v>8190</v>
      </c>
      <c r="E465" s="209"/>
      <c r="F465" s="209"/>
      <c r="G465" s="209"/>
      <c r="H465" s="209"/>
      <c r="I465" s="455"/>
    </row>
    <row r="466" spans="1:9" ht="12" x14ac:dyDescent="0.2">
      <c r="A466" s="177"/>
      <c r="B466" s="221" t="s">
        <v>985</v>
      </c>
      <c r="C466" s="210" t="s">
        <v>986</v>
      </c>
      <c r="D466" s="211" t="s">
        <v>8191</v>
      </c>
      <c r="E466" s="212"/>
      <c r="F466" s="210" t="s">
        <v>986</v>
      </c>
      <c r="G466" s="212"/>
      <c r="H466" s="212"/>
      <c r="I466" s="456"/>
    </row>
    <row r="467" spans="1:9" ht="12" x14ac:dyDescent="0.2">
      <c r="A467" s="177"/>
      <c r="B467" s="221" t="s">
        <v>985</v>
      </c>
      <c r="C467" s="210" t="s">
        <v>986</v>
      </c>
      <c r="D467" s="211" t="s">
        <v>11282</v>
      </c>
      <c r="E467" s="212"/>
      <c r="F467" s="210" t="s">
        <v>986</v>
      </c>
      <c r="G467" s="212"/>
      <c r="H467" s="212"/>
      <c r="I467" s="456"/>
    </row>
    <row r="468" spans="1:9" ht="12" x14ac:dyDescent="0.2">
      <c r="A468" s="178"/>
      <c r="B468" s="221" t="s">
        <v>985</v>
      </c>
      <c r="C468" s="213" t="s">
        <v>986</v>
      </c>
      <c r="D468" s="214" t="s">
        <v>893</v>
      </c>
      <c r="E468" s="215"/>
      <c r="F468" s="216">
        <v>32</v>
      </c>
      <c r="G468" s="215"/>
      <c r="H468" s="215"/>
      <c r="I468" s="457"/>
    </row>
    <row r="469" spans="1:9" ht="12" x14ac:dyDescent="0.2">
      <c r="A469" s="181"/>
      <c r="B469" s="221" t="s">
        <v>985</v>
      </c>
      <c r="C469" s="223" t="s">
        <v>986</v>
      </c>
      <c r="D469" s="224" t="s">
        <v>988</v>
      </c>
      <c r="E469" s="225"/>
      <c r="F469" s="226">
        <v>32</v>
      </c>
      <c r="G469" s="225"/>
      <c r="H469" s="225"/>
      <c r="I469" s="463"/>
    </row>
    <row r="470" spans="1:9" ht="12" x14ac:dyDescent="0.2">
      <c r="A470" s="177"/>
      <c r="B470" s="221" t="s">
        <v>985</v>
      </c>
      <c r="C470" s="210" t="s">
        <v>986</v>
      </c>
      <c r="D470" s="211" t="s">
        <v>8195</v>
      </c>
      <c r="E470" s="212"/>
      <c r="F470" s="210" t="s">
        <v>986</v>
      </c>
      <c r="G470" s="212"/>
      <c r="H470" s="212"/>
      <c r="I470" s="456"/>
    </row>
    <row r="471" spans="1:9" ht="12" x14ac:dyDescent="0.2">
      <c r="A471" s="177"/>
      <c r="B471" s="221" t="s">
        <v>985</v>
      </c>
      <c r="C471" s="210" t="s">
        <v>986</v>
      </c>
      <c r="D471" s="211" t="s">
        <v>11283</v>
      </c>
      <c r="E471" s="212"/>
      <c r="F471" s="210" t="s">
        <v>986</v>
      </c>
      <c r="G471" s="212"/>
      <c r="H471" s="212"/>
      <c r="I471" s="456"/>
    </row>
    <row r="472" spans="1:9" ht="12" x14ac:dyDescent="0.2">
      <c r="A472" s="178"/>
      <c r="B472" s="221" t="s">
        <v>985</v>
      </c>
      <c r="C472" s="213" t="s">
        <v>986</v>
      </c>
      <c r="D472" s="214" t="s">
        <v>2737</v>
      </c>
      <c r="E472" s="215"/>
      <c r="F472" s="216">
        <v>83</v>
      </c>
      <c r="G472" s="215"/>
      <c r="H472" s="215"/>
      <c r="I472" s="457"/>
    </row>
    <row r="473" spans="1:9" ht="12" x14ac:dyDescent="0.2">
      <c r="A473" s="181"/>
      <c r="B473" s="221" t="s">
        <v>985</v>
      </c>
      <c r="C473" s="223" t="s">
        <v>986</v>
      </c>
      <c r="D473" s="224" t="s">
        <v>988</v>
      </c>
      <c r="E473" s="225"/>
      <c r="F473" s="226">
        <v>83</v>
      </c>
      <c r="G473" s="225"/>
      <c r="H473" s="225"/>
      <c r="I473" s="463"/>
    </row>
    <row r="474" spans="1:9" ht="12" x14ac:dyDescent="0.2">
      <c r="A474" s="179"/>
      <c r="B474" s="221" t="s">
        <v>985</v>
      </c>
      <c r="C474" s="217" t="s">
        <v>986</v>
      </c>
      <c r="D474" s="218" t="s">
        <v>1023</v>
      </c>
      <c r="E474" s="219"/>
      <c r="F474" s="220">
        <v>115</v>
      </c>
      <c r="G474" s="219"/>
      <c r="H474" s="219"/>
      <c r="I474" s="460"/>
    </row>
    <row r="475" spans="1:9" ht="24.95" customHeight="1" x14ac:dyDescent="0.2">
      <c r="A475" s="167" t="s">
        <v>908</v>
      </c>
      <c r="B475" s="167" t="s">
        <v>1145</v>
      </c>
      <c r="C475" s="168" t="s">
        <v>8197</v>
      </c>
      <c r="D475" s="169" t="s">
        <v>8198</v>
      </c>
      <c r="E475" s="170" t="s">
        <v>125</v>
      </c>
      <c r="F475" s="171">
        <v>35.200000000000003</v>
      </c>
      <c r="G475" s="117"/>
      <c r="H475" s="172">
        <f>ROUND(G475*F475,2)</f>
        <v>0</v>
      </c>
      <c r="I475" s="458" t="s">
        <v>982</v>
      </c>
    </row>
    <row r="476" spans="1:9" ht="12" x14ac:dyDescent="0.2">
      <c r="A476" s="178"/>
      <c r="B476" s="221" t="s">
        <v>985</v>
      </c>
      <c r="C476" s="215"/>
      <c r="D476" s="214" t="s">
        <v>8360</v>
      </c>
      <c r="E476" s="215"/>
      <c r="F476" s="216">
        <v>35.200000000000003</v>
      </c>
      <c r="G476" s="215"/>
      <c r="H476" s="215"/>
      <c r="I476" s="457"/>
    </row>
    <row r="477" spans="1:9" ht="24.95" customHeight="1" x14ac:dyDescent="0.2">
      <c r="A477" s="167" t="s">
        <v>910</v>
      </c>
      <c r="B477" s="167" t="s">
        <v>1145</v>
      </c>
      <c r="C477" s="168" t="s">
        <v>8200</v>
      </c>
      <c r="D477" s="169" t="s">
        <v>8201</v>
      </c>
      <c r="E477" s="170" t="s">
        <v>125</v>
      </c>
      <c r="F477" s="171">
        <v>91.3</v>
      </c>
      <c r="G477" s="117"/>
      <c r="H477" s="172">
        <f>ROUND(G477*F477,2)</f>
        <v>0</v>
      </c>
      <c r="I477" s="458" t="s">
        <v>986</v>
      </c>
    </row>
    <row r="478" spans="1:9" ht="36" x14ac:dyDescent="0.2">
      <c r="A478" s="175"/>
      <c r="B478" s="221" t="s">
        <v>1079</v>
      </c>
      <c r="C478" s="209"/>
      <c r="D478" s="227" t="s">
        <v>5243</v>
      </c>
      <c r="E478" s="209"/>
      <c r="F478" s="209"/>
      <c r="G478" s="209"/>
      <c r="H478" s="209"/>
      <c r="I478" s="455"/>
    </row>
    <row r="479" spans="1:9" ht="12" x14ac:dyDescent="0.2">
      <c r="A479" s="178"/>
      <c r="B479" s="221" t="s">
        <v>985</v>
      </c>
      <c r="C479" s="215"/>
      <c r="D479" s="214" t="s">
        <v>5198</v>
      </c>
      <c r="E479" s="215"/>
      <c r="F479" s="216">
        <v>91.3</v>
      </c>
      <c r="G479" s="215"/>
      <c r="H479" s="215"/>
      <c r="I479" s="457"/>
    </row>
    <row r="480" spans="1:9" ht="24.95" customHeight="1" x14ac:dyDescent="0.2">
      <c r="A480" s="278" t="s">
        <v>912</v>
      </c>
      <c r="B480" s="278" t="s">
        <v>979</v>
      </c>
      <c r="C480" s="279" t="s">
        <v>5275</v>
      </c>
      <c r="D480" s="280" t="s">
        <v>5276</v>
      </c>
      <c r="E480" s="281" t="s">
        <v>125</v>
      </c>
      <c r="F480" s="282">
        <v>1822</v>
      </c>
      <c r="G480" s="67"/>
      <c r="H480" s="254">
        <f>ROUND(G480*F480,2)</f>
        <v>0</v>
      </c>
      <c r="I480" s="459" t="s">
        <v>982</v>
      </c>
    </row>
    <row r="481" spans="1:9" ht="9" customHeight="1" x14ac:dyDescent="0.2">
      <c r="A481" s="566"/>
      <c r="B481" s="569" t="s">
        <v>983</v>
      </c>
      <c r="C481" s="56"/>
      <c r="D481" s="166" t="s">
        <v>5277</v>
      </c>
      <c r="E481" s="56"/>
      <c r="F481" s="56"/>
      <c r="G481" s="56"/>
      <c r="H481" s="56"/>
      <c r="I481" s="310"/>
    </row>
    <row r="482" spans="1:9" ht="9" customHeight="1" x14ac:dyDescent="0.2">
      <c r="A482" s="464"/>
      <c r="B482" s="465" t="s">
        <v>985</v>
      </c>
      <c r="C482" s="466" t="s">
        <v>986</v>
      </c>
      <c r="D482" s="467" t="s">
        <v>5278</v>
      </c>
      <c r="E482" s="468"/>
      <c r="F482" s="466" t="s">
        <v>986</v>
      </c>
      <c r="G482" s="468"/>
      <c r="H482" s="468"/>
      <c r="I482" s="469"/>
    </row>
    <row r="483" spans="1:9" ht="9" customHeight="1" x14ac:dyDescent="0.2">
      <c r="A483" s="464"/>
      <c r="B483" s="465" t="s">
        <v>985</v>
      </c>
      <c r="C483" s="466" t="s">
        <v>986</v>
      </c>
      <c r="D483" s="467" t="s">
        <v>11284</v>
      </c>
      <c r="E483" s="468"/>
      <c r="F483" s="466" t="s">
        <v>986</v>
      </c>
      <c r="G483" s="468"/>
      <c r="H483" s="468"/>
      <c r="I483" s="469"/>
    </row>
    <row r="484" spans="1:9" ht="9" customHeight="1" x14ac:dyDescent="0.2">
      <c r="A484" s="417"/>
      <c r="B484" s="465" t="s">
        <v>985</v>
      </c>
      <c r="C484" s="419" t="s">
        <v>986</v>
      </c>
      <c r="D484" s="420" t="s">
        <v>3860</v>
      </c>
      <c r="E484" s="421"/>
      <c r="F484" s="422">
        <v>160</v>
      </c>
      <c r="G484" s="421"/>
      <c r="H484" s="421"/>
      <c r="I484" s="470"/>
    </row>
    <row r="485" spans="1:9" ht="9" customHeight="1" x14ac:dyDescent="0.2">
      <c r="A485" s="464"/>
      <c r="B485" s="465" t="s">
        <v>985</v>
      </c>
      <c r="C485" s="466" t="s">
        <v>986</v>
      </c>
      <c r="D485" s="467" t="s">
        <v>11285</v>
      </c>
      <c r="E485" s="468"/>
      <c r="F485" s="466" t="s">
        <v>986</v>
      </c>
      <c r="G485" s="468"/>
      <c r="H485" s="468"/>
      <c r="I485" s="469"/>
    </row>
    <row r="486" spans="1:9" ht="9" customHeight="1" x14ac:dyDescent="0.2">
      <c r="A486" s="417"/>
      <c r="B486" s="465" t="s">
        <v>985</v>
      </c>
      <c r="C486" s="419" t="s">
        <v>986</v>
      </c>
      <c r="D486" s="420" t="s">
        <v>3968</v>
      </c>
      <c r="E486" s="421"/>
      <c r="F486" s="422">
        <v>187</v>
      </c>
      <c r="G486" s="421"/>
      <c r="H486" s="421"/>
      <c r="I486" s="470"/>
    </row>
    <row r="487" spans="1:9" ht="9" customHeight="1" x14ac:dyDescent="0.2">
      <c r="A487" s="464"/>
      <c r="B487" s="465" t="s">
        <v>985</v>
      </c>
      <c r="C487" s="466" t="s">
        <v>986</v>
      </c>
      <c r="D487" s="467" t="s">
        <v>11286</v>
      </c>
      <c r="E487" s="468"/>
      <c r="F487" s="466" t="s">
        <v>986</v>
      </c>
      <c r="G487" s="468"/>
      <c r="H487" s="468"/>
      <c r="I487" s="469"/>
    </row>
    <row r="488" spans="1:9" ht="9" customHeight="1" x14ac:dyDescent="0.2">
      <c r="A488" s="417"/>
      <c r="B488" s="465" t="s">
        <v>985</v>
      </c>
      <c r="C488" s="419" t="s">
        <v>986</v>
      </c>
      <c r="D488" s="420" t="s">
        <v>11287</v>
      </c>
      <c r="E488" s="421"/>
      <c r="F488" s="422">
        <v>260</v>
      </c>
      <c r="G488" s="421"/>
      <c r="H488" s="421"/>
      <c r="I488" s="470"/>
    </row>
    <row r="489" spans="1:9" ht="9" customHeight="1" x14ac:dyDescent="0.2">
      <c r="A489" s="464"/>
      <c r="B489" s="465" t="s">
        <v>985</v>
      </c>
      <c r="C489" s="466" t="s">
        <v>986</v>
      </c>
      <c r="D489" s="467" t="s">
        <v>11288</v>
      </c>
      <c r="E489" s="468"/>
      <c r="F489" s="466" t="s">
        <v>986</v>
      </c>
      <c r="G489" s="468"/>
      <c r="H489" s="468"/>
      <c r="I489" s="469"/>
    </row>
    <row r="490" spans="1:9" ht="9" customHeight="1" x14ac:dyDescent="0.2">
      <c r="A490" s="417"/>
      <c r="B490" s="465" t="s">
        <v>985</v>
      </c>
      <c r="C490" s="419" t="s">
        <v>986</v>
      </c>
      <c r="D490" s="420" t="s">
        <v>4102</v>
      </c>
      <c r="E490" s="421"/>
      <c r="F490" s="422">
        <v>211</v>
      </c>
      <c r="G490" s="421"/>
      <c r="H490" s="421"/>
      <c r="I490" s="470"/>
    </row>
    <row r="491" spans="1:9" ht="9" customHeight="1" x14ac:dyDescent="0.2">
      <c r="A491" s="464"/>
      <c r="B491" s="465" t="s">
        <v>985</v>
      </c>
      <c r="C491" s="466" t="s">
        <v>986</v>
      </c>
      <c r="D491" s="467" t="s">
        <v>11289</v>
      </c>
      <c r="E491" s="468"/>
      <c r="F491" s="466" t="s">
        <v>986</v>
      </c>
      <c r="G491" s="468"/>
      <c r="H491" s="468"/>
      <c r="I491" s="469"/>
    </row>
    <row r="492" spans="1:9" ht="9" customHeight="1" x14ac:dyDescent="0.2">
      <c r="A492" s="417"/>
      <c r="B492" s="465" t="s">
        <v>985</v>
      </c>
      <c r="C492" s="419" t="s">
        <v>986</v>
      </c>
      <c r="D492" s="420" t="s">
        <v>3671</v>
      </c>
      <c r="E492" s="421"/>
      <c r="F492" s="422">
        <v>121</v>
      </c>
      <c r="G492" s="421"/>
      <c r="H492" s="421"/>
      <c r="I492" s="470"/>
    </row>
    <row r="493" spans="1:9" ht="9" customHeight="1" x14ac:dyDescent="0.2">
      <c r="A493" s="464"/>
      <c r="B493" s="465" t="s">
        <v>985</v>
      </c>
      <c r="C493" s="466" t="s">
        <v>986</v>
      </c>
      <c r="D493" s="467" t="s">
        <v>11290</v>
      </c>
      <c r="E493" s="468"/>
      <c r="F493" s="466" t="s">
        <v>986</v>
      </c>
      <c r="G493" s="468"/>
      <c r="H493" s="468"/>
      <c r="I493" s="469"/>
    </row>
    <row r="494" spans="1:9" ht="9" customHeight="1" x14ac:dyDescent="0.2">
      <c r="A494" s="417"/>
      <c r="B494" s="465" t="s">
        <v>985</v>
      </c>
      <c r="C494" s="419" t="s">
        <v>986</v>
      </c>
      <c r="D494" s="420" t="s">
        <v>4292</v>
      </c>
      <c r="E494" s="421"/>
      <c r="F494" s="422">
        <v>245</v>
      </c>
      <c r="G494" s="421"/>
      <c r="H494" s="421"/>
      <c r="I494" s="470"/>
    </row>
    <row r="495" spans="1:9" ht="9" customHeight="1" x14ac:dyDescent="0.2">
      <c r="A495" s="464"/>
      <c r="B495" s="465" t="s">
        <v>985</v>
      </c>
      <c r="C495" s="466" t="s">
        <v>986</v>
      </c>
      <c r="D495" s="467" t="s">
        <v>11291</v>
      </c>
      <c r="E495" s="468"/>
      <c r="F495" s="466" t="s">
        <v>986</v>
      </c>
      <c r="G495" s="468"/>
      <c r="H495" s="468"/>
      <c r="I495" s="469"/>
    </row>
    <row r="496" spans="1:9" ht="9" customHeight="1" x14ac:dyDescent="0.2">
      <c r="A496" s="417"/>
      <c r="B496" s="465" t="s">
        <v>985</v>
      </c>
      <c r="C496" s="419" t="s">
        <v>986</v>
      </c>
      <c r="D496" s="420" t="s">
        <v>3715</v>
      </c>
      <c r="E496" s="421"/>
      <c r="F496" s="422">
        <v>128</v>
      </c>
      <c r="G496" s="421"/>
      <c r="H496" s="421"/>
      <c r="I496" s="470"/>
    </row>
    <row r="497" spans="1:9" ht="9" customHeight="1" x14ac:dyDescent="0.2">
      <c r="A497" s="464"/>
      <c r="B497" s="465" t="s">
        <v>985</v>
      </c>
      <c r="C497" s="466" t="s">
        <v>986</v>
      </c>
      <c r="D497" s="467" t="s">
        <v>11292</v>
      </c>
      <c r="E497" s="468"/>
      <c r="F497" s="466" t="s">
        <v>986</v>
      </c>
      <c r="G497" s="468"/>
      <c r="H497" s="468"/>
      <c r="I497" s="469"/>
    </row>
    <row r="498" spans="1:9" ht="9" customHeight="1" x14ac:dyDescent="0.2">
      <c r="A498" s="417"/>
      <c r="B498" s="465" t="s">
        <v>985</v>
      </c>
      <c r="C498" s="419" t="s">
        <v>986</v>
      </c>
      <c r="D498" s="420" t="s">
        <v>2725</v>
      </c>
      <c r="E498" s="421"/>
      <c r="F498" s="422">
        <v>76</v>
      </c>
      <c r="G498" s="421"/>
      <c r="H498" s="421"/>
      <c r="I498" s="470"/>
    </row>
    <row r="499" spans="1:9" ht="9" customHeight="1" x14ac:dyDescent="0.2">
      <c r="A499" s="464"/>
      <c r="B499" s="465" t="s">
        <v>985</v>
      </c>
      <c r="C499" s="466" t="s">
        <v>986</v>
      </c>
      <c r="D499" s="467" t="s">
        <v>11293</v>
      </c>
      <c r="E499" s="468"/>
      <c r="F499" s="466" t="s">
        <v>986</v>
      </c>
      <c r="G499" s="468"/>
      <c r="H499" s="468"/>
      <c r="I499" s="469"/>
    </row>
    <row r="500" spans="1:9" ht="9" customHeight="1" x14ac:dyDescent="0.2">
      <c r="A500" s="417"/>
      <c r="B500" s="465" t="s">
        <v>985</v>
      </c>
      <c r="C500" s="419" t="s">
        <v>986</v>
      </c>
      <c r="D500" s="420" t="s">
        <v>2742</v>
      </c>
      <c r="E500" s="421"/>
      <c r="F500" s="422">
        <v>86</v>
      </c>
      <c r="G500" s="421"/>
      <c r="H500" s="421"/>
      <c r="I500" s="470"/>
    </row>
    <row r="501" spans="1:9" ht="9" customHeight="1" x14ac:dyDescent="0.2">
      <c r="A501" s="464"/>
      <c r="B501" s="465" t="s">
        <v>985</v>
      </c>
      <c r="C501" s="466" t="s">
        <v>986</v>
      </c>
      <c r="D501" s="467" t="s">
        <v>11294</v>
      </c>
      <c r="E501" s="468"/>
      <c r="F501" s="466" t="s">
        <v>986</v>
      </c>
      <c r="G501" s="468"/>
      <c r="H501" s="468"/>
      <c r="I501" s="469"/>
    </row>
    <row r="502" spans="1:9" ht="9" customHeight="1" x14ac:dyDescent="0.2">
      <c r="A502" s="417"/>
      <c r="B502" s="465" t="s">
        <v>985</v>
      </c>
      <c r="C502" s="419" t="s">
        <v>986</v>
      </c>
      <c r="D502" s="420" t="s">
        <v>52</v>
      </c>
      <c r="E502" s="421"/>
      <c r="F502" s="422">
        <v>94</v>
      </c>
      <c r="G502" s="421"/>
      <c r="H502" s="421"/>
      <c r="I502" s="470"/>
    </row>
    <row r="503" spans="1:9" ht="9" customHeight="1" x14ac:dyDescent="0.2">
      <c r="A503" s="464"/>
      <c r="B503" s="465" t="s">
        <v>985</v>
      </c>
      <c r="C503" s="466" t="s">
        <v>986</v>
      </c>
      <c r="D503" s="467" t="s">
        <v>11295</v>
      </c>
      <c r="E503" s="468"/>
      <c r="F503" s="466" t="s">
        <v>986</v>
      </c>
      <c r="G503" s="468"/>
      <c r="H503" s="468"/>
      <c r="I503" s="469"/>
    </row>
    <row r="504" spans="1:9" ht="9" customHeight="1" x14ac:dyDescent="0.2">
      <c r="A504" s="417"/>
      <c r="B504" s="465" t="s">
        <v>985</v>
      </c>
      <c r="C504" s="419" t="s">
        <v>986</v>
      </c>
      <c r="D504" s="420" t="s">
        <v>3811</v>
      </c>
      <c r="E504" s="421"/>
      <c r="F504" s="422">
        <v>148</v>
      </c>
      <c r="G504" s="421"/>
      <c r="H504" s="421"/>
      <c r="I504" s="470"/>
    </row>
    <row r="505" spans="1:9" ht="9" customHeight="1" x14ac:dyDescent="0.2">
      <c r="A505" s="464"/>
      <c r="B505" s="465" t="s">
        <v>985</v>
      </c>
      <c r="C505" s="466" t="s">
        <v>986</v>
      </c>
      <c r="D505" s="467" t="s">
        <v>11296</v>
      </c>
      <c r="E505" s="468"/>
      <c r="F505" s="466" t="s">
        <v>986</v>
      </c>
      <c r="G505" s="468"/>
      <c r="H505" s="468"/>
      <c r="I505" s="469"/>
    </row>
    <row r="506" spans="1:9" ht="9" customHeight="1" x14ac:dyDescent="0.2">
      <c r="A506" s="417"/>
      <c r="B506" s="465" t="s">
        <v>985</v>
      </c>
      <c r="C506" s="419" t="s">
        <v>986</v>
      </c>
      <c r="D506" s="420" t="s">
        <v>862</v>
      </c>
      <c r="E506" s="421"/>
      <c r="F506" s="422">
        <v>15</v>
      </c>
      <c r="G506" s="421"/>
      <c r="H506" s="421"/>
      <c r="I506" s="470"/>
    </row>
    <row r="507" spans="1:9" ht="9" customHeight="1" x14ac:dyDescent="0.2">
      <c r="A507" s="464"/>
      <c r="B507" s="465" t="s">
        <v>985</v>
      </c>
      <c r="C507" s="466" t="s">
        <v>986</v>
      </c>
      <c r="D507" s="467" t="s">
        <v>11297</v>
      </c>
      <c r="E507" s="468"/>
      <c r="F507" s="466" t="s">
        <v>986</v>
      </c>
      <c r="G507" s="468"/>
      <c r="H507" s="468"/>
      <c r="I507" s="469"/>
    </row>
    <row r="508" spans="1:9" ht="9" customHeight="1" x14ac:dyDescent="0.2">
      <c r="A508" s="417"/>
      <c r="B508" s="465" t="s">
        <v>985</v>
      </c>
      <c r="C508" s="419" t="s">
        <v>986</v>
      </c>
      <c r="D508" s="420" t="s">
        <v>904</v>
      </c>
      <c r="E508" s="421"/>
      <c r="F508" s="422">
        <v>38</v>
      </c>
      <c r="G508" s="421"/>
      <c r="H508" s="421"/>
      <c r="I508" s="470"/>
    </row>
    <row r="509" spans="1:9" ht="9" customHeight="1" x14ac:dyDescent="0.2">
      <c r="A509" s="464"/>
      <c r="B509" s="465" t="s">
        <v>985</v>
      </c>
      <c r="C509" s="466" t="s">
        <v>986</v>
      </c>
      <c r="D509" s="467" t="s">
        <v>11298</v>
      </c>
      <c r="E509" s="468"/>
      <c r="F509" s="466" t="s">
        <v>986</v>
      </c>
      <c r="G509" s="468"/>
      <c r="H509" s="468"/>
      <c r="I509" s="469"/>
    </row>
    <row r="510" spans="1:9" ht="9" customHeight="1" x14ac:dyDescent="0.2">
      <c r="A510" s="417"/>
      <c r="B510" s="465" t="s">
        <v>985</v>
      </c>
      <c r="C510" s="419" t="s">
        <v>986</v>
      </c>
      <c r="D510" s="420" t="s">
        <v>1197</v>
      </c>
      <c r="E510" s="421"/>
      <c r="F510" s="422">
        <v>53</v>
      </c>
      <c r="G510" s="421"/>
      <c r="H510" s="421"/>
      <c r="I510" s="470"/>
    </row>
    <row r="511" spans="1:9" ht="9" customHeight="1" x14ac:dyDescent="0.2">
      <c r="A511" s="477"/>
      <c r="B511" s="465" t="s">
        <v>985</v>
      </c>
      <c r="C511" s="478" t="s">
        <v>986</v>
      </c>
      <c r="D511" s="479" t="s">
        <v>1023</v>
      </c>
      <c r="E511" s="480"/>
      <c r="F511" s="481">
        <v>1822</v>
      </c>
      <c r="G511" s="480"/>
      <c r="H511" s="480"/>
      <c r="I511" s="482"/>
    </row>
    <row r="512" spans="1:9" ht="24.95" customHeight="1" x14ac:dyDescent="0.2">
      <c r="A512" s="167" t="s">
        <v>913</v>
      </c>
      <c r="B512" s="167" t="s">
        <v>1145</v>
      </c>
      <c r="C512" s="168" t="s">
        <v>5298</v>
      </c>
      <c r="D512" s="169" t="s">
        <v>5299</v>
      </c>
      <c r="E512" s="170" t="s">
        <v>125</v>
      </c>
      <c r="F512" s="171">
        <v>2004.2</v>
      </c>
      <c r="G512" s="117"/>
      <c r="H512" s="172">
        <f>ROUND(G512*F512,2)</f>
        <v>0</v>
      </c>
      <c r="I512" s="458" t="s">
        <v>986</v>
      </c>
    </row>
    <row r="513" spans="1:9" ht="12" x14ac:dyDescent="0.2">
      <c r="A513" s="178"/>
      <c r="B513" s="221" t="s">
        <v>985</v>
      </c>
      <c r="C513" s="215"/>
      <c r="D513" s="214" t="s">
        <v>11299</v>
      </c>
      <c r="E513" s="215"/>
      <c r="F513" s="216">
        <v>2004.2</v>
      </c>
      <c r="G513" s="215"/>
      <c r="H513" s="215"/>
      <c r="I513" s="457"/>
    </row>
    <row r="514" spans="1:9" ht="24.95" customHeight="1" x14ac:dyDescent="0.2">
      <c r="A514" s="278" t="s">
        <v>914</v>
      </c>
      <c r="B514" s="278" t="s">
        <v>979</v>
      </c>
      <c r="C514" s="279" t="s">
        <v>5305</v>
      </c>
      <c r="D514" s="280" t="s">
        <v>5306</v>
      </c>
      <c r="E514" s="281" t="s">
        <v>92</v>
      </c>
      <c r="F514" s="282">
        <v>618</v>
      </c>
      <c r="G514" s="67"/>
      <c r="H514" s="254">
        <f>ROUND(G514*F514,2)</f>
        <v>0</v>
      </c>
      <c r="I514" s="459" t="s">
        <v>982</v>
      </c>
    </row>
    <row r="515" spans="1:9" ht="12" x14ac:dyDescent="0.2">
      <c r="A515" s="175"/>
      <c r="B515" s="454" t="s">
        <v>983</v>
      </c>
      <c r="C515" s="209"/>
      <c r="D515" s="180" t="s">
        <v>5307</v>
      </c>
      <c r="E515" s="209"/>
      <c r="F515" s="209"/>
      <c r="G515" s="209"/>
      <c r="H515" s="209"/>
      <c r="I515" s="455"/>
    </row>
    <row r="516" spans="1:9" ht="12" x14ac:dyDescent="0.2">
      <c r="A516" s="178"/>
      <c r="B516" s="221" t="s">
        <v>985</v>
      </c>
      <c r="C516" s="213" t="s">
        <v>986</v>
      </c>
      <c r="D516" s="214" t="s">
        <v>11300</v>
      </c>
      <c r="E516" s="215"/>
      <c r="F516" s="216">
        <v>618</v>
      </c>
      <c r="G516" s="215"/>
      <c r="H516" s="215"/>
      <c r="I516" s="457"/>
    </row>
    <row r="517" spans="1:9" ht="24.95" customHeight="1" x14ac:dyDescent="0.2">
      <c r="A517" s="278" t="s">
        <v>915</v>
      </c>
      <c r="B517" s="278" t="s">
        <v>979</v>
      </c>
      <c r="C517" s="279" t="s">
        <v>5314</v>
      </c>
      <c r="D517" s="280" t="s">
        <v>5315</v>
      </c>
      <c r="E517" s="281" t="s">
        <v>92</v>
      </c>
      <c r="F517" s="282">
        <v>10</v>
      </c>
      <c r="G517" s="67"/>
      <c r="H517" s="254">
        <f>ROUND(G517*F517,2)</f>
        <v>0</v>
      </c>
      <c r="I517" s="459" t="s">
        <v>982</v>
      </c>
    </row>
    <row r="518" spans="1:9" ht="12" x14ac:dyDescent="0.2">
      <c r="A518" s="175"/>
      <c r="B518" s="454" t="s">
        <v>983</v>
      </c>
      <c r="C518" s="209"/>
      <c r="D518" s="180" t="s">
        <v>5316</v>
      </c>
      <c r="E518" s="209"/>
      <c r="F518" s="209"/>
      <c r="G518" s="209"/>
      <c r="H518" s="209"/>
      <c r="I518" s="455"/>
    </row>
    <row r="519" spans="1:9" ht="12" x14ac:dyDescent="0.2">
      <c r="A519" s="178"/>
      <c r="B519" s="221" t="s">
        <v>985</v>
      </c>
      <c r="C519" s="213" t="s">
        <v>986</v>
      </c>
      <c r="D519" s="214" t="s">
        <v>8243</v>
      </c>
      <c r="E519" s="215"/>
      <c r="F519" s="216">
        <v>10</v>
      </c>
      <c r="G519" s="215"/>
      <c r="H519" s="215"/>
      <c r="I519" s="457"/>
    </row>
    <row r="520" spans="1:9" ht="24.95" customHeight="1" x14ac:dyDescent="0.2">
      <c r="A520" s="278" t="s">
        <v>1166</v>
      </c>
      <c r="B520" s="278" t="s">
        <v>979</v>
      </c>
      <c r="C520" s="279" t="s">
        <v>5318</v>
      </c>
      <c r="D520" s="280" t="s">
        <v>5319</v>
      </c>
      <c r="E520" s="281" t="s">
        <v>92</v>
      </c>
      <c r="F520" s="282">
        <v>22</v>
      </c>
      <c r="G520" s="67"/>
      <c r="H520" s="254">
        <f>ROUND(G520*F520,2)</f>
        <v>0</v>
      </c>
      <c r="I520" s="459" t="s">
        <v>982</v>
      </c>
    </row>
    <row r="521" spans="1:9" ht="12" x14ac:dyDescent="0.2">
      <c r="A521" s="175"/>
      <c r="B521" s="454" t="s">
        <v>983</v>
      </c>
      <c r="C521" s="209"/>
      <c r="D521" s="180" t="s">
        <v>5320</v>
      </c>
      <c r="E521" s="209"/>
      <c r="F521" s="209"/>
      <c r="G521" s="209"/>
      <c r="H521" s="209"/>
      <c r="I521" s="455"/>
    </row>
    <row r="522" spans="1:9" ht="12" x14ac:dyDescent="0.2">
      <c r="A522" s="178"/>
      <c r="B522" s="221" t="s">
        <v>985</v>
      </c>
      <c r="C522" s="213" t="s">
        <v>986</v>
      </c>
      <c r="D522" s="214" t="s">
        <v>11301</v>
      </c>
      <c r="E522" s="215"/>
      <c r="F522" s="216">
        <v>12</v>
      </c>
      <c r="G522" s="215"/>
      <c r="H522" s="215"/>
      <c r="I522" s="457"/>
    </row>
    <row r="523" spans="1:9" ht="12" x14ac:dyDescent="0.2">
      <c r="A523" s="178"/>
      <c r="B523" s="221" t="s">
        <v>985</v>
      </c>
      <c r="C523" s="213" t="s">
        <v>986</v>
      </c>
      <c r="D523" s="214" t="s">
        <v>8243</v>
      </c>
      <c r="E523" s="215"/>
      <c r="F523" s="216">
        <v>10</v>
      </c>
      <c r="G523" s="215"/>
      <c r="H523" s="215"/>
      <c r="I523" s="457"/>
    </row>
    <row r="524" spans="1:9" ht="12" x14ac:dyDescent="0.2">
      <c r="A524" s="179"/>
      <c r="B524" s="221" t="s">
        <v>985</v>
      </c>
      <c r="C524" s="217" t="s">
        <v>986</v>
      </c>
      <c r="D524" s="218" t="s">
        <v>1023</v>
      </c>
      <c r="E524" s="219"/>
      <c r="F524" s="220">
        <v>22</v>
      </c>
      <c r="G524" s="219"/>
      <c r="H524" s="219"/>
      <c r="I524" s="460"/>
    </row>
    <row r="525" spans="1:9" ht="24.95" customHeight="1" x14ac:dyDescent="0.2">
      <c r="A525" s="278" t="s">
        <v>1171</v>
      </c>
      <c r="B525" s="278" t="s">
        <v>979</v>
      </c>
      <c r="C525" s="279" t="s">
        <v>8233</v>
      </c>
      <c r="D525" s="280" t="s">
        <v>8234</v>
      </c>
      <c r="E525" s="281" t="s">
        <v>92</v>
      </c>
      <c r="F525" s="282">
        <v>30</v>
      </c>
      <c r="G525" s="67"/>
      <c r="H525" s="254">
        <f>ROUND(G525*F525,2)</f>
        <v>0</v>
      </c>
      <c r="I525" s="459" t="s">
        <v>982</v>
      </c>
    </row>
    <row r="526" spans="1:9" ht="12" x14ac:dyDescent="0.2">
      <c r="A526" s="175"/>
      <c r="B526" s="454" t="s">
        <v>983</v>
      </c>
      <c r="C526" s="209"/>
      <c r="D526" s="180" t="s">
        <v>8235</v>
      </c>
      <c r="E526" s="209"/>
      <c r="F526" s="209"/>
      <c r="G526" s="209"/>
      <c r="H526" s="209"/>
      <c r="I526" s="455"/>
    </row>
    <row r="527" spans="1:9" ht="12" x14ac:dyDescent="0.2">
      <c r="A527" s="178"/>
      <c r="B527" s="221" t="s">
        <v>985</v>
      </c>
      <c r="C527" s="213" t="s">
        <v>986</v>
      </c>
      <c r="D527" s="214" t="s">
        <v>8248</v>
      </c>
      <c r="E527" s="215"/>
      <c r="F527" s="216">
        <v>20</v>
      </c>
      <c r="G527" s="215"/>
      <c r="H527" s="215"/>
      <c r="I527" s="457"/>
    </row>
    <row r="528" spans="1:9" ht="12" x14ac:dyDescent="0.2">
      <c r="A528" s="178"/>
      <c r="B528" s="221" t="s">
        <v>985</v>
      </c>
      <c r="C528" s="213" t="s">
        <v>986</v>
      </c>
      <c r="D528" s="214" t="s">
        <v>8721</v>
      </c>
      <c r="E528" s="215"/>
      <c r="F528" s="216">
        <v>10</v>
      </c>
      <c r="G528" s="215"/>
      <c r="H528" s="215"/>
      <c r="I528" s="457"/>
    </row>
    <row r="529" spans="1:9" ht="12" x14ac:dyDescent="0.2">
      <c r="A529" s="179"/>
      <c r="B529" s="221" t="s">
        <v>985</v>
      </c>
      <c r="C529" s="217" t="s">
        <v>986</v>
      </c>
      <c r="D529" s="218" t="s">
        <v>1023</v>
      </c>
      <c r="E529" s="219"/>
      <c r="F529" s="220">
        <v>30</v>
      </c>
      <c r="G529" s="219"/>
      <c r="H529" s="219"/>
      <c r="I529" s="460"/>
    </row>
    <row r="530" spans="1:9" ht="24.95" customHeight="1" x14ac:dyDescent="0.2">
      <c r="A530" s="278" t="s">
        <v>1175</v>
      </c>
      <c r="B530" s="278" t="s">
        <v>979</v>
      </c>
      <c r="C530" s="279" t="s">
        <v>8237</v>
      </c>
      <c r="D530" s="280" t="s">
        <v>8238</v>
      </c>
      <c r="E530" s="281" t="s">
        <v>92</v>
      </c>
      <c r="F530" s="282">
        <v>6</v>
      </c>
      <c r="G530" s="67"/>
      <c r="H530" s="254">
        <f>ROUND(G530*F530,2)</f>
        <v>0</v>
      </c>
      <c r="I530" s="459" t="s">
        <v>982</v>
      </c>
    </row>
    <row r="531" spans="1:9" ht="12" x14ac:dyDescent="0.2">
      <c r="A531" s="175"/>
      <c r="B531" s="454" t="s">
        <v>983</v>
      </c>
      <c r="C531" s="209"/>
      <c r="D531" s="180" t="s">
        <v>8239</v>
      </c>
      <c r="E531" s="209"/>
      <c r="F531" s="209"/>
      <c r="G531" s="209"/>
      <c r="H531" s="209"/>
      <c r="I531" s="455"/>
    </row>
    <row r="532" spans="1:9" ht="12" x14ac:dyDescent="0.2">
      <c r="A532" s="178"/>
      <c r="B532" s="221" t="s">
        <v>985</v>
      </c>
      <c r="C532" s="213" t="s">
        <v>986</v>
      </c>
      <c r="D532" s="214" t="s">
        <v>8720</v>
      </c>
      <c r="E532" s="215"/>
      <c r="F532" s="216">
        <v>6</v>
      </c>
      <c r="G532" s="215"/>
      <c r="H532" s="215"/>
      <c r="I532" s="457"/>
    </row>
    <row r="533" spans="1:9" ht="24.95" customHeight="1" x14ac:dyDescent="0.2">
      <c r="A533" s="278" t="s">
        <v>1180</v>
      </c>
      <c r="B533" s="278" t="s">
        <v>979</v>
      </c>
      <c r="C533" s="279" t="s">
        <v>8240</v>
      </c>
      <c r="D533" s="280" t="s">
        <v>8241</v>
      </c>
      <c r="E533" s="281" t="s">
        <v>92</v>
      </c>
      <c r="F533" s="282">
        <v>20</v>
      </c>
      <c r="G533" s="67"/>
      <c r="H533" s="254">
        <f>ROUND(G533*F533,2)</f>
        <v>0</v>
      </c>
      <c r="I533" s="459" t="s">
        <v>982</v>
      </c>
    </row>
    <row r="534" spans="1:9" ht="12" x14ac:dyDescent="0.2">
      <c r="A534" s="175"/>
      <c r="B534" s="454" t="s">
        <v>983</v>
      </c>
      <c r="C534" s="209"/>
      <c r="D534" s="180" t="s">
        <v>8242</v>
      </c>
      <c r="E534" s="209"/>
      <c r="F534" s="209"/>
      <c r="G534" s="209"/>
      <c r="H534" s="209"/>
      <c r="I534" s="455"/>
    </row>
    <row r="535" spans="1:9" ht="12" x14ac:dyDescent="0.2">
      <c r="A535" s="178"/>
      <c r="B535" s="221" t="s">
        <v>985</v>
      </c>
      <c r="C535" s="213" t="s">
        <v>986</v>
      </c>
      <c r="D535" s="214" t="s">
        <v>11302</v>
      </c>
      <c r="E535" s="215"/>
      <c r="F535" s="216">
        <v>20</v>
      </c>
      <c r="G535" s="215"/>
      <c r="H535" s="215"/>
      <c r="I535" s="457"/>
    </row>
    <row r="536" spans="1:9" ht="24.95" customHeight="1" x14ac:dyDescent="0.2">
      <c r="A536" s="278" t="s">
        <v>1184</v>
      </c>
      <c r="B536" s="278" t="s">
        <v>979</v>
      </c>
      <c r="C536" s="279" t="s">
        <v>11303</v>
      </c>
      <c r="D536" s="280" t="s">
        <v>11304</v>
      </c>
      <c r="E536" s="281" t="s">
        <v>92</v>
      </c>
      <c r="F536" s="282">
        <v>69</v>
      </c>
      <c r="G536" s="67"/>
      <c r="H536" s="254">
        <f>ROUND(G536*F536,2)</f>
        <v>0</v>
      </c>
      <c r="I536" s="459" t="s">
        <v>986</v>
      </c>
    </row>
    <row r="537" spans="1:9" ht="12" x14ac:dyDescent="0.2">
      <c r="A537" s="177"/>
      <c r="B537" s="221" t="s">
        <v>985</v>
      </c>
      <c r="C537" s="210" t="s">
        <v>986</v>
      </c>
      <c r="D537" s="211" t="s">
        <v>11305</v>
      </c>
      <c r="E537" s="212"/>
      <c r="F537" s="210" t="s">
        <v>986</v>
      </c>
      <c r="G537" s="212"/>
      <c r="H537" s="212"/>
      <c r="I537" s="456"/>
    </row>
    <row r="538" spans="1:9" ht="12" x14ac:dyDescent="0.2">
      <c r="A538" s="178"/>
      <c r="B538" s="221" t="s">
        <v>985</v>
      </c>
      <c r="C538" s="213" t="s">
        <v>986</v>
      </c>
      <c r="D538" s="214" t="s">
        <v>884</v>
      </c>
      <c r="E538" s="215"/>
      <c r="F538" s="216">
        <v>26</v>
      </c>
      <c r="G538" s="215"/>
      <c r="H538" s="215"/>
      <c r="I538" s="457"/>
    </row>
    <row r="539" spans="1:9" ht="12" x14ac:dyDescent="0.2">
      <c r="A539" s="177"/>
      <c r="B539" s="221" t="s">
        <v>985</v>
      </c>
      <c r="C539" s="210" t="s">
        <v>986</v>
      </c>
      <c r="D539" s="211" t="s">
        <v>11306</v>
      </c>
      <c r="E539" s="212"/>
      <c r="F539" s="210" t="s">
        <v>986</v>
      </c>
      <c r="G539" s="212"/>
      <c r="H539" s="212"/>
      <c r="I539" s="456"/>
    </row>
    <row r="540" spans="1:9" ht="12" x14ac:dyDescent="0.2">
      <c r="A540" s="178"/>
      <c r="B540" s="221" t="s">
        <v>985</v>
      </c>
      <c r="C540" s="213" t="s">
        <v>986</v>
      </c>
      <c r="D540" s="214" t="s">
        <v>884</v>
      </c>
      <c r="E540" s="215"/>
      <c r="F540" s="216">
        <v>26</v>
      </c>
      <c r="G540" s="215"/>
      <c r="H540" s="215"/>
      <c r="I540" s="457"/>
    </row>
    <row r="541" spans="1:9" ht="12" x14ac:dyDescent="0.2">
      <c r="A541" s="177"/>
      <c r="B541" s="221" t="s">
        <v>985</v>
      </c>
      <c r="C541" s="210" t="s">
        <v>986</v>
      </c>
      <c r="D541" s="211" t="s">
        <v>11307</v>
      </c>
      <c r="E541" s="212"/>
      <c r="F541" s="210" t="s">
        <v>986</v>
      </c>
      <c r="G541" s="212"/>
      <c r="H541" s="212"/>
      <c r="I541" s="456"/>
    </row>
    <row r="542" spans="1:9" ht="12" x14ac:dyDescent="0.2">
      <c r="A542" s="178"/>
      <c r="B542" s="221" t="s">
        <v>985</v>
      </c>
      <c r="C542" s="213" t="s">
        <v>986</v>
      </c>
      <c r="D542" s="214" t="s">
        <v>1011</v>
      </c>
      <c r="E542" s="215"/>
      <c r="F542" s="216">
        <v>7</v>
      </c>
      <c r="G542" s="215"/>
      <c r="H542" s="215"/>
      <c r="I542" s="457"/>
    </row>
    <row r="543" spans="1:9" ht="12" x14ac:dyDescent="0.2">
      <c r="A543" s="177"/>
      <c r="B543" s="221" t="s">
        <v>985</v>
      </c>
      <c r="C543" s="210" t="s">
        <v>986</v>
      </c>
      <c r="D543" s="211" t="s">
        <v>11308</v>
      </c>
      <c r="E543" s="212"/>
      <c r="F543" s="210" t="s">
        <v>986</v>
      </c>
      <c r="G543" s="212"/>
      <c r="H543" s="212"/>
      <c r="I543" s="456"/>
    </row>
    <row r="544" spans="1:9" ht="12" x14ac:dyDescent="0.2">
      <c r="A544" s="178"/>
      <c r="B544" s="221" t="s">
        <v>985</v>
      </c>
      <c r="C544" s="213" t="s">
        <v>986</v>
      </c>
      <c r="D544" s="214" t="s">
        <v>852</v>
      </c>
      <c r="E544" s="215"/>
      <c r="F544" s="216">
        <v>10</v>
      </c>
      <c r="G544" s="215"/>
      <c r="H544" s="215"/>
      <c r="I544" s="457"/>
    </row>
    <row r="545" spans="1:9" ht="12" x14ac:dyDescent="0.2">
      <c r="A545" s="179"/>
      <c r="B545" s="221" t="s">
        <v>985</v>
      </c>
      <c r="C545" s="217" t="s">
        <v>986</v>
      </c>
      <c r="D545" s="218" t="s">
        <v>1023</v>
      </c>
      <c r="E545" s="219"/>
      <c r="F545" s="220">
        <v>69</v>
      </c>
      <c r="G545" s="219"/>
      <c r="H545" s="219"/>
      <c r="I545" s="460"/>
    </row>
    <row r="546" spans="1:9" ht="24.95" customHeight="1" x14ac:dyDescent="0.2">
      <c r="A546" s="167" t="s">
        <v>1188</v>
      </c>
      <c r="B546" s="167" t="s">
        <v>1145</v>
      </c>
      <c r="C546" s="168" t="s">
        <v>11309</v>
      </c>
      <c r="D546" s="169" t="s">
        <v>11310</v>
      </c>
      <c r="E546" s="170" t="s">
        <v>744</v>
      </c>
      <c r="F546" s="171">
        <v>69</v>
      </c>
      <c r="G546" s="117"/>
      <c r="H546" s="172">
        <f>ROUND(G546*F546,2)</f>
        <v>0</v>
      </c>
      <c r="I546" s="458" t="s">
        <v>986</v>
      </c>
    </row>
    <row r="547" spans="1:9" ht="24.95" customHeight="1" x14ac:dyDescent="0.2">
      <c r="A547" s="278" t="s">
        <v>1192</v>
      </c>
      <c r="B547" s="278" t="s">
        <v>979</v>
      </c>
      <c r="C547" s="279" t="s">
        <v>11311</v>
      </c>
      <c r="D547" s="280" t="s">
        <v>11312</v>
      </c>
      <c r="E547" s="281" t="s">
        <v>92</v>
      </c>
      <c r="F547" s="282">
        <v>4</v>
      </c>
      <c r="G547" s="67"/>
      <c r="H547" s="254">
        <f>ROUND(G547*F547,2)</f>
        <v>0</v>
      </c>
      <c r="I547" s="459" t="s">
        <v>986</v>
      </c>
    </row>
    <row r="548" spans="1:9" ht="12" x14ac:dyDescent="0.2">
      <c r="A548" s="177"/>
      <c r="B548" s="221" t="s">
        <v>985</v>
      </c>
      <c r="C548" s="210" t="s">
        <v>986</v>
      </c>
      <c r="D548" s="211" t="s">
        <v>11305</v>
      </c>
      <c r="E548" s="212"/>
      <c r="F548" s="210" t="s">
        <v>986</v>
      </c>
      <c r="G548" s="212"/>
      <c r="H548" s="212"/>
      <c r="I548" s="456"/>
    </row>
    <row r="549" spans="1:9" ht="12" x14ac:dyDescent="0.2">
      <c r="A549" s="178"/>
      <c r="B549" s="221" t="s">
        <v>985</v>
      </c>
      <c r="C549" s="213" t="s">
        <v>986</v>
      </c>
      <c r="D549" s="214" t="s">
        <v>73</v>
      </c>
      <c r="E549" s="215"/>
      <c r="F549" s="216">
        <v>1</v>
      </c>
      <c r="G549" s="215"/>
      <c r="H549" s="215"/>
      <c r="I549" s="457"/>
    </row>
    <row r="550" spans="1:9" ht="12" x14ac:dyDescent="0.2">
      <c r="A550" s="177"/>
      <c r="B550" s="221" t="s">
        <v>985</v>
      </c>
      <c r="C550" s="210" t="s">
        <v>986</v>
      </c>
      <c r="D550" s="211" t="s">
        <v>11313</v>
      </c>
      <c r="E550" s="212"/>
      <c r="F550" s="210" t="s">
        <v>986</v>
      </c>
      <c r="G550" s="212"/>
      <c r="H550" s="212"/>
      <c r="I550" s="456"/>
    </row>
    <row r="551" spans="1:9" ht="12" x14ac:dyDescent="0.2">
      <c r="A551" s="178"/>
      <c r="B551" s="221" t="s">
        <v>985</v>
      </c>
      <c r="C551" s="213" t="s">
        <v>986</v>
      </c>
      <c r="D551" s="214" t="s">
        <v>75</v>
      </c>
      <c r="E551" s="215"/>
      <c r="F551" s="216">
        <v>2</v>
      </c>
      <c r="G551" s="215"/>
      <c r="H551" s="215"/>
      <c r="I551" s="457"/>
    </row>
    <row r="552" spans="1:9" ht="12" x14ac:dyDescent="0.2">
      <c r="A552" s="177"/>
      <c r="B552" s="221" t="s">
        <v>985</v>
      </c>
      <c r="C552" s="210" t="s">
        <v>986</v>
      </c>
      <c r="D552" s="211" t="s">
        <v>11307</v>
      </c>
      <c r="E552" s="212"/>
      <c r="F552" s="210" t="s">
        <v>986</v>
      </c>
      <c r="G552" s="212"/>
      <c r="H552" s="212"/>
      <c r="I552" s="456"/>
    </row>
    <row r="553" spans="1:9" ht="12" x14ac:dyDescent="0.2">
      <c r="A553" s="178"/>
      <c r="B553" s="221" t="s">
        <v>985</v>
      </c>
      <c r="C553" s="213" t="s">
        <v>986</v>
      </c>
      <c r="D553" s="214" t="s">
        <v>73</v>
      </c>
      <c r="E553" s="215"/>
      <c r="F553" s="216">
        <v>1</v>
      </c>
      <c r="G553" s="215"/>
      <c r="H553" s="215"/>
      <c r="I553" s="457"/>
    </row>
    <row r="554" spans="1:9" ht="12" x14ac:dyDescent="0.2">
      <c r="A554" s="179"/>
      <c r="B554" s="221" t="s">
        <v>985</v>
      </c>
      <c r="C554" s="217" t="s">
        <v>986</v>
      </c>
      <c r="D554" s="218" t="s">
        <v>1023</v>
      </c>
      <c r="E554" s="219"/>
      <c r="F554" s="220">
        <v>4</v>
      </c>
      <c r="G554" s="219"/>
      <c r="H554" s="219"/>
      <c r="I554" s="460"/>
    </row>
    <row r="555" spans="1:9" ht="24.95" customHeight="1" x14ac:dyDescent="0.2">
      <c r="A555" s="167" t="s">
        <v>1197</v>
      </c>
      <c r="B555" s="167" t="s">
        <v>1145</v>
      </c>
      <c r="C555" s="168" t="s">
        <v>11314</v>
      </c>
      <c r="D555" s="169" t="s">
        <v>11315</v>
      </c>
      <c r="E555" s="170" t="s">
        <v>744</v>
      </c>
      <c r="F555" s="171">
        <v>4</v>
      </c>
      <c r="G555" s="117"/>
      <c r="H555" s="172">
        <f>ROUND(G555*F555,2)</f>
        <v>0</v>
      </c>
      <c r="I555" s="458" t="s">
        <v>986</v>
      </c>
    </row>
    <row r="556" spans="1:9" ht="24.95" customHeight="1" x14ac:dyDescent="0.2">
      <c r="A556" s="278" t="s">
        <v>1203</v>
      </c>
      <c r="B556" s="278" t="s">
        <v>979</v>
      </c>
      <c r="C556" s="279" t="s">
        <v>8274</v>
      </c>
      <c r="D556" s="280" t="s">
        <v>8275</v>
      </c>
      <c r="E556" s="281" t="s">
        <v>92</v>
      </c>
      <c r="F556" s="282">
        <v>9</v>
      </c>
      <c r="G556" s="67"/>
      <c r="H556" s="254">
        <f>ROUND(G556*F556,2)</f>
        <v>0</v>
      </c>
      <c r="I556" s="459" t="s">
        <v>982</v>
      </c>
    </row>
    <row r="557" spans="1:9" ht="12" x14ac:dyDescent="0.2">
      <c r="A557" s="175"/>
      <c r="B557" s="454" t="s">
        <v>983</v>
      </c>
      <c r="C557" s="209"/>
      <c r="D557" s="180" t="s">
        <v>8276</v>
      </c>
      <c r="E557" s="209"/>
      <c r="F557" s="209"/>
      <c r="G557" s="209"/>
      <c r="H557" s="209"/>
      <c r="I557" s="455"/>
    </row>
    <row r="558" spans="1:9" ht="12" x14ac:dyDescent="0.2">
      <c r="A558" s="177"/>
      <c r="B558" s="221" t="s">
        <v>985</v>
      </c>
      <c r="C558" s="210" t="s">
        <v>986</v>
      </c>
      <c r="D558" s="211" t="s">
        <v>5105</v>
      </c>
      <c r="E558" s="212"/>
      <c r="F558" s="210" t="s">
        <v>986</v>
      </c>
      <c r="G558" s="212"/>
      <c r="H558" s="212"/>
      <c r="I558" s="456"/>
    </row>
    <row r="559" spans="1:9" ht="12" x14ac:dyDescent="0.2">
      <c r="A559" s="177"/>
      <c r="B559" s="221" t="s">
        <v>985</v>
      </c>
      <c r="C559" s="210" t="s">
        <v>986</v>
      </c>
      <c r="D559" s="211" t="s">
        <v>11122</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11123</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11124</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7"/>
      <c r="B565" s="221" t="s">
        <v>985</v>
      </c>
      <c r="C565" s="210" t="s">
        <v>986</v>
      </c>
      <c r="D565" s="211" t="s">
        <v>11125</v>
      </c>
      <c r="E565" s="212"/>
      <c r="F565" s="210" t="s">
        <v>986</v>
      </c>
      <c r="G565" s="212"/>
      <c r="H565" s="212"/>
      <c r="I565" s="456"/>
    </row>
    <row r="566" spans="1:9" ht="12" x14ac:dyDescent="0.2">
      <c r="A566" s="178"/>
      <c r="B566" s="221" t="s">
        <v>985</v>
      </c>
      <c r="C566" s="213" t="s">
        <v>986</v>
      </c>
      <c r="D566" s="214" t="s">
        <v>73</v>
      </c>
      <c r="E566" s="215"/>
      <c r="F566" s="216">
        <v>1</v>
      </c>
      <c r="G566" s="215"/>
      <c r="H566" s="215"/>
      <c r="I566" s="457"/>
    </row>
    <row r="567" spans="1:9" ht="12" x14ac:dyDescent="0.2">
      <c r="A567" s="177"/>
      <c r="B567" s="221" t="s">
        <v>985</v>
      </c>
      <c r="C567" s="210" t="s">
        <v>986</v>
      </c>
      <c r="D567" s="211" t="s">
        <v>11126</v>
      </c>
      <c r="E567" s="212"/>
      <c r="F567" s="210" t="s">
        <v>986</v>
      </c>
      <c r="G567" s="212"/>
      <c r="H567" s="212"/>
      <c r="I567" s="456"/>
    </row>
    <row r="568" spans="1:9" ht="12" x14ac:dyDescent="0.2">
      <c r="A568" s="178"/>
      <c r="B568" s="221" t="s">
        <v>985</v>
      </c>
      <c r="C568" s="213" t="s">
        <v>986</v>
      </c>
      <c r="D568" s="214" t="s">
        <v>73</v>
      </c>
      <c r="E568" s="215"/>
      <c r="F568" s="216">
        <v>1</v>
      </c>
      <c r="G568" s="215"/>
      <c r="H568" s="215"/>
      <c r="I568" s="457"/>
    </row>
    <row r="569" spans="1:9" ht="12" x14ac:dyDescent="0.2">
      <c r="A569" s="177"/>
      <c r="B569" s="221" t="s">
        <v>985</v>
      </c>
      <c r="C569" s="210" t="s">
        <v>986</v>
      </c>
      <c r="D569" s="211" t="s">
        <v>11127</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12" x14ac:dyDescent="0.2">
      <c r="A571" s="177"/>
      <c r="B571" s="221" t="s">
        <v>985</v>
      </c>
      <c r="C571" s="210" t="s">
        <v>986</v>
      </c>
      <c r="D571" s="211" t="s">
        <v>11128</v>
      </c>
      <c r="E571" s="212"/>
      <c r="F571" s="210" t="s">
        <v>986</v>
      </c>
      <c r="G571" s="212"/>
      <c r="H571" s="212"/>
      <c r="I571" s="456"/>
    </row>
    <row r="572" spans="1:9" ht="12" x14ac:dyDescent="0.2">
      <c r="A572" s="178"/>
      <c r="B572" s="221" t="s">
        <v>985</v>
      </c>
      <c r="C572" s="213" t="s">
        <v>986</v>
      </c>
      <c r="D572" s="214" t="s">
        <v>73</v>
      </c>
      <c r="E572" s="215"/>
      <c r="F572" s="216">
        <v>1</v>
      </c>
      <c r="G572" s="215"/>
      <c r="H572" s="215"/>
      <c r="I572" s="457"/>
    </row>
    <row r="573" spans="1:9" ht="12" x14ac:dyDescent="0.2">
      <c r="A573" s="177"/>
      <c r="B573" s="221" t="s">
        <v>985</v>
      </c>
      <c r="C573" s="210" t="s">
        <v>986</v>
      </c>
      <c r="D573" s="211" t="s">
        <v>11129</v>
      </c>
      <c r="E573" s="212"/>
      <c r="F573" s="210" t="s">
        <v>986</v>
      </c>
      <c r="G573" s="212"/>
      <c r="H573" s="212"/>
      <c r="I573" s="456"/>
    </row>
    <row r="574" spans="1:9" ht="12" x14ac:dyDescent="0.2">
      <c r="A574" s="178"/>
      <c r="B574" s="221" t="s">
        <v>985</v>
      </c>
      <c r="C574" s="213" t="s">
        <v>986</v>
      </c>
      <c r="D574" s="214" t="s">
        <v>73</v>
      </c>
      <c r="E574" s="215"/>
      <c r="F574" s="216">
        <v>1</v>
      </c>
      <c r="G574" s="215"/>
      <c r="H574" s="215"/>
      <c r="I574" s="457"/>
    </row>
    <row r="575" spans="1:9" ht="12" x14ac:dyDescent="0.2">
      <c r="A575" s="177"/>
      <c r="B575" s="221" t="s">
        <v>985</v>
      </c>
      <c r="C575" s="210" t="s">
        <v>986</v>
      </c>
      <c r="D575" s="211" t="s">
        <v>11130</v>
      </c>
      <c r="E575" s="212"/>
      <c r="F575" s="210" t="s">
        <v>986</v>
      </c>
      <c r="G575" s="212"/>
      <c r="H575" s="212"/>
      <c r="I575" s="456"/>
    </row>
    <row r="576" spans="1:9" ht="12" x14ac:dyDescent="0.2">
      <c r="A576" s="178"/>
      <c r="B576" s="221" t="s">
        <v>985</v>
      </c>
      <c r="C576" s="213" t="s">
        <v>986</v>
      </c>
      <c r="D576" s="214" t="s">
        <v>73</v>
      </c>
      <c r="E576" s="215"/>
      <c r="F576" s="216">
        <v>1</v>
      </c>
      <c r="G576" s="215"/>
      <c r="H576" s="215"/>
      <c r="I576" s="457"/>
    </row>
    <row r="577" spans="1:9" ht="12" x14ac:dyDescent="0.2">
      <c r="A577" s="179"/>
      <c r="B577" s="221" t="s">
        <v>985</v>
      </c>
      <c r="C577" s="217" t="s">
        <v>986</v>
      </c>
      <c r="D577" s="218" t="s">
        <v>1023</v>
      </c>
      <c r="E577" s="219"/>
      <c r="F577" s="220">
        <v>9</v>
      </c>
      <c r="G577" s="219"/>
      <c r="H577" s="219"/>
      <c r="I577" s="460"/>
    </row>
    <row r="578" spans="1:9" ht="24.95" customHeight="1" x14ac:dyDescent="0.2">
      <c r="A578" s="167" t="s">
        <v>1207</v>
      </c>
      <c r="B578" s="167" t="s">
        <v>1145</v>
      </c>
      <c r="C578" s="168" t="s">
        <v>11316</v>
      </c>
      <c r="D578" s="169" t="s">
        <v>11317</v>
      </c>
      <c r="E578" s="170" t="s">
        <v>721</v>
      </c>
      <c r="F578" s="171">
        <v>1</v>
      </c>
      <c r="G578" s="117"/>
      <c r="H578" s="172">
        <f>ROUND(G578*F578,2)</f>
        <v>0</v>
      </c>
      <c r="I578" s="458" t="s">
        <v>986</v>
      </c>
    </row>
    <row r="579" spans="1:9" ht="24.95" customHeight="1" x14ac:dyDescent="0.2">
      <c r="A579" s="167" t="s">
        <v>1212</v>
      </c>
      <c r="B579" s="167" t="s">
        <v>1145</v>
      </c>
      <c r="C579" s="168" t="s">
        <v>11318</v>
      </c>
      <c r="D579" s="169" t="s">
        <v>11319</v>
      </c>
      <c r="E579" s="170" t="s">
        <v>721</v>
      </c>
      <c r="F579" s="171">
        <v>1</v>
      </c>
      <c r="G579" s="117"/>
      <c r="H579" s="172">
        <f>ROUND(G579*F579,2)</f>
        <v>0</v>
      </c>
      <c r="I579" s="458" t="s">
        <v>986</v>
      </c>
    </row>
    <row r="580" spans="1:9" ht="24" x14ac:dyDescent="0.2">
      <c r="A580" s="175"/>
      <c r="B580" s="221" t="s">
        <v>1079</v>
      </c>
      <c r="C580" s="209"/>
      <c r="D580" s="227" t="s">
        <v>8284</v>
      </c>
      <c r="E580" s="209"/>
      <c r="F580" s="209"/>
      <c r="G580" s="209"/>
      <c r="H580" s="209"/>
      <c r="I580" s="455"/>
    </row>
    <row r="581" spans="1:9" ht="24.95" customHeight="1" x14ac:dyDescent="0.2">
      <c r="A581" s="167" t="s">
        <v>1216</v>
      </c>
      <c r="B581" s="167" t="s">
        <v>1145</v>
      </c>
      <c r="C581" s="168" t="s">
        <v>11320</v>
      </c>
      <c r="D581" s="169" t="s">
        <v>11321</v>
      </c>
      <c r="E581" s="170" t="s">
        <v>721</v>
      </c>
      <c r="F581" s="171">
        <v>1</v>
      </c>
      <c r="G581" s="117"/>
      <c r="H581" s="172">
        <f>ROUND(G581*F581,2)</f>
        <v>0</v>
      </c>
      <c r="I581" s="458" t="s">
        <v>986</v>
      </c>
    </row>
    <row r="582" spans="1:9" ht="24" x14ac:dyDescent="0.2">
      <c r="A582" s="175"/>
      <c r="B582" s="221" t="s">
        <v>1079</v>
      </c>
      <c r="C582" s="209"/>
      <c r="D582" s="227" t="s">
        <v>8284</v>
      </c>
      <c r="E582" s="209"/>
      <c r="F582" s="209"/>
      <c r="G582" s="209"/>
      <c r="H582" s="209"/>
      <c r="I582" s="455"/>
    </row>
    <row r="583" spans="1:9" ht="24.95" customHeight="1" x14ac:dyDescent="0.2">
      <c r="A583" s="167" t="s">
        <v>1220</v>
      </c>
      <c r="B583" s="167" t="s">
        <v>1145</v>
      </c>
      <c r="C583" s="168" t="s">
        <v>11322</v>
      </c>
      <c r="D583" s="169" t="s">
        <v>11323</v>
      </c>
      <c r="E583" s="170" t="s">
        <v>721</v>
      </c>
      <c r="F583" s="171">
        <v>1</v>
      </c>
      <c r="G583" s="117"/>
      <c r="H583" s="172">
        <f>ROUND(G583*F583,2)</f>
        <v>0</v>
      </c>
      <c r="I583" s="458" t="s">
        <v>986</v>
      </c>
    </row>
    <row r="584" spans="1:9" ht="24" x14ac:dyDescent="0.2">
      <c r="A584" s="175"/>
      <c r="B584" s="221" t="s">
        <v>1079</v>
      </c>
      <c r="C584" s="209"/>
      <c r="D584" s="227" t="s">
        <v>8284</v>
      </c>
      <c r="E584" s="209"/>
      <c r="F584" s="209"/>
      <c r="G584" s="209"/>
      <c r="H584" s="209"/>
      <c r="I584" s="455"/>
    </row>
    <row r="585" spans="1:9" ht="24.95" customHeight="1" x14ac:dyDescent="0.2">
      <c r="A585" s="167" t="s">
        <v>1224</v>
      </c>
      <c r="B585" s="167" t="s">
        <v>1145</v>
      </c>
      <c r="C585" s="168" t="s">
        <v>11324</v>
      </c>
      <c r="D585" s="169" t="s">
        <v>11325</v>
      </c>
      <c r="E585" s="170" t="s">
        <v>721</v>
      </c>
      <c r="F585" s="171">
        <v>1</v>
      </c>
      <c r="G585" s="117"/>
      <c r="H585" s="172">
        <f>ROUND(G585*F585,2)</f>
        <v>0</v>
      </c>
      <c r="I585" s="458" t="s">
        <v>986</v>
      </c>
    </row>
    <row r="586" spans="1:9" ht="24" x14ac:dyDescent="0.2">
      <c r="A586" s="175"/>
      <c r="B586" s="221" t="s">
        <v>1079</v>
      </c>
      <c r="C586" s="209"/>
      <c r="D586" s="227" t="s">
        <v>8284</v>
      </c>
      <c r="E586" s="209"/>
      <c r="F586" s="209"/>
      <c r="G586" s="209"/>
      <c r="H586" s="209"/>
      <c r="I586" s="455"/>
    </row>
    <row r="587" spans="1:9" ht="24.95" customHeight="1" x14ac:dyDescent="0.2">
      <c r="A587" s="167" t="s">
        <v>1228</v>
      </c>
      <c r="B587" s="167" t="s">
        <v>1145</v>
      </c>
      <c r="C587" s="168" t="s">
        <v>11326</v>
      </c>
      <c r="D587" s="169" t="s">
        <v>11327</v>
      </c>
      <c r="E587" s="170" t="s">
        <v>721</v>
      </c>
      <c r="F587" s="171">
        <v>1</v>
      </c>
      <c r="G587" s="117"/>
      <c r="H587" s="172">
        <f>ROUND(G587*F587,2)</f>
        <v>0</v>
      </c>
      <c r="I587" s="458" t="s">
        <v>986</v>
      </c>
    </row>
    <row r="588" spans="1:9" ht="24.95" customHeight="1" x14ac:dyDescent="0.2">
      <c r="A588" s="167" t="s">
        <v>46</v>
      </c>
      <c r="B588" s="167" t="s">
        <v>1145</v>
      </c>
      <c r="C588" s="168" t="s">
        <v>11328</v>
      </c>
      <c r="D588" s="169" t="s">
        <v>11329</v>
      </c>
      <c r="E588" s="170" t="s">
        <v>721</v>
      </c>
      <c r="F588" s="171">
        <v>1</v>
      </c>
      <c r="G588" s="117"/>
      <c r="H588" s="172">
        <f>ROUND(G588*F588,2)</f>
        <v>0</v>
      </c>
      <c r="I588" s="458" t="s">
        <v>986</v>
      </c>
    </row>
    <row r="589" spans="1:9" ht="24.95" customHeight="1" x14ac:dyDescent="0.2">
      <c r="A589" s="167" t="s">
        <v>48</v>
      </c>
      <c r="B589" s="167" t="s">
        <v>1145</v>
      </c>
      <c r="C589" s="168" t="s">
        <v>11330</v>
      </c>
      <c r="D589" s="169" t="s">
        <v>11331</v>
      </c>
      <c r="E589" s="170" t="s">
        <v>721</v>
      </c>
      <c r="F589" s="171">
        <v>1</v>
      </c>
      <c r="G589" s="117"/>
      <c r="H589" s="172">
        <f>ROUND(G589*F589,2)</f>
        <v>0</v>
      </c>
      <c r="I589" s="458" t="s">
        <v>986</v>
      </c>
    </row>
    <row r="590" spans="1:9" ht="24.95" customHeight="1" x14ac:dyDescent="0.2">
      <c r="A590" s="167" t="s">
        <v>50</v>
      </c>
      <c r="B590" s="167" t="s">
        <v>1145</v>
      </c>
      <c r="C590" s="168" t="s">
        <v>11332</v>
      </c>
      <c r="D590" s="169" t="s">
        <v>11333</v>
      </c>
      <c r="E590" s="170" t="s">
        <v>721</v>
      </c>
      <c r="F590" s="171">
        <v>1</v>
      </c>
      <c r="G590" s="117"/>
      <c r="H590" s="172">
        <f>ROUND(G590*F590,2)</f>
        <v>0</v>
      </c>
      <c r="I590" s="458" t="s">
        <v>986</v>
      </c>
    </row>
    <row r="591" spans="1:9" ht="24" x14ac:dyDescent="0.2">
      <c r="A591" s="175"/>
      <c r="B591" s="221" t="s">
        <v>1079</v>
      </c>
      <c r="C591" s="209"/>
      <c r="D591" s="227" t="s">
        <v>8284</v>
      </c>
      <c r="E591" s="209"/>
      <c r="F591" s="209"/>
      <c r="G591" s="209"/>
      <c r="H591" s="209"/>
      <c r="I591" s="455"/>
    </row>
    <row r="592" spans="1:9" ht="24.95" customHeight="1" x14ac:dyDescent="0.2">
      <c r="A592" s="167" t="s">
        <v>1243</v>
      </c>
      <c r="B592" s="167" t="s">
        <v>1145</v>
      </c>
      <c r="C592" s="168" t="s">
        <v>11334</v>
      </c>
      <c r="D592" s="169" t="s">
        <v>11335</v>
      </c>
      <c r="E592" s="170" t="s">
        <v>721</v>
      </c>
      <c r="F592" s="171">
        <v>1</v>
      </c>
      <c r="G592" s="117"/>
      <c r="H592" s="172">
        <f>ROUND(G592*F592,2)</f>
        <v>0</v>
      </c>
      <c r="I592" s="458" t="s">
        <v>986</v>
      </c>
    </row>
    <row r="593" spans="1:9" ht="24" x14ac:dyDescent="0.2">
      <c r="A593" s="175"/>
      <c r="B593" s="221" t="s">
        <v>1079</v>
      </c>
      <c r="C593" s="209"/>
      <c r="D593" s="227" t="s">
        <v>8284</v>
      </c>
      <c r="E593" s="209"/>
      <c r="F593" s="209"/>
      <c r="G593" s="209"/>
      <c r="H593" s="209"/>
      <c r="I593" s="455"/>
    </row>
    <row r="594" spans="1:9" ht="24.95" customHeight="1" x14ac:dyDescent="0.2">
      <c r="A594" s="167" t="s">
        <v>1248</v>
      </c>
      <c r="B594" s="167" t="s">
        <v>1145</v>
      </c>
      <c r="C594" s="168" t="s">
        <v>11336</v>
      </c>
      <c r="D594" s="169" t="s">
        <v>11337</v>
      </c>
      <c r="E594" s="170" t="s">
        <v>721</v>
      </c>
      <c r="F594" s="171">
        <v>1</v>
      </c>
      <c r="G594" s="117"/>
      <c r="H594" s="172">
        <f>ROUND(G594*F594,2)</f>
        <v>0</v>
      </c>
      <c r="I594" s="458" t="s">
        <v>986</v>
      </c>
    </row>
    <row r="595" spans="1:9" ht="24.95" customHeight="1" x14ac:dyDescent="0.2">
      <c r="A595" s="167" t="s">
        <v>1253</v>
      </c>
      <c r="B595" s="167" t="s">
        <v>1145</v>
      </c>
      <c r="C595" s="168" t="s">
        <v>11338</v>
      </c>
      <c r="D595" s="169" t="s">
        <v>11339</v>
      </c>
      <c r="E595" s="170" t="s">
        <v>721</v>
      </c>
      <c r="F595" s="171">
        <v>1</v>
      </c>
      <c r="G595" s="117"/>
      <c r="H595" s="172">
        <f>ROUND(G595*F595,2)</f>
        <v>0</v>
      </c>
      <c r="I595" s="458" t="s">
        <v>986</v>
      </c>
    </row>
    <row r="596" spans="1:9" ht="24" x14ac:dyDescent="0.2">
      <c r="A596" s="175"/>
      <c r="B596" s="221" t="s">
        <v>1079</v>
      </c>
      <c r="C596" s="209"/>
      <c r="D596" s="227" t="s">
        <v>8284</v>
      </c>
      <c r="E596" s="209"/>
      <c r="F596" s="209"/>
      <c r="G596" s="209"/>
      <c r="H596" s="209"/>
      <c r="I596" s="455"/>
    </row>
    <row r="597" spans="1:9" ht="24.95" customHeight="1" x14ac:dyDescent="0.2">
      <c r="A597" s="167" t="s">
        <v>1258</v>
      </c>
      <c r="B597" s="167" t="s">
        <v>1145</v>
      </c>
      <c r="C597" s="168" t="s">
        <v>11340</v>
      </c>
      <c r="D597" s="169" t="s">
        <v>11341</v>
      </c>
      <c r="E597" s="170" t="s">
        <v>721</v>
      </c>
      <c r="F597" s="171">
        <v>1</v>
      </c>
      <c r="G597" s="117"/>
      <c r="H597" s="172">
        <f>ROUND(G597*F597,2)</f>
        <v>0</v>
      </c>
      <c r="I597" s="458" t="s">
        <v>986</v>
      </c>
    </row>
    <row r="598" spans="1:9" ht="24" x14ac:dyDescent="0.2">
      <c r="A598" s="175"/>
      <c r="B598" s="221" t="s">
        <v>1079</v>
      </c>
      <c r="C598" s="209"/>
      <c r="D598" s="227" t="s">
        <v>8284</v>
      </c>
      <c r="E598" s="209"/>
      <c r="F598" s="209"/>
      <c r="G598" s="209"/>
      <c r="H598" s="209"/>
      <c r="I598" s="455"/>
    </row>
    <row r="599" spans="1:9" ht="24.95" customHeight="1" x14ac:dyDescent="0.2">
      <c r="A599" s="167" t="s">
        <v>1263</v>
      </c>
      <c r="B599" s="167" t="s">
        <v>1145</v>
      </c>
      <c r="C599" s="168" t="s">
        <v>11342</v>
      </c>
      <c r="D599" s="169" t="s">
        <v>11343</v>
      </c>
      <c r="E599" s="170" t="s">
        <v>721</v>
      </c>
      <c r="F599" s="171">
        <v>1</v>
      </c>
      <c r="G599" s="117"/>
      <c r="H599" s="172">
        <f>ROUND(G599*F599,2)</f>
        <v>0</v>
      </c>
      <c r="I599" s="458" t="s">
        <v>986</v>
      </c>
    </row>
    <row r="600" spans="1:9" ht="24.95" customHeight="1" x14ac:dyDescent="0.2">
      <c r="A600" s="167" t="s">
        <v>1267</v>
      </c>
      <c r="B600" s="167" t="s">
        <v>1145</v>
      </c>
      <c r="C600" s="168" t="s">
        <v>11344</v>
      </c>
      <c r="D600" s="169" t="s">
        <v>11345</v>
      </c>
      <c r="E600" s="170" t="s">
        <v>721</v>
      </c>
      <c r="F600" s="171">
        <v>1</v>
      </c>
      <c r="G600" s="117"/>
      <c r="H600" s="172">
        <f>ROUND(G600*F600,2)</f>
        <v>0</v>
      </c>
      <c r="I600" s="458" t="s">
        <v>986</v>
      </c>
    </row>
    <row r="601" spans="1:9" ht="24.95" customHeight="1" x14ac:dyDescent="0.2">
      <c r="A601" s="167" t="s">
        <v>1272</v>
      </c>
      <c r="B601" s="167" t="s">
        <v>1145</v>
      </c>
      <c r="C601" s="168" t="s">
        <v>11346</v>
      </c>
      <c r="D601" s="169" t="s">
        <v>11347</v>
      </c>
      <c r="E601" s="170" t="s">
        <v>721</v>
      </c>
      <c r="F601" s="171">
        <v>1</v>
      </c>
      <c r="G601" s="117"/>
      <c r="H601" s="172">
        <f>ROUND(G601*F601,2)</f>
        <v>0</v>
      </c>
      <c r="I601" s="458" t="s">
        <v>986</v>
      </c>
    </row>
    <row r="602" spans="1:9" ht="24.95" customHeight="1" x14ac:dyDescent="0.2">
      <c r="A602" s="167" t="s">
        <v>1277</v>
      </c>
      <c r="B602" s="167" t="s">
        <v>1145</v>
      </c>
      <c r="C602" s="168" t="s">
        <v>11348</v>
      </c>
      <c r="D602" s="169" t="s">
        <v>11349</v>
      </c>
      <c r="E602" s="170" t="s">
        <v>721</v>
      </c>
      <c r="F602" s="171">
        <v>1</v>
      </c>
      <c r="G602" s="117"/>
      <c r="H602" s="172">
        <f>ROUND(G602*F602,2)</f>
        <v>0</v>
      </c>
      <c r="I602" s="458" t="s">
        <v>986</v>
      </c>
    </row>
    <row r="603" spans="1:9" ht="24.95" customHeight="1" x14ac:dyDescent="0.2">
      <c r="A603" s="278" t="s">
        <v>2719</v>
      </c>
      <c r="B603" s="278" t="s">
        <v>979</v>
      </c>
      <c r="C603" s="279" t="s">
        <v>8753</v>
      </c>
      <c r="D603" s="280" t="s">
        <v>8754</v>
      </c>
      <c r="E603" s="281" t="s">
        <v>92</v>
      </c>
      <c r="F603" s="282">
        <v>3</v>
      </c>
      <c r="G603" s="67"/>
      <c r="H603" s="254">
        <f>ROUND(G603*F603,2)</f>
        <v>0</v>
      </c>
      <c r="I603" s="459" t="s">
        <v>982</v>
      </c>
    </row>
    <row r="604" spans="1:9" ht="12" x14ac:dyDescent="0.2">
      <c r="A604" s="175"/>
      <c r="B604" s="454" t="s">
        <v>983</v>
      </c>
      <c r="C604" s="209"/>
      <c r="D604" s="180" t="s">
        <v>8755</v>
      </c>
      <c r="E604" s="209"/>
      <c r="F604" s="209"/>
      <c r="G604" s="209"/>
      <c r="H604" s="209"/>
      <c r="I604" s="455"/>
    </row>
    <row r="605" spans="1:9" ht="12" x14ac:dyDescent="0.2">
      <c r="A605" s="177"/>
      <c r="B605" s="221" t="s">
        <v>985</v>
      </c>
      <c r="C605" s="210" t="s">
        <v>986</v>
      </c>
      <c r="D605" s="211" t="s">
        <v>5105</v>
      </c>
      <c r="E605" s="212"/>
      <c r="F605" s="210" t="s">
        <v>986</v>
      </c>
      <c r="G605" s="212"/>
      <c r="H605" s="212"/>
      <c r="I605" s="456"/>
    </row>
    <row r="606" spans="1:9" ht="12" x14ac:dyDescent="0.2">
      <c r="A606" s="178"/>
      <c r="B606" s="221" t="s">
        <v>985</v>
      </c>
      <c r="C606" s="213" t="s">
        <v>986</v>
      </c>
      <c r="D606" s="214" t="s">
        <v>11350</v>
      </c>
      <c r="E606" s="215"/>
      <c r="F606" s="216">
        <v>3</v>
      </c>
      <c r="G606" s="215"/>
      <c r="H606" s="215"/>
      <c r="I606" s="457"/>
    </row>
    <row r="607" spans="1:9" ht="24.95" customHeight="1" x14ac:dyDescent="0.2">
      <c r="A607" s="167" t="s">
        <v>2721</v>
      </c>
      <c r="B607" s="167" t="s">
        <v>1145</v>
      </c>
      <c r="C607" s="168" t="s">
        <v>8757</v>
      </c>
      <c r="D607" s="169" t="s">
        <v>8758</v>
      </c>
      <c r="E607" s="170" t="s">
        <v>744</v>
      </c>
      <c r="F607" s="171">
        <v>3</v>
      </c>
      <c r="G607" s="117"/>
      <c r="H607" s="172">
        <f>ROUND(G607*F607,2)</f>
        <v>0</v>
      </c>
      <c r="I607" s="458" t="s">
        <v>986</v>
      </c>
    </row>
    <row r="608" spans="1:9" ht="24" x14ac:dyDescent="0.2">
      <c r="A608" s="175"/>
      <c r="B608" s="221" t="s">
        <v>1079</v>
      </c>
      <c r="C608" s="209"/>
      <c r="D608" s="227" t="s">
        <v>5345</v>
      </c>
      <c r="E608" s="209"/>
      <c r="F608" s="209"/>
      <c r="G608" s="209"/>
      <c r="H608" s="209"/>
      <c r="I608" s="455"/>
    </row>
    <row r="609" spans="1:9" ht="24.95" customHeight="1" x14ac:dyDescent="0.2">
      <c r="A609" s="278" t="s">
        <v>2722</v>
      </c>
      <c r="B609" s="278" t="s">
        <v>979</v>
      </c>
      <c r="C609" s="279" t="s">
        <v>8307</v>
      </c>
      <c r="D609" s="280" t="s">
        <v>8308</v>
      </c>
      <c r="E609" s="281" t="s">
        <v>92</v>
      </c>
      <c r="F609" s="282">
        <v>57</v>
      </c>
      <c r="G609" s="67"/>
      <c r="H609" s="254">
        <f>ROUND(G609*F609,2)</f>
        <v>0</v>
      </c>
      <c r="I609" s="459" t="s">
        <v>982</v>
      </c>
    </row>
    <row r="610" spans="1:9" ht="12" x14ac:dyDescent="0.2">
      <c r="A610" s="175"/>
      <c r="B610" s="454" t="s">
        <v>983</v>
      </c>
      <c r="C610" s="209"/>
      <c r="D610" s="180" t="s">
        <v>8309</v>
      </c>
      <c r="E610" s="209"/>
      <c r="F610" s="209"/>
      <c r="G610" s="209"/>
      <c r="H610" s="209"/>
      <c r="I610" s="455"/>
    </row>
    <row r="611" spans="1:9" ht="12" x14ac:dyDescent="0.2">
      <c r="A611" s="177"/>
      <c r="B611" s="221" t="s">
        <v>985</v>
      </c>
      <c r="C611" s="210" t="s">
        <v>986</v>
      </c>
      <c r="D611" s="211" t="s">
        <v>5105</v>
      </c>
      <c r="E611" s="212"/>
      <c r="F611" s="210" t="s">
        <v>986</v>
      </c>
      <c r="G611" s="212"/>
      <c r="H611" s="212"/>
      <c r="I611" s="456"/>
    </row>
    <row r="612" spans="1:9" ht="12" x14ac:dyDescent="0.2">
      <c r="A612" s="177"/>
      <c r="B612" s="221" t="s">
        <v>985</v>
      </c>
      <c r="C612" s="210" t="s">
        <v>986</v>
      </c>
      <c r="D612" s="211" t="s">
        <v>8310</v>
      </c>
      <c r="E612" s="212"/>
      <c r="F612" s="210" t="s">
        <v>986</v>
      </c>
      <c r="G612" s="212"/>
      <c r="H612" s="212"/>
      <c r="I612" s="456"/>
    </row>
    <row r="613" spans="1:9" ht="12" x14ac:dyDescent="0.2">
      <c r="A613" s="178"/>
      <c r="B613" s="221" t="s">
        <v>985</v>
      </c>
      <c r="C613" s="213" t="s">
        <v>986</v>
      </c>
      <c r="D613" s="214" t="s">
        <v>11351</v>
      </c>
      <c r="E613" s="215"/>
      <c r="F613" s="216">
        <v>56</v>
      </c>
      <c r="G613" s="215"/>
      <c r="H613" s="215"/>
      <c r="I613" s="457"/>
    </row>
    <row r="614" spans="1:9" ht="12" x14ac:dyDescent="0.2">
      <c r="A614" s="177"/>
      <c r="B614" s="221" t="s">
        <v>985</v>
      </c>
      <c r="C614" s="210" t="s">
        <v>986</v>
      </c>
      <c r="D614" s="211" t="s">
        <v>11352</v>
      </c>
      <c r="E614" s="212"/>
      <c r="F614" s="210" t="s">
        <v>986</v>
      </c>
      <c r="G614" s="212"/>
      <c r="H614" s="212"/>
      <c r="I614" s="456"/>
    </row>
    <row r="615" spans="1:9" ht="12" x14ac:dyDescent="0.2">
      <c r="A615" s="178"/>
      <c r="B615" s="221" t="s">
        <v>985</v>
      </c>
      <c r="C615" s="213" t="s">
        <v>986</v>
      </c>
      <c r="D615" s="214" t="s">
        <v>11353</v>
      </c>
      <c r="E615" s="215"/>
      <c r="F615" s="216">
        <v>1</v>
      </c>
      <c r="G615" s="215"/>
      <c r="H615" s="215"/>
      <c r="I615" s="457"/>
    </row>
    <row r="616" spans="1:9" ht="12" x14ac:dyDescent="0.2">
      <c r="A616" s="179"/>
      <c r="B616" s="221" t="s">
        <v>985</v>
      </c>
      <c r="C616" s="217" t="s">
        <v>986</v>
      </c>
      <c r="D616" s="218" t="s">
        <v>1023</v>
      </c>
      <c r="E616" s="219"/>
      <c r="F616" s="220">
        <v>57</v>
      </c>
      <c r="G616" s="219"/>
      <c r="H616" s="219"/>
      <c r="I616" s="460"/>
    </row>
    <row r="617" spans="1:9" ht="24.95" customHeight="1" x14ac:dyDescent="0.2">
      <c r="A617" s="167" t="s">
        <v>2723</v>
      </c>
      <c r="B617" s="167" t="s">
        <v>1145</v>
      </c>
      <c r="C617" s="168" t="s">
        <v>8312</v>
      </c>
      <c r="D617" s="169" t="s">
        <v>8313</v>
      </c>
      <c r="E617" s="170" t="s">
        <v>92</v>
      </c>
      <c r="F617" s="171">
        <v>56</v>
      </c>
      <c r="G617" s="117"/>
      <c r="H617" s="172">
        <f>ROUND(G617*F617,2)</f>
        <v>0</v>
      </c>
      <c r="I617" s="458" t="s">
        <v>986</v>
      </c>
    </row>
    <row r="618" spans="1:9" ht="24" x14ac:dyDescent="0.2">
      <c r="A618" s="175"/>
      <c r="B618" s="221" t="s">
        <v>1079</v>
      </c>
      <c r="C618" s="209"/>
      <c r="D618" s="227" t="s">
        <v>5345</v>
      </c>
      <c r="E618" s="209"/>
      <c r="F618" s="209"/>
      <c r="G618" s="209"/>
      <c r="H618" s="209"/>
      <c r="I618" s="455"/>
    </row>
    <row r="619" spans="1:9" ht="24.95" customHeight="1" x14ac:dyDescent="0.2">
      <c r="A619" s="167" t="s">
        <v>2725</v>
      </c>
      <c r="B619" s="167" t="s">
        <v>1145</v>
      </c>
      <c r="C619" s="168" t="s">
        <v>8762</v>
      </c>
      <c r="D619" s="169" t="s">
        <v>8763</v>
      </c>
      <c r="E619" s="170" t="s">
        <v>92</v>
      </c>
      <c r="F619" s="171">
        <v>1</v>
      </c>
      <c r="G619" s="117"/>
      <c r="H619" s="172">
        <f>ROUND(G619*F619,2)</f>
        <v>0</v>
      </c>
      <c r="I619" s="458" t="s">
        <v>986</v>
      </c>
    </row>
    <row r="620" spans="1:9" ht="24" x14ac:dyDescent="0.2">
      <c r="A620" s="175"/>
      <c r="B620" s="221" t="s">
        <v>1079</v>
      </c>
      <c r="C620" s="209"/>
      <c r="D620" s="227" t="s">
        <v>5345</v>
      </c>
      <c r="E620" s="209"/>
      <c r="F620" s="209"/>
      <c r="G620" s="209"/>
      <c r="H620" s="209"/>
      <c r="I620" s="455"/>
    </row>
    <row r="621" spans="1:9" ht="24.95" customHeight="1" x14ac:dyDescent="0.2">
      <c r="A621" s="278" t="s">
        <v>2727</v>
      </c>
      <c r="B621" s="278" t="s">
        <v>979</v>
      </c>
      <c r="C621" s="279" t="s">
        <v>8330</v>
      </c>
      <c r="D621" s="280" t="s">
        <v>8331</v>
      </c>
      <c r="E621" s="281" t="s">
        <v>92</v>
      </c>
      <c r="F621" s="282">
        <v>5</v>
      </c>
      <c r="G621" s="67"/>
      <c r="H621" s="254">
        <f>ROUND(G621*F621,2)</f>
        <v>0</v>
      </c>
      <c r="I621" s="459" t="s">
        <v>982</v>
      </c>
    </row>
    <row r="622" spans="1:9" ht="12" x14ac:dyDescent="0.2">
      <c r="A622" s="175"/>
      <c r="B622" s="454" t="s">
        <v>983</v>
      </c>
      <c r="C622" s="209"/>
      <c r="D622" s="180" t="s">
        <v>8332</v>
      </c>
      <c r="E622" s="209"/>
      <c r="F622" s="209"/>
      <c r="G622" s="209"/>
      <c r="H622" s="209"/>
      <c r="I622" s="455"/>
    </row>
    <row r="623" spans="1:9" ht="24.95" customHeight="1" x14ac:dyDescent="0.2">
      <c r="A623" s="167" t="s">
        <v>2729</v>
      </c>
      <c r="B623" s="167" t="s">
        <v>1145</v>
      </c>
      <c r="C623" s="168" t="s">
        <v>8333</v>
      </c>
      <c r="D623" s="169" t="s">
        <v>8334</v>
      </c>
      <c r="E623" s="170" t="s">
        <v>744</v>
      </c>
      <c r="F623" s="171">
        <v>5</v>
      </c>
      <c r="G623" s="117"/>
      <c r="H623" s="172">
        <f>ROUND(G623*F623,2)</f>
        <v>0</v>
      </c>
      <c r="I623" s="458" t="s">
        <v>986</v>
      </c>
    </row>
    <row r="624" spans="1:9" ht="12" x14ac:dyDescent="0.2">
      <c r="A624" s="177"/>
      <c r="B624" s="221" t="s">
        <v>985</v>
      </c>
      <c r="C624" s="210" t="s">
        <v>986</v>
      </c>
      <c r="D624" s="211" t="s">
        <v>11354</v>
      </c>
      <c r="E624" s="212"/>
      <c r="F624" s="210" t="s">
        <v>986</v>
      </c>
      <c r="G624" s="212"/>
      <c r="H624" s="212"/>
      <c r="I624" s="456"/>
    </row>
    <row r="625" spans="1:9" ht="12" x14ac:dyDescent="0.2">
      <c r="A625" s="178"/>
      <c r="B625" s="221" t="s">
        <v>985</v>
      </c>
      <c r="C625" s="213" t="s">
        <v>986</v>
      </c>
      <c r="D625" s="214" t="s">
        <v>73</v>
      </c>
      <c r="E625" s="215"/>
      <c r="F625" s="216">
        <v>1</v>
      </c>
      <c r="G625" s="215"/>
      <c r="H625" s="215"/>
      <c r="I625" s="457"/>
    </row>
    <row r="626" spans="1:9" ht="12" x14ac:dyDescent="0.2">
      <c r="A626" s="177"/>
      <c r="B626" s="221" t="s">
        <v>985</v>
      </c>
      <c r="C626" s="210" t="s">
        <v>986</v>
      </c>
      <c r="D626" s="211" t="s">
        <v>11355</v>
      </c>
      <c r="E626" s="212"/>
      <c r="F626" s="210" t="s">
        <v>986</v>
      </c>
      <c r="G626" s="212"/>
      <c r="H626" s="212"/>
      <c r="I626" s="456"/>
    </row>
    <row r="627" spans="1:9" ht="12" x14ac:dyDescent="0.2">
      <c r="A627" s="178"/>
      <c r="B627" s="221" t="s">
        <v>985</v>
      </c>
      <c r="C627" s="213" t="s">
        <v>986</v>
      </c>
      <c r="D627" s="214" t="s">
        <v>42</v>
      </c>
      <c r="E627" s="215"/>
      <c r="F627" s="216">
        <v>3</v>
      </c>
      <c r="G627" s="215"/>
      <c r="H627" s="215"/>
      <c r="I627" s="457"/>
    </row>
    <row r="628" spans="1:9" ht="12" x14ac:dyDescent="0.2">
      <c r="A628" s="177"/>
      <c r="B628" s="221" t="s">
        <v>985</v>
      </c>
      <c r="C628" s="210" t="s">
        <v>986</v>
      </c>
      <c r="D628" s="211" t="s">
        <v>11356</v>
      </c>
      <c r="E628" s="212"/>
      <c r="F628" s="210" t="s">
        <v>986</v>
      </c>
      <c r="G628" s="212"/>
      <c r="H628" s="212"/>
      <c r="I628" s="456"/>
    </row>
    <row r="629" spans="1:9" ht="12" x14ac:dyDescent="0.2">
      <c r="A629" s="178"/>
      <c r="B629" s="221" t="s">
        <v>985</v>
      </c>
      <c r="C629" s="213" t="s">
        <v>986</v>
      </c>
      <c r="D629" s="214" t="s">
        <v>73</v>
      </c>
      <c r="E629" s="215"/>
      <c r="F629" s="216">
        <v>1</v>
      </c>
      <c r="G629" s="215"/>
      <c r="H629" s="215"/>
      <c r="I629" s="457"/>
    </row>
    <row r="630" spans="1:9" ht="12" x14ac:dyDescent="0.2">
      <c r="A630" s="179"/>
      <c r="B630" s="221" t="s">
        <v>985</v>
      </c>
      <c r="C630" s="217" t="s">
        <v>986</v>
      </c>
      <c r="D630" s="218" t="s">
        <v>1023</v>
      </c>
      <c r="E630" s="219"/>
      <c r="F630" s="220">
        <v>5</v>
      </c>
      <c r="G630" s="219"/>
      <c r="H630" s="219"/>
      <c r="I630" s="460"/>
    </row>
    <row r="631" spans="1:9" ht="24.95" customHeight="1" x14ac:dyDescent="0.2">
      <c r="A631" s="278" t="s">
        <v>2731</v>
      </c>
      <c r="B631" s="278" t="s">
        <v>979</v>
      </c>
      <c r="C631" s="279" t="s">
        <v>8339</v>
      </c>
      <c r="D631" s="280" t="s">
        <v>8340</v>
      </c>
      <c r="E631" s="281" t="s">
        <v>125</v>
      </c>
      <c r="F631" s="282">
        <v>530</v>
      </c>
      <c r="G631" s="67"/>
      <c r="H631" s="254">
        <f>ROUND(G631*F631,2)</f>
        <v>0</v>
      </c>
      <c r="I631" s="459" t="s">
        <v>982</v>
      </c>
    </row>
    <row r="632" spans="1:9" ht="12" x14ac:dyDescent="0.2">
      <c r="A632" s="175"/>
      <c r="B632" s="454" t="s">
        <v>983</v>
      </c>
      <c r="C632" s="209"/>
      <c r="D632" s="180" t="s">
        <v>8341</v>
      </c>
      <c r="E632" s="209"/>
      <c r="F632" s="209"/>
      <c r="G632" s="209"/>
      <c r="H632" s="209"/>
      <c r="I632" s="455"/>
    </row>
    <row r="633" spans="1:9" ht="12" x14ac:dyDescent="0.2">
      <c r="A633" s="177"/>
      <c r="B633" s="221" t="s">
        <v>985</v>
      </c>
      <c r="C633" s="210" t="s">
        <v>986</v>
      </c>
      <c r="D633" s="211" t="s">
        <v>5105</v>
      </c>
      <c r="E633" s="212"/>
      <c r="F633" s="210" t="s">
        <v>986</v>
      </c>
      <c r="G633" s="212"/>
      <c r="H633" s="212"/>
      <c r="I633" s="456"/>
    </row>
    <row r="634" spans="1:9" ht="12" x14ac:dyDescent="0.2">
      <c r="A634" s="177"/>
      <c r="B634" s="221" t="s">
        <v>985</v>
      </c>
      <c r="C634" s="210" t="s">
        <v>986</v>
      </c>
      <c r="D634" s="211" t="s">
        <v>8342</v>
      </c>
      <c r="E634" s="212"/>
      <c r="F634" s="210" t="s">
        <v>986</v>
      </c>
      <c r="G634" s="212"/>
      <c r="H634" s="212"/>
      <c r="I634" s="456"/>
    </row>
    <row r="635" spans="1:9" ht="12" x14ac:dyDescent="0.2">
      <c r="A635" s="178"/>
      <c r="B635" s="221" t="s">
        <v>985</v>
      </c>
      <c r="C635" s="213" t="s">
        <v>986</v>
      </c>
      <c r="D635" s="214" t="s">
        <v>11357</v>
      </c>
      <c r="E635" s="215"/>
      <c r="F635" s="216">
        <v>79</v>
      </c>
      <c r="G635" s="215"/>
      <c r="H635" s="215"/>
      <c r="I635" s="457"/>
    </row>
    <row r="636" spans="1:9" ht="12" x14ac:dyDescent="0.2">
      <c r="A636" s="177"/>
      <c r="B636" s="221" t="s">
        <v>985</v>
      </c>
      <c r="C636" s="210" t="s">
        <v>986</v>
      </c>
      <c r="D636" s="211" t="s">
        <v>8345</v>
      </c>
      <c r="E636" s="212"/>
      <c r="F636" s="210" t="s">
        <v>986</v>
      </c>
      <c r="G636" s="212"/>
      <c r="H636" s="212"/>
      <c r="I636" s="456"/>
    </row>
    <row r="637" spans="1:9" ht="12" x14ac:dyDescent="0.2">
      <c r="A637" s="178"/>
      <c r="B637" s="221" t="s">
        <v>985</v>
      </c>
      <c r="C637" s="213" t="s">
        <v>986</v>
      </c>
      <c r="D637" s="214" t="s">
        <v>11358</v>
      </c>
      <c r="E637" s="215"/>
      <c r="F637" s="216">
        <v>366</v>
      </c>
      <c r="G637" s="215"/>
      <c r="H637" s="215"/>
      <c r="I637" s="457"/>
    </row>
    <row r="638" spans="1:9" ht="12" x14ac:dyDescent="0.2">
      <c r="A638" s="181"/>
      <c r="B638" s="221" t="s">
        <v>985</v>
      </c>
      <c r="C638" s="223" t="s">
        <v>986</v>
      </c>
      <c r="D638" s="224" t="s">
        <v>988</v>
      </c>
      <c r="E638" s="225"/>
      <c r="F638" s="226">
        <v>445</v>
      </c>
      <c r="G638" s="225"/>
      <c r="H638" s="225"/>
      <c r="I638" s="463"/>
    </row>
    <row r="639" spans="1:9" ht="12" x14ac:dyDescent="0.2">
      <c r="A639" s="177"/>
      <c r="B639" s="221" t="s">
        <v>985</v>
      </c>
      <c r="C639" s="210" t="s">
        <v>986</v>
      </c>
      <c r="D639" s="211" t="s">
        <v>5341</v>
      </c>
      <c r="E639" s="212"/>
      <c r="F639" s="210" t="s">
        <v>986</v>
      </c>
      <c r="G639" s="212"/>
      <c r="H639" s="212"/>
      <c r="I639" s="456"/>
    </row>
    <row r="640" spans="1:9" ht="12" x14ac:dyDescent="0.2">
      <c r="A640" s="177"/>
      <c r="B640" s="221" t="s">
        <v>985</v>
      </c>
      <c r="C640" s="210" t="s">
        <v>986</v>
      </c>
      <c r="D640" s="211" t="s">
        <v>8347</v>
      </c>
      <c r="E640" s="212"/>
      <c r="F640" s="210" t="s">
        <v>986</v>
      </c>
      <c r="G640" s="212"/>
      <c r="H640" s="212"/>
      <c r="I640" s="456"/>
    </row>
    <row r="641" spans="1:9" ht="12" x14ac:dyDescent="0.2">
      <c r="A641" s="178"/>
      <c r="B641" s="221" t="s">
        <v>985</v>
      </c>
      <c r="C641" s="213" t="s">
        <v>986</v>
      </c>
      <c r="D641" s="214" t="s">
        <v>11359</v>
      </c>
      <c r="E641" s="215"/>
      <c r="F641" s="216">
        <v>77</v>
      </c>
      <c r="G641" s="215"/>
      <c r="H641" s="215"/>
      <c r="I641" s="457"/>
    </row>
    <row r="642" spans="1:9" ht="12" x14ac:dyDescent="0.2">
      <c r="A642" s="177"/>
      <c r="B642" s="221" t="s">
        <v>985</v>
      </c>
      <c r="C642" s="210" t="s">
        <v>986</v>
      </c>
      <c r="D642" s="211" t="s">
        <v>8348</v>
      </c>
      <c r="E642" s="212"/>
      <c r="F642" s="210" t="s">
        <v>986</v>
      </c>
      <c r="G642" s="212"/>
      <c r="H642" s="212"/>
      <c r="I642" s="456"/>
    </row>
    <row r="643" spans="1:9" ht="12" x14ac:dyDescent="0.2">
      <c r="A643" s="178"/>
      <c r="B643" s="221" t="s">
        <v>985</v>
      </c>
      <c r="C643" s="213" t="s">
        <v>986</v>
      </c>
      <c r="D643" s="214" t="s">
        <v>1016</v>
      </c>
      <c r="E643" s="215"/>
      <c r="F643" s="216">
        <v>8</v>
      </c>
      <c r="G643" s="215"/>
      <c r="H643" s="215"/>
      <c r="I643" s="457"/>
    </row>
    <row r="644" spans="1:9" ht="12" x14ac:dyDescent="0.2">
      <c r="A644" s="181"/>
      <c r="B644" s="221" t="s">
        <v>985</v>
      </c>
      <c r="C644" s="223" t="s">
        <v>986</v>
      </c>
      <c r="D644" s="224" t="s">
        <v>988</v>
      </c>
      <c r="E644" s="225"/>
      <c r="F644" s="226">
        <v>85</v>
      </c>
      <c r="G644" s="225"/>
      <c r="H644" s="225"/>
      <c r="I644" s="463"/>
    </row>
    <row r="645" spans="1:9" ht="12" x14ac:dyDescent="0.2">
      <c r="A645" s="179"/>
      <c r="B645" s="221" t="s">
        <v>985</v>
      </c>
      <c r="C645" s="217" t="s">
        <v>986</v>
      </c>
      <c r="D645" s="218" t="s">
        <v>1023</v>
      </c>
      <c r="E645" s="219"/>
      <c r="F645" s="220">
        <v>530</v>
      </c>
      <c r="G645" s="219"/>
      <c r="H645" s="219"/>
      <c r="I645" s="460"/>
    </row>
    <row r="646" spans="1:9" ht="24.95" customHeight="1" x14ac:dyDescent="0.2">
      <c r="A646" s="167" t="s">
        <v>2733</v>
      </c>
      <c r="B646" s="167" t="s">
        <v>1145</v>
      </c>
      <c r="C646" s="168" t="s">
        <v>8349</v>
      </c>
      <c r="D646" s="169" t="s">
        <v>8350</v>
      </c>
      <c r="E646" s="170" t="s">
        <v>125</v>
      </c>
      <c r="F646" s="171">
        <v>86.9</v>
      </c>
      <c r="G646" s="117"/>
      <c r="H646" s="172">
        <f>ROUND(G646*F646,2)</f>
        <v>0</v>
      </c>
      <c r="I646" s="458" t="s">
        <v>986</v>
      </c>
    </row>
    <row r="647" spans="1:9" ht="12" x14ac:dyDescent="0.2">
      <c r="A647" s="178"/>
      <c r="B647" s="221" t="s">
        <v>985</v>
      </c>
      <c r="C647" s="215"/>
      <c r="D647" s="214" t="s">
        <v>11360</v>
      </c>
      <c r="E647" s="215"/>
      <c r="F647" s="216">
        <v>86.9</v>
      </c>
      <c r="G647" s="215"/>
      <c r="H647" s="215"/>
      <c r="I647" s="457"/>
    </row>
    <row r="648" spans="1:9" ht="24.95" customHeight="1" x14ac:dyDescent="0.2">
      <c r="A648" s="167" t="s">
        <v>2734</v>
      </c>
      <c r="B648" s="167" t="s">
        <v>1145</v>
      </c>
      <c r="C648" s="168" t="s">
        <v>8355</v>
      </c>
      <c r="D648" s="169" t="s">
        <v>8356</v>
      </c>
      <c r="E648" s="170" t="s">
        <v>125</v>
      </c>
      <c r="F648" s="171">
        <v>402.6</v>
      </c>
      <c r="G648" s="117"/>
      <c r="H648" s="172">
        <f>ROUND(G648*F648,2)</f>
        <v>0</v>
      </c>
      <c r="I648" s="458" t="s">
        <v>986</v>
      </c>
    </row>
    <row r="649" spans="1:9" ht="12" x14ac:dyDescent="0.2">
      <c r="A649" s="178"/>
      <c r="B649" s="221" t="s">
        <v>985</v>
      </c>
      <c r="C649" s="215"/>
      <c r="D649" s="214" t="s">
        <v>11361</v>
      </c>
      <c r="E649" s="215"/>
      <c r="F649" s="216">
        <v>402.6</v>
      </c>
      <c r="G649" s="215"/>
      <c r="H649" s="215"/>
      <c r="I649" s="457"/>
    </row>
    <row r="650" spans="1:9" ht="45" x14ac:dyDescent="0.2">
      <c r="A650" s="167" t="s">
        <v>2735</v>
      </c>
      <c r="B650" s="167" t="s">
        <v>1145</v>
      </c>
      <c r="C650" s="168" t="s">
        <v>8358</v>
      </c>
      <c r="D650" s="169" t="s">
        <v>8359</v>
      </c>
      <c r="E650" s="170" t="s">
        <v>125</v>
      </c>
      <c r="F650" s="171">
        <v>84.7</v>
      </c>
      <c r="G650" s="117"/>
      <c r="H650" s="172">
        <f>ROUND(G650*F650,2)</f>
        <v>0</v>
      </c>
      <c r="I650" s="458" t="s">
        <v>986</v>
      </c>
    </row>
    <row r="651" spans="1:9" ht="12" x14ac:dyDescent="0.2">
      <c r="A651" s="178"/>
      <c r="B651" s="221" t="s">
        <v>985</v>
      </c>
      <c r="C651" s="215"/>
      <c r="D651" s="214" t="s">
        <v>11362</v>
      </c>
      <c r="E651" s="215"/>
      <c r="F651" s="216">
        <v>84.7</v>
      </c>
      <c r="G651" s="215"/>
      <c r="H651" s="215"/>
      <c r="I651" s="457"/>
    </row>
    <row r="652" spans="1:9" ht="24.95" customHeight="1" x14ac:dyDescent="0.2">
      <c r="A652" s="167" t="s">
        <v>2737</v>
      </c>
      <c r="B652" s="167" t="s">
        <v>1145</v>
      </c>
      <c r="C652" s="168" t="s">
        <v>8361</v>
      </c>
      <c r="D652" s="169" t="s">
        <v>8362</v>
      </c>
      <c r="E652" s="170" t="s">
        <v>125</v>
      </c>
      <c r="F652" s="171">
        <v>8.8000000000000007</v>
      </c>
      <c r="G652" s="117"/>
      <c r="H652" s="172">
        <f>ROUND(G652*F652,2)</f>
        <v>0</v>
      </c>
      <c r="I652" s="458" t="s">
        <v>986</v>
      </c>
    </row>
    <row r="653" spans="1:9" ht="12" x14ac:dyDescent="0.2">
      <c r="A653" s="178"/>
      <c r="B653" s="221" t="s">
        <v>985</v>
      </c>
      <c r="C653" s="215"/>
      <c r="D653" s="214" t="s">
        <v>8515</v>
      </c>
      <c r="E653" s="215"/>
      <c r="F653" s="216">
        <v>8.8000000000000007</v>
      </c>
      <c r="G653" s="215"/>
      <c r="H653" s="215"/>
      <c r="I653" s="457"/>
    </row>
    <row r="654" spans="1:9" ht="24.95" customHeight="1" x14ac:dyDescent="0.2">
      <c r="A654" s="278" t="s">
        <v>2739</v>
      </c>
      <c r="B654" s="278" t="s">
        <v>979</v>
      </c>
      <c r="C654" s="279" t="s">
        <v>8371</v>
      </c>
      <c r="D654" s="280" t="s">
        <v>8372</v>
      </c>
      <c r="E654" s="281" t="s">
        <v>92</v>
      </c>
      <c r="F654" s="282">
        <v>1972</v>
      </c>
      <c r="G654" s="67"/>
      <c r="H654" s="254">
        <f>ROUND(G654*F654,2)</f>
        <v>0</v>
      </c>
      <c r="I654" s="459" t="s">
        <v>982</v>
      </c>
    </row>
    <row r="655" spans="1:9" ht="12" x14ac:dyDescent="0.2">
      <c r="A655" s="175"/>
      <c r="B655" s="454" t="s">
        <v>983</v>
      </c>
      <c r="C655" s="209"/>
      <c r="D655" s="180" t="s">
        <v>8373</v>
      </c>
      <c r="E655" s="209"/>
      <c r="F655" s="209"/>
      <c r="G655" s="209"/>
      <c r="H655" s="209"/>
      <c r="I655" s="455"/>
    </row>
    <row r="656" spans="1:9" ht="12" x14ac:dyDescent="0.2">
      <c r="A656" s="177"/>
      <c r="B656" s="221" t="s">
        <v>985</v>
      </c>
      <c r="C656" s="210" t="s">
        <v>986</v>
      </c>
      <c r="D656" s="211" t="s">
        <v>5105</v>
      </c>
      <c r="E656" s="212"/>
      <c r="F656" s="210" t="s">
        <v>986</v>
      </c>
      <c r="G656" s="212"/>
      <c r="H656" s="212"/>
      <c r="I656" s="456"/>
    </row>
    <row r="657" spans="1:9" ht="12" x14ac:dyDescent="0.2">
      <c r="A657" s="177"/>
      <c r="B657" s="221" t="s">
        <v>985</v>
      </c>
      <c r="C657" s="210" t="s">
        <v>986</v>
      </c>
      <c r="D657" s="211" t="s">
        <v>8374</v>
      </c>
      <c r="E657" s="212"/>
      <c r="F657" s="210" t="s">
        <v>986</v>
      </c>
      <c r="G657" s="212"/>
      <c r="H657" s="212"/>
      <c r="I657" s="456"/>
    </row>
    <row r="658" spans="1:9" ht="12" x14ac:dyDescent="0.2">
      <c r="A658" s="178"/>
      <c r="B658" s="221" t="s">
        <v>985</v>
      </c>
      <c r="C658" s="213" t="s">
        <v>986</v>
      </c>
      <c r="D658" s="214" t="s">
        <v>11363</v>
      </c>
      <c r="E658" s="215"/>
      <c r="F658" s="216">
        <v>1972</v>
      </c>
      <c r="G658" s="215"/>
      <c r="H658" s="215"/>
      <c r="I658" s="457"/>
    </row>
    <row r="659" spans="1:9" ht="24.95" customHeight="1" x14ac:dyDescent="0.2">
      <c r="A659" s="167" t="s">
        <v>2740</v>
      </c>
      <c r="B659" s="167" t="s">
        <v>1145</v>
      </c>
      <c r="C659" s="168" t="s">
        <v>8376</v>
      </c>
      <c r="D659" s="169" t="s">
        <v>8377</v>
      </c>
      <c r="E659" s="170" t="s">
        <v>92</v>
      </c>
      <c r="F659" s="171">
        <v>979</v>
      </c>
      <c r="G659" s="117"/>
      <c r="H659" s="172">
        <f>ROUND(G659*F659,2)</f>
        <v>0</v>
      </c>
      <c r="I659" s="458" t="s">
        <v>986</v>
      </c>
    </row>
    <row r="660" spans="1:9" ht="12" x14ac:dyDescent="0.2">
      <c r="A660" s="178"/>
      <c r="B660" s="221" t="s">
        <v>985</v>
      </c>
      <c r="C660" s="213" t="s">
        <v>986</v>
      </c>
      <c r="D660" s="214" t="s">
        <v>2722</v>
      </c>
      <c r="E660" s="215"/>
      <c r="F660" s="216">
        <v>74</v>
      </c>
      <c r="G660" s="215"/>
      <c r="H660" s="215"/>
      <c r="I660" s="457"/>
    </row>
    <row r="661" spans="1:9" ht="12" x14ac:dyDescent="0.2">
      <c r="A661" s="178"/>
      <c r="B661" s="221" t="s">
        <v>985</v>
      </c>
      <c r="C661" s="213" t="s">
        <v>986</v>
      </c>
      <c r="D661" s="214" t="s">
        <v>4031</v>
      </c>
      <c r="E661" s="215"/>
      <c r="F661" s="216">
        <v>197</v>
      </c>
      <c r="G661" s="215"/>
      <c r="H661" s="215"/>
      <c r="I661" s="457"/>
    </row>
    <row r="662" spans="1:9" ht="12" x14ac:dyDescent="0.2">
      <c r="A662" s="178"/>
      <c r="B662" s="221" t="s">
        <v>985</v>
      </c>
      <c r="C662" s="213" t="s">
        <v>986</v>
      </c>
      <c r="D662" s="214" t="s">
        <v>3629</v>
      </c>
      <c r="E662" s="215"/>
      <c r="F662" s="216">
        <v>115</v>
      </c>
      <c r="G662" s="215"/>
      <c r="H662" s="215"/>
      <c r="I662" s="457"/>
    </row>
    <row r="663" spans="1:9" ht="12" x14ac:dyDescent="0.2">
      <c r="A663" s="178"/>
      <c r="B663" s="221" t="s">
        <v>985</v>
      </c>
      <c r="C663" s="213" t="s">
        <v>986</v>
      </c>
      <c r="D663" s="214" t="s">
        <v>3589</v>
      </c>
      <c r="E663" s="215"/>
      <c r="F663" s="216">
        <v>107</v>
      </c>
      <c r="G663" s="215"/>
      <c r="H663" s="215"/>
      <c r="I663" s="457"/>
    </row>
    <row r="664" spans="1:9" ht="12" x14ac:dyDescent="0.2">
      <c r="A664" s="178"/>
      <c r="B664" s="221" t="s">
        <v>985</v>
      </c>
      <c r="C664" s="213" t="s">
        <v>986</v>
      </c>
      <c r="D664" s="214" t="s">
        <v>11364</v>
      </c>
      <c r="E664" s="215"/>
      <c r="F664" s="216">
        <v>287</v>
      </c>
      <c r="G664" s="215"/>
      <c r="H664" s="215"/>
      <c r="I664" s="457"/>
    </row>
    <row r="665" spans="1:9" ht="12" x14ac:dyDescent="0.2">
      <c r="A665" s="178"/>
      <c r="B665" s="221" t="s">
        <v>985</v>
      </c>
      <c r="C665" s="213" t="s">
        <v>986</v>
      </c>
      <c r="D665" s="214" t="s">
        <v>4041</v>
      </c>
      <c r="E665" s="215"/>
      <c r="F665" s="216">
        <v>199</v>
      </c>
      <c r="G665" s="215"/>
      <c r="H665" s="215"/>
      <c r="I665" s="457"/>
    </row>
    <row r="666" spans="1:9" ht="12" x14ac:dyDescent="0.2">
      <c r="A666" s="179"/>
      <c r="B666" s="221" t="s">
        <v>985</v>
      </c>
      <c r="C666" s="217" t="s">
        <v>986</v>
      </c>
      <c r="D666" s="218" t="s">
        <v>1023</v>
      </c>
      <c r="E666" s="219"/>
      <c r="F666" s="220">
        <v>979</v>
      </c>
      <c r="G666" s="219"/>
      <c r="H666" s="219"/>
      <c r="I666" s="460"/>
    </row>
    <row r="667" spans="1:9" ht="24.95" customHeight="1" x14ac:dyDescent="0.2">
      <c r="A667" s="167" t="s">
        <v>2742</v>
      </c>
      <c r="B667" s="167" t="s">
        <v>1145</v>
      </c>
      <c r="C667" s="168" t="s">
        <v>8378</v>
      </c>
      <c r="D667" s="169" t="s">
        <v>8379</v>
      </c>
      <c r="E667" s="170" t="s">
        <v>92</v>
      </c>
      <c r="F667" s="171">
        <v>993</v>
      </c>
      <c r="G667" s="117"/>
      <c r="H667" s="172">
        <f>ROUND(G667*F667,2)</f>
        <v>0</v>
      </c>
      <c r="I667" s="458" t="s">
        <v>986</v>
      </c>
    </row>
    <row r="668" spans="1:9" ht="12" x14ac:dyDescent="0.2">
      <c r="A668" s="178"/>
      <c r="B668" s="221" t="s">
        <v>985</v>
      </c>
      <c r="C668" s="213" t="s">
        <v>986</v>
      </c>
      <c r="D668" s="214" t="s">
        <v>3857</v>
      </c>
      <c r="E668" s="215"/>
      <c r="F668" s="216">
        <v>159</v>
      </c>
      <c r="G668" s="215"/>
      <c r="H668" s="215"/>
      <c r="I668" s="457"/>
    </row>
    <row r="669" spans="1:9" ht="12" x14ac:dyDescent="0.2">
      <c r="A669" s="178"/>
      <c r="B669" s="221" t="s">
        <v>985</v>
      </c>
      <c r="C669" s="213" t="s">
        <v>986</v>
      </c>
      <c r="D669" s="214" t="s">
        <v>4025</v>
      </c>
      <c r="E669" s="215"/>
      <c r="F669" s="216">
        <v>196</v>
      </c>
      <c r="G669" s="215"/>
      <c r="H669" s="215"/>
      <c r="I669" s="457"/>
    </row>
    <row r="670" spans="1:9" ht="12" x14ac:dyDescent="0.2">
      <c r="A670" s="178"/>
      <c r="B670" s="221" t="s">
        <v>985</v>
      </c>
      <c r="C670" s="213" t="s">
        <v>986</v>
      </c>
      <c r="D670" s="214" t="s">
        <v>3914</v>
      </c>
      <c r="E670" s="215"/>
      <c r="F670" s="216">
        <v>174</v>
      </c>
      <c r="G670" s="215"/>
      <c r="H670" s="215"/>
      <c r="I670" s="457"/>
    </row>
    <row r="671" spans="1:9" ht="12" x14ac:dyDescent="0.2">
      <c r="A671" s="178"/>
      <c r="B671" s="221" t="s">
        <v>985</v>
      </c>
      <c r="C671" s="213" t="s">
        <v>986</v>
      </c>
      <c r="D671" s="214" t="s">
        <v>3944</v>
      </c>
      <c r="E671" s="215"/>
      <c r="F671" s="216">
        <v>181</v>
      </c>
      <c r="G671" s="215"/>
      <c r="H671" s="215"/>
      <c r="I671" s="457"/>
    </row>
    <row r="672" spans="1:9" ht="12" x14ac:dyDescent="0.2">
      <c r="A672" s="178"/>
      <c r="B672" s="221" t="s">
        <v>985</v>
      </c>
      <c r="C672" s="213" t="s">
        <v>986</v>
      </c>
      <c r="D672" s="214" t="s">
        <v>3910</v>
      </c>
      <c r="E672" s="215"/>
      <c r="F672" s="216">
        <v>173</v>
      </c>
      <c r="G672" s="215"/>
      <c r="H672" s="215"/>
      <c r="I672" s="457"/>
    </row>
    <row r="673" spans="1:9" ht="12" x14ac:dyDescent="0.2">
      <c r="A673" s="178"/>
      <c r="B673" s="221" t="s">
        <v>985</v>
      </c>
      <c r="C673" s="213" t="s">
        <v>986</v>
      </c>
      <c r="D673" s="214" t="s">
        <v>3606</v>
      </c>
      <c r="E673" s="215"/>
      <c r="F673" s="216">
        <v>110</v>
      </c>
      <c r="G673" s="215"/>
      <c r="H673" s="215"/>
      <c r="I673" s="457"/>
    </row>
    <row r="674" spans="1:9" ht="12" x14ac:dyDescent="0.2">
      <c r="A674" s="179"/>
      <c r="B674" s="221" t="s">
        <v>985</v>
      </c>
      <c r="C674" s="217" t="s">
        <v>986</v>
      </c>
      <c r="D674" s="218" t="s">
        <v>1023</v>
      </c>
      <c r="E674" s="219"/>
      <c r="F674" s="220">
        <v>993</v>
      </c>
      <c r="G674" s="219"/>
      <c r="H674" s="219"/>
      <c r="I674" s="460"/>
    </row>
    <row r="675" spans="1:9" ht="24.95" customHeight="1" x14ac:dyDescent="0.2">
      <c r="A675" s="278" t="s">
        <v>2743</v>
      </c>
      <c r="B675" s="278" t="s">
        <v>979</v>
      </c>
      <c r="C675" s="279" t="s">
        <v>8382</v>
      </c>
      <c r="D675" s="280" t="s">
        <v>8383</v>
      </c>
      <c r="E675" s="281" t="s">
        <v>92</v>
      </c>
      <c r="F675" s="282">
        <v>237</v>
      </c>
      <c r="G675" s="67"/>
      <c r="H675" s="254">
        <f>ROUND(G675*F675,2)</f>
        <v>0</v>
      </c>
      <c r="I675" s="459" t="s">
        <v>982</v>
      </c>
    </row>
    <row r="676" spans="1:9" ht="12" x14ac:dyDescent="0.2">
      <c r="A676" s="175"/>
      <c r="B676" s="454" t="s">
        <v>983</v>
      </c>
      <c r="C676" s="209"/>
      <c r="D676" s="180" t="s">
        <v>8384</v>
      </c>
      <c r="E676" s="209"/>
      <c r="F676" s="209"/>
      <c r="G676" s="209"/>
      <c r="H676" s="209"/>
      <c r="I676" s="455"/>
    </row>
    <row r="677" spans="1:9" ht="24" x14ac:dyDescent="0.2">
      <c r="A677" s="175"/>
      <c r="B677" s="221" t="s">
        <v>1079</v>
      </c>
      <c r="C677" s="209"/>
      <c r="D677" s="227" t="s">
        <v>8385</v>
      </c>
      <c r="E677" s="209"/>
      <c r="F677" s="209"/>
      <c r="G677" s="209"/>
      <c r="H677" s="209"/>
      <c r="I677" s="455"/>
    </row>
    <row r="678" spans="1:9" ht="12" x14ac:dyDescent="0.2">
      <c r="A678" s="177"/>
      <c r="B678" s="221" t="s">
        <v>985</v>
      </c>
      <c r="C678" s="210" t="s">
        <v>986</v>
      </c>
      <c r="D678" s="211" t="s">
        <v>5105</v>
      </c>
      <c r="E678" s="212"/>
      <c r="F678" s="210" t="s">
        <v>986</v>
      </c>
      <c r="G678" s="212"/>
      <c r="H678" s="212"/>
      <c r="I678" s="456"/>
    </row>
    <row r="679" spans="1:9" ht="12" x14ac:dyDescent="0.2">
      <c r="A679" s="177"/>
      <c r="B679" s="221" t="s">
        <v>985</v>
      </c>
      <c r="C679" s="210" t="s">
        <v>986</v>
      </c>
      <c r="D679" s="211" t="s">
        <v>8386</v>
      </c>
      <c r="E679" s="212"/>
      <c r="F679" s="210" t="s">
        <v>986</v>
      </c>
      <c r="G679" s="212"/>
      <c r="H679" s="212"/>
      <c r="I679" s="456"/>
    </row>
    <row r="680" spans="1:9" ht="12" x14ac:dyDescent="0.2">
      <c r="A680" s="178"/>
      <c r="B680" s="221" t="s">
        <v>985</v>
      </c>
      <c r="C680" s="213" t="s">
        <v>986</v>
      </c>
      <c r="D680" s="214" t="s">
        <v>11365</v>
      </c>
      <c r="E680" s="215"/>
      <c r="F680" s="216">
        <v>237</v>
      </c>
      <c r="G680" s="215"/>
      <c r="H680" s="215"/>
      <c r="I680" s="457"/>
    </row>
    <row r="681" spans="1:9" ht="24.95" customHeight="1" x14ac:dyDescent="0.2">
      <c r="A681" s="167" t="s">
        <v>2745</v>
      </c>
      <c r="B681" s="167" t="s">
        <v>1145</v>
      </c>
      <c r="C681" s="168" t="s">
        <v>8388</v>
      </c>
      <c r="D681" s="169" t="s">
        <v>8389</v>
      </c>
      <c r="E681" s="170" t="s">
        <v>744</v>
      </c>
      <c r="F681" s="171">
        <v>94</v>
      </c>
      <c r="G681" s="117"/>
      <c r="H681" s="172">
        <f>ROUND(G681*F681,2)</f>
        <v>0</v>
      </c>
      <c r="I681" s="458" t="s">
        <v>986</v>
      </c>
    </row>
    <row r="682" spans="1:9" ht="12" x14ac:dyDescent="0.2">
      <c r="A682" s="177"/>
      <c r="B682" s="221" t="s">
        <v>985</v>
      </c>
      <c r="C682" s="210" t="s">
        <v>986</v>
      </c>
      <c r="D682" s="211" t="s">
        <v>5105</v>
      </c>
      <c r="E682" s="212"/>
      <c r="F682" s="210" t="s">
        <v>986</v>
      </c>
      <c r="G682" s="212"/>
      <c r="H682" s="212"/>
      <c r="I682" s="456"/>
    </row>
    <row r="683" spans="1:9" ht="12" x14ac:dyDescent="0.2">
      <c r="A683" s="178"/>
      <c r="B683" s="221" t="s">
        <v>985</v>
      </c>
      <c r="C683" s="213" t="s">
        <v>986</v>
      </c>
      <c r="D683" s="214" t="s">
        <v>11366</v>
      </c>
      <c r="E683" s="215"/>
      <c r="F683" s="216">
        <v>94</v>
      </c>
      <c r="G683" s="215"/>
      <c r="H683" s="215"/>
      <c r="I683" s="457"/>
    </row>
    <row r="684" spans="1:9" ht="24.95" customHeight="1" x14ac:dyDescent="0.2">
      <c r="A684" s="167" t="s">
        <v>2746</v>
      </c>
      <c r="B684" s="167" t="s">
        <v>1145</v>
      </c>
      <c r="C684" s="168" t="s">
        <v>8391</v>
      </c>
      <c r="D684" s="169" t="s">
        <v>8392</v>
      </c>
      <c r="E684" s="170" t="s">
        <v>744</v>
      </c>
      <c r="F684" s="171">
        <v>143</v>
      </c>
      <c r="G684" s="117"/>
      <c r="H684" s="172">
        <f>ROUND(G684*F684,2)</f>
        <v>0</v>
      </c>
      <c r="I684" s="458" t="s">
        <v>986</v>
      </c>
    </row>
    <row r="685" spans="1:9" ht="12" x14ac:dyDescent="0.2">
      <c r="A685" s="178"/>
      <c r="B685" s="221" t="s">
        <v>985</v>
      </c>
      <c r="C685" s="213" t="s">
        <v>986</v>
      </c>
      <c r="D685" s="214" t="s">
        <v>11367</v>
      </c>
      <c r="E685" s="215"/>
      <c r="F685" s="216">
        <v>143</v>
      </c>
      <c r="G685" s="215"/>
      <c r="H685" s="215"/>
      <c r="I685" s="457"/>
    </row>
    <row r="686" spans="1:9" ht="24.95" customHeight="1" x14ac:dyDescent="0.2">
      <c r="A686" s="278" t="s">
        <v>2748</v>
      </c>
      <c r="B686" s="278" t="s">
        <v>979</v>
      </c>
      <c r="C686" s="279" t="s">
        <v>5358</v>
      </c>
      <c r="D686" s="280" t="s">
        <v>5359</v>
      </c>
      <c r="E686" s="281" t="s">
        <v>1169</v>
      </c>
      <c r="F686" s="282">
        <v>30555.045999999998</v>
      </c>
      <c r="G686" s="67"/>
      <c r="H686" s="254">
        <f>ROUND(G686*F686,2)</f>
        <v>0</v>
      </c>
      <c r="I686" s="459" t="s">
        <v>982</v>
      </c>
    </row>
    <row r="687" spans="1:9" ht="12" x14ac:dyDescent="0.2">
      <c r="A687" s="175"/>
      <c r="B687" s="454" t="s">
        <v>983</v>
      </c>
      <c r="C687" s="209"/>
      <c r="D687" s="180" t="s">
        <v>5360</v>
      </c>
      <c r="E687" s="209"/>
      <c r="F687" s="209"/>
      <c r="G687" s="209"/>
      <c r="H687" s="209"/>
      <c r="I687" s="455"/>
    </row>
    <row r="688" spans="1:9" ht="24.95" customHeight="1" x14ac:dyDescent="0.2">
      <c r="A688" s="278" t="s">
        <v>77</v>
      </c>
      <c r="B688" s="278" t="s">
        <v>979</v>
      </c>
      <c r="C688" s="279" t="s">
        <v>11368</v>
      </c>
      <c r="D688" s="280" t="s">
        <v>11369</v>
      </c>
      <c r="E688" s="281" t="s">
        <v>744</v>
      </c>
      <c r="F688" s="282">
        <v>1</v>
      </c>
      <c r="G688" s="67"/>
      <c r="H688" s="254">
        <f>ROUND(G688*F688,2)</f>
        <v>0</v>
      </c>
      <c r="I688" s="459" t="s">
        <v>986</v>
      </c>
    </row>
    <row r="689" spans="1:9" ht="24.95" customHeight="1" x14ac:dyDescent="0.2">
      <c r="A689" s="278" t="s">
        <v>2749</v>
      </c>
      <c r="B689" s="278" t="s">
        <v>979</v>
      </c>
      <c r="C689" s="279" t="s">
        <v>11370</v>
      </c>
      <c r="D689" s="280" t="s">
        <v>11371</v>
      </c>
      <c r="E689" s="281" t="s">
        <v>744</v>
      </c>
      <c r="F689" s="282">
        <v>10</v>
      </c>
      <c r="G689" s="67"/>
      <c r="H689" s="254">
        <f>ROUND(G689*F689,2)</f>
        <v>0</v>
      </c>
      <c r="I689" s="459" t="s">
        <v>986</v>
      </c>
    </row>
    <row r="690" spans="1:9" ht="24.95" customHeight="1" x14ac:dyDescent="0.2">
      <c r="A690" s="167" t="s">
        <v>2750</v>
      </c>
      <c r="B690" s="167" t="s">
        <v>1145</v>
      </c>
      <c r="C690" s="168" t="s">
        <v>5355</v>
      </c>
      <c r="D690" s="169" t="s">
        <v>5356</v>
      </c>
      <c r="E690" s="170" t="s">
        <v>721</v>
      </c>
      <c r="F690" s="171">
        <v>1</v>
      </c>
      <c r="G690" s="117"/>
      <c r="H690" s="172">
        <f>ROUND(G690*F690,2)</f>
        <v>0</v>
      </c>
      <c r="I690" s="458" t="s">
        <v>986</v>
      </c>
    </row>
    <row r="691" spans="1:9" ht="288" x14ac:dyDescent="0.2">
      <c r="A691" s="175"/>
      <c r="B691" s="221" t="s">
        <v>1079</v>
      </c>
      <c r="C691" s="209"/>
      <c r="D691" s="227" t="s">
        <v>5357</v>
      </c>
      <c r="E691" s="209"/>
      <c r="F691" s="209"/>
      <c r="G691" s="209"/>
      <c r="H691" s="209"/>
      <c r="I691" s="455"/>
    </row>
    <row r="692" spans="1:9" ht="24.95" customHeight="1" x14ac:dyDescent="0.2">
      <c r="A692" s="278" t="s">
        <v>52</v>
      </c>
      <c r="B692" s="278" t="s">
        <v>979</v>
      </c>
      <c r="C692" s="279" t="s">
        <v>8400</v>
      </c>
      <c r="D692" s="280" t="s">
        <v>8401</v>
      </c>
      <c r="E692" s="281" t="s">
        <v>721</v>
      </c>
      <c r="F692" s="282">
        <v>1</v>
      </c>
      <c r="G692" s="67"/>
      <c r="H692" s="254">
        <f>ROUND(G692*F692,2)</f>
        <v>0</v>
      </c>
      <c r="I692" s="459" t="s">
        <v>982</v>
      </c>
    </row>
    <row r="693" spans="1:9" ht="12" x14ac:dyDescent="0.2">
      <c r="A693" s="175"/>
      <c r="B693" s="454" t="s">
        <v>983</v>
      </c>
      <c r="C693" s="209"/>
      <c r="D693" s="180" t="s">
        <v>5368</v>
      </c>
      <c r="E693" s="209"/>
      <c r="F693" s="209"/>
      <c r="G693" s="209"/>
      <c r="H693" s="209"/>
      <c r="I693" s="455"/>
    </row>
    <row r="694" spans="1:9" ht="24.95" customHeight="1" x14ac:dyDescent="0.2">
      <c r="A694" s="278" t="s">
        <v>54</v>
      </c>
      <c r="B694" s="278" t="s">
        <v>979</v>
      </c>
      <c r="C694" s="279" t="s">
        <v>5377</v>
      </c>
      <c r="D694" s="280" t="s">
        <v>5378</v>
      </c>
      <c r="E694" s="281" t="s">
        <v>721</v>
      </c>
      <c r="F694" s="282">
        <v>1</v>
      </c>
      <c r="G694" s="67"/>
      <c r="H694" s="254">
        <f>ROUND(G694*F694,2)</f>
        <v>0</v>
      </c>
      <c r="I694" s="459" t="s">
        <v>982</v>
      </c>
    </row>
    <row r="695" spans="1:9" ht="12" x14ac:dyDescent="0.2">
      <c r="A695" s="175"/>
      <c r="B695" s="454" t="s">
        <v>983</v>
      </c>
      <c r="C695" s="209"/>
      <c r="D695" s="180" t="s">
        <v>5379</v>
      </c>
      <c r="E695" s="209"/>
      <c r="F695" s="209"/>
      <c r="G695" s="209"/>
      <c r="H695" s="209"/>
      <c r="I695" s="455"/>
    </row>
    <row r="696" spans="1:9" ht="120" x14ac:dyDescent="0.2">
      <c r="A696" s="175"/>
      <c r="B696" s="221" t="s">
        <v>1079</v>
      </c>
      <c r="C696" s="209"/>
      <c r="D696" s="227" t="s">
        <v>5380</v>
      </c>
      <c r="E696" s="209"/>
      <c r="F696" s="209"/>
      <c r="G696" s="209"/>
      <c r="H696" s="209"/>
      <c r="I696" s="455"/>
    </row>
    <row r="697" spans="1:9" ht="24.95" customHeight="1" x14ac:dyDescent="0.2">
      <c r="A697" s="278" t="s">
        <v>56</v>
      </c>
      <c r="B697" s="278" t="s">
        <v>979</v>
      </c>
      <c r="C697" s="279" t="s">
        <v>5383</v>
      </c>
      <c r="D697" s="280" t="s">
        <v>5384</v>
      </c>
      <c r="E697" s="281" t="s">
        <v>721</v>
      </c>
      <c r="F697" s="282">
        <v>1</v>
      </c>
      <c r="G697" s="67"/>
      <c r="H697" s="254">
        <f>ROUND(G697*F697,2)</f>
        <v>0</v>
      </c>
      <c r="I697" s="459" t="s">
        <v>982</v>
      </c>
    </row>
    <row r="698" spans="1:9" ht="12" x14ac:dyDescent="0.2">
      <c r="A698" s="175"/>
      <c r="B698" s="454" t="s">
        <v>983</v>
      </c>
      <c r="C698" s="209"/>
      <c r="D698" s="180" t="s">
        <v>5385</v>
      </c>
      <c r="E698" s="209"/>
      <c r="F698" s="209"/>
      <c r="G698" s="209"/>
      <c r="H698" s="209"/>
      <c r="I698" s="455"/>
    </row>
    <row r="699" spans="1:9" ht="24" x14ac:dyDescent="0.2">
      <c r="A699" s="175"/>
      <c r="B699" s="221" t="s">
        <v>1079</v>
      </c>
      <c r="C699" s="209"/>
      <c r="D699" s="227" t="s">
        <v>5386</v>
      </c>
      <c r="E699" s="209"/>
      <c r="F699" s="209"/>
      <c r="G699" s="209"/>
      <c r="H699" s="209"/>
      <c r="I699" s="455"/>
    </row>
    <row r="700" spans="1:9" ht="24.95" customHeight="1" x14ac:dyDescent="0.2">
      <c r="A700" s="278" t="s">
        <v>3537</v>
      </c>
      <c r="B700" s="278" t="s">
        <v>979</v>
      </c>
      <c r="C700" s="279" t="s">
        <v>5391</v>
      </c>
      <c r="D700" s="280" t="s">
        <v>5392</v>
      </c>
      <c r="E700" s="281" t="s">
        <v>721</v>
      </c>
      <c r="F700" s="282">
        <v>1</v>
      </c>
      <c r="G700" s="67"/>
      <c r="H700" s="254">
        <f>ROUND(G700*F700,2)</f>
        <v>0</v>
      </c>
      <c r="I700" s="459" t="s">
        <v>982</v>
      </c>
    </row>
    <row r="701" spans="1:9" ht="12" x14ac:dyDescent="0.2">
      <c r="A701" s="175"/>
      <c r="B701" s="454" t="s">
        <v>983</v>
      </c>
      <c r="C701" s="209"/>
      <c r="D701" s="180" t="s">
        <v>5393</v>
      </c>
      <c r="E701" s="209"/>
      <c r="F701" s="209"/>
      <c r="G701" s="209"/>
      <c r="H701" s="209"/>
      <c r="I701" s="455"/>
    </row>
    <row r="702" spans="1:9" ht="24" x14ac:dyDescent="0.2">
      <c r="A702" s="175"/>
      <c r="B702" s="221" t="s">
        <v>1079</v>
      </c>
      <c r="C702" s="209"/>
      <c r="D702" s="227" t="s">
        <v>5394</v>
      </c>
      <c r="E702" s="209"/>
      <c r="F702" s="209"/>
      <c r="G702" s="209"/>
      <c r="H702" s="209"/>
      <c r="I702" s="455"/>
    </row>
    <row r="703" spans="1:9" ht="12" x14ac:dyDescent="0.2">
      <c r="A703" s="177"/>
      <c r="B703" s="221" t="s">
        <v>985</v>
      </c>
      <c r="C703" s="210" t="s">
        <v>986</v>
      </c>
      <c r="D703" s="211" t="s">
        <v>5395</v>
      </c>
      <c r="E703" s="212"/>
      <c r="F703" s="210" t="s">
        <v>986</v>
      </c>
      <c r="G703" s="212"/>
      <c r="H703" s="212"/>
      <c r="I703" s="456"/>
    </row>
    <row r="704" spans="1:9" ht="12" x14ac:dyDescent="0.2">
      <c r="A704" s="178"/>
      <c r="B704" s="221" t="s">
        <v>985</v>
      </c>
      <c r="C704" s="213" t="s">
        <v>986</v>
      </c>
      <c r="D704" s="214" t="s">
        <v>73</v>
      </c>
      <c r="E704" s="215"/>
      <c r="F704" s="216">
        <v>1</v>
      </c>
      <c r="G704" s="215"/>
      <c r="H704" s="215"/>
      <c r="I704" s="457"/>
    </row>
    <row r="705" spans="1:9" ht="24.95" customHeight="1" x14ac:dyDescent="0.2">
      <c r="A705" s="278" t="s">
        <v>3541</v>
      </c>
      <c r="B705" s="278" t="s">
        <v>979</v>
      </c>
      <c r="C705" s="279" t="s">
        <v>5396</v>
      </c>
      <c r="D705" s="280" t="s">
        <v>5397</v>
      </c>
      <c r="E705" s="281" t="s">
        <v>721</v>
      </c>
      <c r="F705" s="282">
        <v>1</v>
      </c>
      <c r="G705" s="67"/>
      <c r="H705" s="254">
        <f>ROUND(G705*F705,2)</f>
        <v>0</v>
      </c>
      <c r="I705" s="459" t="s">
        <v>982</v>
      </c>
    </row>
    <row r="706" spans="1:9" ht="12" x14ac:dyDescent="0.2">
      <c r="A706" s="175"/>
      <c r="B706" s="454" t="s">
        <v>983</v>
      </c>
      <c r="C706" s="209"/>
      <c r="D706" s="180" t="s">
        <v>5398</v>
      </c>
      <c r="E706" s="209"/>
      <c r="F706" s="209"/>
      <c r="G706" s="209"/>
      <c r="H706" s="209"/>
      <c r="I706" s="455"/>
    </row>
    <row r="707" spans="1:9" ht="60" x14ac:dyDescent="0.2">
      <c r="A707" s="175"/>
      <c r="B707" s="221" t="s">
        <v>1079</v>
      </c>
      <c r="C707" s="209"/>
      <c r="D707" s="227" t="s">
        <v>5399</v>
      </c>
      <c r="E707" s="209"/>
      <c r="F707" s="209"/>
      <c r="G707" s="209"/>
      <c r="H707" s="209"/>
      <c r="I707" s="455"/>
    </row>
    <row r="708" spans="1:9" s="46" customFormat="1" ht="24.95" customHeight="1" x14ac:dyDescent="0.25">
      <c r="A708" s="298"/>
      <c r="B708" s="351" t="s">
        <v>977</v>
      </c>
      <c r="C708" s="352" t="s">
        <v>7976</v>
      </c>
      <c r="D708" s="352" t="s">
        <v>7977</v>
      </c>
      <c r="E708" s="353"/>
      <c r="F708" s="354"/>
      <c r="G708" s="354"/>
      <c r="H708" s="116">
        <f>SUM(H709:H714)</f>
        <v>0</v>
      </c>
      <c r="I708" s="277"/>
    </row>
    <row r="709" spans="1:9" ht="24.95" customHeight="1" x14ac:dyDescent="0.2">
      <c r="A709" s="167" t="s">
        <v>58</v>
      </c>
      <c r="B709" s="167" t="s">
        <v>1145</v>
      </c>
      <c r="C709" s="168" t="s">
        <v>8407</v>
      </c>
      <c r="D709" s="169" t="s">
        <v>8408</v>
      </c>
      <c r="E709" s="170" t="s">
        <v>744</v>
      </c>
      <c r="F709" s="171">
        <v>6</v>
      </c>
      <c r="G709" s="117"/>
      <c r="H709" s="172">
        <f>ROUND(G709*F709,2)</f>
        <v>0</v>
      </c>
      <c r="I709" s="458" t="s">
        <v>986</v>
      </c>
    </row>
    <row r="710" spans="1:9" ht="24.95" customHeight="1" x14ac:dyDescent="0.2">
      <c r="A710" s="167" t="s">
        <v>3553</v>
      </c>
      <c r="B710" s="167" t="s">
        <v>1145</v>
      </c>
      <c r="C710" s="168" t="s">
        <v>11372</v>
      </c>
      <c r="D710" s="169" t="s">
        <v>11373</v>
      </c>
      <c r="E710" s="170" t="s">
        <v>744</v>
      </c>
      <c r="F710" s="171">
        <v>1</v>
      </c>
      <c r="G710" s="117"/>
      <c r="H710" s="172">
        <f>ROUND(G710*F710,2)</f>
        <v>0</v>
      </c>
      <c r="I710" s="458" t="s">
        <v>986</v>
      </c>
    </row>
    <row r="711" spans="1:9" ht="24.95" customHeight="1" x14ac:dyDescent="0.2">
      <c r="A711" s="278" t="s">
        <v>1321</v>
      </c>
      <c r="B711" s="278" t="s">
        <v>979</v>
      </c>
      <c r="C711" s="279" t="s">
        <v>5362</v>
      </c>
      <c r="D711" s="280" t="s">
        <v>8409</v>
      </c>
      <c r="E711" s="281" t="s">
        <v>744</v>
      </c>
      <c r="F711" s="282">
        <v>1</v>
      </c>
      <c r="G711" s="67"/>
      <c r="H711" s="254">
        <f>ROUND(G711*F711,2)</f>
        <v>0</v>
      </c>
      <c r="I711" s="459" t="s">
        <v>986</v>
      </c>
    </row>
    <row r="712" spans="1:9" ht="24" x14ac:dyDescent="0.2">
      <c r="A712" s="175"/>
      <c r="B712" s="221" t="s">
        <v>1079</v>
      </c>
      <c r="C712" s="209"/>
      <c r="D712" s="227" t="s">
        <v>5364</v>
      </c>
      <c r="E712" s="209"/>
      <c r="F712" s="209"/>
      <c r="G712" s="209"/>
      <c r="H712" s="209"/>
      <c r="I712" s="455"/>
    </row>
    <row r="713" spans="1:9" ht="24.95" customHeight="1" x14ac:dyDescent="0.2">
      <c r="A713" s="278" t="s">
        <v>3561</v>
      </c>
      <c r="B713" s="278" t="s">
        <v>979</v>
      </c>
      <c r="C713" s="279" t="s">
        <v>5365</v>
      </c>
      <c r="D713" s="280" t="s">
        <v>5366</v>
      </c>
      <c r="E713" s="281" t="s">
        <v>721</v>
      </c>
      <c r="F713" s="282">
        <v>1</v>
      </c>
      <c r="G713" s="67"/>
      <c r="H713" s="254">
        <f>ROUND(G713*F713,2)</f>
        <v>0</v>
      </c>
      <c r="I713" s="459" t="s">
        <v>986</v>
      </c>
    </row>
    <row r="714" spans="1:9" ht="36" x14ac:dyDescent="0.2">
      <c r="A714" s="175"/>
      <c r="B714" s="221" t="s">
        <v>1079</v>
      </c>
      <c r="C714" s="209"/>
      <c r="D714" s="227" t="s">
        <v>5367</v>
      </c>
      <c r="E714" s="209"/>
      <c r="F714" s="209"/>
      <c r="G714" s="209"/>
      <c r="H714" s="209"/>
      <c r="I714" s="455"/>
    </row>
    <row r="715" spans="1:9" s="46" customFormat="1" ht="24.95" customHeight="1" x14ac:dyDescent="0.25">
      <c r="A715" s="298"/>
      <c r="B715" s="351" t="s">
        <v>977</v>
      </c>
      <c r="C715" s="352" t="s">
        <v>5056</v>
      </c>
      <c r="D715" s="352" t="s">
        <v>5057</v>
      </c>
      <c r="E715" s="353"/>
      <c r="F715" s="354"/>
      <c r="G715" s="354"/>
      <c r="H715" s="116">
        <f>SUM(H716:H761)</f>
        <v>0</v>
      </c>
      <c r="I715" s="277"/>
    </row>
    <row r="716" spans="1:9" ht="24.95" customHeight="1" x14ac:dyDescent="0.2">
      <c r="A716" s="278" t="s">
        <v>3565</v>
      </c>
      <c r="B716" s="278" t="s">
        <v>979</v>
      </c>
      <c r="C716" s="279" t="s">
        <v>5472</v>
      </c>
      <c r="D716" s="280" t="s">
        <v>5473</v>
      </c>
      <c r="E716" s="281" t="s">
        <v>125</v>
      </c>
      <c r="F716" s="282">
        <v>24.7</v>
      </c>
      <c r="G716" s="67"/>
      <c r="H716" s="254">
        <f>ROUND(G716*F716,2)</f>
        <v>0</v>
      </c>
      <c r="I716" s="459" t="s">
        <v>982</v>
      </c>
    </row>
    <row r="717" spans="1:9" ht="12" x14ac:dyDescent="0.2">
      <c r="A717" s="175"/>
      <c r="B717" s="454" t="s">
        <v>983</v>
      </c>
      <c r="C717" s="209"/>
      <c r="D717" s="180" t="s">
        <v>5474</v>
      </c>
      <c r="E717" s="209"/>
      <c r="F717" s="209"/>
      <c r="G717" s="209"/>
      <c r="H717" s="209"/>
      <c r="I717" s="455"/>
    </row>
    <row r="718" spans="1:9" ht="12" x14ac:dyDescent="0.2">
      <c r="A718" s="177"/>
      <c r="B718" s="221" t="s">
        <v>985</v>
      </c>
      <c r="C718" s="210" t="s">
        <v>986</v>
      </c>
      <c r="D718" s="211" t="s">
        <v>5475</v>
      </c>
      <c r="E718" s="212"/>
      <c r="F718" s="210" t="s">
        <v>986</v>
      </c>
      <c r="G718" s="212"/>
      <c r="H718" s="212"/>
      <c r="I718" s="456"/>
    </row>
    <row r="719" spans="1:9" ht="12" x14ac:dyDescent="0.2">
      <c r="A719" s="177"/>
      <c r="B719" s="221" t="s">
        <v>985</v>
      </c>
      <c r="C719" s="210" t="s">
        <v>986</v>
      </c>
      <c r="D719" s="211" t="s">
        <v>5497</v>
      </c>
      <c r="E719" s="212"/>
      <c r="F719" s="210" t="s">
        <v>986</v>
      </c>
      <c r="G719" s="212"/>
      <c r="H719" s="212"/>
      <c r="I719" s="456"/>
    </row>
    <row r="720" spans="1:9" ht="12" x14ac:dyDescent="0.2">
      <c r="A720" s="178"/>
      <c r="B720" s="221" t="s">
        <v>985</v>
      </c>
      <c r="C720" s="213" t="s">
        <v>986</v>
      </c>
      <c r="D720" s="214" t="s">
        <v>8412</v>
      </c>
      <c r="E720" s="215"/>
      <c r="F720" s="216">
        <v>10.199999999999999</v>
      </c>
      <c r="G720" s="215"/>
      <c r="H720" s="215"/>
      <c r="I720" s="457"/>
    </row>
    <row r="721" spans="1:9" ht="12" x14ac:dyDescent="0.2">
      <c r="A721" s="178"/>
      <c r="B721" s="221" t="s">
        <v>985</v>
      </c>
      <c r="C721" s="213" t="s">
        <v>986</v>
      </c>
      <c r="D721" s="214" t="s">
        <v>11374</v>
      </c>
      <c r="E721" s="215"/>
      <c r="F721" s="216">
        <v>14.5</v>
      </c>
      <c r="G721" s="215"/>
      <c r="H721" s="215"/>
      <c r="I721" s="457"/>
    </row>
    <row r="722" spans="1:9" ht="12" x14ac:dyDescent="0.2">
      <c r="A722" s="179"/>
      <c r="B722" s="221" t="s">
        <v>985</v>
      </c>
      <c r="C722" s="217" t="s">
        <v>986</v>
      </c>
      <c r="D722" s="218" t="s">
        <v>1023</v>
      </c>
      <c r="E722" s="219"/>
      <c r="F722" s="220">
        <v>24.7</v>
      </c>
      <c r="G722" s="219"/>
      <c r="H722" s="219"/>
      <c r="I722" s="460"/>
    </row>
    <row r="723" spans="1:9" ht="24.95" customHeight="1" x14ac:dyDescent="0.2">
      <c r="A723" s="167" t="s">
        <v>3570</v>
      </c>
      <c r="B723" s="167" t="s">
        <v>1145</v>
      </c>
      <c r="C723" s="168" t="s">
        <v>8413</v>
      </c>
      <c r="D723" s="169" t="s">
        <v>8414</v>
      </c>
      <c r="E723" s="170" t="s">
        <v>620</v>
      </c>
      <c r="F723" s="171">
        <v>9.8800000000000008</v>
      </c>
      <c r="G723" s="117"/>
      <c r="H723" s="172">
        <f>ROUND(G723*F723,2)</f>
        <v>0</v>
      </c>
      <c r="I723" s="458" t="s">
        <v>982</v>
      </c>
    </row>
    <row r="724" spans="1:9" ht="12" x14ac:dyDescent="0.2">
      <c r="A724" s="178"/>
      <c r="B724" s="221" t="s">
        <v>985</v>
      </c>
      <c r="C724" s="215"/>
      <c r="D724" s="214" t="s">
        <v>11375</v>
      </c>
      <c r="E724" s="215"/>
      <c r="F724" s="216">
        <v>9.8800000000000008</v>
      </c>
      <c r="G724" s="215"/>
      <c r="H724" s="215"/>
      <c r="I724" s="457"/>
    </row>
    <row r="725" spans="1:9" ht="24.95" customHeight="1" x14ac:dyDescent="0.2">
      <c r="A725" s="167" t="s">
        <v>5071</v>
      </c>
      <c r="B725" s="167" t="s">
        <v>1145</v>
      </c>
      <c r="C725" s="168" t="s">
        <v>5485</v>
      </c>
      <c r="D725" s="169" t="s">
        <v>5486</v>
      </c>
      <c r="E725" s="170" t="s">
        <v>92</v>
      </c>
      <c r="F725" s="171">
        <v>8</v>
      </c>
      <c r="G725" s="117"/>
      <c r="H725" s="172">
        <f>ROUND(G725*F725,2)</f>
        <v>0</v>
      </c>
      <c r="I725" s="458" t="s">
        <v>982</v>
      </c>
    </row>
    <row r="726" spans="1:9" ht="24.95" customHeight="1" x14ac:dyDescent="0.2">
      <c r="A726" s="167" t="s">
        <v>3583</v>
      </c>
      <c r="B726" s="167" t="s">
        <v>1145</v>
      </c>
      <c r="C726" s="168" t="s">
        <v>8416</v>
      </c>
      <c r="D726" s="169" t="s">
        <v>8417</v>
      </c>
      <c r="E726" s="170" t="s">
        <v>92</v>
      </c>
      <c r="F726" s="171">
        <v>15</v>
      </c>
      <c r="G726" s="117"/>
      <c r="H726" s="172">
        <f>ROUND(G726*F726,2)</f>
        <v>0</v>
      </c>
      <c r="I726" s="458" t="s">
        <v>982</v>
      </c>
    </row>
    <row r="727" spans="1:9" ht="24.95" customHeight="1" x14ac:dyDescent="0.2">
      <c r="A727" s="278" t="s">
        <v>3589</v>
      </c>
      <c r="B727" s="278" t="s">
        <v>979</v>
      </c>
      <c r="C727" s="279" t="s">
        <v>5487</v>
      </c>
      <c r="D727" s="280" t="s">
        <v>5488</v>
      </c>
      <c r="E727" s="281" t="s">
        <v>92</v>
      </c>
      <c r="F727" s="282">
        <v>8</v>
      </c>
      <c r="G727" s="67"/>
      <c r="H727" s="254">
        <f>ROUND(G727*F727,2)</f>
        <v>0</v>
      </c>
      <c r="I727" s="459" t="s">
        <v>982</v>
      </c>
    </row>
    <row r="728" spans="1:9" ht="9" customHeight="1" x14ac:dyDescent="0.2">
      <c r="A728" s="175"/>
      <c r="B728" s="454" t="s">
        <v>983</v>
      </c>
      <c r="C728" s="209"/>
      <c r="D728" s="180" t="s">
        <v>5489</v>
      </c>
      <c r="E728" s="209"/>
      <c r="F728" s="209"/>
      <c r="G728" s="209"/>
      <c r="H728" s="209"/>
      <c r="I728" s="455"/>
    </row>
    <row r="729" spans="1:9" ht="9" customHeight="1" x14ac:dyDescent="0.2">
      <c r="A729" s="177"/>
      <c r="B729" s="221" t="s">
        <v>985</v>
      </c>
      <c r="C729" s="210" t="s">
        <v>986</v>
      </c>
      <c r="D729" s="211" t="s">
        <v>5475</v>
      </c>
      <c r="E729" s="212"/>
      <c r="F729" s="210" t="s">
        <v>986</v>
      </c>
      <c r="G729" s="212"/>
      <c r="H729" s="212"/>
      <c r="I729" s="456"/>
    </row>
    <row r="730" spans="1:9" ht="9" customHeight="1" x14ac:dyDescent="0.2">
      <c r="A730" s="177"/>
      <c r="B730" s="221" t="s">
        <v>985</v>
      </c>
      <c r="C730" s="210" t="s">
        <v>986</v>
      </c>
      <c r="D730" s="211" t="s">
        <v>5497</v>
      </c>
      <c r="E730" s="212"/>
      <c r="F730" s="210" t="s">
        <v>986</v>
      </c>
      <c r="G730" s="212"/>
      <c r="H730" s="212"/>
      <c r="I730" s="456"/>
    </row>
    <row r="731" spans="1:9" ht="9" customHeight="1" x14ac:dyDescent="0.2">
      <c r="A731" s="177"/>
      <c r="B731" s="221" t="s">
        <v>985</v>
      </c>
      <c r="C731" s="210" t="s">
        <v>986</v>
      </c>
      <c r="D731" s="211" t="s">
        <v>5490</v>
      </c>
      <c r="E731" s="212"/>
      <c r="F731" s="210" t="s">
        <v>986</v>
      </c>
      <c r="G731" s="212"/>
      <c r="H731" s="212"/>
      <c r="I731" s="456"/>
    </row>
    <row r="732" spans="1:9" ht="9" customHeight="1" x14ac:dyDescent="0.2">
      <c r="A732" s="178"/>
      <c r="B732" s="221" t="s">
        <v>985</v>
      </c>
      <c r="C732" s="213" t="s">
        <v>986</v>
      </c>
      <c r="D732" s="214" t="s">
        <v>6061</v>
      </c>
      <c r="E732" s="215"/>
      <c r="F732" s="216">
        <v>4</v>
      </c>
      <c r="G732" s="215"/>
      <c r="H732" s="215"/>
      <c r="I732" s="457"/>
    </row>
    <row r="733" spans="1:9" ht="9" customHeight="1" x14ac:dyDescent="0.2">
      <c r="A733" s="178"/>
      <c r="B733" s="221" t="s">
        <v>985</v>
      </c>
      <c r="C733" s="213" t="s">
        <v>986</v>
      </c>
      <c r="D733" s="214" t="s">
        <v>6061</v>
      </c>
      <c r="E733" s="215"/>
      <c r="F733" s="216">
        <v>4</v>
      </c>
      <c r="G733" s="215"/>
      <c r="H733" s="215"/>
      <c r="I733" s="457"/>
    </row>
    <row r="734" spans="1:9" ht="9" customHeight="1" x14ac:dyDescent="0.2">
      <c r="A734" s="179"/>
      <c r="B734" s="221" t="s">
        <v>985</v>
      </c>
      <c r="C734" s="217" t="s">
        <v>986</v>
      </c>
      <c r="D734" s="218" t="s">
        <v>1023</v>
      </c>
      <c r="E734" s="219"/>
      <c r="F734" s="220">
        <v>8</v>
      </c>
      <c r="G734" s="219"/>
      <c r="H734" s="219"/>
      <c r="I734" s="460"/>
    </row>
    <row r="735" spans="1:9" ht="24.95" customHeight="1" x14ac:dyDescent="0.2">
      <c r="A735" s="167" t="s">
        <v>3596</v>
      </c>
      <c r="B735" s="167" t="s">
        <v>1145</v>
      </c>
      <c r="C735" s="168" t="s">
        <v>5492</v>
      </c>
      <c r="D735" s="169" t="s">
        <v>5493</v>
      </c>
      <c r="E735" s="170" t="s">
        <v>92</v>
      </c>
      <c r="F735" s="171">
        <v>8</v>
      </c>
      <c r="G735" s="117"/>
      <c r="H735" s="172">
        <f>ROUND(G735*F735,2)</f>
        <v>0</v>
      </c>
      <c r="I735" s="458" t="s">
        <v>982</v>
      </c>
    </row>
    <row r="736" spans="1:9" ht="24.95" customHeight="1" x14ac:dyDescent="0.2">
      <c r="A736" s="278" t="s">
        <v>3601</v>
      </c>
      <c r="B736" s="278" t="s">
        <v>979</v>
      </c>
      <c r="C736" s="279" t="s">
        <v>8418</v>
      </c>
      <c r="D736" s="280" t="s">
        <v>8419</v>
      </c>
      <c r="E736" s="281" t="s">
        <v>92</v>
      </c>
      <c r="F736" s="282">
        <v>4</v>
      </c>
      <c r="G736" s="67"/>
      <c r="H736" s="254">
        <f>ROUND(G736*F736,2)</f>
        <v>0</v>
      </c>
      <c r="I736" s="459" t="s">
        <v>982</v>
      </c>
    </row>
    <row r="737" spans="1:9" ht="9" customHeight="1" x14ac:dyDescent="0.2">
      <c r="A737" s="175"/>
      <c r="B737" s="454" t="s">
        <v>983</v>
      </c>
      <c r="C737" s="209"/>
      <c r="D737" s="180" t="s">
        <v>8420</v>
      </c>
      <c r="E737" s="209"/>
      <c r="F737" s="209"/>
      <c r="G737" s="209"/>
      <c r="H737" s="209"/>
      <c r="I737" s="455"/>
    </row>
    <row r="738" spans="1:9" ht="9" customHeight="1" x14ac:dyDescent="0.2">
      <c r="A738" s="177"/>
      <c r="B738" s="221" t="s">
        <v>985</v>
      </c>
      <c r="C738" s="210" t="s">
        <v>986</v>
      </c>
      <c r="D738" s="211" t="s">
        <v>5475</v>
      </c>
      <c r="E738" s="212"/>
      <c r="F738" s="210" t="s">
        <v>986</v>
      </c>
      <c r="G738" s="212"/>
      <c r="H738" s="212"/>
      <c r="I738" s="456"/>
    </row>
    <row r="739" spans="1:9" ht="9" customHeight="1" x14ac:dyDescent="0.2">
      <c r="A739" s="177"/>
      <c r="B739" s="221" t="s">
        <v>985</v>
      </c>
      <c r="C739" s="210" t="s">
        <v>986</v>
      </c>
      <c r="D739" s="211" t="s">
        <v>5497</v>
      </c>
      <c r="E739" s="212"/>
      <c r="F739" s="210" t="s">
        <v>986</v>
      </c>
      <c r="G739" s="212"/>
      <c r="H739" s="212"/>
      <c r="I739" s="456"/>
    </row>
    <row r="740" spans="1:9" ht="9" customHeight="1" x14ac:dyDescent="0.2">
      <c r="A740" s="178"/>
      <c r="B740" s="221" t="s">
        <v>985</v>
      </c>
      <c r="C740" s="213" t="s">
        <v>986</v>
      </c>
      <c r="D740" s="214" t="s">
        <v>6824</v>
      </c>
      <c r="E740" s="215"/>
      <c r="F740" s="216">
        <v>4</v>
      </c>
      <c r="G740" s="215"/>
      <c r="H740" s="215"/>
      <c r="I740" s="457"/>
    </row>
    <row r="741" spans="1:9" ht="24.95" customHeight="1" x14ac:dyDescent="0.2">
      <c r="A741" s="167" t="s">
        <v>3606</v>
      </c>
      <c r="B741" s="167" t="s">
        <v>1145</v>
      </c>
      <c r="C741" s="168" t="s">
        <v>8421</v>
      </c>
      <c r="D741" s="169" t="s">
        <v>8422</v>
      </c>
      <c r="E741" s="170" t="s">
        <v>92</v>
      </c>
      <c r="F741" s="171">
        <v>4</v>
      </c>
      <c r="G741" s="117"/>
      <c r="H741" s="172">
        <f>ROUND(G741*F741,2)</f>
        <v>0</v>
      </c>
      <c r="I741" s="458" t="s">
        <v>982</v>
      </c>
    </row>
    <row r="742" spans="1:9" ht="24.95" customHeight="1" x14ac:dyDescent="0.2">
      <c r="A742" s="278" t="s">
        <v>3611</v>
      </c>
      <c r="B742" s="278" t="s">
        <v>979</v>
      </c>
      <c r="C742" s="279" t="s">
        <v>8432</v>
      </c>
      <c r="D742" s="280" t="s">
        <v>8433</v>
      </c>
      <c r="E742" s="281" t="s">
        <v>92</v>
      </c>
      <c r="F742" s="282">
        <v>8</v>
      </c>
      <c r="G742" s="67"/>
      <c r="H742" s="254">
        <f>ROUND(G742*F742,2)</f>
        <v>0</v>
      </c>
      <c r="I742" s="459" t="s">
        <v>982</v>
      </c>
    </row>
    <row r="743" spans="1:9" ht="9" customHeight="1" x14ac:dyDescent="0.2">
      <c r="A743" s="175"/>
      <c r="B743" s="454" t="s">
        <v>983</v>
      </c>
      <c r="C743" s="209"/>
      <c r="D743" s="180" t="s">
        <v>8434</v>
      </c>
      <c r="E743" s="209"/>
      <c r="F743" s="209"/>
      <c r="G743" s="209"/>
      <c r="H743" s="209"/>
      <c r="I743" s="455"/>
    </row>
    <row r="744" spans="1:9" ht="9" customHeight="1" x14ac:dyDescent="0.2">
      <c r="A744" s="177"/>
      <c r="B744" s="221" t="s">
        <v>985</v>
      </c>
      <c r="C744" s="210" t="s">
        <v>986</v>
      </c>
      <c r="D744" s="211" t="s">
        <v>5475</v>
      </c>
      <c r="E744" s="212"/>
      <c r="F744" s="210" t="s">
        <v>986</v>
      </c>
      <c r="G744" s="212"/>
      <c r="H744" s="212"/>
      <c r="I744" s="456"/>
    </row>
    <row r="745" spans="1:9" ht="9" customHeight="1" x14ac:dyDescent="0.2">
      <c r="A745" s="177"/>
      <c r="B745" s="221" t="s">
        <v>985</v>
      </c>
      <c r="C745" s="210" t="s">
        <v>986</v>
      </c>
      <c r="D745" s="211" t="s">
        <v>5497</v>
      </c>
      <c r="E745" s="212"/>
      <c r="F745" s="210" t="s">
        <v>986</v>
      </c>
      <c r="G745" s="212"/>
      <c r="H745" s="212"/>
      <c r="I745" s="456"/>
    </row>
    <row r="746" spans="1:9" ht="9" customHeight="1" x14ac:dyDescent="0.2">
      <c r="A746" s="177"/>
      <c r="B746" s="221" t="s">
        <v>985</v>
      </c>
      <c r="C746" s="210" t="s">
        <v>986</v>
      </c>
      <c r="D746" s="211" t="s">
        <v>8435</v>
      </c>
      <c r="E746" s="212"/>
      <c r="F746" s="210" t="s">
        <v>986</v>
      </c>
      <c r="G746" s="212"/>
      <c r="H746" s="212"/>
      <c r="I746" s="456"/>
    </row>
    <row r="747" spans="1:9" ht="9" customHeight="1" x14ac:dyDescent="0.2">
      <c r="A747" s="178"/>
      <c r="B747" s="221" t="s">
        <v>985</v>
      </c>
      <c r="C747" s="213" t="s">
        <v>986</v>
      </c>
      <c r="D747" s="214" t="s">
        <v>8863</v>
      </c>
      <c r="E747" s="215"/>
      <c r="F747" s="216">
        <v>8</v>
      </c>
      <c r="G747" s="215"/>
      <c r="H747" s="215"/>
      <c r="I747" s="457"/>
    </row>
    <row r="748" spans="1:9" ht="24.95" customHeight="1" x14ac:dyDescent="0.2">
      <c r="A748" s="278" t="s">
        <v>3617</v>
      </c>
      <c r="B748" s="278" t="s">
        <v>979</v>
      </c>
      <c r="C748" s="279" t="s">
        <v>8423</v>
      </c>
      <c r="D748" s="280" t="s">
        <v>8424</v>
      </c>
      <c r="E748" s="281" t="s">
        <v>92</v>
      </c>
      <c r="F748" s="282">
        <v>4</v>
      </c>
      <c r="G748" s="67"/>
      <c r="H748" s="254">
        <f>ROUND(G748*F748,2)</f>
        <v>0</v>
      </c>
      <c r="I748" s="459" t="s">
        <v>982</v>
      </c>
    </row>
    <row r="749" spans="1:9" ht="9" customHeight="1" x14ac:dyDescent="0.2">
      <c r="A749" s="175"/>
      <c r="B749" s="454" t="s">
        <v>983</v>
      </c>
      <c r="C749" s="209"/>
      <c r="D749" s="180" t="s">
        <v>8425</v>
      </c>
      <c r="E749" s="209"/>
      <c r="F749" s="209"/>
      <c r="G749" s="209"/>
      <c r="H749" s="209"/>
      <c r="I749" s="455"/>
    </row>
    <row r="750" spans="1:9" ht="9" customHeight="1" x14ac:dyDescent="0.2">
      <c r="A750" s="177"/>
      <c r="B750" s="221" t="s">
        <v>985</v>
      </c>
      <c r="C750" s="210" t="s">
        <v>986</v>
      </c>
      <c r="D750" s="211" t="s">
        <v>5475</v>
      </c>
      <c r="E750" s="212"/>
      <c r="F750" s="210" t="s">
        <v>986</v>
      </c>
      <c r="G750" s="212"/>
      <c r="H750" s="212"/>
      <c r="I750" s="456"/>
    </row>
    <row r="751" spans="1:9" ht="9" customHeight="1" x14ac:dyDescent="0.2">
      <c r="A751" s="177"/>
      <c r="B751" s="221" t="s">
        <v>985</v>
      </c>
      <c r="C751" s="210" t="s">
        <v>986</v>
      </c>
      <c r="D751" s="211" t="s">
        <v>5497</v>
      </c>
      <c r="E751" s="212"/>
      <c r="F751" s="210" t="s">
        <v>986</v>
      </c>
      <c r="G751" s="212"/>
      <c r="H751" s="212"/>
      <c r="I751" s="456"/>
    </row>
    <row r="752" spans="1:9" ht="9" customHeight="1" x14ac:dyDescent="0.2">
      <c r="A752" s="178"/>
      <c r="B752" s="221" t="s">
        <v>985</v>
      </c>
      <c r="C752" s="213" t="s">
        <v>986</v>
      </c>
      <c r="D752" s="214" t="s">
        <v>6824</v>
      </c>
      <c r="E752" s="215"/>
      <c r="F752" s="216">
        <v>4</v>
      </c>
      <c r="G752" s="215"/>
      <c r="H752" s="215"/>
      <c r="I752" s="457"/>
    </row>
    <row r="753" spans="1:9" ht="24.95" customHeight="1" x14ac:dyDescent="0.2">
      <c r="A753" s="167" t="s">
        <v>3621</v>
      </c>
      <c r="B753" s="167" t="s">
        <v>1145</v>
      </c>
      <c r="C753" s="168" t="s">
        <v>8426</v>
      </c>
      <c r="D753" s="169" t="s">
        <v>8427</v>
      </c>
      <c r="E753" s="170" t="s">
        <v>92</v>
      </c>
      <c r="F753" s="171">
        <v>4</v>
      </c>
      <c r="G753" s="117"/>
      <c r="H753" s="172">
        <f>ROUND(G753*F753,2)</f>
        <v>0</v>
      </c>
      <c r="I753" s="458" t="s">
        <v>982</v>
      </c>
    </row>
    <row r="754" spans="1:9" ht="24.95" customHeight="1" x14ac:dyDescent="0.2">
      <c r="A754" s="167" t="s">
        <v>3624</v>
      </c>
      <c r="B754" s="167" t="s">
        <v>1145</v>
      </c>
      <c r="C754" s="168" t="s">
        <v>8428</v>
      </c>
      <c r="D754" s="169" t="s">
        <v>8429</v>
      </c>
      <c r="E754" s="170" t="s">
        <v>92</v>
      </c>
      <c r="F754" s="171">
        <v>4</v>
      </c>
      <c r="G754" s="117"/>
      <c r="H754" s="172">
        <f>ROUND(G754*F754,2)</f>
        <v>0</v>
      </c>
      <c r="I754" s="458" t="s">
        <v>982</v>
      </c>
    </row>
    <row r="755" spans="1:9" ht="24.95" customHeight="1" x14ac:dyDescent="0.2">
      <c r="A755" s="167" t="s">
        <v>3629</v>
      </c>
      <c r="B755" s="167" t="s">
        <v>1145</v>
      </c>
      <c r="C755" s="168" t="s">
        <v>8430</v>
      </c>
      <c r="D755" s="169" t="s">
        <v>8431</v>
      </c>
      <c r="E755" s="170" t="s">
        <v>92</v>
      </c>
      <c r="F755" s="171">
        <v>4</v>
      </c>
      <c r="G755" s="117"/>
      <c r="H755" s="172">
        <f>ROUND(G755*F755,2)</f>
        <v>0</v>
      </c>
      <c r="I755" s="458" t="s">
        <v>982</v>
      </c>
    </row>
    <row r="756" spans="1:9" ht="24.95" customHeight="1" x14ac:dyDescent="0.2">
      <c r="A756" s="278" t="s">
        <v>3636</v>
      </c>
      <c r="B756" s="278" t="s">
        <v>979</v>
      </c>
      <c r="C756" s="279" t="s">
        <v>5494</v>
      </c>
      <c r="D756" s="280" t="s">
        <v>5495</v>
      </c>
      <c r="E756" s="281" t="s">
        <v>721</v>
      </c>
      <c r="F756" s="282">
        <v>1</v>
      </c>
      <c r="G756" s="67"/>
      <c r="H756" s="254">
        <f>ROUND(G756*F756,2)</f>
        <v>0</v>
      </c>
      <c r="I756" s="459" t="s">
        <v>986</v>
      </c>
    </row>
    <row r="757" spans="1:9" ht="24.95" customHeight="1" x14ac:dyDescent="0.2">
      <c r="A757" s="278" t="s">
        <v>3643</v>
      </c>
      <c r="B757" s="278" t="s">
        <v>979</v>
      </c>
      <c r="C757" s="279" t="s">
        <v>5400</v>
      </c>
      <c r="D757" s="280" t="s">
        <v>5401</v>
      </c>
      <c r="E757" s="281" t="s">
        <v>721</v>
      </c>
      <c r="F757" s="282">
        <v>1</v>
      </c>
      <c r="G757" s="67"/>
      <c r="H757" s="254">
        <f>ROUND(G757*F757,2)</f>
        <v>0</v>
      </c>
      <c r="I757" s="459" t="s">
        <v>982</v>
      </c>
    </row>
    <row r="758" spans="1:9" ht="12" x14ac:dyDescent="0.2">
      <c r="A758" s="175"/>
      <c r="B758" s="454" t="s">
        <v>983</v>
      </c>
      <c r="C758" s="209"/>
      <c r="D758" s="180" t="s">
        <v>5402</v>
      </c>
      <c r="E758" s="209"/>
      <c r="F758" s="209"/>
      <c r="G758" s="209"/>
      <c r="H758" s="209"/>
      <c r="I758" s="455"/>
    </row>
    <row r="759" spans="1:9" ht="12" x14ac:dyDescent="0.2">
      <c r="A759" s="177"/>
      <c r="B759" s="221" t="s">
        <v>985</v>
      </c>
      <c r="C759" s="210" t="s">
        <v>986</v>
      </c>
      <c r="D759" s="211" t="s">
        <v>5475</v>
      </c>
      <c r="E759" s="212"/>
      <c r="F759" s="210" t="s">
        <v>986</v>
      </c>
      <c r="G759" s="212"/>
      <c r="H759" s="212"/>
      <c r="I759" s="456"/>
    </row>
    <row r="760" spans="1:9" ht="12" x14ac:dyDescent="0.2">
      <c r="A760" s="177"/>
      <c r="B760" s="221" t="s">
        <v>985</v>
      </c>
      <c r="C760" s="210" t="s">
        <v>986</v>
      </c>
      <c r="D760" s="211" t="s">
        <v>5497</v>
      </c>
      <c r="E760" s="212"/>
      <c r="F760" s="210" t="s">
        <v>986</v>
      </c>
      <c r="G760" s="212"/>
      <c r="H760" s="212"/>
      <c r="I760" s="456"/>
    </row>
    <row r="761" spans="1:9" ht="12" x14ac:dyDescent="0.2">
      <c r="A761" s="178"/>
      <c r="B761" s="221" t="s">
        <v>985</v>
      </c>
      <c r="C761" s="213" t="s">
        <v>986</v>
      </c>
      <c r="D761" s="214" t="s">
        <v>73</v>
      </c>
      <c r="E761" s="215"/>
      <c r="F761" s="216">
        <v>1</v>
      </c>
      <c r="G761" s="215"/>
      <c r="H761" s="215"/>
      <c r="I761" s="457"/>
    </row>
    <row r="762" spans="1:9" s="46" customFormat="1" ht="24.95" customHeight="1" x14ac:dyDescent="0.25">
      <c r="A762" s="298"/>
      <c r="B762" s="351" t="s">
        <v>977</v>
      </c>
      <c r="C762" s="352" t="s">
        <v>5058</v>
      </c>
      <c r="D762" s="352" t="s">
        <v>5059</v>
      </c>
      <c r="E762" s="353"/>
      <c r="F762" s="354"/>
      <c r="G762" s="354"/>
      <c r="H762" s="116">
        <f>SUM(H763:H795)</f>
        <v>0</v>
      </c>
      <c r="I762" s="277"/>
    </row>
    <row r="763" spans="1:9" ht="24.95" customHeight="1" x14ac:dyDescent="0.2">
      <c r="A763" s="278" t="s">
        <v>3651</v>
      </c>
      <c r="B763" s="278" t="s">
        <v>979</v>
      </c>
      <c r="C763" s="279" t="s">
        <v>5275</v>
      </c>
      <c r="D763" s="280" t="s">
        <v>5276</v>
      </c>
      <c r="E763" s="281" t="s">
        <v>125</v>
      </c>
      <c r="F763" s="282">
        <v>1087</v>
      </c>
      <c r="G763" s="67"/>
      <c r="H763" s="254">
        <f>ROUND(G763*F763,2)</f>
        <v>0</v>
      </c>
      <c r="I763" s="459" t="s">
        <v>982</v>
      </c>
    </row>
    <row r="764" spans="1:9" ht="12" x14ac:dyDescent="0.2">
      <c r="A764" s="175"/>
      <c r="B764" s="454" t="s">
        <v>983</v>
      </c>
      <c r="C764" s="209"/>
      <c r="D764" s="180" t="s">
        <v>5277</v>
      </c>
      <c r="E764" s="209"/>
      <c r="F764" s="209"/>
      <c r="G764" s="209"/>
      <c r="H764" s="209"/>
      <c r="I764" s="455"/>
    </row>
    <row r="765" spans="1:9" ht="12" x14ac:dyDescent="0.2">
      <c r="A765" s="177"/>
      <c r="B765" s="221" t="s">
        <v>985</v>
      </c>
      <c r="C765" s="210" t="s">
        <v>986</v>
      </c>
      <c r="D765" s="211" t="s">
        <v>11376</v>
      </c>
      <c r="E765" s="212"/>
      <c r="F765" s="210" t="s">
        <v>986</v>
      </c>
      <c r="G765" s="212"/>
      <c r="H765" s="212"/>
      <c r="I765" s="456"/>
    </row>
    <row r="766" spans="1:9" ht="12" x14ac:dyDescent="0.2">
      <c r="A766" s="178"/>
      <c r="B766" s="221" t="s">
        <v>985</v>
      </c>
      <c r="C766" s="213" t="s">
        <v>986</v>
      </c>
      <c r="D766" s="214" t="s">
        <v>3738</v>
      </c>
      <c r="E766" s="215"/>
      <c r="F766" s="216">
        <v>132</v>
      </c>
      <c r="G766" s="215"/>
      <c r="H766" s="215"/>
      <c r="I766" s="457"/>
    </row>
    <row r="767" spans="1:9" ht="12" x14ac:dyDescent="0.2">
      <c r="A767" s="177"/>
      <c r="B767" s="221" t="s">
        <v>985</v>
      </c>
      <c r="C767" s="210" t="s">
        <v>986</v>
      </c>
      <c r="D767" s="211" t="s">
        <v>11377</v>
      </c>
      <c r="E767" s="212"/>
      <c r="F767" s="210" t="s">
        <v>986</v>
      </c>
      <c r="G767" s="212"/>
      <c r="H767" s="212"/>
      <c r="I767" s="456"/>
    </row>
    <row r="768" spans="1:9" ht="12" x14ac:dyDescent="0.2">
      <c r="A768" s="178"/>
      <c r="B768" s="221" t="s">
        <v>985</v>
      </c>
      <c r="C768" s="213" t="s">
        <v>986</v>
      </c>
      <c r="D768" s="214" t="s">
        <v>4148</v>
      </c>
      <c r="E768" s="215"/>
      <c r="F768" s="216">
        <v>219</v>
      </c>
      <c r="G768" s="215"/>
      <c r="H768" s="215"/>
      <c r="I768" s="457"/>
    </row>
    <row r="769" spans="1:9" ht="12" x14ac:dyDescent="0.2">
      <c r="A769" s="177"/>
      <c r="B769" s="221" t="s">
        <v>985</v>
      </c>
      <c r="C769" s="210" t="s">
        <v>986</v>
      </c>
      <c r="D769" s="211" t="s">
        <v>11378</v>
      </c>
      <c r="E769" s="212"/>
      <c r="F769" s="210" t="s">
        <v>986</v>
      </c>
      <c r="G769" s="212"/>
      <c r="H769" s="212"/>
      <c r="I769" s="456"/>
    </row>
    <row r="770" spans="1:9" ht="12" x14ac:dyDescent="0.2">
      <c r="A770" s="178"/>
      <c r="B770" s="221" t="s">
        <v>985</v>
      </c>
      <c r="C770" s="213" t="s">
        <v>986</v>
      </c>
      <c r="D770" s="214" t="s">
        <v>3820</v>
      </c>
      <c r="E770" s="215"/>
      <c r="F770" s="216">
        <v>150</v>
      </c>
      <c r="G770" s="215"/>
      <c r="H770" s="215"/>
      <c r="I770" s="457"/>
    </row>
    <row r="771" spans="1:9" ht="12" x14ac:dyDescent="0.2">
      <c r="A771" s="177"/>
      <c r="B771" s="221" t="s">
        <v>985</v>
      </c>
      <c r="C771" s="210" t="s">
        <v>986</v>
      </c>
      <c r="D771" s="211" t="s">
        <v>11379</v>
      </c>
      <c r="E771" s="212"/>
      <c r="F771" s="210" t="s">
        <v>986</v>
      </c>
      <c r="G771" s="212"/>
      <c r="H771" s="212"/>
      <c r="I771" s="456"/>
    </row>
    <row r="772" spans="1:9" ht="12" x14ac:dyDescent="0.2">
      <c r="A772" s="178"/>
      <c r="B772" s="221" t="s">
        <v>985</v>
      </c>
      <c r="C772" s="213" t="s">
        <v>986</v>
      </c>
      <c r="D772" s="214" t="s">
        <v>3738</v>
      </c>
      <c r="E772" s="215"/>
      <c r="F772" s="216">
        <v>132</v>
      </c>
      <c r="G772" s="215"/>
      <c r="H772" s="215"/>
      <c r="I772" s="457"/>
    </row>
    <row r="773" spans="1:9" ht="12" x14ac:dyDescent="0.2">
      <c r="A773" s="177"/>
      <c r="B773" s="221" t="s">
        <v>985</v>
      </c>
      <c r="C773" s="210" t="s">
        <v>986</v>
      </c>
      <c r="D773" s="211" t="s">
        <v>11380</v>
      </c>
      <c r="E773" s="212"/>
      <c r="F773" s="210" t="s">
        <v>986</v>
      </c>
      <c r="G773" s="212"/>
      <c r="H773" s="212"/>
      <c r="I773" s="456"/>
    </row>
    <row r="774" spans="1:9" ht="12" x14ac:dyDescent="0.2">
      <c r="A774" s="178"/>
      <c r="B774" s="221" t="s">
        <v>985</v>
      </c>
      <c r="C774" s="213" t="s">
        <v>986</v>
      </c>
      <c r="D774" s="214" t="s">
        <v>3852</v>
      </c>
      <c r="E774" s="215"/>
      <c r="F774" s="216">
        <v>158</v>
      </c>
      <c r="G774" s="215"/>
      <c r="H774" s="215"/>
      <c r="I774" s="457"/>
    </row>
    <row r="775" spans="1:9" ht="12" x14ac:dyDescent="0.2">
      <c r="A775" s="177"/>
      <c r="B775" s="221" t="s">
        <v>985</v>
      </c>
      <c r="C775" s="210" t="s">
        <v>986</v>
      </c>
      <c r="D775" s="211" t="s">
        <v>11381</v>
      </c>
      <c r="E775" s="212"/>
      <c r="F775" s="210" t="s">
        <v>986</v>
      </c>
      <c r="G775" s="212"/>
      <c r="H775" s="212"/>
      <c r="I775" s="456"/>
    </row>
    <row r="776" spans="1:9" ht="12" x14ac:dyDescent="0.2">
      <c r="A776" s="178"/>
      <c r="B776" s="221" t="s">
        <v>985</v>
      </c>
      <c r="C776" s="213" t="s">
        <v>986</v>
      </c>
      <c r="D776" s="214" t="s">
        <v>4203</v>
      </c>
      <c r="E776" s="215"/>
      <c r="F776" s="216">
        <v>228</v>
      </c>
      <c r="G776" s="215"/>
      <c r="H776" s="215"/>
      <c r="I776" s="457"/>
    </row>
    <row r="777" spans="1:9" ht="12" x14ac:dyDescent="0.2">
      <c r="A777" s="177"/>
      <c r="B777" s="221" t="s">
        <v>985</v>
      </c>
      <c r="C777" s="210" t="s">
        <v>986</v>
      </c>
      <c r="D777" s="211" t="s">
        <v>11382</v>
      </c>
      <c r="E777" s="212"/>
      <c r="F777" s="210" t="s">
        <v>986</v>
      </c>
      <c r="G777" s="212"/>
      <c r="H777" s="212"/>
      <c r="I777" s="456"/>
    </row>
    <row r="778" spans="1:9" ht="12" x14ac:dyDescent="0.2">
      <c r="A778" s="178"/>
      <c r="B778" s="221" t="s">
        <v>985</v>
      </c>
      <c r="C778" s="213" t="s">
        <v>986</v>
      </c>
      <c r="D778" s="214" t="s">
        <v>1263</v>
      </c>
      <c r="E778" s="215"/>
      <c r="F778" s="216">
        <v>68</v>
      </c>
      <c r="G778" s="215"/>
      <c r="H778" s="215"/>
      <c r="I778" s="457"/>
    </row>
    <row r="779" spans="1:9" ht="12" x14ac:dyDescent="0.2">
      <c r="A779" s="179"/>
      <c r="B779" s="221" t="s">
        <v>985</v>
      </c>
      <c r="C779" s="217" t="s">
        <v>986</v>
      </c>
      <c r="D779" s="218" t="s">
        <v>1023</v>
      </c>
      <c r="E779" s="219"/>
      <c r="F779" s="220">
        <v>1087</v>
      </c>
      <c r="G779" s="219"/>
      <c r="H779" s="219"/>
      <c r="I779" s="460"/>
    </row>
    <row r="780" spans="1:9" ht="24.95" customHeight="1" x14ac:dyDescent="0.2">
      <c r="A780" s="167" t="s">
        <v>3658</v>
      </c>
      <c r="B780" s="167" t="s">
        <v>1145</v>
      </c>
      <c r="C780" s="168" t="s">
        <v>5291</v>
      </c>
      <c r="D780" s="169" t="s">
        <v>5292</v>
      </c>
      <c r="E780" s="170" t="s">
        <v>125</v>
      </c>
      <c r="F780" s="171">
        <v>1195.7</v>
      </c>
      <c r="G780" s="117"/>
      <c r="H780" s="172">
        <f>ROUND(G780*F780,2)</f>
        <v>0</v>
      </c>
      <c r="I780" s="458" t="s">
        <v>986</v>
      </c>
    </row>
    <row r="781" spans="1:9" ht="132" x14ac:dyDescent="0.2">
      <c r="A781" s="175"/>
      <c r="B781" s="221" t="s">
        <v>1079</v>
      </c>
      <c r="C781" s="209"/>
      <c r="D781" s="227" t="s">
        <v>5293</v>
      </c>
      <c r="E781" s="209"/>
      <c r="F781" s="209"/>
      <c r="G781" s="209"/>
      <c r="H781" s="209"/>
      <c r="I781" s="455"/>
    </row>
    <row r="782" spans="1:9" ht="12" x14ac:dyDescent="0.2">
      <c r="A782" s="178"/>
      <c r="B782" s="221" t="s">
        <v>985</v>
      </c>
      <c r="C782" s="215"/>
      <c r="D782" s="214" t="s">
        <v>11383</v>
      </c>
      <c r="E782" s="215"/>
      <c r="F782" s="216">
        <v>1195.7</v>
      </c>
      <c r="G782" s="215"/>
      <c r="H782" s="215"/>
      <c r="I782" s="457"/>
    </row>
    <row r="783" spans="1:9" ht="24.95" customHeight="1" x14ac:dyDescent="0.2">
      <c r="A783" s="278" t="s">
        <v>3666</v>
      </c>
      <c r="B783" s="278" t="s">
        <v>979</v>
      </c>
      <c r="C783" s="279" t="s">
        <v>8448</v>
      </c>
      <c r="D783" s="280" t="s">
        <v>8449</v>
      </c>
      <c r="E783" s="281" t="s">
        <v>92</v>
      </c>
      <c r="F783" s="282">
        <v>49</v>
      </c>
      <c r="G783" s="67"/>
      <c r="H783" s="254">
        <f>ROUND(G783*F783,2)</f>
        <v>0</v>
      </c>
      <c r="I783" s="459" t="s">
        <v>982</v>
      </c>
    </row>
    <row r="784" spans="1:9" ht="12" x14ac:dyDescent="0.2">
      <c r="A784" s="175"/>
      <c r="B784" s="454" t="s">
        <v>983</v>
      </c>
      <c r="C784" s="209"/>
      <c r="D784" s="180" t="s">
        <v>8450</v>
      </c>
      <c r="E784" s="209"/>
      <c r="F784" s="209"/>
      <c r="G784" s="209"/>
      <c r="H784" s="209"/>
      <c r="I784" s="455"/>
    </row>
    <row r="785" spans="1:9" ht="12" x14ac:dyDescent="0.2">
      <c r="A785" s="177"/>
      <c r="B785" s="221" t="s">
        <v>985</v>
      </c>
      <c r="C785" s="210" t="s">
        <v>986</v>
      </c>
      <c r="D785" s="211" t="s">
        <v>8451</v>
      </c>
      <c r="E785" s="212"/>
      <c r="F785" s="210" t="s">
        <v>986</v>
      </c>
      <c r="G785" s="212"/>
      <c r="H785" s="212"/>
      <c r="I785" s="456"/>
    </row>
    <row r="786" spans="1:9" ht="12" x14ac:dyDescent="0.2">
      <c r="A786" s="178"/>
      <c r="B786" s="221" t="s">
        <v>985</v>
      </c>
      <c r="C786" s="213" t="s">
        <v>986</v>
      </c>
      <c r="D786" s="214" t="s">
        <v>1180</v>
      </c>
      <c r="E786" s="215"/>
      <c r="F786" s="216">
        <v>49</v>
      </c>
      <c r="G786" s="215"/>
      <c r="H786" s="215"/>
      <c r="I786" s="457"/>
    </row>
    <row r="787" spans="1:9" ht="24.95" customHeight="1" x14ac:dyDescent="0.2">
      <c r="A787" s="167" t="s">
        <v>3671</v>
      </c>
      <c r="B787" s="167" t="s">
        <v>1145</v>
      </c>
      <c r="C787" s="168" t="s">
        <v>8452</v>
      </c>
      <c r="D787" s="169" t="s">
        <v>8453</v>
      </c>
      <c r="E787" s="170" t="s">
        <v>125</v>
      </c>
      <c r="F787" s="171">
        <v>49</v>
      </c>
      <c r="G787" s="117"/>
      <c r="H787" s="172">
        <f>ROUND(G787*F787,2)</f>
        <v>0</v>
      </c>
      <c r="I787" s="458" t="s">
        <v>982</v>
      </c>
    </row>
    <row r="788" spans="1:9" ht="24.95" customHeight="1" x14ac:dyDescent="0.2">
      <c r="A788" s="278" t="s">
        <v>3679</v>
      </c>
      <c r="B788" s="278" t="s">
        <v>979</v>
      </c>
      <c r="C788" s="279" t="s">
        <v>5499</v>
      </c>
      <c r="D788" s="280" t="s">
        <v>5500</v>
      </c>
      <c r="E788" s="281" t="s">
        <v>5501</v>
      </c>
      <c r="F788" s="282">
        <v>1</v>
      </c>
      <c r="G788" s="67"/>
      <c r="H788" s="254">
        <f>ROUND(G788*F788,2)</f>
        <v>0</v>
      </c>
      <c r="I788" s="459" t="s">
        <v>986</v>
      </c>
    </row>
    <row r="789" spans="1:9" ht="24" x14ac:dyDescent="0.2">
      <c r="A789" s="175"/>
      <c r="B789" s="221" t="s">
        <v>1079</v>
      </c>
      <c r="C789" s="209"/>
      <c r="D789" s="227" t="s">
        <v>5502</v>
      </c>
      <c r="E789" s="209"/>
      <c r="F789" s="209"/>
      <c r="G789" s="209"/>
      <c r="H789" s="209"/>
      <c r="I789" s="455"/>
    </row>
    <row r="790" spans="1:9" ht="24.95" customHeight="1" x14ac:dyDescent="0.2">
      <c r="A790" s="278" t="s">
        <v>3684</v>
      </c>
      <c r="B790" s="278" t="s">
        <v>979</v>
      </c>
      <c r="C790" s="279" t="s">
        <v>5503</v>
      </c>
      <c r="D790" s="280" t="s">
        <v>5504</v>
      </c>
      <c r="E790" s="281" t="s">
        <v>5501</v>
      </c>
      <c r="F790" s="282">
        <v>1</v>
      </c>
      <c r="G790" s="67"/>
      <c r="H790" s="254">
        <f>ROUND(G790*F790,2)</f>
        <v>0</v>
      </c>
      <c r="I790" s="459" t="s">
        <v>986</v>
      </c>
    </row>
    <row r="791" spans="1:9" ht="24.95" customHeight="1" x14ac:dyDescent="0.2">
      <c r="A791" s="278" t="s">
        <v>3691</v>
      </c>
      <c r="B791" s="278" t="s">
        <v>979</v>
      </c>
      <c r="C791" s="279" t="s">
        <v>8443</v>
      </c>
      <c r="D791" s="280" t="s">
        <v>8444</v>
      </c>
      <c r="E791" s="281" t="s">
        <v>92</v>
      </c>
      <c r="F791" s="282">
        <v>49</v>
      </c>
      <c r="G791" s="67"/>
      <c r="H791" s="254">
        <f>ROUND(G791*F791,2)</f>
        <v>0</v>
      </c>
      <c r="I791" s="459" t="s">
        <v>986</v>
      </c>
    </row>
    <row r="792" spans="1:9" ht="12" x14ac:dyDescent="0.2">
      <c r="A792" s="177"/>
      <c r="B792" s="221" t="s">
        <v>985</v>
      </c>
      <c r="C792" s="210" t="s">
        <v>986</v>
      </c>
      <c r="D792" s="211" t="s">
        <v>5105</v>
      </c>
      <c r="E792" s="212"/>
      <c r="F792" s="210" t="s">
        <v>986</v>
      </c>
      <c r="G792" s="212"/>
      <c r="H792" s="212"/>
      <c r="I792" s="456"/>
    </row>
    <row r="793" spans="1:9" ht="12" x14ac:dyDescent="0.2">
      <c r="A793" s="178"/>
      <c r="B793" s="221" t="s">
        <v>985</v>
      </c>
      <c r="C793" s="213" t="s">
        <v>986</v>
      </c>
      <c r="D793" s="214" t="s">
        <v>11384</v>
      </c>
      <c r="E793" s="215"/>
      <c r="F793" s="216">
        <v>49</v>
      </c>
      <c r="G793" s="215"/>
      <c r="H793" s="215"/>
      <c r="I793" s="457"/>
    </row>
    <row r="794" spans="1:9" ht="90" x14ac:dyDescent="0.2">
      <c r="A794" s="167" t="s">
        <v>3702</v>
      </c>
      <c r="B794" s="167" t="s">
        <v>1145</v>
      </c>
      <c r="C794" s="168" t="s">
        <v>8446</v>
      </c>
      <c r="D794" s="169" t="s">
        <v>8447</v>
      </c>
      <c r="E794" s="170" t="s">
        <v>744</v>
      </c>
      <c r="F794" s="171">
        <v>49</v>
      </c>
      <c r="G794" s="117"/>
      <c r="H794" s="172">
        <f>ROUND(G794*F794,2)</f>
        <v>0</v>
      </c>
      <c r="I794" s="458" t="s">
        <v>986</v>
      </c>
    </row>
    <row r="795" spans="1:9" ht="24" x14ac:dyDescent="0.2">
      <c r="A795" s="175"/>
      <c r="B795" s="221" t="s">
        <v>1079</v>
      </c>
      <c r="C795" s="209"/>
      <c r="D795" s="227" t="s">
        <v>5345</v>
      </c>
      <c r="E795" s="209"/>
      <c r="F795" s="209"/>
      <c r="G795" s="209"/>
      <c r="H795" s="209"/>
      <c r="I795" s="455"/>
    </row>
    <row r="796" spans="1:9" s="46" customFormat="1" ht="24.95" customHeight="1" x14ac:dyDescent="0.25">
      <c r="A796" s="298"/>
      <c r="B796" s="351" t="s">
        <v>977</v>
      </c>
      <c r="C796" s="352" t="s">
        <v>5054</v>
      </c>
      <c r="D796" s="352" t="s">
        <v>5055</v>
      </c>
      <c r="E796" s="353"/>
      <c r="F796" s="354"/>
      <c r="G796" s="354"/>
      <c r="H796" s="116">
        <f>SUM(H797:H862)</f>
        <v>0</v>
      </c>
      <c r="I796" s="277"/>
    </row>
    <row r="797" spans="1:9" ht="24.95" customHeight="1" x14ac:dyDescent="0.2">
      <c r="A797" s="278" t="s">
        <v>3706</v>
      </c>
      <c r="B797" s="278" t="s">
        <v>979</v>
      </c>
      <c r="C797" s="279" t="s">
        <v>5412</v>
      </c>
      <c r="D797" s="280" t="s">
        <v>5413</v>
      </c>
      <c r="E797" s="281" t="s">
        <v>92</v>
      </c>
      <c r="F797" s="282">
        <v>62</v>
      </c>
      <c r="G797" s="67"/>
      <c r="H797" s="254">
        <f>ROUND(G797*F797,2)</f>
        <v>0</v>
      </c>
      <c r="I797" s="459" t="s">
        <v>982</v>
      </c>
    </row>
    <row r="798" spans="1:9" ht="12" x14ac:dyDescent="0.2">
      <c r="A798" s="175"/>
      <c r="B798" s="454" t="s">
        <v>983</v>
      </c>
      <c r="C798" s="209"/>
      <c r="D798" s="180" t="s">
        <v>5414</v>
      </c>
      <c r="E798" s="209"/>
      <c r="F798" s="209"/>
      <c r="G798" s="209"/>
      <c r="H798" s="209"/>
      <c r="I798" s="455"/>
    </row>
    <row r="799" spans="1:9" ht="12" x14ac:dyDescent="0.2">
      <c r="A799" s="177"/>
      <c r="B799" s="221" t="s">
        <v>985</v>
      </c>
      <c r="C799" s="210" t="s">
        <v>986</v>
      </c>
      <c r="D799" s="211" t="s">
        <v>8454</v>
      </c>
      <c r="E799" s="212"/>
      <c r="F799" s="210" t="s">
        <v>986</v>
      </c>
      <c r="G799" s="212"/>
      <c r="H799" s="212"/>
      <c r="I799" s="456"/>
    </row>
    <row r="800" spans="1:9" ht="12" x14ac:dyDescent="0.2">
      <c r="A800" s="178"/>
      <c r="B800" s="221" t="s">
        <v>985</v>
      </c>
      <c r="C800" s="213" t="s">
        <v>986</v>
      </c>
      <c r="D800" s="214" t="s">
        <v>866</v>
      </c>
      <c r="E800" s="215"/>
      <c r="F800" s="216">
        <v>17</v>
      </c>
      <c r="G800" s="215"/>
      <c r="H800" s="215"/>
      <c r="I800" s="457"/>
    </row>
    <row r="801" spans="1:9" ht="12" x14ac:dyDescent="0.2">
      <c r="A801" s="177"/>
      <c r="B801" s="221" t="s">
        <v>985</v>
      </c>
      <c r="C801" s="210" t="s">
        <v>986</v>
      </c>
      <c r="D801" s="211" t="s">
        <v>8456</v>
      </c>
      <c r="E801" s="212"/>
      <c r="F801" s="210" t="s">
        <v>986</v>
      </c>
      <c r="G801" s="212"/>
      <c r="H801" s="212"/>
      <c r="I801" s="456"/>
    </row>
    <row r="802" spans="1:9" ht="12" x14ac:dyDescent="0.2">
      <c r="A802" s="178"/>
      <c r="B802" s="221" t="s">
        <v>985</v>
      </c>
      <c r="C802" s="213" t="s">
        <v>986</v>
      </c>
      <c r="D802" s="214" t="s">
        <v>890</v>
      </c>
      <c r="E802" s="215"/>
      <c r="F802" s="216">
        <v>29</v>
      </c>
      <c r="G802" s="215"/>
      <c r="H802" s="215"/>
      <c r="I802" s="457"/>
    </row>
    <row r="803" spans="1:9" ht="12" x14ac:dyDescent="0.2">
      <c r="A803" s="177"/>
      <c r="B803" s="221" t="s">
        <v>985</v>
      </c>
      <c r="C803" s="210" t="s">
        <v>986</v>
      </c>
      <c r="D803" s="211" t="s">
        <v>8457</v>
      </c>
      <c r="E803" s="212"/>
      <c r="F803" s="210" t="s">
        <v>986</v>
      </c>
      <c r="G803" s="212"/>
      <c r="H803" s="212"/>
      <c r="I803" s="456"/>
    </row>
    <row r="804" spans="1:9" ht="12" x14ac:dyDescent="0.2">
      <c r="A804" s="178"/>
      <c r="B804" s="221" t="s">
        <v>985</v>
      </c>
      <c r="C804" s="213" t="s">
        <v>986</v>
      </c>
      <c r="D804" s="214" t="s">
        <v>856</v>
      </c>
      <c r="E804" s="215"/>
      <c r="F804" s="216">
        <v>12</v>
      </c>
      <c r="G804" s="215"/>
      <c r="H804" s="215"/>
      <c r="I804" s="457"/>
    </row>
    <row r="805" spans="1:9" ht="12" x14ac:dyDescent="0.2">
      <c r="A805" s="177"/>
      <c r="B805" s="221" t="s">
        <v>985</v>
      </c>
      <c r="C805" s="210" t="s">
        <v>986</v>
      </c>
      <c r="D805" s="211" t="s">
        <v>5417</v>
      </c>
      <c r="E805" s="212"/>
      <c r="F805" s="210" t="s">
        <v>986</v>
      </c>
      <c r="G805" s="212"/>
      <c r="H805" s="212"/>
      <c r="I805" s="456"/>
    </row>
    <row r="806" spans="1:9" ht="12" x14ac:dyDescent="0.2">
      <c r="A806" s="178"/>
      <c r="B806" s="221" t="s">
        <v>985</v>
      </c>
      <c r="C806" s="213" t="s">
        <v>986</v>
      </c>
      <c r="D806" s="214" t="s">
        <v>42</v>
      </c>
      <c r="E806" s="215"/>
      <c r="F806" s="216">
        <v>3</v>
      </c>
      <c r="G806" s="215"/>
      <c r="H806" s="215"/>
      <c r="I806" s="457"/>
    </row>
    <row r="807" spans="1:9" ht="12" x14ac:dyDescent="0.2">
      <c r="A807" s="177"/>
      <c r="B807" s="221" t="s">
        <v>985</v>
      </c>
      <c r="C807" s="210" t="s">
        <v>986</v>
      </c>
      <c r="D807" s="211" t="s">
        <v>11385</v>
      </c>
      <c r="E807" s="212"/>
      <c r="F807" s="210" t="s">
        <v>986</v>
      </c>
      <c r="G807" s="212"/>
      <c r="H807" s="212"/>
      <c r="I807" s="456"/>
    </row>
    <row r="808" spans="1:9" ht="12" x14ac:dyDescent="0.2">
      <c r="A808" s="178"/>
      <c r="B808" s="221" t="s">
        <v>985</v>
      </c>
      <c r="C808" s="213" t="s">
        <v>986</v>
      </c>
      <c r="D808" s="214" t="s">
        <v>73</v>
      </c>
      <c r="E808" s="215"/>
      <c r="F808" s="216">
        <v>1</v>
      </c>
      <c r="G808" s="215"/>
      <c r="H808" s="215"/>
      <c r="I808" s="457"/>
    </row>
    <row r="809" spans="1:9" ht="12" x14ac:dyDescent="0.2">
      <c r="A809" s="179"/>
      <c r="B809" s="221" t="s">
        <v>985</v>
      </c>
      <c r="C809" s="217" t="s">
        <v>986</v>
      </c>
      <c r="D809" s="218" t="s">
        <v>1023</v>
      </c>
      <c r="E809" s="219"/>
      <c r="F809" s="220">
        <v>62</v>
      </c>
      <c r="G809" s="219"/>
      <c r="H809" s="219"/>
      <c r="I809" s="460"/>
    </row>
    <row r="810" spans="1:9" ht="24.95" customHeight="1" x14ac:dyDescent="0.2">
      <c r="A810" s="278" t="s">
        <v>3712</v>
      </c>
      <c r="B810" s="278" t="s">
        <v>979</v>
      </c>
      <c r="C810" s="279" t="s">
        <v>8459</v>
      </c>
      <c r="D810" s="280" t="s">
        <v>5450</v>
      </c>
      <c r="E810" s="281" t="s">
        <v>92</v>
      </c>
      <c r="F810" s="282">
        <v>202</v>
      </c>
      <c r="G810" s="67"/>
      <c r="H810" s="254">
        <f>ROUND(G810*F810,2)</f>
        <v>0</v>
      </c>
      <c r="I810" s="459" t="s">
        <v>982</v>
      </c>
    </row>
    <row r="811" spans="1:9" ht="12" x14ac:dyDescent="0.2">
      <c r="A811" s="175"/>
      <c r="B811" s="454" t="s">
        <v>983</v>
      </c>
      <c r="C811" s="209"/>
      <c r="D811" s="180" t="s">
        <v>5451</v>
      </c>
      <c r="E811" s="209"/>
      <c r="F811" s="209"/>
      <c r="G811" s="209"/>
      <c r="H811" s="209"/>
      <c r="I811" s="455"/>
    </row>
    <row r="812" spans="1:9" ht="12" x14ac:dyDescent="0.2">
      <c r="A812" s="177"/>
      <c r="B812" s="221" t="s">
        <v>985</v>
      </c>
      <c r="C812" s="210" t="s">
        <v>986</v>
      </c>
      <c r="D812" s="211" t="s">
        <v>5425</v>
      </c>
      <c r="E812" s="212"/>
      <c r="F812" s="210" t="s">
        <v>986</v>
      </c>
      <c r="G812" s="212"/>
      <c r="H812" s="212"/>
      <c r="I812" s="456"/>
    </row>
    <row r="813" spans="1:9" ht="12" x14ac:dyDescent="0.2">
      <c r="A813" s="178"/>
      <c r="B813" s="221" t="s">
        <v>985</v>
      </c>
      <c r="C813" s="213" t="s">
        <v>986</v>
      </c>
      <c r="D813" s="214" t="s">
        <v>4055</v>
      </c>
      <c r="E813" s="215"/>
      <c r="F813" s="216">
        <v>202</v>
      </c>
      <c r="G813" s="215"/>
      <c r="H813" s="215"/>
      <c r="I813" s="457"/>
    </row>
    <row r="814" spans="1:9" ht="24.95" customHeight="1" x14ac:dyDescent="0.2">
      <c r="A814" s="278" t="s">
        <v>3715</v>
      </c>
      <c r="B814" s="278" t="s">
        <v>979</v>
      </c>
      <c r="C814" s="279" t="s">
        <v>8460</v>
      </c>
      <c r="D814" s="280" t="s">
        <v>8461</v>
      </c>
      <c r="E814" s="281" t="s">
        <v>92</v>
      </c>
      <c r="F814" s="282">
        <v>10</v>
      </c>
      <c r="G814" s="67"/>
      <c r="H814" s="254">
        <f>ROUND(G814*F814,2)</f>
        <v>0</v>
      </c>
      <c r="I814" s="459" t="s">
        <v>982</v>
      </c>
    </row>
    <row r="815" spans="1:9" ht="12" x14ac:dyDescent="0.2">
      <c r="A815" s="175"/>
      <c r="B815" s="454" t="s">
        <v>983</v>
      </c>
      <c r="C815" s="209"/>
      <c r="D815" s="180" t="s">
        <v>8462</v>
      </c>
      <c r="E815" s="209"/>
      <c r="F815" s="209"/>
      <c r="G815" s="209"/>
      <c r="H815" s="209"/>
      <c r="I815" s="455"/>
    </row>
    <row r="816" spans="1:9" ht="12" x14ac:dyDescent="0.2">
      <c r="A816" s="177"/>
      <c r="B816" s="221" t="s">
        <v>985</v>
      </c>
      <c r="C816" s="210" t="s">
        <v>986</v>
      </c>
      <c r="D816" s="211" t="s">
        <v>8463</v>
      </c>
      <c r="E816" s="212"/>
      <c r="F816" s="210" t="s">
        <v>986</v>
      </c>
      <c r="G816" s="212"/>
      <c r="H816" s="212"/>
      <c r="I816" s="456"/>
    </row>
    <row r="817" spans="1:9" ht="12" x14ac:dyDescent="0.2">
      <c r="A817" s="178"/>
      <c r="B817" s="221" t="s">
        <v>985</v>
      </c>
      <c r="C817" s="213" t="s">
        <v>986</v>
      </c>
      <c r="D817" s="214" t="s">
        <v>852</v>
      </c>
      <c r="E817" s="215"/>
      <c r="F817" s="216">
        <v>10</v>
      </c>
      <c r="G817" s="215"/>
      <c r="H817" s="215"/>
      <c r="I817" s="457"/>
    </row>
    <row r="818" spans="1:9" ht="24.95" customHeight="1" x14ac:dyDescent="0.2">
      <c r="A818" s="167" t="s">
        <v>3721</v>
      </c>
      <c r="B818" s="167" t="s">
        <v>1145</v>
      </c>
      <c r="C818" s="168" t="s">
        <v>5452</v>
      </c>
      <c r="D818" s="169" t="s">
        <v>5426</v>
      </c>
      <c r="E818" s="170" t="s">
        <v>744</v>
      </c>
      <c r="F818" s="171">
        <v>202</v>
      </c>
      <c r="G818" s="117"/>
      <c r="H818" s="172">
        <f>ROUND(G818*F818,2)</f>
        <v>0</v>
      </c>
      <c r="I818" s="458" t="s">
        <v>986</v>
      </c>
    </row>
    <row r="819" spans="1:9" ht="12" x14ac:dyDescent="0.2">
      <c r="A819" s="177"/>
      <c r="B819" s="221" t="s">
        <v>985</v>
      </c>
      <c r="C819" s="210" t="s">
        <v>986</v>
      </c>
      <c r="D819" s="211" t="s">
        <v>5105</v>
      </c>
      <c r="E819" s="212"/>
      <c r="F819" s="210" t="s">
        <v>986</v>
      </c>
      <c r="G819" s="212"/>
      <c r="H819" s="212"/>
      <c r="I819" s="456"/>
    </row>
    <row r="820" spans="1:9" ht="12" x14ac:dyDescent="0.2">
      <c r="A820" s="178"/>
      <c r="B820" s="221" t="s">
        <v>985</v>
      </c>
      <c r="C820" s="213" t="s">
        <v>986</v>
      </c>
      <c r="D820" s="214" t="s">
        <v>904</v>
      </c>
      <c r="E820" s="215"/>
      <c r="F820" s="216">
        <v>38</v>
      </c>
      <c r="G820" s="215"/>
      <c r="H820" s="215"/>
      <c r="I820" s="457"/>
    </row>
    <row r="821" spans="1:9" ht="12" x14ac:dyDescent="0.2">
      <c r="A821" s="178"/>
      <c r="B821" s="221" t="s">
        <v>985</v>
      </c>
      <c r="C821" s="213" t="s">
        <v>986</v>
      </c>
      <c r="D821" s="214" t="s">
        <v>900</v>
      </c>
      <c r="E821" s="215"/>
      <c r="F821" s="216">
        <v>36</v>
      </c>
      <c r="G821" s="215"/>
      <c r="H821" s="215"/>
      <c r="I821" s="457"/>
    </row>
    <row r="822" spans="1:9" ht="12" x14ac:dyDescent="0.2">
      <c r="A822" s="178"/>
      <c r="B822" s="221" t="s">
        <v>985</v>
      </c>
      <c r="C822" s="213" t="s">
        <v>986</v>
      </c>
      <c r="D822" s="214" t="s">
        <v>882</v>
      </c>
      <c r="E822" s="215"/>
      <c r="F822" s="216">
        <v>25</v>
      </c>
      <c r="G822" s="215"/>
      <c r="H822" s="215"/>
      <c r="I822" s="457"/>
    </row>
    <row r="823" spans="1:9" ht="12" x14ac:dyDescent="0.2">
      <c r="A823" s="178"/>
      <c r="B823" s="221" t="s">
        <v>985</v>
      </c>
      <c r="C823" s="213" t="s">
        <v>986</v>
      </c>
      <c r="D823" s="214" t="s">
        <v>900</v>
      </c>
      <c r="E823" s="215"/>
      <c r="F823" s="216">
        <v>36</v>
      </c>
      <c r="G823" s="215"/>
      <c r="H823" s="215"/>
      <c r="I823" s="457"/>
    </row>
    <row r="824" spans="1:9" ht="12" x14ac:dyDescent="0.2">
      <c r="A824" s="178"/>
      <c r="B824" s="221" t="s">
        <v>985</v>
      </c>
      <c r="C824" s="213" t="s">
        <v>986</v>
      </c>
      <c r="D824" s="214" t="s">
        <v>900</v>
      </c>
      <c r="E824" s="215"/>
      <c r="F824" s="216">
        <v>36</v>
      </c>
      <c r="G824" s="215"/>
      <c r="H824" s="215"/>
      <c r="I824" s="457"/>
    </row>
    <row r="825" spans="1:9" ht="12" x14ac:dyDescent="0.2">
      <c r="A825" s="178"/>
      <c r="B825" s="221" t="s">
        <v>985</v>
      </c>
      <c r="C825" s="213" t="s">
        <v>986</v>
      </c>
      <c r="D825" s="214" t="s">
        <v>892</v>
      </c>
      <c r="E825" s="215"/>
      <c r="F825" s="216">
        <v>31</v>
      </c>
      <c r="G825" s="215"/>
      <c r="H825" s="215"/>
      <c r="I825" s="457"/>
    </row>
    <row r="826" spans="1:9" ht="12" x14ac:dyDescent="0.2">
      <c r="A826" s="179"/>
      <c r="B826" s="221" t="s">
        <v>985</v>
      </c>
      <c r="C826" s="217" t="s">
        <v>986</v>
      </c>
      <c r="D826" s="218" t="s">
        <v>1023</v>
      </c>
      <c r="E826" s="219"/>
      <c r="F826" s="220">
        <v>202</v>
      </c>
      <c r="G826" s="219"/>
      <c r="H826" s="219"/>
      <c r="I826" s="460"/>
    </row>
    <row r="827" spans="1:9" ht="24.95" customHeight="1" x14ac:dyDescent="0.2">
      <c r="A827" s="167" t="s">
        <v>3727</v>
      </c>
      <c r="B827" s="167" t="s">
        <v>1145</v>
      </c>
      <c r="C827" s="168" t="s">
        <v>8464</v>
      </c>
      <c r="D827" s="169" t="s">
        <v>8465</v>
      </c>
      <c r="E827" s="170" t="s">
        <v>744</v>
      </c>
      <c r="F827" s="171">
        <v>10</v>
      </c>
      <c r="G827" s="117"/>
      <c r="H827" s="172">
        <f>ROUND(G827*F827,2)</f>
        <v>0</v>
      </c>
      <c r="I827" s="458" t="s">
        <v>986</v>
      </c>
    </row>
    <row r="828" spans="1:9" ht="12" x14ac:dyDescent="0.2">
      <c r="A828" s="177"/>
      <c r="B828" s="221" t="s">
        <v>985</v>
      </c>
      <c r="C828" s="210" t="s">
        <v>986</v>
      </c>
      <c r="D828" s="211" t="s">
        <v>5105</v>
      </c>
      <c r="E828" s="212"/>
      <c r="F828" s="210" t="s">
        <v>986</v>
      </c>
      <c r="G828" s="212"/>
      <c r="H828" s="212"/>
      <c r="I828" s="456"/>
    </row>
    <row r="829" spans="1:9" ht="12" x14ac:dyDescent="0.2">
      <c r="A829" s="178"/>
      <c r="B829" s="221" t="s">
        <v>985</v>
      </c>
      <c r="C829" s="213" t="s">
        <v>986</v>
      </c>
      <c r="D829" s="214" t="s">
        <v>75</v>
      </c>
      <c r="E829" s="215"/>
      <c r="F829" s="216">
        <v>2</v>
      </c>
      <c r="G829" s="215"/>
      <c r="H829" s="215"/>
      <c r="I829" s="457"/>
    </row>
    <row r="830" spans="1:9" ht="12" x14ac:dyDescent="0.2">
      <c r="A830" s="178"/>
      <c r="B830" s="221" t="s">
        <v>985</v>
      </c>
      <c r="C830" s="213" t="s">
        <v>986</v>
      </c>
      <c r="D830" s="214" t="s">
        <v>75</v>
      </c>
      <c r="E830" s="215"/>
      <c r="F830" s="216">
        <v>2</v>
      </c>
      <c r="G830" s="215"/>
      <c r="H830" s="215"/>
      <c r="I830" s="457"/>
    </row>
    <row r="831" spans="1:9" ht="12" x14ac:dyDescent="0.2">
      <c r="A831" s="178"/>
      <c r="B831" s="221" t="s">
        <v>985</v>
      </c>
      <c r="C831" s="213" t="s">
        <v>986</v>
      </c>
      <c r="D831" s="214" t="s">
        <v>75</v>
      </c>
      <c r="E831" s="215"/>
      <c r="F831" s="216">
        <v>2</v>
      </c>
      <c r="G831" s="215"/>
      <c r="H831" s="215"/>
      <c r="I831" s="457"/>
    </row>
    <row r="832" spans="1:9" ht="12" x14ac:dyDescent="0.2">
      <c r="A832" s="178"/>
      <c r="B832" s="221" t="s">
        <v>985</v>
      </c>
      <c r="C832" s="213" t="s">
        <v>986</v>
      </c>
      <c r="D832" s="214" t="s">
        <v>75</v>
      </c>
      <c r="E832" s="215"/>
      <c r="F832" s="216">
        <v>2</v>
      </c>
      <c r="G832" s="215"/>
      <c r="H832" s="215"/>
      <c r="I832" s="457"/>
    </row>
    <row r="833" spans="1:9" ht="12" x14ac:dyDescent="0.2">
      <c r="A833" s="178"/>
      <c r="B833" s="221" t="s">
        <v>985</v>
      </c>
      <c r="C833" s="213" t="s">
        <v>986</v>
      </c>
      <c r="D833" s="214" t="s">
        <v>75</v>
      </c>
      <c r="E833" s="215"/>
      <c r="F833" s="216">
        <v>2</v>
      </c>
      <c r="G833" s="215"/>
      <c r="H833" s="215"/>
      <c r="I833" s="457"/>
    </row>
    <row r="834" spans="1:9" ht="12" x14ac:dyDescent="0.2">
      <c r="A834" s="178"/>
      <c r="B834" s="221" t="s">
        <v>985</v>
      </c>
      <c r="C834" s="213" t="s">
        <v>986</v>
      </c>
      <c r="D834" s="214" t="s">
        <v>8380</v>
      </c>
      <c r="E834" s="215"/>
      <c r="F834" s="216">
        <v>0</v>
      </c>
      <c r="G834" s="215"/>
      <c r="H834" s="215"/>
      <c r="I834" s="457"/>
    </row>
    <row r="835" spans="1:9" ht="12" x14ac:dyDescent="0.2">
      <c r="A835" s="179"/>
      <c r="B835" s="221" t="s">
        <v>985</v>
      </c>
      <c r="C835" s="217" t="s">
        <v>986</v>
      </c>
      <c r="D835" s="218" t="s">
        <v>1023</v>
      </c>
      <c r="E835" s="219"/>
      <c r="F835" s="220">
        <v>10</v>
      </c>
      <c r="G835" s="219"/>
      <c r="H835" s="219"/>
      <c r="I835" s="460"/>
    </row>
    <row r="836" spans="1:9" ht="24.95" customHeight="1" x14ac:dyDescent="0.2">
      <c r="A836" s="167" t="s">
        <v>3733</v>
      </c>
      <c r="B836" s="167" t="s">
        <v>1145</v>
      </c>
      <c r="C836" s="168" t="s">
        <v>8466</v>
      </c>
      <c r="D836" s="169" t="s">
        <v>8467</v>
      </c>
      <c r="E836" s="170" t="s">
        <v>744</v>
      </c>
      <c r="F836" s="171">
        <v>17</v>
      </c>
      <c r="G836" s="117"/>
      <c r="H836" s="172">
        <f>ROUND(G836*F836,2)</f>
        <v>0</v>
      </c>
      <c r="I836" s="458" t="s">
        <v>986</v>
      </c>
    </row>
    <row r="837" spans="1:9" ht="12" x14ac:dyDescent="0.2">
      <c r="A837" s="177"/>
      <c r="B837" s="221" t="s">
        <v>985</v>
      </c>
      <c r="C837" s="210" t="s">
        <v>986</v>
      </c>
      <c r="D837" s="211" t="s">
        <v>5105</v>
      </c>
      <c r="E837" s="212"/>
      <c r="F837" s="210" t="s">
        <v>986</v>
      </c>
      <c r="G837" s="212"/>
      <c r="H837" s="212"/>
      <c r="I837" s="456"/>
    </row>
    <row r="838" spans="1:9" ht="12" x14ac:dyDescent="0.2">
      <c r="A838" s="178"/>
      <c r="B838" s="221" t="s">
        <v>985</v>
      </c>
      <c r="C838" s="213" t="s">
        <v>986</v>
      </c>
      <c r="D838" s="214" t="s">
        <v>73</v>
      </c>
      <c r="E838" s="215"/>
      <c r="F838" s="216">
        <v>1</v>
      </c>
      <c r="G838" s="215"/>
      <c r="H838" s="215"/>
      <c r="I838" s="457"/>
    </row>
    <row r="839" spans="1:9" ht="12" x14ac:dyDescent="0.2">
      <c r="A839" s="178"/>
      <c r="B839" s="221" t="s">
        <v>985</v>
      </c>
      <c r="C839" s="213" t="s">
        <v>986</v>
      </c>
      <c r="D839" s="214" t="s">
        <v>42</v>
      </c>
      <c r="E839" s="215"/>
      <c r="F839" s="216">
        <v>3</v>
      </c>
      <c r="G839" s="215"/>
      <c r="H839" s="215"/>
      <c r="I839" s="457"/>
    </row>
    <row r="840" spans="1:9" ht="12" x14ac:dyDescent="0.2">
      <c r="A840" s="178"/>
      <c r="B840" s="221" t="s">
        <v>985</v>
      </c>
      <c r="C840" s="213" t="s">
        <v>986</v>
      </c>
      <c r="D840" s="214" t="s">
        <v>42</v>
      </c>
      <c r="E840" s="215"/>
      <c r="F840" s="216">
        <v>3</v>
      </c>
      <c r="G840" s="215"/>
      <c r="H840" s="215"/>
      <c r="I840" s="457"/>
    </row>
    <row r="841" spans="1:9" ht="12" x14ac:dyDescent="0.2">
      <c r="A841" s="178"/>
      <c r="B841" s="221" t="s">
        <v>985</v>
      </c>
      <c r="C841" s="213" t="s">
        <v>986</v>
      </c>
      <c r="D841" s="214" t="s">
        <v>42</v>
      </c>
      <c r="E841" s="215"/>
      <c r="F841" s="216">
        <v>3</v>
      </c>
      <c r="G841" s="215"/>
      <c r="H841" s="215"/>
      <c r="I841" s="457"/>
    </row>
    <row r="842" spans="1:9" ht="12" x14ac:dyDescent="0.2">
      <c r="A842" s="178"/>
      <c r="B842" s="221" t="s">
        <v>985</v>
      </c>
      <c r="C842" s="213" t="s">
        <v>986</v>
      </c>
      <c r="D842" s="214" t="s">
        <v>42</v>
      </c>
      <c r="E842" s="215"/>
      <c r="F842" s="216">
        <v>3</v>
      </c>
      <c r="G842" s="215"/>
      <c r="H842" s="215"/>
      <c r="I842" s="457"/>
    </row>
    <row r="843" spans="1:9" ht="12" x14ac:dyDescent="0.2">
      <c r="A843" s="178"/>
      <c r="B843" s="221" t="s">
        <v>985</v>
      </c>
      <c r="C843" s="213" t="s">
        <v>986</v>
      </c>
      <c r="D843" s="214" t="s">
        <v>997</v>
      </c>
      <c r="E843" s="215"/>
      <c r="F843" s="216">
        <v>4</v>
      </c>
      <c r="G843" s="215"/>
      <c r="H843" s="215"/>
      <c r="I843" s="457"/>
    </row>
    <row r="844" spans="1:9" ht="12" x14ac:dyDescent="0.2">
      <c r="A844" s="179"/>
      <c r="B844" s="221" t="s">
        <v>985</v>
      </c>
      <c r="C844" s="217" t="s">
        <v>986</v>
      </c>
      <c r="D844" s="218" t="s">
        <v>1023</v>
      </c>
      <c r="E844" s="219"/>
      <c r="F844" s="220">
        <v>17</v>
      </c>
      <c r="G844" s="219"/>
      <c r="H844" s="219"/>
      <c r="I844" s="460"/>
    </row>
    <row r="845" spans="1:9" ht="60" x14ac:dyDescent="0.2">
      <c r="A845" s="167" t="s">
        <v>3738</v>
      </c>
      <c r="B845" s="167" t="s">
        <v>1145</v>
      </c>
      <c r="C845" s="168" t="s">
        <v>5432</v>
      </c>
      <c r="D845" s="169" t="s">
        <v>5433</v>
      </c>
      <c r="E845" s="170" t="s">
        <v>744</v>
      </c>
      <c r="F845" s="171">
        <v>29</v>
      </c>
      <c r="G845" s="117"/>
      <c r="H845" s="172">
        <f>ROUND(G845*F845,2)</f>
        <v>0</v>
      </c>
      <c r="I845" s="458" t="s">
        <v>986</v>
      </c>
    </row>
    <row r="846" spans="1:9" ht="12" x14ac:dyDescent="0.2">
      <c r="A846" s="177"/>
      <c r="B846" s="221" t="s">
        <v>985</v>
      </c>
      <c r="C846" s="210" t="s">
        <v>986</v>
      </c>
      <c r="D846" s="211" t="s">
        <v>5105</v>
      </c>
      <c r="E846" s="212"/>
      <c r="F846" s="210" t="s">
        <v>986</v>
      </c>
      <c r="G846" s="212"/>
      <c r="H846" s="212"/>
      <c r="I846" s="456"/>
    </row>
    <row r="847" spans="1:9" ht="12" x14ac:dyDescent="0.2">
      <c r="A847" s="178"/>
      <c r="B847" s="221" t="s">
        <v>985</v>
      </c>
      <c r="C847" s="213" t="s">
        <v>986</v>
      </c>
      <c r="D847" s="214" t="s">
        <v>11386</v>
      </c>
      <c r="E847" s="215"/>
      <c r="F847" s="216">
        <v>29</v>
      </c>
      <c r="G847" s="215"/>
      <c r="H847" s="215"/>
      <c r="I847" s="457"/>
    </row>
    <row r="848" spans="1:9" ht="45" x14ac:dyDescent="0.2">
      <c r="A848" s="167" t="s">
        <v>3743</v>
      </c>
      <c r="B848" s="167" t="s">
        <v>1145</v>
      </c>
      <c r="C848" s="168" t="s">
        <v>5434</v>
      </c>
      <c r="D848" s="169" t="s">
        <v>5435</v>
      </c>
      <c r="E848" s="170" t="s">
        <v>744</v>
      </c>
      <c r="F848" s="171">
        <v>12</v>
      </c>
      <c r="G848" s="117"/>
      <c r="H848" s="172">
        <f>ROUND(G848*F848,2)</f>
        <v>0</v>
      </c>
      <c r="I848" s="458" t="s">
        <v>986</v>
      </c>
    </row>
    <row r="849" spans="1:9" ht="12" x14ac:dyDescent="0.2">
      <c r="A849" s="177"/>
      <c r="B849" s="221" t="s">
        <v>985</v>
      </c>
      <c r="C849" s="210" t="s">
        <v>986</v>
      </c>
      <c r="D849" s="211" t="s">
        <v>5105</v>
      </c>
      <c r="E849" s="212"/>
      <c r="F849" s="210" t="s">
        <v>986</v>
      </c>
      <c r="G849" s="212"/>
      <c r="H849" s="212"/>
      <c r="I849" s="456"/>
    </row>
    <row r="850" spans="1:9" ht="12" x14ac:dyDescent="0.2">
      <c r="A850" s="178"/>
      <c r="B850" s="221" t="s">
        <v>985</v>
      </c>
      <c r="C850" s="213" t="s">
        <v>986</v>
      </c>
      <c r="D850" s="214" t="s">
        <v>8991</v>
      </c>
      <c r="E850" s="215"/>
      <c r="F850" s="216">
        <v>12</v>
      </c>
      <c r="G850" s="215"/>
      <c r="H850" s="215"/>
      <c r="I850" s="457"/>
    </row>
    <row r="851" spans="1:9" ht="45" x14ac:dyDescent="0.2">
      <c r="A851" s="167" t="s">
        <v>3748</v>
      </c>
      <c r="B851" s="167" t="s">
        <v>1145</v>
      </c>
      <c r="C851" s="168" t="s">
        <v>5469</v>
      </c>
      <c r="D851" s="169" t="s">
        <v>5470</v>
      </c>
      <c r="E851" s="170" t="s">
        <v>744</v>
      </c>
      <c r="F851" s="171">
        <v>3</v>
      </c>
      <c r="G851" s="117"/>
      <c r="H851" s="172">
        <f>ROUND(G851*F851,2)</f>
        <v>0</v>
      </c>
      <c r="I851" s="458" t="s">
        <v>986</v>
      </c>
    </row>
    <row r="852" spans="1:9" ht="12" x14ac:dyDescent="0.2">
      <c r="A852" s="177"/>
      <c r="B852" s="221" t="s">
        <v>985</v>
      </c>
      <c r="C852" s="210" t="s">
        <v>986</v>
      </c>
      <c r="D852" s="211" t="s">
        <v>5105</v>
      </c>
      <c r="E852" s="212"/>
      <c r="F852" s="210" t="s">
        <v>986</v>
      </c>
      <c r="G852" s="212"/>
      <c r="H852" s="212"/>
      <c r="I852" s="456"/>
    </row>
    <row r="853" spans="1:9" ht="12" x14ac:dyDescent="0.2">
      <c r="A853" s="178"/>
      <c r="B853" s="221" t="s">
        <v>985</v>
      </c>
      <c r="C853" s="213" t="s">
        <v>986</v>
      </c>
      <c r="D853" s="214" t="s">
        <v>6841</v>
      </c>
      <c r="E853" s="215"/>
      <c r="F853" s="216">
        <v>3</v>
      </c>
      <c r="G853" s="215"/>
      <c r="H853" s="215"/>
      <c r="I853" s="457"/>
    </row>
    <row r="854" spans="1:9" ht="60" x14ac:dyDescent="0.2">
      <c r="A854" s="167" t="s">
        <v>3753</v>
      </c>
      <c r="B854" s="167" t="s">
        <v>1145</v>
      </c>
      <c r="C854" s="168" t="s">
        <v>11387</v>
      </c>
      <c r="D854" s="169" t="s">
        <v>11388</v>
      </c>
      <c r="E854" s="170" t="s">
        <v>744</v>
      </c>
      <c r="F854" s="171">
        <v>1</v>
      </c>
      <c r="G854" s="117"/>
      <c r="H854" s="172">
        <f>ROUND(G854*F854,2)</f>
        <v>0</v>
      </c>
      <c r="I854" s="458" t="s">
        <v>986</v>
      </c>
    </row>
    <row r="855" spans="1:9" ht="12" x14ac:dyDescent="0.2">
      <c r="A855" s="177"/>
      <c r="B855" s="221" t="s">
        <v>985</v>
      </c>
      <c r="C855" s="210" t="s">
        <v>986</v>
      </c>
      <c r="D855" s="211" t="s">
        <v>5105</v>
      </c>
      <c r="E855" s="212"/>
      <c r="F855" s="210" t="s">
        <v>986</v>
      </c>
      <c r="G855" s="212"/>
      <c r="H855" s="212"/>
      <c r="I855" s="456"/>
    </row>
    <row r="856" spans="1:9" ht="12" x14ac:dyDescent="0.2">
      <c r="A856" s="178"/>
      <c r="B856" s="221" t="s">
        <v>985</v>
      </c>
      <c r="C856" s="213" t="s">
        <v>986</v>
      </c>
      <c r="D856" s="214" t="s">
        <v>73</v>
      </c>
      <c r="E856" s="215"/>
      <c r="F856" s="216">
        <v>1</v>
      </c>
      <c r="G856" s="215"/>
      <c r="H856" s="215"/>
      <c r="I856" s="457"/>
    </row>
    <row r="857" spans="1:9" ht="30" x14ac:dyDescent="0.2">
      <c r="A857" s="167" t="s">
        <v>3758</v>
      </c>
      <c r="B857" s="167" t="s">
        <v>1145</v>
      </c>
      <c r="C857" s="168" t="s">
        <v>8473</v>
      </c>
      <c r="D857" s="169" t="s">
        <v>8474</v>
      </c>
      <c r="E857" s="170" t="s">
        <v>744</v>
      </c>
      <c r="F857" s="171">
        <v>17</v>
      </c>
      <c r="G857" s="117"/>
      <c r="H857" s="172">
        <f>ROUND(G857*F857,2)</f>
        <v>0</v>
      </c>
      <c r="I857" s="458" t="s">
        <v>986</v>
      </c>
    </row>
    <row r="858" spans="1:9" ht="12" x14ac:dyDescent="0.2">
      <c r="A858" s="177"/>
      <c r="B858" s="221" t="s">
        <v>985</v>
      </c>
      <c r="C858" s="210" t="s">
        <v>986</v>
      </c>
      <c r="D858" s="211" t="s">
        <v>5105</v>
      </c>
      <c r="E858" s="212"/>
      <c r="F858" s="210" t="s">
        <v>986</v>
      </c>
      <c r="G858" s="212"/>
      <c r="H858" s="212"/>
      <c r="I858" s="456"/>
    </row>
    <row r="859" spans="1:9" ht="12" x14ac:dyDescent="0.2">
      <c r="A859" s="178"/>
      <c r="B859" s="221" t="s">
        <v>985</v>
      </c>
      <c r="C859" s="213" t="s">
        <v>986</v>
      </c>
      <c r="D859" s="214" t="s">
        <v>11389</v>
      </c>
      <c r="E859" s="215"/>
      <c r="F859" s="216">
        <v>17</v>
      </c>
      <c r="G859" s="215"/>
      <c r="H859" s="215"/>
      <c r="I859" s="457"/>
    </row>
    <row r="860" spans="1:9" ht="24.95" customHeight="1" x14ac:dyDescent="0.2">
      <c r="A860" s="167" t="s">
        <v>3764</v>
      </c>
      <c r="B860" s="167" t="s">
        <v>1145</v>
      </c>
      <c r="C860" s="168" t="s">
        <v>5443</v>
      </c>
      <c r="D860" s="169" t="s">
        <v>5444</v>
      </c>
      <c r="E860" s="170" t="s">
        <v>744</v>
      </c>
      <c r="F860" s="171">
        <v>53</v>
      </c>
      <c r="G860" s="117"/>
      <c r="H860" s="172">
        <f>ROUND(G860*F860,2)</f>
        <v>0</v>
      </c>
      <c r="I860" s="458" t="s">
        <v>986</v>
      </c>
    </row>
    <row r="861" spans="1:9" ht="12" x14ac:dyDescent="0.2">
      <c r="A861" s="177"/>
      <c r="B861" s="221" t="s">
        <v>985</v>
      </c>
      <c r="C861" s="210" t="s">
        <v>986</v>
      </c>
      <c r="D861" s="211" t="s">
        <v>5105</v>
      </c>
      <c r="E861" s="212"/>
      <c r="F861" s="210" t="s">
        <v>986</v>
      </c>
      <c r="G861" s="212"/>
      <c r="H861" s="212"/>
      <c r="I861" s="456"/>
    </row>
    <row r="862" spans="1:9" ht="12" x14ac:dyDescent="0.2">
      <c r="A862" s="178"/>
      <c r="B862" s="221" t="s">
        <v>985</v>
      </c>
      <c r="C862" s="213" t="s">
        <v>986</v>
      </c>
      <c r="D862" s="214" t="s">
        <v>11390</v>
      </c>
      <c r="E862" s="215"/>
      <c r="F862" s="216">
        <v>53</v>
      </c>
      <c r="G862" s="215"/>
      <c r="H862" s="215"/>
      <c r="I862" s="457"/>
    </row>
    <row r="863" spans="1:9" ht="24.95" customHeight="1" x14ac:dyDescent="0.2">
      <c r="A863" s="115"/>
      <c r="B863" s="347" t="s">
        <v>977</v>
      </c>
      <c r="C863" s="100" t="s">
        <v>5062</v>
      </c>
      <c r="D863" s="100" t="s">
        <v>1369</v>
      </c>
      <c r="E863" s="348"/>
      <c r="F863" s="349"/>
      <c r="G863" s="349"/>
      <c r="H863" s="350">
        <f>SUM(H864:H892)</f>
        <v>0</v>
      </c>
      <c r="I863" s="276"/>
    </row>
    <row r="864" spans="1:9" ht="24.95" customHeight="1" x14ac:dyDescent="0.2">
      <c r="A864" s="278" t="s">
        <v>3768</v>
      </c>
      <c r="B864" s="278" t="s">
        <v>979</v>
      </c>
      <c r="C864" s="279" t="s">
        <v>5522</v>
      </c>
      <c r="D864" s="280" t="s">
        <v>5523</v>
      </c>
      <c r="E864" s="281" t="s">
        <v>940</v>
      </c>
      <c r="F864" s="282">
        <v>393.5</v>
      </c>
      <c r="G864" s="67"/>
      <c r="H864" s="254">
        <f>ROUND(G864*F864,2)</f>
        <v>0</v>
      </c>
      <c r="I864" s="459" t="s">
        <v>982</v>
      </c>
    </row>
    <row r="865" spans="1:9" ht="12" x14ac:dyDescent="0.2">
      <c r="A865" s="175"/>
      <c r="B865" s="454" t="s">
        <v>983</v>
      </c>
      <c r="C865" s="209"/>
      <c r="D865" s="180" t="s">
        <v>5524</v>
      </c>
      <c r="E865" s="209"/>
      <c r="F865" s="209"/>
      <c r="G865" s="209"/>
      <c r="H865" s="209"/>
      <c r="I865" s="455"/>
    </row>
    <row r="866" spans="1:9" ht="12" x14ac:dyDescent="0.2">
      <c r="A866" s="177"/>
      <c r="B866" s="221" t="s">
        <v>985</v>
      </c>
      <c r="C866" s="210" t="s">
        <v>986</v>
      </c>
      <c r="D866" s="211" t="s">
        <v>8484</v>
      </c>
      <c r="E866" s="212"/>
      <c r="F866" s="210" t="s">
        <v>986</v>
      </c>
      <c r="G866" s="212"/>
      <c r="H866" s="212"/>
      <c r="I866" s="456"/>
    </row>
    <row r="867" spans="1:9" ht="12" x14ac:dyDescent="0.2">
      <c r="A867" s="177"/>
      <c r="B867" s="221" t="s">
        <v>985</v>
      </c>
      <c r="C867" s="210" t="s">
        <v>986</v>
      </c>
      <c r="D867" s="211" t="s">
        <v>11354</v>
      </c>
      <c r="E867" s="212"/>
      <c r="F867" s="210" t="s">
        <v>986</v>
      </c>
      <c r="G867" s="212"/>
      <c r="H867" s="212"/>
      <c r="I867" s="456"/>
    </row>
    <row r="868" spans="1:9" ht="12" x14ac:dyDescent="0.2">
      <c r="A868" s="178"/>
      <c r="B868" s="221" t="s">
        <v>985</v>
      </c>
      <c r="C868" s="213" t="s">
        <v>986</v>
      </c>
      <c r="D868" s="214" t="s">
        <v>8486</v>
      </c>
      <c r="E868" s="215"/>
      <c r="F868" s="216">
        <v>0.5</v>
      </c>
      <c r="G868" s="215"/>
      <c r="H868" s="215"/>
      <c r="I868" s="457"/>
    </row>
    <row r="869" spans="1:9" ht="12" x14ac:dyDescent="0.2">
      <c r="A869" s="177"/>
      <c r="B869" s="221" t="s">
        <v>985</v>
      </c>
      <c r="C869" s="210" t="s">
        <v>986</v>
      </c>
      <c r="D869" s="211" t="s">
        <v>11355</v>
      </c>
      <c r="E869" s="212"/>
      <c r="F869" s="210" t="s">
        <v>986</v>
      </c>
      <c r="G869" s="212"/>
      <c r="H869" s="212"/>
      <c r="I869" s="456"/>
    </row>
    <row r="870" spans="1:9" ht="12" x14ac:dyDescent="0.2">
      <c r="A870" s="178"/>
      <c r="B870" s="221" t="s">
        <v>985</v>
      </c>
      <c r="C870" s="213" t="s">
        <v>986</v>
      </c>
      <c r="D870" s="214" t="s">
        <v>8487</v>
      </c>
      <c r="E870" s="215"/>
      <c r="F870" s="216">
        <v>1.5</v>
      </c>
      <c r="G870" s="215"/>
      <c r="H870" s="215"/>
      <c r="I870" s="457"/>
    </row>
    <row r="871" spans="1:9" ht="12" x14ac:dyDescent="0.2">
      <c r="A871" s="177"/>
      <c r="B871" s="221" t="s">
        <v>985</v>
      </c>
      <c r="C871" s="210" t="s">
        <v>986</v>
      </c>
      <c r="D871" s="211" t="s">
        <v>11356</v>
      </c>
      <c r="E871" s="212"/>
      <c r="F871" s="210" t="s">
        <v>986</v>
      </c>
      <c r="G871" s="212"/>
      <c r="H871" s="212"/>
      <c r="I871" s="456"/>
    </row>
    <row r="872" spans="1:9" ht="12" x14ac:dyDescent="0.2">
      <c r="A872" s="178"/>
      <c r="B872" s="221" t="s">
        <v>985</v>
      </c>
      <c r="C872" s="213" t="s">
        <v>986</v>
      </c>
      <c r="D872" s="214" t="s">
        <v>8486</v>
      </c>
      <c r="E872" s="215"/>
      <c r="F872" s="216">
        <v>0.5</v>
      </c>
      <c r="G872" s="215"/>
      <c r="H872" s="215"/>
      <c r="I872" s="457"/>
    </row>
    <row r="873" spans="1:9" ht="12" x14ac:dyDescent="0.2">
      <c r="A873" s="181"/>
      <c r="B873" s="221" t="s">
        <v>985</v>
      </c>
      <c r="C873" s="223" t="s">
        <v>986</v>
      </c>
      <c r="D873" s="224" t="s">
        <v>988</v>
      </c>
      <c r="E873" s="225"/>
      <c r="F873" s="226">
        <v>2.5</v>
      </c>
      <c r="G873" s="225"/>
      <c r="H873" s="225"/>
      <c r="I873" s="463"/>
    </row>
    <row r="874" spans="1:9" ht="24" x14ac:dyDescent="0.2">
      <c r="A874" s="177"/>
      <c r="B874" s="221" t="s">
        <v>985</v>
      </c>
      <c r="C874" s="210" t="s">
        <v>986</v>
      </c>
      <c r="D874" s="211" t="s">
        <v>11391</v>
      </c>
      <c r="E874" s="212"/>
      <c r="F874" s="210" t="s">
        <v>986</v>
      </c>
      <c r="G874" s="212"/>
      <c r="H874" s="212"/>
      <c r="I874" s="456"/>
    </row>
    <row r="875" spans="1:9" ht="12" x14ac:dyDescent="0.2">
      <c r="A875" s="178"/>
      <c r="B875" s="221" t="s">
        <v>985</v>
      </c>
      <c r="C875" s="213" t="s">
        <v>986</v>
      </c>
      <c r="D875" s="214" t="s">
        <v>11392</v>
      </c>
      <c r="E875" s="215"/>
      <c r="F875" s="216">
        <v>29</v>
      </c>
      <c r="G875" s="215"/>
      <c r="H875" s="215"/>
      <c r="I875" s="457"/>
    </row>
    <row r="876" spans="1:9" ht="24" x14ac:dyDescent="0.2">
      <c r="A876" s="177"/>
      <c r="B876" s="221" t="s">
        <v>985</v>
      </c>
      <c r="C876" s="210" t="s">
        <v>986</v>
      </c>
      <c r="D876" s="211" t="s">
        <v>11393</v>
      </c>
      <c r="E876" s="212"/>
      <c r="F876" s="210" t="s">
        <v>986</v>
      </c>
      <c r="G876" s="212"/>
      <c r="H876" s="212"/>
      <c r="I876" s="456"/>
    </row>
    <row r="877" spans="1:9" ht="12" x14ac:dyDescent="0.2">
      <c r="A877" s="178"/>
      <c r="B877" s="221" t="s">
        <v>985</v>
      </c>
      <c r="C877" s="213" t="s">
        <v>986</v>
      </c>
      <c r="D877" s="214" t="s">
        <v>11392</v>
      </c>
      <c r="E877" s="215"/>
      <c r="F877" s="216">
        <v>29</v>
      </c>
      <c r="G877" s="215"/>
      <c r="H877" s="215"/>
      <c r="I877" s="457"/>
    </row>
    <row r="878" spans="1:9" ht="24" x14ac:dyDescent="0.2">
      <c r="A878" s="177"/>
      <c r="B878" s="221" t="s">
        <v>985</v>
      </c>
      <c r="C878" s="210" t="s">
        <v>986</v>
      </c>
      <c r="D878" s="211" t="s">
        <v>11394</v>
      </c>
      <c r="E878" s="212"/>
      <c r="F878" s="210" t="s">
        <v>986</v>
      </c>
      <c r="G878" s="212"/>
      <c r="H878" s="212"/>
      <c r="I878" s="456"/>
    </row>
    <row r="879" spans="1:9" ht="12" x14ac:dyDescent="0.2">
      <c r="A879" s="178"/>
      <c r="B879" s="221" t="s">
        <v>985</v>
      </c>
      <c r="C879" s="213" t="s">
        <v>986</v>
      </c>
      <c r="D879" s="214" t="s">
        <v>11392</v>
      </c>
      <c r="E879" s="215"/>
      <c r="F879" s="216">
        <v>29</v>
      </c>
      <c r="G879" s="215"/>
      <c r="H879" s="215"/>
      <c r="I879" s="457"/>
    </row>
    <row r="880" spans="1:9" ht="12" x14ac:dyDescent="0.2">
      <c r="A880" s="177"/>
      <c r="B880" s="221" t="s">
        <v>985</v>
      </c>
      <c r="C880" s="210" t="s">
        <v>986</v>
      </c>
      <c r="D880" s="211" t="s">
        <v>11395</v>
      </c>
      <c r="E880" s="212"/>
      <c r="F880" s="210" t="s">
        <v>986</v>
      </c>
      <c r="G880" s="212"/>
      <c r="H880" s="212"/>
      <c r="I880" s="456"/>
    </row>
    <row r="881" spans="1:9" ht="12" x14ac:dyDescent="0.2">
      <c r="A881" s="178"/>
      <c r="B881" s="221" t="s">
        <v>985</v>
      </c>
      <c r="C881" s="213" t="s">
        <v>986</v>
      </c>
      <c r="D881" s="214" t="s">
        <v>11132</v>
      </c>
      <c r="E881" s="215"/>
      <c r="F881" s="216">
        <v>20</v>
      </c>
      <c r="G881" s="215"/>
      <c r="H881" s="215"/>
      <c r="I881" s="457"/>
    </row>
    <row r="882" spans="1:9" ht="12" x14ac:dyDescent="0.2">
      <c r="A882" s="181"/>
      <c r="B882" s="221" t="s">
        <v>985</v>
      </c>
      <c r="C882" s="223" t="s">
        <v>986</v>
      </c>
      <c r="D882" s="224" t="s">
        <v>988</v>
      </c>
      <c r="E882" s="225"/>
      <c r="F882" s="226">
        <v>107</v>
      </c>
      <c r="G882" s="225"/>
      <c r="H882" s="225"/>
      <c r="I882" s="463"/>
    </row>
    <row r="883" spans="1:9" ht="12" x14ac:dyDescent="0.2">
      <c r="A883" s="177"/>
      <c r="B883" s="221" t="s">
        <v>985</v>
      </c>
      <c r="C883" s="210" t="s">
        <v>986</v>
      </c>
      <c r="D883" s="211" t="s">
        <v>5525</v>
      </c>
      <c r="E883" s="212"/>
      <c r="F883" s="210" t="s">
        <v>986</v>
      </c>
      <c r="G883" s="212"/>
      <c r="H883" s="212"/>
      <c r="I883" s="456"/>
    </row>
    <row r="884" spans="1:9" ht="12" x14ac:dyDescent="0.2">
      <c r="A884" s="178"/>
      <c r="B884" s="221" t="s">
        <v>985</v>
      </c>
      <c r="C884" s="213" t="s">
        <v>986</v>
      </c>
      <c r="D884" s="214" t="s">
        <v>8489</v>
      </c>
      <c r="E884" s="215"/>
      <c r="F884" s="216">
        <v>144</v>
      </c>
      <c r="G884" s="215"/>
      <c r="H884" s="215"/>
      <c r="I884" s="457"/>
    </row>
    <row r="885" spans="1:9" ht="12" x14ac:dyDescent="0.2">
      <c r="A885" s="177"/>
      <c r="B885" s="221" t="s">
        <v>985</v>
      </c>
      <c r="C885" s="210" t="s">
        <v>986</v>
      </c>
      <c r="D885" s="211" t="s">
        <v>5527</v>
      </c>
      <c r="E885" s="212"/>
      <c r="F885" s="210" t="s">
        <v>986</v>
      </c>
      <c r="G885" s="212"/>
      <c r="H885" s="212"/>
      <c r="I885" s="456"/>
    </row>
    <row r="886" spans="1:9" ht="12" x14ac:dyDescent="0.2">
      <c r="A886" s="178"/>
      <c r="B886" s="221" t="s">
        <v>985</v>
      </c>
      <c r="C886" s="213" t="s">
        <v>986</v>
      </c>
      <c r="D886" s="214" t="s">
        <v>8490</v>
      </c>
      <c r="E886" s="215"/>
      <c r="F886" s="216">
        <v>18</v>
      </c>
      <c r="G886" s="215"/>
      <c r="H886" s="215"/>
      <c r="I886" s="457"/>
    </row>
    <row r="887" spans="1:9" ht="12" x14ac:dyDescent="0.2">
      <c r="A887" s="177"/>
      <c r="B887" s="221" t="s">
        <v>985</v>
      </c>
      <c r="C887" s="210" t="s">
        <v>986</v>
      </c>
      <c r="D887" s="211" t="s">
        <v>5529</v>
      </c>
      <c r="E887" s="212"/>
      <c r="F887" s="210" t="s">
        <v>986</v>
      </c>
      <c r="G887" s="212"/>
      <c r="H887" s="212"/>
      <c r="I887" s="456"/>
    </row>
    <row r="888" spans="1:9" ht="12" x14ac:dyDescent="0.2">
      <c r="A888" s="178"/>
      <c r="B888" s="221" t="s">
        <v>985</v>
      </c>
      <c r="C888" s="213" t="s">
        <v>986</v>
      </c>
      <c r="D888" s="214" t="s">
        <v>8491</v>
      </c>
      <c r="E888" s="215"/>
      <c r="F888" s="216">
        <v>90</v>
      </c>
      <c r="G888" s="215"/>
      <c r="H888" s="215"/>
      <c r="I888" s="457"/>
    </row>
    <row r="889" spans="1:9" ht="12" x14ac:dyDescent="0.2">
      <c r="A889" s="177"/>
      <c r="B889" s="221" t="s">
        <v>985</v>
      </c>
      <c r="C889" s="210" t="s">
        <v>986</v>
      </c>
      <c r="D889" s="211" t="s">
        <v>11396</v>
      </c>
      <c r="E889" s="212"/>
      <c r="F889" s="210" t="s">
        <v>986</v>
      </c>
      <c r="G889" s="212"/>
      <c r="H889" s="212"/>
      <c r="I889" s="456"/>
    </row>
    <row r="890" spans="1:9" ht="12" x14ac:dyDescent="0.2">
      <c r="A890" s="178"/>
      <c r="B890" s="221" t="s">
        <v>985</v>
      </c>
      <c r="C890" s="213" t="s">
        <v>986</v>
      </c>
      <c r="D890" s="214" t="s">
        <v>11397</v>
      </c>
      <c r="E890" s="215"/>
      <c r="F890" s="216">
        <v>32</v>
      </c>
      <c r="G890" s="215"/>
      <c r="H890" s="215"/>
      <c r="I890" s="457"/>
    </row>
    <row r="891" spans="1:9" ht="12" x14ac:dyDescent="0.2">
      <c r="A891" s="181"/>
      <c r="B891" s="221" t="s">
        <v>985</v>
      </c>
      <c r="C891" s="223" t="s">
        <v>986</v>
      </c>
      <c r="D891" s="224" t="s">
        <v>988</v>
      </c>
      <c r="E891" s="225"/>
      <c r="F891" s="226">
        <v>284</v>
      </c>
      <c r="G891" s="225"/>
      <c r="H891" s="225"/>
      <c r="I891" s="463"/>
    </row>
    <row r="892" spans="1:9" ht="12" x14ac:dyDescent="0.2">
      <c r="A892" s="483"/>
      <c r="B892" s="182" t="s">
        <v>985</v>
      </c>
      <c r="C892" s="484" t="s">
        <v>986</v>
      </c>
      <c r="D892" s="485" t="s">
        <v>1023</v>
      </c>
      <c r="E892" s="486"/>
      <c r="F892" s="487">
        <v>393.5</v>
      </c>
      <c r="G892" s="486"/>
      <c r="H892" s="486"/>
      <c r="I892" s="488"/>
    </row>
  </sheetData>
  <sheetProtection algorithmName="SHA-512" hashValue="BJAQpjYSMRdD56WygHpdNI+H6mKF5u+7PSxEb4HJgYxIPdjImGFHX6SgOm+DFJPNiRrhDR4yXm1jd72SBArj9A==" saltValue="Bo8NxGiYqRNRToBWgXg19w=="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 style="404" customWidth="1"/>
    <col min="8" max="8" width="18.33203125" style="23" customWidth="1"/>
    <col min="9" max="9" width="18.33203125" style="452" customWidth="1"/>
    <col min="10"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8496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83</v>
      </c>
      <c r="C7" s="379" t="s">
        <v>32</v>
      </c>
      <c r="D7" s="66" t="s">
        <v>33</v>
      </c>
      <c r="E7" s="379" t="s">
        <v>84</v>
      </c>
      <c r="F7" s="379" t="s">
        <v>85</v>
      </c>
      <c r="G7" s="379" t="s">
        <v>86</v>
      </c>
      <c r="H7" s="379" t="s">
        <v>354</v>
      </c>
      <c r="I7" s="453" t="s">
        <v>88</v>
      </c>
    </row>
    <row r="8" spans="1:29" ht="24.95" customHeight="1" x14ac:dyDescent="0.2">
      <c r="A8" s="115"/>
      <c r="B8" s="347" t="s">
        <v>977</v>
      </c>
      <c r="C8" s="100" t="s">
        <v>330</v>
      </c>
      <c r="D8" s="100" t="s">
        <v>978</v>
      </c>
      <c r="E8" s="348"/>
      <c r="F8" s="349"/>
      <c r="G8" s="349"/>
      <c r="H8" s="350">
        <f>H9+H83</f>
        <v>0</v>
      </c>
      <c r="I8" s="276"/>
    </row>
    <row r="9" spans="1:29" s="46" customFormat="1" ht="24.95" customHeight="1" x14ac:dyDescent="0.25">
      <c r="A9" s="298"/>
      <c r="B9" s="351" t="s">
        <v>977</v>
      </c>
      <c r="C9" s="352" t="s">
        <v>1024</v>
      </c>
      <c r="D9" s="352" t="s">
        <v>970</v>
      </c>
      <c r="E9" s="353"/>
      <c r="F9" s="354"/>
      <c r="G9" s="354"/>
      <c r="H9" s="116">
        <f>SUM(H10:H82)</f>
        <v>0</v>
      </c>
      <c r="I9" s="277"/>
    </row>
    <row r="10" spans="1:29" s="46" customFormat="1" ht="24.95" customHeight="1" x14ac:dyDescent="0.25">
      <c r="A10" s="278" t="s">
        <v>73</v>
      </c>
      <c r="B10" s="278" t="s">
        <v>979</v>
      </c>
      <c r="C10" s="279" t="s">
        <v>5065</v>
      </c>
      <c r="D10" s="280" t="s">
        <v>5066</v>
      </c>
      <c r="E10" s="281" t="s">
        <v>125</v>
      </c>
      <c r="F10" s="282">
        <v>334</v>
      </c>
      <c r="G10" s="67"/>
      <c r="H10" s="254">
        <f>ROUND(G10*F10,2)</f>
        <v>0</v>
      </c>
      <c r="I10" s="412" t="s">
        <v>982</v>
      </c>
    </row>
    <row r="11" spans="1:29" ht="12" x14ac:dyDescent="0.2">
      <c r="A11" s="175"/>
      <c r="B11" s="454" t="s">
        <v>983</v>
      </c>
      <c r="C11" s="209"/>
      <c r="D11" s="180" t="s">
        <v>5067</v>
      </c>
      <c r="E11" s="209"/>
      <c r="F11" s="209"/>
      <c r="G11" s="209"/>
      <c r="H11" s="209"/>
      <c r="I11" s="455"/>
    </row>
    <row r="12" spans="1:29" ht="12" x14ac:dyDescent="0.2">
      <c r="A12" s="177"/>
      <c r="B12" s="221" t="s">
        <v>985</v>
      </c>
      <c r="C12" s="210" t="s">
        <v>986</v>
      </c>
      <c r="D12" s="211" t="s">
        <v>5068</v>
      </c>
      <c r="E12" s="212"/>
      <c r="F12" s="210" t="s">
        <v>986</v>
      </c>
      <c r="G12" s="212"/>
      <c r="H12" s="212"/>
      <c r="I12" s="456"/>
    </row>
    <row r="13" spans="1:29" ht="12" x14ac:dyDescent="0.2">
      <c r="A13" s="178"/>
      <c r="B13" s="221" t="s">
        <v>985</v>
      </c>
      <c r="C13" s="213" t="s">
        <v>986</v>
      </c>
      <c r="D13" s="214" t="s">
        <v>11398</v>
      </c>
      <c r="E13" s="215"/>
      <c r="F13" s="216">
        <v>334</v>
      </c>
      <c r="G13" s="215"/>
      <c r="H13" s="215"/>
      <c r="I13" s="457"/>
    </row>
    <row r="14" spans="1:29" ht="24.95" customHeight="1" x14ac:dyDescent="0.2">
      <c r="A14" s="278" t="s">
        <v>75</v>
      </c>
      <c r="B14" s="278" t="s">
        <v>979</v>
      </c>
      <c r="C14" s="279" t="s">
        <v>5085</v>
      </c>
      <c r="D14" s="280" t="s">
        <v>5086</v>
      </c>
      <c r="E14" s="281" t="s">
        <v>92</v>
      </c>
      <c r="F14" s="282">
        <v>6</v>
      </c>
      <c r="G14" s="67"/>
      <c r="H14" s="254">
        <f>ROUND(G14*F14,2)</f>
        <v>0</v>
      </c>
      <c r="I14" s="459" t="s">
        <v>982</v>
      </c>
    </row>
    <row r="15" spans="1:29" ht="12" x14ac:dyDescent="0.2">
      <c r="A15" s="175"/>
      <c r="B15" s="454" t="s">
        <v>983</v>
      </c>
      <c r="C15" s="209"/>
      <c r="D15" s="180" t="s">
        <v>5087</v>
      </c>
      <c r="E15" s="209"/>
      <c r="F15" s="209"/>
      <c r="G15" s="209"/>
      <c r="H15" s="209"/>
      <c r="I15" s="455"/>
    </row>
    <row r="16" spans="1:29" ht="12" x14ac:dyDescent="0.2">
      <c r="A16" s="177"/>
      <c r="B16" s="221" t="s">
        <v>985</v>
      </c>
      <c r="C16" s="210" t="s">
        <v>986</v>
      </c>
      <c r="D16" s="211" t="s">
        <v>7992</v>
      </c>
      <c r="E16" s="212"/>
      <c r="F16" s="210" t="s">
        <v>986</v>
      </c>
      <c r="G16" s="212"/>
      <c r="H16" s="212"/>
      <c r="I16" s="456"/>
    </row>
    <row r="17" spans="1:9" ht="12" x14ac:dyDescent="0.2">
      <c r="A17" s="178"/>
      <c r="B17" s="221" t="s">
        <v>985</v>
      </c>
      <c r="C17" s="213" t="s">
        <v>986</v>
      </c>
      <c r="D17" s="214" t="s">
        <v>73</v>
      </c>
      <c r="E17" s="215"/>
      <c r="F17" s="216">
        <v>1</v>
      </c>
      <c r="G17" s="215"/>
      <c r="H17" s="215"/>
      <c r="I17" s="457"/>
    </row>
    <row r="18" spans="1:9" ht="12" x14ac:dyDescent="0.2">
      <c r="A18" s="177"/>
      <c r="B18" s="221" t="s">
        <v>985</v>
      </c>
      <c r="C18" s="210" t="s">
        <v>986</v>
      </c>
      <c r="D18" s="211" t="s">
        <v>5088</v>
      </c>
      <c r="E18" s="212"/>
      <c r="F18" s="210" t="s">
        <v>986</v>
      </c>
      <c r="G18" s="212"/>
      <c r="H18" s="212"/>
      <c r="I18" s="456"/>
    </row>
    <row r="19" spans="1:9" ht="12" x14ac:dyDescent="0.2">
      <c r="A19" s="178"/>
      <c r="B19" s="221" t="s">
        <v>985</v>
      </c>
      <c r="C19" s="213" t="s">
        <v>986</v>
      </c>
      <c r="D19" s="214" t="s">
        <v>73</v>
      </c>
      <c r="E19" s="215"/>
      <c r="F19" s="216">
        <v>1</v>
      </c>
      <c r="G19" s="215"/>
      <c r="H19" s="215"/>
      <c r="I19" s="457"/>
    </row>
    <row r="20" spans="1:9" ht="12" x14ac:dyDescent="0.2">
      <c r="A20" s="177"/>
      <c r="B20" s="221" t="s">
        <v>985</v>
      </c>
      <c r="C20" s="210" t="s">
        <v>986</v>
      </c>
      <c r="D20" s="211" t="s">
        <v>5089</v>
      </c>
      <c r="E20" s="212"/>
      <c r="F20" s="210" t="s">
        <v>986</v>
      </c>
      <c r="G20" s="212"/>
      <c r="H20" s="212"/>
      <c r="I20" s="456"/>
    </row>
    <row r="21" spans="1:9" ht="12" x14ac:dyDescent="0.2">
      <c r="A21" s="178"/>
      <c r="B21" s="221" t="s">
        <v>985</v>
      </c>
      <c r="C21" s="213" t="s">
        <v>986</v>
      </c>
      <c r="D21" s="214" t="s">
        <v>73</v>
      </c>
      <c r="E21" s="215"/>
      <c r="F21" s="216">
        <v>1</v>
      </c>
      <c r="G21" s="215"/>
      <c r="H21" s="215"/>
      <c r="I21" s="457"/>
    </row>
    <row r="22" spans="1:9" ht="12" x14ac:dyDescent="0.2">
      <c r="A22" s="177"/>
      <c r="B22" s="221" t="s">
        <v>985</v>
      </c>
      <c r="C22" s="210" t="s">
        <v>986</v>
      </c>
      <c r="D22" s="211" t="s">
        <v>5090</v>
      </c>
      <c r="E22" s="212"/>
      <c r="F22" s="210" t="s">
        <v>986</v>
      </c>
      <c r="G22" s="212"/>
      <c r="H22" s="212"/>
      <c r="I22" s="456"/>
    </row>
    <row r="23" spans="1:9" ht="12" x14ac:dyDescent="0.2">
      <c r="A23" s="178"/>
      <c r="B23" s="221" t="s">
        <v>985</v>
      </c>
      <c r="C23" s="213" t="s">
        <v>986</v>
      </c>
      <c r="D23" s="214" t="s">
        <v>73</v>
      </c>
      <c r="E23" s="215"/>
      <c r="F23" s="216">
        <v>1</v>
      </c>
      <c r="G23" s="215"/>
      <c r="H23" s="215"/>
      <c r="I23" s="457"/>
    </row>
    <row r="24" spans="1:9" ht="12" x14ac:dyDescent="0.2">
      <c r="A24" s="177"/>
      <c r="B24" s="221" t="s">
        <v>985</v>
      </c>
      <c r="C24" s="210" t="s">
        <v>986</v>
      </c>
      <c r="D24" s="211" t="s">
        <v>5091</v>
      </c>
      <c r="E24" s="212"/>
      <c r="F24" s="210" t="s">
        <v>986</v>
      </c>
      <c r="G24" s="212"/>
      <c r="H24" s="212"/>
      <c r="I24" s="456"/>
    </row>
    <row r="25" spans="1:9" ht="12" x14ac:dyDescent="0.2">
      <c r="A25" s="178"/>
      <c r="B25" s="221" t="s">
        <v>985</v>
      </c>
      <c r="C25" s="213" t="s">
        <v>986</v>
      </c>
      <c r="D25" s="214" t="s">
        <v>73</v>
      </c>
      <c r="E25" s="215"/>
      <c r="F25" s="216">
        <v>1</v>
      </c>
      <c r="G25" s="215"/>
      <c r="H25" s="215"/>
      <c r="I25" s="457"/>
    </row>
    <row r="26" spans="1:9" ht="12" x14ac:dyDescent="0.2">
      <c r="A26" s="177"/>
      <c r="B26" s="221" t="s">
        <v>985</v>
      </c>
      <c r="C26" s="210" t="s">
        <v>986</v>
      </c>
      <c r="D26" s="211" t="s">
        <v>5092</v>
      </c>
      <c r="E26" s="212"/>
      <c r="F26" s="210" t="s">
        <v>986</v>
      </c>
      <c r="G26" s="212"/>
      <c r="H26" s="212"/>
      <c r="I26" s="456"/>
    </row>
    <row r="27" spans="1:9" ht="12" x14ac:dyDescent="0.2">
      <c r="A27" s="178"/>
      <c r="B27" s="221" t="s">
        <v>985</v>
      </c>
      <c r="C27" s="213" t="s">
        <v>986</v>
      </c>
      <c r="D27" s="214" t="s">
        <v>73</v>
      </c>
      <c r="E27" s="215"/>
      <c r="F27" s="216">
        <v>1</v>
      </c>
      <c r="G27" s="215"/>
      <c r="H27" s="215"/>
      <c r="I27" s="457"/>
    </row>
    <row r="28" spans="1:9" ht="12" x14ac:dyDescent="0.2">
      <c r="A28" s="179"/>
      <c r="B28" s="221" t="s">
        <v>985</v>
      </c>
      <c r="C28" s="217" t="s">
        <v>986</v>
      </c>
      <c r="D28" s="218" t="s">
        <v>1023</v>
      </c>
      <c r="E28" s="219"/>
      <c r="F28" s="220">
        <v>6</v>
      </c>
      <c r="G28" s="219"/>
      <c r="H28" s="219"/>
      <c r="I28" s="460"/>
    </row>
    <row r="29" spans="1:9" ht="24.95" customHeight="1" x14ac:dyDescent="0.2">
      <c r="A29" s="278" t="s">
        <v>42</v>
      </c>
      <c r="B29" s="278" t="s">
        <v>979</v>
      </c>
      <c r="C29" s="279" t="s">
        <v>5093</v>
      </c>
      <c r="D29" s="280" t="s">
        <v>5094</v>
      </c>
      <c r="E29" s="281" t="s">
        <v>92</v>
      </c>
      <c r="F29" s="282">
        <v>29</v>
      </c>
      <c r="G29" s="67"/>
      <c r="H29" s="254">
        <f>ROUND(G29*F29,2)</f>
        <v>0</v>
      </c>
      <c r="I29" s="459" t="s">
        <v>982</v>
      </c>
    </row>
    <row r="30" spans="1:9" ht="12" x14ac:dyDescent="0.2">
      <c r="A30" s="175"/>
      <c r="B30" s="454" t="s">
        <v>983</v>
      </c>
      <c r="C30" s="209"/>
      <c r="D30" s="180" t="s">
        <v>5095</v>
      </c>
      <c r="E30" s="209"/>
      <c r="F30" s="209"/>
      <c r="G30" s="209"/>
      <c r="H30" s="209"/>
      <c r="I30" s="455"/>
    </row>
    <row r="31" spans="1:9" ht="12" x14ac:dyDescent="0.2">
      <c r="A31" s="177"/>
      <c r="B31" s="221" t="s">
        <v>985</v>
      </c>
      <c r="C31" s="210" t="s">
        <v>986</v>
      </c>
      <c r="D31" s="211" t="s">
        <v>7992</v>
      </c>
      <c r="E31" s="212"/>
      <c r="F31" s="210" t="s">
        <v>986</v>
      </c>
      <c r="G31" s="212"/>
      <c r="H31" s="212"/>
      <c r="I31" s="456"/>
    </row>
    <row r="32" spans="1:9" ht="12" x14ac:dyDescent="0.2">
      <c r="A32" s="178"/>
      <c r="B32" s="221" t="s">
        <v>985</v>
      </c>
      <c r="C32" s="213" t="s">
        <v>986</v>
      </c>
      <c r="D32" s="214" t="s">
        <v>8498</v>
      </c>
      <c r="E32" s="215"/>
      <c r="F32" s="216">
        <v>4</v>
      </c>
      <c r="G32" s="215"/>
      <c r="H32" s="215"/>
      <c r="I32" s="457"/>
    </row>
    <row r="33" spans="1:9" ht="12" x14ac:dyDescent="0.2">
      <c r="A33" s="177"/>
      <c r="B33" s="221" t="s">
        <v>985</v>
      </c>
      <c r="C33" s="210" t="s">
        <v>986</v>
      </c>
      <c r="D33" s="211" t="s">
        <v>5088</v>
      </c>
      <c r="E33" s="212"/>
      <c r="F33" s="210" t="s">
        <v>986</v>
      </c>
      <c r="G33" s="212"/>
      <c r="H33" s="212"/>
      <c r="I33" s="456"/>
    </row>
    <row r="34" spans="1:9" ht="12" x14ac:dyDescent="0.2">
      <c r="A34" s="178"/>
      <c r="B34" s="221" t="s">
        <v>985</v>
      </c>
      <c r="C34" s="213" t="s">
        <v>986</v>
      </c>
      <c r="D34" s="214" t="s">
        <v>8498</v>
      </c>
      <c r="E34" s="215"/>
      <c r="F34" s="216">
        <v>4</v>
      </c>
      <c r="G34" s="215"/>
      <c r="H34" s="215"/>
      <c r="I34" s="457"/>
    </row>
    <row r="35" spans="1:9" ht="12" x14ac:dyDescent="0.2">
      <c r="A35" s="177"/>
      <c r="B35" s="221" t="s">
        <v>985</v>
      </c>
      <c r="C35" s="210" t="s">
        <v>986</v>
      </c>
      <c r="D35" s="211" t="s">
        <v>5089</v>
      </c>
      <c r="E35" s="212"/>
      <c r="F35" s="210" t="s">
        <v>986</v>
      </c>
      <c r="G35" s="212"/>
      <c r="H35" s="212"/>
      <c r="I35" s="456"/>
    </row>
    <row r="36" spans="1:9" ht="12" x14ac:dyDescent="0.2">
      <c r="A36" s="178"/>
      <c r="B36" s="221" t="s">
        <v>985</v>
      </c>
      <c r="C36" s="213" t="s">
        <v>986</v>
      </c>
      <c r="D36" s="214" t="s">
        <v>11399</v>
      </c>
      <c r="E36" s="215"/>
      <c r="F36" s="216">
        <v>5</v>
      </c>
      <c r="G36" s="215"/>
      <c r="H36" s="215"/>
      <c r="I36" s="457"/>
    </row>
    <row r="37" spans="1:9" ht="12" x14ac:dyDescent="0.2">
      <c r="A37" s="177"/>
      <c r="B37" s="221" t="s">
        <v>985</v>
      </c>
      <c r="C37" s="210" t="s">
        <v>986</v>
      </c>
      <c r="D37" s="211" t="s">
        <v>5090</v>
      </c>
      <c r="E37" s="212"/>
      <c r="F37" s="210" t="s">
        <v>986</v>
      </c>
      <c r="G37" s="212"/>
      <c r="H37" s="212"/>
      <c r="I37" s="456"/>
    </row>
    <row r="38" spans="1:9" ht="12" x14ac:dyDescent="0.2">
      <c r="A38" s="178"/>
      <c r="B38" s="221" t="s">
        <v>985</v>
      </c>
      <c r="C38" s="213" t="s">
        <v>986</v>
      </c>
      <c r="D38" s="214" t="s">
        <v>5098</v>
      </c>
      <c r="E38" s="215"/>
      <c r="F38" s="216">
        <v>6</v>
      </c>
      <c r="G38" s="215"/>
      <c r="H38" s="215"/>
      <c r="I38" s="457"/>
    </row>
    <row r="39" spans="1:9" ht="12" x14ac:dyDescent="0.2">
      <c r="A39" s="177"/>
      <c r="B39" s="221" t="s">
        <v>985</v>
      </c>
      <c r="C39" s="210" t="s">
        <v>986</v>
      </c>
      <c r="D39" s="211" t="s">
        <v>5091</v>
      </c>
      <c r="E39" s="212"/>
      <c r="F39" s="210" t="s">
        <v>986</v>
      </c>
      <c r="G39" s="212"/>
      <c r="H39" s="212"/>
      <c r="I39" s="456"/>
    </row>
    <row r="40" spans="1:9" ht="12" x14ac:dyDescent="0.2">
      <c r="A40" s="178"/>
      <c r="B40" s="221" t="s">
        <v>985</v>
      </c>
      <c r="C40" s="213" t="s">
        <v>986</v>
      </c>
      <c r="D40" s="214" t="s">
        <v>8498</v>
      </c>
      <c r="E40" s="215"/>
      <c r="F40" s="216">
        <v>4</v>
      </c>
      <c r="G40" s="215"/>
      <c r="H40" s="215"/>
      <c r="I40" s="457"/>
    </row>
    <row r="41" spans="1:9" ht="12" x14ac:dyDescent="0.2">
      <c r="A41" s="177"/>
      <c r="B41" s="221" t="s">
        <v>985</v>
      </c>
      <c r="C41" s="210" t="s">
        <v>986</v>
      </c>
      <c r="D41" s="211" t="s">
        <v>5092</v>
      </c>
      <c r="E41" s="212"/>
      <c r="F41" s="210" t="s">
        <v>986</v>
      </c>
      <c r="G41" s="212"/>
      <c r="H41" s="212"/>
      <c r="I41" s="456"/>
    </row>
    <row r="42" spans="1:9" ht="12" x14ac:dyDescent="0.2">
      <c r="A42" s="178"/>
      <c r="B42" s="221" t="s">
        <v>985</v>
      </c>
      <c r="C42" s="213" t="s">
        <v>986</v>
      </c>
      <c r="D42" s="214" t="s">
        <v>5098</v>
      </c>
      <c r="E42" s="215"/>
      <c r="F42" s="216">
        <v>6</v>
      </c>
      <c r="G42" s="215"/>
      <c r="H42" s="215"/>
      <c r="I42" s="457"/>
    </row>
    <row r="43" spans="1:9" ht="12" x14ac:dyDescent="0.2">
      <c r="A43" s="179"/>
      <c r="B43" s="221" t="s">
        <v>985</v>
      </c>
      <c r="C43" s="217" t="s">
        <v>986</v>
      </c>
      <c r="D43" s="218" t="s">
        <v>1023</v>
      </c>
      <c r="E43" s="219"/>
      <c r="F43" s="220">
        <v>29</v>
      </c>
      <c r="G43" s="219"/>
      <c r="H43" s="219"/>
      <c r="I43" s="460"/>
    </row>
    <row r="44" spans="1:9" ht="24.95" customHeight="1" x14ac:dyDescent="0.2">
      <c r="A44" s="278" t="s">
        <v>997</v>
      </c>
      <c r="B44" s="278" t="s">
        <v>979</v>
      </c>
      <c r="C44" s="279" t="s">
        <v>5099</v>
      </c>
      <c r="D44" s="280" t="s">
        <v>5100</v>
      </c>
      <c r="E44" s="281" t="s">
        <v>92</v>
      </c>
      <c r="F44" s="282">
        <v>6</v>
      </c>
      <c r="G44" s="67"/>
      <c r="H44" s="254">
        <f>ROUND(G44*F44,2)</f>
        <v>0</v>
      </c>
      <c r="I44" s="459" t="s">
        <v>982</v>
      </c>
    </row>
    <row r="45" spans="1:9" ht="12" x14ac:dyDescent="0.2">
      <c r="A45" s="175"/>
      <c r="B45" s="454" t="s">
        <v>983</v>
      </c>
      <c r="C45" s="209"/>
      <c r="D45" s="180" t="s">
        <v>5101</v>
      </c>
      <c r="E45" s="209"/>
      <c r="F45" s="209"/>
      <c r="G45" s="209"/>
      <c r="H45" s="209"/>
      <c r="I45" s="455"/>
    </row>
    <row r="46" spans="1:9" ht="12" x14ac:dyDescent="0.2">
      <c r="A46" s="177"/>
      <c r="B46" s="221" t="s">
        <v>985</v>
      </c>
      <c r="C46" s="210" t="s">
        <v>986</v>
      </c>
      <c r="D46" s="211" t="s">
        <v>7992</v>
      </c>
      <c r="E46" s="212"/>
      <c r="F46" s="210" t="s">
        <v>986</v>
      </c>
      <c r="G46" s="212"/>
      <c r="H46" s="212"/>
      <c r="I46" s="456"/>
    </row>
    <row r="47" spans="1:9" ht="12" x14ac:dyDescent="0.2">
      <c r="A47" s="178"/>
      <c r="B47" s="221" t="s">
        <v>985</v>
      </c>
      <c r="C47" s="213" t="s">
        <v>986</v>
      </c>
      <c r="D47" s="214" t="s">
        <v>73</v>
      </c>
      <c r="E47" s="215"/>
      <c r="F47" s="216">
        <v>1</v>
      </c>
      <c r="G47" s="215"/>
      <c r="H47" s="215"/>
      <c r="I47" s="457"/>
    </row>
    <row r="48" spans="1:9" ht="12" x14ac:dyDescent="0.2">
      <c r="A48" s="177"/>
      <c r="B48" s="221" t="s">
        <v>985</v>
      </c>
      <c r="C48" s="210" t="s">
        <v>986</v>
      </c>
      <c r="D48" s="211" t="s">
        <v>5088</v>
      </c>
      <c r="E48" s="212"/>
      <c r="F48" s="210" t="s">
        <v>986</v>
      </c>
      <c r="G48" s="212"/>
      <c r="H48" s="212"/>
      <c r="I48" s="456"/>
    </row>
    <row r="49" spans="1:9" ht="12" x14ac:dyDescent="0.2">
      <c r="A49" s="178"/>
      <c r="B49" s="221" t="s">
        <v>985</v>
      </c>
      <c r="C49" s="213" t="s">
        <v>986</v>
      </c>
      <c r="D49" s="214" t="s">
        <v>73</v>
      </c>
      <c r="E49" s="215"/>
      <c r="F49" s="216">
        <v>1</v>
      </c>
      <c r="G49" s="215"/>
      <c r="H49" s="215"/>
      <c r="I49" s="457"/>
    </row>
    <row r="50" spans="1:9" ht="12" x14ac:dyDescent="0.2">
      <c r="A50" s="177"/>
      <c r="B50" s="221" t="s">
        <v>985</v>
      </c>
      <c r="C50" s="210" t="s">
        <v>986</v>
      </c>
      <c r="D50" s="211" t="s">
        <v>5089</v>
      </c>
      <c r="E50" s="212"/>
      <c r="F50" s="210" t="s">
        <v>986</v>
      </c>
      <c r="G50" s="212"/>
      <c r="H50" s="212"/>
      <c r="I50" s="456"/>
    </row>
    <row r="51" spans="1:9" ht="12" x14ac:dyDescent="0.2">
      <c r="A51" s="178"/>
      <c r="B51" s="221" t="s">
        <v>985</v>
      </c>
      <c r="C51" s="213" t="s">
        <v>986</v>
      </c>
      <c r="D51" s="214" t="s">
        <v>73</v>
      </c>
      <c r="E51" s="215"/>
      <c r="F51" s="216">
        <v>1</v>
      </c>
      <c r="G51" s="215"/>
      <c r="H51" s="215"/>
      <c r="I51" s="457"/>
    </row>
    <row r="52" spans="1:9" ht="12" x14ac:dyDescent="0.2">
      <c r="A52" s="177"/>
      <c r="B52" s="221" t="s">
        <v>985</v>
      </c>
      <c r="C52" s="210" t="s">
        <v>986</v>
      </c>
      <c r="D52" s="211" t="s">
        <v>5090</v>
      </c>
      <c r="E52" s="212"/>
      <c r="F52" s="210" t="s">
        <v>986</v>
      </c>
      <c r="G52" s="212"/>
      <c r="H52" s="212"/>
      <c r="I52" s="456"/>
    </row>
    <row r="53" spans="1:9" ht="12" x14ac:dyDescent="0.2">
      <c r="A53" s="178"/>
      <c r="B53" s="221" t="s">
        <v>985</v>
      </c>
      <c r="C53" s="213" t="s">
        <v>986</v>
      </c>
      <c r="D53" s="214" t="s">
        <v>73</v>
      </c>
      <c r="E53" s="215"/>
      <c r="F53" s="216">
        <v>1</v>
      </c>
      <c r="G53" s="215"/>
      <c r="H53" s="215"/>
      <c r="I53" s="457"/>
    </row>
    <row r="54" spans="1:9" ht="12" x14ac:dyDescent="0.2">
      <c r="A54" s="177"/>
      <c r="B54" s="221" t="s">
        <v>985</v>
      </c>
      <c r="C54" s="210" t="s">
        <v>986</v>
      </c>
      <c r="D54" s="211" t="s">
        <v>5091</v>
      </c>
      <c r="E54" s="212"/>
      <c r="F54" s="210" t="s">
        <v>986</v>
      </c>
      <c r="G54" s="212"/>
      <c r="H54" s="212"/>
      <c r="I54" s="456"/>
    </row>
    <row r="55" spans="1:9" ht="12" x14ac:dyDescent="0.2">
      <c r="A55" s="178"/>
      <c r="B55" s="221" t="s">
        <v>985</v>
      </c>
      <c r="C55" s="213" t="s">
        <v>986</v>
      </c>
      <c r="D55" s="214" t="s">
        <v>73</v>
      </c>
      <c r="E55" s="215"/>
      <c r="F55" s="216">
        <v>1</v>
      </c>
      <c r="G55" s="215"/>
      <c r="H55" s="215"/>
      <c r="I55" s="457"/>
    </row>
    <row r="56" spans="1:9" ht="12" x14ac:dyDescent="0.2">
      <c r="A56" s="177"/>
      <c r="B56" s="221" t="s">
        <v>985</v>
      </c>
      <c r="C56" s="210" t="s">
        <v>986</v>
      </c>
      <c r="D56" s="211" t="s">
        <v>5092</v>
      </c>
      <c r="E56" s="212"/>
      <c r="F56" s="210" t="s">
        <v>986</v>
      </c>
      <c r="G56" s="212"/>
      <c r="H56" s="212"/>
      <c r="I56" s="456"/>
    </row>
    <row r="57" spans="1:9" ht="12" x14ac:dyDescent="0.2">
      <c r="A57" s="178"/>
      <c r="B57" s="221" t="s">
        <v>985</v>
      </c>
      <c r="C57" s="213" t="s">
        <v>986</v>
      </c>
      <c r="D57" s="214" t="s">
        <v>73</v>
      </c>
      <c r="E57" s="215"/>
      <c r="F57" s="216">
        <v>1</v>
      </c>
      <c r="G57" s="215"/>
      <c r="H57" s="215"/>
      <c r="I57" s="457"/>
    </row>
    <row r="58" spans="1:9" ht="12" x14ac:dyDescent="0.2">
      <c r="A58" s="179"/>
      <c r="B58" s="221" t="s">
        <v>985</v>
      </c>
      <c r="C58" s="217" t="s">
        <v>986</v>
      </c>
      <c r="D58" s="218" t="s">
        <v>1023</v>
      </c>
      <c r="E58" s="219"/>
      <c r="F58" s="220">
        <v>6</v>
      </c>
      <c r="G58" s="219"/>
      <c r="H58" s="219"/>
      <c r="I58" s="460"/>
    </row>
    <row r="59" spans="1:9" ht="24.95" customHeight="1" x14ac:dyDescent="0.2">
      <c r="A59" s="278" t="s">
        <v>44</v>
      </c>
      <c r="B59" s="278" t="s">
        <v>979</v>
      </c>
      <c r="C59" s="279" t="s">
        <v>8002</v>
      </c>
      <c r="D59" s="280" t="s">
        <v>8003</v>
      </c>
      <c r="E59" s="281" t="s">
        <v>92</v>
      </c>
      <c r="F59" s="282">
        <v>85</v>
      </c>
      <c r="G59" s="67"/>
      <c r="H59" s="254">
        <f>ROUND(G59*F59,2)</f>
        <v>0</v>
      </c>
      <c r="I59" s="459" t="s">
        <v>982</v>
      </c>
    </row>
    <row r="60" spans="1:9" ht="12" x14ac:dyDescent="0.2">
      <c r="A60" s="175"/>
      <c r="B60" s="454" t="s">
        <v>983</v>
      </c>
      <c r="C60" s="209"/>
      <c r="D60" s="180" t="s">
        <v>8004</v>
      </c>
      <c r="E60" s="209"/>
      <c r="F60" s="209"/>
      <c r="G60" s="209"/>
      <c r="H60" s="209"/>
      <c r="I60" s="455"/>
    </row>
    <row r="61" spans="1:9" ht="24.95" customHeight="1" x14ac:dyDescent="0.2">
      <c r="A61" s="278" t="s">
        <v>336</v>
      </c>
      <c r="B61" s="278" t="s">
        <v>979</v>
      </c>
      <c r="C61" s="279" t="s">
        <v>8005</v>
      </c>
      <c r="D61" s="280" t="s">
        <v>8006</v>
      </c>
      <c r="E61" s="281" t="s">
        <v>92</v>
      </c>
      <c r="F61" s="282">
        <v>2</v>
      </c>
      <c r="G61" s="67"/>
      <c r="H61" s="254">
        <f>ROUND(G61*F61,2)</f>
        <v>0</v>
      </c>
      <c r="I61" s="459" t="s">
        <v>982</v>
      </c>
    </row>
    <row r="62" spans="1:9" ht="12" x14ac:dyDescent="0.2">
      <c r="A62" s="175"/>
      <c r="B62" s="454" t="s">
        <v>983</v>
      </c>
      <c r="C62" s="209"/>
      <c r="D62" s="180" t="s">
        <v>8007</v>
      </c>
      <c r="E62" s="209"/>
      <c r="F62" s="209"/>
      <c r="G62" s="209"/>
      <c r="H62" s="209"/>
      <c r="I62" s="455"/>
    </row>
    <row r="63" spans="1:9" ht="24.95" customHeight="1" x14ac:dyDescent="0.2">
      <c r="A63" s="278" t="s">
        <v>1011</v>
      </c>
      <c r="B63" s="278" t="s">
        <v>979</v>
      </c>
      <c r="C63" s="279" t="s">
        <v>5113</v>
      </c>
      <c r="D63" s="280" t="s">
        <v>5114</v>
      </c>
      <c r="E63" s="281" t="s">
        <v>125</v>
      </c>
      <c r="F63" s="282">
        <v>193</v>
      </c>
      <c r="G63" s="67"/>
      <c r="H63" s="254">
        <f>ROUND(G63*F63,2)</f>
        <v>0</v>
      </c>
      <c r="I63" s="459" t="s">
        <v>982</v>
      </c>
    </row>
    <row r="64" spans="1:9" ht="12" x14ac:dyDescent="0.2">
      <c r="A64" s="175"/>
      <c r="B64" s="454" t="s">
        <v>983</v>
      </c>
      <c r="C64" s="209"/>
      <c r="D64" s="180" t="s">
        <v>5115</v>
      </c>
      <c r="E64" s="209"/>
      <c r="F64" s="209"/>
      <c r="G64" s="209"/>
      <c r="H64" s="209"/>
      <c r="I64" s="455"/>
    </row>
    <row r="65" spans="1:9" ht="12" x14ac:dyDescent="0.2">
      <c r="A65" s="177"/>
      <c r="B65" s="221" t="s">
        <v>985</v>
      </c>
      <c r="C65" s="210" t="s">
        <v>986</v>
      </c>
      <c r="D65" s="211" t="s">
        <v>5105</v>
      </c>
      <c r="E65" s="212"/>
      <c r="F65" s="210" t="s">
        <v>986</v>
      </c>
      <c r="G65" s="212"/>
      <c r="H65" s="212"/>
      <c r="I65" s="456"/>
    </row>
    <row r="66" spans="1:9" ht="12" x14ac:dyDescent="0.2">
      <c r="A66" s="178"/>
      <c r="B66" s="221" t="s">
        <v>985</v>
      </c>
      <c r="C66" s="213" t="s">
        <v>986</v>
      </c>
      <c r="D66" s="214" t="s">
        <v>11400</v>
      </c>
      <c r="E66" s="215"/>
      <c r="F66" s="216">
        <v>29</v>
      </c>
      <c r="G66" s="215"/>
      <c r="H66" s="215"/>
      <c r="I66" s="457"/>
    </row>
    <row r="67" spans="1:9" ht="12" x14ac:dyDescent="0.2">
      <c r="A67" s="178"/>
      <c r="B67" s="221" t="s">
        <v>985</v>
      </c>
      <c r="C67" s="213" t="s">
        <v>986</v>
      </c>
      <c r="D67" s="214" t="s">
        <v>890</v>
      </c>
      <c r="E67" s="215"/>
      <c r="F67" s="216">
        <v>29</v>
      </c>
      <c r="G67" s="215"/>
      <c r="H67" s="215"/>
      <c r="I67" s="457"/>
    </row>
    <row r="68" spans="1:9" ht="12" x14ac:dyDescent="0.2">
      <c r="A68" s="178"/>
      <c r="B68" s="221" t="s">
        <v>985</v>
      </c>
      <c r="C68" s="213" t="s">
        <v>986</v>
      </c>
      <c r="D68" s="214" t="s">
        <v>11401</v>
      </c>
      <c r="E68" s="215"/>
      <c r="F68" s="216">
        <v>37</v>
      </c>
      <c r="G68" s="215"/>
      <c r="H68" s="215"/>
      <c r="I68" s="457"/>
    </row>
    <row r="69" spans="1:9" ht="12" x14ac:dyDescent="0.2">
      <c r="A69" s="178"/>
      <c r="B69" s="221" t="s">
        <v>985</v>
      </c>
      <c r="C69" s="213" t="s">
        <v>986</v>
      </c>
      <c r="D69" s="214" t="s">
        <v>893</v>
      </c>
      <c r="E69" s="215"/>
      <c r="F69" s="216">
        <v>32</v>
      </c>
      <c r="G69" s="215"/>
      <c r="H69" s="215"/>
      <c r="I69" s="457"/>
    </row>
    <row r="70" spans="1:9" ht="12" x14ac:dyDescent="0.2">
      <c r="A70" s="178"/>
      <c r="B70" s="221" t="s">
        <v>985</v>
      </c>
      <c r="C70" s="213" t="s">
        <v>986</v>
      </c>
      <c r="D70" s="214" t="s">
        <v>892</v>
      </c>
      <c r="E70" s="215"/>
      <c r="F70" s="216">
        <v>31</v>
      </c>
      <c r="G70" s="215"/>
      <c r="H70" s="215"/>
      <c r="I70" s="457"/>
    </row>
    <row r="71" spans="1:9" ht="12" x14ac:dyDescent="0.2">
      <c r="A71" s="178"/>
      <c r="B71" s="221" t="s">
        <v>985</v>
      </c>
      <c r="C71" s="213" t="s">
        <v>986</v>
      </c>
      <c r="D71" s="214" t="s">
        <v>898</v>
      </c>
      <c r="E71" s="215"/>
      <c r="F71" s="216">
        <v>35</v>
      </c>
      <c r="G71" s="215"/>
      <c r="H71" s="215"/>
      <c r="I71" s="457"/>
    </row>
    <row r="72" spans="1:9" ht="12" x14ac:dyDescent="0.2">
      <c r="A72" s="179"/>
      <c r="B72" s="221" t="s">
        <v>985</v>
      </c>
      <c r="C72" s="217" t="s">
        <v>986</v>
      </c>
      <c r="D72" s="218" t="s">
        <v>1023</v>
      </c>
      <c r="E72" s="219"/>
      <c r="F72" s="220">
        <v>193</v>
      </c>
      <c r="G72" s="219"/>
      <c r="H72" s="219"/>
      <c r="I72" s="460"/>
    </row>
    <row r="73" spans="1:9" ht="24.95" customHeight="1" x14ac:dyDescent="0.2">
      <c r="A73" s="278" t="s">
        <v>1016</v>
      </c>
      <c r="B73" s="278" t="s">
        <v>979</v>
      </c>
      <c r="C73" s="279" t="s">
        <v>5117</v>
      </c>
      <c r="D73" s="280" t="s">
        <v>5118</v>
      </c>
      <c r="E73" s="281" t="s">
        <v>125</v>
      </c>
      <c r="F73" s="282">
        <v>141</v>
      </c>
      <c r="G73" s="67"/>
      <c r="H73" s="254">
        <f>ROUND(G73*F73,2)</f>
        <v>0</v>
      </c>
      <c r="I73" s="459" t="s">
        <v>982</v>
      </c>
    </row>
    <row r="74" spans="1:9" ht="12" x14ac:dyDescent="0.2">
      <c r="A74" s="175"/>
      <c r="B74" s="454" t="s">
        <v>983</v>
      </c>
      <c r="C74" s="209"/>
      <c r="D74" s="180" t="s">
        <v>5119</v>
      </c>
      <c r="E74" s="209"/>
      <c r="F74" s="209"/>
      <c r="G74" s="209"/>
      <c r="H74" s="209"/>
      <c r="I74" s="455"/>
    </row>
    <row r="75" spans="1:9" ht="12" x14ac:dyDescent="0.2">
      <c r="A75" s="177"/>
      <c r="B75" s="221" t="s">
        <v>985</v>
      </c>
      <c r="C75" s="210" t="s">
        <v>986</v>
      </c>
      <c r="D75" s="211" t="s">
        <v>5105</v>
      </c>
      <c r="E75" s="212"/>
      <c r="F75" s="210" t="s">
        <v>986</v>
      </c>
      <c r="G75" s="212"/>
      <c r="H75" s="212"/>
      <c r="I75" s="456"/>
    </row>
    <row r="76" spans="1:9" ht="12" x14ac:dyDescent="0.2">
      <c r="A76" s="178"/>
      <c r="B76" s="221" t="s">
        <v>985</v>
      </c>
      <c r="C76" s="213" t="s">
        <v>986</v>
      </c>
      <c r="D76" s="214" t="s">
        <v>874</v>
      </c>
      <c r="E76" s="215"/>
      <c r="F76" s="216">
        <v>21</v>
      </c>
      <c r="G76" s="215"/>
      <c r="H76" s="215"/>
      <c r="I76" s="457"/>
    </row>
    <row r="77" spans="1:9" ht="12" x14ac:dyDescent="0.2">
      <c r="A77" s="178"/>
      <c r="B77" s="221" t="s">
        <v>985</v>
      </c>
      <c r="C77" s="213" t="s">
        <v>986</v>
      </c>
      <c r="D77" s="214" t="s">
        <v>882</v>
      </c>
      <c r="E77" s="215"/>
      <c r="F77" s="216">
        <v>25</v>
      </c>
      <c r="G77" s="215"/>
      <c r="H77" s="215"/>
      <c r="I77" s="457"/>
    </row>
    <row r="78" spans="1:9" ht="12" x14ac:dyDescent="0.2">
      <c r="A78" s="178"/>
      <c r="B78" s="221" t="s">
        <v>985</v>
      </c>
      <c r="C78" s="213" t="s">
        <v>986</v>
      </c>
      <c r="D78" s="214" t="s">
        <v>868</v>
      </c>
      <c r="E78" s="215"/>
      <c r="F78" s="216">
        <v>18</v>
      </c>
      <c r="G78" s="215"/>
      <c r="H78" s="215"/>
      <c r="I78" s="457"/>
    </row>
    <row r="79" spans="1:9" ht="12" x14ac:dyDescent="0.2">
      <c r="A79" s="178"/>
      <c r="B79" s="221" t="s">
        <v>985</v>
      </c>
      <c r="C79" s="213" t="s">
        <v>986</v>
      </c>
      <c r="D79" s="214" t="s">
        <v>886</v>
      </c>
      <c r="E79" s="215"/>
      <c r="F79" s="216">
        <v>27</v>
      </c>
      <c r="G79" s="215"/>
      <c r="H79" s="215"/>
      <c r="I79" s="457"/>
    </row>
    <row r="80" spans="1:9" ht="12" x14ac:dyDescent="0.2">
      <c r="A80" s="178"/>
      <c r="B80" s="221" t="s">
        <v>985</v>
      </c>
      <c r="C80" s="213" t="s">
        <v>986</v>
      </c>
      <c r="D80" s="214" t="s">
        <v>874</v>
      </c>
      <c r="E80" s="215"/>
      <c r="F80" s="216">
        <v>21</v>
      </c>
      <c r="G80" s="215"/>
      <c r="H80" s="215"/>
      <c r="I80" s="457"/>
    </row>
    <row r="81" spans="1:9" ht="12" x14ac:dyDescent="0.2">
      <c r="A81" s="178"/>
      <c r="B81" s="221" t="s">
        <v>985</v>
      </c>
      <c r="C81" s="213" t="s">
        <v>986</v>
      </c>
      <c r="D81" s="214" t="s">
        <v>890</v>
      </c>
      <c r="E81" s="215"/>
      <c r="F81" s="216">
        <v>29</v>
      </c>
      <c r="G81" s="215"/>
      <c r="H81" s="215"/>
      <c r="I81" s="457"/>
    </row>
    <row r="82" spans="1:9" ht="12" x14ac:dyDescent="0.2">
      <c r="A82" s="179"/>
      <c r="B82" s="221" t="s">
        <v>985</v>
      </c>
      <c r="C82" s="217" t="s">
        <v>986</v>
      </c>
      <c r="D82" s="218" t="s">
        <v>1023</v>
      </c>
      <c r="E82" s="219"/>
      <c r="F82" s="220">
        <v>141</v>
      </c>
      <c r="G82" s="219"/>
      <c r="H82" s="219"/>
      <c r="I82" s="460"/>
    </row>
    <row r="83" spans="1:9" s="46" customFormat="1" ht="24.95" customHeight="1" x14ac:dyDescent="0.25">
      <c r="A83" s="298"/>
      <c r="B83" s="351" t="s">
        <v>977</v>
      </c>
      <c r="C83" s="352" t="s">
        <v>1117</v>
      </c>
      <c r="D83" s="352" t="s">
        <v>971</v>
      </c>
      <c r="E83" s="353"/>
      <c r="F83" s="354"/>
      <c r="G83" s="354"/>
      <c r="H83" s="116">
        <f>SUM(H84:H92)</f>
        <v>0</v>
      </c>
      <c r="I83" s="277"/>
    </row>
    <row r="84" spans="1:9" ht="24.95" customHeight="1" x14ac:dyDescent="0.2">
      <c r="A84" s="278" t="s">
        <v>1024</v>
      </c>
      <c r="B84" s="278" t="s">
        <v>979</v>
      </c>
      <c r="C84" s="279" t="s">
        <v>3414</v>
      </c>
      <c r="D84" s="280" t="s">
        <v>5133</v>
      </c>
      <c r="E84" s="281" t="s">
        <v>100</v>
      </c>
      <c r="F84" s="282">
        <v>2.6110000000000002</v>
      </c>
      <c r="G84" s="67"/>
      <c r="H84" s="254">
        <f>ROUND(G84*F84,2)</f>
        <v>0</v>
      </c>
      <c r="I84" s="459" t="s">
        <v>982</v>
      </c>
    </row>
    <row r="85" spans="1:9" ht="12" x14ac:dyDescent="0.2">
      <c r="A85" s="175"/>
      <c r="B85" s="454" t="s">
        <v>983</v>
      </c>
      <c r="C85" s="209"/>
      <c r="D85" s="180" t="s">
        <v>3417</v>
      </c>
      <c r="E85" s="209"/>
      <c r="F85" s="209"/>
      <c r="G85" s="209"/>
      <c r="H85" s="209"/>
      <c r="I85" s="455"/>
    </row>
    <row r="86" spans="1:9" ht="24.95" customHeight="1" x14ac:dyDescent="0.2">
      <c r="A86" s="278" t="s">
        <v>852</v>
      </c>
      <c r="B86" s="278" t="s">
        <v>979</v>
      </c>
      <c r="C86" s="279" t="s">
        <v>1124</v>
      </c>
      <c r="D86" s="280" t="s">
        <v>1125</v>
      </c>
      <c r="E86" s="281" t="s">
        <v>100</v>
      </c>
      <c r="F86" s="282">
        <v>2.6110000000000002</v>
      </c>
      <c r="G86" s="67"/>
      <c r="H86" s="254">
        <f>ROUND(G86*F86,2)</f>
        <v>0</v>
      </c>
      <c r="I86" s="459" t="s">
        <v>982</v>
      </c>
    </row>
    <row r="87" spans="1:9" ht="12" x14ac:dyDescent="0.2">
      <c r="A87" s="175"/>
      <c r="B87" s="454" t="s">
        <v>983</v>
      </c>
      <c r="C87" s="209"/>
      <c r="D87" s="180" t="s">
        <v>3422</v>
      </c>
      <c r="E87" s="209"/>
      <c r="F87" s="209"/>
      <c r="G87" s="209"/>
      <c r="H87" s="209"/>
      <c r="I87" s="455"/>
    </row>
    <row r="88" spans="1:9" ht="24.95" customHeight="1" x14ac:dyDescent="0.2">
      <c r="A88" s="278" t="s">
        <v>854</v>
      </c>
      <c r="B88" s="278" t="s">
        <v>979</v>
      </c>
      <c r="C88" s="279" t="s">
        <v>1127</v>
      </c>
      <c r="D88" s="280" t="s">
        <v>1128</v>
      </c>
      <c r="E88" s="281" t="s">
        <v>100</v>
      </c>
      <c r="F88" s="282">
        <v>26.11</v>
      </c>
      <c r="G88" s="67"/>
      <c r="H88" s="254">
        <f>ROUND(G88*F88,2)</f>
        <v>0</v>
      </c>
      <c r="I88" s="459" t="s">
        <v>982</v>
      </c>
    </row>
    <row r="89" spans="1:9" ht="12" x14ac:dyDescent="0.2">
      <c r="A89" s="175"/>
      <c r="B89" s="454" t="s">
        <v>983</v>
      </c>
      <c r="C89" s="209"/>
      <c r="D89" s="180" t="s">
        <v>3427</v>
      </c>
      <c r="E89" s="209"/>
      <c r="F89" s="209"/>
      <c r="G89" s="209"/>
      <c r="H89" s="209"/>
      <c r="I89" s="455"/>
    </row>
    <row r="90" spans="1:9" ht="12" x14ac:dyDescent="0.2">
      <c r="A90" s="178"/>
      <c r="B90" s="221" t="s">
        <v>985</v>
      </c>
      <c r="C90" s="215"/>
      <c r="D90" s="214" t="s">
        <v>11402</v>
      </c>
      <c r="E90" s="215"/>
      <c r="F90" s="216">
        <v>26.11</v>
      </c>
      <c r="G90" s="215"/>
      <c r="H90" s="215"/>
      <c r="I90" s="457"/>
    </row>
    <row r="91" spans="1:9" ht="24.95" customHeight="1" x14ac:dyDescent="0.2">
      <c r="A91" s="278" t="s">
        <v>856</v>
      </c>
      <c r="B91" s="278" t="s">
        <v>979</v>
      </c>
      <c r="C91" s="279" t="s">
        <v>5142</v>
      </c>
      <c r="D91" s="280" t="s">
        <v>5143</v>
      </c>
      <c r="E91" s="281" t="s">
        <v>100</v>
      </c>
      <c r="F91" s="282">
        <v>2.6110000000000002</v>
      </c>
      <c r="G91" s="67"/>
      <c r="H91" s="254">
        <f>ROUND(G91*F91,2)</f>
        <v>0</v>
      </c>
      <c r="I91" s="459" t="s">
        <v>982</v>
      </c>
    </row>
    <row r="92" spans="1:9" ht="12" x14ac:dyDescent="0.2">
      <c r="A92" s="175"/>
      <c r="B92" s="454" t="s">
        <v>983</v>
      </c>
      <c r="C92" s="209"/>
      <c r="D92" s="180" t="s">
        <v>5144</v>
      </c>
      <c r="E92" s="209"/>
      <c r="F92" s="209"/>
      <c r="G92" s="209"/>
      <c r="H92" s="209"/>
      <c r="I92" s="455"/>
    </row>
    <row r="93" spans="1:9" ht="24.95" customHeight="1" x14ac:dyDescent="0.2">
      <c r="A93" s="115"/>
      <c r="B93" s="347" t="s">
        <v>977</v>
      </c>
      <c r="C93" s="100" t="s">
        <v>340</v>
      </c>
      <c r="D93" s="100" t="s">
        <v>1139</v>
      </c>
      <c r="E93" s="348"/>
      <c r="F93" s="349"/>
      <c r="G93" s="349"/>
      <c r="H93" s="350">
        <f>H94+H674+H711+H772</f>
        <v>0</v>
      </c>
      <c r="I93" s="276"/>
    </row>
    <row r="94" spans="1:9" s="46" customFormat="1" ht="24.95" customHeight="1" x14ac:dyDescent="0.25">
      <c r="A94" s="298"/>
      <c r="B94" s="351" t="s">
        <v>977</v>
      </c>
      <c r="C94" s="352" t="s">
        <v>5063</v>
      </c>
      <c r="D94" s="352" t="s">
        <v>5053</v>
      </c>
      <c r="E94" s="353"/>
      <c r="F94" s="354"/>
      <c r="G94" s="354"/>
      <c r="H94" s="116">
        <f>SUM(H95:H673)</f>
        <v>0</v>
      </c>
      <c r="I94" s="277"/>
    </row>
    <row r="95" spans="1:9" ht="24.95" customHeight="1" x14ac:dyDescent="0.2">
      <c r="A95" s="278" t="s">
        <v>858</v>
      </c>
      <c r="B95" s="278" t="s">
        <v>979</v>
      </c>
      <c r="C95" s="279" t="s">
        <v>8538</v>
      </c>
      <c r="D95" s="280" t="s">
        <v>8539</v>
      </c>
      <c r="E95" s="281" t="s">
        <v>744</v>
      </c>
      <c r="F95" s="282">
        <v>1</v>
      </c>
      <c r="G95" s="67"/>
      <c r="H95" s="254">
        <f>ROUND(G95*F95,2)</f>
        <v>0</v>
      </c>
      <c r="I95" s="459" t="s">
        <v>986</v>
      </c>
    </row>
    <row r="96" spans="1:9" ht="12" x14ac:dyDescent="0.2">
      <c r="A96" s="177"/>
      <c r="B96" s="221" t="s">
        <v>985</v>
      </c>
      <c r="C96" s="210" t="s">
        <v>986</v>
      </c>
      <c r="D96" s="211" t="s">
        <v>5105</v>
      </c>
      <c r="E96" s="212"/>
      <c r="F96" s="210" t="s">
        <v>986</v>
      </c>
      <c r="G96" s="212"/>
      <c r="H96" s="212"/>
      <c r="I96" s="456"/>
    </row>
    <row r="97" spans="1:9" ht="12" x14ac:dyDescent="0.2">
      <c r="A97" s="177"/>
      <c r="B97" s="221" t="s">
        <v>985</v>
      </c>
      <c r="C97" s="210" t="s">
        <v>986</v>
      </c>
      <c r="D97" s="211" t="s">
        <v>11403</v>
      </c>
      <c r="E97" s="212"/>
      <c r="F97" s="210" t="s">
        <v>986</v>
      </c>
      <c r="G97" s="212"/>
      <c r="H97" s="212"/>
      <c r="I97" s="456"/>
    </row>
    <row r="98" spans="1:9" ht="12" x14ac:dyDescent="0.2">
      <c r="A98" s="178"/>
      <c r="B98" s="221" t="s">
        <v>985</v>
      </c>
      <c r="C98" s="213" t="s">
        <v>986</v>
      </c>
      <c r="D98" s="214" t="s">
        <v>73</v>
      </c>
      <c r="E98" s="215"/>
      <c r="F98" s="216">
        <v>1</v>
      </c>
      <c r="G98" s="215"/>
      <c r="H98" s="215"/>
      <c r="I98" s="457"/>
    </row>
    <row r="99" spans="1:9" ht="24.95" customHeight="1" x14ac:dyDescent="0.2">
      <c r="A99" s="167" t="s">
        <v>860</v>
      </c>
      <c r="B99" s="167" t="s">
        <v>1145</v>
      </c>
      <c r="C99" s="168" t="s">
        <v>8541</v>
      </c>
      <c r="D99" s="169" t="s">
        <v>8542</v>
      </c>
      <c r="E99" s="170" t="s">
        <v>744</v>
      </c>
      <c r="F99" s="171">
        <v>1</v>
      </c>
      <c r="G99" s="117"/>
      <c r="H99" s="172">
        <f>ROUND(G99*F99,2)</f>
        <v>0</v>
      </c>
      <c r="I99" s="458" t="s">
        <v>986</v>
      </c>
    </row>
    <row r="100" spans="1:9" ht="24.95" customHeight="1" x14ac:dyDescent="0.2">
      <c r="A100" s="437" t="s">
        <v>862</v>
      </c>
      <c r="B100" s="437" t="s">
        <v>979</v>
      </c>
      <c r="C100" s="461" t="s">
        <v>8507</v>
      </c>
      <c r="D100" s="439" t="s">
        <v>8508</v>
      </c>
      <c r="E100" s="440" t="s">
        <v>125</v>
      </c>
      <c r="F100" s="441">
        <v>8</v>
      </c>
      <c r="G100" s="288"/>
      <c r="H100" s="442">
        <f>ROUND(G100*F100,2)</f>
        <v>0</v>
      </c>
      <c r="I100" s="462" t="s">
        <v>982</v>
      </c>
    </row>
    <row r="101" spans="1:9" ht="12" x14ac:dyDescent="0.2">
      <c r="A101" s="175"/>
      <c r="B101" s="454" t="s">
        <v>983</v>
      </c>
      <c r="C101" s="209"/>
      <c r="D101" s="180" t="s">
        <v>8509</v>
      </c>
      <c r="E101" s="209"/>
      <c r="F101" s="209"/>
      <c r="G101" s="209"/>
      <c r="H101" s="209"/>
      <c r="I101" s="455"/>
    </row>
    <row r="102" spans="1:9" ht="12" x14ac:dyDescent="0.2">
      <c r="A102" s="177"/>
      <c r="B102" s="221" t="s">
        <v>985</v>
      </c>
      <c r="C102" s="210" t="s">
        <v>986</v>
      </c>
      <c r="D102" s="211" t="s">
        <v>5105</v>
      </c>
      <c r="E102" s="212"/>
      <c r="F102" s="210" t="s">
        <v>986</v>
      </c>
      <c r="G102" s="212"/>
      <c r="H102" s="212"/>
      <c r="I102" s="456"/>
    </row>
    <row r="103" spans="1:9" ht="12" x14ac:dyDescent="0.2">
      <c r="A103" s="177"/>
      <c r="B103" s="221" t="s">
        <v>985</v>
      </c>
      <c r="C103" s="210" t="s">
        <v>986</v>
      </c>
      <c r="D103" s="211" t="s">
        <v>8510</v>
      </c>
      <c r="E103" s="212"/>
      <c r="F103" s="210" t="s">
        <v>986</v>
      </c>
      <c r="G103" s="212"/>
      <c r="H103" s="212"/>
      <c r="I103" s="456"/>
    </row>
    <row r="104" spans="1:9" ht="12" x14ac:dyDescent="0.2">
      <c r="A104" s="178"/>
      <c r="B104" s="221" t="s">
        <v>985</v>
      </c>
      <c r="C104" s="213" t="s">
        <v>986</v>
      </c>
      <c r="D104" s="214" t="s">
        <v>8511</v>
      </c>
      <c r="E104" s="215"/>
      <c r="F104" s="216">
        <v>4</v>
      </c>
      <c r="G104" s="215"/>
      <c r="H104" s="215"/>
      <c r="I104" s="457"/>
    </row>
    <row r="105" spans="1:9" ht="12" x14ac:dyDescent="0.2">
      <c r="A105" s="177"/>
      <c r="B105" s="221" t="s">
        <v>985</v>
      </c>
      <c r="C105" s="210" t="s">
        <v>986</v>
      </c>
      <c r="D105" s="211" t="s">
        <v>8512</v>
      </c>
      <c r="E105" s="212"/>
      <c r="F105" s="210" t="s">
        <v>986</v>
      </c>
      <c r="G105" s="212"/>
      <c r="H105" s="212"/>
      <c r="I105" s="456"/>
    </row>
    <row r="106" spans="1:9" ht="12" x14ac:dyDescent="0.2">
      <c r="A106" s="178"/>
      <c r="B106" s="221" t="s">
        <v>985</v>
      </c>
      <c r="C106" s="213" t="s">
        <v>986</v>
      </c>
      <c r="D106" s="214" t="s">
        <v>997</v>
      </c>
      <c r="E106" s="215"/>
      <c r="F106" s="216">
        <v>4</v>
      </c>
      <c r="G106" s="215"/>
      <c r="H106" s="215"/>
      <c r="I106" s="457"/>
    </row>
    <row r="107" spans="1:9" ht="12" x14ac:dyDescent="0.2">
      <c r="A107" s="179"/>
      <c r="B107" s="221" t="s">
        <v>985</v>
      </c>
      <c r="C107" s="217" t="s">
        <v>986</v>
      </c>
      <c r="D107" s="218" t="s">
        <v>1023</v>
      </c>
      <c r="E107" s="219"/>
      <c r="F107" s="220">
        <v>8</v>
      </c>
      <c r="G107" s="219"/>
      <c r="H107" s="219"/>
      <c r="I107" s="460"/>
    </row>
    <row r="108" spans="1:9" ht="24.95" customHeight="1" x14ac:dyDescent="0.2">
      <c r="A108" s="167" t="s">
        <v>864</v>
      </c>
      <c r="B108" s="167" t="s">
        <v>1145</v>
      </c>
      <c r="C108" s="168" t="s">
        <v>8513</v>
      </c>
      <c r="D108" s="169" t="s">
        <v>8514</v>
      </c>
      <c r="E108" s="170" t="s">
        <v>125</v>
      </c>
      <c r="F108" s="171">
        <v>8.8000000000000007</v>
      </c>
      <c r="G108" s="117"/>
      <c r="H108" s="172">
        <f>ROUND(G108*F108,2)</f>
        <v>0</v>
      </c>
      <c r="I108" s="458" t="s">
        <v>982</v>
      </c>
    </row>
    <row r="109" spans="1:9" ht="12" x14ac:dyDescent="0.2">
      <c r="A109" s="178"/>
      <c r="B109" s="221" t="s">
        <v>985</v>
      </c>
      <c r="C109" s="215"/>
      <c r="D109" s="214" t="s">
        <v>8515</v>
      </c>
      <c r="E109" s="215"/>
      <c r="F109" s="216">
        <v>8.8000000000000007</v>
      </c>
      <c r="G109" s="215"/>
      <c r="H109" s="215"/>
      <c r="I109" s="457"/>
    </row>
    <row r="110" spans="1:9" ht="24.95" customHeight="1" x14ac:dyDescent="0.2">
      <c r="A110" s="278" t="s">
        <v>866</v>
      </c>
      <c r="B110" s="278" t="s">
        <v>979</v>
      </c>
      <c r="C110" s="279" t="s">
        <v>5147</v>
      </c>
      <c r="D110" s="280" t="s">
        <v>5148</v>
      </c>
      <c r="E110" s="281" t="s">
        <v>125</v>
      </c>
      <c r="F110" s="282">
        <v>11.5</v>
      </c>
      <c r="G110" s="67"/>
      <c r="H110" s="254">
        <f>ROUND(G110*F110,2)</f>
        <v>0</v>
      </c>
      <c r="I110" s="459" t="s">
        <v>982</v>
      </c>
    </row>
    <row r="111" spans="1:9" ht="12" x14ac:dyDescent="0.2">
      <c r="A111" s="175"/>
      <c r="B111" s="454" t="s">
        <v>983</v>
      </c>
      <c r="C111" s="209"/>
      <c r="D111" s="180" t="s">
        <v>5149</v>
      </c>
      <c r="E111" s="209"/>
      <c r="F111" s="209"/>
      <c r="G111" s="209"/>
      <c r="H111" s="209"/>
      <c r="I111" s="455"/>
    </row>
    <row r="112" spans="1:9" ht="12" x14ac:dyDescent="0.2">
      <c r="A112" s="177"/>
      <c r="B112" s="221" t="s">
        <v>985</v>
      </c>
      <c r="C112" s="210" t="s">
        <v>986</v>
      </c>
      <c r="D112" s="211" t="s">
        <v>5105</v>
      </c>
      <c r="E112" s="212"/>
      <c r="F112" s="210" t="s">
        <v>986</v>
      </c>
      <c r="G112" s="212"/>
      <c r="H112" s="212"/>
      <c r="I112" s="456"/>
    </row>
    <row r="113" spans="1:9" ht="12" x14ac:dyDescent="0.2">
      <c r="A113" s="177"/>
      <c r="B113" s="221" t="s">
        <v>985</v>
      </c>
      <c r="C113" s="210" t="s">
        <v>986</v>
      </c>
      <c r="D113" s="211" t="s">
        <v>8505</v>
      </c>
      <c r="E113" s="212"/>
      <c r="F113" s="210" t="s">
        <v>986</v>
      </c>
      <c r="G113" s="212"/>
      <c r="H113" s="212"/>
      <c r="I113" s="456"/>
    </row>
    <row r="114" spans="1:9" ht="12" x14ac:dyDescent="0.2">
      <c r="A114" s="178"/>
      <c r="B114" s="221" t="s">
        <v>985</v>
      </c>
      <c r="C114" s="213" t="s">
        <v>986</v>
      </c>
      <c r="D114" s="214" t="s">
        <v>8485</v>
      </c>
      <c r="E114" s="215"/>
      <c r="F114" s="216">
        <v>1</v>
      </c>
      <c r="G114" s="215"/>
      <c r="H114" s="215"/>
      <c r="I114" s="457"/>
    </row>
    <row r="115" spans="1:9" ht="12" x14ac:dyDescent="0.2">
      <c r="A115" s="177"/>
      <c r="B115" s="221" t="s">
        <v>985</v>
      </c>
      <c r="C115" s="210" t="s">
        <v>986</v>
      </c>
      <c r="D115" s="211" t="s">
        <v>11404</v>
      </c>
      <c r="E115" s="212"/>
      <c r="F115" s="210" t="s">
        <v>986</v>
      </c>
      <c r="G115" s="212"/>
      <c r="H115" s="212"/>
      <c r="I115" s="456"/>
    </row>
    <row r="116" spans="1:9" ht="12" x14ac:dyDescent="0.2">
      <c r="A116" s="178"/>
      <c r="B116" s="221" t="s">
        <v>985</v>
      </c>
      <c r="C116" s="213" t="s">
        <v>986</v>
      </c>
      <c r="D116" s="214" t="s">
        <v>11405</v>
      </c>
      <c r="E116" s="215"/>
      <c r="F116" s="216">
        <v>10.5</v>
      </c>
      <c r="G116" s="215"/>
      <c r="H116" s="215"/>
      <c r="I116" s="457"/>
    </row>
    <row r="117" spans="1:9" ht="12" x14ac:dyDescent="0.2">
      <c r="A117" s="179"/>
      <c r="B117" s="221" t="s">
        <v>985</v>
      </c>
      <c r="C117" s="217" t="s">
        <v>986</v>
      </c>
      <c r="D117" s="218" t="s">
        <v>1023</v>
      </c>
      <c r="E117" s="219"/>
      <c r="F117" s="220">
        <v>11.5</v>
      </c>
      <c r="G117" s="219"/>
      <c r="H117" s="219"/>
      <c r="I117" s="460"/>
    </row>
    <row r="118" spans="1:9" ht="24.95" customHeight="1" x14ac:dyDescent="0.2">
      <c r="A118" s="167" t="s">
        <v>868</v>
      </c>
      <c r="B118" s="167" t="s">
        <v>1145</v>
      </c>
      <c r="C118" s="168" t="s">
        <v>5167</v>
      </c>
      <c r="D118" s="169" t="s">
        <v>5168</v>
      </c>
      <c r="E118" s="170" t="s">
        <v>125</v>
      </c>
      <c r="F118" s="171">
        <v>12.65</v>
      </c>
      <c r="G118" s="117"/>
      <c r="H118" s="172">
        <f>ROUND(G118*F118,2)</f>
        <v>0</v>
      </c>
      <c r="I118" s="458" t="s">
        <v>982</v>
      </c>
    </row>
    <row r="119" spans="1:9" ht="12" x14ac:dyDescent="0.2">
      <c r="A119" s="178"/>
      <c r="B119" s="221" t="s">
        <v>985</v>
      </c>
      <c r="C119" s="215"/>
      <c r="D119" s="214" t="s">
        <v>11406</v>
      </c>
      <c r="E119" s="215"/>
      <c r="F119" s="216">
        <v>12.65</v>
      </c>
      <c r="G119" s="215"/>
      <c r="H119" s="215"/>
      <c r="I119" s="457"/>
    </row>
    <row r="120" spans="1:9" ht="24.95" customHeight="1" x14ac:dyDescent="0.2">
      <c r="A120" s="278" t="s">
        <v>870</v>
      </c>
      <c r="B120" s="278" t="s">
        <v>979</v>
      </c>
      <c r="C120" s="279" t="s">
        <v>8529</v>
      </c>
      <c r="D120" s="280" t="s">
        <v>8530</v>
      </c>
      <c r="E120" s="281" t="s">
        <v>92</v>
      </c>
      <c r="F120" s="282">
        <v>2</v>
      </c>
      <c r="G120" s="67"/>
      <c r="H120" s="254">
        <f>ROUND(G120*F120,2)</f>
        <v>0</v>
      </c>
      <c r="I120" s="459" t="s">
        <v>982</v>
      </c>
    </row>
    <row r="121" spans="1:9" ht="12" x14ac:dyDescent="0.2">
      <c r="A121" s="175"/>
      <c r="B121" s="454" t="s">
        <v>983</v>
      </c>
      <c r="C121" s="209"/>
      <c r="D121" s="180" t="s">
        <v>8531</v>
      </c>
      <c r="E121" s="209"/>
      <c r="F121" s="209"/>
      <c r="G121" s="209"/>
      <c r="H121" s="209"/>
      <c r="I121" s="455"/>
    </row>
    <row r="122" spans="1:9" ht="12" x14ac:dyDescent="0.2">
      <c r="A122" s="177"/>
      <c r="B122" s="221" t="s">
        <v>985</v>
      </c>
      <c r="C122" s="210" t="s">
        <v>986</v>
      </c>
      <c r="D122" s="211" t="s">
        <v>5105</v>
      </c>
      <c r="E122" s="212"/>
      <c r="F122" s="210" t="s">
        <v>986</v>
      </c>
      <c r="G122" s="212"/>
      <c r="H122" s="212"/>
      <c r="I122" s="456"/>
    </row>
    <row r="123" spans="1:9" ht="12" x14ac:dyDescent="0.2">
      <c r="A123" s="177"/>
      <c r="B123" s="221" t="s">
        <v>985</v>
      </c>
      <c r="C123" s="210" t="s">
        <v>986</v>
      </c>
      <c r="D123" s="211" t="s">
        <v>8533</v>
      </c>
      <c r="E123" s="212"/>
      <c r="F123" s="210" t="s">
        <v>986</v>
      </c>
      <c r="G123" s="212"/>
      <c r="H123" s="212"/>
      <c r="I123" s="456"/>
    </row>
    <row r="124" spans="1:9" ht="12" x14ac:dyDescent="0.2">
      <c r="A124" s="178"/>
      <c r="B124" s="221" t="s">
        <v>985</v>
      </c>
      <c r="C124" s="213" t="s">
        <v>986</v>
      </c>
      <c r="D124" s="214" t="s">
        <v>75</v>
      </c>
      <c r="E124" s="215"/>
      <c r="F124" s="216">
        <v>2</v>
      </c>
      <c r="G124" s="215"/>
      <c r="H124" s="215"/>
      <c r="I124" s="457"/>
    </row>
    <row r="125" spans="1:9" ht="24.95" customHeight="1" x14ac:dyDescent="0.2">
      <c r="A125" s="167" t="s">
        <v>872</v>
      </c>
      <c r="B125" s="167" t="s">
        <v>1145</v>
      </c>
      <c r="C125" s="168" t="s">
        <v>8536</v>
      </c>
      <c r="D125" s="169" t="s">
        <v>8537</v>
      </c>
      <c r="E125" s="170" t="s">
        <v>92</v>
      </c>
      <c r="F125" s="171">
        <v>2</v>
      </c>
      <c r="G125" s="117"/>
      <c r="H125" s="172">
        <f>ROUND(G125*F125,2)</f>
        <v>0</v>
      </c>
      <c r="I125" s="458" t="s">
        <v>982</v>
      </c>
    </row>
    <row r="126" spans="1:9" ht="24.95" customHeight="1" x14ac:dyDescent="0.2">
      <c r="A126" s="437" t="s">
        <v>874</v>
      </c>
      <c r="B126" s="437" t="s">
        <v>979</v>
      </c>
      <c r="C126" s="461" t="s">
        <v>5154</v>
      </c>
      <c r="D126" s="439" t="s">
        <v>5155</v>
      </c>
      <c r="E126" s="440" t="s">
        <v>92</v>
      </c>
      <c r="F126" s="441">
        <v>25</v>
      </c>
      <c r="G126" s="288"/>
      <c r="H126" s="442">
        <f>ROUND(G126*F126,2)</f>
        <v>0</v>
      </c>
      <c r="I126" s="462" t="s">
        <v>982</v>
      </c>
    </row>
    <row r="127" spans="1:9" ht="12" x14ac:dyDescent="0.2">
      <c r="A127" s="175"/>
      <c r="B127" s="454" t="s">
        <v>983</v>
      </c>
      <c r="C127" s="209"/>
      <c r="D127" s="180" t="s">
        <v>5156</v>
      </c>
      <c r="E127" s="209"/>
      <c r="F127" s="209"/>
      <c r="G127" s="209"/>
      <c r="H127" s="209"/>
      <c r="I127" s="455"/>
    </row>
    <row r="128" spans="1:9" ht="24.95" customHeight="1" x14ac:dyDescent="0.2">
      <c r="A128" s="167" t="s">
        <v>876</v>
      </c>
      <c r="B128" s="167" t="s">
        <v>1145</v>
      </c>
      <c r="C128" s="168" t="s">
        <v>5159</v>
      </c>
      <c r="D128" s="169" t="s">
        <v>5160</v>
      </c>
      <c r="E128" s="170" t="s">
        <v>744</v>
      </c>
      <c r="F128" s="171">
        <v>25</v>
      </c>
      <c r="G128" s="117"/>
      <c r="H128" s="172">
        <f>ROUND(G128*F128,2)</f>
        <v>0</v>
      </c>
      <c r="I128" s="458" t="s">
        <v>986</v>
      </c>
    </row>
    <row r="129" spans="1:9" ht="24.95" customHeight="1" x14ac:dyDescent="0.2">
      <c r="A129" s="437" t="s">
        <v>878</v>
      </c>
      <c r="B129" s="437" t="s">
        <v>979</v>
      </c>
      <c r="C129" s="461" t="s">
        <v>8018</v>
      </c>
      <c r="D129" s="439" t="s">
        <v>8019</v>
      </c>
      <c r="E129" s="440" t="s">
        <v>92</v>
      </c>
      <c r="F129" s="441">
        <v>85</v>
      </c>
      <c r="G129" s="288"/>
      <c r="H129" s="442">
        <f>ROUND(G129*F129,2)</f>
        <v>0</v>
      </c>
      <c r="I129" s="462" t="s">
        <v>982</v>
      </c>
    </row>
    <row r="130" spans="1:9" ht="12" x14ac:dyDescent="0.2">
      <c r="A130" s="175"/>
      <c r="B130" s="454" t="s">
        <v>983</v>
      </c>
      <c r="C130" s="209"/>
      <c r="D130" s="180" t="s">
        <v>8020</v>
      </c>
      <c r="E130" s="209"/>
      <c r="F130" s="209"/>
      <c r="G130" s="209"/>
      <c r="H130" s="209"/>
      <c r="I130" s="455"/>
    </row>
    <row r="131" spans="1:9" ht="12" x14ac:dyDescent="0.2">
      <c r="A131" s="177"/>
      <c r="B131" s="221" t="s">
        <v>985</v>
      </c>
      <c r="C131" s="210" t="s">
        <v>986</v>
      </c>
      <c r="D131" s="211" t="s">
        <v>8543</v>
      </c>
      <c r="E131" s="212"/>
      <c r="F131" s="210" t="s">
        <v>986</v>
      </c>
      <c r="G131" s="212"/>
      <c r="H131" s="212"/>
      <c r="I131" s="456"/>
    </row>
    <row r="132" spans="1:9" ht="12" x14ac:dyDescent="0.2">
      <c r="A132" s="178"/>
      <c r="B132" s="221" t="s">
        <v>985</v>
      </c>
      <c r="C132" s="213" t="s">
        <v>986</v>
      </c>
      <c r="D132" s="214" t="s">
        <v>11407</v>
      </c>
      <c r="E132" s="215"/>
      <c r="F132" s="216">
        <v>85</v>
      </c>
      <c r="G132" s="215"/>
      <c r="H132" s="215"/>
      <c r="I132" s="457"/>
    </row>
    <row r="133" spans="1:9" ht="24.95" customHeight="1" x14ac:dyDescent="0.2">
      <c r="A133" s="167" t="s">
        <v>880</v>
      </c>
      <c r="B133" s="167" t="s">
        <v>1145</v>
      </c>
      <c r="C133" s="168" t="s">
        <v>8022</v>
      </c>
      <c r="D133" s="169" t="s">
        <v>8023</v>
      </c>
      <c r="E133" s="170" t="s">
        <v>92</v>
      </c>
      <c r="F133" s="171">
        <v>85</v>
      </c>
      <c r="G133" s="117"/>
      <c r="H133" s="172">
        <f>ROUND(G133*F133,2)</f>
        <v>0</v>
      </c>
      <c r="I133" s="458" t="s">
        <v>982</v>
      </c>
    </row>
    <row r="134" spans="1:9" ht="24.95" customHeight="1" x14ac:dyDescent="0.2">
      <c r="A134" s="437" t="s">
        <v>882</v>
      </c>
      <c r="B134" s="437" t="s">
        <v>979</v>
      </c>
      <c r="C134" s="461" t="s">
        <v>5171</v>
      </c>
      <c r="D134" s="439" t="s">
        <v>5172</v>
      </c>
      <c r="E134" s="440" t="s">
        <v>125</v>
      </c>
      <c r="F134" s="441">
        <v>828</v>
      </c>
      <c r="G134" s="288"/>
      <c r="H134" s="442">
        <f>ROUND(G134*F134,2)</f>
        <v>0</v>
      </c>
      <c r="I134" s="462" t="s">
        <v>982</v>
      </c>
    </row>
    <row r="135" spans="1:9" ht="11.25" x14ac:dyDescent="0.2">
      <c r="A135" s="566"/>
      <c r="B135" s="569" t="s">
        <v>983</v>
      </c>
      <c r="C135" s="56"/>
      <c r="D135" s="166" t="s">
        <v>5173</v>
      </c>
      <c r="E135" s="56"/>
      <c r="F135" s="56"/>
      <c r="G135" s="56"/>
      <c r="H135" s="56"/>
      <c r="I135" s="310"/>
    </row>
    <row r="136" spans="1:9" ht="11.25" x14ac:dyDescent="0.2">
      <c r="A136" s="464"/>
      <c r="B136" s="465" t="s">
        <v>985</v>
      </c>
      <c r="C136" s="466" t="s">
        <v>986</v>
      </c>
      <c r="D136" s="467" t="s">
        <v>5174</v>
      </c>
      <c r="E136" s="468"/>
      <c r="F136" s="466" t="s">
        <v>986</v>
      </c>
      <c r="G136" s="468"/>
      <c r="H136" s="468"/>
      <c r="I136" s="469"/>
    </row>
    <row r="137" spans="1:9" ht="11.25" x14ac:dyDescent="0.2">
      <c r="A137" s="464"/>
      <c r="B137" s="465" t="s">
        <v>985</v>
      </c>
      <c r="C137" s="466" t="s">
        <v>986</v>
      </c>
      <c r="D137" s="467" t="s">
        <v>11408</v>
      </c>
      <c r="E137" s="468"/>
      <c r="F137" s="466" t="s">
        <v>986</v>
      </c>
      <c r="G137" s="468"/>
      <c r="H137" s="468"/>
      <c r="I137" s="469"/>
    </row>
    <row r="138" spans="1:9" ht="11.25" x14ac:dyDescent="0.2">
      <c r="A138" s="417"/>
      <c r="B138" s="465" t="s">
        <v>985</v>
      </c>
      <c r="C138" s="419" t="s">
        <v>986</v>
      </c>
      <c r="D138" s="420" t="s">
        <v>874</v>
      </c>
      <c r="E138" s="421"/>
      <c r="F138" s="422">
        <v>21</v>
      </c>
      <c r="G138" s="421"/>
      <c r="H138" s="421"/>
      <c r="I138" s="470"/>
    </row>
    <row r="139" spans="1:9" ht="11.25" x14ac:dyDescent="0.2">
      <c r="A139" s="464"/>
      <c r="B139" s="465" t="s">
        <v>985</v>
      </c>
      <c r="C139" s="466" t="s">
        <v>986</v>
      </c>
      <c r="D139" s="467" t="s">
        <v>11409</v>
      </c>
      <c r="E139" s="468"/>
      <c r="F139" s="466" t="s">
        <v>986</v>
      </c>
      <c r="G139" s="468"/>
      <c r="H139" s="468"/>
      <c r="I139" s="469"/>
    </row>
    <row r="140" spans="1:9" ht="11.25" x14ac:dyDescent="0.2">
      <c r="A140" s="417"/>
      <c r="B140" s="465" t="s">
        <v>985</v>
      </c>
      <c r="C140" s="419" t="s">
        <v>986</v>
      </c>
      <c r="D140" s="420" t="s">
        <v>892</v>
      </c>
      <c r="E140" s="421"/>
      <c r="F140" s="422">
        <v>31</v>
      </c>
      <c r="G140" s="421"/>
      <c r="H140" s="421"/>
      <c r="I140" s="470"/>
    </row>
    <row r="141" spans="1:9" ht="11.25" x14ac:dyDescent="0.2">
      <c r="A141" s="464"/>
      <c r="B141" s="465" t="s">
        <v>985</v>
      </c>
      <c r="C141" s="466" t="s">
        <v>986</v>
      </c>
      <c r="D141" s="467" t="s">
        <v>11410</v>
      </c>
      <c r="E141" s="468"/>
      <c r="F141" s="466" t="s">
        <v>986</v>
      </c>
      <c r="G141" s="468"/>
      <c r="H141" s="468"/>
      <c r="I141" s="469"/>
    </row>
    <row r="142" spans="1:9" ht="11.25" x14ac:dyDescent="0.2">
      <c r="A142" s="417"/>
      <c r="B142" s="465" t="s">
        <v>985</v>
      </c>
      <c r="C142" s="419" t="s">
        <v>986</v>
      </c>
      <c r="D142" s="420" t="s">
        <v>884</v>
      </c>
      <c r="E142" s="421"/>
      <c r="F142" s="422">
        <v>26</v>
      </c>
      <c r="G142" s="421"/>
      <c r="H142" s="421"/>
      <c r="I142" s="470"/>
    </row>
    <row r="143" spans="1:9" ht="11.25" x14ac:dyDescent="0.2">
      <c r="A143" s="464"/>
      <c r="B143" s="465" t="s">
        <v>985</v>
      </c>
      <c r="C143" s="466" t="s">
        <v>986</v>
      </c>
      <c r="D143" s="467" t="s">
        <v>11411</v>
      </c>
      <c r="E143" s="468"/>
      <c r="F143" s="466" t="s">
        <v>986</v>
      </c>
      <c r="G143" s="468"/>
      <c r="H143" s="468"/>
      <c r="I143" s="469"/>
    </row>
    <row r="144" spans="1:9" ht="11.25" x14ac:dyDescent="0.2">
      <c r="A144" s="417"/>
      <c r="B144" s="465" t="s">
        <v>985</v>
      </c>
      <c r="C144" s="419" t="s">
        <v>986</v>
      </c>
      <c r="D144" s="420" t="s">
        <v>900</v>
      </c>
      <c r="E144" s="421"/>
      <c r="F144" s="422">
        <v>36</v>
      </c>
      <c r="G144" s="421"/>
      <c r="H144" s="421"/>
      <c r="I144" s="470"/>
    </row>
    <row r="145" spans="1:9" ht="11.25" x14ac:dyDescent="0.2">
      <c r="A145" s="464"/>
      <c r="B145" s="465" t="s">
        <v>985</v>
      </c>
      <c r="C145" s="466" t="s">
        <v>986</v>
      </c>
      <c r="D145" s="467" t="s">
        <v>11412</v>
      </c>
      <c r="E145" s="468"/>
      <c r="F145" s="466" t="s">
        <v>986</v>
      </c>
      <c r="G145" s="468"/>
      <c r="H145" s="468"/>
      <c r="I145" s="469"/>
    </row>
    <row r="146" spans="1:9" ht="11.25" x14ac:dyDescent="0.2">
      <c r="A146" s="417"/>
      <c r="B146" s="465" t="s">
        <v>985</v>
      </c>
      <c r="C146" s="419" t="s">
        <v>986</v>
      </c>
      <c r="D146" s="420" t="s">
        <v>892</v>
      </c>
      <c r="E146" s="421"/>
      <c r="F146" s="422">
        <v>31</v>
      </c>
      <c r="G146" s="421"/>
      <c r="H146" s="421"/>
      <c r="I146" s="470"/>
    </row>
    <row r="147" spans="1:9" ht="11.25" x14ac:dyDescent="0.2">
      <c r="A147" s="464"/>
      <c r="B147" s="465" t="s">
        <v>985</v>
      </c>
      <c r="C147" s="466" t="s">
        <v>986</v>
      </c>
      <c r="D147" s="467" t="s">
        <v>11413</v>
      </c>
      <c r="E147" s="468"/>
      <c r="F147" s="466" t="s">
        <v>986</v>
      </c>
      <c r="G147" s="468"/>
      <c r="H147" s="468"/>
      <c r="I147" s="469"/>
    </row>
    <row r="148" spans="1:9" ht="11.25" x14ac:dyDescent="0.2">
      <c r="A148" s="417"/>
      <c r="B148" s="465" t="s">
        <v>985</v>
      </c>
      <c r="C148" s="419" t="s">
        <v>986</v>
      </c>
      <c r="D148" s="420" t="s">
        <v>888</v>
      </c>
      <c r="E148" s="421"/>
      <c r="F148" s="422">
        <v>28</v>
      </c>
      <c r="G148" s="421"/>
      <c r="H148" s="421"/>
      <c r="I148" s="470"/>
    </row>
    <row r="149" spans="1:9" ht="11.25" x14ac:dyDescent="0.2">
      <c r="A149" s="464"/>
      <c r="B149" s="465" t="s">
        <v>985</v>
      </c>
      <c r="C149" s="466" t="s">
        <v>986</v>
      </c>
      <c r="D149" s="467" t="s">
        <v>11414</v>
      </c>
      <c r="E149" s="468"/>
      <c r="F149" s="466" t="s">
        <v>986</v>
      </c>
      <c r="G149" s="468"/>
      <c r="H149" s="468"/>
      <c r="I149" s="469"/>
    </row>
    <row r="150" spans="1:9" ht="11.25" x14ac:dyDescent="0.2">
      <c r="A150" s="417"/>
      <c r="B150" s="465" t="s">
        <v>985</v>
      </c>
      <c r="C150" s="419" t="s">
        <v>986</v>
      </c>
      <c r="D150" s="420" t="s">
        <v>900</v>
      </c>
      <c r="E150" s="421"/>
      <c r="F150" s="422">
        <v>36</v>
      </c>
      <c r="G150" s="421"/>
      <c r="H150" s="421"/>
      <c r="I150" s="470"/>
    </row>
    <row r="151" spans="1:9" ht="11.25" x14ac:dyDescent="0.2">
      <c r="A151" s="464"/>
      <c r="B151" s="465" t="s">
        <v>985</v>
      </c>
      <c r="C151" s="466" t="s">
        <v>986</v>
      </c>
      <c r="D151" s="467" t="s">
        <v>11415</v>
      </c>
      <c r="E151" s="468"/>
      <c r="F151" s="466" t="s">
        <v>986</v>
      </c>
      <c r="G151" s="468"/>
      <c r="H151" s="468"/>
      <c r="I151" s="469"/>
    </row>
    <row r="152" spans="1:9" ht="11.25" x14ac:dyDescent="0.2">
      <c r="A152" s="417"/>
      <c r="B152" s="465" t="s">
        <v>985</v>
      </c>
      <c r="C152" s="419" t="s">
        <v>986</v>
      </c>
      <c r="D152" s="420" t="s">
        <v>894</v>
      </c>
      <c r="E152" s="421"/>
      <c r="F152" s="422">
        <v>33</v>
      </c>
      <c r="G152" s="421"/>
      <c r="H152" s="421"/>
      <c r="I152" s="470"/>
    </row>
    <row r="153" spans="1:9" ht="11.25" x14ac:dyDescent="0.2">
      <c r="A153" s="464"/>
      <c r="B153" s="465" t="s">
        <v>985</v>
      </c>
      <c r="C153" s="466" t="s">
        <v>986</v>
      </c>
      <c r="D153" s="467" t="s">
        <v>11416</v>
      </c>
      <c r="E153" s="468"/>
      <c r="F153" s="466" t="s">
        <v>986</v>
      </c>
      <c r="G153" s="468"/>
      <c r="H153" s="468"/>
      <c r="I153" s="469"/>
    </row>
    <row r="154" spans="1:9" ht="11.25" x14ac:dyDescent="0.2">
      <c r="A154" s="417"/>
      <c r="B154" s="465" t="s">
        <v>985</v>
      </c>
      <c r="C154" s="419" t="s">
        <v>986</v>
      </c>
      <c r="D154" s="420" t="s">
        <v>893</v>
      </c>
      <c r="E154" s="421"/>
      <c r="F154" s="422">
        <v>32</v>
      </c>
      <c r="G154" s="421"/>
      <c r="H154" s="421"/>
      <c r="I154" s="470"/>
    </row>
    <row r="155" spans="1:9" ht="11.25" x14ac:dyDescent="0.2">
      <c r="A155" s="464"/>
      <c r="B155" s="465" t="s">
        <v>985</v>
      </c>
      <c r="C155" s="466" t="s">
        <v>986</v>
      </c>
      <c r="D155" s="467" t="s">
        <v>11417</v>
      </c>
      <c r="E155" s="468"/>
      <c r="F155" s="466" t="s">
        <v>986</v>
      </c>
      <c r="G155" s="468"/>
      <c r="H155" s="468"/>
      <c r="I155" s="469"/>
    </row>
    <row r="156" spans="1:9" ht="11.25" x14ac:dyDescent="0.2">
      <c r="A156" s="417"/>
      <c r="B156" s="465" t="s">
        <v>985</v>
      </c>
      <c r="C156" s="419" t="s">
        <v>986</v>
      </c>
      <c r="D156" s="420" t="s">
        <v>890</v>
      </c>
      <c r="E156" s="421"/>
      <c r="F156" s="422">
        <v>29</v>
      </c>
      <c r="G156" s="421"/>
      <c r="H156" s="421"/>
      <c r="I156" s="470"/>
    </row>
    <row r="157" spans="1:9" ht="11.25" x14ac:dyDescent="0.2">
      <c r="A157" s="464"/>
      <c r="B157" s="465" t="s">
        <v>985</v>
      </c>
      <c r="C157" s="466" t="s">
        <v>986</v>
      </c>
      <c r="D157" s="467" t="s">
        <v>11418</v>
      </c>
      <c r="E157" s="468"/>
      <c r="F157" s="466" t="s">
        <v>986</v>
      </c>
      <c r="G157" s="468"/>
      <c r="H157" s="468"/>
      <c r="I157" s="469"/>
    </row>
    <row r="158" spans="1:9" ht="11.25" x14ac:dyDescent="0.2">
      <c r="A158" s="417"/>
      <c r="B158" s="465" t="s">
        <v>985</v>
      </c>
      <c r="C158" s="419" t="s">
        <v>986</v>
      </c>
      <c r="D158" s="420" t="s">
        <v>902</v>
      </c>
      <c r="E158" s="421"/>
      <c r="F158" s="422">
        <v>37</v>
      </c>
      <c r="G158" s="421"/>
      <c r="H158" s="421"/>
      <c r="I158" s="470"/>
    </row>
    <row r="159" spans="1:9" ht="11.25" x14ac:dyDescent="0.2">
      <c r="A159" s="464"/>
      <c r="B159" s="465" t="s">
        <v>985</v>
      </c>
      <c r="C159" s="466" t="s">
        <v>986</v>
      </c>
      <c r="D159" s="467" t="s">
        <v>11419</v>
      </c>
      <c r="E159" s="468"/>
      <c r="F159" s="466" t="s">
        <v>986</v>
      </c>
      <c r="G159" s="468"/>
      <c r="H159" s="468"/>
      <c r="I159" s="469"/>
    </row>
    <row r="160" spans="1:9" ht="11.25" x14ac:dyDescent="0.2">
      <c r="A160" s="417"/>
      <c r="B160" s="465" t="s">
        <v>985</v>
      </c>
      <c r="C160" s="419" t="s">
        <v>986</v>
      </c>
      <c r="D160" s="420" t="s">
        <v>896</v>
      </c>
      <c r="E160" s="421"/>
      <c r="F160" s="422">
        <v>34</v>
      </c>
      <c r="G160" s="421"/>
      <c r="H160" s="421"/>
      <c r="I160" s="470"/>
    </row>
    <row r="161" spans="1:9" ht="11.25" x14ac:dyDescent="0.2">
      <c r="A161" s="464"/>
      <c r="B161" s="465" t="s">
        <v>985</v>
      </c>
      <c r="C161" s="466" t="s">
        <v>986</v>
      </c>
      <c r="D161" s="467" t="s">
        <v>11420</v>
      </c>
      <c r="E161" s="468"/>
      <c r="F161" s="466" t="s">
        <v>986</v>
      </c>
      <c r="G161" s="468"/>
      <c r="H161" s="468"/>
      <c r="I161" s="469"/>
    </row>
    <row r="162" spans="1:9" ht="11.25" x14ac:dyDescent="0.2">
      <c r="A162" s="417"/>
      <c r="B162" s="465" t="s">
        <v>985</v>
      </c>
      <c r="C162" s="419" t="s">
        <v>986</v>
      </c>
      <c r="D162" s="420" t="s">
        <v>884</v>
      </c>
      <c r="E162" s="421"/>
      <c r="F162" s="422">
        <v>26</v>
      </c>
      <c r="G162" s="421"/>
      <c r="H162" s="421"/>
      <c r="I162" s="470"/>
    </row>
    <row r="163" spans="1:9" ht="11.25" x14ac:dyDescent="0.2">
      <c r="A163" s="464"/>
      <c r="B163" s="465" t="s">
        <v>985</v>
      </c>
      <c r="C163" s="466" t="s">
        <v>986</v>
      </c>
      <c r="D163" s="467" t="s">
        <v>11421</v>
      </c>
      <c r="E163" s="468"/>
      <c r="F163" s="466" t="s">
        <v>986</v>
      </c>
      <c r="G163" s="468"/>
      <c r="H163" s="468"/>
      <c r="I163" s="469"/>
    </row>
    <row r="164" spans="1:9" ht="11.25" x14ac:dyDescent="0.2">
      <c r="A164" s="417"/>
      <c r="B164" s="465" t="s">
        <v>985</v>
      </c>
      <c r="C164" s="419" t="s">
        <v>986</v>
      </c>
      <c r="D164" s="420" t="s">
        <v>884</v>
      </c>
      <c r="E164" s="421"/>
      <c r="F164" s="422">
        <v>26</v>
      </c>
      <c r="G164" s="421"/>
      <c r="H164" s="421"/>
      <c r="I164" s="470"/>
    </row>
    <row r="165" spans="1:9" ht="11.25" x14ac:dyDescent="0.2">
      <c r="A165" s="464"/>
      <c r="B165" s="465" t="s">
        <v>985</v>
      </c>
      <c r="C165" s="466" t="s">
        <v>986</v>
      </c>
      <c r="D165" s="467" t="s">
        <v>11422</v>
      </c>
      <c r="E165" s="468"/>
      <c r="F165" s="466" t="s">
        <v>986</v>
      </c>
      <c r="G165" s="468"/>
      <c r="H165" s="468"/>
      <c r="I165" s="469"/>
    </row>
    <row r="166" spans="1:9" ht="11.25" x14ac:dyDescent="0.2">
      <c r="A166" s="417"/>
      <c r="B166" s="465" t="s">
        <v>985</v>
      </c>
      <c r="C166" s="419" t="s">
        <v>986</v>
      </c>
      <c r="D166" s="420" t="s">
        <v>892</v>
      </c>
      <c r="E166" s="421"/>
      <c r="F166" s="422">
        <v>31</v>
      </c>
      <c r="G166" s="421"/>
      <c r="H166" s="421"/>
      <c r="I166" s="470"/>
    </row>
    <row r="167" spans="1:9" ht="11.25" x14ac:dyDescent="0.2">
      <c r="A167" s="464"/>
      <c r="B167" s="465" t="s">
        <v>985</v>
      </c>
      <c r="C167" s="466" t="s">
        <v>986</v>
      </c>
      <c r="D167" s="467" t="s">
        <v>11423</v>
      </c>
      <c r="E167" s="468"/>
      <c r="F167" s="466" t="s">
        <v>986</v>
      </c>
      <c r="G167" s="468"/>
      <c r="H167" s="468"/>
      <c r="I167" s="469"/>
    </row>
    <row r="168" spans="1:9" ht="11.25" x14ac:dyDescent="0.2">
      <c r="A168" s="417"/>
      <c r="B168" s="465" t="s">
        <v>985</v>
      </c>
      <c r="C168" s="419" t="s">
        <v>986</v>
      </c>
      <c r="D168" s="420" t="s">
        <v>892</v>
      </c>
      <c r="E168" s="421"/>
      <c r="F168" s="422">
        <v>31</v>
      </c>
      <c r="G168" s="421"/>
      <c r="H168" s="421"/>
      <c r="I168" s="470"/>
    </row>
    <row r="169" spans="1:9" ht="11.25" x14ac:dyDescent="0.2">
      <c r="A169" s="464"/>
      <c r="B169" s="465" t="s">
        <v>985</v>
      </c>
      <c r="C169" s="466" t="s">
        <v>986</v>
      </c>
      <c r="D169" s="467" t="s">
        <v>11424</v>
      </c>
      <c r="E169" s="468"/>
      <c r="F169" s="466" t="s">
        <v>986</v>
      </c>
      <c r="G169" s="468"/>
      <c r="H169" s="468"/>
      <c r="I169" s="469"/>
    </row>
    <row r="170" spans="1:9" ht="11.25" x14ac:dyDescent="0.2">
      <c r="A170" s="417"/>
      <c r="B170" s="465" t="s">
        <v>985</v>
      </c>
      <c r="C170" s="419" t="s">
        <v>986</v>
      </c>
      <c r="D170" s="420" t="s">
        <v>880</v>
      </c>
      <c r="E170" s="421"/>
      <c r="F170" s="422">
        <v>24</v>
      </c>
      <c r="G170" s="421"/>
      <c r="H170" s="421"/>
      <c r="I170" s="470"/>
    </row>
    <row r="171" spans="1:9" ht="11.25" x14ac:dyDescent="0.2">
      <c r="A171" s="464"/>
      <c r="B171" s="465" t="s">
        <v>985</v>
      </c>
      <c r="C171" s="466" t="s">
        <v>986</v>
      </c>
      <c r="D171" s="467" t="s">
        <v>11425</v>
      </c>
      <c r="E171" s="468"/>
      <c r="F171" s="466" t="s">
        <v>986</v>
      </c>
      <c r="G171" s="468"/>
      <c r="H171" s="468"/>
      <c r="I171" s="469"/>
    </row>
    <row r="172" spans="1:9" ht="11.25" x14ac:dyDescent="0.2">
      <c r="A172" s="417"/>
      <c r="B172" s="465" t="s">
        <v>985</v>
      </c>
      <c r="C172" s="419" t="s">
        <v>986</v>
      </c>
      <c r="D172" s="420" t="s">
        <v>860</v>
      </c>
      <c r="E172" s="421"/>
      <c r="F172" s="422">
        <v>14</v>
      </c>
      <c r="G172" s="421"/>
      <c r="H172" s="421"/>
      <c r="I172" s="470"/>
    </row>
    <row r="173" spans="1:9" ht="11.25" x14ac:dyDescent="0.2">
      <c r="A173" s="464"/>
      <c r="B173" s="465" t="s">
        <v>985</v>
      </c>
      <c r="C173" s="466" t="s">
        <v>986</v>
      </c>
      <c r="D173" s="467" t="s">
        <v>11426</v>
      </c>
      <c r="E173" s="468"/>
      <c r="F173" s="466" t="s">
        <v>986</v>
      </c>
      <c r="G173" s="468"/>
      <c r="H173" s="468"/>
      <c r="I173" s="469"/>
    </row>
    <row r="174" spans="1:9" ht="11.25" x14ac:dyDescent="0.2">
      <c r="A174" s="417"/>
      <c r="B174" s="465" t="s">
        <v>985</v>
      </c>
      <c r="C174" s="419" t="s">
        <v>986</v>
      </c>
      <c r="D174" s="420" t="s">
        <v>1016</v>
      </c>
      <c r="E174" s="421"/>
      <c r="F174" s="422">
        <v>8</v>
      </c>
      <c r="G174" s="421"/>
      <c r="H174" s="421"/>
      <c r="I174" s="470"/>
    </row>
    <row r="175" spans="1:9" ht="11.25" x14ac:dyDescent="0.2">
      <c r="A175" s="464"/>
      <c r="B175" s="465" t="s">
        <v>985</v>
      </c>
      <c r="C175" s="466" t="s">
        <v>986</v>
      </c>
      <c r="D175" s="467" t="s">
        <v>11427</v>
      </c>
      <c r="E175" s="468"/>
      <c r="F175" s="466" t="s">
        <v>986</v>
      </c>
      <c r="G175" s="468"/>
      <c r="H175" s="468"/>
      <c r="I175" s="469"/>
    </row>
    <row r="176" spans="1:9" ht="11.25" x14ac:dyDescent="0.2">
      <c r="A176" s="417"/>
      <c r="B176" s="465" t="s">
        <v>985</v>
      </c>
      <c r="C176" s="419" t="s">
        <v>986</v>
      </c>
      <c r="D176" s="420" t="s">
        <v>1016</v>
      </c>
      <c r="E176" s="421"/>
      <c r="F176" s="422">
        <v>8</v>
      </c>
      <c r="G176" s="421"/>
      <c r="H176" s="421"/>
      <c r="I176" s="470"/>
    </row>
    <row r="177" spans="1:9" ht="11.25" x14ac:dyDescent="0.2">
      <c r="A177" s="464"/>
      <c r="B177" s="465" t="s">
        <v>985</v>
      </c>
      <c r="C177" s="466" t="s">
        <v>986</v>
      </c>
      <c r="D177" s="467" t="s">
        <v>11428</v>
      </c>
      <c r="E177" s="468"/>
      <c r="F177" s="466" t="s">
        <v>986</v>
      </c>
      <c r="G177" s="468"/>
      <c r="H177" s="468"/>
      <c r="I177" s="469"/>
    </row>
    <row r="178" spans="1:9" ht="11.25" x14ac:dyDescent="0.2">
      <c r="A178" s="417"/>
      <c r="B178" s="465" t="s">
        <v>985</v>
      </c>
      <c r="C178" s="419" t="s">
        <v>986</v>
      </c>
      <c r="D178" s="420" t="s">
        <v>884</v>
      </c>
      <c r="E178" s="421"/>
      <c r="F178" s="422">
        <v>26</v>
      </c>
      <c r="G178" s="421"/>
      <c r="H178" s="421"/>
      <c r="I178" s="470"/>
    </row>
    <row r="179" spans="1:9" ht="11.25" x14ac:dyDescent="0.2">
      <c r="A179" s="464"/>
      <c r="B179" s="465" t="s">
        <v>985</v>
      </c>
      <c r="C179" s="466" t="s">
        <v>986</v>
      </c>
      <c r="D179" s="467" t="s">
        <v>11429</v>
      </c>
      <c r="E179" s="468"/>
      <c r="F179" s="466" t="s">
        <v>986</v>
      </c>
      <c r="G179" s="468"/>
      <c r="H179" s="468"/>
      <c r="I179" s="469"/>
    </row>
    <row r="180" spans="1:9" ht="11.25" x14ac:dyDescent="0.2">
      <c r="A180" s="417"/>
      <c r="B180" s="465" t="s">
        <v>985</v>
      </c>
      <c r="C180" s="419" t="s">
        <v>986</v>
      </c>
      <c r="D180" s="420" t="s">
        <v>884</v>
      </c>
      <c r="E180" s="421"/>
      <c r="F180" s="422">
        <v>26</v>
      </c>
      <c r="G180" s="421"/>
      <c r="H180" s="421"/>
      <c r="I180" s="470"/>
    </row>
    <row r="181" spans="1:9" ht="11.25" x14ac:dyDescent="0.2">
      <c r="A181" s="464"/>
      <c r="B181" s="465" t="s">
        <v>985</v>
      </c>
      <c r="C181" s="466" t="s">
        <v>986</v>
      </c>
      <c r="D181" s="467" t="s">
        <v>11430</v>
      </c>
      <c r="E181" s="468"/>
      <c r="F181" s="466" t="s">
        <v>986</v>
      </c>
      <c r="G181" s="468"/>
      <c r="H181" s="468"/>
      <c r="I181" s="469"/>
    </row>
    <row r="182" spans="1:9" ht="11.25" x14ac:dyDescent="0.2">
      <c r="A182" s="417"/>
      <c r="B182" s="465" t="s">
        <v>985</v>
      </c>
      <c r="C182" s="419" t="s">
        <v>986</v>
      </c>
      <c r="D182" s="420" t="s">
        <v>892</v>
      </c>
      <c r="E182" s="421"/>
      <c r="F182" s="422">
        <v>31</v>
      </c>
      <c r="G182" s="421"/>
      <c r="H182" s="421"/>
      <c r="I182" s="470"/>
    </row>
    <row r="183" spans="1:9" ht="11.25" x14ac:dyDescent="0.2">
      <c r="A183" s="464"/>
      <c r="B183" s="465" t="s">
        <v>985</v>
      </c>
      <c r="C183" s="466" t="s">
        <v>986</v>
      </c>
      <c r="D183" s="467" t="s">
        <v>11431</v>
      </c>
      <c r="E183" s="468"/>
      <c r="F183" s="466" t="s">
        <v>986</v>
      </c>
      <c r="G183" s="468"/>
      <c r="H183" s="468"/>
      <c r="I183" s="469"/>
    </row>
    <row r="184" spans="1:9" ht="11.25" x14ac:dyDescent="0.2">
      <c r="A184" s="417"/>
      <c r="B184" s="465" t="s">
        <v>985</v>
      </c>
      <c r="C184" s="419" t="s">
        <v>986</v>
      </c>
      <c r="D184" s="420" t="s">
        <v>892</v>
      </c>
      <c r="E184" s="421"/>
      <c r="F184" s="422">
        <v>31</v>
      </c>
      <c r="G184" s="421"/>
      <c r="H184" s="421"/>
      <c r="I184" s="470"/>
    </row>
    <row r="185" spans="1:9" ht="11.25" x14ac:dyDescent="0.2">
      <c r="A185" s="464"/>
      <c r="B185" s="465" t="s">
        <v>985</v>
      </c>
      <c r="C185" s="466" t="s">
        <v>986</v>
      </c>
      <c r="D185" s="467" t="s">
        <v>11432</v>
      </c>
      <c r="E185" s="468"/>
      <c r="F185" s="466" t="s">
        <v>986</v>
      </c>
      <c r="G185" s="468"/>
      <c r="H185" s="468"/>
      <c r="I185" s="469"/>
    </row>
    <row r="186" spans="1:9" ht="11.25" x14ac:dyDescent="0.2">
      <c r="A186" s="417"/>
      <c r="B186" s="465" t="s">
        <v>985</v>
      </c>
      <c r="C186" s="419" t="s">
        <v>986</v>
      </c>
      <c r="D186" s="420" t="s">
        <v>864</v>
      </c>
      <c r="E186" s="421"/>
      <c r="F186" s="422">
        <v>16</v>
      </c>
      <c r="G186" s="421"/>
      <c r="H186" s="421"/>
      <c r="I186" s="470"/>
    </row>
    <row r="187" spans="1:9" ht="11.25" x14ac:dyDescent="0.2">
      <c r="A187" s="464"/>
      <c r="B187" s="465" t="s">
        <v>985</v>
      </c>
      <c r="C187" s="466" t="s">
        <v>986</v>
      </c>
      <c r="D187" s="467" t="s">
        <v>11433</v>
      </c>
      <c r="E187" s="468"/>
      <c r="F187" s="466" t="s">
        <v>986</v>
      </c>
      <c r="G187" s="468"/>
      <c r="H187" s="468"/>
      <c r="I187" s="469"/>
    </row>
    <row r="188" spans="1:9" ht="11.25" x14ac:dyDescent="0.2">
      <c r="A188" s="417"/>
      <c r="B188" s="465" t="s">
        <v>985</v>
      </c>
      <c r="C188" s="419" t="s">
        <v>986</v>
      </c>
      <c r="D188" s="420" t="s">
        <v>866</v>
      </c>
      <c r="E188" s="421"/>
      <c r="F188" s="422">
        <v>17</v>
      </c>
      <c r="G188" s="421"/>
      <c r="H188" s="421"/>
      <c r="I188" s="470"/>
    </row>
    <row r="189" spans="1:9" ht="11.25" x14ac:dyDescent="0.2">
      <c r="A189" s="464"/>
      <c r="B189" s="465" t="s">
        <v>985</v>
      </c>
      <c r="C189" s="466" t="s">
        <v>986</v>
      </c>
      <c r="D189" s="467" t="s">
        <v>11434</v>
      </c>
      <c r="E189" s="468"/>
      <c r="F189" s="466" t="s">
        <v>986</v>
      </c>
      <c r="G189" s="468"/>
      <c r="H189" s="468"/>
      <c r="I189" s="469"/>
    </row>
    <row r="190" spans="1:9" ht="11.25" x14ac:dyDescent="0.2">
      <c r="A190" s="417"/>
      <c r="B190" s="465" t="s">
        <v>985</v>
      </c>
      <c r="C190" s="419" t="s">
        <v>986</v>
      </c>
      <c r="D190" s="420" t="s">
        <v>874</v>
      </c>
      <c r="E190" s="421"/>
      <c r="F190" s="422">
        <v>21</v>
      </c>
      <c r="G190" s="421"/>
      <c r="H190" s="421"/>
      <c r="I190" s="470"/>
    </row>
    <row r="191" spans="1:9" ht="11.25" x14ac:dyDescent="0.2">
      <c r="A191" s="464"/>
      <c r="B191" s="465" t="s">
        <v>985</v>
      </c>
      <c r="C191" s="466" t="s">
        <v>986</v>
      </c>
      <c r="D191" s="467" t="s">
        <v>11435</v>
      </c>
      <c r="E191" s="468"/>
      <c r="F191" s="466" t="s">
        <v>986</v>
      </c>
      <c r="G191" s="468"/>
      <c r="H191" s="468"/>
      <c r="I191" s="469"/>
    </row>
    <row r="192" spans="1:9" ht="11.25" x14ac:dyDescent="0.2">
      <c r="A192" s="417"/>
      <c r="B192" s="465" t="s">
        <v>985</v>
      </c>
      <c r="C192" s="419" t="s">
        <v>986</v>
      </c>
      <c r="D192" s="420" t="s">
        <v>876</v>
      </c>
      <c r="E192" s="421"/>
      <c r="F192" s="422">
        <v>22</v>
      </c>
      <c r="G192" s="421"/>
      <c r="H192" s="421"/>
      <c r="I192" s="470"/>
    </row>
    <row r="193" spans="1:9" ht="11.25" x14ac:dyDescent="0.2">
      <c r="A193" s="464"/>
      <c r="B193" s="465" t="s">
        <v>985</v>
      </c>
      <c r="C193" s="466" t="s">
        <v>986</v>
      </c>
      <c r="D193" s="467" t="s">
        <v>11436</v>
      </c>
      <c r="E193" s="468"/>
      <c r="F193" s="466" t="s">
        <v>986</v>
      </c>
      <c r="G193" s="468"/>
      <c r="H193" s="468"/>
      <c r="I193" s="469"/>
    </row>
    <row r="194" spans="1:9" ht="11.25" x14ac:dyDescent="0.2">
      <c r="A194" s="417"/>
      <c r="B194" s="465" t="s">
        <v>985</v>
      </c>
      <c r="C194" s="419" t="s">
        <v>986</v>
      </c>
      <c r="D194" s="420" t="s">
        <v>892</v>
      </c>
      <c r="E194" s="421"/>
      <c r="F194" s="422">
        <v>31</v>
      </c>
      <c r="G194" s="421"/>
      <c r="H194" s="421"/>
      <c r="I194" s="470"/>
    </row>
    <row r="195" spans="1:9" ht="11.25" x14ac:dyDescent="0.2">
      <c r="A195" s="464"/>
      <c r="B195" s="465" t="s">
        <v>985</v>
      </c>
      <c r="C195" s="466" t="s">
        <v>986</v>
      </c>
      <c r="D195" s="467" t="s">
        <v>11437</v>
      </c>
      <c r="E195" s="468"/>
      <c r="F195" s="466" t="s">
        <v>986</v>
      </c>
      <c r="G195" s="468"/>
      <c r="H195" s="468"/>
      <c r="I195" s="469"/>
    </row>
    <row r="196" spans="1:9" ht="11.25" x14ac:dyDescent="0.2">
      <c r="A196" s="417"/>
      <c r="B196" s="465" t="s">
        <v>985</v>
      </c>
      <c r="C196" s="419" t="s">
        <v>986</v>
      </c>
      <c r="D196" s="420" t="s">
        <v>44</v>
      </c>
      <c r="E196" s="421"/>
      <c r="F196" s="422">
        <v>5</v>
      </c>
      <c r="G196" s="421"/>
      <c r="H196" s="421"/>
      <c r="I196" s="470"/>
    </row>
    <row r="197" spans="1:9" ht="11.25" x14ac:dyDescent="0.2">
      <c r="A197" s="471"/>
      <c r="B197" s="465" t="s">
        <v>985</v>
      </c>
      <c r="C197" s="472" t="s">
        <v>986</v>
      </c>
      <c r="D197" s="473" t="s">
        <v>988</v>
      </c>
      <c r="E197" s="474"/>
      <c r="F197" s="475">
        <v>768</v>
      </c>
      <c r="G197" s="474"/>
      <c r="H197" s="474"/>
      <c r="I197" s="476"/>
    </row>
    <row r="198" spans="1:9" ht="11.25" x14ac:dyDescent="0.2">
      <c r="A198" s="464"/>
      <c r="B198" s="465" t="s">
        <v>985</v>
      </c>
      <c r="C198" s="466" t="s">
        <v>986</v>
      </c>
      <c r="D198" s="467" t="s">
        <v>5184</v>
      </c>
      <c r="E198" s="468"/>
      <c r="F198" s="466" t="s">
        <v>986</v>
      </c>
      <c r="G198" s="468"/>
      <c r="H198" s="468"/>
      <c r="I198" s="469"/>
    </row>
    <row r="199" spans="1:9" ht="11.25" x14ac:dyDescent="0.2">
      <c r="A199" s="464"/>
      <c r="B199" s="465" t="s">
        <v>985</v>
      </c>
      <c r="C199" s="466" t="s">
        <v>986</v>
      </c>
      <c r="D199" s="467" t="s">
        <v>11438</v>
      </c>
      <c r="E199" s="468"/>
      <c r="F199" s="466" t="s">
        <v>986</v>
      </c>
      <c r="G199" s="468"/>
      <c r="H199" s="468"/>
      <c r="I199" s="469"/>
    </row>
    <row r="200" spans="1:9" ht="11.25" x14ac:dyDescent="0.2">
      <c r="A200" s="417"/>
      <c r="B200" s="465" t="s">
        <v>985</v>
      </c>
      <c r="C200" s="419" t="s">
        <v>986</v>
      </c>
      <c r="D200" s="420" t="s">
        <v>893</v>
      </c>
      <c r="E200" s="421"/>
      <c r="F200" s="422">
        <v>32</v>
      </c>
      <c r="G200" s="421"/>
      <c r="H200" s="421"/>
      <c r="I200" s="470"/>
    </row>
    <row r="201" spans="1:9" ht="11.25" x14ac:dyDescent="0.2">
      <c r="A201" s="464"/>
      <c r="B201" s="465" t="s">
        <v>985</v>
      </c>
      <c r="C201" s="466" t="s">
        <v>986</v>
      </c>
      <c r="D201" s="467" t="s">
        <v>11439</v>
      </c>
      <c r="E201" s="468"/>
      <c r="F201" s="466" t="s">
        <v>986</v>
      </c>
      <c r="G201" s="468"/>
      <c r="H201" s="468"/>
      <c r="I201" s="469"/>
    </row>
    <row r="202" spans="1:9" ht="11.25" x14ac:dyDescent="0.2">
      <c r="A202" s="417"/>
      <c r="B202" s="465" t="s">
        <v>985</v>
      </c>
      <c r="C202" s="419" t="s">
        <v>986</v>
      </c>
      <c r="D202" s="420" t="s">
        <v>860</v>
      </c>
      <c r="E202" s="421"/>
      <c r="F202" s="422">
        <v>14</v>
      </c>
      <c r="G202" s="421"/>
      <c r="H202" s="421"/>
      <c r="I202" s="470"/>
    </row>
    <row r="203" spans="1:9" ht="11.25" x14ac:dyDescent="0.2">
      <c r="A203" s="464"/>
      <c r="B203" s="465" t="s">
        <v>985</v>
      </c>
      <c r="C203" s="466" t="s">
        <v>986</v>
      </c>
      <c r="D203" s="467" t="s">
        <v>11440</v>
      </c>
      <c r="E203" s="468"/>
      <c r="F203" s="466" t="s">
        <v>986</v>
      </c>
      <c r="G203" s="468"/>
      <c r="H203" s="468"/>
      <c r="I203" s="469"/>
    </row>
    <row r="204" spans="1:9" ht="11.25" x14ac:dyDescent="0.2">
      <c r="A204" s="417"/>
      <c r="B204" s="465" t="s">
        <v>985</v>
      </c>
      <c r="C204" s="419" t="s">
        <v>986</v>
      </c>
      <c r="D204" s="420" t="s">
        <v>860</v>
      </c>
      <c r="E204" s="421"/>
      <c r="F204" s="422">
        <v>14</v>
      </c>
      <c r="G204" s="421"/>
      <c r="H204" s="421"/>
      <c r="I204" s="470"/>
    </row>
    <row r="205" spans="1:9" ht="11.25" x14ac:dyDescent="0.2">
      <c r="A205" s="471"/>
      <c r="B205" s="465" t="s">
        <v>985</v>
      </c>
      <c r="C205" s="472" t="s">
        <v>986</v>
      </c>
      <c r="D205" s="473" t="s">
        <v>988</v>
      </c>
      <c r="E205" s="474"/>
      <c r="F205" s="475">
        <v>60</v>
      </c>
      <c r="G205" s="474"/>
      <c r="H205" s="474"/>
      <c r="I205" s="476"/>
    </row>
    <row r="206" spans="1:9" ht="11.25" x14ac:dyDescent="0.2">
      <c r="A206" s="477"/>
      <c r="B206" s="465" t="s">
        <v>985</v>
      </c>
      <c r="C206" s="478" t="s">
        <v>986</v>
      </c>
      <c r="D206" s="479" t="s">
        <v>1023</v>
      </c>
      <c r="E206" s="480"/>
      <c r="F206" s="481">
        <v>828</v>
      </c>
      <c r="G206" s="480"/>
      <c r="H206" s="480"/>
      <c r="I206" s="482"/>
    </row>
    <row r="207" spans="1:9" ht="24.95" customHeight="1" x14ac:dyDescent="0.2">
      <c r="A207" s="167" t="s">
        <v>884</v>
      </c>
      <c r="B207" s="167" t="s">
        <v>1145</v>
      </c>
      <c r="C207" s="168" t="s">
        <v>5188</v>
      </c>
      <c r="D207" s="169" t="s">
        <v>5189</v>
      </c>
      <c r="E207" s="170" t="s">
        <v>125</v>
      </c>
      <c r="F207" s="171">
        <v>844.8</v>
      </c>
      <c r="G207" s="117"/>
      <c r="H207" s="172">
        <f>ROUND(G207*F207,2)</f>
        <v>0</v>
      </c>
      <c r="I207" s="458" t="s">
        <v>986</v>
      </c>
    </row>
    <row r="208" spans="1:9" ht="12" x14ac:dyDescent="0.2">
      <c r="A208" s="178"/>
      <c r="B208" s="221" t="s">
        <v>985</v>
      </c>
      <c r="C208" s="215"/>
      <c r="D208" s="214" t="s">
        <v>11441</v>
      </c>
      <c r="E208" s="215"/>
      <c r="F208" s="216">
        <v>844.8</v>
      </c>
      <c r="G208" s="215"/>
      <c r="H208" s="215"/>
      <c r="I208" s="457"/>
    </row>
    <row r="209" spans="1:9" ht="24.95" customHeight="1" x14ac:dyDescent="0.2">
      <c r="A209" s="167" t="s">
        <v>886</v>
      </c>
      <c r="B209" s="167" t="s">
        <v>1145</v>
      </c>
      <c r="C209" s="168" t="s">
        <v>5199</v>
      </c>
      <c r="D209" s="169" t="s">
        <v>5200</v>
      </c>
      <c r="E209" s="170" t="s">
        <v>125</v>
      </c>
      <c r="F209" s="171">
        <v>66</v>
      </c>
      <c r="G209" s="117"/>
      <c r="H209" s="172">
        <f>ROUND(G209*F209,2)</f>
        <v>0</v>
      </c>
      <c r="I209" s="458" t="s">
        <v>986</v>
      </c>
    </row>
    <row r="210" spans="1:9" ht="12" x14ac:dyDescent="0.2">
      <c r="A210" s="178"/>
      <c r="B210" s="221" t="s">
        <v>985</v>
      </c>
      <c r="C210" s="215"/>
      <c r="D210" s="214" t="s">
        <v>11442</v>
      </c>
      <c r="E210" s="215"/>
      <c r="F210" s="216">
        <v>66</v>
      </c>
      <c r="G210" s="215"/>
      <c r="H210" s="215"/>
      <c r="I210" s="457"/>
    </row>
    <row r="211" spans="1:9" ht="24.95" customHeight="1" x14ac:dyDescent="0.2">
      <c r="A211" s="278" t="s">
        <v>888</v>
      </c>
      <c r="B211" s="278" t="s">
        <v>979</v>
      </c>
      <c r="C211" s="279" t="s">
        <v>8051</v>
      </c>
      <c r="D211" s="280" t="s">
        <v>8052</v>
      </c>
      <c r="E211" s="281" t="s">
        <v>125</v>
      </c>
      <c r="F211" s="282">
        <v>66</v>
      </c>
      <c r="G211" s="67"/>
      <c r="H211" s="254">
        <f>ROUND(G211*F211,2)</f>
        <v>0</v>
      </c>
      <c r="I211" s="459" t="s">
        <v>982</v>
      </c>
    </row>
    <row r="212" spans="1:9" ht="12" x14ac:dyDescent="0.2">
      <c r="A212" s="175"/>
      <c r="B212" s="454" t="s">
        <v>983</v>
      </c>
      <c r="C212" s="209"/>
      <c r="D212" s="180" t="s">
        <v>8053</v>
      </c>
      <c r="E212" s="209"/>
      <c r="F212" s="209"/>
      <c r="G212" s="209"/>
      <c r="H212" s="209"/>
      <c r="I212" s="455"/>
    </row>
    <row r="213" spans="1:9" ht="12" x14ac:dyDescent="0.2">
      <c r="A213" s="177"/>
      <c r="B213" s="221" t="s">
        <v>985</v>
      </c>
      <c r="C213" s="210" t="s">
        <v>986</v>
      </c>
      <c r="D213" s="211" t="s">
        <v>8054</v>
      </c>
      <c r="E213" s="212"/>
      <c r="F213" s="210" t="s">
        <v>986</v>
      </c>
      <c r="G213" s="212"/>
      <c r="H213" s="212"/>
      <c r="I213" s="456"/>
    </row>
    <row r="214" spans="1:9" ht="12" x14ac:dyDescent="0.2">
      <c r="A214" s="177"/>
      <c r="B214" s="221" t="s">
        <v>985</v>
      </c>
      <c r="C214" s="210" t="s">
        <v>986</v>
      </c>
      <c r="D214" s="211" t="s">
        <v>11443</v>
      </c>
      <c r="E214" s="212"/>
      <c r="F214" s="210" t="s">
        <v>986</v>
      </c>
      <c r="G214" s="212"/>
      <c r="H214" s="212"/>
      <c r="I214" s="456"/>
    </row>
    <row r="215" spans="1:9" ht="12" x14ac:dyDescent="0.2">
      <c r="A215" s="178"/>
      <c r="B215" s="221" t="s">
        <v>985</v>
      </c>
      <c r="C215" s="213" t="s">
        <v>986</v>
      </c>
      <c r="D215" s="214" t="s">
        <v>904</v>
      </c>
      <c r="E215" s="215"/>
      <c r="F215" s="216">
        <v>38</v>
      </c>
      <c r="G215" s="215"/>
      <c r="H215" s="215"/>
      <c r="I215" s="457"/>
    </row>
    <row r="216" spans="1:9" ht="12" x14ac:dyDescent="0.2">
      <c r="A216" s="177"/>
      <c r="B216" s="221" t="s">
        <v>985</v>
      </c>
      <c r="C216" s="210" t="s">
        <v>986</v>
      </c>
      <c r="D216" s="211" t="s">
        <v>11444</v>
      </c>
      <c r="E216" s="212"/>
      <c r="F216" s="210" t="s">
        <v>986</v>
      </c>
      <c r="G216" s="212"/>
      <c r="H216" s="212"/>
      <c r="I216" s="456"/>
    </row>
    <row r="217" spans="1:9" ht="12" x14ac:dyDescent="0.2">
      <c r="A217" s="178"/>
      <c r="B217" s="221" t="s">
        <v>985</v>
      </c>
      <c r="C217" s="213" t="s">
        <v>986</v>
      </c>
      <c r="D217" s="214" t="s">
        <v>878</v>
      </c>
      <c r="E217" s="215"/>
      <c r="F217" s="216">
        <v>23</v>
      </c>
      <c r="G217" s="215"/>
      <c r="H217" s="215"/>
      <c r="I217" s="457"/>
    </row>
    <row r="218" spans="1:9" ht="12" x14ac:dyDescent="0.2">
      <c r="A218" s="177"/>
      <c r="B218" s="221" t="s">
        <v>985</v>
      </c>
      <c r="C218" s="210" t="s">
        <v>986</v>
      </c>
      <c r="D218" s="211" t="s">
        <v>11445</v>
      </c>
      <c r="E218" s="212"/>
      <c r="F218" s="210" t="s">
        <v>986</v>
      </c>
      <c r="G218" s="212"/>
      <c r="H218" s="212"/>
      <c r="I218" s="456"/>
    </row>
    <row r="219" spans="1:9" ht="12" x14ac:dyDescent="0.2">
      <c r="A219" s="178"/>
      <c r="B219" s="221" t="s">
        <v>985</v>
      </c>
      <c r="C219" s="213" t="s">
        <v>986</v>
      </c>
      <c r="D219" s="214" t="s">
        <v>44</v>
      </c>
      <c r="E219" s="215"/>
      <c r="F219" s="216">
        <v>5</v>
      </c>
      <c r="G219" s="215"/>
      <c r="H219" s="215"/>
      <c r="I219" s="457"/>
    </row>
    <row r="220" spans="1:9" ht="12" x14ac:dyDescent="0.2">
      <c r="A220" s="179"/>
      <c r="B220" s="221" t="s">
        <v>985</v>
      </c>
      <c r="C220" s="217" t="s">
        <v>986</v>
      </c>
      <c r="D220" s="218" t="s">
        <v>1023</v>
      </c>
      <c r="E220" s="219"/>
      <c r="F220" s="220">
        <v>66</v>
      </c>
      <c r="G220" s="219"/>
      <c r="H220" s="219"/>
      <c r="I220" s="460"/>
    </row>
    <row r="221" spans="1:9" ht="24.95" customHeight="1" x14ac:dyDescent="0.2">
      <c r="A221" s="167" t="s">
        <v>890</v>
      </c>
      <c r="B221" s="167" t="s">
        <v>1145</v>
      </c>
      <c r="C221" s="168" t="s">
        <v>8059</v>
      </c>
      <c r="D221" s="169" t="s">
        <v>8060</v>
      </c>
      <c r="E221" s="170" t="s">
        <v>125</v>
      </c>
      <c r="F221" s="171">
        <v>72.599999999999994</v>
      </c>
      <c r="G221" s="117"/>
      <c r="H221" s="172">
        <f>ROUND(G221*F221,2)</f>
        <v>0</v>
      </c>
      <c r="I221" s="458" t="s">
        <v>986</v>
      </c>
    </row>
    <row r="222" spans="1:9" ht="12" x14ac:dyDescent="0.2">
      <c r="A222" s="178"/>
      <c r="B222" s="221" t="s">
        <v>985</v>
      </c>
      <c r="C222" s="215"/>
      <c r="D222" s="214" t="s">
        <v>11446</v>
      </c>
      <c r="E222" s="215"/>
      <c r="F222" s="216">
        <v>72.599999999999994</v>
      </c>
      <c r="G222" s="215"/>
      <c r="H222" s="215"/>
      <c r="I222" s="457"/>
    </row>
    <row r="223" spans="1:9" ht="24.95" customHeight="1" x14ac:dyDescent="0.2">
      <c r="A223" s="278" t="s">
        <v>891</v>
      </c>
      <c r="B223" s="278" t="s">
        <v>979</v>
      </c>
      <c r="C223" s="279" t="s">
        <v>5203</v>
      </c>
      <c r="D223" s="280" t="s">
        <v>5204</v>
      </c>
      <c r="E223" s="281" t="s">
        <v>125</v>
      </c>
      <c r="F223" s="282">
        <v>4506</v>
      </c>
      <c r="G223" s="67"/>
      <c r="H223" s="254">
        <f>ROUND(G223*F223,2)</f>
        <v>0</v>
      </c>
      <c r="I223" s="459" t="s">
        <v>982</v>
      </c>
    </row>
    <row r="224" spans="1:9" ht="11.25" x14ac:dyDescent="0.2">
      <c r="A224" s="566"/>
      <c r="B224" s="569" t="s">
        <v>983</v>
      </c>
      <c r="C224" s="56"/>
      <c r="D224" s="166" t="s">
        <v>5205</v>
      </c>
      <c r="E224" s="56"/>
      <c r="F224" s="56"/>
      <c r="G224" s="56"/>
      <c r="H224" s="56"/>
      <c r="I224" s="310"/>
    </row>
    <row r="225" spans="1:9" ht="11.25" x14ac:dyDescent="0.2">
      <c r="A225" s="464"/>
      <c r="B225" s="465" t="s">
        <v>985</v>
      </c>
      <c r="C225" s="466" t="s">
        <v>986</v>
      </c>
      <c r="D225" s="467" t="s">
        <v>11447</v>
      </c>
      <c r="E225" s="468"/>
      <c r="F225" s="466" t="s">
        <v>986</v>
      </c>
      <c r="G225" s="468"/>
      <c r="H225" s="468"/>
      <c r="I225" s="469"/>
    </row>
    <row r="226" spans="1:9" ht="11.25" x14ac:dyDescent="0.2">
      <c r="A226" s="464"/>
      <c r="B226" s="465" t="s">
        <v>985</v>
      </c>
      <c r="C226" s="466" t="s">
        <v>986</v>
      </c>
      <c r="D226" s="467" t="s">
        <v>11448</v>
      </c>
      <c r="E226" s="468"/>
      <c r="F226" s="466" t="s">
        <v>986</v>
      </c>
      <c r="G226" s="468"/>
      <c r="H226" s="468"/>
      <c r="I226" s="469"/>
    </row>
    <row r="227" spans="1:9" ht="11.25" x14ac:dyDescent="0.2">
      <c r="A227" s="417"/>
      <c r="B227" s="465" t="s">
        <v>985</v>
      </c>
      <c r="C227" s="419" t="s">
        <v>986</v>
      </c>
      <c r="D227" s="420" t="s">
        <v>1192</v>
      </c>
      <c r="E227" s="421"/>
      <c r="F227" s="422">
        <v>52</v>
      </c>
      <c r="G227" s="421"/>
      <c r="H227" s="421"/>
      <c r="I227" s="470"/>
    </row>
    <row r="228" spans="1:9" ht="11.25" x14ac:dyDescent="0.2">
      <c r="A228" s="464"/>
      <c r="B228" s="465" t="s">
        <v>985</v>
      </c>
      <c r="C228" s="466" t="s">
        <v>986</v>
      </c>
      <c r="D228" s="467" t="s">
        <v>11449</v>
      </c>
      <c r="E228" s="468"/>
      <c r="F228" s="466" t="s">
        <v>986</v>
      </c>
      <c r="G228" s="468"/>
      <c r="H228" s="468"/>
      <c r="I228" s="469"/>
    </row>
    <row r="229" spans="1:9" ht="11.25" x14ac:dyDescent="0.2">
      <c r="A229" s="417"/>
      <c r="B229" s="465" t="s">
        <v>985</v>
      </c>
      <c r="C229" s="419" t="s">
        <v>986</v>
      </c>
      <c r="D229" s="420" t="s">
        <v>1192</v>
      </c>
      <c r="E229" s="421"/>
      <c r="F229" s="422">
        <v>52</v>
      </c>
      <c r="G229" s="421"/>
      <c r="H229" s="421"/>
      <c r="I229" s="470"/>
    </row>
    <row r="230" spans="1:9" ht="11.25" x14ac:dyDescent="0.2">
      <c r="A230" s="464"/>
      <c r="B230" s="465" t="s">
        <v>985</v>
      </c>
      <c r="C230" s="466" t="s">
        <v>986</v>
      </c>
      <c r="D230" s="467" t="s">
        <v>11450</v>
      </c>
      <c r="E230" s="468"/>
      <c r="F230" s="466" t="s">
        <v>986</v>
      </c>
      <c r="G230" s="468"/>
      <c r="H230" s="468"/>
      <c r="I230" s="469"/>
    </row>
    <row r="231" spans="1:9" ht="11.25" x14ac:dyDescent="0.2">
      <c r="A231" s="417"/>
      <c r="B231" s="465" t="s">
        <v>985</v>
      </c>
      <c r="C231" s="419" t="s">
        <v>986</v>
      </c>
      <c r="D231" s="420" t="s">
        <v>1192</v>
      </c>
      <c r="E231" s="421"/>
      <c r="F231" s="422">
        <v>52</v>
      </c>
      <c r="G231" s="421"/>
      <c r="H231" s="421"/>
      <c r="I231" s="470"/>
    </row>
    <row r="232" spans="1:9" ht="11.25" x14ac:dyDescent="0.2">
      <c r="A232" s="464"/>
      <c r="B232" s="465" t="s">
        <v>985</v>
      </c>
      <c r="C232" s="466" t="s">
        <v>986</v>
      </c>
      <c r="D232" s="467" t="s">
        <v>11451</v>
      </c>
      <c r="E232" s="468"/>
      <c r="F232" s="466" t="s">
        <v>986</v>
      </c>
      <c r="G232" s="468"/>
      <c r="H232" s="468"/>
      <c r="I232" s="469"/>
    </row>
    <row r="233" spans="1:9" ht="11.25" x14ac:dyDescent="0.2">
      <c r="A233" s="417"/>
      <c r="B233" s="465" t="s">
        <v>985</v>
      </c>
      <c r="C233" s="419" t="s">
        <v>986</v>
      </c>
      <c r="D233" s="420" t="s">
        <v>1192</v>
      </c>
      <c r="E233" s="421"/>
      <c r="F233" s="422">
        <v>52</v>
      </c>
      <c r="G233" s="421"/>
      <c r="H233" s="421"/>
      <c r="I233" s="470"/>
    </row>
    <row r="234" spans="1:9" ht="11.25" x14ac:dyDescent="0.2">
      <c r="A234" s="464"/>
      <c r="B234" s="465" t="s">
        <v>985</v>
      </c>
      <c r="C234" s="466" t="s">
        <v>986</v>
      </c>
      <c r="D234" s="467" t="s">
        <v>11452</v>
      </c>
      <c r="E234" s="468"/>
      <c r="F234" s="466" t="s">
        <v>986</v>
      </c>
      <c r="G234" s="468"/>
      <c r="H234" s="468"/>
      <c r="I234" s="469"/>
    </row>
    <row r="235" spans="1:9" ht="11.25" x14ac:dyDescent="0.2">
      <c r="A235" s="417"/>
      <c r="B235" s="465" t="s">
        <v>985</v>
      </c>
      <c r="C235" s="419" t="s">
        <v>986</v>
      </c>
      <c r="D235" s="420" t="s">
        <v>1192</v>
      </c>
      <c r="E235" s="421"/>
      <c r="F235" s="422">
        <v>52</v>
      </c>
      <c r="G235" s="421"/>
      <c r="H235" s="421"/>
      <c r="I235" s="470"/>
    </row>
    <row r="236" spans="1:9" ht="11.25" x14ac:dyDescent="0.2">
      <c r="A236" s="471"/>
      <c r="B236" s="465" t="s">
        <v>985</v>
      </c>
      <c r="C236" s="472" t="s">
        <v>986</v>
      </c>
      <c r="D236" s="473" t="s">
        <v>988</v>
      </c>
      <c r="E236" s="474"/>
      <c r="F236" s="475">
        <v>260</v>
      </c>
      <c r="G236" s="474"/>
      <c r="H236" s="474"/>
      <c r="I236" s="476"/>
    </row>
    <row r="237" spans="1:9" ht="11.25" x14ac:dyDescent="0.2">
      <c r="A237" s="464"/>
      <c r="B237" s="465" t="s">
        <v>985</v>
      </c>
      <c r="C237" s="466" t="s">
        <v>986</v>
      </c>
      <c r="D237" s="467" t="s">
        <v>11453</v>
      </c>
      <c r="E237" s="468"/>
      <c r="F237" s="466" t="s">
        <v>986</v>
      </c>
      <c r="G237" s="468"/>
      <c r="H237" s="468"/>
      <c r="I237" s="469"/>
    </row>
    <row r="238" spans="1:9" ht="11.25" x14ac:dyDescent="0.2">
      <c r="A238" s="464"/>
      <c r="B238" s="465" t="s">
        <v>985</v>
      </c>
      <c r="C238" s="466" t="s">
        <v>986</v>
      </c>
      <c r="D238" s="467" t="s">
        <v>11454</v>
      </c>
      <c r="E238" s="468"/>
      <c r="F238" s="466" t="s">
        <v>986</v>
      </c>
      <c r="G238" s="468"/>
      <c r="H238" s="468"/>
      <c r="I238" s="469"/>
    </row>
    <row r="239" spans="1:9" ht="11.25" x14ac:dyDescent="0.2">
      <c r="A239" s="417"/>
      <c r="B239" s="465" t="s">
        <v>985</v>
      </c>
      <c r="C239" s="419" t="s">
        <v>986</v>
      </c>
      <c r="D239" s="420" t="s">
        <v>46</v>
      </c>
      <c r="E239" s="421"/>
      <c r="F239" s="422">
        <v>61</v>
      </c>
      <c r="G239" s="421"/>
      <c r="H239" s="421"/>
      <c r="I239" s="470"/>
    </row>
    <row r="240" spans="1:9" ht="11.25" x14ac:dyDescent="0.2">
      <c r="A240" s="464"/>
      <c r="B240" s="465" t="s">
        <v>985</v>
      </c>
      <c r="C240" s="466" t="s">
        <v>986</v>
      </c>
      <c r="D240" s="467" t="s">
        <v>11455</v>
      </c>
      <c r="E240" s="468"/>
      <c r="F240" s="466" t="s">
        <v>986</v>
      </c>
      <c r="G240" s="468"/>
      <c r="H240" s="468"/>
      <c r="I240" s="469"/>
    </row>
    <row r="241" spans="1:9" ht="11.25" x14ac:dyDescent="0.2">
      <c r="A241" s="417"/>
      <c r="B241" s="465" t="s">
        <v>985</v>
      </c>
      <c r="C241" s="419" t="s">
        <v>986</v>
      </c>
      <c r="D241" s="420" t="s">
        <v>1253</v>
      </c>
      <c r="E241" s="421"/>
      <c r="F241" s="422">
        <v>66</v>
      </c>
      <c r="G241" s="421"/>
      <c r="H241" s="421"/>
      <c r="I241" s="470"/>
    </row>
    <row r="242" spans="1:9" ht="11.25" x14ac:dyDescent="0.2">
      <c r="A242" s="464"/>
      <c r="B242" s="465" t="s">
        <v>985</v>
      </c>
      <c r="C242" s="466" t="s">
        <v>986</v>
      </c>
      <c r="D242" s="467" t="s">
        <v>11456</v>
      </c>
      <c r="E242" s="468"/>
      <c r="F242" s="466" t="s">
        <v>986</v>
      </c>
      <c r="G242" s="468"/>
      <c r="H242" s="468"/>
      <c r="I242" s="469"/>
    </row>
    <row r="243" spans="1:9" ht="11.25" x14ac:dyDescent="0.2">
      <c r="A243" s="417"/>
      <c r="B243" s="465" t="s">
        <v>985</v>
      </c>
      <c r="C243" s="419" t="s">
        <v>986</v>
      </c>
      <c r="D243" s="420" t="s">
        <v>1216</v>
      </c>
      <c r="E243" s="421"/>
      <c r="F243" s="422">
        <v>57</v>
      </c>
      <c r="G243" s="421"/>
      <c r="H243" s="421"/>
      <c r="I243" s="470"/>
    </row>
    <row r="244" spans="1:9" ht="11.25" x14ac:dyDescent="0.2">
      <c r="A244" s="464"/>
      <c r="B244" s="465" t="s">
        <v>985</v>
      </c>
      <c r="C244" s="466" t="s">
        <v>986</v>
      </c>
      <c r="D244" s="467" t="s">
        <v>11457</v>
      </c>
      <c r="E244" s="468"/>
      <c r="F244" s="466" t="s">
        <v>986</v>
      </c>
      <c r="G244" s="468"/>
      <c r="H244" s="468"/>
      <c r="I244" s="469"/>
    </row>
    <row r="245" spans="1:9" ht="11.25" x14ac:dyDescent="0.2">
      <c r="A245" s="417"/>
      <c r="B245" s="465" t="s">
        <v>985</v>
      </c>
      <c r="C245" s="419" t="s">
        <v>986</v>
      </c>
      <c r="D245" s="420" t="s">
        <v>48</v>
      </c>
      <c r="E245" s="421"/>
      <c r="F245" s="422">
        <v>62</v>
      </c>
      <c r="G245" s="421"/>
      <c r="H245" s="421"/>
      <c r="I245" s="470"/>
    </row>
    <row r="246" spans="1:9" ht="11.25" x14ac:dyDescent="0.2">
      <c r="A246" s="464"/>
      <c r="B246" s="465" t="s">
        <v>985</v>
      </c>
      <c r="C246" s="466" t="s">
        <v>986</v>
      </c>
      <c r="D246" s="467" t="s">
        <v>11458</v>
      </c>
      <c r="E246" s="468"/>
      <c r="F246" s="466" t="s">
        <v>986</v>
      </c>
      <c r="G246" s="468"/>
      <c r="H246" s="468"/>
      <c r="I246" s="469"/>
    </row>
    <row r="247" spans="1:9" ht="11.25" x14ac:dyDescent="0.2">
      <c r="A247" s="417"/>
      <c r="B247" s="465" t="s">
        <v>985</v>
      </c>
      <c r="C247" s="419" t="s">
        <v>986</v>
      </c>
      <c r="D247" s="420" t="s">
        <v>1197</v>
      </c>
      <c r="E247" s="421"/>
      <c r="F247" s="422">
        <v>53</v>
      </c>
      <c r="G247" s="421"/>
      <c r="H247" s="421"/>
      <c r="I247" s="470"/>
    </row>
    <row r="248" spans="1:9" ht="11.25" x14ac:dyDescent="0.2">
      <c r="A248" s="464"/>
      <c r="B248" s="465" t="s">
        <v>985</v>
      </c>
      <c r="C248" s="466" t="s">
        <v>986</v>
      </c>
      <c r="D248" s="467" t="s">
        <v>11459</v>
      </c>
      <c r="E248" s="468"/>
      <c r="F248" s="466" t="s">
        <v>986</v>
      </c>
      <c r="G248" s="468"/>
      <c r="H248" s="468"/>
      <c r="I248" s="469"/>
    </row>
    <row r="249" spans="1:9" ht="11.25" x14ac:dyDescent="0.2">
      <c r="A249" s="417"/>
      <c r="B249" s="465" t="s">
        <v>985</v>
      </c>
      <c r="C249" s="419" t="s">
        <v>986</v>
      </c>
      <c r="D249" s="420" t="s">
        <v>1220</v>
      </c>
      <c r="E249" s="421"/>
      <c r="F249" s="422">
        <v>58</v>
      </c>
      <c r="G249" s="421"/>
      <c r="H249" s="421"/>
      <c r="I249" s="470"/>
    </row>
    <row r="250" spans="1:9" ht="11.25" x14ac:dyDescent="0.2">
      <c r="A250" s="464"/>
      <c r="B250" s="465" t="s">
        <v>985</v>
      </c>
      <c r="C250" s="466" t="s">
        <v>986</v>
      </c>
      <c r="D250" s="467" t="s">
        <v>11460</v>
      </c>
      <c r="E250" s="468"/>
      <c r="F250" s="466" t="s">
        <v>986</v>
      </c>
      <c r="G250" s="468"/>
      <c r="H250" s="468"/>
      <c r="I250" s="469"/>
    </row>
    <row r="251" spans="1:9" ht="11.25" x14ac:dyDescent="0.2">
      <c r="A251" s="417"/>
      <c r="B251" s="465" t="s">
        <v>985</v>
      </c>
      <c r="C251" s="419" t="s">
        <v>986</v>
      </c>
      <c r="D251" s="420" t="s">
        <v>1192</v>
      </c>
      <c r="E251" s="421"/>
      <c r="F251" s="422">
        <v>52</v>
      </c>
      <c r="G251" s="421"/>
      <c r="H251" s="421"/>
      <c r="I251" s="470"/>
    </row>
    <row r="252" spans="1:9" ht="11.25" x14ac:dyDescent="0.2">
      <c r="A252" s="464"/>
      <c r="B252" s="465" t="s">
        <v>985</v>
      </c>
      <c r="C252" s="466" t="s">
        <v>986</v>
      </c>
      <c r="D252" s="467" t="s">
        <v>11461</v>
      </c>
      <c r="E252" s="468"/>
      <c r="F252" s="466" t="s">
        <v>986</v>
      </c>
      <c r="G252" s="468"/>
      <c r="H252" s="468"/>
      <c r="I252" s="469"/>
    </row>
    <row r="253" spans="1:9" ht="11.25" x14ac:dyDescent="0.2">
      <c r="A253" s="417"/>
      <c r="B253" s="465" t="s">
        <v>985</v>
      </c>
      <c r="C253" s="419" t="s">
        <v>986</v>
      </c>
      <c r="D253" s="420" t="s">
        <v>1203</v>
      </c>
      <c r="E253" s="421"/>
      <c r="F253" s="422">
        <v>54</v>
      </c>
      <c r="G253" s="421"/>
      <c r="H253" s="421"/>
      <c r="I253" s="470"/>
    </row>
    <row r="254" spans="1:9" ht="11.25" x14ac:dyDescent="0.2">
      <c r="A254" s="464"/>
      <c r="B254" s="465" t="s">
        <v>985</v>
      </c>
      <c r="C254" s="466" t="s">
        <v>986</v>
      </c>
      <c r="D254" s="467" t="s">
        <v>11462</v>
      </c>
      <c r="E254" s="468"/>
      <c r="F254" s="466" t="s">
        <v>986</v>
      </c>
      <c r="G254" s="468"/>
      <c r="H254" s="468"/>
      <c r="I254" s="469"/>
    </row>
    <row r="255" spans="1:9" ht="11.25" x14ac:dyDescent="0.2">
      <c r="A255" s="417"/>
      <c r="B255" s="465" t="s">
        <v>985</v>
      </c>
      <c r="C255" s="419" t="s">
        <v>986</v>
      </c>
      <c r="D255" s="420" t="s">
        <v>1216</v>
      </c>
      <c r="E255" s="421"/>
      <c r="F255" s="422">
        <v>57</v>
      </c>
      <c r="G255" s="421"/>
      <c r="H255" s="421"/>
      <c r="I255" s="470"/>
    </row>
    <row r="256" spans="1:9" ht="11.25" x14ac:dyDescent="0.2">
      <c r="A256" s="464"/>
      <c r="B256" s="465" t="s">
        <v>985</v>
      </c>
      <c r="C256" s="466" t="s">
        <v>986</v>
      </c>
      <c r="D256" s="467" t="s">
        <v>11463</v>
      </c>
      <c r="E256" s="468"/>
      <c r="F256" s="466" t="s">
        <v>986</v>
      </c>
      <c r="G256" s="468"/>
      <c r="H256" s="468"/>
      <c r="I256" s="469"/>
    </row>
    <row r="257" spans="1:9" ht="11.25" x14ac:dyDescent="0.2">
      <c r="A257" s="417"/>
      <c r="B257" s="465" t="s">
        <v>985</v>
      </c>
      <c r="C257" s="419" t="s">
        <v>986</v>
      </c>
      <c r="D257" s="420" t="s">
        <v>1224</v>
      </c>
      <c r="E257" s="421"/>
      <c r="F257" s="422">
        <v>59</v>
      </c>
      <c r="G257" s="421"/>
      <c r="H257" s="421"/>
      <c r="I257" s="470"/>
    </row>
    <row r="258" spans="1:9" ht="11.25" x14ac:dyDescent="0.2">
      <c r="A258" s="464"/>
      <c r="B258" s="465" t="s">
        <v>985</v>
      </c>
      <c r="C258" s="466" t="s">
        <v>986</v>
      </c>
      <c r="D258" s="467" t="s">
        <v>11464</v>
      </c>
      <c r="E258" s="468"/>
      <c r="F258" s="466" t="s">
        <v>986</v>
      </c>
      <c r="G258" s="468"/>
      <c r="H258" s="468"/>
      <c r="I258" s="469"/>
    </row>
    <row r="259" spans="1:9" ht="11.25" x14ac:dyDescent="0.2">
      <c r="A259" s="417"/>
      <c r="B259" s="465" t="s">
        <v>985</v>
      </c>
      <c r="C259" s="419" t="s">
        <v>986</v>
      </c>
      <c r="D259" s="420" t="s">
        <v>1180</v>
      </c>
      <c r="E259" s="421"/>
      <c r="F259" s="422">
        <v>49</v>
      </c>
      <c r="G259" s="421"/>
      <c r="H259" s="421"/>
      <c r="I259" s="470"/>
    </row>
    <row r="260" spans="1:9" ht="11.25" x14ac:dyDescent="0.2">
      <c r="A260" s="464"/>
      <c r="B260" s="465" t="s">
        <v>985</v>
      </c>
      <c r="C260" s="466" t="s">
        <v>986</v>
      </c>
      <c r="D260" s="467" t="s">
        <v>11465</v>
      </c>
      <c r="E260" s="468"/>
      <c r="F260" s="466" t="s">
        <v>986</v>
      </c>
      <c r="G260" s="468"/>
      <c r="H260" s="468"/>
      <c r="I260" s="469"/>
    </row>
    <row r="261" spans="1:9" ht="11.25" x14ac:dyDescent="0.2">
      <c r="A261" s="417"/>
      <c r="B261" s="465" t="s">
        <v>985</v>
      </c>
      <c r="C261" s="419" t="s">
        <v>986</v>
      </c>
      <c r="D261" s="420" t="s">
        <v>1188</v>
      </c>
      <c r="E261" s="421"/>
      <c r="F261" s="422">
        <v>51</v>
      </c>
      <c r="G261" s="421"/>
      <c r="H261" s="421"/>
      <c r="I261" s="470"/>
    </row>
    <row r="262" spans="1:9" ht="11.25" x14ac:dyDescent="0.2">
      <c r="A262" s="464"/>
      <c r="B262" s="465" t="s">
        <v>985</v>
      </c>
      <c r="C262" s="466" t="s">
        <v>986</v>
      </c>
      <c r="D262" s="467" t="s">
        <v>11466</v>
      </c>
      <c r="E262" s="468"/>
      <c r="F262" s="466" t="s">
        <v>986</v>
      </c>
      <c r="G262" s="468"/>
      <c r="H262" s="468"/>
      <c r="I262" s="469"/>
    </row>
    <row r="263" spans="1:9" ht="11.25" x14ac:dyDescent="0.2">
      <c r="A263" s="417"/>
      <c r="B263" s="465" t="s">
        <v>985</v>
      </c>
      <c r="C263" s="419" t="s">
        <v>986</v>
      </c>
      <c r="D263" s="420" t="s">
        <v>1180</v>
      </c>
      <c r="E263" s="421"/>
      <c r="F263" s="422">
        <v>49</v>
      </c>
      <c r="G263" s="421"/>
      <c r="H263" s="421"/>
      <c r="I263" s="470"/>
    </row>
    <row r="264" spans="1:9" ht="11.25" x14ac:dyDescent="0.2">
      <c r="A264" s="471"/>
      <c r="B264" s="465" t="s">
        <v>985</v>
      </c>
      <c r="C264" s="472" t="s">
        <v>986</v>
      </c>
      <c r="D264" s="473" t="s">
        <v>988</v>
      </c>
      <c r="E264" s="474"/>
      <c r="F264" s="475">
        <v>728</v>
      </c>
      <c r="G264" s="474"/>
      <c r="H264" s="474"/>
      <c r="I264" s="476"/>
    </row>
    <row r="265" spans="1:9" ht="11.25" x14ac:dyDescent="0.2">
      <c r="A265" s="464"/>
      <c r="B265" s="465" t="s">
        <v>985</v>
      </c>
      <c r="C265" s="466" t="s">
        <v>986</v>
      </c>
      <c r="D265" s="467" t="s">
        <v>11467</v>
      </c>
      <c r="E265" s="468"/>
      <c r="F265" s="466" t="s">
        <v>986</v>
      </c>
      <c r="G265" s="468"/>
      <c r="H265" s="468"/>
      <c r="I265" s="469"/>
    </row>
    <row r="266" spans="1:9" ht="11.25" x14ac:dyDescent="0.2">
      <c r="A266" s="464"/>
      <c r="B266" s="465" t="s">
        <v>985</v>
      </c>
      <c r="C266" s="466" t="s">
        <v>986</v>
      </c>
      <c r="D266" s="467" t="s">
        <v>11468</v>
      </c>
      <c r="E266" s="468"/>
      <c r="F266" s="466" t="s">
        <v>986</v>
      </c>
      <c r="G266" s="468"/>
      <c r="H266" s="468"/>
      <c r="I266" s="469"/>
    </row>
    <row r="267" spans="1:9" ht="11.25" x14ac:dyDescent="0.2">
      <c r="A267" s="417"/>
      <c r="B267" s="465" t="s">
        <v>985</v>
      </c>
      <c r="C267" s="419" t="s">
        <v>986</v>
      </c>
      <c r="D267" s="420" t="s">
        <v>44</v>
      </c>
      <c r="E267" s="421"/>
      <c r="F267" s="422">
        <v>5</v>
      </c>
      <c r="G267" s="421"/>
      <c r="H267" s="421"/>
      <c r="I267" s="470"/>
    </row>
    <row r="268" spans="1:9" ht="11.25" x14ac:dyDescent="0.2">
      <c r="A268" s="464"/>
      <c r="B268" s="465" t="s">
        <v>985</v>
      </c>
      <c r="C268" s="466" t="s">
        <v>986</v>
      </c>
      <c r="D268" s="467" t="s">
        <v>11469</v>
      </c>
      <c r="E268" s="468"/>
      <c r="F268" s="466" t="s">
        <v>986</v>
      </c>
      <c r="G268" s="468"/>
      <c r="H268" s="468"/>
      <c r="I268" s="469"/>
    </row>
    <row r="269" spans="1:9" ht="11.25" x14ac:dyDescent="0.2">
      <c r="A269" s="417"/>
      <c r="B269" s="465" t="s">
        <v>985</v>
      </c>
      <c r="C269" s="419" t="s">
        <v>986</v>
      </c>
      <c r="D269" s="420" t="s">
        <v>44</v>
      </c>
      <c r="E269" s="421"/>
      <c r="F269" s="422">
        <v>5</v>
      </c>
      <c r="G269" s="421"/>
      <c r="H269" s="421"/>
      <c r="I269" s="470"/>
    </row>
    <row r="270" spans="1:9" ht="11.25" x14ac:dyDescent="0.2">
      <c r="A270" s="464"/>
      <c r="B270" s="465" t="s">
        <v>985</v>
      </c>
      <c r="C270" s="466" t="s">
        <v>986</v>
      </c>
      <c r="D270" s="467" t="s">
        <v>11470</v>
      </c>
      <c r="E270" s="468"/>
      <c r="F270" s="466" t="s">
        <v>986</v>
      </c>
      <c r="G270" s="468"/>
      <c r="H270" s="468"/>
      <c r="I270" s="469"/>
    </row>
    <row r="271" spans="1:9" ht="11.25" x14ac:dyDescent="0.2">
      <c r="A271" s="417"/>
      <c r="B271" s="465" t="s">
        <v>985</v>
      </c>
      <c r="C271" s="419" t="s">
        <v>986</v>
      </c>
      <c r="D271" s="420" t="s">
        <v>1016</v>
      </c>
      <c r="E271" s="421"/>
      <c r="F271" s="422">
        <v>8</v>
      </c>
      <c r="G271" s="421"/>
      <c r="H271" s="421"/>
      <c r="I271" s="470"/>
    </row>
    <row r="272" spans="1:9" ht="11.25" x14ac:dyDescent="0.2">
      <c r="A272" s="464"/>
      <c r="B272" s="465" t="s">
        <v>985</v>
      </c>
      <c r="C272" s="466" t="s">
        <v>986</v>
      </c>
      <c r="D272" s="467" t="s">
        <v>11471</v>
      </c>
      <c r="E272" s="468"/>
      <c r="F272" s="466" t="s">
        <v>986</v>
      </c>
      <c r="G272" s="468"/>
      <c r="H272" s="468"/>
      <c r="I272" s="469"/>
    </row>
    <row r="273" spans="1:9" ht="11.25" x14ac:dyDescent="0.2">
      <c r="A273" s="417"/>
      <c r="B273" s="465" t="s">
        <v>985</v>
      </c>
      <c r="C273" s="419" t="s">
        <v>986</v>
      </c>
      <c r="D273" s="420" t="s">
        <v>854</v>
      </c>
      <c r="E273" s="421"/>
      <c r="F273" s="422">
        <v>11</v>
      </c>
      <c r="G273" s="421"/>
      <c r="H273" s="421"/>
      <c r="I273" s="470"/>
    </row>
    <row r="274" spans="1:9" ht="11.25" x14ac:dyDescent="0.2">
      <c r="A274" s="464"/>
      <c r="B274" s="465" t="s">
        <v>985</v>
      </c>
      <c r="C274" s="466" t="s">
        <v>986</v>
      </c>
      <c r="D274" s="467" t="s">
        <v>11472</v>
      </c>
      <c r="E274" s="468"/>
      <c r="F274" s="466" t="s">
        <v>986</v>
      </c>
      <c r="G274" s="468"/>
      <c r="H274" s="468"/>
      <c r="I274" s="469"/>
    </row>
    <row r="275" spans="1:9" ht="11.25" x14ac:dyDescent="0.2">
      <c r="A275" s="417"/>
      <c r="B275" s="465" t="s">
        <v>985</v>
      </c>
      <c r="C275" s="419" t="s">
        <v>986</v>
      </c>
      <c r="D275" s="420" t="s">
        <v>854</v>
      </c>
      <c r="E275" s="421"/>
      <c r="F275" s="422">
        <v>11</v>
      </c>
      <c r="G275" s="421"/>
      <c r="H275" s="421"/>
      <c r="I275" s="470"/>
    </row>
    <row r="276" spans="1:9" ht="11.25" x14ac:dyDescent="0.2">
      <c r="A276" s="464"/>
      <c r="B276" s="465" t="s">
        <v>985</v>
      </c>
      <c r="C276" s="466" t="s">
        <v>986</v>
      </c>
      <c r="D276" s="467" t="s">
        <v>11473</v>
      </c>
      <c r="E276" s="468"/>
      <c r="F276" s="466" t="s">
        <v>986</v>
      </c>
      <c r="G276" s="468"/>
      <c r="H276" s="468"/>
      <c r="I276" s="469"/>
    </row>
    <row r="277" spans="1:9" ht="11.25" x14ac:dyDescent="0.2">
      <c r="A277" s="417"/>
      <c r="B277" s="465" t="s">
        <v>985</v>
      </c>
      <c r="C277" s="419" t="s">
        <v>986</v>
      </c>
      <c r="D277" s="420" t="s">
        <v>906</v>
      </c>
      <c r="E277" s="421"/>
      <c r="F277" s="422">
        <v>39</v>
      </c>
      <c r="G277" s="421"/>
      <c r="H277" s="421"/>
      <c r="I277" s="470"/>
    </row>
    <row r="278" spans="1:9" ht="11.25" x14ac:dyDescent="0.2">
      <c r="A278" s="464"/>
      <c r="B278" s="465" t="s">
        <v>985</v>
      </c>
      <c r="C278" s="466" t="s">
        <v>986</v>
      </c>
      <c r="D278" s="467" t="s">
        <v>11474</v>
      </c>
      <c r="E278" s="468"/>
      <c r="F278" s="466" t="s">
        <v>986</v>
      </c>
      <c r="G278" s="468"/>
      <c r="H278" s="468"/>
      <c r="I278" s="469"/>
    </row>
    <row r="279" spans="1:9" ht="11.25" x14ac:dyDescent="0.2">
      <c r="A279" s="417"/>
      <c r="B279" s="465" t="s">
        <v>985</v>
      </c>
      <c r="C279" s="419" t="s">
        <v>986</v>
      </c>
      <c r="D279" s="420" t="s">
        <v>906</v>
      </c>
      <c r="E279" s="421"/>
      <c r="F279" s="422">
        <v>39</v>
      </c>
      <c r="G279" s="421"/>
      <c r="H279" s="421"/>
      <c r="I279" s="470"/>
    </row>
    <row r="280" spans="1:9" ht="11.25" x14ac:dyDescent="0.2">
      <c r="A280" s="464"/>
      <c r="B280" s="465" t="s">
        <v>985</v>
      </c>
      <c r="C280" s="466" t="s">
        <v>986</v>
      </c>
      <c r="D280" s="467" t="s">
        <v>11475</v>
      </c>
      <c r="E280" s="468"/>
      <c r="F280" s="466" t="s">
        <v>986</v>
      </c>
      <c r="G280" s="468"/>
      <c r="H280" s="468"/>
      <c r="I280" s="469"/>
    </row>
    <row r="281" spans="1:9" ht="11.25" x14ac:dyDescent="0.2">
      <c r="A281" s="417"/>
      <c r="B281" s="465" t="s">
        <v>985</v>
      </c>
      <c r="C281" s="419" t="s">
        <v>986</v>
      </c>
      <c r="D281" s="420" t="s">
        <v>891</v>
      </c>
      <c r="E281" s="421"/>
      <c r="F281" s="422">
        <v>30</v>
      </c>
      <c r="G281" s="421"/>
      <c r="H281" s="421"/>
      <c r="I281" s="470"/>
    </row>
    <row r="282" spans="1:9" ht="11.25" x14ac:dyDescent="0.2">
      <c r="A282" s="464"/>
      <c r="B282" s="465" t="s">
        <v>985</v>
      </c>
      <c r="C282" s="466" t="s">
        <v>986</v>
      </c>
      <c r="D282" s="467" t="s">
        <v>11476</v>
      </c>
      <c r="E282" s="468"/>
      <c r="F282" s="466" t="s">
        <v>986</v>
      </c>
      <c r="G282" s="468"/>
      <c r="H282" s="468"/>
      <c r="I282" s="469"/>
    </row>
    <row r="283" spans="1:9" ht="11.25" x14ac:dyDescent="0.2">
      <c r="A283" s="417"/>
      <c r="B283" s="465" t="s">
        <v>985</v>
      </c>
      <c r="C283" s="419" t="s">
        <v>986</v>
      </c>
      <c r="D283" s="420" t="s">
        <v>891</v>
      </c>
      <c r="E283" s="421"/>
      <c r="F283" s="422">
        <v>30</v>
      </c>
      <c r="G283" s="421"/>
      <c r="H283" s="421"/>
      <c r="I283" s="470"/>
    </row>
    <row r="284" spans="1:9" ht="11.25" x14ac:dyDescent="0.2">
      <c r="A284" s="464"/>
      <c r="B284" s="465" t="s">
        <v>985</v>
      </c>
      <c r="C284" s="466" t="s">
        <v>986</v>
      </c>
      <c r="D284" s="467" t="s">
        <v>11477</v>
      </c>
      <c r="E284" s="468"/>
      <c r="F284" s="466" t="s">
        <v>986</v>
      </c>
      <c r="G284" s="468"/>
      <c r="H284" s="468"/>
      <c r="I284" s="469"/>
    </row>
    <row r="285" spans="1:9" ht="11.25" x14ac:dyDescent="0.2">
      <c r="A285" s="417"/>
      <c r="B285" s="465" t="s">
        <v>985</v>
      </c>
      <c r="C285" s="419" t="s">
        <v>986</v>
      </c>
      <c r="D285" s="420" t="s">
        <v>891</v>
      </c>
      <c r="E285" s="421"/>
      <c r="F285" s="422">
        <v>30</v>
      </c>
      <c r="G285" s="421"/>
      <c r="H285" s="421"/>
      <c r="I285" s="470"/>
    </row>
    <row r="286" spans="1:9" ht="11.25" x14ac:dyDescent="0.2">
      <c r="A286" s="464"/>
      <c r="B286" s="465" t="s">
        <v>985</v>
      </c>
      <c r="C286" s="466" t="s">
        <v>986</v>
      </c>
      <c r="D286" s="467" t="s">
        <v>11478</v>
      </c>
      <c r="E286" s="468"/>
      <c r="F286" s="466" t="s">
        <v>986</v>
      </c>
      <c r="G286" s="468"/>
      <c r="H286" s="468"/>
      <c r="I286" s="469"/>
    </row>
    <row r="287" spans="1:9" ht="11.25" x14ac:dyDescent="0.2">
      <c r="A287" s="417"/>
      <c r="B287" s="465" t="s">
        <v>985</v>
      </c>
      <c r="C287" s="419" t="s">
        <v>986</v>
      </c>
      <c r="D287" s="420" t="s">
        <v>891</v>
      </c>
      <c r="E287" s="421"/>
      <c r="F287" s="422">
        <v>30</v>
      </c>
      <c r="G287" s="421"/>
      <c r="H287" s="421"/>
      <c r="I287" s="470"/>
    </row>
    <row r="288" spans="1:9" ht="11.25" x14ac:dyDescent="0.2">
      <c r="A288" s="464"/>
      <c r="B288" s="465" t="s">
        <v>985</v>
      </c>
      <c r="C288" s="466" t="s">
        <v>986</v>
      </c>
      <c r="D288" s="467" t="s">
        <v>11479</v>
      </c>
      <c r="E288" s="468"/>
      <c r="F288" s="466" t="s">
        <v>986</v>
      </c>
      <c r="G288" s="468"/>
      <c r="H288" s="468"/>
      <c r="I288" s="469"/>
    </row>
    <row r="289" spans="1:9" ht="11.25" x14ac:dyDescent="0.2">
      <c r="A289" s="417"/>
      <c r="B289" s="465" t="s">
        <v>985</v>
      </c>
      <c r="C289" s="419" t="s">
        <v>986</v>
      </c>
      <c r="D289" s="420" t="s">
        <v>891</v>
      </c>
      <c r="E289" s="421"/>
      <c r="F289" s="422">
        <v>30</v>
      </c>
      <c r="G289" s="421"/>
      <c r="H289" s="421"/>
      <c r="I289" s="470"/>
    </row>
    <row r="290" spans="1:9" ht="11.25" x14ac:dyDescent="0.2">
      <c r="A290" s="464"/>
      <c r="B290" s="465" t="s">
        <v>985</v>
      </c>
      <c r="C290" s="466" t="s">
        <v>986</v>
      </c>
      <c r="D290" s="467" t="s">
        <v>11480</v>
      </c>
      <c r="E290" s="468"/>
      <c r="F290" s="466" t="s">
        <v>986</v>
      </c>
      <c r="G290" s="468"/>
      <c r="H290" s="468"/>
      <c r="I290" s="469"/>
    </row>
    <row r="291" spans="1:9" ht="11.25" x14ac:dyDescent="0.2">
      <c r="A291" s="417"/>
      <c r="B291" s="465" t="s">
        <v>985</v>
      </c>
      <c r="C291" s="419" t="s">
        <v>986</v>
      </c>
      <c r="D291" s="420" t="s">
        <v>891</v>
      </c>
      <c r="E291" s="421"/>
      <c r="F291" s="422">
        <v>30</v>
      </c>
      <c r="G291" s="421"/>
      <c r="H291" s="421"/>
      <c r="I291" s="470"/>
    </row>
    <row r="292" spans="1:9" ht="11.25" x14ac:dyDescent="0.2">
      <c r="A292" s="464"/>
      <c r="B292" s="465" t="s">
        <v>985</v>
      </c>
      <c r="C292" s="466" t="s">
        <v>986</v>
      </c>
      <c r="D292" s="467" t="s">
        <v>11481</v>
      </c>
      <c r="E292" s="468"/>
      <c r="F292" s="466" t="s">
        <v>986</v>
      </c>
      <c r="G292" s="468"/>
      <c r="H292" s="468"/>
      <c r="I292" s="469"/>
    </row>
    <row r="293" spans="1:9" ht="11.25" x14ac:dyDescent="0.2">
      <c r="A293" s="417"/>
      <c r="B293" s="465" t="s">
        <v>985</v>
      </c>
      <c r="C293" s="419" t="s">
        <v>986</v>
      </c>
      <c r="D293" s="420" t="s">
        <v>3553</v>
      </c>
      <c r="E293" s="421"/>
      <c r="F293" s="422">
        <v>100</v>
      </c>
      <c r="G293" s="421"/>
      <c r="H293" s="421"/>
      <c r="I293" s="470"/>
    </row>
    <row r="294" spans="1:9" ht="11.25" x14ac:dyDescent="0.2">
      <c r="A294" s="471"/>
      <c r="B294" s="465" t="s">
        <v>985</v>
      </c>
      <c r="C294" s="472" t="s">
        <v>986</v>
      </c>
      <c r="D294" s="473" t="s">
        <v>988</v>
      </c>
      <c r="E294" s="474"/>
      <c r="F294" s="475">
        <v>398</v>
      </c>
      <c r="G294" s="474"/>
      <c r="H294" s="474"/>
      <c r="I294" s="476"/>
    </row>
    <row r="295" spans="1:9" ht="11.25" x14ac:dyDescent="0.2">
      <c r="A295" s="464"/>
      <c r="B295" s="465" t="s">
        <v>985</v>
      </c>
      <c r="C295" s="466" t="s">
        <v>986</v>
      </c>
      <c r="D295" s="467" t="s">
        <v>11482</v>
      </c>
      <c r="E295" s="468"/>
      <c r="F295" s="466" t="s">
        <v>986</v>
      </c>
      <c r="G295" s="468"/>
      <c r="H295" s="468"/>
      <c r="I295" s="469"/>
    </row>
    <row r="296" spans="1:9" ht="11.25" x14ac:dyDescent="0.2">
      <c r="A296" s="464"/>
      <c r="B296" s="465" t="s">
        <v>985</v>
      </c>
      <c r="C296" s="466" t="s">
        <v>986</v>
      </c>
      <c r="D296" s="467" t="s">
        <v>11483</v>
      </c>
      <c r="E296" s="468"/>
      <c r="F296" s="466" t="s">
        <v>986</v>
      </c>
      <c r="G296" s="468"/>
      <c r="H296" s="468"/>
      <c r="I296" s="469"/>
    </row>
    <row r="297" spans="1:9" ht="11.25" x14ac:dyDescent="0.2">
      <c r="A297" s="417"/>
      <c r="B297" s="465" t="s">
        <v>985</v>
      </c>
      <c r="C297" s="419" t="s">
        <v>986</v>
      </c>
      <c r="D297" s="420" t="s">
        <v>44</v>
      </c>
      <c r="E297" s="421"/>
      <c r="F297" s="422">
        <v>5</v>
      </c>
      <c r="G297" s="421"/>
      <c r="H297" s="421"/>
      <c r="I297" s="470"/>
    </row>
    <row r="298" spans="1:9" ht="11.25" x14ac:dyDescent="0.2">
      <c r="A298" s="464"/>
      <c r="B298" s="465" t="s">
        <v>985</v>
      </c>
      <c r="C298" s="466" t="s">
        <v>986</v>
      </c>
      <c r="D298" s="467" t="s">
        <v>11484</v>
      </c>
      <c r="E298" s="468"/>
      <c r="F298" s="466" t="s">
        <v>986</v>
      </c>
      <c r="G298" s="468"/>
      <c r="H298" s="468"/>
      <c r="I298" s="469"/>
    </row>
    <row r="299" spans="1:9" ht="11.25" x14ac:dyDescent="0.2">
      <c r="A299" s="417"/>
      <c r="B299" s="465" t="s">
        <v>985</v>
      </c>
      <c r="C299" s="419" t="s">
        <v>986</v>
      </c>
      <c r="D299" s="420" t="s">
        <v>874</v>
      </c>
      <c r="E299" s="421"/>
      <c r="F299" s="422">
        <v>21</v>
      </c>
      <c r="G299" s="421"/>
      <c r="H299" s="421"/>
      <c r="I299" s="470"/>
    </row>
    <row r="300" spans="1:9" ht="11.25" x14ac:dyDescent="0.2">
      <c r="A300" s="464"/>
      <c r="B300" s="465" t="s">
        <v>985</v>
      </c>
      <c r="C300" s="466" t="s">
        <v>986</v>
      </c>
      <c r="D300" s="467" t="s">
        <v>11485</v>
      </c>
      <c r="E300" s="468"/>
      <c r="F300" s="466" t="s">
        <v>986</v>
      </c>
      <c r="G300" s="468"/>
      <c r="H300" s="468"/>
      <c r="I300" s="469"/>
    </row>
    <row r="301" spans="1:9" ht="11.25" x14ac:dyDescent="0.2">
      <c r="A301" s="417"/>
      <c r="B301" s="465" t="s">
        <v>985</v>
      </c>
      <c r="C301" s="419" t="s">
        <v>986</v>
      </c>
      <c r="D301" s="420" t="s">
        <v>852</v>
      </c>
      <c r="E301" s="421"/>
      <c r="F301" s="422">
        <v>10</v>
      </c>
      <c r="G301" s="421"/>
      <c r="H301" s="421"/>
      <c r="I301" s="470"/>
    </row>
    <row r="302" spans="1:9" ht="11.25" x14ac:dyDescent="0.2">
      <c r="A302" s="464"/>
      <c r="B302" s="465" t="s">
        <v>985</v>
      </c>
      <c r="C302" s="466" t="s">
        <v>986</v>
      </c>
      <c r="D302" s="467" t="s">
        <v>11486</v>
      </c>
      <c r="E302" s="468"/>
      <c r="F302" s="466" t="s">
        <v>986</v>
      </c>
      <c r="G302" s="468"/>
      <c r="H302" s="468"/>
      <c r="I302" s="469"/>
    </row>
    <row r="303" spans="1:9" ht="11.25" x14ac:dyDescent="0.2">
      <c r="A303" s="417"/>
      <c r="B303" s="465" t="s">
        <v>985</v>
      </c>
      <c r="C303" s="419" t="s">
        <v>986</v>
      </c>
      <c r="D303" s="420" t="s">
        <v>856</v>
      </c>
      <c r="E303" s="421"/>
      <c r="F303" s="422">
        <v>12</v>
      </c>
      <c r="G303" s="421"/>
      <c r="H303" s="421"/>
      <c r="I303" s="470"/>
    </row>
    <row r="304" spans="1:9" ht="11.25" x14ac:dyDescent="0.2">
      <c r="A304" s="464"/>
      <c r="B304" s="465" t="s">
        <v>985</v>
      </c>
      <c r="C304" s="466" t="s">
        <v>986</v>
      </c>
      <c r="D304" s="467" t="s">
        <v>11487</v>
      </c>
      <c r="E304" s="468"/>
      <c r="F304" s="466" t="s">
        <v>986</v>
      </c>
      <c r="G304" s="468"/>
      <c r="H304" s="468"/>
      <c r="I304" s="469"/>
    </row>
    <row r="305" spans="1:9" ht="11.25" x14ac:dyDescent="0.2">
      <c r="A305" s="417"/>
      <c r="B305" s="465" t="s">
        <v>985</v>
      </c>
      <c r="C305" s="419" t="s">
        <v>986</v>
      </c>
      <c r="D305" s="420" t="s">
        <v>860</v>
      </c>
      <c r="E305" s="421"/>
      <c r="F305" s="422">
        <v>14</v>
      </c>
      <c r="G305" s="421"/>
      <c r="H305" s="421"/>
      <c r="I305" s="470"/>
    </row>
    <row r="306" spans="1:9" ht="11.25" x14ac:dyDescent="0.2">
      <c r="A306" s="464"/>
      <c r="B306" s="465" t="s">
        <v>985</v>
      </c>
      <c r="C306" s="466" t="s">
        <v>986</v>
      </c>
      <c r="D306" s="467" t="s">
        <v>11488</v>
      </c>
      <c r="E306" s="468"/>
      <c r="F306" s="466" t="s">
        <v>986</v>
      </c>
      <c r="G306" s="468"/>
      <c r="H306" s="468"/>
      <c r="I306" s="469"/>
    </row>
    <row r="307" spans="1:9" ht="11.25" x14ac:dyDescent="0.2">
      <c r="A307" s="417"/>
      <c r="B307" s="465" t="s">
        <v>985</v>
      </c>
      <c r="C307" s="419" t="s">
        <v>986</v>
      </c>
      <c r="D307" s="420" t="s">
        <v>854</v>
      </c>
      <c r="E307" s="421"/>
      <c r="F307" s="422">
        <v>11</v>
      </c>
      <c r="G307" s="421"/>
      <c r="H307" s="421"/>
      <c r="I307" s="470"/>
    </row>
    <row r="308" spans="1:9" ht="11.25" x14ac:dyDescent="0.2">
      <c r="A308" s="464"/>
      <c r="B308" s="465" t="s">
        <v>985</v>
      </c>
      <c r="C308" s="466" t="s">
        <v>986</v>
      </c>
      <c r="D308" s="467" t="s">
        <v>11489</v>
      </c>
      <c r="E308" s="468"/>
      <c r="F308" s="466" t="s">
        <v>986</v>
      </c>
      <c r="G308" s="468"/>
      <c r="H308" s="468"/>
      <c r="I308" s="469"/>
    </row>
    <row r="309" spans="1:9" ht="11.25" x14ac:dyDescent="0.2">
      <c r="A309" s="417"/>
      <c r="B309" s="465" t="s">
        <v>985</v>
      </c>
      <c r="C309" s="419" t="s">
        <v>986</v>
      </c>
      <c r="D309" s="420" t="s">
        <v>2740</v>
      </c>
      <c r="E309" s="421"/>
      <c r="F309" s="422">
        <v>85</v>
      </c>
      <c r="G309" s="421"/>
      <c r="H309" s="421"/>
      <c r="I309" s="470"/>
    </row>
    <row r="310" spans="1:9" ht="11.25" x14ac:dyDescent="0.2">
      <c r="A310" s="464"/>
      <c r="B310" s="465" t="s">
        <v>985</v>
      </c>
      <c r="C310" s="466" t="s">
        <v>986</v>
      </c>
      <c r="D310" s="467" t="s">
        <v>11490</v>
      </c>
      <c r="E310" s="468"/>
      <c r="F310" s="466" t="s">
        <v>986</v>
      </c>
      <c r="G310" s="468"/>
      <c r="H310" s="468"/>
      <c r="I310" s="469"/>
    </row>
    <row r="311" spans="1:9" ht="11.25" x14ac:dyDescent="0.2">
      <c r="A311" s="417"/>
      <c r="B311" s="465" t="s">
        <v>985</v>
      </c>
      <c r="C311" s="419" t="s">
        <v>986</v>
      </c>
      <c r="D311" s="420" t="s">
        <v>891</v>
      </c>
      <c r="E311" s="421"/>
      <c r="F311" s="422">
        <v>30</v>
      </c>
      <c r="G311" s="421"/>
      <c r="H311" s="421"/>
      <c r="I311" s="470"/>
    </row>
    <row r="312" spans="1:9" ht="11.25" x14ac:dyDescent="0.2">
      <c r="A312" s="471"/>
      <c r="B312" s="465" t="s">
        <v>985</v>
      </c>
      <c r="C312" s="472" t="s">
        <v>986</v>
      </c>
      <c r="D312" s="473" t="s">
        <v>988</v>
      </c>
      <c r="E312" s="474"/>
      <c r="F312" s="475">
        <v>188</v>
      </c>
      <c r="G312" s="474"/>
      <c r="H312" s="474"/>
      <c r="I312" s="476"/>
    </row>
    <row r="313" spans="1:9" ht="11.25" x14ac:dyDescent="0.2">
      <c r="A313" s="464"/>
      <c r="B313" s="465" t="s">
        <v>985</v>
      </c>
      <c r="C313" s="466" t="s">
        <v>986</v>
      </c>
      <c r="D313" s="467" t="s">
        <v>8083</v>
      </c>
      <c r="E313" s="468"/>
      <c r="F313" s="466" t="s">
        <v>986</v>
      </c>
      <c r="G313" s="468"/>
      <c r="H313" s="468"/>
      <c r="I313" s="469"/>
    </row>
    <row r="314" spans="1:9" ht="11.25" x14ac:dyDescent="0.2">
      <c r="A314" s="464"/>
      <c r="B314" s="465" t="s">
        <v>985</v>
      </c>
      <c r="C314" s="466" t="s">
        <v>986</v>
      </c>
      <c r="D314" s="467" t="s">
        <v>11491</v>
      </c>
      <c r="E314" s="468"/>
      <c r="F314" s="466" t="s">
        <v>986</v>
      </c>
      <c r="G314" s="468"/>
      <c r="H314" s="468"/>
      <c r="I314" s="469"/>
    </row>
    <row r="315" spans="1:9" ht="11.25" x14ac:dyDescent="0.2">
      <c r="A315" s="417"/>
      <c r="B315" s="465" t="s">
        <v>985</v>
      </c>
      <c r="C315" s="419" t="s">
        <v>986</v>
      </c>
      <c r="D315" s="420" t="s">
        <v>906</v>
      </c>
      <c r="E315" s="421"/>
      <c r="F315" s="422">
        <v>39</v>
      </c>
      <c r="G315" s="421"/>
      <c r="H315" s="421"/>
      <c r="I315" s="470"/>
    </row>
    <row r="316" spans="1:9" ht="11.25" x14ac:dyDescent="0.2">
      <c r="A316" s="464"/>
      <c r="B316" s="465" t="s">
        <v>985</v>
      </c>
      <c r="C316" s="466" t="s">
        <v>986</v>
      </c>
      <c r="D316" s="467" t="s">
        <v>11492</v>
      </c>
      <c r="E316" s="468"/>
      <c r="F316" s="466" t="s">
        <v>986</v>
      </c>
      <c r="G316" s="468"/>
      <c r="H316" s="468"/>
      <c r="I316" s="469"/>
    </row>
    <row r="317" spans="1:9" ht="11.25" x14ac:dyDescent="0.2">
      <c r="A317" s="417"/>
      <c r="B317" s="465" t="s">
        <v>985</v>
      </c>
      <c r="C317" s="419" t="s">
        <v>986</v>
      </c>
      <c r="D317" s="420" t="s">
        <v>2739</v>
      </c>
      <c r="E317" s="421"/>
      <c r="F317" s="422">
        <v>84</v>
      </c>
      <c r="G317" s="421"/>
      <c r="H317" s="421"/>
      <c r="I317" s="470"/>
    </row>
    <row r="318" spans="1:9" ht="11.25" x14ac:dyDescent="0.2">
      <c r="A318" s="464"/>
      <c r="B318" s="465" t="s">
        <v>985</v>
      </c>
      <c r="C318" s="466" t="s">
        <v>986</v>
      </c>
      <c r="D318" s="467" t="s">
        <v>11493</v>
      </c>
      <c r="E318" s="468"/>
      <c r="F318" s="466" t="s">
        <v>986</v>
      </c>
      <c r="G318" s="468"/>
      <c r="H318" s="468"/>
      <c r="I318" s="469"/>
    </row>
    <row r="319" spans="1:9" ht="11.25" x14ac:dyDescent="0.2">
      <c r="A319" s="417"/>
      <c r="B319" s="465" t="s">
        <v>985</v>
      </c>
      <c r="C319" s="419" t="s">
        <v>986</v>
      </c>
      <c r="D319" s="420" t="s">
        <v>2739</v>
      </c>
      <c r="E319" s="421"/>
      <c r="F319" s="422">
        <v>84</v>
      </c>
      <c r="G319" s="421"/>
      <c r="H319" s="421"/>
      <c r="I319" s="470"/>
    </row>
    <row r="320" spans="1:9" ht="11.25" x14ac:dyDescent="0.2">
      <c r="A320" s="464"/>
      <c r="B320" s="465" t="s">
        <v>985</v>
      </c>
      <c r="C320" s="466" t="s">
        <v>986</v>
      </c>
      <c r="D320" s="467" t="s">
        <v>11494</v>
      </c>
      <c r="E320" s="468"/>
      <c r="F320" s="466" t="s">
        <v>986</v>
      </c>
      <c r="G320" s="468"/>
      <c r="H320" s="468"/>
      <c r="I320" s="469"/>
    </row>
    <row r="321" spans="1:9" ht="11.25" x14ac:dyDescent="0.2">
      <c r="A321" s="417"/>
      <c r="B321" s="465" t="s">
        <v>985</v>
      </c>
      <c r="C321" s="419" t="s">
        <v>986</v>
      </c>
      <c r="D321" s="420" t="s">
        <v>900</v>
      </c>
      <c r="E321" s="421"/>
      <c r="F321" s="422">
        <v>36</v>
      </c>
      <c r="G321" s="421"/>
      <c r="H321" s="421"/>
      <c r="I321" s="470"/>
    </row>
    <row r="322" spans="1:9" ht="11.25" x14ac:dyDescent="0.2">
      <c r="A322" s="464"/>
      <c r="B322" s="465" t="s">
        <v>985</v>
      </c>
      <c r="C322" s="466" t="s">
        <v>986</v>
      </c>
      <c r="D322" s="467" t="s">
        <v>11495</v>
      </c>
      <c r="E322" s="468"/>
      <c r="F322" s="466" t="s">
        <v>986</v>
      </c>
      <c r="G322" s="468"/>
      <c r="H322" s="468"/>
      <c r="I322" s="469"/>
    </row>
    <row r="323" spans="1:9" ht="11.25" x14ac:dyDescent="0.2">
      <c r="A323" s="417"/>
      <c r="B323" s="465" t="s">
        <v>985</v>
      </c>
      <c r="C323" s="419" t="s">
        <v>986</v>
      </c>
      <c r="D323" s="420" t="s">
        <v>3629</v>
      </c>
      <c r="E323" s="421"/>
      <c r="F323" s="422">
        <v>115</v>
      </c>
      <c r="G323" s="421"/>
      <c r="H323" s="421"/>
      <c r="I323" s="470"/>
    </row>
    <row r="324" spans="1:9" ht="11.25" x14ac:dyDescent="0.2">
      <c r="A324" s="464"/>
      <c r="B324" s="465" t="s">
        <v>985</v>
      </c>
      <c r="C324" s="466" t="s">
        <v>986</v>
      </c>
      <c r="D324" s="467" t="s">
        <v>11496</v>
      </c>
      <c r="E324" s="468"/>
      <c r="F324" s="466" t="s">
        <v>986</v>
      </c>
      <c r="G324" s="468"/>
      <c r="H324" s="468"/>
      <c r="I324" s="469"/>
    </row>
    <row r="325" spans="1:9" ht="11.25" x14ac:dyDescent="0.2">
      <c r="A325" s="417"/>
      <c r="B325" s="465" t="s">
        <v>985</v>
      </c>
      <c r="C325" s="419" t="s">
        <v>986</v>
      </c>
      <c r="D325" s="420" t="s">
        <v>1243</v>
      </c>
      <c r="E325" s="421"/>
      <c r="F325" s="422">
        <v>64</v>
      </c>
      <c r="G325" s="421"/>
      <c r="H325" s="421"/>
      <c r="I325" s="470"/>
    </row>
    <row r="326" spans="1:9" ht="11.25" x14ac:dyDescent="0.2">
      <c r="A326" s="464"/>
      <c r="B326" s="465" t="s">
        <v>985</v>
      </c>
      <c r="C326" s="466" t="s">
        <v>986</v>
      </c>
      <c r="D326" s="467" t="s">
        <v>11497</v>
      </c>
      <c r="E326" s="468"/>
      <c r="F326" s="466" t="s">
        <v>986</v>
      </c>
      <c r="G326" s="468"/>
      <c r="H326" s="468"/>
      <c r="I326" s="469"/>
    </row>
    <row r="327" spans="1:9" ht="11.25" x14ac:dyDescent="0.2">
      <c r="A327" s="417"/>
      <c r="B327" s="465" t="s">
        <v>985</v>
      </c>
      <c r="C327" s="419" t="s">
        <v>986</v>
      </c>
      <c r="D327" s="420" t="s">
        <v>2739</v>
      </c>
      <c r="E327" s="421"/>
      <c r="F327" s="422">
        <v>84</v>
      </c>
      <c r="G327" s="421"/>
      <c r="H327" s="421"/>
      <c r="I327" s="470"/>
    </row>
    <row r="328" spans="1:9" ht="11.25" x14ac:dyDescent="0.2">
      <c r="A328" s="464"/>
      <c r="B328" s="465" t="s">
        <v>985</v>
      </c>
      <c r="C328" s="466" t="s">
        <v>986</v>
      </c>
      <c r="D328" s="467" t="s">
        <v>11498</v>
      </c>
      <c r="E328" s="468"/>
      <c r="F328" s="466" t="s">
        <v>986</v>
      </c>
      <c r="G328" s="468"/>
      <c r="H328" s="468"/>
      <c r="I328" s="469"/>
    </row>
    <row r="329" spans="1:9" ht="11.25" x14ac:dyDescent="0.2">
      <c r="A329" s="417"/>
      <c r="B329" s="465" t="s">
        <v>985</v>
      </c>
      <c r="C329" s="419" t="s">
        <v>986</v>
      </c>
      <c r="D329" s="420" t="s">
        <v>1175</v>
      </c>
      <c r="E329" s="421"/>
      <c r="F329" s="422">
        <v>48</v>
      </c>
      <c r="G329" s="421"/>
      <c r="H329" s="421"/>
      <c r="I329" s="470"/>
    </row>
    <row r="330" spans="1:9" ht="11.25" x14ac:dyDescent="0.2">
      <c r="A330" s="464"/>
      <c r="B330" s="465" t="s">
        <v>985</v>
      </c>
      <c r="C330" s="466" t="s">
        <v>986</v>
      </c>
      <c r="D330" s="467" t="s">
        <v>11499</v>
      </c>
      <c r="E330" s="468"/>
      <c r="F330" s="466" t="s">
        <v>986</v>
      </c>
      <c r="G330" s="468"/>
      <c r="H330" s="468"/>
      <c r="I330" s="469"/>
    </row>
    <row r="331" spans="1:9" ht="11.25" x14ac:dyDescent="0.2">
      <c r="A331" s="417"/>
      <c r="B331" s="465" t="s">
        <v>985</v>
      </c>
      <c r="C331" s="419" t="s">
        <v>986</v>
      </c>
      <c r="D331" s="420" t="s">
        <v>1197</v>
      </c>
      <c r="E331" s="421"/>
      <c r="F331" s="422">
        <v>53</v>
      </c>
      <c r="G331" s="421"/>
      <c r="H331" s="421"/>
      <c r="I331" s="470"/>
    </row>
    <row r="332" spans="1:9" ht="11.25" x14ac:dyDescent="0.2">
      <c r="A332" s="464"/>
      <c r="B332" s="465" t="s">
        <v>985</v>
      </c>
      <c r="C332" s="466" t="s">
        <v>986</v>
      </c>
      <c r="D332" s="467" t="s">
        <v>11500</v>
      </c>
      <c r="E332" s="468"/>
      <c r="F332" s="466" t="s">
        <v>986</v>
      </c>
      <c r="G332" s="468"/>
      <c r="H332" s="468"/>
      <c r="I332" s="469"/>
    </row>
    <row r="333" spans="1:9" ht="11.25" x14ac:dyDescent="0.2">
      <c r="A333" s="417"/>
      <c r="B333" s="465" t="s">
        <v>985</v>
      </c>
      <c r="C333" s="419" t="s">
        <v>986</v>
      </c>
      <c r="D333" s="420" t="s">
        <v>914</v>
      </c>
      <c r="E333" s="421"/>
      <c r="F333" s="422">
        <v>44</v>
      </c>
      <c r="G333" s="421"/>
      <c r="H333" s="421"/>
      <c r="I333" s="470"/>
    </row>
    <row r="334" spans="1:9" ht="11.25" x14ac:dyDescent="0.2">
      <c r="A334" s="464"/>
      <c r="B334" s="465" t="s">
        <v>985</v>
      </c>
      <c r="C334" s="466" t="s">
        <v>986</v>
      </c>
      <c r="D334" s="467" t="s">
        <v>11501</v>
      </c>
      <c r="E334" s="468"/>
      <c r="F334" s="466" t="s">
        <v>986</v>
      </c>
      <c r="G334" s="468"/>
      <c r="H334" s="468"/>
      <c r="I334" s="469"/>
    </row>
    <row r="335" spans="1:9" ht="11.25" x14ac:dyDescent="0.2">
      <c r="A335" s="417"/>
      <c r="B335" s="465" t="s">
        <v>985</v>
      </c>
      <c r="C335" s="419" t="s">
        <v>986</v>
      </c>
      <c r="D335" s="420" t="s">
        <v>1180</v>
      </c>
      <c r="E335" s="421"/>
      <c r="F335" s="422">
        <v>49</v>
      </c>
      <c r="G335" s="421"/>
      <c r="H335" s="421"/>
      <c r="I335" s="470"/>
    </row>
    <row r="336" spans="1:9" ht="11.25" x14ac:dyDescent="0.2">
      <c r="A336" s="464"/>
      <c r="B336" s="465" t="s">
        <v>985</v>
      </c>
      <c r="C336" s="466" t="s">
        <v>986</v>
      </c>
      <c r="D336" s="467" t="s">
        <v>11502</v>
      </c>
      <c r="E336" s="468"/>
      <c r="F336" s="466" t="s">
        <v>986</v>
      </c>
      <c r="G336" s="468"/>
      <c r="H336" s="468"/>
      <c r="I336" s="469"/>
    </row>
    <row r="337" spans="1:9" ht="11.25" x14ac:dyDescent="0.2">
      <c r="A337" s="417"/>
      <c r="B337" s="465" t="s">
        <v>985</v>
      </c>
      <c r="C337" s="419" t="s">
        <v>986</v>
      </c>
      <c r="D337" s="420" t="s">
        <v>908</v>
      </c>
      <c r="E337" s="421"/>
      <c r="F337" s="422">
        <v>40</v>
      </c>
      <c r="G337" s="421"/>
      <c r="H337" s="421"/>
      <c r="I337" s="470"/>
    </row>
    <row r="338" spans="1:9" ht="11.25" x14ac:dyDescent="0.2">
      <c r="A338" s="464"/>
      <c r="B338" s="465" t="s">
        <v>985</v>
      </c>
      <c r="C338" s="466" t="s">
        <v>986</v>
      </c>
      <c r="D338" s="467" t="s">
        <v>11503</v>
      </c>
      <c r="E338" s="468"/>
      <c r="F338" s="466" t="s">
        <v>986</v>
      </c>
      <c r="G338" s="468"/>
      <c r="H338" s="468"/>
      <c r="I338" s="469"/>
    </row>
    <row r="339" spans="1:9" ht="11.25" x14ac:dyDescent="0.2">
      <c r="A339" s="417"/>
      <c r="B339" s="465" t="s">
        <v>985</v>
      </c>
      <c r="C339" s="419" t="s">
        <v>986</v>
      </c>
      <c r="D339" s="420" t="s">
        <v>915</v>
      </c>
      <c r="E339" s="421"/>
      <c r="F339" s="422">
        <v>45</v>
      </c>
      <c r="G339" s="421"/>
      <c r="H339" s="421"/>
      <c r="I339" s="470"/>
    </row>
    <row r="340" spans="1:9" ht="11.25" x14ac:dyDescent="0.2">
      <c r="A340" s="464"/>
      <c r="B340" s="465" t="s">
        <v>985</v>
      </c>
      <c r="C340" s="466" t="s">
        <v>986</v>
      </c>
      <c r="D340" s="467" t="s">
        <v>11504</v>
      </c>
      <c r="E340" s="468"/>
      <c r="F340" s="466" t="s">
        <v>986</v>
      </c>
      <c r="G340" s="468"/>
      <c r="H340" s="468"/>
      <c r="I340" s="469"/>
    </row>
    <row r="341" spans="1:9" ht="11.25" x14ac:dyDescent="0.2">
      <c r="A341" s="417"/>
      <c r="B341" s="465" t="s">
        <v>985</v>
      </c>
      <c r="C341" s="419" t="s">
        <v>986</v>
      </c>
      <c r="D341" s="420" t="s">
        <v>906</v>
      </c>
      <c r="E341" s="421"/>
      <c r="F341" s="422">
        <v>39</v>
      </c>
      <c r="G341" s="421"/>
      <c r="H341" s="421"/>
      <c r="I341" s="470"/>
    </row>
    <row r="342" spans="1:9" ht="11.25" x14ac:dyDescent="0.2">
      <c r="A342" s="464"/>
      <c r="B342" s="465" t="s">
        <v>985</v>
      </c>
      <c r="C342" s="466" t="s">
        <v>986</v>
      </c>
      <c r="D342" s="467" t="s">
        <v>11505</v>
      </c>
      <c r="E342" s="468"/>
      <c r="F342" s="466" t="s">
        <v>986</v>
      </c>
      <c r="G342" s="468"/>
      <c r="H342" s="468"/>
      <c r="I342" s="469"/>
    </row>
    <row r="343" spans="1:9" ht="11.25" x14ac:dyDescent="0.2">
      <c r="A343" s="417"/>
      <c r="B343" s="465" t="s">
        <v>985</v>
      </c>
      <c r="C343" s="419" t="s">
        <v>986</v>
      </c>
      <c r="D343" s="420" t="s">
        <v>910</v>
      </c>
      <c r="E343" s="421"/>
      <c r="F343" s="422">
        <v>41</v>
      </c>
      <c r="G343" s="421"/>
      <c r="H343" s="421"/>
      <c r="I343" s="470"/>
    </row>
    <row r="344" spans="1:9" ht="11.25" x14ac:dyDescent="0.2">
      <c r="A344" s="464"/>
      <c r="B344" s="465" t="s">
        <v>985</v>
      </c>
      <c r="C344" s="466" t="s">
        <v>986</v>
      </c>
      <c r="D344" s="467" t="s">
        <v>11506</v>
      </c>
      <c r="E344" s="468"/>
      <c r="F344" s="466" t="s">
        <v>986</v>
      </c>
      <c r="G344" s="468"/>
      <c r="H344" s="468"/>
      <c r="I344" s="469"/>
    </row>
    <row r="345" spans="1:9" ht="11.25" x14ac:dyDescent="0.2">
      <c r="A345" s="417"/>
      <c r="B345" s="465" t="s">
        <v>985</v>
      </c>
      <c r="C345" s="419" t="s">
        <v>986</v>
      </c>
      <c r="D345" s="420" t="s">
        <v>914</v>
      </c>
      <c r="E345" s="421"/>
      <c r="F345" s="422">
        <v>44</v>
      </c>
      <c r="G345" s="421"/>
      <c r="H345" s="421"/>
      <c r="I345" s="470"/>
    </row>
    <row r="346" spans="1:9" ht="11.25" x14ac:dyDescent="0.2">
      <c r="A346" s="464"/>
      <c r="B346" s="465" t="s">
        <v>985</v>
      </c>
      <c r="C346" s="466" t="s">
        <v>986</v>
      </c>
      <c r="D346" s="467" t="s">
        <v>11507</v>
      </c>
      <c r="E346" s="468"/>
      <c r="F346" s="466" t="s">
        <v>986</v>
      </c>
      <c r="G346" s="468"/>
      <c r="H346" s="468"/>
      <c r="I346" s="469"/>
    </row>
    <row r="347" spans="1:9" ht="11.25" x14ac:dyDescent="0.2">
      <c r="A347" s="417"/>
      <c r="B347" s="465" t="s">
        <v>985</v>
      </c>
      <c r="C347" s="419" t="s">
        <v>986</v>
      </c>
      <c r="D347" s="420" t="s">
        <v>1166</v>
      </c>
      <c r="E347" s="421"/>
      <c r="F347" s="422">
        <v>46</v>
      </c>
      <c r="G347" s="421"/>
      <c r="H347" s="421"/>
      <c r="I347" s="470"/>
    </row>
    <row r="348" spans="1:9" ht="11.25" x14ac:dyDescent="0.2">
      <c r="A348" s="464"/>
      <c r="B348" s="465" t="s">
        <v>985</v>
      </c>
      <c r="C348" s="466" t="s">
        <v>986</v>
      </c>
      <c r="D348" s="467" t="s">
        <v>11508</v>
      </c>
      <c r="E348" s="468"/>
      <c r="F348" s="466" t="s">
        <v>986</v>
      </c>
      <c r="G348" s="468"/>
      <c r="H348" s="468"/>
      <c r="I348" s="469"/>
    </row>
    <row r="349" spans="1:9" ht="11.25" x14ac:dyDescent="0.2">
      <c r="A349" s="417"/>
      <c r="B349" s="465" t="s">
        <v>985</v>
      </c>
      <c r="C349" s="419" t="s">
        <v>986</v>
      </c>
      <c r="D349" s="420" t="s">
        <v>1180</v>
      </c>
      <c r="E349" s="421"/>
      <c r="F349" s="422">
        <v>49</v>
      </c>
      <c r="G349" s="421"/>
      <c r="H349" s="421"/>
      <c r="I349" s="470"/>
    </row>
    <row r="350" spans="1:9" ht="11.25" x14ac:dyDescent="0.2">
      <c r="A350" s="464"/>
      <c r="B350" s="465" t="s">
        <v>985</v>
      </c>
      <c r="C350" s="466" t="s">
        <v>986</v>
      </c>
      <c r="D350" s="467" t="s">
        <v>11509</v>
      </c>
      <c r="E350" s="468"/>
      <c r="F350" s="466" t="s">
        <v>986</v>
      </c>
      <c r="G350" s="468"/>
      <c r="H350" s="468"/>
      <c r="I350" s="469"/>
    </row>
    <row r="351" spans="1:9" ht="11.25" x14ac:dyDescent="0.2">
      <c r="A351" s="417"/>
      <c r="B351" s="465" t="s">
        <v>985</v>
      </c>
      <c r="C351" s="419" t="s">
        <v>986</v>
      </c>
      <c r="D351" s="420" t="s">
        <v>1188</v>
      </c>
      <c r="E351" s="421"/>
      <c r="F351" s="422">
        <v>51</v>
      </c>
      <c r="G351" s="421"/>
      <c r="H351" s="421"/>
      <c r="I351" s="470"/>
    </row>
    <row r="352" spans="1:9" ht="11.25" x14ac:dyDescent="0.2">
      <c r="A352" s="464"/>
      <c r="B352" s="465" t="s">
        <v>985</v>
      </c>
      <c r="C352" s="466" t="s">
        <v>986</v>
      </c>
      <c r="D352" s="467" t="s">
        <v>11510</v>
      </c>
      <c r="E352" s="468"/>
      <c r="F352" s="466" t="s">
        <v>986</v>
      </c>
      <c r="G352" s="468"/>
      <c r="H352" s="468"/>
      <c r="I352" s="469"/>
    </row>
    <row r="353" spans="1:9" ht="11.25" x14ac:dyDescent="0.2">
      <c r="A353" s="417"/>
      <c r="B353" s="465" t="s">
        <v>985</v>
      </c>
      <c r="C353" s="419" t="s">
        <v>986</v>
      </c>
      <c r="D353" s="420" t="s">
        <v>2739</v>
      </c>
      <c r="E353" s="421"/>
      <c r="F353" s="422">
        <v>84</v>
      </c>
      <c r="G353" s="421"/>
      <c r="H353" s="421"/>
      <c r="I353" s="470"/>
    </row>
    <row r="354" spans="1:9" ht="11.25" x14ac:dyDescent="0.2">
      <c r="A354" s="464"/>
      <c r="B354" s="465" t="s">
        <v>985</v>
      </c>
      <c r="C354" s="466" t="s">
        <v>986</v>
      </c>
      <c r="D354" s="467" t="s">
        <v>11511</v>
      </c>
      <c r="E354" s="468"/>
      <c r="F354" s="466" t="s">
        <v>986</v>
      </c>
      <c r="G354" s="468"/>
      <c r="H354" s="468"/>
      <c r="I354" s="469"/>
    </row>
    <row r="355" spans="1:9" ht="11.25" x14ac:dyDescent="0.2">
      <c r="A355" s="417"/>
      <c r="B355" s="465" t="s">
        <v>985</v>
      </c>
      <c r="C355" s="419" t="s">
        <v>986</v>
      </c>
      <c r="D355" s="420" t="s">
        <v>912</v>
      </c>
      <c r="E355" s="421"/>
      <c r="F355" s="422">
        <v>42</v>
      </c>
      <c r="G355" s="421"/>
      <c r="H355" s="421"/>
      <c r="I355" s="470"/>
    </row>
    <row r="356" spans="1:9" ht="11.25" x14ac:dyDescent="0.2">
      <c r="A356" s="464"/>
      <c r="B356" s="465" t="s">
        <v>985</v>
      </c>
      <c r="C356" s="466" t="s">
        <v>986</v>
      </c>
      <c r="D356" s="467" t="s">
        <v>11512</v>
      </c>
      <c r="E356" s="468"/>
      <c r="F356" s="466" t="s">
        <v>986</v>
      </c>
      <c r="G356" s="468"/>
      <c r="H356" s="468"/>
      <c r="I356" s="469"/>
    </row>
    <row r="357" spans="1:9" ht="11.25" x14ac:dyDescent="0.2">
      <c r="A357" s="417"/>
      <c r="B357" s="465" t="s">
        <v>985</v>
      </c>
      <c r="C357" s="419" t="s">
        <v>986</v>
      </c>
      <c r="D357" s="420" t="s">
        <v>2739</v>
      </c>
      <c r="E357" s="421"/>
      <c r="F357" s="422">
        <v>84</v>
      </c>
      <c r="G357" s="421"/>
      <c r="H357" s="421"/>
      <c r="I357" s="470"/>
    </row>
    <row r="358" spans="1:9" ht="11.25" x14ac:dyDescent="0.2">
      <c r="A358" s="464"/>
      <c r="B358" s="465" t="s">
        <v>985</v>
      </c>
      <c r="C358" s="466" t="s">
        <v>986</v>
      </c>
      <c r="D358" s="467" t="s">
        <v>11513</v>
      </c>
      <c r="E358" s="468"/>
      <c r="F358" s="466" t="s">
        <v>986</v>
      </c>
      <c r="G358" s="468"/>
      <c r="H358" s="468"/>
      <c r="I358" s="469"/>
    </row>
    <row r="359" spans="1:9" ht="11.25" x14ac:dyDescent="0.2">
      <c r="A359" s="417"/>
      <c r="B359" s="465" t="s">
        <v>985</v>
      </c>
      <c r="C359" s="419" t="s">
        <v>986</v>
      </c>
      <c r="D359" s="420" t="s">
        <v>894</v>
      </c>
      <c r="E359" s="421"/>
      <c r="F359" s="422">
        <v>33</v>
      </c>
      <c r="G359" s="421"/>
      <c r="H359" s="421"/>
      <c r="I359" s="470"/>
    </row>
    <row r="360" spans="1:9" ht="11.25" x14ac:dyDescent="0.2">
      <c r="A360" s="471"/>
      <c r="B360" s="465" t="s">
        <v>985</v>
      </c>
      <c r="C360" s="472" t="s">
        <v>986</v>
      </c>
      <c r="D360" s="473" t="s">
        <v>988</v>
      </c>
      <c r="E360" s="474"/>
      <c r="F360" s="475">
        <v>1298</v>
      </c>
      <c r="G360" s="474"/>
      <c r="H360" s="474"/>
      <c r="I360" s="476"/>
    </row>
    <row r="361" spans="1:9" ht="11.25" x14ac:dyDescent="0.2">
      <c r="A361" s="464"/>
      <c r="B361" s="465" t="s">
        <v>985</v>
      </c>
      <c r="C361" s="466" t="s">
        <v>986</v>
      </c>
      <c r="D361" s="467" t="s">
        <v>5208</v>
      </c>
      <c r="E361" s="468"/>
      <c r="F361" s="466" t="s">
        <v>986</v>
      </c>
      <c r="G361" s="468"/>
      <c r="H361" s="468"/>
      <c r="I361" s="469"/>
    </row>
    <row r="362" spans="1:9" ht="11.25" x14ac:dyDescent="0.2">
      <c r="A362" s="464"/>
      <c r="B362" s="465" t="s">
        <v>985</v>
      </c>
      <c r="C362" s="466" t="s">
        <v>986</v>
      </c>
      <c r="D362" s="467" t="s">
        <v>11514</v>
      </c>
      <c r="E362" s="468"/>
      <c r="F362" s="466" t="s">
        <v>986</v>
      </c>
      <c r="G362" s="468"/>
      <c r="H362" s="468"/>
      <c r="I362" s="469"/>
    </row>
    <row r="363" spans="1:9" ht="11.25" x14ac:dyDescent="0.2">
      <c r="A363" s="417"/>
      <c r="B363" s="465" t="s">
        <v>985</v>
      </c>
      <c r="C363" s="419" t="s">
        <v>986</v>
      </c>
      <c r="D363" s="420" t="s">
        <v>904</v>
      </c>
      <c r="E363" s="421"/>
      <c r="F363" s="422">
        <v>38</v>
      </c>
      <c r="G363" s="421"/>
      <c r="H363" s="421"/>
      <c r="I363" s="470"/>
    </row>
    <row r="364" spans="1:9" ht="11.25" x14ac:dyDescent="0.2">
      <c r="A364" s="464"/>
      <c r="B364" s="465" t="s">
        <v>985</v>
      </c>
      <c r="C364" s="466" t="s">
        <v>986</v>
      </c>
      <c r="D364" s="467" t="s">
        <v>11515</v>
      </c>
      <c r="E364" s="468"/>
      <c r="F364" s="466" t="s">
        <v>986</v>
      </c>
      <c r="G364" s="468"/>
      <c r="H364" s="468"/>
      <c r="I364" s="469"/>
    </row>
    <row r="365" spans="1:9" ht="11.25" x14ac:dyDescent="0.2">
      <c r="A365" s="417"/>
      <c r="B365" s="465" t="s">
        <v>985</v>
      </c>
      <c r="C365" s="419" t="s">
        <v>986</v>
      </c>
      <c r="D365" s="420" t="s">
        <v>1175</v>
      </c>
      <c r="E365" s="421"/>
      <c r="F365" s="422">
        <v>48</v>
      </c>
      <c r="G365" s="421"/>
      <c r="H365" s="421"/>
      <c r="I365" s="470"/>
    </row>
    <row r="366" spans="1:9" ht="11.25" x14ac:dyDescent="0.2">
      <c r="A366" s="464"/>
      <c r="B366" s="465" t="s">
        <v>985</v>
      </c>
      <c r="C366" s="466" t="s">
        <v>986</v>
      </c>
      <c r="D366" s="467" t="s">
        <v>11516</v>
      </c>
      <c r="E366" s="468"/>
      <c r="F366" s="466" t="s">
        <v>986</v>
      </c>
      <c r="G366" s="468"/>
      <c r="H366" s="468"/>
      <c r="I366" s="469"/>
    </row>
    <row r="367" spans="1:9" ht="11.25" x14ac:dyDescent="0.2">
      <c r="A367" s="417"/>
      <c r="B367" s="465" t="s">
        <v>985</v>
      </c>
      <c r="C367" s="419" t="s">
        <v>986</v>
      </c>
      <c r="D367" s="420" t="s">
        <v>892</v>
      </c>
      <c r="E367" s="421"/>
      <c r="F367" s="422">
        <v>31</v>
      </c>
      <c r="G367" s="421"/>
      <c r="H367" s="421"/>
      <c r="I367" s="470"/>
    </row>
    <row r="368" spans="1:9" ht="11.25" x14ac:dyDescent="0.2">
      <c r="A368" s="464"/>
      <c r="B368" s="465" t="s">
        <v>985</v>
      </c>
      <c r="C368" s="466" t="s">
        <v>986</v>
      </c>
      <c r="D368" s="467" t="s">
        <v>11517</v>
      </c>
      <c r="E368" s="468"/>
      <c r="F368" s="466" t="s">
        <v>986</v>
      </c>
      <c r="G368" s="468"/>
      <c r="H368" s="468"/>
      <c r="I368" s="469"/>
    </row>
    <row r="369" spans="1:9" ht="11.25" x14ac:dyDescent="0.2">
      <c r="A369" s="417"/>
      <c r="B369" s="465" t="s">
        <v>985</v>
      </c>
      <c r="C369" s="419" t="s">
        <v>986</v>
      </c>
      <c r="D369" s="420" t="s">
        <v>884</v>
      </c>
      <c r="E369" s="421"/>
      <c r="F369" s="422">
        <v>26</v>
      </c>
      <c r="G369" s="421"/>
      <c r="H369" s="421"/>
      <c r="I369" s="470"/>
    </row>
    <row r="370" spans="1:9" ht="11.25" x14ac:dyDescent="0.2">
      <c r="A370" s="464"/>
      <c r="B370" s="465" t="s">
        <v>985</v>
      </c>
      <c r="C370" s="466" t="s">
        <v>986</v>
      </c>
      <c r="D370" s="467" t="s">
        <v>11518</v>
      </c>
      <c r="E370" s="468"/>
      <c r="F370" s="466" t="s">
        <v>986</v>
      </c>
      <c r="G370" s="468"/>
      <c r="H370" s="468"/>
      <c r="I370" s="469"/>
    </row>
    <row r="371" spans="1:9" ht="11.25" x14ac:dyDescent="0.2">
      <c r="A371" s="417"/>
      <c r="B371" s="465" t="s">
        <v>985</v>
      </c>
      <c r="C371" s="419" t="s">
        <v>986</v>
      </c>
      <c r="D371" s="420" t="s">
        <v>886</v>
      </c>
      <c r="E371" s="421"/>
      <c r="F371" s="422">
        <v>27</v>
      </c>
      <c r="G371" s="421"/>
      <c r="H371" s="421"/>
      <c r="I371" s="470"/>
    </row>
    <row r="372" spans="1:9" ht="11.25" x14ac:dyDescent="0.2">
      <c r="A372" s="464"/>
      <c r="B372" s="465" t="s">
        <v>985</v>
      </c>
      <c r="C372" s="466" t="s">
        <v>986</v>
      </c>
      <c r="D372" s="467" t="s">
        <v>11519</v>
      </c>
      <c r="E372" s="468"/>
      <c r="F372" s="466" t="s">
        <v>986</v>
      </c>
      <c r="G372" s="468"/>
      <c r="H372" s="468"/>
      <c r="I372" s="469"/>
    </row>
    <row r="373" spans="1:9" ht="11.25" x14ac:dyDescent="0.2">
      <c r="A373" s="417"/>
      <c r="B373" s="465" t="s">
        <v>985</v>
      </c>
      <c r="C373" s="419" t="s">
        <v>986</v>
      </c>
      <c r="D373" s="420" t="s">
        <v>898</v>
      </c>
      <c r="E373" s="421"/>
      <c r="F373" s="422">
        <v>35</v>
      </c>
      <c r="G373" s="421"/>
      <c r="H373" s="421"/>
      <c r="I373" s="470"/>
    </row>
    <row r="374" spans="1:9" ht="11.25" x14ac:dyDescent="0.2">
      <c r="A374" s="464"/>
      <c r="B374" s="465" t="s">
        <v>985</v>
      </c>
      <c r="C374" s="466" t="s">
        <v>986</v>
      </c>
      <c r="D374" s="467" t="s">
        <v>11520</v>
      </c>
      <c r="E374" s="468"/>
      <c r="F374" s="466" t="s">
        <v>986</v>
      </c>
      <c r="G374" s="468"/>
      <c r="H374" s="468"/>
      <c r="I374" s="469"/>
    </row>
    <row r="375" spans="1:9" ht="11.25" x14ac:dyDescent="0.2">
      <c r="A375" s="417"/>
      <c r="B375" s="465" t="s">
        <v>985</v>
      </c>
      <c r="C375" s="419" t="s">
        <v>986</v>
      </c>
      <c r="D375" s="420" t="s">
        <v>1243</v>
      </c>
      <c r="E375" s="421"/>
      <c r="F375" s="422">
        <v>64</v>
      </c>
      <c r="G375" s="421"/>
      <c r="H375" s="421"/>
      <c r="I375" s="470"/>
    </row>
    <row r="376" spans="1:9" ht="11.25" x14ac:dyDescent="0.2">
      <c r="A376" s="464"/>
      <c r="B376" s="465" t="s">
        <v>985</v>
      </c>
      <c r="C376" s="466" t="s">
        <v>986</v>
      </c>
      <c r="D376" s="467" t="s">
        <v>11521</v>
      </c>
      <c r="E376" s="468"/>
      <c r="F376" s="466" t="s">
        <v>986</v>
      </c>
      <c r="G376" s="468"/>
      <c r="H376" s="468"/>
      <c r="I376" s="469"/>
    </row>
    <row r="377" spans="1:9" ht="11.25" x14ac:dyDescent="0.2">
      <c r="A377" s="417"/>
      <c r="B377" s="465" t="s">
        <v>985</v>
      </c>
      <c r="C377" s="419" t="s">
        <v>986</v>
      </c>
      <c r="D377" s="420" t="s">
        <v>904</v>
      </c>
      <c r="E377" s="421"/>
      <c r="F377" s="422">
        <v>38</v>
      </c>
      <c r="G377" s="421"/>
      <c r="H377" s="421"/>
      <c r="I377" s="470"/>
    </row>
    <row r="378" spans="1:9" ht="11.25" x14ac:dyDescent="0.2">
      <c r="A378" s="464"/>
      <c r="B378" s="465" t="s">
        <v>985</v>
      </c>
      <c r="C378" s="466" t="s">
        <v>986</v>
      </c>
      <c r="D378" s="467" t="s">
        <v>11522</v>
      </c>
      <c r="E378" s="468"/>
      <c r="F378" s="466" t="s">
        <v>986</v>
      </c>
      <c r="G378" s="468"/>
      <c r="H378" s="468"/>
      <c r="I378" s="469"/>
    </row>
    <row r="379" spans="1:9" ht="11.25" x14ac:dyDescent="0.2">
      <c r="A379" s="417"/>
      <c r="B379" s="465" t="s">
        <v>985</v>
      </c>
      <c r="C379" s="419" t="s">
        <v>986</v>
      </c>
      <c r="D379" s="420" t="s">
        <v>870</v>
      </c>
      <c r="E379" s="421"/>
      <c r="F379" s="422">
        <v>19</v>
      </c>
      <c r="G379" s="421"/>
      <c r="H379" s="421"/>
      <c r="I379" s="470"/>
    </row>
    <row r="380" spans="1:9" ht="11.25" x14ac:dyDescent="0.2">
      <c r="A380" s="464"/>
      <c r="B380" s="465" t="s">
        <v>985</v>
      </c>
      <c r="C380" s="466" t="s">
        <v>986</v>
      </c>
      <c r="D380" s="467" t="s">
        <v>11523</v>
      </c>
      <c r="E380" s="468"/>
      <c r="F380" s="466" t="s">
        <v>986</v>
      </c>
      <c r="G380" s="468"/>
      <c r="H380" s="468"/>
      <c r="I380" s="469"/>
    </row>
    <row r="381" spans="1:9" ht="11.25" x14ac:dyDescent="0.2">
      <c r="A381" s="417"/>
      <c r="B381" s="465" t="s">
        <v>985</v>
      </c>
      <c r="C381" s="419" t="s">
        <v>986</v>
      </c>
      <c r="D381" s="420" t="s">
        <v>880</v>
      </c>
      <c r="E381" s="421"/>
      <c r="F381" s="422">
        <v>24</v>
      </c>
      <c r="G381" s="421"/>
      <c r="H381" s="421"/>
      <c r="I381" s="470"/>
    </row>
    <row r="382" spans="1:9" ht="11.25" x14ac:dyDescent="0.2">
      <c r="A382" s="464"/>
      <c r="B382" s="465" t="s">
        <v>985</v>
      </c>
      <c r="C382" s="466" t="s">
        <v>986</v>
      </c>
      <c r="D382" s="467" t="s">
        <v>11524</v>
      </c>
      <c r="E382" s="468"/>
      <c r="F382" s="466" t="s">
        <v>986</v>
      </c>
      <c r="G382" s="468"/>
      <c r="H382" s="468"/>
      <c r="I382" s="469"/>
    </row>
    <row r="383" spans="1:9" ht="11.25" x14ac:dyDescent="0.2">
      <c r="A383" s="417"/>
      <c r="B383" s="465" t="s">
        <v>985</v>
      </c>
      <c r="C383" s="419" t="s">
        <v>986</v>
      </c>
      <c r="D383" s="420" t="s">
        <v>2745</v>
      </c>
      <c r="E383" s="421"/>
      <c r="F383" s="422">
        <v>88</v>
      </c>
      <c r="G383" s="421"/>
      <c r="H383" s="421"/>
      <c r="I383" s="470"/>
    </row>
    <row r="384" spans="1:9" ht="11.25" x14ac:dyDescent="0.2">
      <c r="A384" s="464"/>
      <c r="B384" s="465" t="s">
        <v>985</v>
      </c>
      <c r="C384" s="466" t="s">
        <v>986</v>
      </c>
      <c r="D384" s="467" t="s">
        <v>11525</v>
      </c>
      <c r="E384" s="468"/>
      <c r="F384" s="466" t="s">
        <v>986</v>
      </c>
      <c r="G384" s="468"/>
      <c r="H384" s="468"/>
      <c r="I384" s="469"/>
    </row>
    <row r="385" spans="1:9" ht="11.25" x14ac:dyDescent="0.2">
      <c r="A385" s="417"/>
      <c r="B385" s="465" t="s">
        <v>985</v>
      </c>
      <c r="C385" s="419" t="s">
        <v>986</v>
      </c>
      <c r="D385" s="420" t="s">
        <v>882</v>
      </c>
      <c r="E385" s="421"/>
      <c r="F385" s="422">
        <v>25</v>
      </c>
      <c r="G385" s="421"/>
      <c r="H385" s="421"/>
      <c r="I385" s="470"/>
    </row>
    <row r="386" spans="1:9" ht="11.25" x14ac:dyDescent="0.2">
      <c r="A386" s="464"/>
      <c r="B386" s="465" t="s">
        <v>985</v>
      </c>
      <c r="C386" s="466" t="s">
        <v>986</v>
      </c>
      <c r="D386" s="467" t="s">
        <v>11526</v>
      </c>
      <c r="E386" s="468"/>
      <c r="F386" s="466" t="s">
        <v>986</v>
      </c>
      <c r="G386" s="468"/>
      <c r="H386" s="468"/>
      <c r="I386" s="469"/>
    </row>
    <row r="387" spans="1:9" ht="11.25" x14ac:dyDescent="0.2">
      <c r="A387" s="417"/>
      <c r="B387" s="465" t="s">
        <v>985</v>
      </c>
      <c r="C387" s="419" t="s">
        <v>986</v>
      </c>
      <c r="D387" s="420" t="s">
        <v>882</v>
      </c>
      <c r="E387" s="421"/>
      <c r="F387" s="422">
        <v>25</v>
      </c>
      <c r="G387" s="421"/>
      <c r="H387" s="421"/>
      <c r="I387" s="470"/>
    </row>
    <row r="388" spans="1:9" ht="11.25" x14ac:dyDescent="0.2">
      <c r="A388" s="464"/>
      <c r="B388" s="465" t="s">
        <v>985</v>
      </c>
      <c r="C388" s="466" t="s">
        <v>986</v>
      </c>
      <c r="D388" s="467" t="s">
        <v>11527</v>
      </c>
      <c r="E388" s="468"/>
      <c r="F388" s="466" t="s">
        <v>986</v>
      </c>
      <c r="G388" s="468"/>
      <c r="H388" s="468"/>
      <c r="I388" s="469"/>
    </row>
    <row r="389" spans="1:9" ht="11.25" x14ac:dyDescent="0.2">
      <c r="A389" s="417"/>
      <c r="B389" s="465" t="s">
        <v>985</v>
      </c>
      <c r="C389" s="419" t="s">
        <v>986</v>
      </c>
      <c r="D389" s="420" t="s">
        <v>880</v>
      </c>
      <c r="E389" s="421"/>
      <c r="F389" s="422">
        <v>24</v>
      </c>
      <c r="G389" s="421"/>
      <c r="H389" s="421"/>
      <c r="I389" s="470"/>
    </row>
    <row r="390" spans="1:9" ht="11.25" x14ac:dyDescent="0.2">
      <c r="A390" s="464"/>
      <c r="B390" s="465" t="s">
        <v>985</v>
      </c>
      <c r="C390" s="466" t="s">
        <v>986</v>
      </c>
      <c r="D390" s="467" t="s">
        <v>11528</v>
      </c>
      <c r="E390" s="468"/>
      <c r="F390" s="466" t="s">
        <v>986</v>
      </c>
      <c r="G390" s="468"/>
      <c r="H390" s="468"/>
      <c r="I390" s="469"/>
    </row>
    <row r="391" spans="1:9" ht="11.25" x14ac:dyDescent="0.2">
      <c r="A391" s="417"/>
      <c r="B391" s="465" t="s">
        <v>985</v>
      </c>
      <c r="C391" s="419" t="s">
        <v>986</v>
      </c>
      <c r="D391" s="420" t="s">
        <v>1180</v>
      </c>
      <c r="E391" s="421"/>
      <c r="F391" s="422">
        <v>49</v>
      </c>
      <c r="G391" s="421"/>
      <c r="H391" s="421"/>
      <c r="I391" s="470"/>
    </row>
    <row r="392" spans="1:9" ht="11.25" x14ac:dyDescent="0.2">
      <c r="A392" s="464"/>
      <c r="B392" s="465" t="s">
        <v>985</v>
      </c>
      <c r="C392" s="466" t="s">
        <v>986</v>
      </c>
      <c r="D392" s="467" t="s">
        <v>11529</v>
      </c>
      <c r="E392" s="468"/>
      <c r="F392" s="466" t="s">
        <v>986</v>
      </c>
      <c r="G392" s="468"/>
      <c r="H392" s="468"/>
      <c r="I392" s="469"/>
    </row>
    <row r="393" spans="1:9" ht="11.25" x14ac:dyDescent="0.2">
      <c r="A393" s="417"/>
      <c r="B393" s="465" t="s">
        <v>985</v>
      </c>
      <c r="C393" s="419" t="s">
        <v>986</v>
      </c>
      <c r="D393" s="420" t="s">
        <v>898</v>
      </c>
      <c r="E393" s="421"/>
      <c r="F393" s="422">
        <v>35</v>
      </c>
      <c r="G393" s="421"/>
      <c r="H393" s="421"/>
      <c r="I393" s="470"/>
    </row>
    <row r="394" spans="1:9" ht="11.25" x14ac:dyDescent="0.2">
      <c r="A394" s="464"/>
      <c r="B394" s="465" t="s">
        <v>985</v>
      </c>
      <c r="C394" s="466" t="s">
        <v>986</v>
      </c>
      <c r="D394" s="467" t="s">
        <v>11530</v>
      </c>
      <c r="E394" s="468"/>
      <c r="F394" s="466" t="s">
        <v>986</v>
      </c>
      <c r="G394" s="468"/>
      <c r="H394" s="468"/>
      <c r="I394" s="469"/>
    </row>
    <row r="395" spans="1:9" ht="11.25" x14ac:dyDescent="0.2">
      <c r="A395" s="417"/>
      <c r="B395" s="465" t="s">
        <v>985</v>
      </c>
      <c r="C395" s="419" t="s">
        <v>986</v>
      </c>
      <c r="D395" s="420" t="s">
        <v>892</v>
      </c>
      <c r="E395" s="421"/>
      <c r="F395" s="422">
        <v>31</v>
      </c>
      <c r="G395" s="421"/>
      <c r="H395" s="421"/>
      <c r="I395" s="470"/>
    </row>
    <row r="396" spans="1:9" ht="11.25" x14ac:dyDescent="0.2">
      <c r="A396" s="464"/>
      <c r="B396" s="465" t="s">
        <v>985</v>
      </c>
      <c r="C396" s="466" t="s">
        <v>986</v>
      </c>
      <c r="D396" s="467" t="s">
        <v>11531</v>
      </c>
      <c r="E396" s="468"/>
      <c r="F396" s="466" t="s">
        <v>986</v>
      </c>
      <c r="G396" s="468"/>
      <c r="H396" s="468"/>
      <c r="I396" s="469"/>
    </row>
    <row r="397" spans="1:9" ht="11.25" x14ac:dyDescent="0.2">
      <c r="A397" s="417"/>
      <c r="B397" s="465" t="s">
        <v>985</v>
      </c>
      <c r="C397" s="419" t="s">
        <v>986</v>
      </c>
      <c r="D397" s="420" t="s">
        <v>878</v>
      </c>
      <c r="E397" s="421"/>
      <c r="F397" s="422">
        <v>23</v>
      </c>
      <c r="G397" s="421"/>
      <c r="H397" s="421"/>
      <c r="I397" s="470"/>
    </row>
    <row r="398" spans="1:9" ht="11.25" x14ac:dyDescent="0.2">
      <c r="A398" s="464"/>
      <c r="B398" s="465" t="s">
        <v>985</v>
      </c>
      <c r="C398" s="466" t="s">
        <v>986</v>
      </c>
      <c r="D398" s="467" t="s">
        <v>11532</v>
      </c>
      <c r="E398" s="468"/>
      <c r="F398" s="466" t="s">
        <v>986</v>
      </c>
      <c r="G398" s="468"/>
      <c r="H398" s="468"/>
      <c r="I398" s="469"/>
    </row>
    <row r="399" spans="1:9" ht="11.25" x14ac:dyDescent="0.2">
      <c r="A399" s="417"/>
      <c r="B399" s="465" t="s">
        <v>985</v>
      </c>
      <c r="C399" s="419" t="s">
        <v>986</v>
      </c>
      <c r="D399" s="420" t="s">
        <v>888</v>
      </c>
      <c r="E399" s="421"/>
      <c r="F399" s="422">
        <v>28</v>
      </c>
      <c r="G399" s="421"/>
      <c r="H399" s="421"/>
      <c r="I399" s="470"/>
    </row>
    <row r="400" spans="1:9" ht="11.25" x14ac:dyDescent="0.2">
      <c r="A400" s="464"/>
      <c r="B400" s="465" t="s">
        <v>985</v>
      </c>
      <c r="C400" s="466" t="s">
        <v>986</v>
      </c>
      <c r="D400" s="467" t="s">
        <v>11533</v>
      </c>
      <c r="E400" s="468"/>
      <c r="F400" s="466" t="s">
        <v>986</v>
      </c>
      <c r="G400" s="468"/>
      <c r="H400" s="468"/>
      <c r="I400" s="469"/>
    </row>
    <row r="401" spans="1:9" ht="11.25" x14ac:dyDescent="0.2">
      <c r="A401" s="417"/>
      <c r="B401" s="465" t="s">
        <v>985</v>
      </c>
      <c r="C401" s="419" t="s">
        <v>986</v>
      </c>
      <c r="D401" s="420" t="s">
        <v>1175</v>
      </c>
      <c r="E401" s="421"/>
      <c r="F401" s="422">
        <v>48</v>
      </c>
      <c r="G401" s="421"/>
      <c r="H401" s="421"/>
      <c r="I401" s="470"/>
    </row>
    <row r="402" spans="1:9" ht="11.25" x14ac:dyDescent="0.2">
      <c r="A402" s="464"/>
      <c r="B402" s="465" t="s">
        <v>985</v>
      </c>
      <c r="C402" s="466" t="s">
        <v>986</v>
      </c>
      <c r="D402" s="467" t="s">
        <v>11534</v>
      </c>
      <c r="E402" s="468"/>
      <c r="F402" s="466" t="s">
        <v>986</v>
      </c>
      <c r="G402" s="468"/>
      <c r="H402" s="468"/>
      <c r="I402" s="469"/>
    </row>
    <row r="403" spans="1:9" ht="11.25" x14ac:dyDescent="0.2">
      <c r="A403" s="417"/>
      <c r="B403" s="465" t="s">
        <v>985</v>
      </c>
      <c r="C403" s="419" t="s">
        <v>986</v>
      </c>
      <c r="D403" s="420" t="s">
        <v>893</v>
      </c>
      <c r="E403" s="421"/>
      <c r="F403" s="422">
        <v>32</v>
      </c>
      <c r="G403" s="421"/>
      <c r="H403" s="421"/>
      <c r="I403" s="470"/>
    </row>
    <row r="404" spans="1:9" ht="11.25" x14ac:dyDescent="0.2">
      <c r="A404" s="464"/>
      <c r="B404" s="465" t="s">
        <v>985</v>
      </c>
      <c r="C404" s="466" t="s">
        <v>986</v>
      </c>
      <c r="D404" s="467" t="s">
        <v>11535</v>
      </c>
      <c r="E404" s="468"/>
      <c r="F404" s="466" t="s">
        <v>986</v>
      </c>
      <c r="G404" s="468"/>
      <c r="H404" s="468"/>
      <c r="I404" s="469"/>
    </row>
    <row r="405" spans="1:9" ht="11.25" x14ac:dyDescent="0.2">
      <c r="A405" s="417"/>
      <c r="B405" s="465" t="s">
        <v>985</v>
      </c>
      <c r="C405" s="419" t="s">
        <v>986</v>
      </c>
      <c r="D405" s="420" t="s">
        <v>884</v>
      </c>
      <c r="E405" s="421"/>
      <c r="F405" s="422">
        <v>26</v>
      </c>
      <c r="G405" s="421"/>
      <c r="H405" s="421"/>
      <c r="I405" s="470"/>
    </row>
    <row r="406" spans="1:9" ht="11.25" x14ac:dyDescent="0.2">
      <c r="A406" s="464"/>
      <c r="B406" s="465" t="s">
        <v>985</v>
      </c>
      <c r="C406" s="466" t="s">
        <v>986</v>
      </c>
      <c r="D406" s="467" t="s">
        <v>11536</v>
      </c>
      <c r="E406" s="468"/>
      <c r="F406" s="466" t="s">
        <v>986</v>
      </c>
      <c r="G406" s="468"/>
      <c r="H406" s="468"/>
      <c r="I406" s="469"/>
    </row>
    <row r="407" spans="1:9" ht="11.25" x14ac:dyDescent="0.2">
      <c r="A407" s="417"/>
      <c r="B407" s="465" t="s">
        <v>985</v>
      </c>
      <c r="C407" s="419" t="s">
        <v>986</v>
      </c>
      <c r="D407" s="420" t="s">
        <v>898</v>
      </c>
      <c r="E407" s="421"/>
      <c r="F407" s="422">
        <v>35</v>
      </c>
      <c r="G407" s="421"/>
      <c r="H407" s="421"/>
      <c r="I407" s="470"/>
    </row>
    <row r="408" spans="1:9" ht="11.25" x14ac:dyDescent="0.2">
      <c r="A408" s="464"/>
      <c r="B408" s="465" t="s">
        <v>985</v>
      </c>
      <c r="C408" s="466" t="s">
        <v>986</v>
      </c>
      <c r="D408" s="467" t="s">
        <v>11537</v>
      </c>
      <c r="E408" s="468"/>
      <c r="F408" s="466" t="s">
        <v>986</v>
      </c>
      <c r="G408" s="468"/>
      <c r="H408" s="468"/>
      <c r="I408" s="469"/>
    </row>
    <row r="409" spans="1:9" ht="11.25" x14ac:dyDescent="0.2">
      <c r="A409" s="417"/>
      <c r="B409" s="465" t="s">
        <v>985</v>
      </c>
      <c r="C409" s="419" t="s">
        <v>986</v>
      </c>
      <c r="D409" s="420" t="s">
        <v>876</v>
      </c>
      <c r="E409" s="421"/>
      <c r="F409" s="422">
        <v>22</v>
      </c>
      <c r="G409" s="421"/>
      <c r="H409" s="421"/>
      <c r="I409" s="470"/>
    </row>
    <row r="410" spans="1:9" ht="11.25" x14ac:dyDescent="0.2">
      <c r="A410" s="464"/>
      <c r="B410" s="465" t="s">
        <v>985</v>
      </c>
      <c r="C410" s="466" t="s">
        <v>986</v>
      </c>
      <c r="D410" s="467" t="s">
        <v>11538</v>
      </c>
      <c r="E410" s="468"/>
      <c r="F410" s="466" t="s">
        <v>986</v>
      </c>
      <c r="G410" s="468"/>
      <c r="H410" s="468"/>
      <c r="I410" s="469"/>
    </row>
    <row r="411" spans="1:9" ht="11.25" x14ac:dyDescent="0.2">
      <c r="A411" s="417"/>
      <c r="B411" s="465" t="s">
        <v>985</v>
      </c>
      <c r="C411" s="419" t="s">
        <v>986</v>
      </c>
      <c r="D411" s="420" t="s">
        <v>878</v>
      </c>
      <c r="E411" s="421"/>
      <c r="F411" s="422">
        <v>23</v>
      </c>
      <c r="G411" s="421"/>
      <c r="H411" s="421"/>
      <c r="I411" s="470"/>
    </row>
    <row r="412" spans="1:9" ht="11.25" x14ac:dyDescent="0.2">
      <c r="A412" s="464"/>
      <c r="B412" s="465" t="s">
        <v>985</v>
      </c>
      <c r="C412" s="466" t="s">
        <v>986</v>
      </c>
      <c r="D412" s="467" t="s">
        <v>11539</v>
      </c>
      <c r="E412" s="468"/>
      <c r="F412" s="466" t="s">
        <v>986</v>
      </c>
      <c r="G412" s="468"/>
      <c r="H412" s="468"/>
      <c r="I412" s="469"/>
    </row>
    <row r="413" spans="1:9" ht="11.25" x14ac:dyDescent="0.2">
      <c r="A413" s="417"/>
      <c r="B413" s="465" t="s">
        <v>985</v>
      </c>
      <c r="C413" s="419" t="s">
        <v>986</v>
      </c>
      <c r="D413" s="420" t="s">
        <v>898</v>
      </c>
      <c r="E413" s="421"/>
      <c r="F413" s="422">
        <v>35</v>
      </c>
      <c r="G413" s="421"/>
      <c r="H413" s="421"/>
      <c r="I413" s="470"/>
    </row>
    <row r="414" spans="1:9" ht="11.25" x14ac:dyDescent="0.2">
      <c r="A414" s="464"/>
      <c r="B414" s="465" t="s">
        <v>985</v>
      </c>
      <c r="C414" s="466" t="s">
        <v>986</v>
      </c>
      <c r="D414" s="467" t="s">
        <v>11540</v>
      </c>
      <c r="E414" s="468"/>
      <c r="F414" s="466" t="s">
        <v>986</v>
      </c>
      <c r="G414" s="468"/>
      <c r="H414" s="468"/>
      <c r="I414" s="469"/>
    </row>
    <row r="415" spans="1:9" ht="11.25" x14ac:dyDescent="0.2">
      <c r="A415" s="417"/>
      <c r="B415" s="465" t="s">
        <v>985</v>
      </c>
      <c r="C415" s="419" t="s">
        <v>986</v>
      </c>
      <c r="D415" s="420" t="s">
        <v>882</v>
      </c>
      <c r="E415" s="421"/>
      <c r="F415" s="422">
        <v>25</v>
      </c>
      <c r="G415" s="421"/>
      <c r="H415" s="421"/>
      <c r="I415" s="470"/>
    </row>
    <row r="416" spans="1:9" ht="11.25" x14ac:dyDescent="0.2">
      <c r="A416" s="464"/>
      <c r="B416" s="465" t="s">
        <v>985</v>
      </c>
      <c r="C416" s="466" t="s">
        <v>986</v>
      </c>
      <c r="D416" s="467" t="s">
        <v>11541</v>
      </c>
      <c r="E416" s="468"/>
      <c r="F416" s="466" t="s">
        <v>986</v>
      </c>
      <c r="G416" s="468"/>
      <c r="H416" s="468"/>
      <c r="I416" s="469"/>
    </row>
    <row r="417" spans="1:9" ht="11.25" x14ac:dyDescent="0.2">
      <c r="A417" s="417"/>
      <c r="B417" s="465" t="s">
        <v>985</v>
      </c>
      <c r="C417" s="419" t="s">
        <v>986</v>
      </c>
      <c r="D417" s="420" t="s">
        <v>910</v>
      </c>
      <c r="E417" s="421"/>
      <c r="F417" s="422">
        <v>41</v>
      </c>
      <c r="G417" s="421"/>
      <c r="H417" s="421"/>
      <c r="I417" s="470"/>
    </row>
    <row r="418" spans="1:9" ht="11.25" x14ac:dyDescent="0.2">
      <c r="A418" s="464"/>
      <c r="B418" s="465" t="s">
        <v>985</v>
      </c>
      <c r="C418" s="466" t="s">
        <v>986</v>
      </c>
      <c r="D418" s="467" t="s">
        <v>11542</v>
      </c>
      <c r="E418" s="468"/>
      <c r="F418" s="466" t="s">
        <v>986</v>
      </c>
      <c r="G418" s="468"/>
      <c r="H418" s="468"/>
      <c r="I418" s="469"/>
    </row>
    <row r="419" spans="1:9" ht="11.25" x14ac:dyDescent="0.2">
      <c r="A419" s="417"/>
      <c r="B419" s="465" t="s">
        <v>985</v>
      </c>
      <c r="C419" s="419" t="s">
        <v>986</v>
      </c>
      <c r="D419" s="420" t="s">
        <v>904</v>
      </c>
      <c r="E419" s="421"/>
      <c r="F419" s="422">
        <v>38</v>
      </c>
      <c r="G419" s="421"/>
      <c r="H419" s="421"/>
      <c r="I419" s="470"/>
    </row>
    <row r="420" spans="1:9" ht="11.25" x14ac:dyDescent="0.2">
      <c r="A420" s="464"/>
      <c r="B420" s="465" t="s">
        <v>985</v>
      </c>
      <c r="C420" s="466" t="s">
        <v>986</v>
      </c>
      <c r="D420" s="467" t="s">
        <v>11543</v>
      </c>
      <c r="E420" s="468"/>
      <c r="F420" s="466" t="s">
        <v>986</v>
      </c>
      <c r="G420" s="468"/>
      <c r="H420" s="468"/>
      <c r="I420" s="469"/>
    </row>
    <row r="421" spans="1:9" ht="11.25" x14ac:dyDescent="0.2">
      <c r="A421" s="417"/>
      <c r="B421" s="465" t="s">
        <v>985</v>
      </c>
      <c r="C421" s="419" t="s">
        <v>986</v>
      </c>
      <c r="D421" s="420" t="s">
        <v>1263</v>
      </c>
      <c r="E421" s="421"/>
      <c r="F421" s="422">
        <v>68</v>
      </c>
      <c r="G421" s="421"/>
      <c r="H421" s="421"/>
      <c r="I421" s="470"/>
    </row>
    <row r="422" spans="1:9" ht="11.25" x14ac:dyDescent="0.2">
      <c r="A422" s="464"/>
      <c r="B422" s="465" t="s">
        <v>985</v>
      </c>
      <c r="C422" s="466" t="s">
        <v>986</v>
      </c>
      <c r="D422" s="467" t="s">
        <v>11544</v>
      </c>
      <c r="E422" s="468"/>
      <c r="F422" s="466" t="s">
        <v>986</v>
      </c>
      <c r="G422" s="468"/>
      <c r="H422" s="468"/>
      <c r="I422" s="469"/>
    </row>
    <row r="423" spans="1:9" ht="11.25" x14ac:dyDescent="0.2">
      <c r="A423" s="417"/>
      <c r="B423" s="465" t="s">
        <v>985</v>
      </c>
      <c r="C423" s="419" t="s">
        <v>986</v>
      </c>
      <c r="D423" s="420" t="s">
        <v>2723</v>
      </c>
      <c r="E423" s="421"/>
      <c r="F423" s="422">
        <v>75</v>
      </c>
      <c r="G423" s="421"/>
      <c r="H423" s="421"/>
      <c r="I423" s="470"/>
    </row>
    <row r="424" spans="1:9" ht="11.25" x14ac:dyDescent="0.2">
      <c r="A424" s="464"/>
      <c r="B424" s="465" t="s">
        <v>985</v>
      </c>
      <c r="C424" s="466" t="s">
        <v>986</v>
      </c>
      <c r="D424" s="467" t="s">
        <v>11545</v>
      </c>
      <c r="E424" s="468"/>
      <c r="F424" s="466" t="s">
        <v>986</v>
      </c>
      <c r="G424" s="468"/>
      <c r="H424" s="468"/>
      <c r="I424" s="469"/>
    </row>
    <row r="425" spans="1:9" ht="11.25" x14ac:dyDescent="0.2">
      <c r="A425" s="417"/>
      <c r="B425" s="465" t="s">
        <v>985</v>
      </c>
      <c r="C425" s="419" t="s">
        <v>986</v>
      </c>
      <c r="D425" s="420" t="s">
        <v>2735</v>
      </c>
      <c r="E425" s="421"/>
      <c r="F425" s="422">
        <v>82</v>
      </c>
      <c r="G425" s="421"/>
      <c r="H425" s="421"/>
      <c r="I425" s="470"/>
    </row>
    <row r="426" spans="1:9" ht="11.25" x14ac:dyDescent="0.2">
      <c r="A426" s="464"/>
      <c r="B426" s="465" t="s">
        <v>985</v>
      </c>
      <c r="C426" s="466" t="s">
        <v>986</v>
      </c>
      <c r="D426" s="467" t="s">
        <v>11546</v>
      </c>
      <c r="E426" s="468"/>
      <c r="F426" s="466" t="s">
        <v>986</v>
      </c>
      <c r="G426" s="468"/>
      <c r="H426" s="468"/>
      <c r="I426" s="469"/>
    </row>
    <row r="427" spans="1:9" ht="11.25" x14ac:dyDescent="0.2">
      <c r="A427" s="417"/>
      <c r="B427" s="465" t="s">
        <v>985</v>
      </c>
      <c r="C427" s="419" t="s">
        <v>986</v>
      </c>
      <c r="D427" s="420" t="s">
        <v>1203</v>
      </c>
      <c r="E427" s="421"/>
      <c r="F427" s="422">
        <v>54</v>
      </c>
      <c r="G427" s="421"/>
      <c r="H427" s="421"/>
      <c r="I427" s="470"/>
    </row>
    <row r="428" spans="1:9" ht="11.25" x14ac:dyDescent="0.2">
      <c r="A428" s="464"/>
      <c r="B428" s="465" t="s">
        <v>985</v>
      </c>
      <c r="C428" s="466" t="s">
        <v>986</v>
      </c>
      <c r="D428" s="467" t="s">
        <v>11547</v>
      </c>
      <c r="E428" s="468"/>
      <c r="F428" s="466" t="s">
        <v>986</v>
      </c>
      <c r="G428" s="468"/>
      <c r="H428" s="468"/>
      <c r="I428" s="469"/>
    </row>
    <row r="429" spans="1:9" ht="11.25" x14ac:dyDescent="0.2">
      <c r="A429" s="417"/>
      <c r="B429" s="465" t="s">
        <v>985</v>
      </c>
      <c r="C429" s="419" t="s">
        <v>986</v>
      </c>
      <c r="D429" s="420" t="s">
        <v>915</v>
      </c>
      <c r="E429" s="421"/>
      <c r="F429" s="422">
        <v>45</v>
      </c>
      <c r="G429" s="421"/>
      <c r="H429" s="421"/>
      <c r="I429" s="470"/>
    </row>
    <row r="430" spans="1:9" ht="11.25" x14ac:dyDescent="0.2">
      <c r="A430" s="464"/>
      <c r="B430" s="465" t="s">
        <v>985</v>
      </c>
      <c r="C430" s="466" t="s">
        <v>986</v>
      </c>
      <c r="D430" s="467" t="s">
        <v>11548</v>
      </c>
      <c r="E430" s="468"/>
      <c r="F430" s="466" t="s">
        <v>986</v>
      </c>
      <c r="G430" s="468"/>
      <c r="H430" s="468"/>
      <c r="I430" s="469"/>
    </row>
    <row r="431" spans="1:9" ht="11.25" x14ac:dyDescent="0.2">
      <c r="A431" s="417"/>
      <c r="B431" s="465" t="s">
        <v>985</v>
      </c>
      <c r="C431" s="419" t="s">
        <v>986</v>
      </c>
      <c r="D431" s="420" t="s">
        <v>2721</v>
      </c>
      <c r="E431" s="421"/>
      <c r="F431" s="422">
        <v>73</v>
      </c>
      <c r="G431" s="421"/>
      <c r="H431" s="421"/>
      <c r="I431" s="470"/>
    </row>
    <row r="432" spans="1:9" ht="11.25" x14ac:dyDescent="0.2">
      <c r="A432" s="464"/>
      <c r="B432" s="465" t="s">
        <v>985</v>
      </c>
      <c r="C432" s="466" t="s">
        <v>986</v>
      </c>
      <c r="D432" s="467" t="s">
        <v>11549</v>
      </c>
      <c r="E432" s="468"/>
      <c r="F432" s="466" t="s">
        <v>986</v>
      </c>
      <c r="G432" s="468"/>
      <c r="H432" s="468"/>
      <c r="I432" s="469"/>
    </row>
    <row r="433" spans="1:9" ht="11.25" x14ac:dyDescent="0.2">
      <c r="A433" s="417"/>
      <c r="B433" s="465" t="s">
        <v>985</v>
      </c>
      <c r="C433" s="419" t="s">
        <v>986</v>
      </c>
      <c r="D433" s="420" t="s">
        <v>1248</v>
      </c>
      <c r="E433" s="421"/>
      <c r="F433" s="422">
        <v>65</v>
      </c>
      <c r="G433" s="421"/>
      <c r="H433" s="421"/>
      <c r="I433" s="470"/>
    </row>
    <row r="434" spans="1:9" ht="11.25" x14ac:dyDescent="0.2">
      <c r="A434" s="464"/>
      <c r="B434" s="465" t="s">
        <v>985</v>
      </c>
      <c r="C434" s="466" t="s">
        <v>986</v>
      </c>
      <c r="D434" s="467" t="s">
        <v>11550</v>
      </c>
      <c r="E434" s="468"/>
      <c r="F434" s="466" t="s">
        <v>986</v>
      </c>
      <c r="G434" s="468"/>
      <c r="H434" s="468"/>
      <c r="I434" s="469"/>
    </row>
    <row r="435" spans="1:9" ht="11.25" x14ac:dyDescent="0.2">
      <c r="A435" s="417"/>
      <c r="B435" s="465" t="s">
        <v>985</v>
      </c>
      <c r="C435" s="419" t="s">
        <v>986</v>
      </c>
      <c r="D435" s="420" t="s">
        <v>48</v>
      </c>
      <c r="E435" s="421"/>
      <c r="F435" s="422">
        <v>62</v>
      </c>
      <c r="G435" s="421"/>
      <c r="H435" s="421"/>
      <c r="I435" s="470"/>
    </row>
    <row r="436" spans="1:9" ht="11.25" x14ac:dyDescent="0.2">
      <c r="A436" s="471"/>
      <c r="B436" s="465" t="s">
        <v>985</v>
      </c>
      <c r="C436" s="472" t="s">
        <v>986</v>
      </c>
      <c r="D436" s="473" t="s">
        <v>988</v>
      </c>
      <c r="E436" s="474"/>
      <c r="F436" s="475">
        <v>1527</v>
      </c>
      <c r="G436" s="474"/>
      <c r="H436" s="474"/>
      <c r="I436" s="476"/>
    </row>
    <row r="437" spans="1:9" ht="11.25" x14ac:dyDescent="0.2">
      <c r="A437" s="464"/>
      <c r="B437" s="465" t="s">
        <v>985</v>
      </c>
      <c r="C437" s="466" t="s">
        <v>986</v>
      </c>
      <c r="D437" s="467" t="s">
        <v>11551</v>
      </c>
      <c r="E437" s="468"/>
      <c r="F437" s="466" t="s">
        <v>986</v>
      </c>
      <c r="G437" s="468"/>
      <c r="H437" s="468"/>
      <c r="I437" s="469"/>
    </row>
    <row r="438" spans="1:9" ht="11.25" x14ac:dyDescent="0.2">
      <c r="A438" s="464"/>
      <c r="B438" s="465" t="s">
        <v>985</v>
      </c>
      <c r="C438" s="466" t="s">
        <v>986</v>
      </c>
      <c r="D438" s="467" t="s">
        <v>11552</v>
      </c>
      <c r="E438" s="468"/>
      <c r="F438" s="466" t="s">
        <v>986</v>
      </c>
      <c r="G438" s="468"/>
      <c r="H438" s="468"/>
      <c r="I438" s="469"/>
    </row>
    <row r="439" spans="1:9" ht="11.25" x14ac:dyDescent="0.2">
      <c r="A439" s="417"/>
      <c r="B439" s="465" t="s">
        <v>985</v>
      </c>
      <c r="C439" s="419" t="s">
        <v>986</v>
      </c>
      <c r="D439" s="420" t="s">
        <v>852</v>
      </c>
      <c r="E439" s="421"/>
      <c r="F439" s="422">
        <v>10</v>
      </c>
      <c r="G439" s="421"/>
      <c r="H439" s="421"/>
      <c r="I439" s="470"/>
    </row>
    <row r="440" spans="1:9" ht="11.25" x14ac:dyDescent="0.2">
      <c r="A440" s="464"/>
      <c r="B440" s="465" t="s">
        <v>985</v>
      </c>
      <c r="C440" s="466" t="s">
        <v>986</v>
      </c>
      <c r="D440" s="467" t="s">
        <v>11553</v>
      </c>
      <c r="E440" s="468"/>
      <c r="F440" s="466" t="s">
        <v>986</v>
      </c>
      <c r="G440" s="468"/>
      <c r="H440" s="468"/>
      <c r="I440" s="469"/>
    </row>
    <row r="441" spans="1:9" ht="11.25" x14ac:dyDescent="0.2">
      <c r="A441" s="417"/>
      <c r="B441" s="465" t="s">
        <v>985</v>
      </c>
      <c r="C441" s="419" t="s">
        <v>986</v>
      </c>
      <c r="D441" s="420" t="s">
        <v>856</v>
      </c>
      <c r="E441" s="421"/>
      <c r="F441" s="422">
        <v>12</v>
      </c>
      <c r="G441" s="421"/>
      <c r="H441" s="421"/>
      <c r="I441" s="470"/>
    </row>
    <row r="442" spans="1:9" ht="11.25" x14ac:dyDescent="0.2">
      <c r="A442" s="464"/>
      <c r="B442" s="465" t="s">
        <v>985</v>
      </c>
      <c r="C442" s="466" t="s">
        <v>986</v>
      </c>
      <c r="D442" s="467" t="s">
        <v>11554</v>
      </c>
      <c r="E442" s="468"/>
      <c r="F442" s="466" t="s">
        <v>986</v>
      </c>
      <c r="G442" s="468"/>
      <c r="H442" s="468"/>
      <c r="I442" s="469"/>
    </row>
    <row r="443" spans="1:9" ht="11.25" x14ac:dyDescent="0.2">
      <c r="A443" s="417"/>
      <c r="B443" s="465" t="s">
        <v>985</v>
      </c>
      <c r="C443" s="419" t="s">
        <v>986</v>
      </c>
      <c r="D443" s="420" t="s">
        <v>860</v>
      </c>
      <c r="E443" s="421"/>
      <c r="F443" s="422">
        <v>14</v>
      </c>
      <c r="G443" s="421"/>
      <c r="H443" s="421"/>
      <c r="I443" s="470"/>
    </row>
    <row r="444" spans="1:9" ht="11.25" x14ac:dyDescent="0.2">
      <c r="A444" s="464"/>
      <c r="B444" s="465" t="s">
        <v>985</v>
      </c>
      <c r="C444" s="466" t="s">
        <v>986</v>
      </c>
      <c r="D444" s="467" t="s">
        <v>11555</v>
      </c>
      <c r="E444" s="468"/>
      <c r="F444" s="466" t="s">
        <v>986</v>
      </c>
      <c r="G444" s="468"/>
      <c r="H444" s="468"/>
      <c r="I444" s="469"/>
    </row>
    <row r="445" spans="1:9" ht="11.25" x14ac:dyDescent="0.2">
      <c r="A445" s="417"/>
      <c r="B445" s="465" t="s">
        <v>985</v>
      </c>
      <c r="C445" s="419" t="s">
        <v>986</v>
      </c>
      <c r="D445" s="420" t="s">
        <v>854</v>
      </c>
      <c r="E445" s="421"/>
      <c r="F445" s="422">
        <v>11</v>
      </c>
      <c r="G445" s="421"/>
      <c r="H445" s="421"/>
      <c r="I445" s="470"/>
    </row>
    <row r="446" spans="1:9" ht="11.25" x14ac:dyDescent="0.2">
      <c r="A446" s="471"/>
      <c r="B446" s="465" t="s">
        <v>985</v>
      </c>
      <c r="C446" s="472" t="s">
        <v>986</v>
      </c>
      <c r="D446" s="473" t="s">
        <v>988</v>
      </c>
      <c r="E446" s="474"/>
      <c r="F446" s="475">
        <v>47</v>
      </c>
      <c r="G446" s="474"/>
      <c r="H446" s="474"/>
      <c r="I446" s="476"/>
    </row>
    <row r="447" spans="1:9" ht="11.25" x14ac:dyDescent="0.2">
      <c r="A447" s="464"/>
      <c r="B447" s="465" t="s">
        <v>985</v>
      </c>
      <c r="C447" s="466" t="s">
        <v>986</v>
      </c>
      <c r="D447" s="467" t="s">
        <v>11556</v>
      </c>
      <c r="E447" s="468"/>
      <c r="F447" s="466" t="s">
        <v>986</v>
      </c>
      <c r="G447" s="468"/>
      <c r="H447" s="468"/>
      <c r="I447" s="469"/>
    </row>
    <row r="448" spans="1:9" ht="11.25" x14ac:dyDescent="0.2">
      <c r="A448" s="464"/>
      <c r="B448" s="465" t="s">
        <v>985</v>
      </c>
      <c r="C448" s="466" t="s">
        <v>986</v>
      </c>
      <c r="D448" s="467" t="s">
        <v>11557</v>
      </c>
      <c r="E448" s="468"/>
      <c r="F448" s="466" t="s">
        <v>986</v>
      </c>
      <c r="G448" s="468"/>
      <c r="H448" s="468"/>
      <c r="I448" s="469"/>
    </row>
    <row r="449" spans="1:9" ht="11.25" x14ac:dyDescent="0.2">
      <c r="A449" s="417"/>
      <c r="B449" s="465" t="s">
        <v>985</v>
      </c>
      <c r="C449" s="419" t="s">
        <v>986</v>
      </c>
      <c r="D449" s="420" t="s">
        <v>891</v>
      </c>
      <c r="E449" s="421"/>
      <c r="F449" s="422">
        <v>30</v>
      </c>
      <c r="G449" s="421"/>
      <c r="H449" s="421"/>
      <c r="I449" s="470"/>
    </row>
    <row r="450" spans="1:9" ht="11.25" x14ac:dyDescent="0.2">
      <c r="A450" s="464"/>
      <c r="B450" s="465" t="s">
        <v>985</v>
      </c>
      <c r="C450" s="466" t="s">
        <v>986</v>
      </c>
      <c r="D450" s="467" t="s">
        <v>11558</v>
      </c>
      <c r="E450" s="468"/>
      <c r="F450" s="466" t="s">
        <v>986</v>
      </c>
      <c r="G450" s="468"/>
      <c r="H450" s="468"/>
      <c r="I450" s="469"/>
    </row>
    <row r="451" spans="1:9" ht="11.25" x14ac:dyDescent="0.2">
      <c r="A451" s="417"/>
      <c r="B451" s="465" t="s">
        <v>985</v>
      </c>
      <c r="C451" s="419" t="s">
        <v>986</v>
      </c>
      <c r="D451" s="420" t="s">
        <v>891</v>
      </c>
      <c r="E451" s="421"/>
      <c r="F451" s="422">
        <v>30</v>
      </c>
      <c r="G451" s="421"/>
      <c r="H451" s="421"/>
      <c r="I451" s="470"/>
    </row>
    <row r="452" spans="1:9" ht="11.25" x14ac:dyDescent="0.2">
      <c r="A452" s="471"/>
      <c r="B452" s="465" t="s">
        <v>985</v>
      </c>
      <c r="C452" s="472" t="s">
        <v>986</v>
      </c>
      <c r="D452" s="473" t="s">
        <v>988</v>
      </c>
      <c r="E452" s="474"/>
      <c r="F452" s="475">
        <v>60</v>
      </c>
      <c r="G452" s="474"/>
      <c r="H452" s="474"/>
      <c r="I452" s="476"/>
    </row>
    <row r="453" spans="1:9" ht="11.25" x14ac:dyDescent="0.2">
      <c r="A453" s="477"/>
      <c r="B453" s="465" t="s">
        <v>985</v>
      </c>
      <c r="C453" s="478" t="s">
        <v>986</v>
      </c>
      <c r="D453" s="479" t="s">
        <v>1023</v>
      </c>
      <c r="E453" s="480"/>
      <c r="F453" s="481">
        <v>4506</v>
      </c>
      <c r="G453" s="480"/>
      <c r="H453" s="480"/>
      <c r="I453" s="482"/>
    </row>
    <row r="454" spans="1:9" ht="24.95" customHeight="1" x14ac:dyDescent="0.2">
      <c r="A454" s="167" t="s">
        <v>892</v>
      </c>
      <c r="B454" s="167" t="s">
        <v>1145</v>
      </c>
      <c r="C454" s="168" t="s">
        <v>8649</v>
      </c>
      <c r="D454" s="169" t="s">
        <v>8650</v>
      </c>
      <c r="E454" s="170" t="s">
        <v>125</v>
      </c>
      <c r="F454" s="171">
        <v>800.8</v>
      </c>
      <c r="G454" s="117"/>
      <c r="H454" s="172">
        <f>ROUND(G454*F454,2)</f>
        <v>0</v>
      </c>
      <c r="I454" s="458" t="s">
        <v>986</v>
      </c>
    </row>
    <row r="455" spans="1:9" ht="12" x14ac:dyDescent="0.2">
      <c r="A455" s="178"/>
      <c r="B455" s="221" t="s">
        <v>985</v>
      </c>
      <c r="C455" s="215"/>
      <c r="D455" s="214" t="s">
        <v>11559</v>
      </c>
      <c r="E455" s="215"/>
      <c r="F455" s="216">
        <v>800.8</v>
      </c>
      <c r="G455" s="215"/>
      <c r="H455" s="215"/>
      <c r="I455" s="457"/>
    </row>
    <row r="456" spans="1:9" ht="24.95" customHeight="1" x14ac:dyDescent="0.2">
      <c r="A456" s="167" t="s">
        <v>893</v>
      </c>
      <c r="B456" s="167" t="s">
        <v>1145</v>
      </c>
      <c r="C456" s="168" t="s">
        <v>8652</v>
      </c>
      <c r="D456" s="169" t="s">
        <v>8653</v>
      </c>
      <c r="E456" s="170" t="s">
        <v>125</v>
      </c>
      <c r="F456" s="171">
        <v>297</v>
      </c>
      <c r="G456" s="117"/>
      <c r="H456" s="172">
        <f>ROUND(G456*F456,2)</f>
        <v>0</v>
      </c>
      <c r="I456" s="458" t="s">
        <v>986</v>
      </c>
    </row>
    <row r="457" spans="1:9" ht="12" x14ac:dyDescent="0.2">
      <c r="A457" s="178"/>
      <c r="B457" s="221" t="s">
        <v>985</v>
      </c>
      <c r="C457" s="215"/>
      <c r="D457" s="214" t="s">
        <v>11560</v>
      </c>
      <c r="E457" s="215"/>
      <c r="F457" s="216">
        <v>297</v>
      </c>
      <c r="G457" s="215"/>
      <c r="H457" s="215"/>
      <c r="I457" s="457"/>
    </row>
    <row r="458" spans="1:9" ht="24.95" customHeight="1" x14ac:dyDescent="0.2">
      <c r="A458" s="167" t="s">
        <v>894</v>
      </c>
      <c r="B458" s="167" t="s">
        <v>1145</v>
      </c>
      <c r="C458" s="168" t="s">
        <v>5238</v>
      </c>
      <c r="D458" s="169" t="s">
        <v>5239</v>
      </c>
      <c r="E458" s="170" t="s">
        <v>125</v>
      </c>
      <c r="F458" s="171">
        <v>437.8</v>
      </c>
      <c r="G458" s="117"/>
      <c r="H458" s="172">
        <f>ROUND(G458*F458,2)</f>
        <v>0</v>
      </c>
      <c r="I458" s="458" t="s">
        <v>982</v>
      </c>
    </row>
    <row r="459" spans="1:9" ht="12" x14ac:dyDescent="0.2">
      <c r="A459" s="178"/>
      <c r="B459" s="221" t="s">
        <v>985</v>
      </c>
      <c r="C459" s="215"/>
      <c r="D459" s="214" t="s">
        <v>11561</v>
      </c>
      <c r="E459" s="215"/>
      <c r="F459" s="216">
        <v>437.8</v>
      </c>
      <c r="G459" s="215"/>
      <c r="H459" s="215"/>
      <c r="I459" s="457"/>
    </row>
    <row r="460" spans="1:9" ht="24.95" customHeight="1" x14ac:dyDescent="0.2">
      <c r="A460" s="167" t="s">
        <v>896</v>
      </c>
      <c r="B460" s="167" t="s">
        <v>1145</v>
      </c>
      <c r="C460" s="168" t="s">
        <v>8170</v>
      </c>
      <c r="D460" s="169" t="s">
        <v>8171</v>
      </c>
      <c r="E460" s="170" t="s">
        <v>125</v>
      </c>
      <c r="F460" s="171">
        <v>206.8</v>
      </c>
      <c r="G460" s="117"/>
      <c r="H460" s="172">
        <f>ROUND(G460*F460,2)</f>
        <v>0</v>
      </c>
      <c r="I460" s="458" t="s">
        <v>982</v>
      </c>
    </row>
    <row r="461" spans="1:9" ht="12" x14ac:dyDescent="0.2">
      <c r="A461" s="178"/>
      <c r="B461" s="221" t="s">
        <v>985</v>
      </c>
      <c r="C461" s="215"/>
      <c r="D461" s="214" t="s">
        <v>11562</v>
      </c>
      <c r="E461" s="215"/>
      <c r="F461" s="216">
        <v>206.8</v>
      </c>
      <c r="G461" s="215"/>
      <c r="H461" s="215"/>
      <c r="I461" s="457"/>
    </row>
    <row r="462" spans="1:9" ht="24.95" customHeight="1" x14ac:dyDescent="0.2">
      <c r="A462" s="167" t="s">
        <v>898</v>
      </c>
      <c r="B462" s="167" t="s">
        <v>1145</v>
      </c>
      <c r="C462" s="168" t="s">
        <v>8657</v>
      </c>
      <c r="D462" s="169" t="s">
        <v>8658</v>
      </c>
      <c r="E462" s="170" t="s">
        <v>125</v>
      </c>
      <c r="F462" s="171">
        <v>51.7</v>
      </c>
      <c r="G462" s="117"/>
      <c r="H462" s="172">
        <f>ROUND(G462*F462,2)</f>
        <v>0</v>
      </c>
      <c r="I462" s="458" t="s">
        <v>982</v>
      </c>
    </row>
    <row r="463" spans="1:9" ht="12" x14ac:dyDescent="0.2">
      <c r="A463" s="178"/>
      <c r="B463" s="221" t="s">
        <v>985</v>
      </c>
      <c r="C463" s="215"/>
      <c r="D463" s="214" t="s">
        <v>11563</v>
      </c>
      <c r="E463" s="215"/>
      <c r="F463" s="216">
        <v>51.7</v>
      </c>
      <c r="G463" s="215"/>
      <c r="H463" s="215"/>
      <c r="I463" s="457"/>
    </row>
    <row r="464" spans="1:9" ht="24.95" customHeight="1" x14ac:dyDescent="0.2">
      <c r="A464" s="167" t="s">
        <v>900</v>
      </c>
      <c r="B464" s="167" t="s">
        <v>1145</v>
      </c>
      <c r="C464" s="168" t="s">
        <v>11564</v>
      </c>
      <c r="D464" s="169" t="s">
        <v>11565</v>
      </c>
      <c r="E464" s="170" t="s">
        <v>125</v>
      </c>
      <c r="F464" s="171">
        <v>66</v>
      </c>
      <c r="G464" s="117"/>
      <c r="H464" s="172">
        <f>ROUND(G464*F464,2)</f>
        <v>0</v>
      </c>
      <c r="I464" s="458" t="s">
        <v>982</v>
      </c>
    </row>
    <row r="465" spans="1:9" ht="12" x14ac:dyDescent="0.2">
      <c r="A465" s="178"/>
      <c r="B465" s="221" t="s">
        <v>985</v>
      </c>
      <c r="C465" s="215"/>
      <c r="D465" s="214" t="s">
        <v>11442</v>
      </c>
      <c r="E465" s="215"/>
      <c r="F465" s="216">
        <v>66</v>
      </c>
      <c r="G465" s="215"/>
      <c r="H465" s="215"/>
      <c r="I465" s="457"/>
    </row>
    <row r="466" spans="1:9" ht="24.95" customHeight="1" x14ac:dyDescent="0.2">
      <c r="A466" s="167" t="s">
        <v>902</v>
      </c>
      <c r="B466" s="167" t="s">
        <v>1145</v>
      </c>
      <c r="C466" s="168" t="s">
        <v>5253</v>
      </c>
      <c r="D466" s="169" t="s">
        <v>5254</v>
      </c>
      <c r="E466" s="170" t="s">
        <v>125</v>
      </c>
      <c r="F466" s="171">
        <v>1427.8</v>
      </c>
      <c r="G466" s="117"/>
      <c r="H466" s="172">
        <f>ROUND(G466*F466,2)</f>
        <v>0</v>
      </c>
      <c r="I466" s="458" t="s">
        <v>986</v>
      </c>
    </row>
    <row r="467" spans="1:9" ht="24" x14ac:dyDescent="0.2">
      <c r="A467" s="175"/>
      <c r="B467" s="221" t="s">
        <v>1079</v>
      </c>
      <c r="C467" s="209"/>
      <c r="D467" s="227" t="s">
        <v>5255</v>
      </c>
      <c r="E467" s="209"/>
      <c r="F467" s="209"/>
      <c r="G467" s="209"/>
      <c r="H467" s="209"/>
      <c r="I467" s="455"/>
    </row>
    <row r="468" spans="1:9" ht="12" x14ac:dyDescent="0.2">
      <c r="A468" s="178"/>
      <c r="B468" s="221" t="s">
        <v>985</v>
      </c>
      <c r="C468" s="215"/>
      <c r="D468" s="214" t="s">
        <v>11566</v>
      </c>
      <c r="E468" s="215"/>
      <c r="F468" s="216">
        <v>1427.8</v>
      </c>
      <c r="G468" s="215"/>
      <c r="H468" s="215"/>
      <c r="I468" s="457"/>
    </row>
    <row r="469" spans="1:9" ht="24.95" customHeight="1" x14ac:dyDescent="0.2">
      <c r="A469" s="167" t="s">
        <v>904</v>
      </c>
      <c r="B469" s="167" t="s">
        <v>1145</v>
      </c>
      <c r="C469" s="168" t="s">
        <v>5257</v>
      </c>
      <c r="D469" s="169" t="s">
        <v>5258</v>
      </c>
      <c r="E469" s="170" t="s">
        <v>125</v>
      </c>
      <c r="F469" s="171">
        <v>1679.7</v>
      </c>
      <c r="G469" s="117"/>
      <c r="H469" s="172">
        <f>ROUND(G469*F469,2)</f>
        <v>0</v>
      </c>
      <c r="I469" s="458" t="s">
        <v>986</v>
      </c>
    </row>
    <row r="470" spans="1:9" ht="24" x14ac:dyDescent="0.2">
      <c r="A470" s="175"/>
      <c r="B470" s="221" t="s">
        <v>1079</v>
      </c>
      <c r="C470" s="209"/>
      <c r="D470" s="227" t="s">
        <v>5255</v>
      </c>
      <c r="E470" s="209"/>
      <c r="F470" s="209"/>
      <c r="G470" s="209"/>
      <c r="H470" s="209"/>
      <c r="I470" s="455"/>
    </row>
    <row r="471" spans="1:9" ht="12" x14ac:dyDescent="0.2">
      <c r="A471" s="178"/>
      <c r="B471" s="221" t="s">
        <v>985</v>
      </c>
      <c r="C471" s="215"/>
      <c r="D471" s="214" t="s">
        <v>11567</v>
      </c>
      <c r="E471" s="215"/>
      <c r="F471" s="216">
        <v>1679.7</v>
      </c>
      <c r="G471" s="215"/>
      <c r="H471" s="215"/>
      <c r="I471" s="457"/>
    </row>
    <row r="472" spans="1:9" ht="24.95" customHeight="1" x14ac:dyDescent="0.2">
      <c r="A472" s="278" t="s">
        <v>906</v>
      </c>
      <c r="B472" s="278" t="s">
        <v>979</v>
      </c>
      <c r="C472" s="279" t="s">
        <v>8673</v>
      </c>
      <c r="D472" s="280" t="s">
        <v>5261</v>
      </c>
      <c r="E472" s="281" t="s">
        <v>125</v>
      </c>
      <c r="F472" s="282">
        <v>39</v>
      </c>
      <c r="G472" s="67"/>
      <c r="H472" s="254">
        <f>ROUND(G472*F472,2)</f>
        <v>0</v>
      </c>
      <c r="I472" s="459" t="s">
        <v>982</v>
      </c>
    </row>
    <row r="473" spans="1:9" ht="12" x14ac:dyDescent="0.2">
      <c r="A473" s="175"/>
      <c r="B473" s="454" t="s">
        <v>983</v>
      </c>
      <c r="C473" s="209"/>
      <c r="D473" s="180" t="s">
        <v>5262</v>
      </c>
      <c r="E473" s="209"/>
      <c r="F473" s="209"/>
      <c r="G473" s="209"/>
      <c r="H473" s="209"/>
      <c r="I473" s="455"/>
    </row>
    <row r="474" spans="1:9" ht="12" x14ac:dyDescent="0.2">
      <c r="A474" s="177"/>
      <c r="B474" s="221" t="s">
        <v>985</v>
      </c>
      <c r="C474" s="210" t="s">
        <v>986</v>
      </c>
      <c r="D474" s="211" t="s">
        <v>8674</v>
      </c>
      <c r="E474" s="212"/>
      <c r="F474" s="210" t="s">
        <v>986</v>
      </c>
      <c r="G474" s="212"/>
      <c r="H474" s="212"/>
      <c r="I474" s="456"/>
    </row>
    <row r="475" spans="1:9" ht="12" x14ac:dyDescent="0.2">
      <c r="A475" s="177"/>
      <c r="B475" s="221" t="s">
        <v>985</v>
      </c>
      <c r="C475" s="210" t="s">
        <v>986</v>
      </c>
      <c r="D475" s="211" t="s">
        <v>11568</v>
      </c>
      <c r="E475" s="212"/>
      <c r="F475" s="210" t="s">
        <v>986</v>
      </c>
      <c r="G475" s="212"/>
      <c r="H475" s="212"/>
      <c r="I475" s="456"/>
    </row>
    <row r="476" spans="1:9" ht="12" x14ac:dyDescent="0.2">
      <c r="A476" s="178"/>
      <c r="B476" s="221" t="s">
        <v>985</v>
      </c>
      <c r="C476" s="213" t="s">
        <v>986</v>
      </c>
      <c r="D476" s="214" t="s">
        <v>906</v>
      </c>
      <c r="E476" s="215"/>
      <c r="F476" s="216">
        <v>39</v>
      </c>
      <c r="G476" s="215"/>
      <c r="H476" s="215"/>
      <c r="I476" s="457"/>
    </row>
    <row r="477" spans="1:9" ht="24.95" customHeight="1" x14ac:dyDescent="0.2">
      <c r="A477" s="167" t="s">
        <v>908</v>
      </c>
      <c r="B477" s="167" t="s">
        <v>1145</v>
      </c>
      <c r="C477" s="168" t="s">
        <v>8676</v>
      </c>
      <c r="D477" s="169" t="s">
        <v>8677</v>
      </c>
      <c r="E477" s="170" t="s">
        <v>125</v>
      </c>
      <c r="F477" s="171">
        <v>42.9</v>
      </c>
      <c r="G477" s="117"/>
      <c r="H477" s="172">
        <f>ROUND(G477*F477,2)</f>
        <v>0</v>
      </c>
      <c r="I477" s="458" t="s">
        <v>982</v>
      </c>
    </row>
    <row r="478" spans="1:9" ht="12" x14ac:dyDescent="0.2">
      <c r="A478" s="178"/>
      <c r="B478" s="221" t="s">
        <v>985</v>
      </c>
      <c r="C478" s="215"/>
      <c r="D478" s="214" t="s">
        <v>8351</v>
      </c>
      <c r="E478" s="215"/>
      <c r="F478" s="216">
        <v>42.9</v>
      </c>
      <c r="G478" s="215"/>
      <c r="H478" s="215"/>
      <c r="I478" s="457"/>
    </row>
    <row r="479" spans="1:9" ht="24.95" customHeight="1" x14ac:dyDescent="0.2">
      <c r="A479" s="278" t="s">
        <v>910</v>
      </c>
      <c r="B479" s="278" t="s">
        <v>979</v>
      </c>
      <c r="C479" s="279" t="s">
        <v>5264</v>
      </c>
      <c r="D479" s="280" t="s">
        <v>5265</v>
      </c>
      <c r="E479" s="281" t="s">
        <v>125</v>
      </c>
      <c r="F479" s="282">
        <v>76</v>
      </c>
      <c r="G479" s="67"/>
      <c r="H479" s="254">
        <f>ROUND(G479*F479,2)</f>
        <v>0</v>
      </c>
      <c r="I479" s="459" t="s">
        <v>982</v>
      </c>
    </row>
    <row r="480" spans="1:9" ht="12" x14ac:dyDescent="0.2">
      <c r="A480" s="175"/>
      <c r="B480" s="454" t="s">
        <v>983</v>
      </c>
      <c r="C480" s="209"/>
      <c r="D480" s="180" t="s">
        <v>5266</v>
      </c>
      <c r="E480" s="209"/>
      <c r="F480" s="209"/>
      <c r="G480" s="209"/>
      <c r="H480" s="209"/>
      <c r="I480" s="455"/>
    </row>
    <row r="481" spans="1:9" ht="12" x14ac:dyDescent="0.2">
      <c r="A481" s="177"/>
      <c r="B481" s="221" t="s">
        <v>985</v>
      </c>
      <c r="C481" s="210" t="s">
        <v>986</v>
      </c>
      <c r="D481" s="211" t="s">
        <v>8679</v>
      </c>
      <c r="E481" s="212"/>
      <c r="F481" s="210" t="s">
        <v>986</v>
      </c>
      <c r="G481" s="212"/>
      <c r="H481" s="212"/>
      <c r="I481" s="456"/>
    </row>
    <row r="482" spans="1:9" ht="12" x14ac:dyDescent="0.2">
      <c r="A482" s="177"/>
      <c r="B482" s="221" t="s">
        <v>985</v>
      </c>
      <c r="C482" s="210" t="s">
        <v>986</v>
      </c>
      <c r="D482" s="211" t="s">
        <v>11569</v>
      </c>
      <c r="E482" s="212"/>
      <c r="F482" s="210" t="s">
        <v>986</v>
      </c>
      <c r="G482" s="212"/>
      <c r="H482" s="212"/>
      <c r="I482" s="456"/>
    </row>
    <row r="483" spans="1:9" ht="12" x14ac:dyDescent="0.2">
      <c r="A483" s="178"/>
      <c r="B483" s="221" t="s">
        <v>985</v>
      </c>
      <c r="C483" s="213" t="s">
        <v>986</v>
      </c>
      <c r="D483" s="214" t="s">
        <v>2725</v>
      </c>
      <c r="E483" s="215"/>
      <c r="F483" s="216">
        <v>76</v>
      </c>
      <c r="G483" s="215"/>
      <c r="H483" s="215"/>
      <c r="I483" s="457"/>
    </row>
    <row r="484" spans="1:9" ht="24.95" customHeight="1" x14ac:dyDescent="0.2">
      <c r="A484" s="167" t="s">
        <v>912</v>
      </c>
      <c r="B484" s="167" t="s">
        <v>1145</v>
      </c>
      <c r="C484" s="168" t="s">
        <v>8686</v>
      </c>
      <c r="D484" s="169" t="s">
        <v>8687</v>
      </c>
      <c r="E484" s="170" t="s">
        <v>125</v>
      </c>
      <c r="F484" s="171">
        <v>83.6</v>
      </c>
      <c r="G484" s="117"/>
      <c r="H484" s="172">
        <f>ROUND(G484*F484,2)</f>
        <v>0</v>
      </c>
      <c r="I484" s="458" t="s">
        <v>986</v>
      </c>
    </row>
    <row r="485" spans="1:9" ht="36" x14ac:dyDescent="0.2">
      <c r="A485" s="175"/>
      <c r="B485" s="221" t="s">
        <v>1079</v>
      </c>
      <c r="C485" s="209"/>
      <c r="D485" s="227" t="s">
        <v>5243</v>
      </c>
      <c r="E485" s="209"/>
      <c r="F485" s="209"/>
      <c r="G485" s="209"/>
      <c r="H485" s="209"/>
      <c r="I485" s="455"/>
    </row>
    <row r="486" spans="1:9" ht="12" x14ac:dyDescent="0.2">
      <c r="A486" s="178"/>
      <c r="B486" s="221" t="s">
        <v>985</v>
      </c>
      <c r="C486" s="215"/>
      <c r="D486" s="214" t="s">
        <v>11570</v>
      </c>
      <c r="E486" s="215"/>
      <c r="F486" s="216">
        <v>83.6</v>
      </c>
      <c r="G486" s="215"/>
      <c r="H486" s="215"/>
      <c r="I486" s="457"/>
    </row>
    <row r="487" spans="1:9" ht="24.95" customHeight="1" x14ac:dyDescent="0.2">
      <c r="A487" s="278" t="s">
        <v>913</v>
      </c>
      <c r="B487" s="278" t="s">
        <v>979</v>
      </c>
      <c r="C487" s="279" t="s">
        <v>8188</v>
      </c>
      <c r="D487" s="280" t="s">
        <v>8189</v>
      </c>
      <c r="E487" s="281" t="s">
        <v>125</v>
      </c>
      <c r="F487" s="282">
        <v>49</v>
      </c>
      <c r="G487" s="67"/>
      <c r="H487" s="254">
        <f>ROUND(G487*F487,2)</f>
        <v>0</v>
      </c>
      <c r="I487" s="459" t="s">
        <v>982</v>
      </c>
    </row>
    <row r="488" spans="1:9" ht="12" x14ac:dyDescent="0.2">
      <c r="A488" s="175"/>
      <c r="B488" s="454" t="s">
        <v>983</v>
      </c>
      <c r="C488" s="209"/>
      <c r="D488" s="180" t="s">
        <v>8190</v>
      </c>
      <c r="E488" s="209"/>
      <c r="F488" s="209"/>
      <c r="G488" s="209"/>
      <c r="H488" s="209"/>
      <c r="I488" s="455"/>
    </row>
    <row r="489" spans="1:9" ht="12" x14ac:dyDescent="0.2">
      <c r="A489" s="177"/>
      <c r="B489" s="221" t="s">
        <v>985</v>
      </c>
      <c r="C489" s="210" t="s">
        <v>986</v>
      </c>
      <c r="D489" s="211" t="s">
        <v>8193</v>
      </c>
      <c r="E489" s="212"/>
      <c r="F489" s="210" t="s">
        <v>986</v>
      </c>
      <c r="G489" s="212"/>
      <c r="H489" s="212"/>
      <c r="I489" s="456"/>
    </row>
    <row r="490" spans="1:9" ht="12" x14ac:dyDescent="0.2">
      <c r="A490" s="177"/>
      <c r="B490" s="221" t="s">
        <v>985</v>
      </c>
      <c r="C490" s="210" t="s">
        <v>986</v>
      </c>
      <c r="D490" s="211" t="s">
        <v>11571</v>
      </c>
      <c r="E490" s="212"/>
      <c r="F490" s="210" t="s">
        <v>986</v>
      </c>
      <c r="G490" s="212"/>
      <c r="H490" s="212"/>
      <c r="I490" s="456"/>
    </row>
    <row r="491" spans="1:9" ht="12" x14ac:dyDescent="0.2">
      <c r="A491" s="178"/>
      <c r="B491" s="221" t="s">
        <v>985</v>
      </c>
      <c r="C491" s="213" t="s">
        <v>986</v>
      </c>
      <c r="D491" s="214" t="s">
        <v>1180</v>
      </c>
      <c r="E491" s="215"/>
      <c r="F491" s="216">
        <v>49</v>
      </c>
      <c r="G491" s="215"/>
      <c r="H491" s="215"/>
      <c r="I491" s="457"/>
    </row>
    <row r="492" spans="1:9" ht="24.95" customHeight="1" x14ac:dyDescent="0.2">
      <c r="A492" s="167" t="s">
        <v>914</v>
      </c>
      <c r="B492" s="167" t="s">
        <v>1145</v>
      </c>
      <c r="C492" s="168" t="s">
        <v>8203</v>
      </c>
      <c r="D492" s="169" t="s">
        <v>8204</v>
      </c>
      <c r="E492" s="170" t="s">
        <v>125</v>
      </c>
      <c r="F492" s="171">
        <v>53.9</v>
      </c>
      <c r="G492" s="117"/>
      <c r="H492" s="172">
        <f>ROUND(G492*F492,2)</f>
        <v>0</v>
      </c>
      <c r="I492" s="458" t="s">
        <v>986</v>
      </c>
    </row>
    <row r="493" spans="1:9" ht="24" x14ac:dyDescent="0.2">
      <c r="A493" s="175"/>
      <c r="B493" s="221" t="s">
        <v>1079</v>
      </c>
      <c r="C493" s="209"/>
      <c r="D493" s="227" t="s">
        <v>5255</v>
      </c>
      <c r="E493" s="209"/>
      <c r="F493" s="209"/>
      <c r="G493" s="209"/>
      <c r="H493" s="209"/>
      <c r="I493" s="455"/>
    </row>
    <row r="494" spans="1:9" ht="12" x14ac:dyDescent="0.2">
      <c r="A494" s="178"/>
      <c r="B494" s="221" t="s">
        <v>985</v>
      </c>
      <c r="C494" s="215"/>
      <c r="D494" s="214" t="s">
        <v>11572</v>
      </c>
      <c r="E494" s="215"/>
      <c r="F494" s="216">
        <v>53.9</v>
      </c>
      <c r="G494" s="215"/>
      <c r="H494" s="215"/>
      <c r="I494" s="457"/>
    </row>
    <row r="495" spans="1:9" ht="24.95" customHeight="1" x14ac:dyDescent="0.2">
      <c r="A495" s="278" t="s">
        <v>915</v>
      </c>
      <c r="B495" s="278" t="s">
        <v>979</v>
      </c>
      <c r="C495" s="279" t="s">
        <v>8697</v>
      </c>
      <c r="D495" s="280" t="s">
        <v>8698</v>
      </c>
      <c r="E495" s="281" t="s">
        <v>125</v>
      </c>
      <c r="F495" s="282">
        <v>32</v>
      </c>
      <c r="G495" s="67"/>
      <c r="H495" s="254">
        <f>ROUND(G495*F495,2)</f>
        <v>0</v>
      </c>
      <c r="I495" s="459" t="s">
        <v>982</v>
      </c>
    </row>
    <row r="496" spans="1:9" ht="12" x14ac:dyDescent="0.2">
      <c r="A496" s="175"/>
      <c r="B496" s="454" t="s">
        <v>983</v>
      </c>
      <c r="C496" s="209"/>
      <c r="D496" s="180" t="s">
        <v>8699</v>
      </c>
      <c r="E496" s="209"/>
      <c r="F496" s="209"/>
      <c r="G496" s="209"/>
      <c r="H496" s="209"/>
      <c r="I496" s="455"/>
    </row>
    <row r="497" spans="1:9" ht="12" x14ac:dyDescent="0.2">
      <c r="A497" s="177"/>
      <c r="B497" s="221" t="s">
        <v>985</v>
      </c>
      <c r="C497" s="210" t="s">
        <v>986</v>
      </c>
      <c r="D497" s="211" t="s">
        <v>8700</v>
      </c>
      <c r="E497" s="212"/>
      <c r="F497" s="210" t="s">
        <v>986</v>
      </c>
      <c r="G497" s="212"/>
      <c r="H497" s="212"/>
      <c r="I497" s="456"/>
    </row>
    <row r="498" spans="1:9" ht="12" x14ac:dyDescent="0.2">
      <c r="A498" s="177"/>
      <c r="B498" s="221" t="s">
        <v>985</v>
      </c>
      <c r="C498" s="210" t="s">
        <v>986</v>
      </c>
      <c r="D498" s="211" t="s">
        <v>11573</v>
      </c>
      <c r="E498" s="212"/>
      <c r="F498" s="210" t="s">
        <v>986</v>
      </c>
      <c r="G498" s="212"/>
      <c r="H498" s="212"/>
      <c r="I498" s="456"/>
    </row>
    <row r="499" spans="1:9" ht="12" x14ac:dyDescent="0.2">
      <c r="A499" s="178"/>
      <c r="B499" s="221" t="s">
        <v>985</v>
      </c>
      <c r="C499" s="213" t="s">
        <v>986</v>
      </c>
      <c r="D499" s="214" t="s">
        <v>893</v>
      </c>
      <c r="E499" s="215"/>
      <c r="F499" s="216">
        <v>32</v>
      </c>
      <c r="G499" s="215"/>
      <c r="H499" s="215"/>
      <c r="I499" s="457"/>
    </row>
    <row r="500" spans="1:9" ht="24.95" customHeight="1" x14ac:dyDescent="0.2">
      <c r="A500" s="167" t="s">
        <v>1166</v>
      </c>
      <c r="B500" s="167" t="s">
        <v>1145</v>
      </c>
      <c r="C500" s="168" t="s">
        <v>8702</v>
      </c>
      <c r="D500" s="169" t="s">
        <v>8703</v>
      </c>
      <c r="E500" s="170" t="s">
        <v>125</v>
      </c>
      <c r="F500" s="171">
        <v>35.200000000000003</v>
      </c>
      <c r="G500" s="117"/>
      <c r="H500" s="172">
        <f>ROUND(G500*F500,2)</f>
        <v>0</v>
      </c>
      <c r="I500" s="458" t="s">
        <v>986</v>
      </c>
    </row>
    <row r="501" spans="1:9" ht="24" x14ac:dyDescent="0.2">
      <c r="A501" s="175"/>
      <c r="B501" s="221" t="s">
        <v>1079</v>
      </c>
      <c r="C501" s="209"/>
      <c r="D501" s="227" t="s">
        <v>5255</v>
      </c>
      <c r="E501" s="209"/>
      <c r="F501" s="209"/>
      <c r="G501" s="209"/>
      <c r="H501" s="209"/>
      <c r="I501" s="455"/>
    </row>
    <row r="502" spans="1:9" ht="12" x14ac:dyDescent="0.2">
      <c r="A502" s="178"/>
      <c r="B502" s="221" t="s">
        <v>985</v>
      </c>
      <c r="C502" s="215"/>
      <c r="D502" s="214" t="s">
        <v>8360</v>
      </c>
      <c r="E502" s="215"/>
      <c r="F502" s="216">
        <v>35.200000000000003</v>
      </c>
      <c r="G502" s="215"/>
      <c r="H502" s="215"/>
      <c r="I502" s="457"/>
    </row>
    <row r="503" spans="1:9" ht="24.95" customHeight="1" x14ac:dyDescent="0.2">
      <c r="A503" s="278" t="s">
        <v>1171</v>
      </c>
      <c r="B503" s="278" t="s">
        <v>979</v>
      </c>
      <c r="C503" s="279" t="s">
        <v>8205</v>
      </c>
      <c r="D503" s="280" t="s">
        <v>8206</v>
      </c>
      <c r="E503" s="281" t="s">
        <v>125</v>
      </c>
      <c r="F503" s="282">
        <v>110</v>
      </c>
      <c r="G503" s="67"/>
      <c r="H503" s="254">
        <f>ROUND(G503*F503,2)</f>
        <v>0</v>
      </c>
      <c r="I503" s="459" t="s">
        <v>982</v>
      </c>
    </row>
    <row r="504" spans="1:9" ht="12" x14ac:dyDescent="0.2">
      <c r="A504" s="175"/>
      <c r="B504" s="454" t="s">
        <v>983</v>
      </c>
      <c r="C504" s="209"/>
      <c r="D504" s="180" t="s">
        <v>8207</v>
      </c>
      <c r="E504" s="209"/>
      <c r="F504" s="209"/>
      <c r="G504" s="209"/>
      <c r="H504" s="209"/>
      <c r="I504" s="455"/>
    </row>
    <row r="505" spans="1:9" ht="12" x14ac:dyDescent="0.2">
      <c r="A505" s="177"/>
      <c r="B505" s="221" t="s">
        <v>985</v>
      </c>
      <c r="C505" s="210" t="s">
        <v>986</v>
      </c>
      <c r="D505" s="211" t="s">
        <v>11574</v>
      </c>
      <c r="E505" s="212"/>
      <c r="F505" s="210" t="s">
        <v>986</v>
      </c>
      <c r="G505" s="212"/>
      <c r="H505" s="212"/>
      <c r="I505" s="456"/>
    </row>
    <row r="506" spans="1:9" ht="12" x14ac:dyDescent="0.2">
      <c r="A506" s="177"/>
      <c r="B506" s="221" t="s">
        <v>985</v>
      </c>
      <c r="C506" s="210" t="s">
        <v>986</v>
      </c>
      <c r="D506" s="211" t="s">
        <v>11575</v>
      </c>
      <c r="E506" s="212"/>
      <c r="F506" s="210" t="s">
        <v>986</v>
      </c>
      <c r="G506" s="212"/>
      <c r="H506" s="212"/>
      <c r="I506" s="456"/>
    </row>
    <row r="507" spans="1:9" ht="12" x14ac:dyDescent="0.2">
      <c r="A507" s="178"/>
      <c r="B507" s="221" t="s">
        <v>985</v>
      </c>
      <c r="C507" s="213" t="s">
        <v>986</v>
      </c>
      <c r="D507" s="214" t="s">
        <v>3606</v>
      </c>
      <c r="E507" s="215"/>
      <c r="F507" s="216">
        <v>110</v>
      </c>
      <c r="G507" s="215"/>
      <c r="H507" s="215"/>
      <c r="I507" s="457"/>
    </row>
    <row r="508" spans="1:9" ht="24.95" customHeight="1" x14ac:dyDescent="0.2">
      <c r="A508" s="167" t="s">
        <v>1175</v>
      </c>
      <c r="B508" s="167" t="s">
        <v>1145</v>
      </c>
      <c r="C508" s="168" t="s">
        <v>11576</v>
      </c>
      <c r="D508" s="169" t="s">
        <v>11577</v>
      </c>
      <c r="E508" s="170" t="s">
        <v>125</v>
      </c>
      <c r="F508" s="171">
        <v>121</v>
      </c>
      <c r="G508" s="117"/>
      <c r="H508" s="172">
        <f>ROUND(G508*F508,2)</f>
        <v>0</v>
      </c>
      <c r="I508" s="458" t="s">
        <v>986</v>
      </c>
    </row>
    <row r="509" spans="1:9" ht="36" x14ac:dyDescent="0.2">
      <c r="A509" s="175"/>
      <c r="B509" s="221" t="s">
        <v>1079</v>
      </c>
      <c r="C509" s="209"/>
      <c r="D509" s="227" t="s">
        <v>5243</v>
      </c>
      <c r="E509" s="209"/>
      <c r="F509" s="209"/>
      <c r="G509" s="209"/>
      <c r="H509" s="209"/>
      <c r="I509" s="455"/>
    </row>
    <row r="510" spans="1:9" ht="12" x14ac:dyDescent="0.2">
      <c r="A510" s="178"/>
      <c r="B510" s="221" t="s">
        <v>985</v>
      </c>
      <c r="C510" s="215"/>
      <c r="D510" s="214" t="s">
        <v>11578</v>
      </c>
      <c r="E510" s="215"/>
      <c r="F510" s="216">
        <v>121</v>
      </c>
      <c r="G510" s="215"/>
      <c r="H510" s="215"/>
      <c r="I510" s="457"/>
    </row>
    <row r="511" spans="1:9" ht="24.95" customHeight="1" x14ac:dyDescent="0.2">
      <c r="A511" s="278" t="s">
        <v>1180</v>
      </c>
      <c r="B511" s="278" t="s">
        <v>979</v>
      </c>
      <c r="C511" s="279" t="s">
        <v>5275</v>
      </c>
      <c r="D511" s="280" t="s">
        <v>5276</v>
      </c>
      <c r="E511" s="281" t="s">
        <v>125</v>
      </c>
      <c r="F511" s="282">
        <v>345</v>
      </c>
      <c r="G511" s="67"/>
      <c r="H511" s="254">
        <f>ROUND(G511*F511,2)</f>
        <v>0</v>
      </c>
      <c r="I511" s="459" t="s">
        <v>982</v>
      </c>
    </row>
    <row r="512" spans="1:9" ht="12" x14ac:dyDescent="0.2">
      <c r="A512" s="175"/>
      <c r="B512" s="454" t="s">
        <v>983</v>
      </c>
      <c r="C512" s="209"/>
      <c r="D512" s="180" t="s">
        <v>5277</v>
      </c>
      <c r="E512" s="209"/>
      <c r="F512" s="209"/>
      <c r="G512" s="209"/>
      <c r="H512" s="209"/>
      <c r="I512" s="455"/>
    </row>
    <row r="513" spans="1:9" ht="12" x14ac:dyDescent="0.2">
      <c r="A513" s="177"/>
      <c r="B513" s="221" t="s">
        <v>985</v>
      </c>
      <c r="C513" s="210" t="s">
        <v>986</v>
      </c>
      <c r="D513" s="211" t="s">
        <v>8810</v>
      </c>
      <c r="E513" s="212"/>
      <c r="F513" s="210" t="s">
        <v>986</v>
      </c>
      <c r="G513" s="212"/>
      <c r="H513" s="212"/>
      <c r="I513" s="456"/>
    </row>
    <row r="514" spans="1:9" ht="12" x14ac:dyDescent="0.2">
      <c r="A514" s="177"/>
      <c r="B514" s="221" t="s">
        <v>985</v>
      </c>
      <c r="C514" s="210" t="s">
        <v>986</v>
      </c>
      <c r="D514" s="211" t="s">
        <v>11285</v>
      </c>
      <c r="E514" s="212"/>
      <c r="F514" s="210" t="s">
        <v>986</v>
      </c>
      <c r="G514" s="212"/>
      <c r="H514" s="212"/>
      <c r="I514" s="456"/>
    </row>
    <row r="515" spans="1:9" ht="12" x14ac:dyDescent="0.2">
      <c r="A515" s="178"/>
      <c r="B515" s="221" t="s">
        <v>985</v>
      </c>
      <c r="C515" s="213" t="s">
        <v>986</v>
      </c>
      <c r="D515" s="214" t="s">
        <v>1212</v>
      </c>
      <c r="E515" s="215"/>
      <c r="F515" s="216">
        <v>56</v>
      </c>
      <c r="G515" s="215"/>
      <c r="H515" s="215"/>
      <c r="I515" s="457"/>
    </row>
    <row r="516" spans="1:9" ht="12" x14ac:dyDescent="0.2">
      <c r="A516" s="177"/>
      <c r="B516" s="221" t="s">
        <v>985</v>
      </c>
      <c r="C516" s="210" t="s">
        <v>986</v>
      </c>
      <c r="D516" s="211" t="s">
        <v>11284</v>
      </c>
      <c r="E516" s="212"/>
      <c r="F516" s="210" t="s">
        <v>986</v>
      </c>
      <c r="G516" s="212"/>
      <c r="H516" s="212"/>
      <c r="I516" s="456"/>
    </row>
    <row r="517" spans="1:9" ht="12" x14ac:dyDescent="0.2">
      <c r="A517" s="178"/>
      <c r="B517" s="221" t="s">
        <v>985</v>
      </c>
      <c r="C517" s="213" t="s">
        <v>986</v>
      </c>
      <c r="D517" s="214" t="s">
        <v>1175</v>
      </c>
      <c r="E517" s="215"/>
      <c r="F517" s="216">
        <v>48</v>
      </c>
      <c r="G517" s="215"/>
      <c r="H517" s="215"/>
      <c r="I517" s="457"/>
    </row>
    <row r="518" spans="1:9" ht="12" x14ac:dyDescent="0.2">
      <c r="A518" s="177"/>
      <c r="B518" s="221" t="s">
        <v>985</v>
      </c>
      <c r="C518" s="210" t="s">
        <v>986</v>
      </c>
      <c r="D518" s="211" t="s">
        <v>11286</v>
      </c>
      <c r="E518" s="212"/>
      <c r="F518" s="210" t="s">
        <v>986</v>
      </c>
      <c r="G518" s="212"/>
      <c r="H518" s="212"/>
      <c r="I518" s="456"/>
    </row>
    <row r="519" spans="1:9" ht="12" x14ac:dyDescent="0.2">
      <c r="A519" s="178"/>
      <c r="B519" s="221" t="s">
        <v>985</v>
      </c>
      <c r="C519" s="213" t="s">
        <v>986</v>
      </c>
      <c r="D519" s="214" t="s">
        <v>1267</v>
      </c>
      <c r="E519" s="215"/>
      <c r="F519" s="216">
        <v>69</v>
      </c>
      <c r="G519" s="215"/>
      <c r="H519" s="215"/>
      <c r="I519" s="457"/>
    </row>
    <row r="520" spans="1:9" ht="12" x14ac:dyDescent="0.2">
      <c r="A520" s="177"/>
      <c r="B520" s="221" t="s">
        <v>985</v>
      </c>
      <c r="C520" s="210" t="s">
        <v>986</v>
      </c>
      <c r="D520" s="211" t="s">
        <v>11288</v>
      </c>
      <c r="E520" s="212"/>
      <c r="F520" s="210" t="s">
        <v>986</v>
      </c>
      <c r="G520" s="212"/>
      <c r="H520" s="212"/>
      <c r="I520" s="456"/>
    </row>
    <row r="521" spans="1:9" ht="12" x14ac:dyDescent="0.2">
      <c r="A521" s="178"/>
      <c r="B521" s="221" t="s">
        <v>985</v>
      </c>
      <c r="C521" s="213" t="s">
        <v>986</v>
      </c>
      <c r="D521" s="214" t="s">
        <v>50</v>
      </c>
      <c r="E521" s="215"/>
      <c r="F521" s="216">
        <v>63</v>
      </c>
      <c r="G521" s="215"/>
      <c r="H521" s="215"/>
      <c r="I521" s="457"/>
    </row>
    <row r="522" spans="1:9" ht="12" x14ac:dyDescent="0.2">
      <c r="A522" s="177"/>
      <c r="B522" s="221" t="s">
        <v>985</v>
      </c>
      <c r="C522" s="210" t="s">
        <v>986</v>
      </c>
      <c r="D522" s="211" t="s">
        <v>11289</v>
      </c>
      <c r="E522" s="212"/>
      <c r="F522" s="210" t="s">
        <v>986</v>
      </c>
      <c r="G522" s="212"/>
      <c r="H522" s="212"/>
      <c r="I522" s="456"/>
    </row>
    <row r="523" spans="1:9" ht="12" x14ac:dyDescent="0.2">
      <c r="A523" s="178"/>
      <c r="B523" s="221" t="s">
        <v>985</v>
      </c>
      <c r="C523" s="213" t="s">
        <v>986</v>
      </c>
      <c r="D523" s="214" t="s">
        <v>900</v>
      </c>
      <c r="E523" s="215"/>
      <c r="F523" s="216">
        <v>36</v>
      </c>
      <c r="G523" s="215"/>
      <c r="H523" s="215"/>
      <c r="I523" s="457"/>
    </row>
    <row r="524" spans="1:9" ht="12" x14ac:dyDescent="0.2">
      <c r="A524" s="177"/>
      <c r="B524" s="221" t="s">
        <v>985</v>
      </c>
      <c r="C524" s="210" t="s">
        <v>986</v>
      </c>
      <c r="D524" s="211" t="s">
        <v>11290</v>
      </c>
      <c r="E524" s="212"/>
      <c r="F524" s="210" t="s">
        <v>986</v>
      </c>
      <c r="G524" s="212"/>
      <c r="H524" s="212"/>
      <c r="I524" s="456"/>
    </row>
    <row r="525" spans="1:9" ht="12" x14ac:dyDescent="0.2">
      <c r="A525" s="178"/>
      <c r="B525" s="221" t="s">
        <v>985</v>
      </c>
      <c r="C525" s="213" t="s">
        <v>986</v>
      </c>
      <c r="D525" s="214" t="s">
        <v>2721</v>
      </c>
      <c r="E525" s="215"/>
      <c r="F525" s="216">
        <v>73</v>
      </c>
      <c r="G525" s="215"/>
      <c r="H525" s="215"/>
      <c r="I525" s="457"/>
    </row>
    <row r="526" spans="1:9" ht="12" x14ac:dyDescent="0.2">
      <c r="A526" s="179"/>
      <c r="B526" s="221" t="s">
        <v>985</v>
      </c>
      <c r="C526" s="217" t="s">
        <v>986</v>
      </c>
      <c r="D526" s="218" t="s">
        <v>1023</v>
      </c>
      <c r="E526" s="219"/>
      <c r="F526" s="220">
        <v>345</v>
      </c>
      <c r="G526" s="219"/>
      <c r="H526" s="219"/>
      <c r="I526" s="460"/>
    </row>
    <row r="527" spans="1:9" ht="24.95" customHeight="1" x14ac:dyDescent="0.2">
      <c r="A527" s="167" t="s">
        <v>1184</v>
      </c>
      <c r="B527" s="167" t="s">
        <v>1145</v>
      </c>
      <c r="C527" s="168" t="s">
        <v>5298</v>
      </c>
      <c r="D527" s="169" t="s">
        <v>5299</v>
      </c>
      <c r="E527" s="170" t="s">
        <v>125</v>
      </c>
      <c r="F527" s="171">
        <v>379.5</v>
      </c>
      <c r="G527" s="117"/>
      <c r="H527" s="172">
        <f>ROUND(G527*F527,2)</f>
        <v>0</v>
      </c>
      <c r="I527" s="458" t="s">
        <v>986</v>
      </c>
    </row>
    <row r="528" spans="1:9" ht="12" x14ac:dyDescent="0.2">
      <c r="A528" s="178"/>
      <c r="B528" s="221" t="s">
        <v>985</v>
      </c>
      <c r="C528" s="215"/>
      <c r="D528" s="214" t="s">
        <v>11579</v>
      </c>
      <c r="E528" s="215"/>
      <c r="F528" s="216">
        <v>379.5</v>
      </c>
      <c r="G528" s="215"/>
      <c r="H528" s="215"/>
      <c r="I528" s="457"/>
    </row>
    <row r="529" spans="1:9" ht="24.95" customHeight="1" x14ac:dyDescent="0.2">
      <c r="A529" s="278" t="s">
        <v>1188</v>
      </c>
      <c r="B529" s="278" t="s">
        <v>979</v>
      </c>
      <c r="C529" s="279" t="s">
        <v>5305</v>
      </c>
      <c r="D529" s="280" t="s">
        <v>5306</v>
      </c>
      <c r="E529" s="281" t="s">
        <v>92</v>
      </c>
      <c r="F529" s="282">
        <v>604</v>
      </c>
      <c r="G529" s="67"/>
      <c r="H529" s="254">
        <f>ROUND(G529*F529,2)</f>
        <v>0</v>
      </c>
      <c r="I529" s="459" t="s">
        <v>982</v>
      </c>
    </row>
    <row r="530" spans="1:9" ht="12" x14ac:dyDescent="0.2">
      <c r="A530" s="175"/>
      <c r="B530" s="454" t="s">
        <v>983</v>
      </c>
      <c r="C530" s="209"/>
      <c r="D530" s="180" t="s">
        <v>5307</v>
      </c>
      <c r="E530" s="209"/>
      <c r="F530" s="209"/>
      <c r="G530" s="209"/>
      <c r="H530" s="209"/>
      <c r="I530" s="455"/>
    </row>
    <row r="531" spans="1:9" ht="12" x14ac:dyDescent="0.2">
      <c r="A531" s="178"/>
      <c r="B531" s="221" t="s">
        <v>985</v>
      </c>
      <c r="C531" s="213" t="s">
        <v>986</v>
      </c>
      <c r="D531" s="214" t="s">
        <v>11580</v>
      </c>
      <c r="E531" s="215"/>
      <c r="F531" s="216">
        <v>522</v>
      </c>
      <c r="G531" s="215"/>
      <c r="H531" s="215"/>
      <c r="I531" s="457"/>
    </row>
    <row r="532" spans="1:9" ht="12" x14ac:dyDescent="0.2">
      <c r="A532" s="178"/>
      <c r="B532" s="221" t="s">
        <v>985</v>
      </c>
      <c r="C532" s="213" t="s">
        <v>986</v>
      </c>
      <c r="D532" s="214" t="s">
        <v>11581</v>
      </c>
      <c r="E532" s="215"/>
      <c r="F532" s="216">
        <v>72</v>
      </c>
      <c r="G532" s="215"/>
      <c r="H532" s="215"/>
      <c r="I532" s="457"/>
    </row>
    <row r="533" spans="1:9" ht="12" x14ac:dyDescent="0.2">
      <c r="A533" s="178"/>
      <c r="B533" s="221" t="s">
        <v>985</v>
      </c>
      <c r="C533" s="213" t="s">
        <v>986</v>
      </c>
      <c r="D533" s="214" t="s">
        <v>5309</v>
      </c>
      <c r="E533" s="215"/>
      <c r="F533" s="216">
        <v>10</v>
      </c>
      <c r="G533" s="215"/>
      <c r="H533" s="215"/>
      <c r="I533" s="457"/>
    </row>
    <row r="534" spans="1:9" ht="12" x14ac:dyDescent="0.2">
      <c r="A534" s="179"/>
      <c r="B534" s="221" t="s">
        <v>985</v>
      </c>
      <c r="C534" s="217" t="s">
        <v>986</v>
      </c>
      <c r="D534" s="218" t="s">
        <v>1023</v>
      </c>
      <c r="E534" s="219"/>
      <c r="F534" s="220">
        <v>604</v>
      </c>
      <c r="G534" s="219"/>
      <c r="H534" s="219"/>
      <c r="I534" s="460"/>
    </row>
    <row r="535" spans="1:9" ht="24.95" customHeight="1" x14ac:dyDescent="0.2">
      <c r="A535" s="278" t="s">
        <v>1192</v>
      </c>
      <c r="B535" s="278" t="s">
        <v>979</v>
      </c>
      <c r="C535" s="279" t="s">
        <v>5314</v>
      </c>
      <c r="D535" s="280" t="s">
        <v>5315</v>
      </c>
      <c r="E535" s="281" t="s">
        <v>92</v>
      </c>
      <c r="F535" s="282">
        <v>274</v>
      </c>
      <c r="G535" s="67"/>
      <c r="H535" s="254">
        <f>ROUND(G535*F535,2)</f>
        <v>0</v>
      </c>
      <c r="I535" s="459" t="s">
        <v>982</v>
      </c>
    </row>
    <row r="536" spans="1:9" ht="12" x14ac:dyDescent="0.2">
      <c r="A536" s="175"/>
      <c r="B536" s="454" t="s">
        <v>983</v>
      </c>
      <c r="C536" s="209"/>
      <c r="D536" s="180" t="s">
        <v>5316</v>
      </c>
      <c r="E536" s="209"/>
      <c r="F536" s="209"/>
      <c r="G536" s="209"/>
      <c r="H536" s="209"/>
      <c r="I536" s="455"/>
    </row>
    <row r="537" spans="1:9" ht="12" x14ac:dyDescent="0.2">
      <c r="A537" s="178"/>
      <c r="B537" s="221" t="s">
        <v>985</v>
      </c>
      <c r="C537" s="213" t="s">
        <v>986</v>
      </c>
      <c r="D537" s="214" t="s">
        <v>11582</v>
      </c>
      <c r="E537" s="215"/>
      <c r="F537" s="216">
        <v>24</v>
      </c>
      <c r="G537" s="215"/>
      <c r="H537" s="215"/>
      <c r="I537" s="457"/>
    </row>
    <row r="538" spans="1:9" ht="12" x14ac:dyDescent="0.2">
      <c r="A538" s="178"/>
      <c r="B538" s="221" t="s">
        <v>985</v>
      </c>
      <c r="C538" s="213" t="s">
        <v>986</v>
      </c>
      <c r="D538" s="214" t="s">
        <v>11583</v>
      </c>
      <c r="E538" s="215"/>
      <c r="F538" s="216">
        <v>250</v>
      </c>
      <c r="G538" s="215"/>
      <c r="H538" s="215"/>
      <c r="I538" s="457"/>
    </row>
    <row r="539" spans="1:9" ht="12" x14ac:dyDescent="0.2">
      <c r="A539" s="179"/>
      <c r="B539" s="221" t="s">
        <v>985</v>
      </c>
      <c r="C539" s="217" t="s">
        <v>986</v>
      </c>
      <c r="D539" s="218" t="s">
        <v>1023</v>
      </c>
      <c r="E539" s="219"/>
      <c r="F539" s="220">
        <v>274</v>
      </c>
      <c r="G539" s="219"/>
      <c r="H539" s="219"/>
      <c r="I539" s="460"/>
    </row>
    <row r="540" spans="1:9" ht="24.95" customHeight="1" x14ac:dyDescent="0.2">
      <c r="A540" s="278" t="s">
        <v>1197</v>
      </c>
      <c r="B540" s="278" t="s">
        <v>979</v>
      </c>
      <c r="C540" s="279" t="s">
        <v>5318</v>
      </c>
      <c r="D540" s="280" t="s">
        <v>5319</v>
      </c>
      <c r="E540" s="281" t="s">
        <v>92</v>
      </c>
      <c r="F540" s="282">
        <v>12</v>
      </c>
      <c r="G540" s="67"/>
      <c r="H540" s="254">
        <f>ROUND(G540*F540,2)</f>
        <v>0</v>
      </c>
      <c r="I540" s="459" t="s">
        <v>982</v>
      </c>
    </row>
    <row r="541" spans="1:9" ht="12" x14ac:dyDescent="0.2">
      <c r="A541" s="175"/>
      <c r="B541" s="454" t="s">
        <v>983</v>
      </c>
      <c r="C541" s="209"/>
      <c r="D541" s="180" t="s">
        <v>5320</v>
      </c>
      <c r="E541" s="209"/>
      <c r="F541" s="209"/>
      <c r="G541" s="209"/>
      <c r="H541" s="209"/>
      <c r="I541" s="455"/>
    </row>
    <row r="542" spans="1:9" ht="12" x14ac:dyDescent="0.2">
      <c r="A542" s="178"/>
      <c r="B542" s="221" t="s">
        <v>985</v>
      </c>
      <c r="C542" s="213" t="s">
        <v>986</v>
      </c>
      <c r="D542" s="214" t="s">
        <v>11584</v>
      </c>
      <c r="E542" s="215"/>
      <c r="F542" s="216">
        <v>12</v>
      </c>
      <c r="G542" s="215"/>
      <c r="H542" s="215"/>
      <c r="I542" s="457"/>
    </row>
    <row r="543" spans="1:9" ht="24.95" customHeight="1" x14ac:dyDescent="0.2">
      <c r="A543" s="278" t="s">
        <v>1203</v>
      </c>
      <c r="B543" s="278" t="s">
        <v>979</v>
      </c>
      <c r="C543" s="279" t="s">
        <v>8233</v>
      </c>
      <c r="D543" s="280" t="s">
        <v>8234</v>
      </c>
      <c r="E543" s="281" t="s">
        <v>92</v>
      </c>
      <c r="F543" s="282">
        <v>10</v>
      </c>
      <c r="G543" s="67"/>
      <c r="H543" s="254">
        <f>ROUND(G543*F543,2)</f>
        <v>0</v>
      </c>
      <c r="I543" s="459" t="s">
        <v>982</v>
      </c>
    </row>
    <row r="544" spans="1:9" ht="12" x14ac:dyDescent="0.2">
      <c r="A544" s="175"/>
      <c r="B544" s="454" t="s">
        <v>983</v>
      </c>
      <c r="C544" s="209"/>
      <c r="D544" s="180" t="s">
        <v>8235</v>
      </c>
      <c r="E544" s="209"/>
      <c r="F544" s="209"/>
      <c r="G544" s="209"/>
      <c r="H544" s="209"/>
      <c r="I544" s="455"/>
    </row>
    <row r="545" spans="1:9" ht="12" x14ac:dyDescent="0.2">
      <c r="A545" s="178"/>
      <c r="B545" s="221" t="s">
        <v>985</v>
      </c>
      <c r="C545" s="213" t="s">
        <v>986</v>
      </c>
      <c r="D545" s="214" t="s">
        <v>8243</v>
      </c>
      <c r="E545" s="215"/>
      <c r="F545" s="216">
        <v>10</v>
      </c>
      <c r="G545" s="215"/>
      <c r="H545" s="215"/>
      <c r="I545" s="457"/>
    </row>
    <row r="546" spans="1:9" ht="24.95" customHeight="1" x14ac:dyDescent="0.2">
      <c r="A546" s="278" t="s">
        <v>1207</v>
      </c>
      <c r="B546" s="278" t="s">
        <v>979</v>
      </c>
      <c r="C546" s="279" t="s">
        <v>8237</v>
      </c>
      <c r="D546" s="280" t="s">
        <v>8238</v>
      </c>
      <c r="E546" s="281" t="s">
        <v>92</v>
      </c>
      <c r="F546" s="282">
        <v>16</v>
      </c>
      <c r="G546" s="67"/>
      <c r="H546" s="254">
        <f>ROUND(G546*F546,2)</f>
        <v>0</v>
      </c>
      <c r="I546" s="459" t="s">
        <v>982</v>
      </c>
    </row>
    <row r="547" spans="1:9" ht="12" x14ac:dyDescent="0.2">
      <c r="A547" s="175"/>
      <c r="B547" s="454" t="s">
        <v>983</v>
      </c>
      <c r="C547" s="209"/>
      <c r="D547" s="180" t="s">
        <v>8239</v>
      </c>
      <c r="E547" s="209"/>
      <c r="F547" s="209"/>
      <c r="G547" s="209"/>
      <c r="H547" s="209"/>
      <c r="I547" s="455"/>
    </row>
    <row r="548" spans="1:9" ht="12" x14ac:dyDescent="0.2">
      <c r="A548" s="178"/>
      <c r="B548" s="221" t="s">
        <v>985</v>
      </c>
      <c r="C548" s="213" t="s">
        <v>986</v>
      </c>
      <c r="D548" s="214" t="s">
        <v>8243</v>
      </c>
      <c r="E548" s="215"/>
      <c r="F548" s="216">
        <v>10</v>
      </c>
      <c r="G548" s="215"/>
      <c r="H548" s="215"/>
      <c r="I548" s="457"/>
    </row>
    <row r="549" spans="1:9" ht="12" x14ac:dyDescent="0.2">
      <c r="A549" s="178"/>
      <c r="B549" s="221" t="s">
        <v>985</v>
      </c>
      <c r="C549" s="213" t="s">
        <v>986</v>
      </c>
      <c r="D549" s="214" t="s">
        <v>8720</v>
      </c>
      <c r="E549" s="215"/>
      <c r="F549" s="216">
        <v>6</v>
      </c>
      <c r="G549" s="215"/>
      <c r="H549" s="215"/>
      <c r="I549" s="457"/>
    </row>
    <row r="550" spans="1:9" ht="12" x14ac:dyDescent="0.2">
      <c r="A550" s="179"/>
      <c r="B550" s="221" t="s">
        <v>985</v>
      </c>
      <c r="C550" s="217" t="s">
        <v>986</v>
      </c>
      <c r="D550" s="218" t="s">
        <v>1023</v>
      </c>
      <c r="E550" s="219"/>
      <c r="F550" s="220">
        <v>16</v>
      </c>
      <c r="G550" s="219"/>
      <c r="H550" s="219"/>
      <c r="I550" s="460"/>
    </row>
    <row r="551" spans="1:9" ht="24.95" customHeight="1" x14ac:dyDescent="0.2">
      <c r="A551" s="278" t="s">
        <v>1212</v>
      </c>
      <c r="B551" s="278" t="s">
        <v>979</v>
      </c>
      <c r="C551" s="279" t="s">
        <v>8240</v>
      </c>
      <c r="D551" s="280" t="s">
        <v>8241</v>
      </c>
      <c r="E551" s="281" t="s">
        <v>92</v>
      </c>
      <c r="F551" s="282">
        <v>16</v>
      </c>
      <c r="G551" s="67"/>
      <c r="H551" s="254">
        <f>ROUND(G551*F551,2)</f>
        <v>0</v>
      </c>
      <c r="I551" s="459" t="s">
        <v>982</v>
      </c>
    </row>
    <row r="552" spans="1:9" ht="12" x14ac:dyDescent="0.2">
      <c r="A552" s="175"/>
      <c r="B552" s="454" t="s">
        <v>983</v>
      </c>
      <c r="C552" s="209"/>
      <c r="D552" s="180" t="s">
        <v>8242</v>
      </c>
      <c r="E552" s="209"/>
      <c r="F552" s="209"/>
      <c r="G552" s="209"/>
      <c r="H552" s="209"/>
      <c r="I552" s="455"/>
    </row>
    <row r="553" spans="1:9" ht="12" x14ac:dyDescent="0.2">
      <c r="A553" s="178"/>
      <c r="B553" s="221" t="s">
        <v>985</v>
      </c>
      <c r="C553" s="213" t="s">
        <v>986</v>
      </c>
      <c r="D553" s="214" t="s">
        <v>8243</v>
      </c>
      <c r="E553" s="215"/>
      <c r="F553" s="216">
        <v>10</v>
      </c>
      <c r="G553" s="215"/>
      <c r="H553" s="215"/>
      <c r="I553" s="457"/>
    </row>
    <row r="554" spans="1:9" ht="12" x14ac:dyDescent="0.2">
      <c r="A554" s="178"/>
      <c r="B554" s="221" t="s">
        <v>985</v>
      </c>
      <c r="C554" s="213" t="s">
        <v>986</v>
      </c>
      <c r="D554" s="214" t="s">
        <v>8720</v>
      </c>
      <c r="E554" s="215"/>
      <c r="F554" s="216">
        <v>6</v>
      </c>
      <c r="G554" s="215"/>
      <c r="H554" s="215"/>
      <c r="I554" s="457"/>
    </row>
    <row r="555" spans="1:9" ht="12" x14ac:dyDescent="0.2">
      <c r="A555" s="179"/>
      <c r="B555" s="221" t="s">
        <v>985</v>
      </c>
      <c r="C555" s="217" t="s">
        <v>986</v>
      </c>
      <c r="D555" s="218" t="s">
        <v>1023</v>
      </c>
      <c r="E555" s="219"/>
      <c r="F555" s="220">
        <v>16</v>
      </c>
      <c r="G555" s="219"/>
      <c r="H555" s="219"/>
      <c r="I555" s="460"/>
    </row>
    <row r="556" spans="1:9" ht="24.95" customHeight="1" x14ac:dyDescent="0.2">
      <c r="A556" s="278" t="s">
        <v>1216</v>
      </c>
      <c r="B556" s="278" t="s">
        <v>979</v>
      </c>
      <c r="C556" s="279" t="s">
        <v>8266</v>
      </c>
      <c r="D556" s="280" t="s">
        <v>8267</v>
      </c>
      <c r="E556" s="281" t="s">
        <v>92</v>
      </c>
      <c r="F556" s="282">
        <v>3</v>
      </c>
      <c r="G556" s="67"/>
      <c r="H556" s="254">
        <f>ROUND(G556*F556,2)</f>
        <v>0</v>
      </c>
      <c r="I556" s="459" t="s">
        <v>982</v>
      </c>
    </row>
    <row r="557" spans="1:9" ht="12" x14ac:dyDescent="0.2">
      <c r="A557" s="175"/>
      <c r="B557" s="454" t="s">
        <v>983</v>
      </c>
      <c r="C557" s="209"/>
      <c r="D557" s="180" t="s">
        <v>8268</v>
      </c>
      <c r="E557" s="209"/>
      <c r="F557" s="209"/>
      <c r="G557" s="209"/>
      <c r="H557" s="209"/>
      <c r="I557" s="455"/>
    </row>
    <row r="558" spans="1:9" ht="12" x14ac:dyDescent="0.2">
      <c r="A558" s="177"/>
      <c r="B558" s="221" t="s">
        <v>985</v>
      </c>
      <c r="C558" s="210" t="s">
        <v>986</v>
      </c>
      <c r="D558" s="211" t="s">
        <v>5105</v>
      </c>
      <c r="E558" s="212"/>
      <c r="F558" s="210" t="s">
        <v>986</v>
      </c>
      <c r="G558" s="212"/>
      <c r="H558" s="212"/>
      <c r="I558" s="456"/>
    </row>
    <row r="559" spans="1:9" ht="12" x14ac:dyDescent="0.2">
      <c r="A559" s="177"/>
      <c r="B559" s="221" t="s">
        <v>985</v>
      </c>
      <c r="C559" s="210" t="s">
        <v>986</v>
      </c>
      <c r="D559" s="211" t="s">
        <v>11585</v>
      </c>
      <c r="E559" s="212"/>
      <c r="F559" s="210" t="s">
        <v>986</v>
      </c>
      <c r="G559" s="212"/>
      <c r="H559" s="212"/>
      <c r="I559" s="456"/>
    </row>
    <row r="560" spans="1:9" ht="12" x14ac:dyDescent="0.2">
      <c r="A560" s="178"/>
      <c r="B560" s="221" t="s">
        <v>985</v>
      </c>
      <c r="C560" s="213" t="s">
        <v>986</v>
      </c>
      <c r="D560" s="214" t="s">
        <v>73</v>
      </c>
      <c r="E560" s="215"/>
      <c r="F560" s="216">
        <v>1</v>
      </c>
      <c r="G560" s="215"/>
      <c r="H560" s="215"/>
      <c r="I560" s="457"/>
    </row>
    <row r="561" spans="1:9" ht="12" x14ac:dyDescent="0.2">
      <c r="A561" s="177"/>
      <c r="B561" s="221" t="s">
        <v>985</v>
      </c>
      <c r="C561" s="210" t="s">
        <v>986</v>
      </c>
      <c r="D561" s="211" t="s">
        <v>11586</v>
      </c>
      <c r="E561" s="212"/>
      <c r="F561" s="210" t="s">
        <v>986</v>
      </c>
      <c r="G561" s="212"/>
      <c r="H561" s="212"/>
      <c r="I561" s="456"/>
    </row>
    <row r="562" spans="1:9" ht="12" x14ac:dyDescent="0.2">
      <c r="A562" s="178"/>
      <c r="B562" s="221" t="s">
        <v>985</v>
      </c>
      <c r="C562" s="213" t="s">
        <v>986</v>
      </c>
      <c r="D562" s="214" t="s">
        <v>73</v>
      </c>
      <c r="E562" s="215"/>
      <c r="F562" s="216">
        <v>1</v>
      </c>
      <c r="G562" s="215"/>
      <c r="H562" s="215"/>
      <c r="I562" s="457"/>
    </row>
    <row r="563" spans="1:9" ht="12" x14ac:dyDescent="0.2">
      <c r="A563" s="177"/>
      <c r="B563" s="221" t="s">
        <v>985</v>
      </c>
      <c r="C563" s="210" t="s">
        <v>986</v>
      </c>
      <c r="D563" s="211" t="s">
        <v>11587</v>
      </c>
      <c r="E563" s="212"/>
      <c r="F563" s="210" t="s">
        <v>986</v>
      </c>
      <c r="G563" s="212"/>
      <c r="H563" s="212"/>
      <c r="I563" s="456"/>
    </row>
    <row r="564" spans="1:9" ht="12" x14ac:dyDescent="0.2">
      <c r="A564" s="178"/>
      <c r="B564" s="221" t="s">
        <v>985</v>
      </c>
      <c r="C564" s="213" t="s">
        <v>986</v>
      </c>
      <c r="D564" s="214" t="s">
        <v>73</v>
      </c>
      <c r="E564" s="215"/>
      <c r="F564" s="216">
        <v>1</v>
      </c>
      <c r="G564" s="215"/>
      <c r="H564" s="215"/>
      <c r="I564" s="457"/>
    </row>
    <row r="565" spans="1:9" ht="12" x14ac:dyDescent="0.2">
      <c r="A565" s="179"/>
      <c r="B565" s="221" t="s">
        <v>985</v>
      </c>
      <c r="C565" s="217" t="s">
        <v>986</v>
      </c>
      <c r="D565" s="218" t="s">
        <v>1023</v>
      </c>
      <c r="E565" s="219"/>
      <c r="F565" s="220">
        <v>3</v>
      </c>
      <c r="G565" s="219"/>
      <c r="H565" s="219"/>
      <c r="I565" s="460"/>
    </row>
    <row r="566" spans="1:9" ht="24.95" customHeight="1" x14ac:dyDescent="0.2">
      <c r="A566" s="278" t="s">
        <v>1220</v>
      </c>
      <c r="B566" s="278" t="s">
        <v>979</v>
      </c>
      <c r="C566" s="279" t="s">
        <v>8729</v>
      </c>
      <c r="D566" s="280" t="s">
        <v>8730</v>
      </c>
      <c r="E566" s="281" t="s">
        <v>92</v>
      </c>
      <c r="F566" s="282">
        <v>1</v>
      </c>
      <c r="G566" s="67"/>
      <c r="H566" s="254">
        <f>ROUND(G566*F566,2)</f>
        <v>0</v>
      </c>
      <c r="I566" s="459" t="s">
        <v>982</v>
      </c>
    </row>
    <row r="567" spans="1:9" ht="12" x14ac:dyDescent="0.2">
      <c r="A567" s="175"/>
      <c r="B567" s="454" t="s">
        <v>983</v>
      </c>
      <c r="C567" s="209"/>
      <c r="D567" s="180" t="s">
        <v>8731</v>
      </c>
      <c r="E567" s="209"/>
      <c r="F567" s="209"/>
      <c r="G567" s="209"/>
      <c r="H567" s="209"/>
      <c r="I567" s="455"/>
    </row>
    <row r="568" spans="1:9" ht="12" x14ac:dyDescent="0.2">
      <c r="A568" s="177"/>
      <c r="B568" s="221" t="s">
        <v>985</v>
      </c>
      <c r="C568" s="210" t="s">
        <v>986</v>
      </c>
      <c r="D568" s="211" t="s">
        <v>5105</v>
      </c>
      <c r="E568" s="212"/>
      <c r="F568" s="210" t="s">
        <v>986</v>
      </c>
      <c r="G568" s="212"/>
      <c r="H568" s="212"/>
      <c r="I568" s="456"/>
    </row>
    <row r="569" spans="1:9" ht="12" x14ac:dyDescent="0.2">
      <c r="A569" s="177"/>
      <c r="B569" s="221" t="s">
        <v>985</v>
      </c>
      <c r="C569" s="210" t="s">
        <v>986</v>
      </c>
      <c r="D569" s="211" t="s">
        <v>11588</v>
      </c>
      <c r="E569" s="212"/>
      <c r="F569" s="210" t="s">
        <v>986</v>
      </c>
      <c r="G569" s="212"/>
      <c r="H569" s="212"/>
      <c r="I569" s="456"/>
    </row>
    <row r="570" spans="1:9" ht="12" x14ac:dyDescent="0.2">
      <c r="A570" s="178"/>
      <c r="B570" s="221" t="s">
        <v>985</v>
      </c>
      <c r="C570" s="213" t="s">
        <v>986</v>
      </c>
      <c r="D570" s="214" t="s">
        <v>73</v>
      </c>
      <c r="E570" s="215"/>
      <c r="F570" s="216">
        <v>1</v>
      </c>
      <c r="G570" s="215"/>
      <c r="H570" s="215"/>
      <c r="I570" s="457"/>
    </row>
    <row r="571" spans="1:9" ht="24.95" customHeight="1" x14ac:dyDescent="0.2">
      <c r="A571" s="167" t="s">
        <v>1224</v>
      </c>
      <c r="B571" s="167" t="s">
        <v>1145</v>
      </c>
      <c r="C571" s="168" t="s">
        <v>11589</v>
      </c>
      <c r="D571" s="169" t="s">
        <v>11590</v>
      </c>
      <c r="E571" s="170" t="s">
        <v>721</v>
      </c>
      <c r="F571" s="171">
        <v>1</v>
      </c>
      <c r="G571" s="117"/>
      <c r="H571" s="172">
        <f>ROUND(G571*F571,2)</f>
        <v>0</v>
      </c>
      <c r="I571" s="458" t="s">
        <v>986</v>
      </c>
    </row>
    <row r="572" spans="1:9" ht="24.95" customHeight="1" x14ac:dyDescent="0.2">
      <c r="A572" s="167" t="s">
        <v>1228</v>
      </c>
      <c r="B572" s="167" t="s">
        <v>1145</v>
      </c>
      <c r="C572" s="168" t="s">
        <v>11591</v>
      </c>
      <c r="D572" s="169" t="s">
        <v>11592</v>
      </c>
      <c r="E572" s="170" t="s">
        <v>721</v>
      </c>
      <c r="F572" s="171">
        <v>1</v>
      </c>
      <c r="G572" s="117"/>
      <c r="H572" s="172">
        <f>ROUND(G572*F572,2)</f>
        <v>0</v>
      </c>
      <c r="I572" s="458" t="s">
        <v>986</v>
      </c>
    </row>
    <row r="573" spans="1:9" ht="24.95" customHeight="1" x14ac:dyDescent="0.2">
      <c r="A573" s="167" t="s">
        <v>46</v>
      </c>
      <c r="B573" s="167" t="s">
        <v>1145</v>
      </c>
      <c r="C573" s="168" t="s">
        <v>11593</v>
      </c>
      <c r="D573" s="169" t="s">
        <v>11594</v>
      </c>
      <c r="E573" s="170" t="s">
        <v>721</v>
      </c>
      <c r="F573" s="171">
        <v>1</v>
      </c>
      <c r="G573" s="117"/>
      <c r="H573" s="172">
        <f>ROUND(G573*F573,2)</f>
        <v>0</v>
      </c>
      <c r="I573" s="458" t="s">
        <v>986</v>
      </c>
    </row>
    <row r="574" spans="1:9" ht="24.95" customHeight="1" x14ac:dyDescent="0.2">
      <c r="A574" s="167" t="s">
        <v>48</v>
      </c>
      <c r="B574" s="167" t="s">
        <v>1145</v>
      </c>
      <c r="C574" s="168" t="s">
        <v>8739</v>
      </c>
      <c r="D574" s="169" t="s">
        <v>11595</v>
      </c>
      <c r="E574" s="170" t="s">
        <v>744</v>
      </c>
      <c r="F574" s="171">
        <v>1</v>
      </c>
      <c r="G574" s="117"/>
      <c r="H574" s="172">
        <f>ROUND(G574*F574,2)</f>
        <v>0</v>
      </c>
      <c r="I574" s="458" t="s">
        <v>986</v>
      </c>
    </row>
    <row r="575" spans="1:9" ht="60" x14ac:dyDescent="0.2">
      <c r="A575" s="175"/>
      <c r="B575" s="221" t="s">
        <v>1079</v>
      </c>
      <c r="C575" s="209"/>
      <c r="D575" s="227" t="s">
        <v>8741</v>
      </c>
      <c r="E575" s="209"/>
      <c r="F575" s="209"/>
      <c r="G575" s="209"/>
      <c r="H575" s="209"/>
      <c r="I575" s="455"/>
    </row>
    <row r="576" spans="1:9" ht="24.95" customHeight="1" x14ac:dyDescent="0.2">
      <c r="A576" s="278" t="s">
        <v>50</v>
      </c>
      <c r="B576" s="278" t="s">
        <v>979</v>
      </c>
      <c r="C576" s="279" t="s">
        <v>8753</v>
      </c>
      <c r="D576" s="280" t="s">
        <v>8754</v>
      </c>
      <c r="E576" s="281" t="s">
        <v>92</v>
      </c>
      <c r="F576" s="282">
        <v>4</v>
      </c>
      <c r="G576" s="67"/>
      <c r="H576" s="254">
        <f>ROUND(G576*F576,2)</f>
        <v>0</v>
      </c>
      <c r="I576" s="459" t="s">
        <v>982</v>
      </c>
    </row>
    <row r="577" spans="1:9" ht="12" x14ac:dyDescent="0.2">
      <c r="A577" s="175"/>
      <c r="B577" s="454" t="s">
        <v>983</v>
      </c>
      <c r="C577" s="209"/>
      <c r="D577" s="180" t="s">
        <v>8755</v>
      </c>
      <c r="E577" s="209"/>
      <c r="F577" s="209"/>
      <c r="G577" s="209"/>
      <c r="H577" s="209"/>
      <c r="I577" s="455"/>
    </row>
    <row r="578" spans="1:9" ht="12" x14ac:dyDescent="0.2">
      <c r="A578" s="177"/>
      <c r="B578" s="221" t="s">
        <v>985</v>
      </c>
      <c r="C578" s="210" t="s">
        <v>986</v>
      </c>
      <c r="D578" s="211" t="s">
        <v>5105</v>
      </c>
      <c r="E578" s="212"/>
      <c r="F578" s="210" t="s">
        <v>986</v>
      </c>
      <c r="G578" s="212"/>
      <c r="H578" s="212"/>
      <c r="I578" s="456"/>
    </row>
    <row r="579" spans="1:9" ht="12" x14ac:dyDescent="0.2">
      <c r="A579" s="178"/>
      <c r="B579" s="221" t="s">
        <v>985</v>
      </c>
      <c r="C579" s="213" t="s">
        <v>986</v>
      </c>
      <c r="D579" s="214" t="s">
        <v>11596</v>
      </c>
      <c r="E579" s="215"/>
      <c r="F579" s="216">
        <v>4</v>
      </c>
      <c r="G579" s="215"/>
      <c r="H579" s="215"/>
      <c r="I579" s="457"/>
    </row>
    <row r="580" spans="1:9" ht="24.95" customHeight="1" x14ac:dyDescent="0.2">
      <c r="A580" s="167" t="s">
        <v>1243</v>
      </c>
      <c r="B580" s="167" t="s">
        <v>1145</v>
      </c>
      <c r="C580" s="168" t="s">
        <v>8757</v>
      </c>
      <c r="D580" s="169" t="s">
        <v>8758</v>
      </c>
      <c r="E580" s="170" t="s">
        <v>744</v>
      </c>
      <c r="F580" s="171">
        <v>4</v>
      </c>
      <c r="G580" s="117"/>
      <c r="H580" s="172">
        <f>ROUND(G580*F580,2)</f>
        <v>0</v>
      </c>
      <c r="I580" s="458" t="s">
        <v>986</v>
      </c>
    </row>
    <row r="581" spans="1:9" ht="24" x14ac:dyDescent="0.2">
      <c r="A581" s="175"/>
      <c r="B581" s="221" t="s">
        <v>1079</v>
      </c>
      <c r="C581" s="209"/>
      <c r="D581" s="227" t="s">
        <v>5345</v>
      </c>
      <c r="E581" s="209"/>
      <c r="F581" s="209"/>
      <c r="G581" s="209"/>
      <c r="H581" s="209"/>
      <c r="I581" s="455"/>
    </row>
    <row r="582" spans="1:9" ht="24.95" customHeight="1" x14ac:dyDescent="0.2">
      <c r="A582" s="278" t="s">
        <v>1248</v>
      </c>
      <c r="B582" s="278" t="s">
        <v>979</v>
      </c>
      <c r="C582" s="279" t="s">
        <v>8307</v>
      </c>
      <c r="D582" s="280" t="s">
        <v>8308</v>
      </c>
      <c r="E582" s="281" t="s">
        <v>92</v>
      </c>
      <c r="F582" s="282">
        <v>72</v>
      </c>
      <c r="G582" s="67"/>
      <c r="H582" s="254">
        <f>ROUND(G582*F582,2)</f>
        <v>0</v>
      </c>
      <c r="I582" s="459" t="s">
        <v>982</v>
      </c>
    </row>
    <row r="583" spans="1:9" ht="12" x14ac:dyDescent="0.2">
      <c r="A583" s="175"/>
      <c r="B583" s="454" t="s">
        <v>983</v>
      </c>
      <c r="C583" s="209"/>
      <c r="D583" s="180" t="s">
        <v>8309</v>
      </c>
      <c r="E583" s="209"/>
      <c r="F583" s="209"/>
      <c r="G583" s="209"/>
      <c r="H583" s="209"/>
      <c r="I583" s="455"/>
    </row>
    <row r="584" spans="1:9" ht="12" x14ac:dyDescent="0.2">
      <c r="A584" s="177"/>
      <c r="B584" s="221" t="s">
        <v>985</v>
      </c>
      <c r="C584" s="210" t="s">
        <v>986</v>
      </c>
      <c r="D584" s="211" t="s">
        <v>5105</v>
      </c>
      <c r="E584" s="212"/>
      <c r="F584" s="210" t="s">
        <v>986</v>
      </c>
      <c r="G584" s="212"/>
      <c r="H584" s="212"/>
      <c r="I584" s="456"/>
    </row>
    <row r="585" spans="1:9" ht="12" x14ac:dyDescent="0.2">
      <c r="A585" s="177"/>
      <c r="B585" s="221" t="s">
        <v>985</v>
      </c>
      <c r="C585" s="210" t="s">
        <v>986</v>
      </c>
      <c r="D585" s="211" t="s">
        <v>8310</v>
      </c>
      <c r="E585" s="212"/>
      <c r="F585" s="210" t="s">
        <v>986</v>
      </c>
      <c r="G585" s="212"/>
      <c r="H585" s="212"/>
      <c r="I585" s="456"/>
    </row>
    <row r="586" spans="1:9" ht="12" x14ac:dyDescent="0.2">
      <c r="A586" s="178"/>
      <c r="B586" s="221" t="s">
        <v>985</v>
      </c>
      <c r="C586" s="213" t="s">
        <v>986</v>
      </c>
      <c r="D586" s="214" t="s">
        <v>11597</v>
      </c>
      <c r="E586" s="215"/>
      <c r="F586" s="216">
        <v>68</v>
      </c>
      <c r="G586" s="215"/>
      <c r="H586" s="215"/>
      <c r="I586" s="457"/>
    </row>
    <row r="587" spans="1:9" ht="12" x14ac:dyDescent="0.2">
      <c r="A587" s="177"/>
      <c r="B587" s="221" t="s">
        <v>985</v>
      </c>
      <c r="C587" s="210" t="s">
        <v>986</v>
      </c>
      <c r="D587" s="211" t="s">
        <v>8760</v>
      </c>
      <c r="E587" s="212"/>
      <c r="F587" s="210" t="s">
        <v>986</v>
      </c>
      <c r="G587" s="212"/>
      <c r="H587" s="212"/>
      <c r="I587" s="456"/>
    </row>
    <row r="588" spans="1:9" ht="12" x14ac:dyDescent="0.2">
      <c r="A588" s="178"/>
      <c r="B588" s="221" t="s">
        <v>985</v>
      </c>
      <c r="C588" s="213" t="s">
        <v>986</v>
      </c>
      <c r="D588" s="214" t="s">
        <v>11598</v>
      </c>
      <c r="E588" s="215"/>
      <c r="F588" s="216">
        <v>4</v>
      </c>
      <c r="G588" s="215"/>
      <c r="H588" s="215"/>
      <c r="I588" s="457"/>
    </row>
    <row r="589" spans="1:9" ht="12" x14ac:dyDescent="0.2">
      <c r="A589" s="179"/>
      <c r="B589" s="221" t="s">
        <v>985</v>
      </c>
      <c r="C589" s="217" t="s">
        <v>986</v>
      </c>
      <c r="D589" s="218" t="s">
        <v>1023</v>
      </c>
      <c r="E589" s="219"/>
      <c r="F589" s="220">
        <v>72</v>
      </c>
      <c r="G589" s="219"/>
      <c r="H589" s="219"/>
      <c r="I589" s="460"/>
    </row>
    <row r="590" spans="1:9" ht="24.95" customHeight="1" x14ac:dyDescent="0.2">
      <c r="A590" s="167" t="s">
        <v>1253</v>
      </c>
      <c r="B590" s="167" t="s">
        <v>1145</v>
      </c>
      <c r="C590" s="168" t="s">
        <v>8312</v>
      </c>
      <c r="D590" s="169" t="s">
        <v>8313</v>
      </c>
      <c r="E590" s="170" t="s">
        <v>92</v>
      </c>
      <c r="F590" s="171">
        <v>68</v>
      </c>
      <c r="G590" s="117"/>
      <c r="H590" s="172">
        <f>ROUND(G590*F590,2)</f>
        <v>0</v>
      </c>
      <c r="I590" s="458" t="s">
        <v>986</v>
      </c>
    </row>
    <row r="591" spans="1:9" ht="24" x14ac:dyDescent="0.2">
      <c r="A591" s="175"/>
      <c r="B591" s="221" t="s">
        <v>1079</v>
      </c>
      <c r="C591" s="209"/>
      <c r="D591" s="227" t="s">
        <v>5345</v>
      </c>
      <c r="E591" s="209"/>
      <c r="F591" s="209"/>
      <c r="G591" s="209"/>
      <c r="H591" s="209"/>
      <c r="I591" s="455"/>
    </row>
    <row r="592" spans="1:9" ht="24.95" customHeight="1" x14ac:dyDescent="0.2">
      <c r="A592" s="167" t="s">
        <v>1258</v>
      </c>
      <c r="B592" s="167" t="s">
        <v>1145</v>
      </c>
      <c r="C592" s="168" t="s">
        <v>8762</v>
      </c>
      <c r="D592" s="169" t="s">
        <v>8763</v>
      </c>
      <c r="E592" s="170" t="s">
        <v>92</v>
      </c>
      <c r="F592" s="171">
        <v>4</v>
      </c>
      <c r="G592" s="117"/>
      <c r="H592" s="172">
        <f>ROUND(G592*F592,2)</f>
        <v>0</v>
      </c>
      <c r="I592" s="458" t="s">
        <v>986</v>
      </c>
    </row>
    <row r="593" spans="1:9" ht="24" x14ac:dyDescent="0.2">
      <c r="A593" s="175"/>
      <c r="B593" s="221" t="s">
        <v>1079</v>
      </c>
      <c r="C593" s="209"/>
      <c r="D593" s="227" t="s">
        <v>5345</v>
      </c>
      <c r="E593" s="209"/>
      <c r="F593" s="209"/>
      <c r="G593" s="209"/>
      <c r="H593" s="209"/>
      <c r="I593" s="455"/>
    </row>
    <row r="594" spans="1:9" ht="24.95" customHeight="1" x14ac:dyDescent="0.2">
      <c r="A594" s="278" t="s">
        <v>1263</v>
      </c>
      <c r="B594" s="278" t="s">
        <v>979</v>
      </c>
      <c r="C594" s="279" t="s">
        <v>8742</v>
      </c>
      <c r="D594" s="280" t="s">
        <v>5332</v>
      </c>
      <c r="E594" s="281" t="s">
        <v>92</v>
      </c>
      <c r="F594" s="282">
        <v>8</v>
      </c>
      <c r="G594" s="67"/>
      <c r="H594" s="254">
        <f>ROUND(G594*F594,2)</f>
        <v>0</v>
      </c>
      <c r="I594" s="459" t="s">
        <v>982</v>
      </c>
    </row>
    <row r="595" spans="1:9" ht="12" x14ac:dyDescent="0.2">
      <c r="A595" s="175"/>
      <c r="B595" s="454" t="s">
        <v>983</v>
      </c>
      <c r="C595" s="209"/>
      <c r="D595" s="180" t="s">
        <v>5333</v>
      </c>
      <c r="E595" s="209"/>
      <c r="F595" s="209"/>
      <c r="G595" s="209"/>
      <c r="H595" s="209"/>
      <c r="I595" s="455"/>
    </row>
    <row r="596" spans="1:9" ht="12" x14ac:dyDescent="0.2">
      <c r="A596" s="177"/>
      <c r="B596" s="221" t="s">
        <v>985</v>
      </c>
      <c r="C596" s="210" t="s">
        <v>986</v>
      </c>
      <c r="D596" s="211" t="s">
        <v>5105</v>
      </c>
      <c r="E596" s="212"/>
      <c r="F596" s="210" t="s">
        <v>986</v>
      </c>
      <c r="G596" s="212"/>
      <c r="H596" s="212"/>
      <c r="I596" s="456"/>
    </row>
    <row r="597" spans="1:9" ht="12" x14ac:dyDescent="0.2">
      <c r="A597" s="177"/>
      <c r="B597" s="221" t="s">
        <v>985</v>
      </c>
      <c r="C597" s="210" t="s">
        <v>986</v>
      </c>
      <c r="D597" s="211" t="s">
        <v>8743</v>
      </c>
      <c r="E597" s="212"/>
      <c r="F597" s="210" t="s">
        <v>986</v>
      </c>
      <c r="G597" s="212"/>
      <c r="H597" s="212"/>
      <c r="I597" s="456"/>
    </row>
    <row r="598" spans="1:9" ht="12" x14ac:dyDescent="0.2">
      <c r="A598" s="177"/>
      <c r="B598" s="221" t="s">
        <v>985</v>
      </c>
      <c r="C598" s="210" t="s">
        <v>986</v>
      </c>
      <c r="D598" s="211" t="s">
        <v>8744</v>
      </c>
      <c r="E598" s="212"/>
      <c r="F598" s="210" t="s">
        <v>986</v>
      </c>
      <c r="G598" s="212"/>
      <c r="H598" s="212"/>
      <c r="I598" s="456"/>
    </row>
    <row r="599" spans="1:9" ht="12" x14ac:dyDescent="0.2">
      <c r="A599" s="178"/>
      <c r="B599" s="221" t="s">
        <v>985</v>
      </c>
      <c r="C599" s="213" t="s">
        <v>986</v>
      </c>
      <c r="D599" s="214" t="s">
        <v>997</v>
      </c>
      <c r="E599" s="215"/>
      <c r="F599" s="216">
        <v>4</v>
      </c>
      <c r="G599" s="215"/>
      <c r="H599" s="215"/>
      <c r="I599" s="457"/>
    </row>
    <row r="600" spans="1:9" ht="12" x14ac:dyDescent="0.2">
      <c r="A600" s="177"/>
      <c r="B600" s="221" t="s">
        <v>985</v>
      </c>
      <c r="C600" s="210" t="s">
        <v>986</v>
      </c>
      <c r="D600" s="211" t="s">
        <v>8745</v>
      </c>
      <c r="E600" s="212"/>
      <c r="F600" s="210" t="s">
        <v>986</v>
      </c>
      <c r="G600" s="212"/>
      <c r="H600" s="212"/>
      <c r="I600" s="456"/>
    </row>
    <row r="601" spans="1:9" ht="12" x14ac:dyDescent="0.2">
      <c r="A601" s="178"/>
      <c r="B601" s="221" t="s">
        <v>985</v>
      </c>
      <c r="C601" s="213" t="s">
        <v>986</v>
      </c>
      <c r="D601" s="214" t="s">
        <v>997</v>
      </c>
      <c r="E601" s="215"/>
      <c r="F601" s="216">
        <v>4</v>
      </c>
      <c r="G601" s="215"/>
      <c r="H601" s="215"/>
      <c r="I601" s="457"/>
    </row>
    <row r="602" spans="1:9" ht="12" x14ac:dyDescent="0.2">
      <c r="A602" s="179"/>
      <c r="B602" s="221" t="s">
        <v>985</v>
      </c>
      <c r="C602" s="217" t="s">
        <v>986</v>
      </c>
      <c r="D602" s="218" t="s">
        <v>1023</v>
      </c>
      <c r="E602" s="219"/>
      <c r="F602" s="220">
        <v>8</v>
      </c>
      <c r="G602" s="219"/>
      <c r="H602" s="219"/>
      <c r="I602" s="460"/>
    </row>
    <row r="603" spans="1:9" ht="24.95" customHeight="1" x14ac:dyDescent="0.2">
      <c r="A603" s="167" t="s">
        <v>1267</v>
      </c>
      <c r="B603" s="167" t="s">
        <v>1145</v>
      </c>
      <c r="C603" s="168" t="s">
        <v>8746</v>
      </c>
      <c r="D603" s="169" t="s">
        <v>8747</v>
      </c>
      <c r="E603" s="170" t="s">
        <v>92</v>
      </c>
      <c r="F603" s="171">
        <v>4</v>
      </c>
      <c r="G603" s="117"/>
      <c r="H603" s="172">
        <f>ROUND(G603*F603,2)</f>
        <v>0</v>
      </c>
      <c r="I603" s="458" t="s">
        <v>986</v>
      </c>
    </row>
    <row r="604" spans="1:9" ht="24.95" customHeight="1" x14ac:dyDescent="0.2">
      <c r="A604" s="167" t="s">
        <v>1272</v>
      </c>
      <c r="B604" s="167" t="s">
        <v>1145</v>
      </c>
      <c r="C604" s="168" t="s">
        <v>5335</v>
      </c>
      <c r="D604" s="169" t="s">
        <v>5336</v>
      </c>
      <c r="E604" s="170" t="s">
        <v>92</v>
      </c>
      <c r="F604" s="171">
        <v>4</v>
      </c>
      <c r="G604" s="117"/>
      <c r="H604" s="172">
        <f>ROUND(G604*F604,2)</f>
        <v>0</v>
      </c>
      <c r="I604" s="458" t="s">
        <v>986</v>
      </c>
    </row>
    <row r="605" spans="1:9" ht="24.95" customHeight="1" x14ac:dyDescent="0.2">
      <c r="A605" s="437" t="s">
        <v>1277</v>
      </c>
      <c r="B605" s="437" t="s">
        <v>979</v>
      </c>
      <c r="C605" s="461" t="s">
        <v>8829</v>
      </c>
      <c r="D605" s="439" t="s">
        <v>8830</v>
      </c>
      <c r="E605" s="440" t="s">
        <v>753</v>
      </c>
      <c r="F605" s="441">
        <v>6</v>
      </c>
      <c r="G605" s="288"/>
      <c r="H605" s="442">
        <f>ROUND(G605*F605,2)</f>
        <v>0</v>
      </c>
      <c r="I605" s="462" t="s">
        <v>982</v>
      </c>
    </row>
    <row r="606" spans="1:9" ht="12" x14ac:dyDescent="0.2">
      <c r="A606" s="175"/>
      <c r="B606" s="454" t="s">
        <v>983</v>
      </c>
      <c r="C606" s="209"/>
      <c r="D606" s="180" t="s">
        <v>8831</v>
      </c>
      <c r="E606" s="209"/>
      <c r="F606" s="209"/>
      <c r="G606" s="209"/>
      <c r="H606" s="209"/>
      <c r="I606" s="455"/>
    </row>
    <row r="607" spans="1:9" ht="12" x14ac:dyDescent="0.2">
      <c r="A607" s="178"/>
      <c r="B607" s="221" t="s">
        <v>985</v>
      </c>
      <c r="C607" s="213" t="s">
        <v>986</v>
      </c>
      <c r="D607" s="214" t="s">
        <v>11599</v>
      </c>
      <c r="E607" s="215"/>
      <c r="F607" s="216">
        <v>1</v>
      </c>
      <c r="G607" s="215"/>
      <c r="H607" s="215"/>
      <c r="I607" s="457"/>
    </row>
    <row r="608" spans="1:9" ht="12" x14ac:dyDescent="0.2">
      <c r="A608" s="178"/>
      <c r="B608" s="221" t="s">
        <v>985</v>
      </c>
      <c r="C608" s="213" t="s">
        <v>986</v>
      </c>
      <c r="D608" s="214" t="s">
        <v>11600</v>
      </c>
      <c r="E608" s="215"/>
      <c r="F608" s="216">
        <v>1</v>
      </c>
      <c r="G608" s="215"/>
      <c r="H608" s="215"/>
      <c r="I608" s="457"/>
    </row>
    <row r="609" spans="1:9" ht="12" x14ac:dyDescent="0.2">
      <c r="A609" s="178"/>
      <c r="B609" s="221" t="s">
        <v>985</v>
      </c>
      <c r="C609" s="213" t="s">
        <v>986</v>
      </c>
      <c r="D609" s="214" t="s">
        <v>11601</v>
      </c>
      <c r="E609" s="215"/>
      <c r="F609" s="216">
        <v>1</v>
      </c>
      <c r="G609" s="215"/>
      <c r="H609" s="215"/>
      <c r="I609" s="457"/>
    </row>
    <row r="610" spans="1:9" ht="12" x14ac:dyDescent="0.2">
      <c r="A610" s="178"/>
      <c r="B610" s="221" t="s">
        <v>985</v>
      </c>
      <c r="C610" s="213" t="s">
        <v>986</v>
      </c>
      <c r="D610" s="214" t="s">
        <v>11602</v>
      </c>
      <c r="E610" s="215"/>
      <c r="F610" s="216">
        <v>1</v>
      </c>
      <c r="G610" s="215"/>
      <c r="H610" s="215"/>
      <c r="I610" s="457"/>
    </row>
    <row r="611" spans="1:9" ht="12" x14ac:dyDescent="0.2">
      <c r="A611" s="178"/>
      <c r="B611" s="221" t="s">
        <v>985</v>
      </c>
      <c r="C611" s="213" t="s">
        <v>986</v>
      </c>
      <c r="D611" s="214" t="s">
        <v>11603</v>
      </c>
      <c r="E611" s="215"/>
      <c r="F611" s="216">
        <v>1</v>
      </c>
      <c r="G611" s="215"/>
      <c r="H611" s="215"/>
      <c r="I611" s="457"/>
    </row>
    <row r="612" spans="1:9" ht="12" x14ac:dyDescent="0.2">
      <c r="A612" s="178"/>
      <c r="B612" s="221" t="s">
        <v>985</v>
      </c>
      <c r="C612" s="213" t="s">
        <v>986</v>
      </c>
      <c r="D612" s="214" t="s">
        <v>11604</v>
      </c>
      <c r="E612" s="215"/>
      <c r="F612" s="216">
        <v>1</v>
      </c>
      <c r="G612" s="215"/>
      <c r="H612" s="215"/>
      <c r="I612" s="457"/>
    </row>
    <row r="613" spans="1:9" ht="12" x14ac:dyDescent="0.2">
      <c r="A613" s="179"/>
      <c r="B613" s="221" t="s">
        <v>985</v>
      </c>
      <c r="C613" s="217" t="s">
        <v>986</v>
      </c>
      <c r="D613" s="218" t="s">
        <v>1023</v>
      </c>
      <c r="E613" s="219"/>
      <c r="F613" s="220">
        <v>6</v>
      </c>
      <c r="G613" s="219"/>
      <c r="H613" s="219"/>
      <c r="I613" s="460"/>
    </row>
    <row r="614" spans="1:9" ht="24.95" customHeight="1" x14ac:dyDescent="0.2">
      <c r="A614" s="278" t="s">
        <v>2719</v>
      </c>
      <c r="B614" s="278" t="s">
        <v>979</v>
      </c>
      <c r="C614" s="279" t="s">
        <v>8339</v>
      </c>
      <c r="D614" s="280" t="s">
        <v>8340</v>
      </c>
      <c r="E614" s="281" t="s">
        <v>125</v>
      </c>
      <c r="F614" s="282">
        <v>32</v>
      </c>
      <c r="G614" s="67"/>
      <c r="H614" s="254">
        <f>ROUND(G614*F614,2)</f>
        <v>0</v>
      </c>
      <c r="I614" s="459" t="s">
        <v>982</v>
      </c>
    </row>
    <row r="615" spans="1:9" ht="12" x14ac:dyDescent="0.2">
      <c r="A615" s="175"/>
      <c r="B615" s="454" t="s">
        <v>983</v>
      </c>
      <c r="C615" s="209"/>
      <c r="D615" s="180" t="s">
        <v>8341</v>
      </c>
      <c r="E615" s="209"/>
      <c r="F615" s="209"/>
      <c r="G615" s="209"/>
      <c r="H615" s="209"/>
      <c r="I615" s="455"/>
    </row>
    <row r="616" spans="1:9" ht="12" x14ac:dyDescent="0.2">
      <c r="A616" s="177"/>
      <c r="B616" s="221" t="s">
        <v>985</v>
      </c>
      <c r="C616" s="210" t="s">
        <v>986</v>
      </c>
      <c r="D616" s="211" t="s">
        <v>5105</v>
      </c>
      <c r="E616" s="212"/>
      <c r="F616" s="210" t="s">
        <v>986</v>
      </c>
      <c r="G616" s="212"/>
      <c r="H616" s="212"/>
      <c r="I616" s="456"/>
    </row>
    <row r="617" spans="1:9" ht="12" x14ac:dyDescent="0.2">
      <c r="A617" s="177"/>
      <c r="B617" s="221" t="s">
        <v>985</v>
      </c>
      <c r="C617" s="210" t="s">
        <v>986</v>
      </c>
      <c r="D617" s="211" t="s">
        <v>8342</v>
      </c>
      <c r="E617" s="212"/>
      <c r="F617" s="210" t="s">
        <v>986</v>
      </c>
      <c r="G617" s="212"/>
      <c r="H617" s="212"/>
      <c r="I617" s="456"/>
    </row>
    <row r="618" spans="1:9" ht="12" x14ac:dyDescent="0.2">
      <c r="A618" s="178"/>
      <c r="B618" s="221" t="s">
        <v>985</v>
      </c>
      <c r="C618" s="213" t="s">
        <v>986</v>
      </c>
      <c r="D618" s="214" t="s">
        <v>11605</v>
      </c>
      <c r="E618" s="215"/>
      <c r="F618" s="216">
        <v>19.5</v>
      </c>
      <c r="G618" s="215"/>
      <c r="H618" s="215"/>
      <c r="I618" s="457"/>
    </row>
    <row r="619" spans="1:9" ht="12" x14ac:dyDescent="0.2">
      <c r="A619" s="177"/>
      <c r="B619" s="221" t="s">
        <v>985</v>
      </c>
      <c r="C619" s="210" t="s">
        <v>986</v>
      </c>
      <c r="D619" s="211" t="s">
        <v>8344</v>
      </c>
      <c r="E619" s="212"/>
      <c r="F619" s="210" t="s">
        <v>986</v>
      </c>
      <c r="G619" s="212"/>
      <c r="H619" s="212"/>
      <c r="I619" s="456"/>
    </row>
    <row r="620" spans="1:9" ht="12" x14ac:dyDescent="0.2">
      <c r="A620" s="178"/>
      <c r="B620" s="221" t="s">
        <v>985</v>
      </c>
      <c r="C620" s="213" t="s">
        <v>986</v>
      </c>
      <c r="D620" s="214" t="s">
        <v>11606</v>
      </c>
      <c r="E620" s="215"/>
      <c r="F620" s="216">
        <v>12.5</v>
      </c>
      <c r="G620" s="215"/>
      <c r="H620" s="215"/>
      <c r="I620" s="457"/>
    </row>
    <row r="621" spans="1:9" ht="12" x14ac:dyDescent="0.2">
      <c r="A621" s="179"/>
      <c r="B621" s="221" t="s">
        <v>985</v>
      </c>
      <c r="C621" s="217" t="s">
        <v>986</v>
      </c>
      <c r="D621" s="218" t="s">
        <v>1023</v>
      </c>
      <c r="E621" s="219"/>
      <c r="F621" s="220">
        <v>32</v>
      </c>
      <c r="G621" s="219"/>
      <c r="H621" s="219"/>
      <c r="I621" s="460"/>
    </row>
    <row r="622" spans="1:9" ht="24.95" customHeight="1" x14ac:dyDescent="0.2">
      <c r="A622" s="167" t="s">
        <v>2721</v>
      </c>
      <c r="B622" s="167" t="s">
        <v>1145</v>
      </c>
      <c r="C622" s="168" t="s">
        <v>8349</v>
      </c>
      <c r="D622" s="169" t="s">
        <v>8350</v>
      </c>
      <c r="E622" s="170" t="s">
        <v>125</v>
      </c>
      <c r="F622" s="171">
        <v>21.45</v>
      </c>
      <c r="G622" s="117"/>
      <c r="H622" s="172">
        <f>ROUND(G622*F622,2)</f>
        <v>0</v>
      </c>
      <c r="I622" s="458" t="s">
        <v>986</v>
      </c>
    </row>
    <row r="623" spans="1:9" ht="12" x14ac:dyDescent="0.2">
      <c r="A623" s="178"/>
      <c r="B623" s="221" t="s">
        <v>985</v>
      </c>
      <c r="C623" s="215"/>
      <c r="D623" s="214" t="s">
        <v>11607</v>
      </c>
      <c r="E623" s="215"/>
      <c r="F623" s="216">
        <v>21.45</v>
      </c>
      <c r="G623" s="215"/>
      <c r="H623" s="215"/>
      <c r="I623" s="457"/>
    </row>
    <row r="624" spans="1:9" ht="24.95" customHeight="1" x14ac:dyDescent="0.2">
      <c r="A624" s="167" t="s">
        <v>2722</v>
      </c>
      <c r="B624" s="167" t="s">
        <v>1145</v>
      </c>
      <c r="C624" s="168" t="s">
        <v>8352</v>
      </c>
      <c r="D624" s="169" t="s">
        <v>8353</v>
      </c>
      <c r="E624" s="170" t="s">
        <v>125</v>
      </c>
      <c r="F624" s="171">
        <v>13.75</v>
      </c>
      <c r="G624" s="117"/>
      <c r="H624" s="172">
        <f>ROUND(G624*F624,2)</f>
        <v>0</v>
      </c>
      <c r="I624" s="458" t="s">
        <v>986</v>
      </c>
    </row>
    <row r="625" spans="1:9" ht="12" x14ac:dyDescent="0.2">
      <c r="A625" s="178"/>
      <c r="B625" s="221" t="s">
        <v>985</v>
      </c>
      <c r="C625" s="215"/>
      <c r="D625" s="214" t="s">
        <v>11608</v>
      </c>
      <c r="E625" s="215"/>
      <c r="F625" s="216">
        <v>13.75</v>
      </c>
      <c r="G625" s="215"/>
      <c r="H625" s="215"/>
      <c r="I625" s="457"/>
    </row>
    <row r="626" spans="1:9" ht="24.95" customHeight="1" x14ac:dyDescent="0.2">
      <c r="A626" s="278" t="s">
        <v>2723</v>
      </c>
      <c r="B626" s="278" t="s">
        <v>979</v>
      </c>
      <c r="C626" s="279" t="s">
        <v>8826</v>
      </c>
      <c r="D626" s="280" t="s">
        <v>8827</v>
      </c>
      <c r="E626" s="281" t="s">
        <v>744</v>
      </c>
      <c r="F626" s="282">
        <v>17</v>
      </c>
      <c r="G626" s="67"/>
      <c r="H626" s="254">
        <f>ROUND(G626*F626,2)</f>
        <v>0</v>
      </c>
      <c r="I626" s="459" t="s">
        <v>986</v>
      </c>
    </row>
    <row r="627" spans="1:9" ht="12" x14ac:dyDescent="0.2">
      <c r="A627" s="177"/>
      <c r="B627" s="221" t="s">
        <v>985</v>
      </c>
      <c r="C627" s="210" t="s">
        <v>986</v>
      </c>
      <c r="D627" s="211" t="s">
        <v>5105</v>
      </c>
      <c r="E627" s="212"/>
      <c r="F627" s="210" t="s">
        <v>986</v>
      </c>
      <c r="G627" s="212"/>
      <c r="H627" s="212"/>
      <c r="I627" s="456"/>
    </row>
    <row r="628" spans="1:9" ht="12" x14ac:dyDescent="0.2">
      <c r="A628" s="178"/>
      <c r="B628" s="221" t="s">
        <v>985</v>
      </c>
      <c r="C628" s="213" t="s">
        <v>986</v>
      </c>
      <c r="D628" s="214" t="s">
        <v>11609</v>
      </c>
      <c r="E628" s="215"/>
      <c r="F628" s="216">
        <v>17</v>
      </c>
      <c r="G628" s="215"/>
      <c r="H628" s="215"/>
      <c r="I628" s="457"/>
    </row>
    <row r="629" spans="1:9" ht="24.95" customHeight="1" x14ac:dyDescent="0.2">
      <c r="A629" s="278" t="s">
        <v>2725</v>
      </c>
      <c r="B629" s="278" t="s">
        <v>979</v>
      </c>
      <c r="C629" s="279" t="s">
        <v>8818</v>
      </c>
      <c r="D629" s="280" t="s">
        <v>8819</v>
      </c>
      <c r="E629" s="281" t="s">
        <v>744</v>
      </c>
      <c r="F629" s="282">
        <v>12</v>
      </c>
      <c r="G629" s="67"/>
      <c r="H629" s="254">
        <f>ROUND(G629*F629,2)</f>
        <v>0</v>
      </c>
      <c r="I629" s="459" t="s">
        <v>986</v>
      </c>
    </row>
    <row r="630" spans="1:9" ht="24" x14ac:dyDescent="0.2">
      <c r="A630" s="175"/>
      <c r="B630" s="221" t="s">
        <v>1079</v>
      </c>
      <c r="C630" s="209"/>
      <c r="D630" s="227" t="s">
        <v>8820</v>
      </c>
      <c r="E630" s="209"/>
      <c r="F630" s="209"/>
      <c r="G630" s="209"/>
      <c r="H630" s="209"/>
      <c r="I630" s="455"/>
    </row>
    <row r="631" spans="1:9" ht="12" x14ac:dyDescent="0.2">
      <c r="A631" s="177"/>
      <c r="B631" s="221" t="s">
        <v>985</v>
      </c>
      <c r="C631" s="210" t="s">
        <v>986</v>
      </c>
      <c r="D631" s="211" t="s">
        <v>5105</v>
      </c>
      <c r="E631" s="212"/>
      <c r="F631" s="210" t="s">
        <v>986</v>
      </c>
      <c r="G631" s="212"/>
      <c r="H631" s="212"/>
      <c r="I631" s="456"/>
    </row>
    <row r="632" spans="1:9" ht="12" x14ac:dyDescent="0.2">
      <c r="A632" s="178"/>
      <c r="B632" s="221" t="s">
        <v>985</v>
      </c>
      <c r="C632" s="213" t="s">
        <v>986</v>
      </c>
      <c r="D632" s="214" t="s">
        <v>8991</v>
      </c>
      <c r="E632" s="215"/>
      <c r="F632" s="216">
        <v>12</v>
      </c>
      <c r="G632" s="215"/>
      <c r="H632" s="215"/>
      <c r="I632" s="457"/>
    </row>
    <row r="633" spans="1:9" ht="24.95" customHeight="1" x14ac:dyDescent="0.2">
      <c r="A633" s="278" t="s">
        <v>2727</v>
      </c>
      <c r="B633" s="278" t="s">
        <v>979</v>
      </c>
      <c r="C633" s="279" t="s">
        <v>8823</v>
      </c>
      <c r="D633" s="280" t="s">
        <v>8824</v>
      </c>
      <c r="E633" s="281" t="s">
        <v>92</v>
      </c>
      <c r="F633" s="282">
        <v>12</v>
      </c>
      <c r="G633" s="67"/>
      <c r="H633" s="254">
        <f>ROUND(G633*F633,2)</f>
        <v>0</v>
      </c>
      <c r="I633" s="459" t="s">
        <v>986</v>
      </c>
    </row>
    <row r="634" spans="1:9" ht="24" x14ac:dyDescent="0.2">
      <c r="A634" s="175"/>
      <c r="B634" s="221" t="s">
        <v>1079</v>
      </c>
      <c r="C634" s="209"/>
      <c r="D634" s="227" t="s">
        <v>8825</v>
      </c>
      <c r="E634" s="209"/>
      <c r="F634" s="209"/>
      <c r="G634" s="209"/>
      <c r="H634" s="209"/>
      <c r="I634" s="455"/>
    </row>
    <row r="635" spans="1:9" ht="12" x14ac:dyDescent="0.2">
      <c r="A635" s="177"/>
      <c r="B635" s="221" t="s">
        <v>985</v>
      </c>
      <c r="C635" s="210" t="s">
        <v>986</v>
      </c>
      <c r="D635" s="211" t="s">
        <v>5105</v>
      </c>
      <c r="E635" s="212"/>
      <c r="F635" s="210" t="s">
        <v>986</v>
      </c>
      <c r="G635" s="212"/>
      <c r="H635" s="212"/>
      <c r="I635" s="456"/>
    </row>
    <row r="636" spans="1:9" ht="12" x14ac:dyDescent="0.2">
      <c r="A636" s="178"/>
      <c r="B636" s="221" t="s">
        <v>985</v>
      </c>
      <c r="C636" s="213" t="s">
        <v>986</v>
      </c>
      <c r="D636" s="214" t="s">
        <v>8991</v>
      </c>
      <c r="E636" s="215"/>
      <c r="F636" s="216">
        <v>12</v>
      </c>
      <c r="G636" s="215"/>
      <c r="H636" s="215"/>
      <c r="I636" s="457"/>
    </row>
    <row r="637" spans="1:9" ht="24.95" customHeight="1" x14ac:dyDescent="0.2">
      <c r="A637" s="278" t="s">
        <v>2729</v>
      </c>
      <c r="B637" s="278" t="s">
        <v>979</v>
      </c>
      <c r="C637" s="279" t="s">
        <v>8794</v>
      </c>
      <c r="D637" s="280" t="s">
        <v>8795</v>
      </c>
      <c r="E637" s="281" t="s">
        <v>92</v>
      </c>
      <c r="F637" s="282">
        <v>3</v>
      </c>
      <c r="G637" s="67"/>
      <c r="H637" s="254">
        <f>ROUND(G637*F637,2)</f>
        <v>0</v>
      </c>
      <c r="I637" s="459" t="s">
        <v>986</v>
      </c>
    </row>
    <row r="638" spans="1:9" ht="12" x14ac:dyDescent="0.2">
      <c r="A638" s="177"/>
      <c r="B638" s="221" t="s">
        <v>985</v>
      </c>
      <c r="C638" s="210" t="s">
        <v>986</v>
      </c>
      <c r="D638" s="211" t="s">
        <v>5105</v>
      </c>
      <c r="E638" s="212"/>
      <c r="F638" s="210" t="s">
        <v>986</v>
      </c>
      <c r="G638" s="212"/>
      <c r="H638" s="212"/>
      <c r="I638" s="456"/>
    </row>
    <row r="639" spans="1:9" ht="12" x14ac:dyDescent="0.2">
      <c r="A639" s="178"/>
      <c r="B639" s="221" t="s">
        <v>985</v>
      </c>
      <c r="C639" s="213" t="s">
        <v>986</v>
      </c>
      <c r="D639" s="214" t="s">
        <v>11610</v>
      </c>
      <c r="E639" s="215"/>
      <c r="F639" s="216">
        <v>3</v>
      </c>
      <c r="G639" s="215"/>
      <c r="H639" s="215"/>
      <c r="I639" s="457"/>
    </row>
    <row r="640" spans="1:9" ht="24.95" customHeight="1" x14ac:dyDescent="0.2">
      <c r="A640" s="167" t="s">
        <v>2731</v>
      </c>
      <c r="B640" s="167" t="s">
        <v>1145</v>
      </c>
      <c r="C640" s="168" t="s">
        <v>8797</v>
      </c>
      <c r="D640" s="169" t="s">
        <v>8798</v>
      </c>
      <c r="E640" s="170" t="s">
        <v>744</v>
      </c>
      <c r="F640" s="171">
        <v>3</v>
      </c>
      <c r="G640" s="117"/>
      <c r="H640" s="172">
        <f>ROUND(G640*F640,2)</f>
        <v>0</v>
      </c>
      <c r="I640" s="458" t="s">
        <v>986</v>
      </c>
    </row>
    <row r="641" spans="1:9" ht="60" x14ac:dyDescent="0.2">
      <c r="A641" s="175"/>
      <c r="B641" s="221" t="s">
        <v>1079</v>
      </c>
      <c r="C641" s="209"/>
      <c r="D641" s="227" t="s">
        <v>8799</v>
      </c>
      <c r="E641" s="209"/>
      <c r="F641" s="209"/>
      <c r="G641" s="209"/>
      <c r="H641" s="209"/>
      <c r="I641" s="455"/>
    </row>
    <row r="642" spans="1:9" ht="24.95" customHeight="1" x14ac:dyDescent="0.2">
      <c r="A642" s="278" t="s">
        <v>2733</v>
      </c>
      <c r="B642" s="278" t="s">
        <v>979</v>
      </c>
      <c r="C642" s="279" t="s">
        <v>5358</v>
      </c>
      <c r="D642" s="280" t="s">
        <v>5359</v>
      </c>
      <c r="E642" s="281" t="s">
        <v>1169</v>
      </c>
      <c r="F642" s="282">
        <v>20337.558000000001</v>
      </c>
      <c r="G642" s="67"/>
      <c r="H642" s="254">
        <f>ROUND(G642*F642,2)</f>
        <v>0</v>
      </c>
      <c r="I642" s="459" t="s">
        <v>982</v>
      </c>
    </row>
    <row r="643" spans="1:9" ht="12" x14ac:dyDescent="0.2">
      <c r="A643" s="175"/>
      <c r="B643" s="454" t="s">
        <v>983</v>
      </c>
      <c r="C643" s="209"/>
      <c r="D643" s="180" t="s">
        <v>5360</v>
      </c>
      <c r="E643" s="209"/>
      <c r="F643" s="209"/>
      <c r="G643" s="209"/>
      <c r="H643" s="209"/>
      <c r="I643" s="455"/>
    </row>
    <row r="644" spans="1:9" ht="24.95" customHeight="1" x14ac:dyDescent="0.2">
      <c r="A644" s="278" t="s">
        <v>2734</v>
      </c>
      <c r="B644" s="278" t="s">
        <v>979</v>
      </c>
      <c r="C644" s="279" t="s">
        <v>8800</v>
      </c>
      <c r="D644" s="280" t="s">
        <v>8801</v>
      </c>
      <c r="E644" s="281" t="s">
        <v>92</v>
      </c>
      <c r="F644" s="282">
        <v>53</v>
      </c>
      <c r="G644" s="67"/>
      <c r="H644" s="254">
        <f>ROUND(G644*F644,2)</f>
        <v>0</v>
      </c>
      <c r="I644" s="459" t="s">
        <v>986</v>
      </c>
    </row>
    <row r="645" spans="1:9" ht="12" x14ac:dyDescent="0.2">
      <c r="A645" s="177"/>
      <c r="B645" s="221" t="s">
        <v>985</v>
      </c>
      <c r="C645" s="210" t="s">
        <v>986</v>
      </c>
      <c r="D645" s="211" t="s">
        <v>5105</v>
      </c>
      <c r="E645" s="212"/>
      <c r="F645" s="210" t="s">
        <v>986</v>
      </c>
      <c r="G645" s="212"/>
      <c r="H645" s="212"/>
      <c r="I645" s="456"/>
    </row>
    <row r="646" spans="1:9" ht="12" x14ac:dyDescent="0.2">
      <c r="A646" s="177"/>
      <c r="B646" s="221" t="s">
        <v>985</v>
      </c>
      <c r="C646" s="210" t="s">
        <v>986</v>
      </c>
      <c r="D646" s="211" t="s">
        <v>11611</v>
      </c>
      <c r="E646" s="212"/>
      <c r="F646" s="210" t="s">
        <v>986</v>
      </c>
      <c r="G646" s="212"/>
      <c r="H646" s="212"/>
      <c r="I646" s="456"/>
    </row>
    <row r="647" spans="1:9" ht="12" x14ac:dyDescent="0.2">
      <c r="A647" s="178"/>
      <c r="B647" s="221" t="s">
        <v>985</v>
      </c>
      <c r="C647" s="213" t="s">
        <v>986</v>
      </c>
      <c r="D647" s="214" t="s">
        <v>11612</v>
      </c>
      <c r="E647" s="215"/>
      <c r="F647" s="216">
        <v>5</v>
      </c>
      <c r="G647" s="215"/>
      <c r="H647" s="215"/>
      <c r="I647" s="457"/>
    </row>
    <row r="648" spans="1:9" ht="12" x14ac:dyDescent="0.2">
      <c r="A648" s="177"/>
      <c r="B648" s="221" t="s">
        <v>985</v>
      </c>
      <c r="C648" s="210" t="s">
        <v>986</v>
      </c>
      <c r="D648" s="211" t="s">
        <v>8802</v>
      </c>
      <c r="E648" s="212"/>
      <c r="F648" s="210" t="s">
        <v>986</v>
      </c>
      <c r="G648" s="212"/>
      <c r="H648" s="212"/>
      <c r="I648" s="456"/>
    </row>
    <row r="649" spans="1:9" ht="12" x14ac:dyDescent="0.2">
      <c r="A649" s="178"/>
      <c r="B649" s="221" t="s">
        <v>985</v>
      </c>
      <c r="C649" s="213" t="s">
        <v>986</v>
      </c>
      <c r="D649" s="214" t="s">
        <v>11613</v>
      </c>
      <c r="E649" s="215"/>
      <c r="F649" s="216">
        <v>46</v>
      </c>
      <c r="G649" s="215"/>
      <c r="H649" s="215"/>
      <c r="I649" s="457"/>
    </row>
    <row r="650" spans="1:9" ht="12" x14ac:dyDescent="0.2">
      <c r="A650" s="177"/>
      <c r="B650" s="221" t="s">
        <v>985</v>
      </c>
      <c r="C650" s="210" t="s">
        <v>986</v>
      </c>
      <c r="D650" s="211" t="s">
        <v>8803</v>
      </c>
      <c r="E650" s="212"/>
      <c r="F650" s="210" t="s">
        <v>986</v>
      </c>
      <c r="G650" s="212"/>
      <c r="H650" s="212"/>
      <c r="I650" s="456"/>
    </row>
    <row r="651" spans="1:9" ht="12" x14ac:dyDescent="0.2">
      <c r="A651" s="178"/>
      <c r="B651" s="221" t="s">
        <v>985</v>
      </c>
      <c r="C651" s="213" t="s">
        <v>986</v>
      </c>
      <c r="D651" s="214" t="s">
        <v>75</v>
      </c>
      <c r="E651" s="215"/>
      <c r="F651" s="216">
        <v>2</v>
      </c>
      <c r="G651" s="215"/>
      <c r="H651" s="215"/>
      <c r="I651" s="457"/>
    </row>
    <row r="652" spans="1:9" ht="12" x14ac:dyDescent="0.2">
      <c r="A652" s="179"/>
      <c r="B652" s="221" t="s">
        <v>985</v>
      </c>
      <c r="C652" s="217" t="s">
        <v>986</v>
      </c>
      <c r="D652" s="218" t="s">
        <v>1023</v>
      </c>
      <c r="E652" s="219"/>
      <c r="F652" s="220">
        <v>53</v>
      </c>
      <c r="G652" s="219"/>
      <c r="H652" s="219"/>
      <c r="I652" s="460"/>
    </row>
    <row r="653" spans="1:9" ht="24.95" customHeight="1" x14ac:dyDescent="0.2">
      <c r="A653" s="167" t="s">
        <v>2735</v>
      </c>
      <c r="B653" s="167" t="s">
        <v>1145</v>
      </c>
      <c r="C653" s="168" t="s">
        <v>8804</v>
      </c>
      <c r="D653" s="169" t="s">
        <v>8805</v>
      </c>
      <c r="E653" s="170" t="s">
        <v>744</v>
      </c>
      <c r="F653" s="171">
        <v>46</v>
      </c>
      <c r="G653" s="117"/>
      <c r="H653" s="172">
        <f>ROUND(G653*F653,2)</f>
        <v>0</v>
      </c>
      <c r="I653" s="458" t="s">
        <v>986</v>
      </c>
    </row>
    <row r="654" spans="1:9" ht="168" x14ac:dyDescent="0.2">
      <c r="A654" s="175"/>
      <c r="B654" s="221" t="s">
        <v>1079</v>
      </c>
      <c r="C654" s="209"/>
      <c r="D654" s="227" t="s">
        <v>8806</v>
      </c>
      <c r="E654" s="209"/>
      <c r="F654" s="209"/>
      <c r="G654" s="209"/>
      <c r="H654" s="209"/>
      <c r="I654" s="455"/>
    </row>
    <row r="655" spans="1:9" ht="24.95" customHeight="1" x14ac:dyDescent="0.2">
      <c r="A655" s="167" t="s">
        <v>2737</v>
      </c>
      <c r="B655" s="167" t="s">
        <v>1145</v>
      </c>
      <c r="C655" s="168" t="s">
        <v>11614</v>
      </c>
      <c r="D655" s="169" t="s">
        <v>11615</v>
      </c>
      <c r="E655" s="170" t="s">
        <v>744</v>
      </c>
      <c r="F655" s="171">
        <v>5</v>
      </c>
      <c r="G655" s="117"/>
      <c r="H655" s="172">
        <f>ROUND(G655*F655,2)</f>
        <v>0</v>
      </c>
      <c r="I655" s="458" t="s">
        <v>986</v>
      </c>
    </row>
    <row r="656" spans="1:9" ht="144" x14ac:dyDescent="0.2">
      <c r="A656" s="175"/>
      <c r="B656" s="221" t="s">
        <v>1079</v>
      </c>
      <c r="C656" s="209"/>
      <c r="D656" s="227" t="s">
        <v>11616</v>
      </c>
      <c r="E656" s="209"/>
      <c r="F656" s="209"/>
      <c r="G656" s="209"/>
      <c r="H656" s="209"/>
      <c r="I656" s="455"/>
    </row>
    <row r="657" spans="1:9" ht="24.95" customHeight="1" x14ac:dyDescent="0.2">
      <c r="A657" s="167" t="s">
        <v>2739</v>
      </c>
      <c r="B657" s="167" t="s">
        <v>1145</v>
      </c>
      <c r="C657" s="168" t="s">
        <v>8807</v>
      </c>
      <c r="D657" s="169" t="s">
        <v>8808</v>
      </c>
      <c r="E657" s="170" t="s">
        <v>986</v>
      </c>
      <c r="F657" s="171">
        <v>2</v>
      </c>
      <c r="G657" s="117"/>
      <c r="H657" s="172">
        <f>ROUND(G657*F657,2)</f>
        <v>0</v>
      </c>
      <c r="I657" s="458" t="s">
        <v>986</v>
      </c>
    </row>
    <row r="658" spans="1:9" ht="132" x14ac:dyDescent="0.2">
      <c r="A658" s="175"/>
      <c r="B658" s="221" t="s">
        <v>1079</v>
      </c>
      <c r="C658" s="209"/>
      <c r="D658" s="227" t="s">
        <v>8809</v>
      </c>
      <c r="E658" s="209"/>
      <c r="F658" s="209"/>
      <c r="G658" s="209"/>
      <c r="H658" s="209"/>
      <c r="I658" s="455"/>
    </row>
    <row r="659" spans="1:9" ht="24.95" customHeight="1" x14ac:dyDescent="0.2">
      <c r="A659" s="167" t="s">
        <v>2740</v>
      </c>
      <c r="B659" s="167" t="s">
        <v>1145</v>
      </c>
      <c r="C659" s="168" t="s">
        <v>5355</v>
      </c>
      <c r="D659" s="169" t="s">
        <v>5356</v>
      </c>
      <c r="E659" s="170" t="s">
        <v>721</v>
      </c>
      <c r="F659" s="171">
        <v>1</v>
      </c>
      <c r="G659" s="117"/>
      <c r="H659" s="172">
        <f>ROUND(G659*F659,2)</f>
        <v>0</v>
      </c>
      <c r="I659" s="458" t="s">
        <v>986</v>
      </c>
    </row>
    <row r="660" spans="1:9" ht="288" x14ac:dyDescent="0.2">
      <c r="A660" s="175"/>
      <c r="B660" s="221" t="s">
        <v>1079</v>
      </c>
      <c r="C660" s="209"/>
      <c r="D660" s="227" t="s">
        <v>5357</v>
      </c>
      <c r="E660" s="209"/>
      <c r="F660" s="209"/>
      <c r="G660" s="209"/>
      <c r="H660" s="209"/>
      <c r="I660" s="455"/>
    </row>
    <row r="661" spans="1:9" ht="24.95" customHeight="1" x14ac:dyDescent="0.2">
      <c r="A661" s="278" t="s">
        <v>2742</v>
      </c>
      <c r="B661" s="278" t="s">
        <v>979</v>
      </c>
      <c r="C661" s="279" t="s">
        <v>8400</v>
      </c>
      <c r="D661" s="280" t="s">
        <v>8401</v>
      </c>
      <c r="E661" s="281" t="s">
        <v>721</v>
      </c>
      <c r="F661" s="282">
        <v>1</v>
      </c>
      <c r="G661" s="67"/>
      <c r="H661" s="254">
        <f>ROUND(G661*F661,2)</f>
        <v>0</v>
      </c>
      <c r="I661" s="459" t="s">
        <v>982</v>
      </c>
    </row>
    <row r="662" spans="1:9" ht="12" x14ac:dyDescent="0.2">
      <c r="A662" s="175"/>
      <c r="B662" s="454" t="s">
        <v>983</v>
      </c>
      <c r="C662" s="209"/>
      <c r="D662" s="180" t="s">
        <v>5368</v>
      </c>
      <c r="E662" s="209"/>
      <c r="F662" s="209"/>
      <c r="G662" s="209"/>
      <c r="H662" s="209"/>
      <c r="I662" s="455"/>
    </row>
    <row r="663" spans="1:9" ht="24.95" customHeight="1" x14ac:dyDescent="0.2">
      <c r="A663" s="278" t="s">
        <v>2743</v>
      </c>
      <c r="B663" s="278" t="s">
        <v>979</v>
      </c>
      <c r="C663" s="279" t="s">
        <v>5377</v>
      </c>
      <c r="D663" s="280" t="s">
        <v>5378</v>
      </c>
      <c r="E663" s="281" t="s">
        <v>721</v>
      </c>
      <c r="F663" s="282">
        <v>1</v>
      </c>
      <c r="G663" s="67"/>
      <c r="H663" s="254">
        <f>ROUND(G663*F663,2)</f>
        <v>0</v>
      </c>
      <c r="I663" s="459" t="s">
        <v>982</v>
      </c>
    </row>
    <row r="664" spans="1:9" ht="12" x14ac:dyDescent="0.2">
      <c r="A664" s="175"/>
      <c r="B664" s="454" t="s">
        <v>983</v>
      </c>
      <c r="C664" s="209"/>
      <c r="D664" s="180" t="s">
        <v>5379</v>
      </c>
      <c r="E664" s="209"/>
      <c r="F664" s="209"/>
      <c r="G664" s="209"/>
      <c r="H664" s="209"/>
      <c r="I664" s="455"/>
    </row>
    <row r="665" spans="1:9" ht="120" x14ac:dyDescent="0.2">
      <c r="A665" s="175"/>
      <c r="B665" s="221" t="s">
        <v>1079</v>
      </c>
      <c r="C665" s="209"/>
      <c r="D665" s="227" t="s">
        <v>5380</v>
      </c>
      <c r="E665" s="209"/>
      <c r="F665" s="209"/>
      <c r="G665" s="209"/>
      <c r="H665" s="209"/>
      <c r="I665" s="455"/>
    </row>
    <row r="666" spans="1:9" ht="24.95" customHeight="1" x14ac:dyDescent="0.2">
      <c r="A666" s="278" t="s">
        <v>2745</v>
      </c>
      <c r="B666" s="278" t="s">
        <v>979</v>
      </c>
      <c r="C666" s="279" t="s">
        <v>5383</v>
      </c>
      <c r="D666" s="280" t="s">
        <v>5384</v>
      </c>
      <c r="E666" s="281" t="s">
        <v>721</v>
      </c>
      <c r="F666" s="282">
        <v>1</v>
      </c>
      <c r="G666" s="67"/>
      <c r="H666" s="254">
        <f>ROUND(G666*F666,2)</f>
        <v>0</v>
      </c>
      <c r="I666" s="459" t="s">
        <v>982</v>
      </c>
    </row>
    <row r="667" spans="1:9" ht="12" x14ac:dyDescent="0.2">
      <c r="A667" s="175"/>
      <c r="B667" s="454" t="s">
        <v>983</v>
      </c>
      <c r="C667" s="209"/>
      <c r="D667" s="180" t="s">
        <v>5385</v>
      </c>
      <c r="E667" s="209"/>
      <c r="F667" s="209"/>
      <c r="G667" s="209"/>
      <c r="H667" s="209"/>
      <c r="I667" s="455"/>
    </row>
    <row r="668" spans="1:9" ht="24" x14ac:dyDescent="0.2">
      <c r="A668" s="175"/>
      <c r="B668" s="221" t="s">
        <v>1079</v>
      </c>
      <c r="C668" s="209"/>
      <c r="D668" s="227" t="s">
        <v>5386</v>
      </c>
      <c r="E668" s="209"/>
      <c r="F668" s="209"/>
      <c r="G668" s="209"/>
      <c r="H668" s="209"/>
      <c r="I668" s="455"/>
    </row>
    <row r="669" spans="1:9" ht="24.95" customHeight="1" x14ac:dyDescent="0.2">
      <c r="A669" s="278" t="s">
        <v>2746</v>
      </c>
      <c r="B669" s="278" t="s">
        <v>979</v>
      </c>
      <c r="C669" s="279" t="s">
        <v>5391</v>
      </c>
      <c r="D669" s="280" t="s">
        <v>5392</v>
      </c>
      <c r="E669" s="281" t="s">
        <v>721</v>
      </c>
      <c r="F669" s="282">
        <v>1</v>
      </c>
      <c r="G669" s="67"/>
      <c r="H669" s="254">
        <f>ROUND(G669*F669,2)</f>
        <v>0</v>
      </c>
      <c r="I669" s="459" t="s">
        <v>982</v>
      </c>
    </row>
    <row r="670" spans="1:9" ht="12" x14ac:dyDescent="0.2">
      <c r="A670" s="175"/>
      <c r="B670" s="454" t="s">
        <v>983</v>
      </c>
      <c r="C670" s="209"/>
      <c r="D670" s="180" t="s">
        <v>5393</v>
      </c>
      <c r="E670" s="209"/>
      <c r="F670" s="209"/>
      <c r="G670" s="209"/>
      <c r="H670" s="209"/>
      <c r="I670" s="455"/>
    </row>
    <row r="671" spans="1:9" ht="24" x14ac:dyDescent="0.2">
      <c r="A671" s="175"/>
      <c r="B671" s="221" t="s">
        <v>1079</v>
      </c>
      <c r="C671" s="209"/>
      <c r="D671" s="227" t="s">
        <v>5394</v>
      </c>
      <c r="E671" s="209"/>
      <c r="F671" s="209"/>
      <c r="G671" s="209"/>
      <c r="H671" s="209"/>
      <c r="I671" s="455"/>
    </row>
    <row r="672" spans="1:9" ht="12" x14ac:dyDescent="0.2">
      <c r="A672" s="177"/>
      <c r="B672" s="221" t="s">
        <v>985</v>
      </c>
      <c r="C672" s="210" t="s">
        <v>986</v>
      </c>
      <c r="D672" s="211" t="s">
        <v>5395</v>
      </c>
      <c r="E672" s="212"/>
      <c r="F672" s="210" t="s">
        <v>986</v>
      </c>
      <c r="G672" s="212"/>
      <c r="H672" s="212"/>
      <c r="I672" s="456"/>
    </row>
    <row r="673" spans="1:9" ht="12" x14ac:dyDescent="0.2">
      <c r="A673" s="178"/>
      <c r="B673" s="221" t="s">
        <v>985</v>
      </c>
      <c r="C673" s="213" t="s">
        <v>986</v>
      </c>
      <c r="D673" s="214" t="s">
        <v>73</v>
      </c>
      <c r="E673" s="215"/>
      <c r="F673" s="216">
        <v>1</v>
      </c>
      <c r="G673" s="215"/>
      <c r="H673" s="215"/>
      <c r="I673" s="457"/>
    </row>
    <row r="674" spans="1:9" s="46" customFormat="1" ht="24.95" customHeight="1" x14ac:dyDescent="0.25">
      <c r="A674" s="298"/>
      <c r="B674" s="351" t="s">
        <v>977</v>
      </c>
      <c r="C674" s="352" t="s">
        <v>5058</v>
      </c>
      <c r="D674" s="352" t="s">
        <v>5059</v>
      </c>
      <c r="E674" s="353"/>
      <c r="F674" s="354"/>
      <c r="G674" s="354"/>
      <c r="H674" s="116">
        <f>SUM(H675:H710)</f>
        <v>0</v>
      </c>
      <c r="I674" s="277"/>
    </row>
    <row r="675" spans="1:9" ht="24.95" customHeight="1" x14ac:dyDescent="0.2">
      <c r="A675" s="278" t="s">
        <v>2748</v>
      </c>
      <c r="B675" s="278" t="s">
        <v>979</v>
      </c>
      <c r="C675" s="279" t="s">
        <v>5275</v>
      </c>
      <c r="D675" s="280" t="s">
        <v>5276</v>
      </c>
      <c r="E675" s="281" t="s">
        <v>125</v>
      </c>
      <c r="F675" s="282">
        <v>303</v>
      </c>
      <c r="G675" s="67"/>
      <c r="H675" s="254">
        <f>ROUND(G675*F675,2)</f>
        <v>0</v>
      </c>
      <c r="I675" s="459" t="s">
        <v>982</v>
      </c>
    </row>
    <row r="676" spans="1:9" ht="12" x14ac:dyDescent="0.2">
      <c r="A676" s="175"/>
      <c r="B676" s="454" t="s">
        <v>983</v>
      </c>
      <c r="C676" s="209"/>
      <c r="D676" s="180" t="s">
        <v>5277</v>
      </c>
      <c r="E676" s="209"/>
      <c r="F676" s="209"/>
      <c r="G676" s="209"/>
      <c r="H676" s="209"/>
      <c r="I676" s="455"/>
    </row>
    <row r="677" spans="1:9" ht="12" x14ac:dyDescent="0.2">
      <c r="A677" s="177"/>
      <c r="B677" s="221" t="s">
        <v>985</v>
      </c>
      <c r="C677" s="210" t="s">
        <v>986</v>
      </c>
      <c r="D677" s="211" t="s">
        <v>11376</v>
      </c>
      <c r="E677" s="212"/>
      <c r="F677" s="210" t="s">
        <v>986</v>
      </c>
      <c r="G677" s="212"/>
      <c r="H677" s="212"/>
      <c r="I677" s="456"/>
    </row>
    <row r="678" spans="1:9" ht="12" x14ac:dyDescent="0.2">
      <c r="A678" s="178"/>
      <c r="B678" s="221" t="s">
        <v>985</v>
      </c>
      <c r="C678" s="213" t="s">
        <v>986</v>
      </c>
      <c r="D678" s="214" t="s">
        <v>908</v>
      </c>
      <c r="E678" s="215"/>
      <c r="F678" s="216">
        <v>40</v>
      </c>
      <c r="G678" s="215"/>
      <c r="H678" s="215"/>
      <c r="I678" s="457"/>
    </row>
    <row r="679" spans="1:9" ht="12" x14ac:dyDescent="0.2">
      <c r="A679" s="177"/>
      <c r="B679" s="221" t="s">
        <v>985</v>
      </c>
      <c r="C679" s="210" t="s">
        <v>986</v>
      </c>
      <c r="D679" s="211" t="s">
        <v>11377</v>
      </c>
      <c r="E679" s="212"/>
      <c r="F679" s="210" t="s">
        <v>986</v>
      </c>
      <c r="G679" s="212"/>
      <c r="H679" s="212"/>
      <c r="I679" s="456"/>
    </row>
    <row r="680" spans="1:9" ht="12" x14ac:dyDescent="0.2">
      <c r="A680" s="178"/>
      <c r="B680" s="221" t="s">
        <v>985</v>
      </c>
      <c r="C680" s="213" t="s">
        <v>986</v>
      </c>
      <c r="D680" s="214" t="s">
        <v>1253</v>
      </c>
      <c r="E680" s="215"/>
      <c r="F680" s="216">
        <v>66</v>
      </c>
      <c r="G680" s="215"/>
      <c r="H680" s="215"/>
      <c r="I680" s="457"/>
    </row>
    <row r="681" spans="1:9" ht="12" x14ac:dyDescent="0.2">
      <c r="A681" s="177"/>
      <c r="B681" s="221" t="s">
        <v>985</v>
      </c>
      <c r="C681" s="210" t="s">
        <v>986</v>
      </c>
      <c r="D681" s="211" t="s">
        <v>11378</v>
      </c>
      <c r="E681" s="212"/>
      <c r="F681" s="210" t="s">
        <v>986</v>
      </c>
      <c r="G681" s="212"/>
      <c r="H681" s="212"/>
      <c r="I681" s="456"/>
    </row>
    <row r="682" spans="1:9" ht="12" x14ac:dyDescent="0.2">
      <c r="A682" s="178"/>
      <c r="B682" s="221" t="s">
        <v>985</v>
      </c>
      <c r="C682" s="213" t="s">
        <v>986</v>
      </c>
      <c r="D682" s="214" t="s">
        <v>912</v>
      </c>
      <c r="E682" s="215"/>
      <c r="F682" s="216">
        <v>42</v>
      </c>
      <c r="G682" s="215"/>
      <c r="H682" s="215"/>
      <c r="I682" s="457"/>
    </row>
    <row r="683" spans="1:9" ht="12" x14ac:dyDescent="0.2">
      <c r="A683" s="177"/>
      <c r="B683" s="221" t="s">
        <v>985</v>
      </c>
      <c r="C683" s="210" t="s">
        <v>986</v>
      </c>
      <c r="D683" s="211" t="s">
        <v>11379</v>
      </c>
      <c r="E683" s="212"/>
      <c r="F683" s="210" t="s">
        <v>986</v>
      </c>
      <c r="G683" s="212"/>
      <c r="H683" s="212"/>
      <c r="I683" s="456"/>
    </row>
    <row r="684" spans="1:9" ht="12" x14ac:dyDescent="0.2">
      <c r="A684" s="178"/>
      <c r="B684" s="221" t="s">
        <v>985</v>
      </c>
      <c r="C684" s="213" t="s">
        <v>986</v>
      </c>
      <c r="D684" s="214" t="s">
        <v>908</v>
      </c>
      <c r="E684" s="215"/>
      <c r="F684" s="216">
        <v>40</v>
      </c>
      <c r="G684" s="215"/>
      <c r="H684" s="215"/>
      <c r="I684" s="457"/>
    </row>
    <row r="685" spans="1:9" ht="12" x14ac:dyDescent="0.2">
      <c r="A685" s="177"/>
      <c r="B685" s="221" t="s">
        <v>985</v>
      </c>
      <c r="C685" s="210" t="s">
        <v>986</v>
      </c>
      <c r="D685" s="211" t="s">
        <v>11380</v>
      </c>
      <c r="E685" s="212"/>
      <c r="F685" s="210" t="s">
        <v>986</v>
      </c>
      <c r="G685" s="212"/>
      <c r="H685" s="212"/>
      <c r="I685" s="456"/>
    </row>
    <row r="686" spans="1:9" ht="12" x14ac:dyDescent="0.2">
      <c r="A686" s="178"/>
      <c r="B686" s="221" t="s">
        <v>985</v>
      </c>
      <c r="C686" s="213" t="s">
        <v>986</v>
      </c>
      <c r="D686" s="214" t="s">
        <v>1171</v>
      </c>
      <c r="E686" s="215"/>
      <c r="F686" s="216">
        <v>47</v>
      </c>
      <c r="G686" s="215"/>
      <c r="H686" s="215"/>
      <c r="I686" s="457"/>
    </row>
    <row r="687" spans="1:9" ht="12" x14ac:dyDescent="0.2">
      <c r="A687" s="177"/>
      <c r="B687" s="221" t="s">
        <v>985</v>
      </c>
      <c r="C687" s="210" t="s">
        <v>986</v>
      </c>
      <c r="D687" s="211" t="s">
        <v>11381</v>
      </c>
      <c r="E687" s="212"/>
      <c r="F687" s="210" t="s">
        <v>986</v>
      </c>
      <c r="G687" s="212"/>
      <c r="H687" s="212"/>
      <c r="I687" s="456"/>
    </row>
    <row r="688" spans="1:9" ht="12" x14ac:dyDescent="0.2">
      <c r="A688" s="178"/>
      <c r="B688" s="221" t="s">
        <v>985</v>
      </c>
      <c r="C688" s="213" t="s">
        <v>986</v>
      </c>
      <c r="D688" s="214" t="s">
        <v>1263</v>
      </c>
      <c r="E688" s="215"/>
      <c r="F688" s="216">
        <v>68</v>
      </c>
      <c r="G688" s="215"/>
      <c r="H688" s="215"/>
      <c r="I688" s="457"/>
    </row>
    <row r="689" spans="1:9" ht="12" x14ac:dyDescent="0.2">
      <c r="A689" s="179"/>
      <c r="B689" s="221" t="s">
        <v>985</v>
      </c>
      <c r="C689" s="217" t="s">
        <v>986</v>
      </c>
      <c r="D689" s="218" t="s">
        <v>1023</v>
      </c>
      <c r="E689" s="219"/>
      <c r="F689" s="220">
        <v>303</v>
      </c>
      <c r="G689" s="219"/>
      <c r="H689" s="219"/>
      <c r="I689" s="460"/>
    </row>
    <row r="690" spans="1:9" ht="24.95" customHeight="1" x14ac:dyDescent="0.2">
      <c r="A690" s="167" t="s">
        <v>77</v>
      </c>
      <c r="B690" s="167" t="s">
        <v>1145</v>
      </c>
      <c r="C690" s="168" t="s">
        <v>5291</v>
      </c>
      <c r="D690" s="169" t="s">
        <v>5292</v>
      </c>
      <c r="E690" s="170" t="s">
        <v>125</v>
      </c>
      <c r="F690" s="171">
        <v>333.3</v>
      </c>
      <c r="G690" s="117"/>
      <c r="H690" s="172">
        <f>ROUND(G690*F690,2)</f>
        <v>0</v>
      </c>
      <c r="I690" s="458" t="s">
        <v>986</v>
      </c>
    </row>
    <row r="691" spans="1:9" ht="132" x14ac:dyDescent="0.2">
      <c r="A691" s="175"/>
      <c r="B691" s="221" t="s">
        <v>1079</v>
      </c>
      <c r="C691" s="209"/>
      <c r="D691" s="227" t="s">
        <v>5293</v>
      </c>
      <c r="E691" s="209"/>
      <c r="F691" s="209"/>
      <c r="G691" s="209"/>
      <c r="H691" s="209"/>
      <c r="I691" s="455"/>
    </row>
    <row r="692" spans="1:9" ht="12" x14ac:dyDescent="0.2">
      <c r="A692" s="178"/>
      <c r="B692" s="221" t="s">
        <v>985</v>
      </c>
      <c r="C692" s="215"/>
      <c r="D692" s="214" t="s">
        <v>11617</v>
      </c>
      <c r="E692" s="215"/>
      <c r="F692" s="216">
        <v>333.3</v>
      </c>
      <c r="G692" s="215"/>
      <c r="H692" s="215"/>
      <c r="I692" s="457"/>
    </row>
    <row r="693" spans="1:9" ht="24.95" customHeight="1" x14ac:dyDescent="0.2">
      <c r="A693" s="278" t="s">
        <v>2749</v>
      </c>
      <c r="B693" s="278" t="s">
        <v>979</v>
      </c>
      <c r="C693" s="279" t="s">
        <v>8865</v>
      </c>
      <c r="D693" s="280" t="s">
        <v>8866</v>
      </c>
      <c r="E693" s="281" t="s">
        <v>92</v>
      </c>
      <c r="F693" s="282">
        <v>1</v>
      </c>
      <c r="G693" s="67"/>
      <c r="H693" s="254">
        <f>ROUND(G693*F693,2)</f>
        <v>0</v>
      </c>
      <c r="I693" s="459" t="s">
        <v>986</v>
      </c>
    </row>
    <row r="694" spans="1:9" ht="12" x14ac:dyDescent="0.2">
      <c r="A694" s="177"/>
      <c r="B694" s="221" t="s">
        <v>985</v>
      </c>
      <c r="C694" s="210" t="s">
        <v>986</v>
      </c>
      <c r="D694" s="211" t="s">
        <v>5105</v>
      </c>
      <c r="E694" s="212"/>
      <c r="F694" s="210" t="s">
        <v>986</v>
      </c>
      <c r="G694" s="212"/>
      <c r="H694" s="212"/>
      <c r="I694" s="456"/>
    </row>
    <row r="695" spans="1:9" ht="12" x14ac:dyDescent="0.2">
      <c r="A695" s="178"/>
      <c r="B695" s="221" t="s">
        <v>985</v>
      </c>
      <c r="C695" s="213" t="s">
        <v>986</v>
      </c>
      <c r="D695" s="214" t="s">
        <v>8936</v>
      </c>
      <c r="E695" s="215"/>
      <c r="F695" s="216">
        <v>1</v>
      </c>
      <c r="G695" s="215"/>
      <c r="H695" s="215"/>
      <c r="I695" s="457"/>
    </row>
    <row r="696" spans="1:9" ht="24.95" customHeight="1" x14ac:dyDescent="0.2">
      <c r="A696" s="167" t="s">
        <v>2750</v>
      </c>
      <c r="B696" s="167" t="s">
        <v>1145</v>
      </c>
      <c r="C696" s="168" t="s">
        <v>8867</v>
      </c>
      <c r="D696" s="169" t="s">
        <v>8868</v>
      </c>
      <c r="E696" s="170" t="s">
        <v>744</v>
      </c>
      <c r="F696" s="171">
        <v>1</v>
      </c>
      <c r="G696" s="117"/>
      <c r="H696" s="172">
        <f>ROUND(G696*F696,2)</f>
        <v>0</v>
      </c>
      <c r="I696" s="458" t="s">
        <v>986</v>
      </c>
    </row>
    <row r="697" spans="1:9" ht="24" x14ac:dyDescent="0.2">
      <c r="A697" s="175"/>
      <c r="B697" s="221" t="s">
        <v>1079</v>
      </c>
      <c r="C697" s="209"/>
      <c r="D697" s="227" t="s">
        <v>5345</v>
      </c>
      <c r="E697" s="209"/>
      <c r="F697" s="209"/>
      <c r="G697" s="209"/>
      <c r="H697" s="209"/>
      <c r="I697" s="455"/>
    </row>
    <row r="698" spans="1:9" ht="24.95" customHeight="1" x14ac:dyDescent="0.2">
      <c r="A698" s="278" t="s">
        <v>52</v>
      </c>
      <c r="B698" s="278" t="s">
        <v>979</v>
      </c>
      <c r="C698" s="279" t="s">
        <v>8869</v>
      </c>
      <c r="D698" s="280" t="s">
        <v>8870</v>
      </c>
      <c r="E698" s="281" t="s">
        <v>92</v>
      </c>
      <c r="F698" s="282">
        <v>6</v>
      </c>
      <c r="G698" s="67"/>
      <c r="H698" s="254">
        <f>ROUND(G698*F698,2)</f>
        <v>0</v>
      </c>
      <c r="I698" s="459" t="s">
        <v>986</v>
      </c>
    </row>
    <row r="699" spans="1:9" ht="12" x14ac:dyDescent="0.2">
      <c r="A699" s="177"/>
      <c r="B699" s="221" t="s">
        <v>985</v>
      </c>
      <c r="C699" s="210" t="s">
        <v>986</v>
      </c>
      <c r="D699" s="211" t="s">
        <v>5105</v>
      </c>
      <c r="E699" s="212"/>
      <c r="F699" s="210" t="s">
        <v>986</v>
      </c>
      <c r="G699" s="212"/>
      <c r="H699" s="212"/>
      <c r="I699" s="456"/>
    </row>
    <row r="700" spans="1:9" ht="12" x14ac:dyDescent="0.2">
      <c r="A700" s="178"/>
      <c r="B700" s="221" t="s">
        <v>985</v>
      </c>
      <c r="C700" s="213" t="s">
        <v>986</v>
      </c>
      <c r="D700" s="214" t="s">
        <v>11618</v>
      </c>
      <c r="E700" s="215"/>
      <c r="F700" s="216">
        <v>6</v>
      </c>
      <c r="G700" s="215"/>
      <c r="H700" s="215"/>
      <c r="I700" s="457"/>
    </row>
    <row r="701" spans="1:9" ht="24.95" customHeight="1" x14ac:dyDescent="0.2">
      <c r="A701" s="167" t="s">
        <v>54</v>
      </c>
      <c r="B701" s="167" t="s">
        <v>1145</v>
      </c>
      <c r="C701" s="168" t="s">
        <v>8872</v>
      </c>
      <c r="D701" s="169" t="s">
        <v>8873</v>
      </c>
      <c r="E701" s="170" t="s">
        <v>744</v>
      </c>
      <c r="F701" s="171">
        <v>6</v>
      </c>
      <c r="G701" s="117"/>
      <c r="H701" s="172">
        <f>ROUND(G701*F701,2)</f>
        <v>0</v>
      </c>
      <c r="I701" s="458" t="s">
        <v>986</v>
      </c>
    </row>
    <row r="702" spans="1:9" ht="24" x14ac:dyDescent="0.2">
      <c r="A702" s="175"/>
      <c r="B702" s="221" t="s">
        <v>1079</v>
      </c>
      <c r="C702" s="209"/>
      <c r="D702" s="227" t="s">
        <v>5345</v>
      </c>
      <c r="E702" s="209"/>
      <c r="F702" s="209"/>
      <c r="G702" s="209"/>
      <c r="H702" s="209"/>
      <c r="I702" s="455"/>
    </row>
    <row r="703" spans="1:9" ht="24.95" customHeight="1" x14ac:dyDescent="0.2">
      <c r="A703" s="278" t="s">
        <v>56</v>
      </c>
      <c r="B703" s="278" t="s">
        <v>979</v>
      </c>
      <c r="C703" s="279" t="s">
        <v>8878</v>
      </c>
      <c r="D703" s="280" t="s">
        <v>8879</v>
      </c>
      <c r="E703" s="281" t="s">
        <v>92</v>
      </c>
      <c r="F703" s="282">
        <v>8</v>
      </c>
      <c r="G703" s="67"/>
      <c r="H703" s="254">
        <f>ROUND(G703*F703,2)</f>
        <v>0</v>
      </c>
      <c r="I703" s="459" t="s">
        <v>986</v>
      </c>
    </row>
    <row r="704" spans="1:9" ht="12" x14ac:dyDescent="0.2">
      <c r="A704" s="177"/>
      <c r="B704" s="221" t="s">
        <v>985</v>
      </c>
      <c r="C704" s="210" t="s">
        <v>986</v>
      </c>
      <c r="D704" s="211" t="s">
        <v>5105</v>
      </c>
      <c r="E704" s="212"/>
      <c r="F704" s="210" t="s">
        <v>986</v>
      </c>
      <c r="G704" s="212"/>
      <c r="H704" s="212"/>
      <c r="I704" s="456"/>
    </row>
    <row r="705" spans="1:9" ht="12" x14ac:dyDescent="0.2">
      <c r="A705" s="178"/>
      <c r="B705" s="221" t="s">
        <v>985</v>
      </c>
      <c r="C705" s="213" t="s">
        <v>986</v>
      </c>
      <c r="D705" s="214" t="s">
        <v>11619</v>
      </c>
      <c r="E705" s="215"/>
      <c r="F705" s="216">
        <v>8</v>
      </c>
      <c r="G705" s="215"/>
      <c r="H705" s="215"/>
      <c r="I705" s="457"/>
    </row>
    <row r="706" spans="1:9" ht="24.95" customHeight="1" x14ac:dyDescent="0.2">
      <c r="A706" s="167" t="s">
        <v>3537</v>
      </c>
      <c r="B706" s="167" t="s">
        <v>1145</v>
      </c>
      <c r="C706" s="168" t="s">
        <v>5343</v>
      </c>
      <c r="D706" s="169" t="s">
        <v>11620</v>
      </c>
      <c r="E706" s="170" t="s">
        <v>744</v>
      </c>
      <c r="F706" s="171">
        <v>8</v>
      </c>
      <c r="G706" s="117"/>
      <c r="H706" s="172">
        <f>ROUND(G706*F706,2)</f>
        <v>0</v>
      </c>
      <c r="I706" s="458" t="s">
        <v>986</v>
      </c>
    </row>
    <row r="707" spans="1:9" ht="24" x14ac:dyDescent="0.2">
      <c r="A707" s="175"/>
      <c r="B707" s="221" t="s">
        <v>1079</v>
      </c>
      <c r="C707" s="209"/>
      <c r="D707" s="227" t="s">
        <v>5345</v>
      </c>
      <c r="E707" s="209"/>
      <c r="F707" s="209"/>
      <c r="G707" s="209"/>
      <c r="H707" s="209"/>
      <c r="I707" s="455"/>
    </row>
    <row r="708" spans="1:9" ht="24.95" customHeight="1" x14ac:dyDescent="0.2">
      <c r="A708" s="278" t="s">
        <v>3541</v>
      </c>
      <c r="B708" s="278" t="s">
        <v>979</v>
      </c>
      <c r="C708" s="279" t="s">
        <v>5499</v>
      </c>
      <c r="D708" s="280" t="s">
        <v>5500</v>
      </c>
      <c r="E708" s="281" t="s">
        <v>5501</v>
      </c>
      <c r="F708" s="282">
        <v>1</v>
      </c>
      <c r="G708" s="67"/>
      <c r="H708" s="254">
        <f>ROUND(G708*F708,2)</f>
        <v>0</v>
      </c>
      <c r="I708" s="459" t="s">
        <v>986</v>
      </c>
    </row>
    <row r="709" spans="1:9" ht="24" x14ac:dyDescent="0.2">
      <c r="A709" s="175"/>
      <c r="B709" s="221" t="s">
        <v>1079</v>
      </c>
      <c r="C709" s="209"/>
      <c r="D709" s="227" t="s">
        <v>5502</v>
      </c>
      <c r="E709" s="209"/>
      <c r="F709" s="209"/>
      <c r="G709" s="209"/>
      <c r="H709" s="209"/>
      <c r="I709" s="455"/>
    </row>
    <row r="710" spans="1:9" ht="24.95" customHeight="1" x14ac:dyDescent="0.2">
      <c r="A710" s="278" t="s">
        <v>58</v>
      </c>
      <c r="B710" s="278" t="s">
        <v>979</v>
      </c>
      <c r="C710" s="279" t="s">
        <v>5503</v>
      </c>
      <c r="D710" s="280" t="s">
        <v>5504</v>
      </c>
      <c r="E710" s="281" t="s">
        <v>5501</v>
      </c>
      <c r="F710" s="282">
        <v>1</v>
      </c>
      <c r="G710" s="67"/>
      <c r="H710" s="254">
        <f>ROUND(G710*F710,2)</f>
        <v>0</v>
      </c>
      <c r="I710" s="459" t="s">
        <v>986</v>
      </c>
    </row>
    <row r="711" spans="1:9" s="46" customFormat="1" ht="24.95" customHeight="1" x14ac:dyDescent="0.25">
      <c r="A711" s="298"/>
      <c r="B711" s="351" t="s">
        <v>977</v>
      </c>
      <c r="C711" s="352" t="s">
        <v>5054</v>
      </c>
      <c r="D711" s="352" t="s">
        <v>5055</v>
      </c>
      <c r="E711" s="353"/>
      <c r="F711" s="354"/>
      <c r="G711" s="354"/>
      <c r="H711" s="116">
        <f>SUM(H712:H771)</f>
        <v>0</v>
      </c>
      <c r="I711" s="277"/>
    </row>
    <row r="712" spans="1:9" ht="24.95" customHeight="1" x14ac:dyDescent="0.2">
      <c r="A712" s="278" t="s">
        <v>3553</v>
      </c>
      <c r="B712" s="278" t="s">
        <v>979</v>
      </c>
      <c r="C712" s="279" t="s">
        <v>5412</v>
      </c>
      <c r="D712" s="280" t="s">
        <v>5413</v>
      </c>
      <c r="E712" s="281" t="s">
        <v>92</v>
      </c>
      <c r="F712" s="282">
        <v>95</v>
      </c>
      <c r="G712" s="67"/>
      <c r="H712" s="254">
        <f>ROUND(G712*F712,2)</f>
        <v>0</v>
      </c>
      <c r="I712" s="459" t="s">
        <v>982</v>
      </c>
    </row>
    <row r="713" spans="1:9" ht="12" x14ac:dyDescent="0.2">
      <c r="A713" s="175"/>
      <c r="B713" s="454" t="s">
        <v>983</v>
      </c>
      <c r="C713" s="209"/>
      <c r="D713" s="180" t="s">
        <v>5414</v>
      </c>
      <c r="E713" s="209"/>
      <c r="F713" s="209"/>
      <c r="G713" s="209"/>
      <c r="H713" s="209"/>
      <c r="I713" s="455"/>
    </row>
    <row r="714" spans="1:9" ht="12" x14ac:dyDescent="0.2">
      <c r="A714" s="177"/>
      <c r="B714" s="221" t="s">
        <v>985</v>
      </c>
      <c r="C714" s="210" t="s">
        <v>986</v>
      </c>
      <c r="D714" s="211" t="s">
        <v>8881</v>
      </c>
      <c r="E714" s="212"/>
      <c r="F714" s="210" t="s">
        <v>986</v>
      </c>
      <c r="G714" s="212"/>
      <c r="H714" s="212"/>
      <c r="I714" s="456"/>
    </row>
    <row r="715" spans="1:9" ht="12" x14ac:dyDescent="0.2">
      <c r="A715" s="178"/>
      <c r="B715" s="221" t="s">
        <v>985</v>
      </c>
      <c r="C715" s="213" t="s">
        <v>986</v>
      </c>
      <c r="D715" s="214" t="s">
        <v>890</v>
      </c>
      <c r="E715" s="215"/>
      <c r="F715" s="216">
        <v>29</v>
      </c>
      <c r="G715" s="215"/>
      <c r="H715" s="215"/>
      <c r="I715" s="457"/>
    </row>
    <row r="716" spans="1:9" ht="12" x14ac:dyDescent="0.2">
      <c r="A716" s="177"/>
      <c r="B716" s="221" t="s">
        <v>985</v>
      </c>
      <c r="C716" s="210" t="s">
        <v>986</v>
      </c>
      <c r="D716" s="211" t="s">
        <v>8882</v>
      </c>
      <c r="E716" s="212"/>
      <c r="F716" s="210" t="s">
        <v>986</v>
      </c>
      <c r="G716" s="212"/>
      <c r="H716" s="212"/>
      <c r="I716" s="456"/>
    </row>
    <row r="717" spans="1:9" ht="12" x14ac:dyDescent="0.2">
      <c r="A717" s="178"/>
      <c r="B717" s="221" t="s">
        <v>985</v>
      </c>
      <c r="C717" s="213" t="s">
        <v>986</v>
      </c>
      <c r="D717" s="214" t="s">
        <v>898</v>
      </c>
      <c r="E717" s="215"/>
      <c r="F717" s="216">
        <v>35</v>
      </c>
      <c r="G717" s="215"/>
      <c r="H717" s="215"/>
      <c r="I717" s="457"/>
    </row>
    <row r="718" spans="1:9" ht="12" x14ac:dyDescent="0.2">
      <c r="A718" s="177"/>
      <c r="B718" s="221" t="s">
        <v>985</v>
      </c>
      <c r="C718" s="210" t="s">
        <v>986</v>
      </c>
      <c r="D718" s="211" t="s">
        <v>8883</v>
      </c>
      <c r="E718" s="212"/>
      <c r="F718" s="210" t="s">
        <v>986</v>
      </c>
      <c r="G718" s="212"/>
      <c r="H718" s="212"/>
      <c r="I718" s="456"/>
    </row>
    <row r="719" spans="1:9" ht="12" x14ac:dyDescent="0.2">
      <c r="A719" s="178"/>
      <c r="B719" s="221" t="s">
        <v>985</v>
      </c>
      <c r="C719" s="213" t="s">
        <v>986</v>
      </c>
      <c r="D719" s="214" t="s">
        <v>73</v>
      </c>
      <c r="E719" s="215"/>
      <c r="F719" s="216">
        <v>1</v>
      </c>
      <c r="G719" s="215"/>
      <c r="H719" s="215"/>
      <c r="I719" s="457"/>
    </row>
    <row r="720" spans="1:9" ht="12" x14ac:dyDescent="0.2">
      <c r="A720" s="177"/>
      <c r="B720" s="221" t="s">
        <v>985</v>
      </c>
      <c r="C720" s="210" t="s">
        <v>986</v>
      </c>
      <c r="D720" s="211" t="s">
        <v>11621</v>
      </c>
      <c r="E720" s="212"/>
      <c r="F720" s="210" t="s">
        <v>986</v>
      </c>
      <c r="G720" s="212"/>
      <c r="H720" s="212"/>
      <c r="I720" s="456"/>
    </row>
    <row r="721" spans="1:9" ht="12" x14ac:dyDescent="0.2">
      <c r="A721" s="178"/>
      <c r="B721" s="221" t="s">
        <v>985</v>
      </c>
      <c r="C721" s="213" t="s">
        <v>986</v>
      </c>
      <c r="D721" s="214" t="s">
        <v>852</v>
      </c>
      <c r="E721" s="215"/>
      <c r="F721" s="216">
        <v>10</v>
      </c>
      <c r="G721" s="215"/>
      <c r="H721" s="215"/>
      <c r="I721" s="457"/>
    </row>
    <row r="722" spans="1:9" ht="12" x14ac:dyDescent="0.2">
      <c r="A722" s="177"/>
      <c r="B722" s="221" t="s">
        <v>985</v>
      </c>
      <c r="C722" s="210" t="s">
        <v>986</v>
      </c>
      <c r="D722" s="211" t="s">
        <v>11622</v>
      </c>
      <c r="E722" s="212"/>
      <c r="F722" s="210" t="s">
        <v>986</v>
      </c>
      <c r="G722" s="212"/>
      <c r="H722" s="212"/>
      <c r="I722" s="456"/>
    </row>
    <row r="723" spans="1:9" ht="12" x14ac:dyDescent="0.2">
      <c r="A723" s="178"/>
      <c r="B723" s="221" t="s">
        <v>985</v>
      </c>
      <c r="C723" s="213" t="s">
        <v>986</v>
      </c>
      <c r="D723" s="214" t="s">
        <v>73</v>
      </c>
      <c r="E723" s="215"/>
      <c r="F723" s="216">
        <v>1</v>
      </c>
      <c r="G723" s="215"/>
      <c r="H723" s="215"/>
      <c r="I723" s="457"/>
    </row>
    <row r="724" spans="1:9" ht="12" x14ac:dyDescent="0.2">
      <c r="A724" s="177"/>
      <c r="B724" s="221" t="s">
        <v>985</v>
      </c>
      <c r="C724" s="210" t="s">
        <v>986</v>
      </c>
      <c r="D724" s="211" t="s">
        <v>11623</v>
      </c>
      <c r="E724" s="212"/>
      <c r="F724" s="210" t="s">
        <v>986</v>
      </c>
      <c r="G724" s="212"/>
      <c r="H724" s="212"/>
      <c r="I724" s="456"/>
    </row>
    <row r="725" spans="1:9" ht="12" x14ac:dyDescent="0.2">
      <c r="A725" s="178"/>
      <c r="B725" s="221" t="s">
        <v>985</v>
      </c>
      <c r="C725" s="213" t="s">
        <v>986</v>
      </c>
      <c r="D725" s="214" t="s">
        <v>860</v>
      </c>
      <c r="E725" s="215"/>
      <c r="F725" s="216">
        <v>14</v>
      </c>
      <c r="G725" s="215"/>
      <c r="H725" s="215"/>
      <c r="I725" s="457"/>
    </row>
    <row r="726" spans="1:9" ht="12" x14ac:dyDescent="0.2">
      <c r="A726" s="177"/>
      <c r="B726" s="221" t="s">
        <v>985</v>
      </c>
      <c r="C726" s="210" t="s">
        <v>986</v>
      </c>
      <c r="D726" s="211" t="s">
        <v>8455</v>
      </c>
      <c r="E726" s="212"/>
      <c r="F726" s="210" t="s">
        <v>986</v>
      </c>
      <c r="G726" s="212"/>
      <c r="H726" s="212"/>
      <c r="I726" s="456"/>
    </row>
    <row r="727" spans="1:9" ht="12" x14ac:dyDescent="0.2">
      <c r="A727" s="178"/>
      <c r="B727" s="221" t="s">
        <v>985</v>
      </c>
      <c r="C727" s="213" t="s">
        <v>986</v>
      </c>
      <c r="D727" s="214" t="s">
        <v>73</v>
      </c>
      <c r="E727" s="215"/>
      <c r="F727" s="216">
        <v>1</v>
      </c>
      <c r="G727" s="215"/>
      <c r="H727" s="215"/>
      <c r="I727" s="457"/>
    </row>
    <row r="728" spans="1:9" ht="12" x14ac:dyDescent="0.2">
      <c r="A728" s="177"/>
      <c r="B728" s="221" t="s">
        <v>985</v>
      </c>
      <c r="C728" s="210" t="s">
        <v>986</v>
      </c>
      <c r="D728" s="211" t="s">
        <v>8885</v>
      </c>
      <c r="E728" s="212"/>
      <c r="F728" s="210" t="s">
        <v>986</v>
      </c>
      <c r="G728" s="212"/>
      <c r="H728" s="212"/>
      <c r="I728" s="456"/>
    </row>
    <row r="729" spans="1:9" ht="12" x14ac:dyDescent="0.2">
      <c r="A729" s="178"/>
      <c r="B729" s="221" t="s">
        <v>985</v>
      </c>
      <c r="C729" s="213" t="s">
        <v>986</v>
      </c>
      <c r="D729" s="214" t="s">
        <v>73</v>
      </c>
      <c r="E729" s="215"/>
      <c r="F729" s="216">
        <v>1</v>
      </c>
      <c r="G729" s="215"/>
      <c r="H729" s="215"/>
      <c r="I729" s="457"/>
    </row>
    <row r="730" spans="1:9" ht="12" x14ac:dyDescent="0.2">
      <c r="A730" s="177"/>
      <c r="B730" s="221" t="s">
        <v>985</v>
      </c>
      <c r="C730" s="210" t="s">
        <v>986</v>
      </c>
      <c r="D730" s="211" t="s">
        <v>8886</v>
      </c>
      <c r="E730" s="212"/>
      <c r="F730" s="210" t="s">
        <v>986</v>
      </c>
      <c r="G730" s="212"/>
      <c r="H730" s="212"/>
      <c r="I730" s="456"/>
    </row>
    <row r="731" spans="1:9" ht="12" x14ac:dyDescent="0.2">
      <c r="A731" s="178"/>
      <c r="B731" s="221" t="s">
        <v>985</v>
      </c>
      <c r="C731" s="213" t="s">
        <v>986</v>
      </c>
      <c r="D731" s="214" t="s">
        <v>73</v>
      </c>
      <c r="E731" s="215"/>
      <c r="F731" s="216">
        <v>1</v>
      </c>
      <c r="G731" s="215"/>
      <c r="H731" s="215"/>
      <c r="I731" s="457"/>
    </row>
    <row r="732" spans="1:9" ht="12" x14ac:dyDescent="0.2">
      <c r="A732" s="177"/>
      <c r="B732" s="221" t="s">
        <v>985</v>
      </c>
      <c r="C732" s="210" t="s">
        <v>986</v>
      </c>
      <c r="D732" s="211" t="s">
        <v>8458</v>
      </c>
      <c r="E732" s="212"/>
      <c r="F732" s="210" t="s">
        <v>986</v>
      </c>
      <c r="G732" s="212"/>
      <c r="H732" s="212"/>
      <c r="I732" s="456"/>
    </row>
    <row r="733" spans="1:9" ht="12" x14ac:dyDescent="0.2">
      <c r="A733" s="178"/>
      <c r="B733" s="221" t="s">
        <v>985</v>
      </c>
      <c r="C733" s="213" t="s">
        <v>986</v>
      </c>
      <c r="D733" s="214" t="s">
        <v>75</v>
      </c>
      <c r="E733" s="215"/>
      <c r="F733" s="216">
        <v>2</v>
      </c>
      <c r="G733" s="215"/>
      <c r="H733" s="215"/>
      <c r="I733" s="457"/>
    </row>
    <row r="734" spans="1:9" ht="12" x14ac:dyDescent="0.2">
      <c r="A734" s="179"/>
      <c r="B734" s="221" t="s">
        <v>985</v>
      </c>
      <c r="C734" s="217" t="s">
        <v>986</v>
      </c>
      <c r="D734" s="218" t="s">
        <v>1023</v>
      </c>
      <c r="E734" s="219"/>
      <c r="F734" s="220">
        <v>95</v>
      </c>
      <c r="G734" s="219"/>
      <c r="H734" s="219"/>
      <c r="I734" s="460"/>
    </row>
    <row r="735" spans="1:9" ht="24.95" customHeight="1" x14ac:dyDescent="0.2">
      <c r="A735" s="278" t="s">
        <v>1321</v>
      </c>
      <c r="B735" s="278" t="s">
        <v>979</v>
      </c>
      <c r="C735" s="279" t="s">
        <v>8459</v>
      </c>
      <c r="D735" s="280" t="s">
        <v>5450</v>
      </c>
      <c r="E735" s="281" t="s">
        <v>92</v>
      </c>
      <c r="F735" s="282">
        <v>13</v>
      </c>
      <c r="G735" s="67"/>
      <c r="H735" s="254">
        <f>ROUND(G735*F735,2)</f>
        <v>0</v>
      </c>
      <c r="I735" s="459" t="s">
        <v>982</v>
      </c>
    </row>
    <row r="736" spans="1:9" ht="12" x14ac:dyDescent="0.2">
      <c r="A736" s="175"/>
      <c r="B736" s="454" t="s">
        <v>983</v>
      </c>
      <c r="C736" s="209"/>
      <c r="D736" s="180" t="s">
        <v>5451</v>
      </c>
      <c r="E736" s="209"/>
      <c r="F736" s="209"/>
      <c r="G736" s="209"/>
      <c r="H736" s="209"/>
      <c r="I736" s="455"/>
    </row>
    <row r="737" spans="1:9" ht="12" x14ac:dyDescent="0.2">
      <c r="A737" s="177"/>
      <c r="B737" s="221" t="s">
        <v>985</v>
      </c>
      <c r="C737" s="210" t="s">
        <v>986</v>
      </c>
      <c r="D737" s="211" t="s">
        <v>8887</v>
      </c>
      <c r="E737" s="212"/>
      <c r="F737" s="210" t="s">
        <v>986</v>
      </c>
      <c r="G737" s="212"/>
      <c r="H737" s="212"/>
      <c r="I737" s="456"/>
    </row>
    <row r="738" spans="1:9" ht="12" x14ac:dyDescent="0.2">
      <c r="A738" s="178"/>
      <c r="B738" s="221" t="s">
        <v>985</v>
      </c>
      <c r="C738" s="213" t="s">
        <v>986</v>
      </c>
      <c r="D738" s="214" t="s">
        <v>858</v>
      </c>
      <c r="E738" s="215"/>
      <c r="F738" s="216">
        <v>13</v>
      </c>
      <c r="G738" s="215"/>
      <c r="H738" s="215"/>
      <c r="I738" s="457"/>
    </row>
    <row r="739" spans="1:9" ht="24.95" customHeight="1" x14ac:dyDescent="0.2">
      <c r="A739" s="167" t="s">
        <v>3561</v>
      </c>
      <c r="B739" s="167" t="s">
        <v>1145</v>
      </c>
      <c r="C739" s="168" t="s">
        <v>8888</v>
      </c>
      <c r="D739" s="169" t="s">
        <v>8889</v>
      </c>
      <c r="E739" s="170" t="s">
        <v>744</v>
      </c>
      <c r="F739" s="171">
        <v>13</v>
      </c>
      <c r="G739" s="117"/>
      <c r="H739" s="172">
        <f>ROUND(G739*F739,2)</f>
        <v>0</v>
      </c>
      <c r="I739" s="458" t="s">
        <v>986</v>
      </c>
    </row>
    <row r="740" spans="1:9" ht="12" x14ac:dyDescent="0.2">
      <c r="A740" s="177"/>
      <c r="B740" s="221" t="s">
        <v>985</v>
      </c>
      <c r="C740" s="210" t="s">
        <v>986</v>
      </c>
      <c r="D740" s="211" t="s">
        <v>5105</v>
      </c>
      <c r="E740" s="212"/>
      <c r="F740" s="210" t="s">
        <v>986</v>
      </c>
      <c r="G740" s="212"/>
      <c r="H740" s="212"/>
      <c r="I740" s="456"/>
    </row>
    <row r="741" spans="1:9" ht="12" x14ac:dyDescent="0.2">
      <c r="A741" s="178"/>
      <c r="B741" s="221" t="s">
        <v>985</v>
      </c>
      <c r="C741" s="213" t="s">
        <v>986</v>
      </c>
      <c r="D741" s="214" t="s">
        <v>11624</v>
      </c>
      <c r="E741" s="215"/>
      <c r="F741" s="216">
        <v>13</v>
      </c>
      <c r="G741" s="215"/>
      <c r="H741" s="215"/>
      <c r="I741" s="457"/>
    </row>
    <row r="742" spans="1:9" ht="24.95" customHeight="1" x14ac:dyDescent="0.2">
      <c r="A742" s="167" t="s">
        <v>3565</v>
      </c>
      <c r="B742" s="167" t="s">
        <v>1145</v>
      </c>
      <c r="C742" s="168" t="s">
        <v>8891</v>
      </c>
      <c r="D742" s="169" t="s">
        <v>8892</v>
      </c>
      <c r="E742" s="170" t="s">
        <v>744</v>
      </c>
      <c r="F742" s="171">
        <v>29</v>
      </c>
      <c r="G742" s="117"/>
      <c r="H742" s="172">
        <f>ROUND(G742*F742,2)</f>
        <v>0</v>
      </c>
      <c r="I742" s="458" t="s">
        <v>986</v>
      </c>
    </row>
    <row r="743" spans="1:9" ht="12" x14ac:dyDescent="0.2">
      <c r="A743" s="177"/>
      <c r="B743" s="221" t="s">
        <v>985</v>
      </c>
      <c r="C743" s="210" t="s">
        <v>986</v>
      </c>
      <c r="D743" s="211" t="s">
        <v>5105</v>
      </c>
      <c r="E743" s="212"/>
      <c r="F743" s="210" t="s">
        <v>986</v>
      </c>
      <c r="G743" s="212"/>
      <c r="H743" s="212"/>
      <c r="I743" s="456"/>
    </row>
    <row r="744" spans="1:9" ht="12" x14ac:dyDescent="0.2">
      <c r="A744" s="178"/>
      <c r="B744" s="221" t="s">
        <v>985</v>
      </c>
      <c r="C744" s="213" t="s">
        <v>986</v>
      </c>
      <c r="D744" s="214" t="s">
        <v>11625</v>
      </c>
      <c r="E744" s="215"/>
      <c r="F744" s="216">
        <v>29</v>
      </c>
      <c r="G744" s="215"/>
      <c r="H744" s="215"/>
      <c r="I744" s="457"/>
    </row>
    <row r="745" spans="1:9" ht="24.95" customHeight="1" x14ac:dyDescent="0.2">
      <c r="A745" s="167" t="s">
        <v>3570</v>
      </c>
      <c r="B745" s="167" t="s">
        <v>1145</v>
      </c>
      <c r="C745" s="168" t="s">
        <v>8893</v>
      </c>
      <c r="D745" s="169" t="s">
        <v>8894</v>
      </c>
      <c r="E745" s="170" t="s">
        <v>744</v>
      </c>
      <c r="F745" s="171">
        <v>35</v>
      </c>
      <c r="G745" s="117"/>
      <c r="H745" s="172">
        <f>ROUND(G745*F745,2)</f>
        <v>0</v>
      </c>
      <c r="I745" s="458" t="s">
        <v>986</v>
      </c>
    </row>
    <row r="746" spans="1:9" ht="12" x14ac:dyDescent="0.2">
      <c r="A746" s="177"/>
      <c r="B746" s="221" t="s">
        <v>985</v>
      </c>
      <c r="C746" s="210" t="s">
        <v>986</v>
      </c>
      <c r="D746" s="211" t="s">
        <v>5105</v>
      </c>
      <c r="E746" s="212"/>
      <c r="F746" s="210" t="s">
        <v>986</v>
      </c>
      <c r="G746" s="212"/>
      <c r="H746" s="212"/>
      <c r="I746" s="456"/>
    </row>
    <row r="747" spans="1:9" ht="12" x14ac:dyDescent="0.2">
      <c r="A747" s="178"/>
      <c r="B747" s="221" t="s">
        <v>985</v>
      </c>
      <c r="C747" s="213" t="s">
        <v>986</v>
      </c>
      <c r="D747" s="214" t="s">
        <v>11626</v>
      </c>
      <c r="E747" s="215"/>
      <c r="F747" s="216">
        <v>35</v>
      </c>
      <c r="G747" s="215"/>
      <c r="H747" s="215"/>
      <c r="I747" s="457"/>
    </row>
    <row r="748" spans="1:9" ht="24.95" customHeight="1" x14ac:dyDescent="0.2">
      <c r="A748" s="167" t="s">
        <v>5071</v>
      </c>
      <c r="B748" s="167" t="s">
        <v>1145</v>
      </c>
      <c r="C748" s="168" t="s">
        <v>8895</v>
      </c>
      <c r="D748" s="169" t="s">
        <v>8896</v>
      </c>
      <c r="E748" s="170" t="s">
        <v>744</v>
      </c>
      <c r="F748" s="171">
        <v>1</v>
      </c>
      <c r="G748" s="117"/>
      <c r="H748" s="172">
        <f>ROUND(G748*F748,2)</f>
        <v>0</v>
      </c>
      <c r="I748" s="458" t="s">
        <v>986</v>
      </c>
    </row>
    <row r="749" spans="1:9" ht="12" x14ac:dyDescent="0.2">
      <c r="A749" s="177"/>
      <c r="B749" s="221" t="s">
        <v>985</v>
      </c>
      <c r="C749" s="210" t="s">
        <v>986</v>
      </c>
      <c r="D749" s="211" t="s">
        <v>5105</v>
      </c>
      <c r="E749" s="212"/>
      <c r="F749" s="210" t="s">
        <v>986</v>
      </c>
      <c r="G749" s="212"/>
      <c r="H749" s="212"/>
      <c r="I749" s="456"/>
    </row>
    <row r="750" spans="1:9" ht="12" x14ac:dyDescent="0.2">
      <c r="A750" s="178"/>
      <c r="B750" s="221" t="s">
        <v>985</v>
      </c>
      <c r="C750" s="213" t="s">
        <v>986</v>
      </c>
      <c r="D750" s="214" t="s">
        <v>73</v>
      </c>
      <c r="E750" s="215"/>
      <c r="F750" s="216">
        <v>1</v>
      </c>
      <c r="G750" s="215"/>
      <c r="H750" s="215"/>
      <c r="I750" s="457"/>
    </row>
    <row r="751" spans="1:9" ht="24.95" customHeight="1" x14ac:dyDescent="0.2">
      <c r="A751" s="167" t="s">
        <v>3583</v>
      </c>
      <c r="B751" s="167" t="s">
        <v>1145</v>
      </c>
      <c r="C751" s="168" t="s">
        <v>11627</v>
      </c>
      <c r="D751" s="169" t="s">
        <v>11628</v>
      </c>
      <c r="E751" s="170" t="s">
        <v>744</v>
      </c>
      <c r="F751" s="171">
        <v>10</v>
      </c>
      <c r="G751" s="117"/>
      <c r="H751" s="172">
        <f>ROUND(G751*F751,2)</f>
        <v>0</v>
      </c>
      <c r="I751" s="458" t="s">
        <v>986</v>
      </c>
    </row>
    <row r="752" spans="1:9" ht="12" x14ac:dyDescent="0.2">
      <c r="A752" s="177"/>
      <c r="B752" s="221" t="s">
        <v>985</v>
      </c>
      <c r="C752" s="210" t="s">
        <v>986</v>
      </c>
      <c r="D752" s="211" t="s">
        <v>5105</v>
      </c>
      <c r="E752" s="212"/>
      <c r="F752" s="210" t="s">
        <v>986</v>
      </c>
      <c r="G752" s="212"/>
      <c r="H752" s="212"/>
      <c r="I752" s="456"/>
    </row>
    <row r="753" spans="1:9" ht="12" x14ac:dyDescent="0.2">
      <c r="A753" s="178"/>
      <c r="B753" s="221" t="s">
        <v>985</v>
      </c>
      <c r="C753" s="213" t="s">
        <v>986</v>
      </c>
      <c r="D753" s="214" t="s">
        <v>11629</v>
      </c>
      <c r="E753" s="215"/>
      <c r="F753" s="216">
        <v>10</v>
      </c>
      <c r="G753" s="215"/>
      <c r="H753" s="215"/>
      <c r="I753" s="457"/>
    </row>
    <row r="754" spans="1:9" ht="24.95" customHeight="1" x14ac:dyDescent="0.2">
      <c r="A754" s="167" t="s">
        <v>3589</v>
      </c>
      <c r="B754" s="167" t="s">
        <v>1145</v>
      </c>
      <c r="C754" s="168" t="s">
        <v>11630</v>
      </c>
      <c r="D754" s="169" t="s">
        <v>11631</v>
      </c>
      <c r="E754" s="170" t="s">
        <v>744</v>
      </c>
      <c r="F754" s="171">
        <v>1</v>
      </c>
      <c r="G754" s="117"/>
      <c r="H754" s="172">
        <f>ROUND(G754*F754,2)</f>
        <v>0</v>
      </c>
      <c r="I754" s="458" t="s">
        <v>986</v>
      </c>
    </row>
    <row r="755" spans="1:9" ht="12" x14ac:dyDescent="0.2">
      <c r="A755" s="177"/>
      <c r="B755" s="221" t="s">
        <v>985</v>
      </c>
      <c r="C755" s="210" t="s">
        <v>986</v>
      </c>
      <c r="D755" s="211" t="s">
        <v>5105</v>
      </c>
      <c r="E755" s="212"/>
      <c r="F755" s="210" t="s">
        <v>986</v>
      </c>
      <c r="G755" s="212"/>
      <c r="H755" s="212"/>
      <c r="I755" s="456"/>
    </row>
    <row r="756" spans="1:9" ht="12" x14ac:dyDescent="0.2">
      <c r="A756" s="178"/>
      <c r="B756" s="221" t="s">
        <v>985</v>
      </c>
      <c r="C756" s="213" t="s">
        <v>986</v>
      </c>
      <c r="D756" s="214" t="s">
        <v>73</v>
      </c>
      <c r="E756" s="215"/>
      <c r="F756" s="216">
        <v>1</v>
      </c>
      <c r="G756" s="215"/>
      <c r="H756" s="215"/>
      <c r="I756" s="457"/>
    </row>
    <row r="757" spans="1:9" ht="24.95" customHeight="1" x14ac:dyDescent="0.2">
      <c r="A757" s="167" t="s">
        <v>3596</v>
      </c>
      <c r="B757" s="167" t="s">
        <v>1145</v>
      </c>
      <c r="C757" s="168" t="s">
        <v>11632</v>
      </c>
      <c r="D757" s="169" t="s">
        <v>11633</v>
      </c>
      <c r="E757" s="170" t="s">
        <v>744</v>
      </c>
      <c r="F757" s="171">
        <v>14</v>
      </c>
      <c r="G757" s="117"/>
      <c r="H757" s="172">
        <f>ROUND(G757*F757,2)</f>
        <v>0</v>
      </c>
      <c r="I757" s="458" t="s">
        <v>986</v>
      </c>
    </row>
    <row r="758" spans="1:9" ht="12" x14ac:dyDescent="0.2">
      <c r="A758" s="177"/>
      <c r="B758" s="221" t="s">
        <v>985</v>
      </c>
      <c r="C758" s="210" t="s">
        <v>986</v>
      </c>
      <c r="D758" s="211" t="s">
        <v>5105</v>
      </c>
      <c r="E758" s="212"/>
      <c r="F758" s="210" t="s">
        <v>986</v>
      </c>
      <c r="G758" s="212"/>
      <c r="H758" s="212"/>
      <c r="I758" s="456"/>
    </row>
    <row r="759" spans="1:9" ht="12" x14ac:dyDescent="0.2">
      <c r="A759" s="178"/>
      <c r="B759" s="221" t="s">
        <v>985</v>
      </c>
      <c r="C759" s="213" t="s">
        <v>986</v>
      </c>
      <c r="D759" s="214" t="s">
        <v>11634</v>
      </c>
      <c r="E759" s="215"/>
      <c r="F759" s="216">
        <v>14</v>
      </c>
      <c r="G759" s="215"/>
      <c r="H759" s="215"/>
      <c r="I759" s="457"/>
    </row>
    <row r="760" spans="1:9" ht="24.95" customHeight="1" x14ac:dyDescent="0.2">
      <c r="A760" s="167" t="s">
        <v>3601</v>
      </c>
      <c r="B760" s="167" t="s">
        <v>1145</v>
      </c>
      <c r="C760" s="168" t="s">
        <v>8468</v>
      </c>
      <c r="D760" s="169" t="s">
        <v>8469</v>
      </c>
      <c r="E760" s="170" t="s">
        <v>744</v>
      </c>
      <c r="F760" s="171">
        <v>1</v>
      </c>
      <c r="G760" s="117"/>
      <c r="H760" s="172">
        <f>ROUND(G760*F760,2)</f>
        <v>0</v>
      </c>
      <c r="I760" s="458" t="s">
        <v>986</v>
      </c>
    </row>
    <row r="761" spans="1:9" ht="12" x14ac:dyDescent="0.2">
      <c r="A761" s="177"/>
      <c r="B761" s="221" t="s">
        <v>985</v>
      </c>
      <c r="C761" s="210" t="s">
        <v>986</v>
      </c>
      <c r="D761" s="211" t="s">
        <v>5105</v>
      </c>
      <c r="E761" s="212"/>
      <c r="F761" s="210" t="s">
        <v>986</v>
      </c>
      <c r="G761" s="212"/>
      <c r="H761" s="212"/>
      <c r="I761" s="456"/>
    </row>
    <row r="762" spans="1:9" ht="12" x14ac:dyDescent="0.2">
      <c r="A762" s="178"/>
      <c r="B762" s="221" t="s">
        <v>985</v>
      </c>
      <c r="C762" s="213" t="s">
        <v>986</v>
      </c>
      <c r="D762" s="214" t="s">
        <v>73</v>
      </c>
      <c r="E762" s="215"/>
      <c r="F762" s="216">
        <v>1</v>
      </c>
      <c r="G762" s="215"/>
      <c r="H762" s="215"/>
      <c r="I762" s="457"/>
    </row>
    <row r="763" spans="1:9" ht="24.95" customHeight="1" x14ac:dyDescent="0.2">
      <c r="A763" s="167" t="s">
        <v>3606</v>
      </c>
      <c r="B763" s="167" t="s">
        <v>1145</v>
      </c>
      <c r="C763" s="168" t="s">
        <v>8899</v>
      </c>
      <c r="D763" s="169" t="s">
        <v>8900</v>
      </c>
      <c r="E763" s="170" t="s">
        <v>744</v>
      </c>
      <c r="F763" s="171">
        <v>1</v>
      </c>
      <c r="G763" s="117"/>
      <c r="H763" s="172">
        <f>ROUND(G763*F763,2)</f>
        <v>0</v>
      </c>
      <c r="I763" s="458" t="s">
        <v>986</v>
      </c>
    </row>
    <row r="764" spans="1:9" ht="12" x14ac:dyDescent="0.2">
      <c r="A764" s="177"/>
      <c r="B764" s="221" t="s">
        <v>985</v>
      </c>
      <c r="C764" s="210" t="s">
        <v>986</v>
      </c>
      <c r="D764" s="211" t="s">
        <v>5105</v>
      </c>
      <c r="E764" s="212"/>
      <c r="F764" s="210" t="s">
        <v>986</v>
      </c>
      <c r="G764" s="212"/>
      <c r="H764" s="212"/>
      <c r="I764" s="456"/>
    </row>
    <row r="765" spans="1:9" ht="12" x14ac:dyDescent="0.2">
      <c r="A765" s="178"/>
      <c r="B765" s="221" t="s">
        <v>985</v>
      </c>
      <c r="C765" s="213" t="s">
        <v>986</v>
      </c>
      <c r="D765" s="214" t="s">
        <v>73</v>
      </c>
      <c r="E765" s="215"/>
      <c r="F765" s="216">
        <v>1</v>
      </c>
      <c r="G765" s="215"/>
      <c r="H765" s="215"/>
      <c r="I765" s="457"/>
    </row>
    <row r="766" spans="1:9" ht="24.95" customHeight="1" x14ac:dyDescent="0.2">
      <c r="A766" s="167" t="s">
        <v>3611</v>
      </c>
      <c r="B766" s="167" t="s">
        <v>1145</v>
      </c>
      <c r="C766" s="168" t="s">
        <v>8901</v>
      </c>
      <c r="D766" s="169" t="s">
        <v>8902</v>
      </c>
      <c r="E766" s="170" t="s">
        <v>744</v>
      </c>
      <c r="F766" s="171">
        <v>1</v>
      </c>
      <c r="G766" s="117"/>
      <c r="H766" s="172">
        <f>ROUND(G766*F766,2)</f>
        <v>0</v>
      </c>
      <c r="I766" s="458" t="s">
        <v>986</v>
      </c>
    </row>
    <row r="767" spans="1:9" ht="12" x14ac:dyDescent="0.2">
      <c r="A767" s="177"/>
      <c r="B767" s="221" t="s">
        <v>985</v>
      </c>
      <c r="C767" s="210" t="s">
        <v>986</v>
      </c>
      <c r="D767" s="211" t="s">
        <v>5105</v>
      </c>
      <c r="E767" s="212"/>
      <c r="F767" s="210" t="s">
        <v>986</v>
      </c>
      <c r="G767" s="212"/>
      <c r="H767" s="212"/>
      <c r="I767" s="456"/>
    </row>
    <row r="768" spans="1:9" ht="12" x14ac:dyDescent="0.2">
      <c r="A768" s="178"/>
      <c r="B768" s="221" t="s">
        <v>985</v>
      </c>
      <c r="C768" s="213" t="s">
        <v>986</v>
      </c>
      <c r="D768" s="214" t="s">
        <v>73</v>
      </c>
      <c r="E768" s="215"/>
      <c r="F768" s="216">
        <v>1</v>
      </c>
      <c r="G768" s="215"/>
      <c r="H768" s="215"/>
      <c r="I768" s="457"/>
    </row>
    <row r="769" spans="1:9" ht="24.95" customHeight="1" x14ac:dyDescent="0.2">
      <c r="A769" s="167" t="s">
        <v>3617</v>
      </c>
      <c r="B769" s="167" t="s">
        <v>1145</v>
      </c>
      <c r="C769" s="168" t="s">
        <v>8471</v>
      </c>
      <c r="D769" s="169" t="s">
        <v>8472</v>
      </c>
      <c r="E769" s="170" t="s">
        <v>744</v>
      </c>
      <c r="F769" s="171">
        <v>2</v>
      </c>
      <c r="G769" s="117"/>
      <c r="H769" s="172">
        <f>ROUND(G769*F769,2)</f>
        <v>0</v>
      </c>
      <c r="I769" s="458" t="s">
        <v>986</v>
      </c>
    </row>
    <row r="770" spans="1:9" ht="12" x14ac:dyDescent="0.2">
      <c r="A770" s="177"/>
      <c r="B770" s="221" t="s">
        <v>985</v>
      </c>
      <c r="C770" s="210" t="s">
        <v>986</v>
      </c>
      <c r="D770" s="211" t="s">
        <v>5105</v>
      </c>
      <c r="E770" s="212"/>
      <c r="F770" s="210" t="s">
        <v>986</v>
      </c>
      <c r="G770" s="212"/>
      <c r="H770" s="212"/>
      <c r="I770" s="456"/>
    </row>
    <row r="771" spans="1:9" ht="12" x14ac:dyDescent="0.2">
      <c r="A771" s="178"/>
      <c r="B771" s="221" t="s">
        <v>985</v>
      </c>
      <c r="C771" s="213" t="s">
        <v>986</v>
      </c>
      <c r="D771" s="214" t="s">
        <v>75</v>
      </c>
      <c r="E771" s="215"/>
      <c r="F771" s="216">
        <v>2</v>
      </c>
      <c r="G771" s="215"/>
      <c r="H771" s="215"/>
      <c r="I771" s="457"/>
    </row>
    <row r="772" spans="1:9" s="46" customFormat="1" ht="24.95" customHeight="1" x14ac:dyDescent="0.25">
      <c r="A772" s="298"/>
      <c r="B772" s="351" t="s">
        <v>977</v>
      </c>
      <c r="C772" s="352" t="s">
        <v>7980</v>
      </c>
      <c r="D772" s="352" t="s">
        <v>7981</v>
      </c>
      <c r="E772" s="353"/>
      <c r="F772" s="354"/>
      <c r="G772" s="354"/>
      <c r="H772" s="116">
        <f>SUM(H773:H780)</f>
        <v>0</v>
      </c>
      <c r="I772" s="277"/>
    </row>
    <row r="773" spans="1:9" ht="24.95" customHeight="1" x14ac:dyDescent="0.2">
      <c r="A773" s="500" t="s">
        <v>3621</v>
      </c>
      <c r="B773" s="500" t="s">
        <v>979</v>
      </c>
      <c r="C773" s="501" t="s">
        <v>8903</v>
      </c>
      <c r="D773" s="502" t="s">
        <v>8904</v>
      </c>
      <c r="E773" s="503" t="s">
        <v>125</v>
      </c>
      <c r="F773" s="504">
        <v>32</v>
      </c>
      <c r="G773" s="300"/>
      <c r="H773" s="254">
        <f>ROUND(G773*F773,2)</f>
        <v>0</v>
      </c>
      <c r="I773" s="506" t="s">
        <v>986</v>
      </c>
    </row>
    <row r="774" spans="1:9" ht="24.95" customHeight="1" x14ac:dyDescent="0.2">
      <c r="A774" s="167" t="s">
        <v>3624</v>
      </c>
      <c r="B774" s="167" t="s">
        <v>1145</v>
      </c>
      <c r="C774" s="168" t="s">
        <v>8905</v>
      </c>
      <c r="D774" s="169" t="s">
        <v>8906</v>
      </c>
      <c r="E774" s="170" t="s">
        <v>744</v>
      </c>
      <c r="F774" s="171">
        <v>1</v>
      </c>
      <c r="G774" s="117"/>
      <c r="H774" s="172">
        <f t="shared" ref="H774:H777" si="0">ROUND(G774*F774,2)</f>
        <v>0</v>
      </c>
      <c r="I774" s="458" t="s">
        <v>986</v>
      </c>
    </row>
    <row r="775" spans="1:9" ht="24.95" customHeight="1" x14ac:dyDescent="0.2">
      <c r="A775" s="167" t="s">
        <v>3629</v>
      </c>
      <c r="B775" s="167" t="s">
        <v>1145</v>
      </c>
      <c r="C775" s="168" t="s">
        <v>8907</v>
      </c>
      <c r="D775" s="169" t="s">
        <v>8908</v>
      </c>
      <c r="E775" s="170" t="s">
        <v>744</v>
      </c>
      <c r="F775" s="171">
        <v>27</v>
      </c>
      <c r="G775" s="117"/>
      <c r="H775" s="172">
        <f t="shared" si="0"/>
        <v>0</v>
      </c>
      <c r="I775" s="458" t="s">
        <v>986</v>
      </c>
    </row>
    <row r="776" spans="1:9" ht="24.95" customHeight="1" x14ac:dyDescent="0.2">
      <c r="A776" s="167" t="s">
        <v>3636</v>
      </c>
      <c r="B776" s="167" t="s">
        <v>1145</v>
      </c>
      <c r="C776" s="168" t="s">
        <v>8909</v>
      </c>
      <c r="D776" s="169" t="s">
        <v>8910</v>
      </c>
      <c r="E776" s="170" t="s">
        <v>125</v>
      </c>
      <c r="F776" s="171">
        <v>4</v>
      </c>
      <c r="G776" s="117"/>
      <c r="H776" s="172">
        <f t="shared" si="0"/>
        <v>0</v>
      </c>
      <c r="I776" s="458" t="s">
        <v>986</v>
      </c>
    </row>
    <row r="777" spans="1:9" ht="24.95" customHeight="1" x14ac:dyDescent="0.2">
      <c r="A777" s="167" t="s">
        <v>3643</v>
      </c>
      <c r="B777" s="167" t="s">
        <v>1145</v>
      </c>
      <c r="C777" s="168" t="s">
        <v>8911</v>
      </c>
      <c r="D777" s="169" t="s">
        <v>8912</v>
      </c>
      <c r="E777" s="170" t="s">
        <v>744</v>
      </c>
      <c r="F777" s="171">
        <v>12</v>
      </c>
      <c r="G777" s="117"/>
      <c r="H777" s="172">
        <f t="shared" si="0"/>
        <v>0</v>
      </c>
      <c r="I777" s="458" t="s">
        <v>986</v>
      </c>
    </row>
    <row r="778" spans="1:9" ht="24.95" customHeight="1" x14ac:dyDescent="0.2">
      <c r="A778" s="278" t="s">
        <v>3651</v>
      </c>
      <c r="B778" s="278" t="s">
        <v>979</v>
      </c>
      <c r="C778" s="279" t="s">
        <v>8913</v>
      </c>
      <c r="D778" s="280" t="s">
        <v>8914</v>
      </c>
      <c r="E778" s="281" t="s">
        <v>744</v>
      </c>
      <c r="F778" s="282">
        <v>1</v>
      </c>
      <c r="G778" s="67"/>
      <c r="H778" s="254">
        <f>ROUND(G778*F778,2)</f>
        <v>0</v>
      </c>
      <c r="I778" s="459" t="s">
        <v>986</v>
      </c>
    </row>
    <row r="779" spans="1:9" ht="24.95" customHeight="1" x14ac:dyDescent="0.2">
      <c r="A779" s="167" t="s">
        <v>3658</v>
      </c>
      <c r="B779" s="167" t="s">
        <v>1145</v>
      </c>
      <c r="C779" s="168" t="s">
        <v>8915</v>
      </c>
      <c r="D779" s="169" t="s">
        <v>8916</v>
      </c>
      <c r="E779" s="170" t="s">
        <v>744</v>
      </c>
      <c r="F779" s="171">
        <v>1</v>
      </c>
      <c r="G779" s="117"/>
      <c r="H779" s="172">
        <f>ROUND(G779*F779,2)</f>
        <v>0</v>
      </c>
      <c r="I779" s="458" t="s">
        <v>986</v>
      </c>
    </row>
    <row r="780" spans="1:9" ht="24.95" customHeight="1" x14ac:dyDescent="0.2">
      <c r="A780" s="437" t="s">
        <v>3666</v>
      </c>
      <c r="B780" s="437" t="s">
        <v>979</v>
      </c>
      <c r="C780" s="461" t="s">
        <v>8917</v>
      </c>
      <c r="D780" s="439" t="s">
        <v>8918</v>
      </c>
      <c r="E780" s="440" t="s">
        <v>744</v>
      </c>
      <c r="F780" s="441">
        <v>1</v>
      </c>
      <c r="G780" s="288"/>
      <c r="H780" s="254">
        <f>ROUND(G780*F780,2)</f>
        <v>0</v>
      </c>
      <c r="I780" s="462" t="s">
        <v>986</v>
      </c>
    </row>
    <row r="781" spans="1:9" ht="24.95" customHeight="1" x14ac:dyDescent="0.2">
      <c r="A781" s="115"/>
      <c r="B781" s="347" t="s">
        <v>977</v>
      </c>
      <c r="C781" s="100" t="s">
        <v>5062</v>
      </c>
      <c r="D781" s="100" t="s">
        <v>1369</v>
      </c>
      <c r="E781" s="348"/>
      <c r="F781" s="349"/>
      <c r="G781" s="349"/>
      <c r="H781" s="350">
        <f>SUM(H782:H790)</f>
        <v>0</v>
      </c>
      <c r="I781" s="276"/>
    </row>
    <row r="782" spans="1:9" ht="24.95" customHeight="1" x14ac:dyDescent="0.2">
      <c r="A782" s="278" t="s">
        <v>3671</v>
      </c>
      <c r="B782" s="278" t="s">
        <v>979</v>
      </c>
      <c r="C782" s="279" t="s">
        <v>5522</v>
      </c>
      <c r="D782" s="280" t="s">
        <v>5523</v>
      </c>
      <c r="E782" s="281" t="s">
        <v>940</v>
      </c>
      <c r="F782" s="282">
        <v>86</v>
      </c>
      <c r="G782" s="67"/>
      <c r="H782" s="254">
        <f>ROUND(G782*F782,2)</f>
        <v>0</v>
      </c>
      <c r="I782" s="459" t="s">
        <v>982</v>
      </c>
    </row>
    <row r="783" spans="1:9" ht="12" x14ac:dyDescent="0.2">
      <c r="A783" s="175"/>
      <c r="B783" s="454" t="s">
        <v>983</v>
      </c>
      <c r="C783" s="209"/>
      <c r="D783" s="180" t="s">
        <v>5524</v>
      </c>
      <c r="E783" s="209"/>
      <c r="F783" s="209"/>
      <c r="G783" s="209"/>
      <c r="H783" s="209"/>
      <c r="I783" s="455"/>
    </row>
    <row r="784" spans="1:9" ht="12" x14ac:dyDescent="0.2">
      <c r="A784" s="177"/>
      <c r="B784" s="221" t="s">
        <v>985</v>
      </c>
      <c r="C784" s="210" t="s">
        <v>986</v>
      </c>
      <c r="D784" s="211" t="s">
        <v>5525</v>
      </c>
      <c r="E784" s="212"/>
      <c r="F784" s="210" t="s">
        <v>986</v>
      </c>
      <c r="G784" s="212"/>
      <c r="H784" s="212"/>
      <c r="I784" s="456"/>
    </row>
    <row r="785" spans="1:9" ht="12" x14ac:dyDescent="0.2">
      <c r="A785" s="178"/>
      <c r="B785" s="221" t="s">
        <v>985</v>
      </c>
      <c r="C785" s="213" t="s">
        <v>986</v>
      </c>
      <c r="D785" s="214" t="s">
        <v>11635</v>
      </c>
      <c r="E785" s="215"/>
      <c r="F785" s="216">
        <v>40</v>
      </c>
      <c r="G785" s="215"/>
      <c r="H785" s="215"/>
      <c r="I785" s="457"/>
    </row>
    <row r="786" spans="1:9" ht="12" x14ac:dyDescent="0.2">
      <c r="A786" s="177"/>
      <c r="B786" s="221" t="s">
        <v>985</v>
      </c>
      <c r="C786" s="210" t="s">
        <v>986</v>
      </c>
      <c r="D786" s="211" t="s">
        <v>11636</v>
      </c>
      <c r="E786" s="212"/>
      <c r="F786" s="210" t="s">
        <v>986</v>
      </c>
      <c r="G786" s="212"/>
      <c r="H786" s="212"/>
      <c r="I786" s="456"/>
    </row>
    <row r="787" spans="1:9" ht="12" x14ac:dyDescent="0.2">
      <c r="A787" s="178"/>
      <c r="B787" s="221" t="s">
        <v>985</v>
      </c>
      <c r="C787" s="213" t="s">
        <v>986</v>
      </c>
      <c r="D787" s="214" t="s">
        <v>908</v>
      </c>
      <c r="E787" s="215"/>
      <c r="F787" s="216">
        <v>40</v>
      </c>
      <c r="G787" s="215"/>
      <c r="H787" s="215"/>
      <c r="I787" s="457"/>
    </row>
    <row r="788" spans="1:9" ht="12" x14ac:dyDescent="0.2">
      <c r="A788" s="177"/>
      <c r="B788" s="221" t="s">
        <v>985</v>
      </c>
      <c r="C788" s="210" t="s">
        <v>986</v>
      </c>
      <c r="D788" s="211" t="s">
        <v>5527</v>
      </c>
      <c r="E788" s="212"/>
      <c r="F788" s="210" t="s">
        <v>986</v>
      </c>
      <c r="G788" s="212"/>
      <c r="H788" s="212"/>
      <c r="I788" s="456"/>
    </row>
    <row r="789" spans="1:9" ht="12" x14ac:dyDescent="0.2">
      <c r="A789" s="178"/>
      <c r="B789" s="221" t="s">
        <v>985</v>
      </c>
      <c r="C789" s="213" t="s">
        <v>986</v>
      </c>
      <c r="D789" s="214" t="s">
        <v>336</v>
      </c>
      <c r="E789" s="215"/>
      <c r="F789" s="216">
        <v>6</v>
      </c>
      <c r="G789" s="215"/>
      <c r="H789" s="215"/>
      <c r="I789" s="457"/>
    </row>
    <row r="790" spans="1:9" ht="12" x14ac:dyDescent="0.2">
      <c r="A790" s="483"/>
      <c r="B790" s="182" t="s">
        <v>985</v>
      </c>
      <c r="C790" s="484" t="s">
        <v>986</v>
      </c>
      <c r="D790" s="485" t="s">
        <v>1023</v>
      </c>
      <c r="E790" s="486"/>
      <c r="F790" s="487">
        <v>86</v>
      </c>
      <c r="G790" s="486"/>
      <c r="H790" s="486"/>
      <c r="I790" s="488"/>
    </row>
  </sheetData>
  <sheetProtection algorithmName="SHA-512" hashValue="BwLN9BnqK8AfqPMKVrqBKhFLGj+/9PINc/Sh1K03XTPpCd7fj71wWMHp3uPkIk/vmdd6SDgtrCpekawJAIxjIQ==" saltValue="Y7ehtZYJsviTYfXxZEZ6D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1.33203125" style="48" customWidth="1"/>
    <col min="6" max="6" width="15.83203125" style="5" customWidth="1"/>
    <col min="7" max="7" width="8.83203125" style="5"/>
    <col min="8" max="8" width="11" style="5" bestFit="1" customWidth="1"/>
    <col min="9"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99" t="s">
        <v>38</v>
      </c>
      <c r="B4" s="100" t="s">
        <v>8926</v>
      </c>
      <c r="C4" s="85"/>
      <c r="D4" s="101"/>
      <c r="E4" s="102"/>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110" t="s">
        <v>9</v>
      </c>
      <c r="B7" s="111" t="s">
        <v>5892</v>
      </c>
      <c r="C7" s="113"/>
      <c r="D7" s="111"/>
      <c r="E7" s="112"/>
      <c r="F7" s="2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E39</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x14ac:dyDescent="0.2">
      <c r="A25" s="119"/>
      <c r="F25" s="68"/>
    </row>
    <row r="26" spans="1:6" ht="15.75" x14ac:dyDescent="0.25">
      <c r="A26" s="1" t="s">
        <v>40</v>
      </c>
      <c r="B26" s="2"/>
      <c r="C26" s="2"/>
      <c r="D26" s="2"/>
      <c r="E26" s="3"/>
      <c r="F26" s="4"/>
    </row>
    <row r="27" spans="1:6" ht="15.75" x14ac:dyDescent="0.25">
      <c r="A27" s="78" t="s">
        <v>1</v>
      </c>
      <c r="B27" s="79" t="s">
        <v>2</v>
      </c>
      <c r="C27" s="80"/>
      <c r="D27" s="80"/>
      <c r="E27" s="81"/>
      <c r="F27" s="82"/>
    </row>
    <row r="28" spans="1:6" ht="15.75" x14ac:dyDescent="0.25">
      <c r="A28" s="83" t="s">
        <v>3</v>
      </c>
      <c r="B28" s="84" t="s">
        <v>9403</v>
      </c>
      <c r="C28" s="85"/>
      <c r="D28" s="85"/>
      <c r="E28" s="86"/>
      <c r="F28" s="87"/>
    </row>
    <row r="29" spans="1:6" ht="15.75" x14ac:dyDescent="0.25">
      <c r="A29" s="99" t="s">
        <v>38</v>
      </c>
      <c r="B29" s="100" t="s">
        <v>8926</v>
      </c>
      <c r="C29" s="85"/>
      <c r="D29" s="101"/>
      <c r="E29" s="102"/>
      <c r="F29" s="87"/>
    </row>
    <row r="30" spans="1:6" ht="12.75" x14ac:dyDescent="0.2">
      <c r="A30" s="88" t="s">
        <v>7</v>
      </c>
      <c r="B30" s="89" t="s">
        <v>5890</v>
      </c>
      <c r="C30" s="90"/>
      <c r="D30" s="89"/>
      <c r="E30" s="93"/>
      <c r="F30" s="92"/>
    </row>
    <row r="31" spans="1:6" ht="12.75" x14ac:dyDescent="0.2">
      <c r="A31" s="88" t="s">
        <v>9</v>
      </c>
      <c r="B31" s="89" t="s">
        <v>5892</v>
      </c>
      <c r="C31" s="90"/>
      <c r="D31" s="89"/>
      <c r="E31" s="93"/>
      <c r="F31" s="92"/>
    </row>
    <row r="32" spans="1:6" ht="15" x14ac:dyDescent="0.2">
      <c r="A32" s="95" t="s">
        <v>32</v>
      </c>
      <c r="B32" s="1252" t="s">
        <v>33</v>
      </c>
      <c r="C32" s="1253"/>
      <c r="D32" s="1254"/>
      <c r="E32" s="1264" t="s">
        <v>34</v>
      </c>
      <c r="F32" s="1264"/>
    </row>
    <row r="33" spans="1:22" s="40" customFormat="1" ht="20.100000000000001" customHeight="1" x14ac:dyDescent="0.2">
      <c r="A33" s="373" t="s">
        <v>1452</v>
      </c>
      <c r="B33" s="1265" t="s">
        <v>8927</v>
      </c>
      <c r="C33" s="1266"/>
      <c r="D33" s="1267"/>
      <c r="E33" s="1268">
        <f>'01_C_D.1.4.4.1_Z'!H9</f>
        <v>0</v>
      </c>
      <c r="F33" s="1269"/>
    </row>
    <row r="34" spans="1:22" s="40" customFormat="1" ht="20.100000000000001" customHeight="1" x14ac:dyDescent="0.2">
      <c r="A34" s="373" t="s">
        <v>1463</v>
      </c>
      <c r="B34" s="1265" t="s">
        <v>8928</v>
      </c>
      <c r="C34" s="1266"/>
      <c r="D34" s="1267"/>
      <c r="E34" s="1268">
        <f>'01_C_D.1.4.4.2_Z'!H9</f>
        <v>0</v>
      </c>
      <c r="F34" s="1269"/>
    </row>
    <row r="35" spans="1:22" s="40" customFormat="1" ht="20.100000000000001" customHeight="1" x14ac:dyDescent="0.2">
      <c r="A35" s="373" t="s">
        <v>2873</v>
      </c>
      <c r="B35" s="1265" t="s">
        <v>5579</v>
      </c>
      <c r="C35" s="1266"/>
      <c r="D35" s="1267"/>
      <c r="E35" s="1268">
        <f>'01_C_D.1.4.4.3_Z'!H9</f>
        <v>0</v>
      </c>
      <c r="F35" s="1269"/>
    </row>
    <row r="36" spans="1:22" s="40" customFormat="1" ht="20.100000000000001" customHeight="1" x14ac:dyDescent="0.2">
      <c r="A36" s="373" t="s">
        <v>2875</v>
      </c>
      <c r="B36" s="1265" t="s">
        <v>8929</v>
      </c>
      <c r="C36" s="1266"/>
      <c r="D36" s="1267"/>
      <c r="E36" s="1268">
        <f>'01_C_D.1.4.4.4_Z'!H9</f>
        <v>0</v>
      </c>
      <c r="F36" s="1269"/>
    </row>
    <row r="37" spans="1:22" s="40" customFormat="1" ht="20.100000000000001" customHeight="1" x14ac:dyDescent="0.2">
      <c r="A37" s="373" t="s">
        <v>2879</v>
      </c>
      <c r="B37" s="1265" t="s">
        <v>5622</v>
      </c>
      <c r="C37" s="1266"/>
      <c r="D37" s="1267"/>
      <c r="E37" s="1268">
        <f>'01_C_D.1.4.4.6_Z'!H9</f>
        <v>0</v>
      </c>
      <c r="F37" s="1269"/>
    </row>
    <row r="38" spans="1:22" s="40" customFormat="1" ht="20.100000000000001" customHeight="1" x14ac:dyDescent="0.2">
      <c r="A38" s="373" t="s">
        <v>11637</v>
      </c>
      <c r="B38" s="1265" t="s">
        <v>11638</v>
      </c>
      <c r="C38" s="1266"/>
      <c r="D38" s="1267"/>
      <c r="E38" s="1268">
        <f>'01_C_D.1.4.4.7_Z'!H9</f>
        <v>0</v>
      </c>
      <c r="F38" s="1269"/>
    </row>
    <row r="39" spans="1:22" s="56" customFormat="1" ht="24.95" customHeight="1" x14ac:dyDescent="0.2">
      <c r="A39" s="96" t="s">
        <v>79</v>
      </c>
      <c r="B39" s="97"/>
      <c r="C39" s="98"/>
      <c r="D39" s="98"/>
      <c r="E39" s="1250">
        <f>SUM(E33:F38)</f>
        <v>0</v>
      </c>
      <c r="F39" s="1251"/>
      <c r="G39" s="44"/>
      <c r="H39" s="44"/>
      <c r="I39" s="44"/>
      <c r="J39" s="44"/>
      <c r="K39" s="44"/>
      <c r="L39" s="44"/>
      <c r="M39" s="44"/>
      <c r="N39" s="44"/>
      <c r="O39" s="44"/>
      <c r="P39" s="44"/>
      <c r="Q39" s="44"/>
      <c r="R39" s="44"/>
      <c r="S39" s="44"/>
      <c r="T39" s="44"/>
      <c r="U39" s="44"/>
      <c r="V39" s="44"/>
    </row>
    <row r="45" spans="1:22" ht="15" x14ac:dyDescent="0.2">
      <c r="A45" s="183"/>
    </row>
    <row r="46" spans="1:22" ht="15" x14ac:dyDescent="0.2">
      <c r="A46" s="183"/>
    </row>
    <row r="47" spans="1:22" ht="15" x14ac:dyDescent="0.2">
      <c r="A47" s="183"/>
    </row>
    <row r="48" spans="1:22" ht="15" x14ac:dyDescent="0.2">
      <c r="A48" s="183"/>
    </row>
    <row r="49" spans="1:1" ht="15" x14ac:dyDescent="0.2">
      <c r="A49" s="183"/>
    </row>
    <row r="50" spans="1:1" ht="15" x14ac:dyDescent="0.2">
      <c r="A50" s="183"/>
    </row>
    <row r="51" spans="1:1" ht="15" x14ac:dyDescent="0.2">
      <c r="A51" s="183"/>
    </row>
    <row r="52" spans="1:1" ht="15" x14ac:dyDescent="0.2">
      <c r="A52" s="183"/>
    </row>
    <row r="53" spans="1:1" ht="15" x14ac:dyDescent="0.2">
      <c r="A53" s="183"/>
    </row>
  </sheetData>
  <sheetProtection algorithmName="SHA-512" hashValue="q5KLss+8D0a/zSxVF+Tu21JhQd7e9iQxfPjROy5OcxZXN/b177omD7b3zQ5TlJa8zPZogjPR+uvRCOE1g6wXpg==" saltValue="0XgBTMo6pi8jzXME4Ueey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8.16406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5534</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5534</v>
      </c>
      <c r="E8" s="348"/>
      <c r="F8" s="350"/>
      <c r="G8" s="350"/>
      <c r="H8" s="350">
        <f>H9</f>
        <v>0</v>
      </c>
      <c r="I8" s="276"/>
    </row>
    <row r="9" spans="1:29" s="46" customFormat="1" ht="24.95" customHeight="1" x14ac:dyDescent="0.25">
      <c r="A9" s="298"/>
      <c r="B9" s="351" t="s">
        <v>8930</v>
      </c>
      <c r="C9" s="352" t="s">
        <v>8931</v>
      </c>
      <c r="D9" s="352" t="s">
        <v>5536</v>
      </c>
      <c r="E9" s="353"/>
      <c r="F9" s="116"/>
      <c r="G9" s="116"/>
      <c r="H9" s="116">
        <f>SUM(H10:H207)</f>
        <v>0</v>
      </c>
      <c r="I9" s="277"/>
    </row>
    <row r="10" spans="1:29" s="46" customFormat="1" ht="24.95" customHeight="1" x14ac:dyDescent="0.25">
      <c r="A10" s="278">
        <v>1</v>
      </c>
      <c r="B10" s="278" t="s">
        <v>979</v>
      </c>
      <c r="C10" s="382"/>
      <c r="D10" s="280" t="s">
        <v>8932</v>
      </c>
      <c r="E10" s="281" t="s">
        <v>744</v>
      </c>
      <c r="F10" s="282">
        <v>2</v>
      </c>
      <c r="G10" s="67"/>
      <c r="H10" s="254">
        <f>ROUND(G10*F10,2)</f>
        <v>0</v>
      </c>
      <c r="I10" s="280"/>
    </row>
    <row r="11" spans="1:29" ht="24.95" customHeight="1" x14ac:dyDescent="0.2">
      <c r="A11" s="167">
        <v>2</v>
      </c>
      <c r="B11" s="167" t="s">
        <v>1145</v>
      </c>
      <c r="C11" s="168"/>
      <c r="D11" s="169" t="s">
        <v>8933</v>
      </c>
      <c r="E11" s="170" t="s">
        <v>744</v>
      </c>
      <c r="F11" s="171">
        <v>2</v>
      </c>
      <c r="G11" s="117"/>
      <c r="H11" s="172">
        <f>ROUND(G11*F11,2)</f>
        <v>0</v>
      </c>
      <c r="I11" s="169"/>
    </row>
    <row r="12" spans="1:29" s="526" customFormat="1" ht="12" x14ac:dyDescent="0.2">
      <c r="A12" s="175"/>
      <c r="B12" s="523" t="s">
        <v>8934</v>
      </c>
      <c r="C12" s="209"/>
      <c r="D12" s="524" t="s">
        <v>8935</v>
      </c>
      <c r="E12" s="209"/>
      <c r="F12" s="209"/>
      <c r="G12" s="209"/>
      <c r="H12" s="525"/>
      <c r="I12" s="385"/>
    </row>
    <row r="13" spans="1:29" s="526" customFormat="1" ht="12" x14ac:dyDescent="0.2">
      <c r="A13" s="175"/>
      <c r="B13" s="523" t="s">
        <v>8934</v>
      </c>
      <c r="C13" s="209"/>
      <c r="D13" s="524" t="s">
        <v>9113</v>
      </c>
      <c r="E13" s="209"/>
      <c r="F13" s="209"/>
      <c r="G13" s="209"/>
      <c r="H13" s="525"/>
      <c r="I13" s="385"/>
    </row>
    <row r="14" spans="1:29" s="46" customFormat="1" ht="24.95" customHeight="1" x14ac:dyDescent="0.25">
      <c r="A14" s="278">
        <v>3</v>
      </c>
      <c r="B14" s="278" t="s">
        <v>979</v>
      </c>
      <c r="C14" s="382"/>
      <c r="D14" s="280" t="s">
        <v>8937</v>
      </c>
      <c r="E14" s="281" t="s">
        <v>744</v>
      </c>
      <c r="F14" s="282">
        <v>2</v>
      </c>
      <c r="G14" s="67"/>
      <c r="H14" s="254">
        <f t="shared" ref="H14:H15" si="0">ROUND(G14*F14,2)</f>
        <v>0</v>
      </c>
      <c r="I14" s="412"/>
    </row>
    <row r="15" spans="1:29" ht="24.95" customHeight="1" x14ac:dyDescent="0.2">
      <c r="A15" s="167">
        <v>4</v>
      </c>
      <c r="B15" s="167" t="s">
        <v>1145</v>
      </c>
      <c r="C15" s="168"/>
      <c r="D15" s="169" t="s">
        <v>8938</v>
      </c>
      <c r="E15" s="170" t="s">
        <v>744</v>
      </c>
      <c r="F15" s="171">
        <v>2</v>
      </c>
      <c r="G15" s="117"/>
      <c r="H15" s="172">
        <f t="shared" si="0"/>
        <v>0</v>
      </c>
      <c r="I15" s="169"/>
    </row>
    <row r="16" spans="1:29" s="526" customFormat="1" ht="12" x14ac:dyDescent="0.2">
      <c r="A16" s="175"/>
      <c r="B16" s="523" t="s">
        <v>8934</v>
      </c>
      <c r="C16" s="209"/>
      <c r="D16" s="524" t="s">
        <v>8935</v>
      </c>
      <c r="E16" s="209"/>
      <c r="F16" s="209"/>
      <c r="G16" s="209"/>
      <c r="H16" s="525"/>
      <c r="I16" s="385"/>
    </row>
    <row r="17" spans="1:9" s="526" customFormat="1" ht="12" x14ac:dyDescent="0.2">
      <c r="A17" s="175"/>
      <c r="B17" s="523" t="s">
        <v>8934</v>
      </c>
      <c r="C17" s="209"/>
      <c r="D17" s="524" t="s">
        <v>9113</v>
      </c>
      <c r="E17" s="209"/>
      <c r="F17" s="209"/>
      <c r="G17" s="209"/>
      <c r="H17" s="525"/>
      <c r="I17" s="385"/>
    </row>
    <row r="18" spans="1:9" s="46" customFormat="1" ht="24.95" customHeight="1" x14ac:dyDescent="0.25">
      <c r="A18" s="278">
        <v>5</v>
      </c>
      <c r="B18" s="278" t="s">
        <v>979</v>
      </c>
      <c r="C18" s="382"/>
      <c r="D18" s="280" t="s">
        <v>8939</v>
      </c>
      <c r="E18" s="281" t="s">
        <v>744</v>
      </c>
      <c r="F18" s="282">
        <v>5</v>
      </c>
      <c r="G18" s="67"/>
      <c r="H18" s="254">
        <f t="shared" ref="H18:H19" si="1">ROUND(G18*F18,2)</f>
        <v>0</v>
      </c>
      <c r="I18" s="412"/>
    </row>
    <row r="19" spans="1:9" ht="24.95" customHeight="1" x14ac:dyDescent="0.2">
      <c r="A19" s="167">
        <v>6</v>
      </c>
      <c r="B19" s="167" t="s">
        <v>1145</v>
      </c>
      <c r="C19" s="168"/>
      <c r="D19" s="169" t="s">
        <v>8940</v>
      </c>
      <c r="E19" s="170" t="s">
        <v>744</v>
      </c>
      <c r="F19" s="171">
        <v>5</v>
      </c>
      <c r="G19" s="117"/>
      <c r="H19" s="172">
        <f t="shared" si="1"/>
        <v>0</v>
      </c>
      <c r="I19" s="169"/>
    </row>
    <row r="20" spans="1:9" s="526" customFormat="1" ht="12" x14ac:dyDescent="0.2">
      <c r="A20" s="175"/>
      <c r="B20" s="523" t="s">
        <v>8934</v>
      </c>
      <c r="C20" s="209"/>
      <c r="D20" s="524" t="s">
        <v>8935</v>
      </c>
      <c r="E20" s="209"/>
      <c r="F20" s="209"/>
      <c r="G20" s="209"/>
      <c r="H20" s="525"/>
      <c r="I20" s="385"/>
    </row>
    <row r="21" spans="1:9" s="526" customFormat="1" ht="12" x14ac:dyDescent="0.2">
      <c r="A21" s="175"/>
      <c r="B21" s="523" t="s">
        <v>8934</v>
      </c>
      <c r="C21" s="209"/>
      <c r="D21" s="524" t="s">
        <v>11639</v>
      </c>
      <c r="E21" s="209"/>
      <c r="F21" s="209"/>
      <c r="G21" s="209"/>
      <c r="H21" s="525"/>
      <c r="I21" s="385"/>
    </row>
    <row r="22" spans="1:9" s="46" customFormat="1" ht="24.95" customHeight="1" x14ac:dyDescent="0.25">
      <c r="A22" s="278">
        <v>7</v>
      </c>
      <c r="B22" s="278" t="s">
        <v>979</v>
      </c>
      <c r="C22" s="382"/>
      <c r="D22" s="280" t="s">
        <v>8942</v>
      </c>
      <c r="E22" s="281" t="s">
        <v>744</v>
      </c>
      <c r="F22" s="282">
        <v>1</v>
      </c>
      <c r="G22" s="67"/>
      <c r="H22" s="254">
        <f t="shared" ref="H22:H23" si="2">ROUND(G22*F22,2)</f>
        <v>0</v>
      </c>
      <c r="I22" s="412"/>
    </row>
    <row r="23" spans="1:9" ht="24.95" customHeight="1" x14ac:dyDescent="0.2">
      <c r="A23" s="167">
        <v>8</v>
      </c>
      <c r="B23" s="167" t="s">
        <v>1145</v>
      </c>
      <c r="C23" s="168"/>
      <c r="D23" s="169" t="s">
        <v>8943</v>
      </c>
      <c r="E23" s="170" t="s">
        <v>744</v>
      </c>
      <c r="F23" s="171">
        <v>1</v>
      </c>
      <c r="G23" s="117"/>
      <c r="H23" s="172">
        <f t="shared" si="2"/>
        <v>0</v>
      </c>
      <c r="I23" s="169"/>
    </row>
    <row r="24" spans="1:9" s="526" customFormat="1" ht="12" x14ac:dyDescent="0.2">
      <c r="A24" s="175"/>
      <c r="B24" s="523" t="s">
        <v>8934</v>
      </c>
      <c r="C24" s="209"/>
      <c r="D24" s="524" t="s">
        <v>8935</v>
      </c>
      <c r="E24" s="209"/>
      <c r="F24" s="209"/>
      <c r="G24" s="209"/>
      <c r="H24" s="525"/>
      <c r="I24" s="385"/>
    </row>
    <row r="25" spans="1:9" s="526" customFormat="1" ht="12" x14ac:dyDescent="0.2">
      <c r="A25" s="175"/>
      <c r="B25" s="523" t="s">
        <v>8934</v>
      </c>
      <c r="C25" s="209"/>
      <c r="D25" s="524" t="s">
        <v>8936</v>
      </c>
      <c r="E25" s="209"/>
      <c r="F25" s="209"/>
      <c r="G25" s="209"/>
      <c r="H25" s="525"/>
      <c r="I25" s="385"/>
    </row>
    <row r="26" spans="1:9" s="46" customFormat="1" ht="24.95" customHeight="1" x14ac:dyDescent="0.25">
      <c r="A26" s="278">
        <v>9</v>
      </c>
      <c r="B26" s="278" t="s">
        <v>979</v>
      </c>
      <c r="C26" s="382"/>
      <c r="D26" s="280" t="s">
        <v>8944</v>
      </c>
      <c r="E26" s="281" t="s">
        <v>744</v>
      </c>
      <c r="F26" s="282">
        <v>3</v>
      </c>
      <c r="G26" s="67"/>
      <c r="H26" s="254">
        <f t="shared" ref="H26:H27" si="3">ROUND(G26*F26,2)</f>
        <v>0</v>
      </c>
      <c r="I26" s="412"/>
    </row>
    <row r="27" spans="1:9" ht="24.95" customHeight="1" x14ac:dyDescent="0.2">
      <c r="A27" s="167">
        <v>10</v>
      </c>
      <c r="B27" s="167" t="s">
        <v>1145</v>
      </c>
      <c r="C27" s="168"/>
      <c r="D27" s="169" t="s">
        <v>8945</v>
      </c>
      <c r="E27" s="170" t="s">
        <v>744</v>
      </c>
      <c r="F27" s="171">
        <v>3</v>
      </c>
      <c r="G27" s="117"/>
      <c r="H27" s="172">
        <f t="shared" si="3"/>
        <v>0</v>
      </c>
      <c r="I27" s="169"/>
    </row>
    <row r="28" spans="1:9" s="526" customFormat="1" ht="12" x14ac:dyDescent="0.2">
      <c r="A28" s="175"/>
      <c r="B28" s="523" t="s">
        <v>8934</v>
      </c>
      <c r="C28" s="209"/>
      <c r="D28" s="524" t="s">
        <v>8935</v>
      </c>
      <c r="E28" s="209"/>
      <c r="F28" s="209"/>
      <c r="G28" s="209"/>
      <c r="H28" s="525"/>
      <c r="I28" s="385"/>
    </row>
    <row r="29" spans="1:9" s="526" customFormat="1" ht="12" x14ac:dyDescent="0.2">
      <c r="A29" s="175"/>
      <c r="B29" s="523" t="s">
        <v>8934</v>
      </c>
      <c r="C29" s="209"/>
      <c r="D29" s="524" t="s">
        <v>8946</v>
      </c>
      <c r="E29" s="209"/>
      <c r="F29" s="209"/>
      <c r="G29" s="209"/>
      <c r="H29" s="525"/>
      <c r="I29" s="385"/>
    </row>
    <row r="30" spans="1:9" s="46" customFormat="1" ht="24.95" customHeight="1" x14ac:dyDescent="0.25">
      <c r="A30" s="278">
        <v>11</v>
      </c>
      <c r="B30" s="278" t="s">
        <v>979</v>
      </c>
      <c r="C30" s="382"/>
      <c r="D30" s="280" t="s">
        <v>8947</v>
      </c>
      <c r="E30" s="281" t="s">
        <v>744</v>
      </c>
      <c r="F30" s="282">
        <v>3</v>
      </c>
      <c r="G30" s="67"/>
      <c r="H30" s="254">
        <f t="shared" ref="H30:H31" si="4">ROUND(G30*F30,2)</f>
        <v>0</v>
      </c>
      <c r="I30" s="412"/>
    </row>
    <row r="31" spans="1:9" ht="24.95" customHeight="1" x14ac:dyDescent="0.2">
      <c r="A31" s="167">
        <v>12</v>
      </c>
      <c r="B31" s="167" t="s">
        <v>1145</v>
      </c>
      <c r="C31" s="168"/>
      <c r="D31" s="169" t="s">
        <v>8948</v>
      </c>
      <c r="E31" s="170" t="s">
        <v>744</v>
      </c>
      <c r="F31" s="171">
        <v>3</v>
      </c>
      <c r="G31" s="117"/>
      <c r="H31" s="172">
        <f t="shared" si="4"/>
        <v>0</v>
      </c>
      <c r="I31" s="169"/>
    </row>
    <row r="32" spans="1:9" s="526" customFormat="1" ht="12" x14ac:dyDescent="0.2">
      <c r="A32" s="175"/>
      <c r="B32" s="523" t="s">
        <v>8934</v>
      </c>
      <c r="C32" s="209"/>
      <c r="D32" s="524" t="s">
        <v>8935</v>
      </c>
      <c r="E32" s="209"/>
      <c r="F32" s="209"/>
      <c r="G32" s="209"/>
      <c r="H32" s="525"/>
      <c r="I32" s="385"/>
    </row>
    <row r="33" spans="1:9" s="526" customFormat="1" ht="12" x14ac:dyDescent="0.2">
      <c r="A33" s="175"/>
      <c r="B33" s="523" t="s">
        <v>8934</v>
      </c>
      <c r="C33" s="209"/>
      <c r="D33" s="524" t="s">
        <v>8946</v>
      </c>
      <c r="E33" s="209"/>
      <c r="F33" s="209"/>
      <c r="G33" s="209"/>
      <c r="H33" s="525"/>
      <c r="I33" s="385"/>
    </row>
    <row r="34" spans="1:9" s="46" customFormat="1" ht="24.95" customHeight="1" x14ac:dyDescent="0.25">
      <c r="A34" s="278">
        <v>13</v>
      </c>
      <c r="B34" s="278" t="s">
        <v>979</v>
      </c>
      <c r="C34" s="382"/>
      <c r="D34" s="280" t="s">
        <v>8949</v>
      </c>
      <c r="E34" s="281" t="s">
        <v>744</v>
      </c>
      <c r="F34" s="282">
        <v>2</v>
      </c>
      <c r="G34" s="67"/>
      <c r="H34" s="254">
        <f t="shared" ref="H34:H35" si="5">ROUND(G34*F34,2)</f>
        <v>0</v>
      </c>
      <c r="I34" s="412"/>
    </row>
    <row r="35" spans="1:9" ht="24.95" customHeight="1" x14ac:dyDescent="0.2">
      <c r="A35" s="167">
        <v>14</v>
      </c>
      <c r="B35" s="167" t="s">
        <v>1145</v>
      </c>
      <c r="C35" s="168"/>
      <c r="D35" s="169" t="s">
        <v>8950</v>
      </c>
      <c r="E35" s="170" t="s">
        <v>744</v>
      </c>
      <c r="F35" s="171">
        <v>2</v>
      </c>
      <c r="G35" s="117"/>
      <c r="H35" s="172">
        <f t="shared" si="5"/>
        <v>0</v>
      </c>
      <c r="I35" s="169"/>
    </row>
    <row r="36" spans="1:9" s="526" customFormat="1" ht="12" x14ac:dyDescent="0.2">
      <c r="A36" s="175"/>
      <c r="B36" s="523" t="s">
        <v>8934</v>
      </c>
      <c r="C36" s="209"/>
      <c r="D36" s="524" t="s">
        <v>8935</v>
      </c>
      <c r="E36" s="209"/>
      <c r="F36" s="209"/>
      <c r="G36" s="209"/>
      <c r="H36" s="525"/>
      <c r="I36" s="385"/>
    </row>
    <row r="37" spans="1:9" s="526" customFormat="1" ht="12" x14ac:dyDescent="0.2">
      <c r="A37" s="175"/>
      <c r="B37" s="523" t="s">
        <v>8934</v>
      </c>
      <c r="C37" s="209"/>
      <c r="D37" s="524" t="s">
        <v>9113</v>
      </c>
      <c r="E37" s="209"/>
      <c r="F37" s="209"/>
      <c r="G37" s="209"/>
      <c r="H37" s="525"/>
      <c r="I37" s="385"/>
    </row>
    <row r="38" spans="1:9" s="46" customFormat="1" ht="24.95" customHeight="1" x14ac:dyDescent="0.25">
      <c r="A38" s="278">
        <v>15</v>
      </c>
      <c r="B38" s="278" t="s">
        <v>979</v>
      </c>
      <c r="C38" s="382"/>
      <c r="D38" s="280" t="s">
        <v>8951</v>
      </c>
      <c r="E38" s="281" t="s">
        <v>744</v>
      </c>
      <c r="F38" s="282">
        <v>2</v>
      </c>
      <c r="G38" s="67"/>
      <c r="H38" s="254">
        <f t="shared" ref="H38:H39" si="6">ROUND(G38*F38,2)</f>
        <v>0</v>
      </c>
      <c r="I38" s="412"/>
    </row>
    <row r="39" spans="1:9" ht="24.95" customHeight="1" x14ac:dyDescent="0.2">
      <c r="A39" s="167">
        <v>16</v>
      </c>
      <c r="B39" s="167" t="s">
        <v>1145</v>
      </c>
      <c r="C39" s="168"/>
      <c r="D39" s="169" t="s">
        <v>8952</v>
      </c>
      <c r="E39" s="170" t="s">
        <v>744</v>
      </c>
      <c r="F39" s="171">
        <v>2</v>
      </c>
      <c r="G39" s="117"/>
      <c r="H39" s="172">
        <f t="shared" si="6"/>
        <v>0</v>
      </c>
      <c r="I39" s="169"/>
    </row>
    <row r="40" spans="1:9" s="526" customFormat="1" ht="12" x14ac:dyDescent="0.2">
      <c r="A40" s="175"/>
      <c r="B40" s="523" t="s">
        <v>8934</v>
      </c>
      <c r="C40" s="209"/>
      <c r="D40" s="524" t="s">
        <v>8935</v>
      </c>
      <c r="E40" s="209"/>
      <c r="F40" s="209"/>
      <c r="G40" s="209"/>
      <c r="H40" s="525"/>
      <c r="I40" s="385"/>
    </row>
    <row r="41" spans="1:9" s="526" customFormat="1" ht="12" x14ac:dyDescent="0.2">
      <c r="A41" s="175"/>
      <c r="B41" s="523" t="s">
        <v>8934</v>
      </c>
      <c r="C41" s="209"/>
      <c r="D41" s="524" t="s">
        <v>9113</v>
      </c>
      <c r="E41" s="209"/>
      <c r="F41" s="209"/>
      <c r="G41" s="209"/>
      <c r="H41" s="525"/>
      <c r="I41" s="385"/>
    </row>
    <row r="42" spans="1:9" s="46" customFormat="1" ht="24.95" customHeight="1" x14ac:dyDescent="0.25">
      <c r="A42" s="278">
        <v>17</v>
      </c>
      <c r="B42" s="278" t="s">
        <v>979</v>
      </c>
      <c r="C42" s="382"/>
      <c r="D42" s="280" t="s">
        <v>8953</v>
      </c>
      <c r="E42" s="281" t="s">
        <v>744</v>
      </c>
      <c r="F42" s="282">
        <v>16</v>
      </c>
      <c r="G42" s="67"/>
      <c r="H42" s="254">
        <f t="shared" ref="H42:H43" si="7">ROUND(G42*F42,2)</f>
        <v>0</v>
      </c>
      <c r="I42" s="412"/>
    </row>
    <row r="43" spans="1:9" ht="24.95" customHeight="1" x14ac:dyDescent="0.2">
      <c r="A43" s="167">
        <v>18</v>
      </c>
      <c r="B43" s="167" t="s">
        <v>1145</v>
      </c>
      <c r="C43" s="168"/>
      <c r="D43" s="169" t="s">
        <v>8954</v>
      </c>
      <c r="E43" s="170" t="s">
        <v>744</v>
      </c>
      <c r="F43" s="171">
        <v>16</v>
      </c>
      <c r="G43" s="117"/>
      <c r="H43" s="172">
        <f t="shared" si="7"/>
        <v>0</v>
      </c>
      <c r="I43" s="169"/>
    </row>
    <row r="44" spans="1:9" s="526" customFormat="1" ht="12" x14ac:dyDescent="0.2">
      <c r="A44" s="175"/>
      <c r="B44" s="523" t="s">
        <v>8934</v>
      </c>
      <c r="C44" s="209"/>
      <c r="D44" s="524" t="s">
        <v>8935</v>
      </c>
      <c r="E44" s="209"/>
      <c r="F44" s="209"/>
      <c r="G44" s="209"/>
      <c r="H44" s="525"/>
      <c r="I44" s="385"/>
    </row>
    <row r="45" spans="1:9" s="526" customFormat="1" ht="12" x14ac:dyDescent="0.2">
      <c r="A45" s="175"/>
      <c r="B45" s="523" t="s">
        <v>8934</v>
      </c>
      <c r="C45" s="209"/>
      <c r="D45" s="524" t="s">
        <v>11640</v>
      </c>
      <c r="E45" s="209"/>
      <c r="F45" s="209"/>
      <c r="G45" s="209"/>
      <c r="H45" s="525"/>
      <c r="I45" s="385"/>
    </row>
    <row r="46" spans="1:9" s="46" customFormat="1" ht="24.95" customHeight="1" x14ac:dyDescent="0.25">
      <c r="A46" s="278">
        <v>19</v>
      </c>
      <c r="B46" s="278" t="s">
        <v>979</v>
      </c>
      <c r="C46" s="382"/>
      <c r="D46" s="280" t="s">
        <v>8955</v>
      </c>
      <c r="E46" s="281" t="s">
        <v>744</v>
      </c>
      <c r="F46" s="282">
        <v>1</v>
      </c>
      <c r="G46" s="67"/>
      <c r="H46" s="254">
        <f t="shared" ref="H46:H47" si="8">ROUND(G46*F46,2)</f>
        <v>0</v>
      </c>
      <c r="I46" s="412"/>
    </row>
    <row r="47" spans="1:9" ht="24.95" customHeight="1" x14ac:dyDescent="0.2">
      <c r="A47" s="167">
        <v>20</v>
      </c>
      <c r="B47" s="167" t="s">
        <v>1145</v>
      </c>
      <c r="C47" s="168"/>
      <c r="D47" s="169" t="s">
        <v>11641</v>
      </c>
      <c r="E47" s="170" t="s">
        <v>744</v>
      </c>
      <c r="F47" s="171">
        <v>1</v>
      </c>
      <c r="G47" s="117"/>
      <c r="H47" s="172">
        <f t="shared" si="8"/>
        <v>0</v>
      </c>
      <c r="I47" s="169"/>
    </row>
    <row r="48" spans="1:9" s="526" customFormat="1" ht="12" x14ac:dyDescent="0.2">
      <c r="A48" s="175"/>
      <c r="B48" s="523" t="s">
        <v>8934</v>
      </c>
      <c r="C48" s="209"/>
      <c r="D48" s="524" t="s">
        <v>8935</v>
      </c>
      <c r="E48" s="209"/>
      <c r="F48" s="209"/>
      <c r="G48" s="209"/>
      <c r="H48" s="525"/>
      <c r="I48" s="385"/>
    </row>
    <row r="49" spans="1:9" s="526" customFormat="1" ht="12.6" customHeight="1" x14ac:dyDescent="0.2">
      <c r="A49" s="175"/>
      <c r="B49" s="523" t="s">
        <v>8934</v>
      </c>
      <c r="C49" s="209"/>
      <c r="D49" s="524" t="s">
        <v>8936</v>
      </c>
      <c r="E49" s="209"/>
      <c r="F49" s="209"/>
      <c r="G49" s="209"/>
      <c r="H49" s="525"/>
      <c r="I49" s="385"/>
    </row>
    <row r="50" spans="1:9" s="46" customFormat="1" ht="24.95" customHeight="1" x14ac:dyDescent="0.25">
      <c r="A50" s="278">
        <v>21</v>
      </c>
      <c r="B50" s="278" t="s">
        <v>979</v>
      </c>
      <c r="C50" s="382"/>
      <c r="D50" s="280" t="s">
        <v>11642</v>
      </c>
      <c r="E50" s="281" t="s">
        <v>721</v>
      </c>
      <c r="F50" s="282">
        <v>1</v>
      </c>
      <c r="G50" s="67"/>
      <c r="H50" s="254">
        <f t="shared" ref="H50:H51" si="9">ROUND(G50*F50,2)</f>
        <v>0</v>
      </c>
      <c r="I50" s="412"/>
    </row>
    <row r="51" spans="1:9" ht="24.95" customHeight="1" x14ac:dyDescent="0.2">
      <c r="A51" s="167">
        <v>22</v>
      </c>
      <c r="B51" s="167" t="s">
        <v>1145</v>
      </c>
      <c r="C51" s="168"/>
      <c r="D51" s="169" t="s">
        <v>8959</v>
      </c>
      <c r="E51" s="170" t="s">
        <v>721</v>
      </c>
      <c r="F51" s="171">
        <v>1</v>
      </c>
      <c r="G51" s="117"/>
      <c r="H51" s="172">
        <f t="shared" si="9"/>
        <v>0</v>
      </c>
      <c r="I51" s="169"/>
    </row>
    <row r="52" spans="1:9" s="526" customFormat="1" ht="12.6" customHeight="1" x14ac:dyDescent="0.2">
      <c r="A52" s="175"/>
      <c r="B52" s="523" t="s">
        <v>1079</v>
      </c>
      <c r="C52" s="209"/>
      <c r="D52" s="524" t="s">
        <v>8960</v>
      </c>
      <c r="E52" s="209"/>
      <c r="F52" s="209"/>
      <c r="G52" s="209"/>
      <c r="H52" s="525"/>
      <c r="I52" s="385"/>
    </row>
    <row r="53" spans="1:9" s="526" customFormat="1" ht="12" x14ac:dyDescent="0.2">
      <c r="A53" s="175"/>
      <c r="B53" s="523" t="s">
        <v>8934</v>
      </c>
      <c r="C53" s="209"/>
      <c r="D53" s="524" t="s">
        <v>8935</v>
      </c>
      <c r="E53" s="209"/>
      <c r="F53" s="209"/>
      <c r="G53" s="209"/>
      <c r="H53" s="525"/>
      <c r="I53" s="385"/>
    </row>
    <row r="54" spans="1:9" s="526" customFormat="1" ht="12" x14ac:dyDescent="0.2">
      <c r="A54" s="175"/>
      <c r="B54" s="523" t="s">
        <v>8934</v>
      </c>
      <c r="C54" s="209"/>
      <c r="D54" s="524" t="s">
        <v>8936</v>
      </c>
      <c r="E54" s="209"/>
      <c r="F54" s="209"/>
      <c r="G54" s="209"/>
      <c r="H54" s="525"/>
      <c r="I54" s="385"/>
    </row>
    <row r="55" spans="1:9" s="46" customFormat="1" ht="24.95" customHeight="1" x14ac:dyDescent="0.25">
      <c r="A55" s="278">
        <v>23</v>
      </c>
      <c r="B55" s="278" t="s">
        <v>979</v>
      </c>
      <c r="C55" s="382"/>
      <c r="D55" s="280" t="s">
        <v>8961</v>
      </c>
      <c r="E55" s="281" t="s">
        <v>744</v>
      </c>
      <c r="F55" s="282">
        <v>24</v>
      </c>
      <c r="G55" s="67"/>
      <c r="H55" s="254">
        <f t="shared" ref="H55:H56" si="10">ROUND(G55*F55,2)</f>
        <v>0</v>
      </c>
      <c r="I55" s="412"/>
    </row>
    <row r="56" spans="1:9" ht="24.95" customHeight="1" x14ac:dyDescent="0.2">
      <c r="A56" s="167">
        <v>24</v>
      </c>
      <c r="B56" s="167" t="s">
        <v>1145</v>
      </c>
      <c r="C56" s="168"/>
      <c r="D56" s="169" t="s">
        <v>8962</v>
      </c>
      <c r="E56" s="170" t="s">
        <v>744</v>
      </c>
      <c r="F56" s="171">
        <v>24</v>
      </c>
      <c r="G56" s="117"/>
      <c r="H56" s="172">
        <f t="shared" si="10"/>
        <v>0</v>
      </c>
      <c r="I56" s="169"/>
    </row>
    <row r="57" spans="1:9" s="526" customFormat="1" ht="12" x14ac:dyDescent="0.2">
      <c r="A57" s="175"/>
      <c r="B57" s="523" t="s">
        <v>8934</v>
      </c>
      <c r="C57" s="209"/>
      <c r="D57" s="524" t="s">
        <v>8935</v>
      </c>
      <c r="E57" s="209"/>
      <c r="F57" s="209"/>
      <c r="G57" s="209"/>
      <c r="H57" s="525"/>
      <c r="I57" s="385"/>
    </row>
    <row r="58" spans="1:9" s="526" customFormat="1" ht="12" x14ac:dyDescent="0.2">
      <c r="A58" s="175"/>
      <c r="B58" s="523" t="s">
        <v>8934</v>
      </c>
      <c r="C58" s="209"/>
      <c r="D58" s="524" t="s">
        <v>11643</v>
      </c>
      <c r="E58" s="209"/>
      <c r="F58" s="209"/>
      <c r="G58" s="209"/>
      <c r="H58" s="525"/>
      <c r="I58" s="385"/>
    </row>
    <row r="59" spans="1:9" s="46" customFormat="1" ht="24.95" customHeight="1" x14ac:dyDescent="0.25">
      <c r="A59" s="278">
        <v>25</v>
      </c>
      <c r="B59" s="278" t="s">
        <v>979</v>
      </c>
      <c r="C59" s="382"/>
      <c r="D59" s="280" t="s">
        <v>8964</v>
      </c>
      <c r="E59" s="281" t="s">
        <v>744</v>
      </c>
      <c r="F59" s="282">
        <v>30</v>
      </c>
      <c r="G59" s="67"/>
      <c r="H59" s="254">
        <f t="shared" ref="H59:H60" si="11">ROUND(G59*F59,2)</f>
        <v>0</v>
      </c>
      <c r="I59" s="412"/>
    </row>
    <row r="60" spans="1:9" ht="24.95" customHeight="1" x14ac:dyDescent="0.2">
      <c r="A60" s="167">
        <v>26</v>
      </c>
      <c r="B60" s="167" t="s">
        <v>1145</v>
      </c>
      <c r="C60" s="168"/>
      <c r="D60" s="169" t="s">
        <v>8965</v>
      </c>
      <c r="E60" s="170" t="s">
        <v>744</v>
      </c>
      <c r="F60" s="171">
        <v>30</v>
      </c>
      <c r="G60" s="117"/>
      <c r="H60" s="172">
        <f t="shared" si="11"/>
        <v>0</v>
      </c>
      <c r="I60" s="169"/>
    </row>
    <row r="61" spans="1:9" s="526" customFormat="1" ht="12" x14ac:dyDescent="0.2">
      <c r="A61" s="175"/>
      <c r="B61" s="523" t="s">
        <v>8934</v>
      </c>
      <c r="C61" s="209"/>
      <c r="D61" s="524" t="s">
        <v>8935</v>
      </c>
      <c r="E61" s="209"/>
      <c r="F61" s="209"/>
      <c r="G61" s="209"/>
      <c r="H61" s="525"/>
      <c r="I61" s="385"/>
    </row>
    <row r="62" spans="1:9" s="526" customFormat="1" ht="12" x14ac:dyDescent="0.2">
      <c r="A62" s="175"/>
      <c r="B62" s="523" t="s">
        <v>8934</v>
      </c>
      <c r="C62" s="209"/>
      <c r="D62" s="524" t="s">
        <v>11644</v>
      </c>
      <c r="E62" s="209"/>
      <c r="F62" s="209"/>
      <c r="G62" s="209"/>
      <c r="H62" s="525"/>
      <c r="I62" s="385"/>
    </row>
    <row r="63" spans="1:9" s="46" customFormat="1" ht="24.95" customHeight="1" x14ac:dyDescent="0.25">
      <c r="A63" s="278">
        <v>27</v>
      </c>
      <c r="B63" s="278" t="s">
        <v>979</v>
      </c>
      <c r="C63" s="382"/>
      <c r="D63" s="280" t="s">
        <v>8967</v>
      </c>
      <c r="E63" s="281" t="s">
        <v>744</v>
      </c>
      <c r="F63" s="282">
        <v>4</v>
      </c>
      <c r="G63" s="67"/>
      <c r="H63" s="254">
        <f t="shared" ref="H63:H64" si="12">ROUND(G63*F63,2)</f>
        <v>0</v>
      </c>
      <c r="I63" s="412"/>
    </row>
    <row r="64" spans="1:9" ht="24.95" customHeight="1" x14ac:dyDescent="0.2">
      <c r="A64" s="167">
        <v>28</v>
      </c>
      <c r="B64" s="167" t="s">
        <v>1145</v>
      </c>
      <c r="C64" s="168"/>
      <c r="D64" s="169" t="s">
        <v>8968</v>
      </c>
      <c r="E64" s="170" t="s">
        <v>744</v>
      </c>
      <c r="F64" s="171">
        <v>4</v>
      </c>
      <c r="G64" s="117"/>
      <c r="H64" s="172">
        <f t="shared" si="12"/>
        <v>0</v>
      </c>
      <c r="I64" s="169"/>
    </row>
    <row r="65" spans="1:9" s="526" customFormat="1" ht="12" x14ac:dyDescent="0.2">
      <c r="A65" s="175"/>
      <c r="B65" s="523" t="s">
        <v>8934</v>
      </c>
      <c r="C65" s="209"/>
      <c r="D65" s="524" t="s">
        <v>8935</v>
      </c>
      <c r="E65" s="209"/>
      <c r="F65" s="209"/>
      <c r="G65" s="209"/>
      <c r="H65" s="525"/>
      <c r="I65" s="385"/>
    </row>
    <row r="66" spans="1:9" s="526" customFormat="1" ht="12" x14ac:dyDescent="0.2">
      <c r="A66" s="175"/>
      <c r="B66" s="523" t="s">
        <v>8934</v>
      </c>
      <c r="C66" s="209"/>
      <c r="D66" s="524">
        <v>4</v>
      </c>
      <c r="E66" s="209"/>
      <c r="F66" s="209"/>
      <c r="G66" s="209"/>
      <c r="H66" s="525"/>
      <c r="I66" s="385"/>
    </row>
    <row r="67" spans="1:9" s="46" customFormat="1" ht="24.95" customHeight="1" x14ac:dyDescent="0.25">
      <c r="A67" s="278">
        <v>29</v>
      </c>
      <c r="B67" s="278" t="s">
        <v>979</v>
      </c>
      <c r="C67" s="382"/>
      <c r="D67" s="280" t="s">
        <v>8969</v>
      </c>
      <c r="E67" s="281" t="s">
        <v>744</v>
      </c>
      <c r="F67" s="282">
        <v>1</v>
      </c>
      <c r="G67" s="67"/>
      <c r="H67" s="254">
        <f t="shared" ref="H67:H68" si="13">ROUND(G67*F67,2)</f>
        <v>0</v>
      </c>
      <c r="I67" s="412"/>
    </row>
    <row r="68" spans="1:9" ht="24.95" customHeight="1" x14ac:dyDescent="0.2">
      <c r="A68" s="167">
        <v>30</v>
      </c>
      <c r="B68" s="167" t="s">
        <v>1145</v>
      </c>
      <c r="C68" s="168"/>
      <c r="D68" s="169" t="s">
        <v>8970</v>
      </c>
      <c r="E68" s="170" t="s">
        <v>744</v>
      </c>
      <c r="F68" s="171">
        <v>1</v>
      </c>
      <c r="G68" s="117"/>
      <c r="H68" s="172">
        <f t="shared" si="13"/>
        <v>0</v>
      </c>
      <c r="I68" s="169"/>
    </row>
    <row r="69" spans="1:9" s="526" customFormat="1" ht="12" x14ac:dyDescent="0.2">
      <c r="A69" s="175"/>
      <c r="B69" s="523" t="s">
        <v>8934</v>
      </c>
      <c r="C69" s="209"/>
      <c r="D69" s="524" t="s">
        <v>8935</v>
      </c>
      <c r="E69" s="209"/>
      <c r="F69" s="209"/>
      <c r="G69" s="209"/>
      <c r="H69" s="525"/>
      <c r="I69" s="385"/>
    </row>
    <row r="70" spans="1:9" s="526" customFormat="1" ht="12" x14ac:dyDescent="0.2">
      <c r="A70" s="175"/>
      <c r="B70" s="523" t="s">
        <v>8934</v>
      </c>
      <c r="C70" s="209"/>
      <c r="D70" s="524" t="s">
        <v>8936</v>
      </c>
      <c r="E70" s="209"/>
      <c r="F70" s="209"/>
      <c r="G70" s="209"/>
      <c r="H70" s="525"/>
      <c r="I70" s="385"/>
    </row>
    <row r="71" spans="1:9" s="46" customFormat="1" ht="60" x14ac:dyDescent="0.25">
      <c r="A71" s="278">
        <v>31</v>
      </c>
      <c r="B71" s="278" t="s">
        <v>979</v>
      </c>
      <c r="C71" s="382"/>
      <c r="D71" s="280" t="s">
        <v>8971</v>
      </c>
      <c r="E71" s="281" t="s">
        <v>744</v>
      </c>
      <c r="F71" s="282">
        <v>2</v>
      </c>
      <c r="G71" s="67"/>
      <c r="H71" s="254">
        <f t="shared" ref="H71:H72" si="14">ROUND(G71*F71,2)</f>
        <v>0</v>
      </c>
      <c r="I71" s="412"/>
    </row>
    <row r="72" spans="1:9" ht="24.95" customHeight="1" x14ac:dyDescent="0.2">
      <c r="A72" s="167">
        <v>32</v>
      </c>
      <c r="B72" s="167" t="s">
        <v>1145</v>
      </c>
      <c r="C72" s="168"/>
      <c r="D72" s="169" t="s">
        <v>8972</v>
      </c>
      <c r="E72" s="170" t="s">
        <v>744</v>
      </c>
      <c r="F72" s="171">
        <v>2</v>
      </c>
      <c r="G72" s="117"/>
      <c r="H72" s="172">
        <f t="shared" si="14"/>
        <v>0</v>
      </c>
      <c r="I72" s="169"/>
    </row>
    <row r="73" spans="1:9" s="526" customFormat="1" ht="409.5" x14ac:dyDescent="0.2">
      <c r="A73" s="175"/>
      <c r="B73" s="523" t="s">
        <v>2912</v>
      </c>
      <c r="C73" s="209"/>
      <c r="D73" s="524" t="s">
        <v>8973</v>
      </c>
      <c r="E73" s="209"/>
      <c r="F73" s="209"/>
      <c r="G73" s="209"/>
      <c r="H73" s="525"/>
      <c r="I73" s="385"/>
    </row>
    <row r="74" spans="1:9" s="526" customFormat="1" ht="12" x14ac:dyDescent="0.2">
      <c r="A74" s="175"/>
      <c r="B74" s="523" t="s">
        <v>8934</v>
      </c>
      <c r="C74" s="209"/>
      <c r="D74" s="524" t="s">
        <v>8935</v>
      </c>
      <c r="E74" s="209"/>
      <c r="F74" s="209"/>
      <c r="G74" s="209"/>
      <c r="H74" s="525"/>
      <c r="I74" s="385"/>
    </row>
    <row r="75" spans="1:9" s="526" customFormat="1" ht="12" x14ac:dyDescent="0.2">
      <c r="A75" s="175"/>
      <c r="B75" s="523" t="s">
        <v>8934</v>
      </c>
      <c r="C75" s="209"/>
      <c r="D75" s="524" t="s">
        <v>9113</v>
      </c>
      <c r="E75" s="209"/>
      <c r="F75" s="209"/>
      <c r="G75" s="209"/>
      <c r="H75" s="525"/>
      <c r="I75" s="385"/>
    </row>
    <row r="76" spans="1:9" s="46" customFormat="1" ht="60" x14ac:dyDescent="0.25">
      <c r="A76" s="278">
        <v>33</v>
      </c>
      <c r="B76" s="278" t="s">
        <v>979</v>
      </c>
      <c r="C76" s="382"/>
      <c r="D76" s="280" t="s">
        <v>8974</v>
      </c>
      <c r="E76" s="281" t="s">
        <v>744</v>
      </c>
      <c r="F76" s="282">
        <v>1</v>
      </c>
      <c r="G76" s="67"/>
      <c r="H76" s="254">
        <f t="shared" ref="H76:H77" si="15">ROUND(G76*F76,2)</f>
        <v>0</v>
      </c>
      <c r="I76" s="412"/>
    </row>
    <row r="77" spans="1:9" ht="24.95" customHeight="1" x14ac:dyDescent="0.2">
      <c r="A77" s="167">
        <v>34</v>
      </c>
      <c r="B77" s="167" t="s">
        <v>1145</v>
      </c>
      <c r="C77" s="168"/>
      <c r="D77" s="169" t="s">
        <v>8975</v>
      </c>
      <c r="E77" s="170" t="s">
        <v>744</v>
      </c>
      <c r="F77" s="171">
        <v>1</v>
      </c>
      <c r="G77" s="117"/>
      <c r="H77" s="172">
        <f t="shared" si="15"/>
        <v>0</v>
      </c>
      <c r="I77" s="169"/>
    </row>
    <row r="78" spans="1:9" s="46" customFormat="1" ht="409.5" x14ac:dyDescent="0.25">
      <c r="A78" s="175"/>
      <c r="B78" s="523" t="s">
        <v>2912</v>
      </c>
      <c r="C78" s="209"/>
      <c r="D78" s="524" t="s">
        <v>8976</v>
      </c>
      <c r="E78" s="209"/>
      <c r="F78" s="209"/>
      <c r="G78" s="209"/>
      <c r="H78" s="525"/>
      <c r="I78" s="385"/>
    </row>
    <row r="79" spans="1:9" s="46" customFormat="1" ht="15" x14ac:dyDescent="0.25">
      <c r="A79" s="175"/>
      <c r="B79" s="523" t="s">
        <v>8934</v>
      </c>
      <c r="C79" s="209"/>
      <c r="D79" s="524" t="s">
        <v>8935</v>
      </c>
      <c r="E79" s="209"/>
      <c r="F79" s="209"/>
      <c r="G79" s="209"/>
      <c r="H79" s="525"/>
      <c r="I79" s="385"/>
    </row>
    <row r="80" spans="1:9" s="46" customFormat="1" ht="15" x14ac:dyDescent="0.25">
      <c r="A80" s="175"/>
      <c r="B80" s="523"/>
      <c r="C80" s="209"/>
      <c r="D80" s="524" t="s">
        <v>8936</v>
      </c>
      <c r="E80" s="209"/>
      <c r="F80" s="209"/>
      <c r="G80" s="209"/>
      <c r="H80" s="525"/>
      <c r="I80" s="385"/>
    </row>
    <row r="81" spans="1:9" s="46" customFormat="1" ht="30" x14ac:dyDescent="0.25">
      <c r="A81" s="278">
        <v>35</v>
      </c>
      <c r="B81" s="278" t="s">
        <v>979</v>
      </c>
      <c r="C81" s="382"/>
      <c r="D81" s="280" t="s">
        <v>8977</v>
      </c>
      <c r="E81" s="281" t="s">
        <v>744</v>
      </c>
      <c r="F81" s="282">
        <v>2</v>
      </c>
      <c r="G81" s="67"/>
      <c r="H81" s="254">
        <f t="shared" ref="H81:H82" si="16">ROUND(G81*F81,2)</f>
        <v>0</v>
      </c>
      <c r="I81" s="412"/>
    </row>
    <row r="82" spans="1:9" ht="30" x14ac:dyDescent="0.2">
      <c r="A82" s="167">
        <v>36</v>
      </c>
      <c r="B82" s="167" t="s">
        <v>1145</v>
      </c>
      <c r="C82" s="168"/>
      <c r="D82" s="169" t="s">
        <v>8978</v>
      </c>
      <c r="E82" s="170" t="s">
        <v>744</v>
      </c>
      <c r="F82" s="171">
        <v>2</v>
      </c>
      <c r="G82" s="117"/>
      <c r="H82" s="172">
        <f t="shared" si="16"/>
        <v>0</v>
      </c>
      <c r="I82" s="169"/>
    </row>
    <row r="83" spans="1:9" s="526" customFormat="1" ht="12" x14ac:dyDescent="0.2">
      <c r="A83" s="175"/>
      <c r="B83" s="523" t="s">
        <v>8934</v>
      </c>
      <c r="C83" s="209"/>
      <c r="D83" s="524" t="s">
        <v>8935</v>
      </c>
      <c r="E83" s="209"/>
      <c r="F83" s="209"/>
      <c r="G83" s="209"/>
      <c r="H83" s="525"/>
      <c r="I83" s="385"/>
    </row>
    <row r="84" spans="1:9" s="526" customFormat="1" ht="12" x14ac:dyDescent="0.2">
      <c r="A84" s="175"/>
      <c r="B84" s="523" t="s">
        <v>8934</v>
      </c>
      <c r="C84" s="209"/>
      <c r="D84" s="524">
        <v>2</v>
      </c>
      <c r="E84" s="209"/>
      <c r="F84" s="209"/>
      <c r="G84" s="209"/>
      <c r="H84" s="525"/>
      <c r="I84" s="385"/>
    </row>
    <row r="85" spans="1:9" s="46" customFormat="1" ht="24.95" customHeight="1" x14ac:dyDescent="0.25">
      <c r="A85" s="278">
        <v>37</v>
      </c>
      <c r="B85" s="278" t="s">
        <v>979</v>
      </c>
      <c r="C85" s="382"/>
      <c r="D85" s="280" t="s">
        <v>8980</v>
      </c>
      <c r="E85" s="281" t="s">
        <v>744</v>
      </c>
      <c r="F85" s="282">
        <v>1</v>
      </c>
      <c r="G85" s="67"/>
      <c r="H85" s="254">
        <f t="shared" ref="H85:H86" si="17">ROUND(G85*F85,2)</f>
        <v>0</v>
      </c>
      <c r="I85" s="412"/>
    </row>
    <row r="86" spans="1:9" ht="24.95" customHeight="1" x14ac:dyDescent="0.2">
      <c r="A86" s="167">
        <v>38</v>
      </c>
      <c r="B86" s="167" t="s">
        <v>1145</v>
      </c>
      <c r="C86" s="168"/>
      <c r="D86" s="169" t="s">
        <v>8981</v>
      </c>
      <c r="E86" s="170" t="s">
        <v>744</v>
      </c>
      <c r="F86" s="171">
        <v>1</v>
      </c>
      <c r="G86" s="117"/>
      <c r="H86" s="172">
        <f t="shared" si="17"/>
        <v>0</v>
      </c>
      <c r="I86" s="169"/>
    </row>
    <row r="87" spans="1:9" s="526" customFormat="1" ht="12" x14ac:dyDescent="0.2">
      <c r="A87" s="175"/>
      <c r="B87" s="523" t="s">
        <v>8934</v>
      </c>
      <c r="C87" s="209"/>
      <c r="D87" s="524" t="s">
        <v>8935</v>
      </c>
      <c r="E87" s="209"/>
      <c r="F87" s="209"/>
      <c r="G87" s="209"/>
      <c r="H87" s="525"/>
      <c r="I87" s="385"/>
    </row>
    <row r="88" spans="1:9" s="526" customFormat="1" ht="12" x14ac:dyDescent="0.2">
      <c r="A88" s="175"/>
      <c r="B88" s="523" t="s">
        <v>8934</v>
      </c>
      <c r="C88" s="209"/>
      <c r="D88" s="524">
        <v>1</v>
      </c>
      <c r="E88" s="209"/>
      <c r="F88" s="209"/>
      <c r="G88" s="209"/>
      <c r="H88" s="525"/>
      <c r="I88" s="385"/>
    </row>
    <row r="89" spans="1:9" s="46" customFormat="1" ht="24.95" customHeight="1" x14ac:dyDescent="0.25">
      <c r="A89" s="278">
        <v>39</v>
      </c>
      <c r="B89" s="278" t="s">
        <v>979</v>
      </c>
      <c r="C89" s="382"/>
      <c r="D89" s="280" t="s">
        <v>8982</v>
      </c>
      <c r="E89" s="281" t="s">
        <v>744</v>
      </c>
      <c r="F89" s="282">
        <v>2</v>
      </c>
      <c r="G89" s="67"/>
      <c r="H89" s="254">
        <f t="shared" ref="H89:H90" si="18">ROUND(G89*F89,2)</f>
        <v>0</v>
      </c>
      <c r="I89" s="412"/>
    </row>
    <row r="90" spans="1:9" ht="24.95" customHeight="1" x14ac:dyDescent="0.2">
      <c r="A90" s="167">
        <v>40</v>
      </c>
      <c r="B90" s="167" t="s">
        <v>1145</v>
      </c>
      <c r="C90" s="168"/>
      <c r="D90" s="169" t="s">
        <v>8983</v>
      </c>
      <c r="E90" s="170" t="s">
        <v>744</v>
      </c>
      <c r="F90" s="171">
        <v>2</v>
      </c>
      <c r="G90" s="117"/>
      <c r="H90" s="172">
        <f t="shared" si="18"/>
        <v>0</v>
      </c>
      <c r="I90" s="169"/>
    </row>
    <row r="91" spans="1:9" s="526" customFormat="1" ht="12" x14ac:dyDescent="0.2">
      <c r="A91" s="175"/>
      <c r="B91" s="523" t="s">
        <v>1079</v>
      </c>
      <c r="C91" s="209"/>
      <c r="D91" s="524" t="s">
        <v>8979</v>
      </c>
      <c r="E91" s="209"/>
      <c r="F91" s="209"/>
      <c r="G91" s="209"/>
      <c r="H91" s="525"/>
      <c r="I91" s="385"/>
    </row>
    <row r="92" spans="1:9" s="526" customFormat="1" ht="12" x14ac:dyDescent="0.2">
      <c r="A92" s="175"/>
      <c r="B92" s="523" t="s">
        <v>8934</v>
      </c>
      <c r="C92" s="209"/>
      <c r="D92" s="524" t="s">
        <v>8935</v>
      </c>
      <c r="E92" s="209"/>
      <c r="F92" s="209"/>
      <c r="G92" s="209"/>
      <c r="H92" s="525"/>
      <c r="I92" s="385"/>
    </row>
    <row r="93" spans="1:9" s="526" customFormat="1" ht="12" x14ac:dyDescent="0.2">
      <c r="A93" s="175"/>
      <c r="B93" s="523" t="s">
        <v>8934</v>
      </c>
      <c r="C93" s="209"/>
      <c r="D93" s="524">
        <v>2</v>
      </c>
      <c r="E93" s="209"/>
      <c r="F93" s="209"/>
      <c r="G93" s="209"/>
      <c r="H93" s="525"/>
      <c r="I93" s="385"/>
    </row>
    <row r="94" spans="1:9" s="46" customFormat="1" ht="24.95" customHeight="1" x14ac:dyDescent="0.25">
      <c r="A94" s="278">
        <v>41</v>
      </c>
      <c r="B94" s="278" t="s">
        <v>979</v>
      </c>
      <c r="C94" s="382"/>
      <c r="D94" s="280" t="s">
        <v>5537</v>
      </c>
      <c r="E94" s="281" t="s">
        <v>744</v>
      </c>
      <c r="F94" s="282">
        <v>14</v>
      </c>
      <c r="G94" s="67"/>
      <c r="H94" s="254">
        <f t="shared" ref="H94:H95" si="19">ROUND(G94*F94,2)</f>
        <v>0</v>
      </c>
      <c r="I94" s="412"/>
    </row>
    <row r="95" spans="1:9" ht="24.95" customHeight="1" x14ac:dyDescent="0.2">
      <c r="A95" s="167">
        <v>42</v>
      </c>
      <c r="B95" s="167" t="s">
        <v>1145</v>
      </c>
      <c r="C95" s="168"/>
      <c r="D95" s="169" t="s">
        <v>5538</v>
      </c>
      <c r="E95" s="170" t="s">
        <v>744</v>
      </c>
      <c r="F95" s="171">
        <v>14</v>
      </c>
      <c r="G95" s="117"/>
      <c r="H95" s="172">
        <f t="shared" si="19"/>
        <v>0</v>
      </c>
      <c r="I95" s="169"/>
    </row>
    <row r="96" spans="1:9" s="526" customFormat="1" ht="12" x14ac:dyDescent="0.2">
      <c r="A96" s="175"/>
      <c r="B96" s="523" t="s">
        <v>8934</v>
      </c>
      <c r="C96" s="209"/>
      <c r="D96" s="524" t="s">
        <v>8984</v>
      </c>
      <c r="E96" s="209"/>
      <c r="F96" s="209"/>
      <c r="G96" s="209"/>
      <c r="H96" s="525"/>
      <c r="I96" s="385"/>
    </row>
    <row r="97" spans="1:9" s="526" customFormat="1" ht="12" x14ac:dyDescent="0.2">
      <c r="A97" s="175"/>
      <c r="B97" s="523" t="s">
        <v>8934</v>
      </c>
      <c r="C97" s="209"/>
      <c r="D97" s="524" t="s">
        <v>11645</v>
      </c>
      <c r="E97" s="209"/>
      <c r="F97" s="209"/>
      <c r="G97" s="209"/>
      <c r="H97" s="525"/>
      <c r="I97" s="385"/>
    </row>
    <row r="98" spans="1:9" s="46" customFormat="1" ht="24.95" customHeight="1" x14ac:dyDescent="0.25">
      <c r="A98" s="278">
        <v>43</v>
      </c>
      <c r="B98" s="278" t="s">
        <v>979</v>
      </c>
      <c r="C98" s="382"/>
      <c r="D98" s="280" t="s">
        <v>8986</v>
      </c>
      <c r="E98" s="281" t="s">
        <v>744</v>
      </c>
      <c r="F98" s="282">
        <v>5</v>
      </c>
      <c r="G98" s="67"/>
      <c r="H98" s="254">
        <f t="shared" ref="H98:H99" si="20">ROUND(G98*F98,2)</f>
        <v>0</v>
      </c>
      <c r="I98" s="412"/>
    </row>
    <row r="99" spans="1:9" ht="24.95" customHeight="1" x14ac:dyDescent="0.2">
      <c r="A99" s="167">
        <v>44</v>
      </c>
      <c r="B99" s="167" t="s">
        <v>1145</v>
      </c>
      <c r="C99" s="168"/>
      <c r="D99" s="169" t="s">
        <v>8987</v>
      </c>
      <c r="E99" s="170" t="s">
        <v>744</v>
      </c>
      <c r="F99" s="171">
        <v>5</v>
      </c>
      <c r="G99" s="117"/>
      <c r="H99" s="172">
        <f t="shared" si="20"/>
        <v>0</v>
      </c>
      <c r="I99" s="169"/>
    </row>
    <row r="100" spans="1:9" s="526" customFormat="1" ht="12" x14ac:dyDescent="0.2">
      <c r="A100" s="175"/>
      <c r="B100" s="523" t="s">
        <v>8934</v>
      </c>
      <c r="C100" s="209"/>
      <c r="D100" s="524" t="s">
        <v>8984</v>
      </c>
      <c r="E100" s="209"/>
      <c r="F100" s="209"/>
      <c r="G100" s="209"/>
      <c r="H100" s="525"/>
      <c r="I100" s="385"/>
    </row>
    <row r="101" spans="1:9" s="526" customFormat="1" ht="12" x14ac:dyDescent="0.2">
      <c r="A101" s="175"/>
      <c r="B101" s="523" t="s">
        <v>8934</v>
      </c>
      <c r="C101" s="209"/>
      <c r="D101" s="524" t="s">
        <v>11646</v>
      </c>
      <c r="E101" s="209"/>
      <c r="F101" s="209"/>
      <c r="G101" s="209"/>
      <c r="H101" s="525"/>
      <c r="I101" s="385"/>
    </row>
    <row r="102" spans="1:9" s="46" customFormat="1" ht="24.95" customHeight="1" x14ac:dyDescent="0.25">
      <c r="A102" s="278">
        <v>45</v>
      </c>
      <c r="B102" s="278" t="s">
        <v>979</v>
      </c>
      <c r="C102" s="382"/>
      <c r="D102" s="280" t="s">
        <v>5539</v>
      </c>
      <c r="E102" s="281" t="s">
        <v>744</v>
      </c>
      <c r="F102" s="282">
        <v>16</v>
      </c>
      <c r="G102" s="67"/>
      <c r="H102" s="254">
        <f t="shared" ref="H102:H103" si="21">ROUND(G102*F102,2)</f>
        <v>0</v>
      </c>
      <c r="I102" s="412"/>
    </row>
    <row r="103" spans="1:9" ht="24.95" customHeight="1" x14ac:dyDescent="0.2">
      <c r="A103" s="167">
        <v>46</v>
      </c>
      <c r="B103" s="167" t="s">
        <v>1145</v>
      </c>
      <c r="C103" s="168"/>
      <c r="D103" s="169" t="s">
        <v>5540</v>
      </c>
      <c r="E103" s="170" t="s">
        <v>744</v>
      </c>
      <c r="F103" s="171">
        <v>16</v>
      </c>
      <c r="G103" s="117"/>
      <c r="H103" s="172">
        <f t="shared" si="21"/>
        <v>0</v>
      </c>
      <c r="I103" s="169"/>
    </row>
    <row r="104" spans="1:9" s="526" customFormat="1" ht="12" x14ac:dyDescent="0.2">
      <c r="A104" s="175"/>
      <c r="B104" s="523" t="s">
        <v>8934</v>
      </c>
      <c r="C104" s="209"/>
      <c r="D104" s="524" t="s">
        <v>8984</v>
      </c>
      <c r="E104" s="209"/>
      <c r="F104" s="209"/>
      <c r="G104" s="209"/>
      <c r="H104" s="525"/>
      <c r="I104" s="385"/>
    </row>
    <row r="105" spans="1:9" s="526" customFormat="1" ht="12" x14ac:dyDescent="0.2">
      <c r="A105" s="175"/>
      <c r="B105" s="523" t="s">
        <v>8934</v>
      </c>
      <c r="C105" s="209"/>
      <c r="D105" s="524" t="s">
        <v>11647</v>
      </c>
      <c r="E105" s="209"/>
      <c r="F105" s="209"/>
      <c r="G105" s="209"/>
      <c r="H105" s="525"/>
      <c r="I105" s="385"/>
    </row>
    <row r="106" spans="1:9" s="46" customFormat="1" ht="24.95" customHeight="1" x14ac:dyDescent="0.25">
      <c r="A106" s="278">
        <v>47</v>
      </c>
      <c r="B106" s="278" t="s">
        <v>979</v>
      </c>
      <c r="C106" s="382"/>
      <c r="D106" s="280" t="s">
        <v>8992</v>
      </c>
      <c r="E106" s="281" t="s">
        <v>125</v>
      </c>
      <c r="F106" s="282">
        <v>4254</v>
      </c>
      <c r="G106" s="67"/>
      <c r="H106" s="254">
        <f t="shared" ref="H106:H107" si="22">ROUND(G106*F106,2)</f>
        <v>0</v>
      </c>
      <c r="I106" s="412"/>
    </row>
    <row r="107" spans="1:9" ht="24.95" customHeight="1" x14ac:dyDescent="0.2">
      <c r="A107" s="167">
        <v>48</v>
      </c>
      <c r="B107" s="167" t="s">
        <v>1145</v>
      </c>
      <c r="C107" s="168"/>
      <c r="D107" s="169" t="s">
        <v>8993</v>
      </c>
      <c r="E107" s="170" t="s">
        <v>125</v>
      </c>
      <c r="F107" s="171">
        <v>4254</v>
      </c>
      <c r="G107" s="117"/>
      <c r="H107" s="172">
        <f t="shared" si="22"/>
        <v>0</v>
      </c>
      <c r="I107" s="169"/>
    </row>
    <row r="108" spans="1:9" s="526" customFormat="1" ht="12" x14ac:dyDescent="0.2">
      <c r="A108" s="175"/>
      <c r="B108" s="523" t="s">
        <v>8934</v>
      </c>
      <c r="C108" s="209"/>
      <c r="D108" s="524" t="s">
        <v>8984</v>
      </c>
      <c r="E108" s="209"/>
      <c r="F108" s="209"/>
      <c r="G108" s="209"/>
      <c r="H108" s="525"/>
      <c r="I108" s="385"/>
    </row>
    <row r="109" spans="1:9" s="526" customFormat="1" ht="12" x14ac:dyDescent="0.2">
      <c r="A109" s="175"/>
      <c r="B109" s="523" t="s">
        <v>8934</v>
      </c>
      <c r="C109" s="209"/>
      <c r="D109" s="524" t="s">
        <v>11648</v>
      </c>
      <c r="E109" s="209"/>
      <c r="F109" s="209"/>
      <c r="G109" s="209"/>
      <c r="H109" s="525"/>
      <c r="I109" s="385"/>
    </row>
    <row r="110" spans="1:9" s="46" customFormat="1" ht="24.95" customHeight="1" x14ac:dyDescent="0.25">
      <c r="A110" s="278">
        <v>49</v>
      </c>
      <c r="B110" s="278" t="s">
        <v>979</v>
      </c>
      <c r="C110" s="382"/>
      <c r="D110" s="280" t="s">
        <v>11649</v>
      </c>
      <c r="E110" s="281" t="s">
        <v>744</v>
      </c>
      <c r="F110" s="282">
        <v>1</v>
      </c>
      <c r="G110" s="67"/>
      <c r="H110" s="254">
        <f t="shared" ref="H110:H111" si="23">ROUND(G110*F110,2)</f>
        <v>0</v>
      </c>
      <c r="I110" s="412"/>
    </row>
    <row r="111" spans="1:9" ht="24.95" customHeight="1" x14ac:dyDescent="0.2">
      <c r="A111" s="167">
        <v>50</v>
      </c>
      <c r="B111" s="167" t="s">
        <v>1145</v>
      </c>
      <c r="C111" s="168"/>
      <c r="D111" s="169" t="s">
        <v>11650</v>
      </c>
      <c r="E111" s="170" t="s">
        <v>744</v>
      </c>
      <c r="F111" s="171">
        <v>1</v>
      </c>
      <c r="G111" s="117"/>
      <c r="H111" s="172">
        <f t="shared" si="23"/>
        <v>0</v>
      </c>
      <c r="I111" s="169"/>
    </row>
    <row r="112" spans="1:9" s="526" customFormat="1" ht="12" x14ac:dyDescent="0.2">
      <c r="A112" s="175"/>
      <c r="B112" s="523" t="s">
        <v>8934</v>
      </c>
      <c r="C112" s="209"/>
      <c r="D112" s="524" t="s">
        <v>8984</v>
      </c>
      <c r="E112" s="209"/>
      <c r="F112" s="209"/>
      <c r="G112" s="209"/>
      <c r="H112" s="525"/>
      <c r="I112" s="385"/>
    </row>
    <row r="113" spans="1:9" s="526" customFormat="1" ht="12" x14ac:dyDescent="0.2">
      <c r="A113" s="175"/>
      <c r="B113" s="523" t="s">
        <v>8934</v>
      </c>
      <c r="C113" s="209"/>
      <c r="D113" s="524" t="s">
        <v>11651</v>
      </c>
      <c r="E113" s="209"/>
      <c r="F113" s="209"/>
      <c r="G113" s="209"/>
      <c r="H113" s="525"/>
      <c r="I113" s="385"/>
    </row>
    <row r="114" spans="1:9" s="46" customFormat="1" ht="24.95" customHeight="1" x14ac:dyDescent="0.25">
      <c r="A114" s="278">
        <v>51</v>
      </c>
      <c r="B114" s="278" t="s">
        <v>979</v>
      </c>
      <c r="C114" s="382"/>
      <c r="D114" s="280" t="s">
        <v>9004</v>
      </c>
      <c r="E114" s="281" t="s">
        <v>125</v>
      </c>
      <c r="F114" s="282">
        <v>48</v>
      </c>
      <c r="G114" s="67"/>
      <c r="H114" s="254">
        <f t="shared" ref="H114:H115" si="24">ROUND(G114*F114,2)</f>
        <v>0</v>
      </c>
      <c r="I114" s="412"/>
    </row>
    <row r="115" spans="1:9" ht="24.95" customHeight="1" x14ac:dyDescent="0.2">
      <c r="A115" s="167">
        <v>52</v>
      </c>
      <c r="B115" s="167" t="s">
        <v>1145</v>
      </c>
      <c r="C115" s="168"/>
      <c r="D115" s="169" t="s">
        <v>9005</v>
      </c>
      <c r="E115" s="170" t="s">
        <v>125</v>
      </c>
      <c r="F115" s="171">
        <v>48</v>
      </c>
      <c r="G115" s="117"/>
      <c r="H115" s="172">
        <f t="shared" si="24"/>
        <v>0</v>
      </c>
      <c r="I115" s="169"/>
    </row>
    <row r="116" spans="1:9" s="526" customFormat="1" ht="12" x14ac:dyDescent="0.2">
      <c r="A116" s="175"/>
      <c r="B116" s="523" t="s">
        <v>8934</v>
      </c>
      <c r="C116" s="209"/>
      <c r="D116" s="524" t="s">
        <v>8984</v>
      </c>
      <c r="E116" s="209"/>
      <c r="F116" s="209"/>
      <c r="G116" s="209"/>
      <c r="H116" s="525"/>
      <c r="I116" s="385"/>
    </row>
    <row r="117" spans="1:9" s="526" customFormat="1" ht="12" x14ac:dyDescent="0.2">
      <c r="A117" s="175"/>
      <c r="B117" s="523" t="s">
        <v>8934</v>
      </c>
      <c r="C117" s="209"/>
      <c r="D117" s="524" t="s">
        <v>11652</v>
      </c>
      <c r="E117" s="209"/>
      <c r="F117" s="209"/>
      <c r="G117" s="209"/>
      <c r="H117" s="525"/>
      <c r="I117" s="385"/>
    </row>
    <row r="118" spans="1:9" s="46" customFormat="1" ht="24.95" customHeight="1" x14ac:dyDescent="0.25">
      <c r="A118" s="278">
        <v>53</v>
      </c>
      <c r="B118" s="278" t="s">
        <v>979</v>
      </c>
      <c r="C118" s="382"/>
      <c r="D118" s="280" t="s">
        <v>9007</v>
      </c>
      <c r="E118" s="281" t="s">
        <v>125</v>
      </c>
      <c r="F118" s="282">
        <v>238</v>
      </c>
      <c r="G118" s="67"/>
      <c r="H118" s="254">
        <f t="shared" ref="H118:H119" si="25">ROUND(G118*F118,2)</f>
        <v>0</v>
      </c>
      <c r="I118" s="412"/>
    </row>
    <row r="119" spans="1:9" ht="24.95" customHeight="1" x14ac:dyDescent="0.2">
      <c r="A119" s="167">
        <v>54</v>
      </c>
      <c r="B119" s="167" t="s">
        <v>1145</v>
      </c>
      <c r="C119" s="168"/>
      <c r="D119" s="169" t="s">
        <v>9008</v>
      </c>
      <c r="E119" s="170" t="s">
        <v>125</v>
      </c>
      <c r="F119" s="171">
        <v>238</v>
      </c>
      <c r="G119" s="117"/>
      <c r="H119" s="172">
        <f t="shared" si="25"/>
        <v>0</v>
      </c>
      <c r="I119" s="169"/>
    </row>
    <row r="120" spans="1:9" s="526" customFormat="1" ht="12" x14ac:dyDescent="0.2">
      <c r="A120" s="175"/>
      <c r="B120" s="523" t="s">
        <v>8934</v>
      </c>
      <c r="C120" s="209"/>
      <c r="D120" s="524" t="s">
        <v>8984</v>
      </c>
      <c r="E120" s="209"/>
      <c r="F120" s="209"/>
      <c r="G120" s="209"/>
      <c r="H120" s="525"/>
      <c r="I120" s="385"/>
    </row>
    <row r="121" spans="1:9" s="526" customFormat="1" ht="12" x14ac:dyDescent="0.2">
      <c r="A121" s="175"/>
      <c r="B121" s="523" t="s">
        <v>8934</v>
      </c>
      <c r="C121" s="209"/>
      <c r="D121" s="524" t="s">
        <v>11653</v>
      </c>
      <c r="E121" s="209"/>
      <c r="F121" s="209"/>
      <c r="G121" s="209"/>
      <c r="H121" s="525"/>
      <c r="I121" s="385"/>
    </row>
    <row r="122" spans="1:9" s="46" customFormat="1" ht="24.95" customHeight="1" x14ac:dyDescent="0.25">
      <c r="A122" s="278">
        <v>55</v>
      </c>
      <c r="B122" s="278" t="s">
        <v>979</v>
      </c>
      <c r="C122" s="382"/>
      <c r="D122" s="280" t="s">
        <v>9010</v>
      </c>
      <c r="E122" s="281" t="s">
        <v>125</v>
      </c>
      <c r="F122" s="282">
        <v>328</v>
      </c>
      <c r="G122" s="67"/>
      <c r="H122" s="254">
        <f t="shared" ref="H122:H123" si="26">ROUND(G122*F122,2)</f>
        <v>0</v>
      </c>
      <c r="I122" s="412"/>
    </row>
    <row r="123" spans="1:9" ht="24.95" customHeight="1" x14ac:dyDescent="0.2">
      <c r="A123" s="167">
        <v>56</v>
      </c>
      <c r="B123" s="167" t="s">
        <v>1145</v>
      </c>
      <c r="C123" s="168"/>
      <c r="D123" s="169" t="s">
        <v>9011</v>
      </c>
      <c r="E123" s="170" t="s">
        <v>125</v>
      </c>
      <c r="F123" s="171">
        <v>328</v>
      </c>
      <c r="G123" s="117"/>
      <c r="H123" s="172">
        <f t="shared" si="26"/>
        <v>0</v>
      </c>
      <c r="I123" s="169"/>
    </row>
    <row r="124" spans="1:9" s="526" customFormat="1" ht="12" x14ac:dyDescent="0.2">
      <c r="A124" s="175"/>
      <c r="B124" s="523" t="s">
        <v>8934</v>
      </c>
      <c r="C124" s="209"/>
      <c r="D124" s="524" t="s">
        <v>8984</v>
      </c>
      <c r="E124" s="209"/>
      <c r="F124" s="209"/>
      <c r="G124" s="209"/>
      <c r="H124" s="525"/>
      <c r="I124" s="385"/>
    </row>
    <row r="125" spans="1:9" s="526" customFormat="1" ht="12" x14ac:dyDescent="0.2">
      <c r="A125" s="175"/>
      <c r="B125" s="523" t="s">
        <v>8934</v>
      </c>
      <c r="C125" s="209"/>
      <c r="D125" s="524" t="s">
        <v>11654</v>
      </c>
      <c r="E125" s="209"/>
      <c r="F125" s="209"/>
      <c r="G125" s="209"/>
      <c r="H125" s="525"/>
      <c r="I125" s="385"/>
    </row>
    <row r="126" spans="1:9" s="46" customFormat="1" ht="24.95" customHeight="1" x14ac:dyDescent="0.25">
      <c r="A126" s="278">
        <v>57</v>
      </c>
      <c r="B126" s="278" t="s">
        <v>979</v>
      </c>
      <c r="C126" s="382"/>
      <c r="D126" s="280" t="s">
        <v>9013</v>
      </c>
      <c r="E126" s="281" t="s">
        <v>125</v>
      </c>
      <c r="F126" s="282">
        <v>68</v>
      </c>
      <c r="G126" s="67"/>
      <c r="H126" s="254">
        <f t="shared" ref="H126:H127" si="27">ROUND(G126*F126,2)</f>
        <v>0</v>
      </c>
      <c r="I126" s="412"/>
    </row>
    <row r="127" spans="1:9" ht="24.95" customHeight="1" x14ac:dyDescent="0.2">
      <c r="A127" s="167">
        <v>58</v>
      </c>
      <c r="B127" s="167" t="s">
        <v>1145</v>
      </c>
      <c r="C127" s="168"/>
      <c r="D127" s="169" t="s">
        <v>9014</v>
      </c>
      <c r="E127" s="170" t="s">
        <v>125</v>
      </c>
      <c r="F127" s="171">
        <v>68</v>
      </c>
      <c r="G127" s="117"/>
      <c r="H127" s="172">
        <f t="shared" si="27"/>
        <v>0</v>
      </c>
      <c r="I127" s="169"/>
    </row>
    <row r="128" spans="1:9" s="526" customFormat="1" ht="12" x14ac:dyDescent="0.2">
      <c r="A128" s="175"/>
      <c r="B128" s="523" t="s">
        <v>8934</v>
      </c>
      <c r="C128" s="209"/>
      <c r="D128" s="524" t="s">
        <v>8984</v>
      </c>
      <c r="E128" s="209"/>
      <c r="F128" s="209"/>
      <c r="G128" s="209"/>
      <c r="H128" s="525"/>
      <c r="I128" s="385"/>
    </row>
    <row r="129" spans="1:9" s="526" customFormat="1" ht="12" x14ac:dyDescent="0.2">
      <c r="A129" s="175"/>
      <c r="B129" s="523" t="s">
        <v>8934</v>
      </c>
      <c r="C129" s="209"/>
      <c r="D129" s="524" t="s">
        <v>9015</v>
      </c>
      <c r="E129" s="209"/>
      <c r="F129" s="209"/>
      <c r="G129" s="209"/>
      <c r="H129" s="525"/>
      <c r="I129" s="385"/>
    </row>
    <row r="130" spans="1:9" s="46" customFormat="1" ht="24.95" customHeight="1" x14ac:dyDescent="0.25">
      <c r="A130" s="278">
        <v>59</v>
      </c>
      <c r="B130" s="278" t="s">
        <v>979</v>
      </c>
      <c r="C130" s="382"/>
      <c r="D130" s="280" t="s">
        <v>9016</v>
      </c>
      <c r="E130" s="281" t="s">
        <v>744</v>
      </c>
      <c r="F130" s="282">
        <v>8</v>
      </c>
      <c r="G130" s="67"/>
      <c r="H130" s="254">
        <f t="shared" ref="H130:H131" si="28">ROUND(G130*F130,2)</f>
        <v>0</v>
      </c>
      <c r="I130" s="412"/>
    </row>
    <row r="131" spans="1:9" ht="24.95" customHeight="1" x14ac:dyDescent="0.2">
      <c r="A131" s="167">
        <v>60</v>
      </c>
      <c r="B131" s="167" t="s">
        <v>1145</v>
      </c>
      <c r="C131" s="168"/>
      <c r="D131" s="169" t="s">
        <v>9017</v>
      </c>
      <c r="E131" s="170" t="s">
        <v>744</v>
      </c>
      <c r="F131" s="171">
        <v>8</v>
      </c>
      <c r="G131" s="117"/>
      <c r="H131" s="172">
        <f t="shared" si="28"/>
        <v>0</v>
      </c>
      <c r="I131" s="169"/>
    </row>
    <row r="132" spans="1:9" s="526" customFormat="1" ht="12" x14ac:dyDescent="0.2">
      <c r="A132" s="175"/>
      <c r="B132" s="523" t="s">
        <v>8934</v>
      </c>
      <c r="C132" s="209"/>
      <c r="D132" s="524" t="s">
        <v>8984</v>
      </c>
      <c r="E132" s="209"/>
      <c r="F132" s="209"/>
      <c r="G132" s="209"/>
      <c r="H132" s="525"/>
      <c r="I132" s="385"/>
    </row>
    <row r="133" spans="1:9" s="526" customFormat="1" ht="12" x14ac:dyDescent="0.2">
      <c r="A133" s="175"/>
      <c r="B133" s="523" t="s">
        <v>8934</v>
      </c>
      <c r="C133" s="209"/>
      <c r="D133" s="524" t="s">
        <v>11655</v>
      </c>
      <c r="E133" s="209"/>
      <c r="F133" s="209"/>
      <c r="G133" s="209"/>
      <c r="H133" s="525"/>
      <c r="I133" s="385"/>
    </row>
    <row r="134" spans="1:9" s="46" customFormat="1" ht="24.95" customHeight="1" x14ac:dyDescent="0.25">
      <c r="A134" s="278">
        <v>61</v>
      </c>
      <c r="B134" s="278" t="s">
        <v>979</v>
      </c>
      <c r="C134" s="382"/>
      <c r="D134" s="280" t="s">
        <v>9019</v>
      </c>
      <c r="E134" s="281" t="s">
        <v>744</v>
      </c>
      <c r="F134" s="282">
        <v>111</v>
      </c>
      <c r="G134" s="67"/>
      <c r="H134" s="254">
        <f t="shared" ref="H134:H135" si="29">ROUND(G134*F134,2)</f>
        <v>0</v>
      </c>
      <c r="I134" s="412"/>
    </row>
    <row r="135" spans="1:9" ht="24.95" customHeight="1" x14ac:dyDescent="0.2">
      <c r="A135" s="167">
        <v>62</v>
      </c>
      <c r="B135" s="167" t="s">
        <v>1145</v>
      </c>
      <c r="C135" s="168"/>
      <c r="D135" s="169" t="s">
        <v>9020</v>
      </c>
      <c r="E135" s="170" t="s">
        <v>744</v>
      </c>
      <c r="F135" s="171">
        <v>111</v>
      </c>
      <c r="G135" s="117"/>
      <c r="H135" s="172">
        <f t="shared" si="29"/>
        <v>0</v>
      </c>
      <c r="I135" s="169"/>
    </row>
    <row r="136" spans="1:9" s="526" customFormat="1" ht="12" x14ac:dyDescent="0.2">
      <c r="A136" s="175"/>
      <c r="B136" s="523" t="s">
        <v>8934</v>
      </c>
      <c r="C136" s="209"/>
      <c r="D136" s="524" t="s">
        <v>8984</v>
      </c>
      <c r="E136" s="209"/>
      <c r="F136" s="209"/>
      <c r="G136" s="209"/>
      <c r="H136" s="525"/>
      <c r="I136" s="385"/>
    </row>
    <row r="137" spans="1:9" s="526" customFormat="1" ht="12" x14ac:dyDescent="0.2">
      <c r="A137" s="175"/>
      <c r="B137" s="523" t="s">
        <v>8934</v>
      </c>
      <c r="C137" s="209"/>
      <c r="D137" s="524" t="s">
        <v>11656</v>
      </c>
      <c r="E137" s="209"/>
      <c r="F137" s="209"/>
      <c r="G137" s="209"/>
      <c r="H137" s="525"/>
      <c r="I137" s="385"/>
    </row>
    <row r="138" spans="1:9" s="46" customFormat="1" ht="24.95" customHeight="1" x14ac:dyDescent="0.25">
      <c r="A138" s="278">
        <v>63</v>
      </c>
      <c r="B138" s="278" t="s">
        <v>979</v>
      </c>
      <c r="C138" s="382"/>
      <c r="D138" s="280" t="s">
        <v>9022</v>
      </c>
      <c r="E138" s="281" t="s">
        <v>744</v>
      </c>
      <c r="F138" s="282">
        <v>19</v>
      </c>
      <c r="G138" s="67"/>
      <c r="H138" s="254">
        <f t="shared" ref="H138:H139" si="30">ROUND(G138*F138,2)</f>
        <v>0</v>
      </c>
      <c r="I138" s="412"/>
    </row>
    <row r="139" spans="1:9" ht="24.95" customHeight="1" x14ac:dyDescent="0.2">
      <c r="A139" s="167">
        <v>64</v>
      </c>
      <c r="B139" s="167" t="s">
        <v>1145</v>
      </c>
      <c r="C139" s="168"/>
      <c r="D139" s="169" t="s">
        <v>9023</v>
      </c>
      <c r="E139" s="170" t="s">
        <v>744</v>
      </c>
      <c r="F139" s="171">
        <v>19</v>
      </c>
      <c r="G139" s="117"/>
      <c r="H139" s="172">
        <f t="shared" si="30"/>
        <v>0</v>
      </c>
      <c r="I139" s="169"/>
    </row>
    <row r="140" spans="1:9" s="526" customFormat="1" ht="12" x14ac:dyDescent="0.2">
      <c r="A140" s="175"/>
      <c r="B140" s="523" t="s">
        <v>8934</v>
      </c>
      <c r="C140" s="209"/>
      <c r="D140" s="524" t="s">
        <v>8984</v>
      </c>
      <c r="E140" s="209"/>
      <c r="F140" s="209"/>
      <c r="G140" s="209"/>
      <c r="H140" s="525"/>
      <c r="I140" s="385"/>
    </row>
    <row r="141" spans="1:9" s="526" customFormat="1" ht="12" x14ac:dyDescent="0.2">
      <c r="A141" s="175"/>
      <c r="B141" s="523" t="s">
        <v>8934</v>
      </c>
      <c r="C141" s="209"/>
      <c r="D141" s="524" t="s">
        <v>11657</v>
      </c>
      <c r="E141" s="209"/>
      <c r="F141" s="209"/>
      <c r="G141" s="209"/>
      <c r="H141" s="525"/>
      <c r="I141" s="385"/>
    </row>
    <row r="142" spans="1:9" s="46" customFormat="1" ht="24.95" customHeight="1" x14ac:dyDescent="0.25">
      <c r="A142" s="278">
        <v>65</v>
      </c>
      <c r="B142" s="278" t="s">
        <v>979</v>
      </c>
      <c r="C142" s="382"/>
      <c r="D142" s="280" t="s">
        <v>9025</v>
      </c>
      <c r="E142" s="281" t="s">
        <v>125</v>
      </c>
      <c r="F142" s="282">
        <v>61</v>
      </c>
      <c r="G142" s="67"/>
      <c r="H142" s="254">
        <f t="shared" ref="H142:H143" si="31">ROUND(G142*F142,2)</f>
        <v>0</v>
      </c>
      <c r="I142" s="412"/>
    </row>
    <row r="143" spans="1:9" ht="24.95" customHeight="1" x14ac:dyDescent="0.2">
      <c r="A143" s="167">
        <v>66</v>
      </c>
      <c r="B143" s="167" t="s">
        <v>1145</v>
      </c>
      <c r="C143" s="168"/>
      <c r="D143" s="169" t="s">
        <v>9026</v>
      </c>
      <c r="E143" s="170" t="s">
        <v>125</v>
      </c>
      <c r="F143" s="171">
        <v>61</v>
      </c>
      <c r="G143" s="117"/>
      <c r="H143" s="172">
        <f t="shared" si="31"/>
        <v>0</v>
      </c>
      <c r="I143" s="169"/>
    </row>
    <row r="144" spans="1:9" s="526" customFormat="1" ht="12" x14ac:dyDescent="0.2">
      <c r="A144" s="175"/>
      <c r="B144" s="523" t="s">
        <v>8934</v>
      </c>
      <c r="C144" s="209"/>
      <c r="D144" s="524" t="s">
        <v>8984</v>
      </c>
      <c r="E144" s="209"/>
      <c r="F144" s="209"/>
      <c r="G144" s="209"/>
      <c r="H144" s="525"/>
      <c r="I144" s="385"/>
    </row>
    <row r="145" spans="1:9" s="526" customFormat="1" ht="12" x14ac:dyDescent="0.2">
      <c r="A145" s="175"/>
      <c r="B145" s="523" t="s">
        <v>8934</v>
      </c>
      <c r="C145" s="209"/>
      <c r="D145" s="524" t="s">
        <v>11658</v>
      </c>
      <c r="E145" s="209"/>
      <c r="F145" s="209"/>
      <c r="G145" s="209"/>
      <c r="H145" s="525"/>
      <c r="I145" s="385"/>
    </row>
    <row r="146" spans="1:9" s="46" customFormat="1" ht="24.95" customHeight="1" x14ac:dyDescent="0.25">
      <c r="A146" s="278">
        <v>67</v>
      </c>
      <c r="B146" s="278" t="s">
        <v>979</v>
      </c>
      <c r="C146" s="382"/>
      <c r="D146" s="280" t="s">
        <v>9028</v>
      </c>
      <c r="E146" s="281" t="s">
        <v>125</v>
      </c>
      <c r="F146" s="282">
        <v>8</v>
      </c>
      <c r="G146" s="67"/>
      <c r="H146" s="254">
        <f t="shared" ref="H146:H147" si="32">ROUND(G146*F146,2)</f>
        <v>0</v>
      </c>
      <c r="I146" s="412"/>
    </row>
    <row r="147" spans="1:9" ht="24.95" customHeight="1" x14ac:dyDescent="0.2">
      <c r="A147" s="167">
        <v>68</v>
      </c>
      <c r="B147" s="167" t="s">
        <v>1145</v>
      </c>
      <c r="C147" s="168"/>
      <c r="D147" s="169" t="s">
        <v>9029</v>
      </c>
      <c r="E147" s="170" t="s">
        <v>125</v>
      </c>
      <c r="F147" s="171">
        <v>8</v>
      </c>
      <c r="G147" s="117"/>
      <c r="H147" s="172">
        <f t="shared" si="32"/>
        <v>0</v>
      </c>
      <c r="I147" s="169"/>
    </row>
    <row r="148" spans="1:9" s="526" customFormat="1" ht="12" x14ac:dyDescent="0.2">
      <c r="A148" s="175"/>
      <c r="B148" s="523" t="s">
        <v>8934</v>
      </c>
      <c r="C148" s="209"/>
      <c r="D148" s="524" t="s">
        <v>8984</v>
      </c>
      <c r="E148" s="209"/>
      <c r="F148" s="209"/>
      <c r="G148" s="209"/>
      <c r="H148" s="525"/>
      <c r="I148" s="385"/>
    </row>
    <row r="149" spans="1:9" s="526" customFormat="1" ht="12" x14ac:dyDescent="0.2">
      <c r="A149" s="175"/>
      <c r="B149" s="523" t="s">
        <v>8934</v>
      </c>
      <c r="C149" s="209"/>
      <c r="D149" s="524" t="s">
        <v>11659</v>
      </c>
      <c r="E149" s="209"/>
      <c r="F149" s="209"/>
      <c r="G149" s="209"/>
      <c r="H149" s="525"/>
      <c r="I149" s="385"/>
    </row>
    <row r="150" spans="1:9" s="46" customFormat="1" ht="24.95" customHeight="1" x14ac:dyDescent="0.25">
      <c r="A150" s="278">
        <v>69</v>
      </c>
      <c r="B150" s="278" t="s">
        <v>979</v>
      </c>
      <c r="C150" s="382"/>
      <c r="D150" s="280" t="s">
        <v>9031</v>
      </c>
      <c r="E150" s="281" t="s">
        <v>125</v>
      </c>
      <c r="F150" s="282">
        <v>44</v>
      </c>
      <c r="G150" s="67"/>
      <c r="H150" s="254">
        <f t="shared" ref="H150:H151" si="33">ROUND(G150*F150,2)</f>
        <v>0</v>
      </c>
      <c r="I150" s="412"/>
    </row>
    <row r="151" spans="1:9" ht="24.95" customHeight="1" x14ac:dyDescent="0.2">
      <c r="A151" s="167">
        <v>70</v>
      </c>
      <c r="B151" s="167" t="s">
        <v>1145</v>
      </c>
      <c r="C151" s="168"/>
      <c r="D151" s="169" t="s">
        <v>9032</v>
      </c>
      <c r="E151" s="170" t="s">
        <v>125</v>
      </c>
      <c r="F151" s="171">
        <v>44</v>
      </c>
      <c r="G151" s="117"/>
      <c r="H151" s="172">
        <f t="shared" si="33"/>
        <v>0</v>
      </c>
      <c r="I151" s="169"/>
    </row>
    <row r="152" spans="1:9" s="526" customFormat="1" ht="12" x14ac:dyDescent="0.2">
      <c r="A152" s="175"/>
      <c r="B152" s="523" t="s">
        <v>8934</v>
      </c>
      <c r="C152" s="209"/>
      <c r="D152" s="524" t="s">
        <v>8984</v>
      </c>
      <c r="E152" s="209"/>
      <c r="F152" s="209"/>
      <c r="G152" s="209"/>
      <c r="H152" s="525"/>
      <c r="I152" s="385"/>
    </row>
    <row r="153" spans="1:9" s="526" customFormat="1" ht="12" x14ac:dyDescent="0.2">
      <c r="A153" s="175"/>
      <c r="B153" s="523" t="s">
        <v>8934</v>
      </c>
      <c r="C153" s="209"/>
      <c r="D153" s="524" t="s">
        <v>11660</v>
      </c>
      <c r="E153" s="209"/>
      <c r="F153" s="209"/>
      <c r="G153" s="209"/>
      <c r="H153" s="525"/>
      <c r="I153" s="385"/>
    </row>
    <row r="154" spans="1:9" s="46" customFormat="1" ht="24.95" customHeight="1" x14ac:dyDescent="0.25">
      <c r="A154" s="278">
        <v>71</v>
      </c>
      <c r="B154" s="278" t="s">
        <v>979</v>
      </c>
      <c r="C154" s="382"/>
      <c r="D154" s="280" t="s">
        <v>9034</v>
      </c>
      <c r="E154" s="281" t="s">
        <v>125</v>
      </c>
      <c r="F154" s="282">
        <v>9</v>
      </c>
      <c r="G154" s="67"/>
      <c r="H154" s="254">
        <f t="shared" ref="H154:H155" si="34">ROUND(G154*F154,2)</f>
        <v>0</v>
      </c>
      <c r="I154" s="412"/>
    </row>
    <row r="155" spans="1:9" ht="24.95" customHeight="1" x14ac:dyDescent="0.2">
      <c r="A155" s="167">
        <v>72</v>
      </c>
      <c r="B155" s="167" t="s">
        <v>1145</v>
      </c>
      <c r="C155" s="168"/>
      <c r="D155" s="169" t="s">
        <v>9035</v>
      </c>
      <c r="E155" s="170" t="s">
        <v>125</v>
      </c>
      <c r="F155" s="171">
        <v>9</v>
      </c>
      <c r="G155" s="117"/>
      <c r="H155" s="172">
        <f t="shared" si="34"/>
        <v>0</v>
      </c>
      <c r="I155" s="169"/>
    </row>
    <row r="156" spans="1:9" s="526" customFormat="1" ht="12" x14ac:dyDescent="0.2">
      <c r="A156" s="175"/>
      <c r="B156" s="523" t="s">
        <v>8934</v>
      </c>
      <c r="C156" s="209"/>
      <c r="D156" s="524" t="s">
        <v>8984</v>
      </c>
      <c r="E156" s="209"/>
      <c r="F156" s="209"/>
      <c r="G156" s="209"/>
      <c r="H156" s="525"/>
      <c r="I156" s="385"/>
    </row>
    <row r="157" spans="1:9" s="526" customFormat="1" ht="12" x14ac:dyDescent="0.2">
      <c r="A157" s="175"/>
      <c r="B157" s="523" t="s">
        <v>8934</v>
      </c>
      <c r="C157" s="209"/>
      <c r="D157" s="524" t="s">
        <v>11661</v>
      </c>
      <c r="E157" s="209"/>
      <c r="F157" s="209"/>
      <c r="G157" s="209"/>
      <c r="H157" s="525"/>
      <c r="I157" s="385"/>
    </row>
    <row r="158" spans="1:9" s="46" customFormat="1" ht="24.95" customHeight="1" x14ac:dyDescent="0.25">
      <c r="A158" s="278">
        <v>71</v>
      </c>
      <c r="B158" s="278" t="s">
        <v>979</v>
      </c>
      <c r="C158" s="382"/>
      <c r="D158" s="280" t="s">
        <v>9039</v>
      </c>
      <c r="E158" s="281" t="s">
        <v>125</v>
      </c>
      <c r="F158" s="282">
        <v>42</v>
      </c>
      <c r="G158" s="67"/>
      <c r="H158" s="254">
        <f t="shared" ref="H158" si="35">ROUND(G158*F158,2)</f>
        <v>0</v>
      </c>
      <c r="I158" s="412"/>
    </row>
    <row r="159" spans="1:9" s="526" customFormat="1" ht="12" x14ac:dyDescent="0.2">
      <c r="A159" s="175"/>
      <c r="B159" s="523" t="s">
        <v>8934</v>
      </c>
      <c r="C159" s="209"/>
      <c r="D159" s="524" t="s">
        <v>8984</v>
      </c>
      <c r="E159" s="209"/>
      <c r="F159" s="209"/>
      <c r="G159" s="209"/>
      <c r="H159" s="525"/>
      <c r="I159" s="385"/>
    </row>
    <row r="160" spans="1:9" s="526" customFormat="1" ht="12" x14ac:dyDescent="0.2">
      <c r="A160" s="175"/>
      <c r="B160" s="523" t="s">
        <v>8934</v>
      </c>
      <c r="C160" s="209"/>
      <c r="D160" s="524" t="s">
        <v>11662</v>
      </c>
      <c r="E160" s="209"/>
      <c r="F160" s="209"/>
      <c r="G160" s="209"/>
      <c r="H160" s="525"/>
      <c r="I160" s="385"/>
    </row>
    <row r="161" spans="1:9" s="46" customFormat="1" ht="24.95" customHeight="1" x14ac:dyDescent="0.25">
      <c r="A161" s="278">
        <v>72</v>
      </c>
      <c r="B161" s="278" t="s">
        <v>979</v>
      </c>
      <c r="C161" s="382"/>
      <c r="D161" s="280" t="s">
        <v>9041</v>
      </c>
      <c r="E161" s="281" t="s">
        <v>125</v>
      </c>
      <c r="F161" s="282">
        <v>42</v>
      </c>
      <c r="G161" s="67"/>
      <c r="H161" s="254">
        <f t="shared" ref="H161" si="36">ROUND(G161*F161,2)</f>
        <v>0</v>
      </c>
      <c r="I161" s="412"/>
    </row>
    <row r="162" spans="1:9" s="526" customFormat="1" ht="12" x14ac:dyDescent="0.2">
      <c r="A162" s="175"/>
      <c r="B162" s="523" t="s">
        <v>8934</v>
      </c>
      <c r="C162" s="209"/>
      <c r="D162" s="524" t="s">
        <v>8984</v>
      </c>
      <c r="E162" s="209"/>
      <c r="F162" s="209"/>
      <c r="G162" s="209"/>
      <c r="H162" s="525"/>
      <c r="I162" s="385"/>
    </row>
    <row r="163" spans="1:9" s="526" customFormat="1" ht="12" x14ac:dyDescent="0.2">
      <c r="A163" s="175"/>
      <c r="B163" s="523" t="s">
        <v>8934</v>
      </c>
      <c r="C163" s="209"/>
      <c r="D163" s="524" t="s">
        <v>11662</v>
      </c>
      <c r="E163" s="209"/>
      <c r="F163" s="209"/>
      <c r="G163" s="209"/>
      <c r="H163" s="525"/>
      <c r="I163" s="385"/>
    </row>
    <row r="164" spans="1:9" s="46" customFormat="1" ht="24.95" customHeight="1" x14ac:dyDescent="0.25">
      <c r="A164" s="278">
        <v>73</v>
      </c>
      <c r="B164" s="278" t="s">
        <v>979</v>
      </c>
      <c r="C164" s="382"/>
      <c r="D164" s="280" t="s">
        <v>11663</v>
      </c>
      <c r="E164" s="281" t="s">
        <v>125</v>
      </c>
      <c r="F164" s="282">
        <v>50</v>
      </c>
      <c r="G164" s="67"/>
      <c r="H164" s="254">
        <f t="shared" ref="H164" si="37">ROUND(G164*F164,2)</f>
        <v>0</v>
      </c>
      <c r="I164" s="412"/>
    </row>
    <row r="165" spans="1:9" s="526" customFormat="1" ht="12" x14ac:dyDescent="0.2">
      <c r="A165" s="175"/>
      <c r="B165" s="523" t="s">
        <v>8934</v>
      </c>
      <c r="C165" s="209"/>
      <c r="D165" s="524" t="s">
        <v>8984</v>
      </c>
      <c r="E165" s="209"/>
      <c r="F165" s="209"/>
      <c r="G165" s="209"/>
      <c r="H165" s="525"/>
      <c r="I165" s="385"/>
    </row>
    <row r="166" spans="1:9" s="526" customFormat="1" ht="12" x14ac:dyDescent="0.2">
      <c r="A166" s="175"/>
      <c r="B166" s="523" t="s">
        <v>8934</v>
      </c>
      <c r="C166" s="209"/>
      <c r="D166" s="524" t="s">
        <v>11664</v>
      </c>
      <c r="E166" s="209"/>
      <c r="F166" s="209"/>
      <c r="G166" s="209"/>
      <c r="H166" s="525"/>
      <c r="I166" s="385"/>
    </row>
    <row r="167" spans="1:9" s="46" customFormat="1" ht="24.95" customHeight="1" x14ac:dyDescent="0.25">
      <c r="A167" s="278">
        <v>74</v>
      </c>
      <c r="B167" s="278" t="s">
        <v>979</v>
      </c>
      <c r="C167" s="382"/>
      <c r="D167" s="280" t="s">
        <v>11665</v>
      </c>
      <c r="E167" s="281" t="s">
        <v>125</v>
      </c>
      <c r="F167" s="282">
        <v>50</v>
      </c>
      <c r="G167" s="67"/>
      <c r="H167" s="254">
        <f t="shared" ref="H167" si="38">ROUND(G167*F167,2)</f>
        <v>0</v>
      </c>
      <c r="I167" s="412"/>
    </row>
    <row r="168" spans="1:9" s="526" customFormat="1" ht="12" x14ac:dyDescent="0.2">
      <c r="A168" s="175"/>
      <c r="B168" s="523" t="s">
        <v>8934</v>
      </c>
      <c r="C168" s="209"/>
      <c r="D168" s="524" t="s">
        <v>8984</v>
      </c>
      <c r="E168" s="209"/>
      <c r="F168" s="209"/>
      <c r="G168" s="209"/>
      <c r="H168" s="525"/>
      <c r="I168" s="385"/>
    </row>
    <row r="169" spans="1:9" s="526" customFormat="1" ht="12" x14ac:dyDescent="0.2">
      <c r="A169" s="175"/>
      <c r="B169" s="523" t="s">
        <v>8934</v>
      </c>
      <c r="C169" s="209"/>
      <c r="D169" s="524" t="s">
        <v>11664</v>
      </c>
      <c r="E169" s="209"/>
      <c r="F169" s="209"/>
      <c r="G169" s="209"/>
      <c r="H169" s="525"/>
      <c r="I169" s="385"/>
    </row>
    <row r="170" spans="1:9" s="46" customFormat="1" ht="24.95" customHeight="1" x14ac:dyDescent="0.25">
      <c r="A170" s="278">
        <v>75</v>
      </c>
      <c r="B170" s="278" t="s">
        <v>979</v>
      </c>
      <c r="C170" s="382"/>
      <c r="D170" s="280" t="s">
        <v>9049</v>
      </c>
      <c r="E170" s="281" t="s">
        <v>744</v>
      </c>
      <c r="F170" s="282">
        <v>8</v>
      </c>
      <c r="G170" s="67"/>
      <c r="H170" s="254">
        <f t="shared" ref="H170" si="39">ROUND(G170*F170,2)</f>
        <v>0</v>
      </c>
      <c r="I170" s="412"/>
    </row>
    <row r="171" spans="1:9" s="526" customFormat="1" ht="12" x14ac:dyDescent="0.2">
      <c r="A171" s="175"/>
      <c r="B171" s="523" t="s">
        <v>8934</v>
      </c>
      <c r="C171" s="209"/>
      <c r="D171" s="524" t="s">
        <v>8984</v>
      </c>
      <c r="E171" s="209"/>
      <c r="F171" s="209"/>
      <c r="G171" s="209"/>
      <c r="H171" s="525"/>
      <c r="I171" s="385"/>
    </row>
    <row r="172" spans="1:9" s="526" customFormat="1" ht="12" x14ac:dyDescent="0.2">
      <c r="A172" s="175"/>
      <c r="B172" s="523" t="s">
        <v>8934</v>
      </c>
      <c r="C172" s="209"/>
      <c r="D172" s="524" t="s">
        <v>11666</v>
      </c>
      <c r="E172" s="209"/>
      <c r="F172" s="209"/>
      <c r="G172" s="209"/>
      <c r="H172" s="525"/>
      <c r="I172" s="385"/>
    </row>
    <row r="173" spans="1:9" s="46" customFormat="1" ht="24.95" customHeight="1" x14ac:dyDescent="0.25">
      <c r="A173" s="278">
        <v>76</v>
      </c>
      <c r="B173" s="278" t="s">
        <v>979</v>
      </c>
      <c r="C173" s="382"/>
      <c r="D173" s="280" t="s">
        <v>9051</v>
      </c>
      <c r="E173" s="281" t="s">
        <v>744</v>
      </c>
      <c r="F173" s="282">
        <v>8</v>
      </c>
      <c r="G173" s="67"/>
      <c r="H173" s="254">
        <f t="shared" ref="H173" si="40">ROUND(G173*F173,2)</f>
        <v>0</v>
      </c>
      <c r="I173" s="412"/>
    </row>
    <row r="174" spans="1:9" s="526" customFormat="1" ht="12" x14ac:dyDescent="0.2">
      <c r="A174" s="175"/>
      <c r="B174" s="523" t="s">
        <v>8934</v>
      </c>
      <c r="C174" s="209"/>
      <c r="D174" s="524" t="s">
        <v>8984</v>
      </c>
      <c r="E174" s="209"/>
      <c r="F174" s="209"/>
      <c r="G174" s="209"/>
      <c r="H174" s="525"/>
      <c r="I174" s="385"/>
    </row>
    <row r="175" spans="1:9" s="526" customFormat="1" ht="12" x14ac:dyDescent="0.2">
      <c r="A175" s="175"/>
      <c r="B175" s="523" t="s">
        <v>8934</v>
      </c>
      <c r="C175" s="209"/>
      <c r="D175" s="524" t="s">
        <v>11667</v>
      </c>
      <c r="E175" s="209"/>
      <c r="F175" s="209"/>
      <c r="G175" s="209"/>
      <c r="H175" s="525"/>
      <c r="I175" s="385"/>
    </row>
    <row r="176" spans="1:9" s="46" customFormat="1" ht="24.95" customHeight="1" x14ac:dyDescent="0.25">
      <c r="A176" s="278">
        <v>77</v>
      </c>
      <c r="B176" s="278" t="s">
        <v>979</v>
      </c>
      <c r="C176" s="382"/>
      <c r="D176" s="280" t="s">
        <v>9053</v>
      </c>
      <c r="E176" s="281" t="s">
        <v>721</v>
      </c>
      <c r="F176" s="282">
        <v>1</v>
      </c>
      <c r="G176" s="67"/>
      <c r="H176" s="254">
        <f t="shared" ref="H176:H177" si="41">ROUND(G176*F176,2)</f>
        <v>0</v>
      </c>
      <c r="I176" s="412"/>
    </row>
    <row r="177" spans="1:9" ht="24.95" customHeight="1" x14ac:dyDescent="0.2">
      <c r="A177" s="167">
        <v>78</v>
      </c>
      <c r="B177" s="167" t="s">
        <v>1145</v>
      </c>
      <c r="C177" s="168"/>
      <c r="D177" s="169" t="s">
        <v>9054</v>
      </c>
      <c r="E177" s="170" t="s">
        <v>721</v>
      </c>
      <c r="F177" s="171">
        <v>1</v>
      </c>
      <c r="G177" s="117"/>
      <c r="H177" s="172">
        <f t="shared" si="41"/>
        <v>0</v>
      </c>
      <c r="I177" s="169"/>
    </row>
    <row r="178" spans="1:9" s="526" customFormat="1" ht="12" x14ac:dyDescent="0.2">
      <c r="A178" s="175"/>
      <c r="B178" s="523" t="s">
        <v>8934</v>
      </c>
      <c r="C178" s="209"/>
      <c r="D178" s="524" t="s">
        <v>8984</v>
      </c>
      <c r="E178" s="209"/>
      <c r="F178" s="209"/>
      <c r="G178" s="209"/>
      <c r="H178" s="525"/>
      <c r="I178" s="385"/>
    </row>
    <row r="179" spans="1:9" s="526" customFormat="1" ht="12" x14ac:dyDescent="0.2">
      <c r="A179" s="175"/>
      <c r="B179" s="523" t="s">
        <v>8934</v>
      </c>
      <c r="C179" s="209"/>
      <c r="D179" s="524">
        <v>1</v>
      </c>
      <c r="E179" s="209"/>
      <c r="F179" s="209"/>
      <c r="G179" s="209"/>
      <c r="H179" s="525"/>
      <c r="I179" s="385"/>
    </row>
    <row r="180" spans="1:9" s="46" customFormat="1" ht="24.95" customHeight="1" x14ac:dyDescent="0.25">
      <c r="A180" s="278">
        <v>79</v>
      </c>
      <c r="B180" s="278" t="s">
        <v>979</v>
      </c>
      <c r="C180" s="382"/>
      <c r="D180" s="280" t="s">
        <v>5543</v>
      </c>
      <c r="E180" s="281" t="s">
        <v>721</v>
      </c>
      <c r="F180" s="282">
        <v>1</v>
      </c>
      <c r="G180" s="67"/>
      <c r="H180" s="254">
        <f t="shared" ref="H180:H181" si="42">ROUND(G180*F180,2)</f>
        <v>0</v>
      </c>
      <c r="I180" s="412"/>
    </row>
    <row r="181" spans="1:9" ht="24.95" customHeight="1" x14ac:dyDescent="0.2">
      <c r="A181" s="167">
        <v>80</v>
      </c>
      <c r="B181" s="167" t="s">
        <v>1145</v>
      </c>
      <c r="C181" s="168"/>
      <c r="D181" s="169" t="s">
        <v>5544</v>
      </c>
      <c r="E181" s="170" t="s">
        <v>721</v>
      </c>
      <c r="F181" s="171">
        <v>1</v>
      </c>
      <c r="G181" s="117"/>
      <c r="H181" s="172">
        <f t="shared" si="42"/>
        <v>0</v>
      </c>
      <c r="I181" s="169"/>
    </row>
    <row r="182" spans="1:9" s="526" customFormat="1" ht="12" x14ac:dyDescent="0.2">
      <c r="A182" s="175"/>
      <c r="B182" s="523" t="s">
        <v>8934</v>
      </c>
      <c r="C182" s="209"/>
      <c r="D182" s="524" t="s">
        <v>8984</v>
      </c>
      <c r="E182" s="209"/>
      <c r="F182" s="209"/>
      <c r="G182" s="209"/>
      <c r="H182" s="525"/>
      <c r="I182" s="385"/>
    </row>
    <row r="183" spans="1:9" s="526" customFormat="1" ht="12" x14ac:dyDescent="0.2">
      <c r="A183" s="175"/>
      <c r="B183" s="523" t="s">
        <v>8934</v>
      </c>
      <c r="C183" s="209"/>
      <c r="D183" s="524">
        <v>1</v>
      </c>
      <c r="E183" s="209"/>
      <c r="F183" s="209"/>
      <c r="G183" s="209"/>
      <c r="H183" s="525"/>
      <c r="I183" s="385"/>
    </row>
    <row r="184" spans="1:9" ht="24.95" customHeight="1" x14ac:dyDescent="0.2">
      <c r="A184" s="167">
        <v>81</v>
      </c>
      <c r="B184" s="167" t="s">
        <v>1145</v>
      </c>
      <c r="C184" s="168"/>
      <c r="D184" s="169" t="s">
        <v>5545</v>
      </c>
      <c r="E184" s="170" t="s">
        <v>721</v>
      </c>
      <c r="F184" s="171">
        <v>1</v>
      </c>
      <c r="G184" s="117"/>
      <c r="H184" s="172">
        <f t="shared" ref="H184" si="43">ROUND(G184*F184,2)</f>
        <v>0</v>
      </c>
      <c r="I184" s="169"/>
    </row>
    <row r="185" spans="1:9" s="526" customFormat="1" ht="12" x14ac:dyDescent="0.2">
      <c r="A185" s="175"/>
      <c r="B185" s="523" t="s">
        <v>8934</v>
      </c>
      <c r="C185" s="209"/>
      <c r="D185" s="524" t="s">
        <v>8984</v>
      </c>
      <c r="E185" s="209"/>
      <c r="F185" s="209"/>
      <c r="G185" s="209"/>
      <c r="H185" s="525"/>
      <c r="I185" s="385"/>
    </row>
    <row r="186" spans="1:9" s="526" customFormat="1" ht="12" x14ac:dyDescent="0.2">
      <c r="A186" s="175"/>
      <c r="B186" s="523" t="s">
        <v>8934</v>
      </c>
      <c r="C186" s="209"/>
      <c r="D186" s="524">
        <v>1</v>
      </c>
      <c r="E186" s="209"/>
      <c r="F186" s="209"/>
      <c r="G186" s="209"/>
      <c r="H186" s="525"/>
      <c r="I186" s="385"/>
    </row>
    <row r="187" spans="1:9" s="46" customFormat="1" ht="24.95" customHeight="1" x14ac:dyDescent="0.25">
      <c r="A187" s="278">
        <v>82</v>
      </c>
      <c r="B187" s="278" t="s">
        <v>979</v>
      </c>
      <c r="C187" s="382"/>
      <c r="D187" s="280" t="s">
        <v>9055</v>
      </c>
      <c r="E187" s="281" t="s">
        <v>940</v>
      </c>
      <c r="F187" s="282">
        <v>40</v>
      </c>
      <c r="G187" s="67"/>
      <c r="H187" s="254">
        <f t="shared" ref="H187" si="44">ROUND(G187*F187,2)</f>
        <v>0</v>
      </c>
      <c r="I187" s="412"/>
    </row>
    <row r="188" spans="1:9" s="526" customFormat="1" ht="12" x14ac:dyDescent="0.2">
      <c r="A188" s="175"/>
      <c r="B188" s="523" t="s">
        <v>8934</v>
      </c>
      <c r="C188" s="209"/>
      <c r="D188" s="524" t="s">
        <v>8984</v>
      </c>
      <c r="E188" s="209"/>
      <c r="F188" s="209"/>
      <c r="G188" s="209"/>
      <c r="H188" s="525"/>
      <c r="I188" s="385"/>
    </row>
    <row r="189" spans="1:9" s="526" customFormat="1" ht="12" x14ac:dyDescent="0.2">
      <c r="A189" s="175"/>
      <c r="B189" s="523" t="s">
        <v>8934</v>
      </c>
      <c r="C189" s="209"/>
      <c r="D189" s="524">
        <v>40</v>
      </c>
      <c r="E189" s="209"/>
      <c r="F189" s="209"/>
      <c r="G189" s="209"/>
      <c r="H189" s="525"/>
      <c r="I189" s="385"/>
    </row>
    <row r="190" spans="1:9" s="46" customFormat="1" ht="24.95" customHeight="1" x14ac:dyDescent="0.25">
      <c r="A190" s="278">
        <v>83</v>
      </c>
      <c r="B190" s="278" t="s">
        <v>979</v>
      </c>
      <c r="C190" s="382"/>
      <c r="D190" s="280" t="s">
        <v>5546</v>
      </c>
      <c r="E190" s="281" t="s">
        <v>744</v>
      </c>
      <c r="F190" s="282">
        <v>54</v>
      </c>
      <c r="G190" s="67"/>
      <c r="H190" s="254">
        <f t="shared" ref="H190" si="45">ROUND(G190*F190,2)</f>
        <v>0</v>
      </c>
      <c r="I190" s="412"/>
    </row>
    <row r="191" spans="1:9" s="526" customFormat="1" ht="12" x14ac:dyDescent="0.2">
      <c r="A191" s="175"/>
      <c r="B191" s="523" t="s">
        <v>8934</v>
      </c>
      <c r="C191" s="209"/>
      <c r="D191" s="524" t="s">
        <v>8984</v>
      </c>
      <c r="E191" s="209"/>
      <c r="F191" s="209"/>
      <c r="G191" s="209"/>
      <c r="H191" s="525"/>
      <c r="I191" s="385"/>
    </row>
    <row r="192" spans="1:9" s="526" customFormat="1" ht="12" x14ac:dyDescent="0.2">
      <c r="A192" s="175"/>
      <c r="B192" s="523" t="s">
        <v>8934</v>
      </c>
      <c r="C192" s="209"/>
      <c r="D192" s="524">
        <v>54</v>
      </c>
      <c r="E192" s="209"/>
      <c r="F192" s="209"/>
      <c r="G192" s="209"/>
      <c r="H192" s="525"/>
      <c r="I192" s="385"/>
    </row>
    <row r="193" spans="1:9" s="46" customFormat="1" ht="24.95" customHeight="1" x14ac:dyDescent="0.25">
      <c r="A193" s="278">
        <v>84</v>
      </c>
      <c r="B193" s="278" t="s">
        <v>979</v>
      </c>
      <c r="C193" s="382"/>
      <c r="D193" s="280" t="s">
        <v>9056</v>
      </c>
      <c r="E193" s="281" t="s">
        <v>744</v>
      </c>
      <c r="F193" s="282">
        <v>72</v>
      </c>
      <c r="G193" s="67"/>
      <c r="H193" s="254">
        <f t="shared" ref="H193" si="46">ROUND(G193*F193,2)</f>
        <v>0</v>
      </c>
      <c r="I193" s="412"/>
    </row>
    <row r="194" spans="1:9" s="526" customFormat="1" ht="12" x14ac:dyDescent="0.2">
      <c r="A194" s="175"/>
      <c r="B194" s="523" t="s">
        <v>8934</v>
      </c>
      <c r="C194" s="209"/>
      <c r="D194" s="524" t="s">
        <v>8984</v>
      </c>
      <c r="E194" s="209"/>
      <c r="F194" s="209"/>
      <c r="G194" s="209"/>
      <c r="H194" s="525"/>
      <c r="I194" s="385"/>
    </row>
    <row r="195" spans="1:9" s="526" customFormat="1" ht="12" x14ac:dyDescent="0.2">
      <c r="A195" s="175"/>
      <c r="B195" s="523" t="s">
        <v>8934</v>
      </c>
      <c r="C195" s="209"/>
      <c r="D195" s="524">
        <v>72</v>
      </c>
      <c r="E195" s="209"/>
      <c r="F195" s="209"/>
      <c r="G195" s="209"/>
      <c r="H195" s="525"/>
      <c r="I195" s="385"/>
    </row>
    <row r="196" spans="1:9" s="46" customFormat="1" ht="24.95" customHeight="1" x14ac:dyDescent="0.25">
      <c r="A196" s="278">
        <v>85</v>
      </c>
      <c r="B196" s="278" t="s">
        <v>979</v>
      </c>
      <c r="C196" s="382"/>
      <c r="D196" s="280" t="s">
        <v>9057</v>
      </c>
      <c r="E196" s="281" t="s">
        <v>744</v>
      </c>
      <c r="F196" s="282">
        <v>36</v>
      </c>
      <c r="G196" s="67"/>
      <c r="H196" s="254">
        <f t="shared" ref="H196" si="47">ROUND(G196*F196,2)</f>
        <v>0</v>
      </c>
      <c r="I196" s="412"/>
    </row>
    <row r="197" spans="1:9" s="526" customFormat="1" ht="12" x14ac:dyDescent="0.2">
      <c r="A197" s="175"/>
      <c r="B197" s="523" t="s">
        <v>8934</v>
      </c>
      <c r="C197" s="209"/>
      <c r="D197" s="524" t="s">
        <v>8984</v>
      </c>
      <c r="E197" s="209"/>
      <c r="F197" s="209"/>
      <c r="G197" s="209"/>
      <c r="H197" s="525"/>
      <c r="I197" s="385"/>
    </row>
    <row r="198" spans="1:9" s="526" customFormat="1" ht="12" x14ac:dyDescent="0.2">
      <c r="A198" s="175"/>
      <c r="B198" s="523" t="s">
        <v>8934</v>
      </c>
      <c r="C198" s="209"/>
      <c r="D198" s="524">
        <v>36</v>
      </c>
      <c r="E198" s="209"/>
      <c r="F198" s="209"/>
      <c r="G198" s="209"/>
      <c r="H198" s="525"/>
      <c r="I198" s="385"/>
    </row>
    <row r="199" spans="1:9" s="46" customFormat="1" ht="24.95" customHeight="1" x14ac:dyDescent="0.25">
      <c r="A199" s="278">
        <v>86</v>
      </c>
      <c r="B199" s="278" t="s">
        <v>979</v>
      </c>
      <c r="C199" s="382"/>
      <c r="D199" s="280" t="s">
        <v>9059</v>
      </c>
      <c r="E199" s="281" t="s">
        <v>9060</v>
      </c>
      <c r="F199" s="282">
        <v>1</v>
      </c>
      <c r="G199" s="67"/>
      <c r="H199" s="254">
        <f t="shared" ref="H199" si="48">ROUND(G199*F199,2)</f>
        <v>0</v>
      </c>
      <c r="I199" s="412"/>
    </row>
    <row r="200" spans="1:9" s="526" customFormat="1" ht="12" x14ac:dyDescent="0.2">
      <c r="A200" s="175"/>
      <c r="B200" s="523" t="s">
        <v>8934</v>
      </c>
      <c r="C200" s="209"/>
      <c r="D200" s="524" t="s">
        <v>8984</v>
      </c>
      <c r="E200" s="209"/>
      <c r="F200" s="209"/>
      <c r="G200" s="209"/>
      <c r="H200" s="525"/>
      <c r="I200" s="385"/>
    </row>
    <row r="201" spans="1:9" s="526" customFormat="1" ht="12" x14ac:dyDescent="0.2">
      <c r="A201" s="175"/>
      <c r="B201" s="523" t="s">
        <v>8934</v>
      </c>
      <c r="C201" s="209"/>
      <c r="D201" s="524">
        <v>1</v>
      </c>
      <c r="E201" s="209"/>
      <c r="F201" s="209"/>
      <c r="G201" s="209"/>
      <c r="H201" s="525"/>
      <c r="I201" s="385"/>
    </row>
    <row r="202" spans="1:9" s="46" customFormat="1" ht="24.95" customHeight="1" x14ac:dyDescent="0.25">
      <c r="A202" s="278">
        <v>87</v>
      </c>
      <c r="B202" s="278" t="s">
        <v>979</v>
      </c>
      <c r="C202" s="382"/>
      <c r="D202" s="280" t="s">
        <v>5547</v>
      </c>
      <c r="E202" s="281" t="s">
        <v>721</v>
      </c>
      <c r="F202" s="282">
        <v>1</v>
      </c>
      <c r="G202" s="67"/>
      <c r="H202" s="254">
        <f t="shared" ref="H202" si="49">ROUND(G202*F202,2)</f>
        <v>0</v>
      </c>
      <c r="I202" s="412"/>
    </row>
    <row r="203" spans="1:9" s="526" customFormat="1" ht="12" x14ac:dyDescent="0.2">
      <c r="A203" s="175"/>
      <c r="B203" s="523" t="s">
        <v>8934</v>
      </c>
      <c r="C203" s="209"/>
      <c r="D203" s="524" t="s">
        <v>8984</v>
      </c>
      <c r="E203" s="209"/>
      <c r="F203" s="209"/>
      <c r="G203" s="209"/>
      <c r="H203" s="525"/>
      <c r="I203" s="385"/>
    </row>
    <row r="204" spans="1:9" s="526" customFormat="1" ht="12" x14ac:dyDescent="0.2">
      <c r="A204" s="175"/>
      <c r="B204" s="523" t="s">
        <v>8934</v>
      </c>
      <c r="C204" s="209"/>
      <c r="D204" s="524">
        <v>1</v>
      </c>
      <c r="E204" s="209"/>
      <c r="F204" s="209"/>
      <c r="G204" s="209"/>
      <c r="H204" s="525"/>
      <c r="I204" s="385"/>
    </row>
    <row r="205" spans="1:9" s="46" customFormat="1" ht="24.95" customHeight="1" x14ac:dyDescent="0.25">
      <c r="A205" s="278">
        <v>88</v>
      </c>
      <c r="B205" s="278" t="s">
        <v>979</v>
      </c>
      <c r="C205" s="382"/>
      <c r="D205" s="280" t="s">
        <v>9061</v>
      </c>
      <c r="E205" s="281" t="s">
        <v>721</v>
      </c>
      <c r="F205" s="282">
        <v>1</v>
      </c>
      <c r="G205" s="67"/>
      <c r="H205" s="254">
        <f t="shared" ref="H205" si="50">ROUND(G205*F205,2)</f>
        <v>0</v>
      </c>
      <c r="I205" s="412"/>
    </row>
    <row r="206" spans="1:9" s="526" customFormat="1" ht="12" x14ac:dyDescent="0.2">
      <c r="A206" s="175"/>
      <c r="B206" s="523" t="s">
        <v>8934</v>
      </c>
      <c r="C206" s="209"/>
      <c r="D206" s="524" t="s">
        <v>8984</v>
      </c>
      <c r="E206" s="209"/>
      <c r="F206" s="209"/>
      <c r="G206" s="209"/>
      <c r="H206" s="525"/>
      <c r="I206" s="385"/>
    </row>
    <row r="207" spans="1:9" s="526" customFormat="1" ht="12" x14ac:dyDescent="0.2">
      <c r="A207" s="184"/>
      <c r="B207" s="527" t="s">
        <v>8934</v>
      </c>
      <c r="C207" s="185"/>
      <c r="D207" s="528">
        <v>1</v>
      </c>
      <c r="E207" s="185"/>
      <c r="F207" s="185"/>
      <c r="G207" s="185"/>
      <c r="H207" s="529"/>
      <c r="I207" s="402"/>
    </row>
  </sheetData>
  <sheetProtection algorithmName="SHA-512" hashValue="M0NAvXBf3sM7X/BVJg3kPAjhv3f92SMSmmpb6NI6fkd7UiqxoHZNa0vU2MgnHichTzRW3kAwM7KDlLpNJxUDVg==" saltValue="+xOj3gM9J+rffUgABd/O/A=="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9062</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
        <v>9062</v>
      </c>
      <c r="E8" s="348"/>
      <c r="F8" s="350"/>
      <c r="G8" s="350"/>
      <c r="H8" s="350">
        <f>H9</f>
        <v>0</v>
      </c>
      <c r="I8" s="276"/>
    </row>
    <row r="9" spans="1:29" s="46" customFormat="1" ht="24.95" customHeight="1" x14ac:dyDescent="0.25">
      <c r="A9" s="298"/>
      <c r="B9" s="351" t="s">
        <v>8930</v>
      </c>
      <c r="C9" s="352" t="s">
        <v>9063</v>
      </c>
      <c r="D9" s="352" t="s">
        <v>5550</v>
      </c>
      <c r="E9" s="353"/>
      <c r="F9" s="116"/>
      <c r="G9" s="116"/>
      <c r="H9" s="116">
        <f>SUM(H10:H192)</f>
        <v>0</v>
      </c>
      <c r="I9" s="277"/>
    </row>
    <row r="10" spans="1:29" s="46" customFormat="1" ht="24.95" customHeight="1" x14ac:dyDescent="0.25">
      <c r="A10" s="278">
        <v>1</v>
      </c>
      <c r="B10" s="278" t="s">
        <v>979</v>
      </c>
      <c r="C10" s="382"/>
      <c r="D10" s="280" t="s">
        <v>9064</v>
      </c>
      <c r="E10" s="281" t="s">
        <v>721</v>
      </c>
      <c r="F10" s="282">
        <v>1</v>
      </c>
      <c r="G10" s="67"/>
      <c r="H10" s="254">
        <f t="shared" ref="H10:H11" si="0">ROUND(G10*F10,2)</f>
        <v>0</v>
      </c>
      <c r="I10" s="280"/>
    </row>
    <row r="11" spans="1:29" ht="24.95" customHeight="1" x14ac:dyDescent="0.2">
      <c r="A11" s="167">
        <v>2</v>
      </c>
      <c r="B11" s="167" t="s">
        <v>1145</v>
      </c>
      <c r="C11" s="168"/>
      <c r="D11" s="169" t="s">
        <v>9065</v>
      </c>
      <c r="E11" s="170" t="s">
        <v>721</v>
      </c>
      <c r="F11" s="171">
        <v>1</v>
      </c>
      <c r="G11" s="117"/>
      <c r="H11" s="172">
        <f t="shared" si="0"/>
        <v>0</v>
      </c>
      <c r="I11" s="169"/>
    </row>
    <row r="12" spans="1:29" s="526" customFormat="1" ht="12" x14ac:dyDescent="0.2">
      <c r="A12" s="566"/>
      <c r="B12" s="779" t="s">
        <v>8934</v>
      </c>
      <c r="C12" s="56"/>
      <c r="D12" s="567" t="s">
        <v>9066</v>
      </c>
      <c r="E12" s="56"/>
      <c r="F12" s="56"/>
      <c r="G12" s="56"/>
      <c r="H12" s="780"/>
      <c r="I12" s="568"/>
    </row>
    <row r="13" spans="1:29" s="526" customFormat="1" ht="12" x14ac:dyDescent="0.2">
      <c r="A13" s="566"/>
      <c r="B13" s="779" t="s">
        <v>8934</v>
      </c>
      <c r="C13" s="56"/>
      <c r="D13" s="567" t="s">
        <v>5585</v>
      </c>
      <c r="E13" s="56"/>
      <c r="F13" s="56"/>
      <c r="G13" s="56"/>
      <c r="H13" s="780"/>
      <c r="I13" s="568"/>
    </row>
    <row r="14" spans="1:29" s="46" customFormat="1" ht="24.95" customHeight="1" x14ac:dyDescent="0.25">
      <c r="A14" s="278">
        <v>3</v>
      </c>
      <c r="B14" s="278" t="s">
        <v>979</v>
      </c>
      <c r="C14" s="382"/>
      <c r="D14" s="280" t="s">
        <v>5557</v>
      </c>
      <c r="E14" s="281" t="s">
        <v>744</v>
      </c>
      <c r="F14" s="282">
        <v>2</v>
      </c>
      <c r="G14" s="67"/>
      <c r="H14" s="254">
        <f t="shared" ref="H14:H15" si="1">ROUND(G14*F14,2)</f>
        <v>0</v>
      </c>
      <c r="I14" s="280"/>
    </row>
    <row r="15" spans="1:29" ht="24.95" customHeight="1" x14ac:dyDescent="0.2">
      <c r="A15" s="167">
        <v>4</v>
      </c>
      <c r="B15" s="167" t="s">
        <v>1145</v>
      </c>
      <c r="C15" s="168"/>
      <c r="D15" s="169" t="s">
        <v>5558</v>
      </c>
      <c r="E15" s="170" t="s">
        <v>744</v>
      </c>
      <c r="F15" s="171">
        <v>2</v>
      </c>
      <c r="G15" s="117"/>
      <c r="H15" s="172">
        <f t="shared" si="1"/>
        <v>0</v>
      </c>
      <c r="I15" s="169"/>
    </row>
    <row r="16" spans="1:29" s="526" customFormat="1" ht="12" x14ac:dyDescent="0.2">
      <c r="A16" s="566"/>
      <c r="B16" s="779" t="s">
        <v>8934</v>
      </c>
      <c r="C16" s="56"/>
      <c r="D16" s="567" t="s">
        <v>9066</v>
      </c>
      <c r="E16" s="56"/>
      <c r="F16" s="56"/>
      <c r="G16" s="56"/>
      <c r="H16" s="780"/>
      <c r="I16" s="568"/>
    </row>
    <row r="17" spans="1:9" s="526" customFormat="1" ht="12" x14ac:dyDescent="0.2">
      <c r="A17" s="566"/>
      <c r="B17" s="779" t="s">
        <v>8934</v>
      </c>
      <c r="C17" s="56"/>
      <c r="D17" s="567" t="s">
        <v>11668</v>
      </c>
      <c r="E17" s="56"/>
      <c r="F17" s="56"/>
      <c r="G17" s="56"/>
      <c r="H17" s="780"/>
      <c r="I17" s="568"/>
    </row>
    <row r="18" spans="1:9" s="46" customFormat="1" ht="24.95" customHeight="1" x14ac:dyDescent="0.25">
      <c r="A18" s="278">
        <v>5</v>
      </c>
      <c r="B18" s="278" t="s">
        <v>979</v>
      </c>
      <c r="C18" s="382"/>
      <c r="D18" s="280" t="s">
        <v>9067</v>
      </c>
      <c r="E18" s="281" t="s">
        <v>744</v>
      </c>
      <c r="F18" s="282">
        <v>1</v>
      </c>
      <c r="G18" s="67"/>
      <c r="H18" s="254">
        <f t="shared" ref="H18:H19" si="2">ROUND(G18*F18,2)</f>
        <v>0</v>
      </c>
      <c r="I18" s="280"/>
    </row>
    <row r="19" spans="1:9" ht="24.95" customHeight="1" x14ac:dyDescent="0.2">
      <c r="A19" s="167">
        <v>6</v>
      </c>
      <c r="B19" s="167" t="s">
        <v>1145</v>
      </c>
      <c r="C19" s="168"/>
      <c r="D19" s="169" t="s">
        <v>9068</v>
      </c>
      <c r="E19" s="170" t="s">
        <v>744</v>
      </c>
      <c r="F19" s="171">
        <v>1</v>
      </c>
      <c r="G19" s="117"/>
      <c r="H19" s="172">
        <f t="shared" si="2"/>
        <v>0</v>
      </c>
      <c r="I19" s="169"/>
    </row>
    <row r="20" spans="1:9" s="526" customFormat="1" ht="12" x14ac:dyDescent="0.2">
      <c r="A20" s="566"/>
      <c r="B20" s="779" t="s">
        <v>8934</v>
      </c>
      <c r="C20" s="56"/>
      <c r="D20" s="567" t="s">
        <v>9066</v>
      </c>
      <c r="E20" s="56"/>
      <c r="F20" s="56"/>
      <c r="G20" s="56"/>
      <c r="H20" s="780"/>
      <c r="I20" s="568"/>
    </row>
    <row r="21" spans="1:9" s="526" customFormat="1" ht="12" x14ac:dyDescent="0.2">
      <c r="A21" s="566"/>
      <c r="B21" s="779" t="s">
        <v>8934</v>
      </c>
      <c r="C21" s="56"/>
      <c r="D21" s="567" t="s">
        <v>5585</v>
      </c>
      <c r="E21" s="56"/>
      <c r="F21" s="56"/>
      <c r="G21" s="56"/>
      <c r="H21" s="780"/>
      <c r="I21" s="568"/>
    </row>
    <row r="22" spans="1:9" s="46" customFormat="1" ht="24.95" customHeight="1" x14ac:dyDescent="0.25">
      <c r="A22" s="278">
        <v>7</v>
      </c>
      <c r="B22" s="278" t="s">
        <v>979</v>
      </c>
      <c r="C22" s="382"/>
      <c r="D22" s="280" t="s">
        <v>9075</v>
      </c>
      <c r="E22" s="281" t="s">
        <v>744</v>
      </c>
      <c r="F22" s="282">
        <v>1</v>
      </c>
      <c r="G22" s="67"/>
      <c r="H22" s="254">
        <f t="shared" ref="H22:H23" si="3">ROUND(G22*F22,2)</f>
        <v>0</v>
      </c>
      <c r="I22" s="280"/>
    </row>
    <row r="23" spans="1:9" ht="24.95" customHeight="1" x14ac:dyDescent="0.2">
      <c r="A23" s="167">
        <v>8</v>
      </c>
      <c r="B23" s="167" t="s">
        <v>1145</v>
      </c>
      <c r="C23" s="168"/>
      <c r="D23" s="169" t="s">
        <v>9076</v>
      </c>
      <c r="E23" s="170" t="s">
        <v>744</v>
      </c>
      <c r="F23" s="171">
        <v>1</v>
      </c>
      <c r="G23" s="117"/>
      <c r="H23" s="172">
        <f t="shared" si="3"/>
        <v>0</v>
      </c>
      <c r="I23" s="169"/>
    </row>
    <row r="24" spans="1:9" s="526" customFormat="1" ht="12" x14ac:dyDescent="0.2">
      <c r="A24" s="566"/>
      <c r="B24" s="779" t="s">
        <v>8934</v>
      </c>
      <c r="C24" s="56"/>
      <c r="D24" s="567" t="s">
        <v>9066</v>
      </c>
      <c r="E24" s="56"/>
      <c r="F24" s="56"/>
      <c r="G24" s="56"/>
      <c r="H24" s="780"/>
      <c r="I24" s="568"/>
    </row>
    <row r="25" spans="1:9" s="526" customFormat="1" ht="12" x14ac:dyDescent="0.2">
      <c r="A25" s="566"/>
      <c r="B25" s="779" t="s">
        <v>8934</v>
      </c>
      <c r="C25" s="56"/>
      <c r="D25" s="567" t="s">
        <v>5585</v>
      </c>
      <c r="E25" s="56"/>
      <c r="F25" s="56"/>
      <c r="G25" s="56"/>
      <c r="H25" s="780"/>
      <c r="I25" s="568"/>
    </row>
    <row r="26" spans="1:9" s="46" customFormat="1" ht="24.95" customHeight="1" x14ac:dyDescent="0.25">
      <c r="A26" s="278">
        <v>9</v>
      </c>
      <c r="B26" s="278" t="s">
        <v>979</v>
      </c>
      <c r="C26" s="382"/>
      <c r="D26" s="280" t="s">
        <v>9071</v>
      </c>
      <c r="E26" s="281" t="s">
        <v>744</v>
      </c>
      <c r="F26" s="282">
        <v>1</v>
      </c>
      <c r="G26" s="67"/>
      <c r="H26" s="254">
        <f t="shared" ref="H26:H27" si="4">ROUND(G26*F26,2)</f>
        <v>0</v>
      </c>
      <c r="I26" s="280"/>
    </row>
    <row r="27" spans="1:9" ht="24.95" customHeight="1" x14ac:dyDescent="0.2">
      <c r="A27" s="167">
        <v>10</v>
      </c>
      <c r="B27" s="167" t="s">
        <v>1145</v>
      </c>
      <c r="C27" s="168"/>
      <c r="D27" s="169" t="s">
        <v>9072</v>
      </c>
      <c r="E27" s="170" t="s">
        <v>744</v>
      </c>
      <c r="F27" s="171">
        <v>1</v>
      </c>
      <c r="G27" s="117"/>
      <c r="H27" s="172">
        <f t="shared" si="4"/>
        <v>0</v>
      </c>
      <c r="I27" s="169"/>
    </row>
    <row r="28" spans="1:9" s="526" customFormat="1" ht="12" x14ac:dyDescent="0.2">
      <c r="A28" s="566"/>
      <c r="B28" s="779" t="s">
        <v>8934</v>
      </c>
      <c r="C28" s="56"/>
      <c r="D28" s="567" t="s">
        <v>9066</v>
      </c>
      <c r="E28" s="56"/>
      <c r="F28" s="56"/>
      <c r="G28" s="56"/>
      <c r="H28" s="780"/>
      <c r="I28" s="568"/>
    </row>
    <row r="29" spans="1:9" s="526" customFormat="1" ht="12" x14ac:dyDescent="0.2">
      <c r="A29" s="566"/>
      <c r="B29" s="779" t="s">
        <v>8934</v>
      </c>
      <c r="C29" s="56"/>
      <c r="D29" s="567" t="s">
        <v>5585</v>
      </c>
      <c r="E29" s="56"/>
      <c r="F29" s="56"/>
      <c r="G29" s="56"/>
      <c r="H29" s="780"/>
      <c r="I29" s="568"/>
    </row>
    <row r="30" spans="1:9" s="46" customFormat="1" ht="24.95" customHeight="1" x14ac:dyDescent="0.25">
      <c r="A30" s="278">
        <v>11</v>
      </c>
      <c r="B30" s="278" t="s">
        <v>979</v>
      </c>
      <c r="C30" s="382"/>
      <c r="D30" s="280" t="s">
        <v>9073</v>
      </c>
      <c r="E30" s="281" t="s">
        <v>744</v>
      </c>
      <c r="F30" s="282">
        <v>2</v>
      </c>
      <c r="G30" s="67"/>
      <c r="H30" s="254">
        <f t="shared" ref="H30:H31" si="5">ROUND(G30*F30,2)</f>
        <v>0</v>
      </c>
      <c r="I30" s="280"/>
    </row>
    <row r="31" spans="1:9" ht="24.95" customHeight="1" x14ac:dyDescent="0.2">
      <c r="A31" s="167">
        <v>12</v>
      </c>
      <c r="B31" s="167" t="s">
        <v>1145</v>
      </c>
      <c r="C31" s="168"/>
      <c r="D31" s="169" t="s">
        <v>9074</v>
      </c>
      <c r="E31" s="170" t="s">
        <v>744</v>
      </c>
      <c r="F31" s="171">
        <v>2</v>
      </c>
      <c r="G31" s="117"/>
      <c r="H31" s="172">
        <f t="shared" si="5"/>
        <v>0</v>
      </c>
      <c r="I31" s="169"/>
    </row>
    <row r="32" spans="1:9" s="526" customFormat="1" ht="12" x14ac:dyDescent="0.2">
      <c r="A32" s="566"/>
      <c r="B32" s="779" t="s">
        <v>8934</v>
      </c>
      <c r="C32" s="56"/>
      <c r="D32" s="567" t="s">
        <v>9066</v>
      </c>
      <c r="E32" s="56"/>
      <c r="F32" s="56"/>
      <c r="G32" s="56"/>
      <c r="H32" s="780"/>
      <c r="I32" s="568"/>
    </row>
    <row r="33" spans="1:9" s="526" customFormat="1" ht="12" x14ac:dyDescent="0.2">
      <c r="A33" s="566"/>
      <c r="B33" s="779" t="s">
        <v>8934</v>
      </c>
      <c r="C33" s="56"/>
      <c r="D33" s="567" t="s">
        <v>9113</v>
      </c>
      <c r="E33" s="56"/>
      <c r="F33" s="56"/>
      <c r="G33" s="56"/>
      <c r="H33" s="780"/>
      <c r="I33" s="568"/>
    </row>
    <row r="34" spans="1:9" s="46" customFormat="1" ht="24.95" customHeight="1" x14ac:dyDescent="0.25">
      <c r="A34" s="278">
        <v>13</v>
      </c>
      <c r="B34" s="278" t="s">
        <v>979</v>
      </c>
      <c r="C34" s="382"/>
      <c r="D34" s="280" t="s">
        <v>11669</v>
      </c>
      <c r="E34" s="281" t="s">
        <v>744</v>
      </c>
      <c r="F34" s="282">
        <v>1</v>
      </c>
      <c r="G34" s="67"/>
      <c r="H34" s="254">
        <f t="shared" ref="H34:H35" si="6">ROUND(G34*F34,2)</f>
        <v>0</v>
      </c>
      <c r="I34" s="280"/>
    </row>
    <row r="35" spans="1:9" ht="24.95" customHeight="1" x14ac:dyDescent="0.2">
      <c r="A35" s="167">
        <v>14</v>
      </c>
      <c r="B35" s="167" t="s">
        <v>1145</v>
      </c>
      <c r="C35" s="168"/>
      <c r="D35" s="169" t="s">
        <v>11670</v>
      </c>
      <c r="E35" s="170" t="s">
        <v>744</v>
      </c>
      <c r="F35" s="171">
        <v>1</v>
      </c>
      <c r="G35" s="117"/>
      <c r="H35" s="172">
        <f t="shared" si="6"/>
        <v>0</v>
      </c>
      <c r="I35" s="169"/>
    </row>
    <row r="36" spans="1:9" s="526" customFormat="1" ht="12" x14ac:dyDescent="0.2">
      <c r="A36" s="566"/>
      <c r="B36" s="779" t="s">
        <v>8934</v>
      </c>
      <c r="C36" s="56"/>
      <c r="D36" s="567" t="s">
        <v>9066</v>
      </c>
      <c r="E36" s="56"/>
      <c r="F36" s="56"/>
      <c r="G36" s="56"/>
      <c r="H36" s="780"/>
      <c r="I36" s="568"/>
    </row>
    <row r="37" spans="1:9" s="526" customFormat="1" ht="12" x14ac:dyDescent="0.2">
      <c r="A37" s="566"/>
      <c r="B37" s="779" t="s">
        <v>8934</v>
      </c>
      <c r="C37" s="56"/>
      <c r="D37" s="567" t="s">
        <v>5554</v>
      </c>
      <c r="E37" s="56"/>
      <c r="F37" s="56"/>
      <c r="G37" s="56"/>
      <c r="H37" s="780"/>
      <c r="I37" s="568"/>
    </row>
    <row r="38" spans="1:9" ht="24.95" customHeight="1" x14ac:dyDescent="0.2">
      <c r="A38" s="167">
        <v>15</v>
      </c>
      <c r="B38" s="167" t="s">
        <v>979</v>
      </c>
      <c r="C38" s="168"/>
      <c r="D38" s="169" t="s">
        <v>11671</v>
      </c>
      <c r="E38" s="170" t="s">
        <v>744</v>
      </c>
      <c r="F38" s="171">
        <v>1</v>
      </c>
      <c r="G38" s="117"/>
      <c r="H38" s="172">
        <f t="shared" ref="H38:H39" si="7">ROUND(G38*F38,2)</f>
        <v>0</v>
      </c>
      <c r="I38" s="169"/>
    </row>
    <row r="39" spans="1:9" ht="24.95" customHeight="1" x14ac:dyDescent="0.2">
      <c r="A39" s="167">
        <v>16</v>
      </c>
      <c r="B39" s="167" t="s">
        <v>1145</v>
      </c>
      <c r="C39" s="168"/>
      <c r="D39" s="169" t="s">
        <v>11672</v>
      </c>
      <c r="E39" s="170" t="s">
        <v>744</v>
      </c>
      <c r="F39" s="171">
        <v>1</v>
      </c>
      <c r="G39" s="117"/>
      <c r="H39" s="172">
        <f t="shared" si="7"/>
        <v>0</v>
      </c>
      <c r="I39" s="169"/>
    </row>
    <row r="40" spans="1:9" s="526" customFormat="1" ht="12" x14ac:dyDescent="0.2">
      <c r="A40" s="566"/>
      <c r="B40" s="779" t="s">
        <v>8934</v>
      </c>
      <c r="C40" s="56"/>
      <c r="D40" s="567" t="s">
        <v>9066</v>
      </c>
      <c r="E40" s="56"/>
      <c r="F40" s="56"/>
      <c r="G40" s="56"/>
      <c r="H40" s="780"/>
      <c r="I40" s="568"/>
    </row>
    <row r="41" spans="1:9" s="526" customFormat="1" ht="12" x14ac:dyDescent="0.2">
      <c r="A41" s="566"/>
      <c r="B41" s="779" t="s">
        <v>8934</v>
      </c>
      <c r="C41" s="56"/>
      <c r="D41" s="567" t="s">
        <v>5585</v>
      </c>
      <c r="E41" s="56"/>
      <c r="F41" s="56"/>
      <c r="G41" s="56"/>
      <c r="H41" s="780"/>
      <c r="I41" s="568"/>
    </row>
    <row r="42" spans="1:9" s="46" customFormat="1" ht="24.95" customHeight="1" x14ac:dyDescent="0.25">
      <c r="A42" s="781">
        <v>17</v>
      </c>
      <c r="B42" s="782" t="s">
        <v>1145</v>
      </c>
      <c r="C42" s="783"/>
      <c r="D42" s="784" t="s">
        <v>9077</v>
      </c>
      <c r="E42" s="782" t="s">
        <v>744</v>
      </c>
      <c r="F42" s="785">
        <v>1</v>
      </c>
      <c r="G42" s="299"/>
      <c r="H42" s="786">
        <f t="shared" ref="H42" si="8">ROUND(G42*F42,2)</f>
        <v>0</v>
      </c>
      <c r="I42" s="412"/>
    </row>
    <row r="43" spans="1:9" s="526" customFormat="1" ht="12" x14ac:dyDescent="0.2">
      <c r="A43" s="566"/>
      <c r="B43" s="779" t="s">
        <v>8934</v>
      </c>
      <c r="C43" s="56"/>
      <c r="D43" s="567" t="s">
        <v>9066</v>
      </c>
      <c r="E43" s="56"/>
      <c r="F43" s="56"/>
      <c r="G43" s="56"/>
      <c r="H43" s="780"/>
      <c r="I43" s="568"/>
    </row>
    <row r="44" spans="1:9" s="526" customFormat="1" ht="12" x14ac:dyDescent="0.2">
      <c r="A44" s="566"/>
      <c r="B44" s="779" t="s">
        <v>8934</v>
      </c>
      <c r="C44" s="56"/>
      <c r="D44" s="567" t="s">
        <v>5585</v>
      </c>
      <c r="E44" s="56"/>
      <c r="F44" s="56"/>
      <c r="G44" s="56"/>
      <c r="H44" s="780"/>
      <c r="I44" s="568"/>
    </row>
    <row r="45" spans="1:9" s="46" customFormat="1" ht="24.95" customHeight="1" x14ac:dyDescent="0.25">
      <c r="A45" s="278">
        <v>18</v>
      </c>
      <c r="B45" s="278" t="s">
        <v>979</v>
      </c>
      <c r="C45" s="382"/>
      <c r="D45" s="280" t="s">
        <v>9078</v>
      </c>
      <c r="E45" s="281" t="s">
        <v>744</v>
      </c>
      <c r="F45" s="282">
        <v>234</v>
      </c>
      <c r="G45" s="67"/>
      <c r="H45" s="254">
        <f t="shared" ref="H45:H46" si="9">ROUND(G45*F45,2)</f>
        <v>0</v>
      </c>
      <c r="I45" s="280"/>
    </row>
    <row r="46" spans="1:9" s="46" customFormat="1" ht="24.95" customHeight="1" x14ac:dyDescent="0.25">
      <c r="A46" s="781">
        <v>19</v>
      </c>
      <c r="B46" s="782" t="s">
        <v>1145</v>
      </c>
      <c r="C46" s="783"/>
      <c r="D46" s="784" t="s">
        <v>9079</v>
      </c>
      <c r="E46" s="782" t="s">
        <v>744</v>
      </c>
      <c r="F46" s="785">
        <v>234</v>
      </c>
      <c r="G46" s="299"/>
      <c r="H46" s="786">
        <f t="shared" si="9"/>
        <v>0</v>
      </c>
      <c r="I46" s="412"/>
    </row>
    <row r="47" spans="1:9" s="526" customFormat="1" ht="12" x14ac:dyDescent="0.2">
      <c r="A47" s="566"/>
      <c r="B47" s="779" t="s">
        <v>8934</v>
      </c>
      <c r="C47" s="56"/>
      <c r="D47" s="567" t="s">
        <v>9066</v>
      </c>
      <c r="E47" s="56"/>
      <c r="F47" s="56"/>
      <c r="G47" s="56"/>
      <c r="H47" s="780"/>
      <c r="I47" s="568"/>
    </row>
    <row r="48" spans="1:9" s="526" customFormat="1" ht="12" x14ac:dyDescent="0.2">
      <c r="A48" s="566"/>
      <c r="B48" s="779" t="s">
        <v>8934</v>
      </c>
      <c r="C48" s="56"/>
      <c r="D48" s="567" t="s">
        <v>11673</v>
      </c>
      <c r="E48" s="56"/>
      <c r="F48" s="56"/>
      <c r="G48" s="56"/>
      <c r="H48" s="780"/>
      <c r="I48" s="568"/>
    </row>
    <row r="49" spans="1:9" s="46" customFormat="1" ht="24.95" customHeight="1" x14ac:dyDescent="0.25">
      <c r="A49" s="278">
        <v>20</v>
      </c>
      <c r="B49" s="278" t="s">
        <v>979</v>
      </c>
      <c r="C49" s="382"/>
      <c r="D49" s="280" t="s">
        <v>9081</v>
      </c>
      <c r="E49" s="281" t="s">
        <v>744</v>
      </c>
      <c r="F49" s="282">
        <v>234</v>
      </c>
      <c r="G49" s="67"/>
      <c r="H49" s="254">
        <f t="shared" ref="H49:H50" si="10">ROUND(G49*F49,2)</f>
        <v>0</v>
      </c>
      <c r="I49" s="280"/>
    </row>
    <row r="50" spans="1:9" s="46" customFormat="1" ht="24.95" customHeight="1" x14ac:dyDescent="0.25">
      <c r="A50" s="781">
        <v>21</v>
      </c>
      <c r="B50" s="782" t="s">
        <v>1145</v>
      </c>
      <c r="C50" s="783"/>
      <c r="D50" s="784" t="s">
        <v>9082</v>
      </c>
      <c r="E50" s="782" t="s">
        <v>744</v>
      </c>
      <c r="F50" s="785">
        <v>234</v>
      </c>
      <c r="G50" s="299"/>
      <c r="H50" s="786">
        <f t="shared" si="10"/>
        <v>0</v>
      </c>
      <c r="I50" s="412"/>
    </row>
    <row r="51" spans="1:9" s="526" customFormat="1" ht="12" x14ac:dyDescent="0.2">
      <c r="A51" s="566"/>
      <c r="B51" s="779" t="s">
        <v>8934</v>
      </c>
      <c r="C51" s="56"/>
      <c r="D51" s="567" t="s">
        <v>9066</v>
      </c>
      <c r="E51" s="56"/>
      <c r="F51" s="56"/>
      <c r="G51" s="56"/>
      <c r="H51" s="780"/>
      <c r="I51" s="568"/>
    </row>
    <row r="52" spans="1:9" s="526" customFormat="1" ht="12" x14ac:dyDescent="0.2">
      <c r="A52" s="566"/>
      <c r="B52" s="779" t="s">
        <v>8934</v>
      </c>
      <c r="C52" s="56"/>
      <c r="D52" s="567" t="s">
        <v>11673</v>
      </c>
      <c r="E52" s="56"/>
      <c r="F52" s="56"/>
      <c r="G52" s="56"/>
      <c r="H52" s="780"/>
      <c r="I52" s="568"/>
    </row>
    <row r="53" spans="1:9" s="46" customFormat="1" ht="24.95" customHeight="1" x14ac:dyDescent="0.25">
      <c r="A53" s="278">
        <v>22</v>
      </c>
      <c r="B53" s="278" t="s">
        <v>979</v>
      </c>
      <c r="C53" s="382"/>
      <c r="D53" s="280" t="s">
        <v>9083</v>
      </c>
      <c r="E53" s="281" t="s">
        <v>744</v>
      </c>
      <c r="F53" s="282">
        <v>52</v>
      </c>
      <c r="G53" s="67"/>
      <c r="H53" s="254">
        <f t="shared" ref="H53:H54" si="11">ROUND(G53*F53,2)</f>
        <v>0</v>
      </c>
      <c r="I53" s="280"/>
    </row>
    <row r="54" spans="1:9" ht="24.95" customHeight="1" x14ac:dyDescent="0.2">
      <c r="A54" s="167">
        <v>23</v>
      </c>
      <c r="B54" s="167" t="s">
        <v>1145</v>
      </c>
      <c r="C54" s="168"/>
      <c r="D54" s="169" t="s">
        <v>9084</v>
      </c>
      <c r="E54" s="170" t="s">
        <v>744</v>
      </c>
      <c r="F54" s="171">
        <v>52</v>
      </c>
      <c r="G54" s="117"/>
      <c r="H54" s="172">
        <f t="shared" si="11"/>
        <v>0</v>
      </c>
      <c r="I54" s="169"/>
    </row>
    <row r="55" spans="1:9" s="526" customFormat="1" ht="12" x14ac:dyDescent="0.2">
      <c r="A55" s="566"/>
      <c r="B55" s="779" t="s">
        <v>8934</v>
      </c>
      <c r="C55" s="56"/>
      <c r="D55" s="567" t="s">
        <v>9066</v>
      </c>
      <c r="E55" s="56"/>
      <c r="F55" s="56"/>
      <c r="G55" s="56"/>
      <c r="H55" s="780"/>
      <c r="I55" s="568"/>
    </row>
    <row r="56" spans="1:9" s="526" customFormat="1" ht="12" x14ac:dyDescent="0.2">
      <c r="A56" s="566"/>
      <c r="B56" s="779" t="s">
        <v>8934</v>
      </c>
      <c r="C56" s="56"/>
      <c r="D56" s="567" t="s">
        <v>11674</v>
      </c>
      <c r="E56" s="56"/>
      <c r="F56" s="56"/>
      <c r="G56" s="56"/>
      <c r="H56" s="780"/>
      <c r="I56" s="568"/>
    </row>
    <row r="57" spans="1:9" s="46" customFormat="1" ht="24.95" customHeight="1" x14ac:dyDescent="0.25">
      <c r="A57" s="278">
        <v>24</v>
      </c>
      <c r="B57" s="278" t="s">
        <v>979</v>
      </c>
      <c r="C57" s="382"/>
      <c r="D57" s="280" t="s">
        <v>9086</v>
      </c>
      <c r="E57" s="281" t="s">
        <v>744</v>
      </c>
      <c r="F57" s="282">
        <v>52</v>
      </c>
      <c r="G57" s="67"/>
      <c r="H57" s="254">
        <f t="shared" ref="H57:H58" si="12">ROUND(G57*F57,2)</f>
        <v>0</v>
      </c>
      <c r="I57" s="280"/>
    </row>
    <row r="58" spans="1:9" ht="24.95" customHeight="1" x14ac:dyDescent="0.2">
      <c r="A58" s="167">
        <v>25</v>
      </c>
      <c r="B58" s="167" t="s">
        <v>1145</v>
      </c>
      <c r="C58" s="168"/>
      <c r="D58" s="169" t="s">
        <v>9087</v>
      </c>
      <c r="E58" s="170" t="s">
        <v>744</v>
      </c>
      <c r="F58" s="171">
        <v>52</v>
      </c>
      <c r="G58" s="117"/>
      <c r="H58" s="172">
        <f t="shared" si="12"/>
        <v>0</v>
      </c>
      <c r="I58" s="169"/>
    </row>
    <row r="59" spans="1:9" s="526" customFormat="1" ht="12" x14ac:dyDescent="0.2">
      <c r="A59" s="566"/>
      <c r="B59" s="779" t="s">
        <v>8934</v>
      </c>
      <c r="C59" s="56"/>
      <c r="D59" s="567" t="s">
        <v>9066</v>
      </c>
      <c r="E59" s="56"/>
      <c r="F59" s="56"/>
      <c r="G59" s="56"/>
      <c r="H59" s="780"/>
      <c r="I59" s="568"/>
    </row>
    <row r="60" spans="1:9" s="526" customFormat="1" ht="12" x14ac:dyDescent="0.2">
      <c r="A60" s="566"/>
      <c r="B60" s="779" t="s">
        <v>8934</v>
      </c>
      <c r="C60" s="56"/>
      <c r="D60" s="567" t="s">
        <v>11674</v>
      </c>
      <c r="E60" s="56"/>
      <c r="F60" s="56"/>
      <c r="G60" s="56"/>
      <c r="H60" s="780"/>
      <c r="I60" s="568"/>
    </row>
    <row r="61" spans="1:9" s="46" customFormat="1" ht="24.95" customHeight="1" x14ac:dyDescent="0.25">
      <c r="A61" s="278">
        <v>26</v>
      </c>
      <c r="B61" s="278" t="s">
        <v>979</v>
      </c>
      <c r="C61" s="382"/>
      <c r="D61" s="280" t="s">
        <v>9088</v>
      </c>
      <c r="E61" s="281" t="s">
        <v>744</v>
      </c>
      <c r="F61" s="282">
        <v>29</v>
      </c>
      <c r="G61" s="67"/>
      <c r="H61" s="254">
        <f t="shared" ref="H61:H62" si="13">ROUND(G61*F61,2)</f>
        <v>0</v>
      </c>
      <c r="I61" s="280"/>
    </row>
    <row r="62" spans="1:9" ht="24.95" customHeight="1" x14ac:dyDescent="0.2">
      <c r="A62" s="167">
        <v>27</v>
      </c>
      <c r="B62" s="167" t="s">
        <v>1145</v>
      </c>
      <c r="C62" s="168"/>
      <c r="D62" s="169" t="s">
        <v>9089</v>
      </c>
      <c r="E62" s="170" t="s">
        <v>744</v>
      </c>
      <c r="F62" s="171">
        <v>29</v>
      </c>
      <c r="G62" s="117"/>
      <c r="H62" s="172">
        <f t="shared" si="13"/>
        <v>0</v>
      </c>
      <c r="I62" s="169"/>
    </row>
    <row r="63" spans="1:9" s="526" customFormat="1" ht="12" x14ac:dyDescent="0.2">
      <c r="A63" s="566"/>
      <c r="B63" s="779" t="s">
        <v>8934</v>
      </c>
      <c r="C63" s="56"/>
      <c r="D63" s="567" t="s">
        <v>9066</v>
      </c>
      <c r="E63" s="56"/>
      <c r="F63" s="56"/>
      <c r="G63" s="56"/>
      <c r="H63" s="780"/>
      <c r="I63" s="568"/>
    </row>
    <row r="64" spans="1:9" s="526" customFormat="1" ht="12" x14ac:dyDescent="0.2">
      <c r="A64" s="566"/>
      <c r="B64" s="779" t="s">
        <v>8934</v>
      </c>
      <c r="C64" s="56"/>
      <c r="D64" s="567" t="s">
        <v>11675</v>
      </c>
      <c r="E64" s="56"/>
      <c r="F64" s="56"/>
      <c r="G64" s="56"/>
      <c r="H64" s="780"/>
      <c r="I64" s="568"/>
    </row>
    <row r="65" spans="1:9" s="46" customFormat="1" ht="24.95" customHeight="1" x14ac:dyDescent="0.25">
      <c r="A65" s="278">
        <v>28</v>
      </c>
      <c r="B65" s="278" t="s">
        <v>979</v>
      </c>
      <c r="C65" s="382"/>
      <c r="D65" s="280" t="s">
        <v>9094</v>
      </c>
      <c r="E65" s="281" t="s">
        <v>744</v>
      </c>
      <c r="F65" s="282">
        <v>12</v>
      </c>
      <c r="G65" s="67"/>
      <c r="H65" s="254">
        <f t="shared" ref="H65:H66" si="14">ROUND(G65*F65,2)</f>
        <v>0</v>
      </c>
      <c r="I65" s="280"/>
    </row>
    <row r="66" spans="1:9" ht="24.95" customHeight="1" x14ac:dyDescent="0.2">
      <c r="A66" s="167">
        <v>29</v>
      </c>
      <c r="B66" s="167" t="s">
        <v>1145</v>
      </c>
      <c r="C66" s="168"/>
      <c r="D66" s="169" t="s">
        <v>9095</v>
      </c>
      <c r="E66" s="170" t="s">
        <v>744</v>
      </c>
      <c r="F66" s="171">
        <v>12</v>
      </c>
      <c r="G66" s="117"/>
      <c r="H66" s="172">
        <f t="shared" si="14"/>
        <v>0</v>
      </c>
      <c r="I66" s="169"/>
    </row>
    <row r="67" spans="1:9" s="526" customFormat="1" ht="12" x14ac:dyDescent="0.2">
      <c r="A67" s="566"/>
      <c r="B67" s="779" t="s">
        <v>8934</v>
      </c>
      <c r="C67" s="56"/>
      <c r="D67" s="567" t="s">
        <v>9066</v>
      </c>
      <c r="E67" s="56"/>
      <c r="F67" s="56"/>
      <c r="G67" s="56"/>
      <c r="H67" s="780"/>
      <c r="I67" s="568"/>
    </row>
    <row r="68" spans="1:9" s="526" customFormat="1" ht="12" x14ac:dyDescent="0.2">
      <c r="A68" s="566"/>
      <c r="B68" s="779" t="s">
        <v>8934</v>
      </c>
      <c r="C68" s="56"/>
      <c r="D68" s="567" t="s">
        <v>8991</v>
      </c>
      <c r="E68" s="56"/>
      <c r="F68" s="56"/>
      <c r="G68" s="56"/>
      <c r="H68" s="780"/>
      <c r="I68" s="568"/>
    </row>
    <row r="69" spans="1:9" s="46" customFormat="1" ht="24.95" customHeight="1" x14ac:dyDescent="0.25">
      <c r="A69" s="278">
        <v>30</v>
      </c>
      <c r="B69" s="278" t="s">
        <v>979</v>
      </c>
      <c r="C69" s="382"/>
      <c r="D69" s="280" t="s">
        <v>9099</v>
      </c>
      <c r="E69" s="281" t="s">
        <v>744</v>
      </c>
      <c r="F69" s="282">
        <v>6</v>
      </c>
      <c r="G69" s="67"/>
      <c r="H69" s="254">
        <f t="shared" ref="H69:H70" si="15">ROUND(G69*F69,2)</f>
        <v>0</v>
      </c>
      <c r="I69" s="280"/>
    </row>
    <row r="70" spans="1:9" ht="24.95" customHeight="1" x14ac:dyDescent="0.2">
      <c r="A70" s="167">
        <v>31</v>
      </c>
      <c r="B70" s="167" t="s">
        <v>1145</v>
      </c>
      <c r="C70" s="168"/>
      <c r="D70" s="169" t="s">
        <v>9100</v>
      </c>
      <c r="E70" s="170" t="s">
        <v>744</v>
      </c>
      <c r="F70" s="171">
        <v>6</v>
      </c>
      <c r="G70" s="117"/>
      <c r="H70" s="172">
        <f t="shared" si="15"/>
        <v>0</v>
      </c>
      <c r="I70" s="169"/>
    </row>
    <row r="71" spans="1:9" s="526" customFormat="1" ht="12" x14ac:dyDescent="0.2">
      <c r="A71" s="566"/>
      <c r="B71" s="779" t="s">
        <v>8934</v>
      </c>
      <c r="C71" s="56"/>
      <c r="D71" s="567" t="s">
        <v>9066</v>
      </c>
      <c r="E71" s="56"/>
      <c r="F71" s="56"/>
      <c r="G71" s="56"/>
      <c r="H71" s="780"/>
      <c r="I71" s="568"/>
    </row>
    <row r="72" spans="1:9" s="526" customFormat="1" ht="12" x14ac:dyDescent="0.2">
      <c r="A72" s="566"/>
      <c r="B72" s="779" t="s">
        <v>8934</v>
      </c>
      <c r="C72" s="56"/>
      <c r="D72" s="567" t="s">
        <v>11676</v>
      </c>
      <c r="E72" s="56"/>
      <c r="F72" s="56"/>
      <c r="G72" s="56"/>
      <c r="H72" s="780"/>
      <c r="I72" s="568"/>
    </row>
    <row r="73" spans="1:9" s="46" customFormat="1" ht="24.95" customHeight="1" x14ac:dyDescent="0.25">
      <c r="A73" s="278">
        <v>29</v>
      </c>
      <c r="B73" s="278" t="s">
        <v>979</v>
      </c>
      <c r="C73" s="382"/>
      <c r="D73" s="280" t="s">
        <v>9097</v>
      </c>
      <c r="E73" s="281" t="s">
        <v>744</v>
      </c>
      <c r="F73" s="282">
        <v>1</v>
      </c>
      <c r="G73" s="67"/>
      <c r="H73" s="254">
        <f t="shared" ref="H73:H74" si="16">ROUND(G73*F73,2)</f>
        <v>0</v>
      </c>
      <c r="I73" s="280"/>
    </row>
    <row r="74" spans="1:9" ht="24.95" customHeight="1" x14ac:dyDescent="0.2">
      <c r="A74" s="167">
        <v>30</v>
      </c>
      <c r="B74" s="167" t="s">
        <v>1145</v>
      </c>
      <c r="C74" s="168"/>
      <c r="D74" s="169" t="s">
        <v>9098</v>
      </c>
      <c r="E74" s="170" t="s">
        <v>744</v>
      </c>
      <c r="F74" s="171">
        <v>1</v>
      </c>
      <c r="G74" s="117"/>
      <c r="H74" s="172">
        <f t="shared" si="16"/>
        <v>0</v>
      </c>
      <c r="I74" s="169"/>
    </row>
    <row r="75" spans="1:9" s="526" customFormat="1" ht="12" x14ac:dyDescent="0.2">
      <c r="A75" s="566"/>
      <c r="B75" s="779" t="s">
        <v>8934</v>
      </c>
      <c r="C75" s="56"/>
      <c r="D75" s="567" t="s">
        <v>9066</v>
      </c>
      <c r="E75" s="56"/>
      <c r="F75" s="56"/>
      <c r="G75" s="56"/>
      <c r="H75" s="780"/>
      <c r="I75" s="568"/>
    </row>
    <row r="76" spans="1:9" s="526" customFormat="1" ht="12" x14ac:dyDescent="0.2">
      <c r="A76" s="566"/>
      <c r="B76" s="779" t="s">
        <v>8934</v>
      </c>
      <c r="C76" s="56"/>
      <c r="D76" s="567" t="s">
        <v>5554</v>
      </c>
      <c r="E76" s="56"/>
      <c r="F76" s="56"/>
      <c r="G76" s="56"/>
      <c r="H76" s="780"/>
      <c r="I76" s="568"/>
    </row>
    <row r="77" spans="1:9" s="46" customFormat="1" ht="24.95" customHeight="1" x14ac:dyDescent="0.25">
      <c r="A77" s="278">
        <v>31</v>
      </c>
      <c r="B77" s="278" t="s">
        <v>979</v>
      </c>
      <c r="C77" s="382"/>
      <c r="D77" s="280" t="s">
        <v>9104</v>
      </c>
      <c r="E77" s="281" t="s">
        <v>744</v>
      </c>
      <c r="F77" s="282">
        <v>6</v>
      </c>
      <c r="G77" s="67"/>
      <c r="H77" s="254">
        <f t="shared" ref="H77:H78" si="17">ROUND(G77*F77,2)</f>
        <v>0</v>
      </c>
      <c r="I77" s="280"/>
    </row>
    <row r="78" spans="1:9" ht="24.95" customHeight="1" x14ac:dyDescent="0.2">
      <c r="A78" s="167">
        <v>32</v>
      </c>
      <c r="B78" s="167" t="s">
        <v>1145</v>
      </c>
      <c r="C78" s="168"/>
      <c r="D78" s="169" t="s">
        <v>9105</v>
      </c>
      <c r="E78" s="170" t="s">
        <v>744</v>
      </c>
      <c r="F78" s="171">
        <v>6</v>
      </c>
      <c r="G78" s="117"/>
      <c r="H78" s="172">
        <f t="shared" si="17"/>
        <v>0</v>
      </c>
      <c r="I78" s="169"/>
    </row>
    <row r="79" spans="1:9" s="526" customFormat="1" ht="12" x14ac:dyDescent="0.2">
      <c r="A79" s="566"/>
      <c r="B79" s="779" t="s">
        <v>8934</v>
      </c>
      <c r="C79" s="56"/>
      <c r="D79" s="567" t="s">
        <v>9066</v>
      </c>
      <c r="E79" s="56"/>
      <c r="F79" s="56"/>
      <c r="G79" s="56"/>
      <c r="H79" s="780"/>
      <c r="I79" s="568"/>
    </row>
    <row r="80" spans="1:9" s="526" customFormat="1" ht="12" x14ac:dyDescent="0.2">
      <c r="A80" s="566"/>
      <c r="B80" s="779" t="s">
        <v>8934</v>
      </c>
      <c r="C80" s="56"/>
      <c r="D80" s="567" t="s">
        <v>11676</v>
      </c>
      <c r="E80" s="56"/>
      <c r="F80" s="56"/>
      <c r="G80" s="56"/>
      <c r="H80" s="780"/>
      <c r="I80" s="568"/>
    </row>
    <row r="81" spans="1:9" s="46" customFormat="1" ht="24.95" customHeight="1" x14ac:dyDescent="0.25">
      <c r="A81" s="278">
        <v>33</v>
      </c>
      <c r="B81" s="278" t="s">
        <v>979</v>
      </c>
      <c r="C81" s="382"/>
      <c r="D81" s="280" t="s">
        <v>9106</v>
      </c>
      <c r="E81" s="281" t="s">
        <v>744</v>
      </c>
      <c r="F81" s="282">
        <v>1</v>
      </c>
      <c r="G81" s="67"/>
      <c r="H81" s="254">
        <f t="shared" ref="H81:H82" si="18">ROUND(G81*F81,2)</f>
        <v>0</v>
      </c>
      <c r="I81" s="280"/>
    </row>
    <row r="82" spans="1:9" ht="24.95" customHeight="1" x14ac:dyDescent="0.2">
      <c r="A82" s="167">
        <v>34</v>
      </c>
      <c r="B82" s="167" t="s">
        <v>1145</v>
      </c>
      <c r="C82" s="168"/>
      <c r="D82" s="169" t="s">
        <v>9107</v>
      </c>
      <c r="E82" s="170" t="s">
        <v>744</v>
      </c>
      <c r="F82" s="171">
        <v>1</v>
      </c>
      <c r="G82" s="117"/>
      <c r="H82" s="172">
        <f t="shared" si="18"/>
        <v>0</v>
      </c>
      <c r="I82" s="169"/>
    </row>
    <row r="83" spans="1:9" s="526" customFormat="1" ht="12" x14ac:dyDescent="0.2">
      <c r="A83" s="566"/>
      <c r="B83" s="779" t="s">
        <v>8934</v>
      </c>
      <c r="C83" s="56"/>
      <c r="D83" s="567" t="s">
        <v>9066</v>
      </c>
      <c r="E83" s="56"/>
      <c r="F83" s="56"/>
      <c r="G83" s="56"/>
      <c r="H83" s="780"/>
      <c r="I83" s="568"/>
    </row>
    <row r="84" spans="1:9" s="526" customFormat="1" ht="12" x14ac:dyDescent="0.2">
      <c r="A84" s="566"/>
      <c r="B84" s="779" t="s">
        <v>8934</v>
      </c>
      <c r="C84" s="56"/>
      <c r="D84" s="567" t="s">
        <v>5554</v>
      </c>
      <c r="E84" s="56"/>
      <c r="F84" s="56"/>
      <c r="G84" s="56"/>
      <c r="H84" s="780"/>
      <c r="I84" s="568"/>
    </row>
    <row r="85" spans="1:9" s="46" customFormat="1" ht="24.95" customHeight="1" x14ac:dyDescent="0.25">
      <c r="A85" s="278">
        <v>35</v>
      </c>
      <c r="B85" s="278" t="s">
        <v>979</v>
      </c>
      <c r="C85" s="382"/>
      <c r="D85" s="280" t="s">
        <v>9109</v>
      </c>
      <c r="E85" s="281" t="s">
        <v>744</v>
      </c>
      <c r="F85" s="282">
        <v>49</v>
      </c>
      <c r="G85" s="67"/>
      <c r="H85" s="254">
        <f t="shared" ref="H85:H86" si="19">ROUND(G85*F85,2)</f>
        <v>0</v>
      </c>
      <c r="I85" s="280"/>
    </row>
    <row r="86" spans="1:9" ht="24.95" customHeight="1" x14ac:dyDescent="0.2">
      <c r="A86" s="167">
        <v>36</v>
      </c>
      <c r="B86" s="167" t="s">
        <v>1145</v>
      </c>
      <c r="C86" s="168"/>
      <c r="D86" s="169" t="s">
        <v>9110</v>
      </c>
      <c r="E86" s="170" t="s">
        <v>744</v>
      </c>
      <c r="F86" s="171">
        <v>49</v>
      </c>
      <c r="G86" s="117"/>
      <c r="H86" s="172">
        <f t="shared" si="19"/>
        <v>0</v>
      </c>
      <c r="I86" s="169"/>
    </row>
    <row r="87" spans="1:9" s="526" customFormat="1" ht="12" x14ac:dyDescent="0.2">
      <c r="A87" s="566"/>
      <c r="B87" s="779" t="s">
        <v>8934</v>
      </c>
      <c r="C87" s="56"/>
      <c r="D87" s="567" t="s">
        <v>9066</v>
      </c>
      <c r="E87" s="56"/>
      <c r="F87" s="56"/>
      <c r="G87" s="56"/>
      <c r="H87" s="780"/>
      <c r="I87" s="568"/>
    </row>
    <row r="88" spans="1:9" s="526" customFormat="1" ht="12" x14ac:dyDescent="0.2">
      <c r="A88" s="566"/>
      <c r="B88" s="779" t="s">
        <v>8934</v>
      </c>
      <c r="C88" s="56"/>
      <c r="D88" s="567">
        <v>49</v>
      </c>
      <c r="E88" s="56"/>
      <c r="F88" s="56"/>
      <c r="G88" s="56"/>
      <c r="H88" s="780"/>
      <c r="I88" s="568"/>
    </row>
    <row r="89" spans="1:9" s="46" customFormat="1" ht="24.95" customHeight="1" x14ac:dyDescent="0.25">
      <c r="A89" s="278">
        <v>37</v>
      </c>
      <c r="B89" s="278" t="s">
        <v>979</v>
      </c>
      <c r="C89" s="382"/>
      <c r="D89" s="280" t="s">
        <v>9111</v>
      </c>
      <c r="E89" s="281" t="s">
        <v>744</v>
      </c>
      <c r="F89" s="282">
        <v>1</v>
      </c>
      <c r="G89" s="67"/>
      <c r="H89" s="254">
        <f t="shared" ref="H89:H90" si="20">ROUND(G89*F89,2)</f>
        <v>0</v>
      </c>
      <c r="I89" s="280"/>
    </row>
    <row r="90" spans="1:9" ht="24.95" customHeight="1" x14ac:dyDescent="0.2">
      <c r="A90" s="167">
        <v>38</v>
      </c>
      <c r="B90" s="167" t="s">
        <v>1145</v>
      </c>
      <c r="C90" s="168"/>
      <c r="D90" s="169" t="s">
        <v>9112</v>
      </c>
      <c r="E90" s="170" t="s">
        <v>744</v>
      </c>
      <c r="F90" s="171">
        <v>1</v>
      </c>
      <c r="G90" s="117"/>
      <c r="H90" s="172">
        <f t="shared" si="20"/>
        <v>0</v>
      </c>
      <c r="I90" s="169"/>
    </row>
    <row r="91" spans="1:9" s="526" customFormat="1" ht="12" x14ac:dyDescent="0.2">
      <c r="A91" s="566"/>
      <c r="B91" s="779" t="s">
        <v>8934</v>
      </c>
      <c r="C91" s="56"/>
      <c r="D91" s="567" t="s">
        <v>9066</v>
      </c>
      <c r="E91" s="56"/>
      <c r="F91" s="56"/>
      <c r="G91" s="56"/>
      <c r="H91" s="780"/>
      <c r="I91" s="568"/>
    </row>
    <row r="92" spans="1:9" s="526" customFormat="1" ht="12" x14ac:dyDescent="0.2">
      <c r="A92" s="566"/>
      <c r="B92" s="779" t="s">
        <v>8934</v>
      </c>
      <c r="C92" s="56"/>
      <c r="D92" s="567" t="s">
        <v>8936</v>
      </c>
      <c r="E92" s="56"/>
      <c r="F92" s="56"/>
      <c r="G92" s="56"/>
      <c r="H92" s="780"/>
      <c r="I92" s="568"/>
    </row>
    <row r="93" spans="1:9" s="46" customFormat="1" ht="24.95" customHeight="1" x14ac:dyDescent="0.25">
      <c r="A93" s="278">
        <v>39</v>
      </c>
      <c r="B93" s="278" t="s">
        <v>979</v>
      </c>
      <c r="C93" s="382"/>
      <c r="D93" s="280" t="s">
        <v>9114</v>
      </c>
      <c r="E93" s="281" t="s">
        <v>744</v>
      </c>
      <c r="F93" s="282">
        <v>2</v>
      </c>
      <c r="G93" s="67"/>
      <c r="H93" s="254">
        <f t="shared" ref="H93:H94" si="21">ROUND(G93*F93,2)</f>
        <v>0</v>
      </c>
      <c r="I93" s="280"/>
    </row>
    <row r="94" spans="1:9" ht="24.95" customHeight="1" x14ac:dyDescent="0.2">
      <c r="A94" s="167">
        <v>40</v>
      </c>
      <c r="B94" s="167" t="s">
        <v>1145</v>
      </c>
      <c r="C94" s="168"/>
      <c r="D94" s="169" t="s">
        <v>9115</v>
      </c>
      <c r="E94" s="170" t="s">
        <v>744</v>
      </c>
      <c r="F94" s="171">
        <v>2</v>
      </c>
      <c r="G94" s="117"/>
      <c r="H94" s="172">
        <f t="shared" si="21"/>
        <v>0</v>
      </c>
      <c r="I94" s="169"/>
    </row>
    <row r="95" spans="1:9" s="526" customFormat="1" ht="12" x14ac:dyDescent="0.2">
      <c r="A95" s="566"/>
      <c r="B95" s="779" t="s">
        <v>8934</v>
      </c>
      <c r="C95" s="56"/>
      <c r="D95" s="567" t="s">
        <v>9066</v>
      </c>
      <c r="E95" s="56"/>
      <c r="F95" s="56"/>
      <c r="G95" s="56"/>
      <c r="H95" s="780"/>
      <c r="I95" s="568"/>
    </row>
    <row r="96" spans="1:9" s="526" customFormat="1" ht="12" x14ac:dyDescent="0.2">
      <c r="A96" s="566"/>
      <c r="B96" s="779" t="s">
        <v>8934</v>
      </c>
      <c r="C96" s="56"/>
      <c r="D96" s="567" t="s">
        <v>9113</v>
      </c>
      <c r="E96" s="56"/>
      <c r="F96" s="56"/>
      <c r="G96" s="56"/>
      <c r="H96" s="780"/>
      <c r="I96" s="568"/>
    </row>
    <row r="97" spans="1:9" s="46" customFormat="1" ht="24.95" customHeight="1" x14ac:dyDescent="0.25">
      <c r="A97" s="278">
        <v>41</v>
      </c>
      <c r="B97" s="278" t="s">
        <v>979</v>
      </c>
      <c r="C97" s="382"/>
      <c r="D97" s="280" t="s">
        <v>9116</v>
      </c>
      <c r="E97" s="281" t="s">
        <v>744</v>
      </c>
      <c r="F97" s="282">
        <v>2</v>
      </c>
      <c r="G97" s="67"/>
      <c r="H97" s="254">
        <f t="shared" ref="H97:H98" si="22">ROUND(G97*F97,2)</f>
        <v>0</v>
      </c>
      <c r="I97" s="280"/>
    </row>
    <row r="98" spans="1:9" ht="24.95" customHeight="1" x14ac:dyDescent="0.2">
      <c r="A98" s="167">
        <v>42</v>
      </c>
      <c r="B98" s="167" t="s">
        <v>1145</v>
      </c>
      <c r="C98" s="168"/>
      <c r="D98" s="169" t="s">
        <v>9117</v>
      </c>
      <c r="E98" s="170" t="s">
        <v>744</v>
      </c>
      <c r="F98" s="171">
        <v>2</v>
      </c>
      <c r="G98" s="117"/>
      <c r="H98" s="172">
        <f t="shared" si="22"/>
        <v>0</v>
      </c>
      <c r="I98" s="169"/>
    </row>
    <row r="99" spans="1:9" s="526" customFormat="1" ht="12" x14ac:dyDescent="0.2">
      <c r="A99" s="566"/>
      <c r="B99" s="779" t="s">
        <v>8934</v>
      </c>
      <c r="C99" s="56"/>
      <c r="D99" s="567" t="s">
        <v>9066</v>
      </c>
      <c r="E99" s="56"/>
      <c r="F99" s="56"/>
      <c r="G99" s="56"/>
      <c r="H99" s="780"/>
      <c r="I99" s="568"/>
    </row>
    <row r="100" spans="1:9" s="526" customFormat="1" ht="12" x14ac:dyDescent="0.2">
      <c r="A100" s="566"/>
      <c r="B100" s="779" t="s">
        <v>8934</v>
      </c>
      <c r="C100" s="56"/>
      <c r="D100" s="567" t="s">
        <v>9113</v>
      </c>
      <c r="E100" s="56"/>
      <c r="F100" s="56"/>
      <c r="G100" s="56"/>
      <c r="H100" s="780"/>
      <c r="I100" s="568"/>
    </row>
    <row r="101" spans="1:9" ht="24.95" customHeight="1" x14ac:dyDescent="0.2">
      <c r="A101" s="167">
        <v>43</v>
      </c>
      <c r="B101" s="167" t="s">
        <v>1145</v>
      </c>
      <c r="C101" s="168"/>
      <c r="D101" s="169" t="s">
        <v>9118</v>
      </c>
      <c r="E101" s="170" t="s">
        <v>744</v>
      </c>
      <c r="F101" s="171">
        <v>1</v>
      </c>
      <c r="G101" s="117"/>
      <c r="H101" s="172">
        <f t="shared" ref="H101" si="23">ROUND(G101*F101,2)</f>
        <v>0</v>
      </c>
      <c r="I101" s="169"/>
    </row>
    <row r="102" spans="1:9" s="526" customFormat="1" ht="12" x14ac:dyDescent="0.2">
      <c r="A102" s="566"/>
      <c r="B102" s="779" t="s">
        <v>8934</v>
      </c>
      <c r="C102" s="56"/>
      <c r="D102" s="567" t="s">
        <v>9066</v>
      </c>
      <c r="E102" s="56"/>
      <c r="F102" s="56"/>
      <c r="G102" s="56"/>
      <c r="H102" s="780"/>
      <c r="I102" s="568"/>
    </row>
    <row r="103" spans="1:9" s="526" customFormat="1" ht="12" x14ac:dyDescent="0.2">
      <c r="A103" s="566"/>
      <c r="B103" s="779" t="s">
        <v>8934</v>
      </c>
      <c r="C103" s="56"/>
      <c r="D103" s="567" t="s">
        <v>5585</v>
      </c>
      <c r="E103" s="56"/>
      <c r="F103" s="56"/>
      <c r="G103" s="56"/>
      <c r="H103" s="780"/>
      <c r="I103" s="568"/>
    </row>
    <row r="104" spans="1:9" s="46" customFormat="1" ht="24.95" customHeight="1" x14ac:dyDescent="0.25">
      <c r="A104" s="278">
        <v>44</v>
      </c>
      <c r="B104" s="278" t="s">
        <v>979</v>
      </c>
      <c r="C104" s="382"/>
      <c r="D104" s="280" t="s">
        <v>9119</v>
      </c>
      <c r="E104" s="281" t="s">
        <v>744</v>
      </c>
      <c r="F104" s="282">
        <v>12</v>
      </c>
      <c r="G104" s="67"/>
      <c r="H104" s="254">
        <f t="shared" ref="H104:H105" si="24">ROUND(G104*F104,2)</f>
        <v>0</v>
      </c>
      <c r="I104" s="280"/>
    </row>
    <row r="105" spans="1:9" ht="24.95" customHeight="1" x14ac:dyDescent="0.2">
      <c r="A105" s="167">
        <v>45</v>
      </c>
      <c r="B105" s="167" t="s">
        <v>1145</v>
      </c>
      <c r="C105" s="168"/>
      <c r="D105" s="169" t="s">
        <v>9120</v>
      </c>
      <c r="E105" s="170" t="s">
        <v>744</v>
      </c>
      <c r="F105" s="171">
        <v>12</v>
      </c>
      <c r="G105" s="117"/>
      <c r="H105" s="172">
        <f t="shared" si="24"/>
        <v>0</v>
      </c>
      <c r="I105" s="169"/>
    </row>
    <row r="106" spans="1:9" s="526" customFormat="1" ht="12" x14ac:dyDescent="0.2">
      <c r="A106" s="566"/>
      <c r="B106" s="779" t="s">
        <v>8934</v>
      </c>
      <c r="C106" s="56"/>
      <c r="D106" s="567" t="s">
        <v>9066</v>
      </c>
      <c r="E106" s="56"/>
      <c r="F106" s="56"/>
      <c r="G106" s="56"/>
      <c r="H106" s="780"/>
      <c r="I106" s="568"/>
    </row>
    <row r="107" spans="1:9" s="526" customFormat="1" ht="12" x14ac:dyDescent="0.2">
      <c r="A107" s="566"/>
      <c r="B107" s="779" t="s">
        <v>8934</v>
      </c>
      <c r="C107" s="56"/>
      <c r="D107" s="567" t="s">
        <v>8991</v>
      </c>
      <c r="E107" s="56"/>
      <c r="F107" s="56"/>
      <c r="G107" s="56"/>
      <c r="H107" s="780"/>
      <c r="I107" s="568"/>
    </row>
    <row r="108" spans="1:9" s="46" customFormat="1" ht="24.95" customHeight="1" x14ac:dyDescent="0.25">
      <c r="A108" s="278">
        <v>46</v>
      </c>
      <c r="B108" s="278" t="s">
        <v>979</v>
      </c>
      <c r="C108" s="382"/>
      <c r="D108" s="280" t="s">
        <v>9121</v>
      </c>
      <c r="E108" s="281" t="s">
        <v>125</v>
      </c>
      <c r="F108" s="282">
        <v>4525</v>
      </c>
      <c r="G108" s="67"/>
      <c r="H108" s="254">
        <f t="shared" ref="H108:H109" si="25">ROUND(G108*F108,2)</f>
        <v>0</v>
      </c>
      <c r="I108" s="280"/>
    </row>
    <row r="109" spans="1:9" ht="24.95" customHeight="1" x14ac:dyDescent="0.2">
      <c r="A109" s="167">
        <v>47</v>
      </c>
      <c r="B109" s="167" t="s">
        <v>1145</v>
      </c>
      <c r="C109" s="168"/>
      <c r="D109" s="169" t="s">
        <v>9122</v>
      </c>
      <c r="E109" s="170" t="s">
        <v>125</v>
      </c>
      <c r="F109" s="171">
        <v>4525</v>
      </c>
      <c r="G109" s="117"/>
      <c r="H109" s="172">
        <f t="shared" si="25"/>
        <v>0</v>
      </c>
      <c r="I109" s="169"/>
    </row>
    <row r="110" spans="1:9" s="526" customFormat="1" ht="12" x14ac:dyDescent="0.2">
      <c r="A110" s="566"/>
      <c r="B110" s="779" t="s">
        <v>8934</v>
      </c>
      <c r="C110" s="56"/>
      <c r="D110" s="567" t="s">
        <v>9066</v>
      </c>
      <c r="E110" s="56"/>
      <c r="F110" s="56"/>
      <c r="G110" s="56"/>
      <c r="H110" s="780"/>
      <c r="I110" s="568"/>
    </row>
    <row r="111" spans="1:9" s="526" customFormat="1" ht="12" x14ac:dyDescent="0.2">
      <c r="A111" s="566"/>
      <c r="B111" s="779" t="s">
        <v>8934</v>
      </c>
      <c r="C111" s="56"/>
      <c r="D111" s="567" t="s">
        <v>11677</v>
      </c>
      <c r="E111" s="56"/>
      <c r="F111" s="56"/>
      <c r="G111" s="56"/>
      <c r="H111" s="780"/>
      <c r="I111" s="568"/>
    </row>
    <row r="112" spans="1:9" s="46" customFormat="1" ht="24.95" customHeight="1" x14ac:dyDescent="0.25">
      <c r="A112" s="278">
        <v>48</v>
      </c>
      <c r="B112" s="278" t="s">
        <v>979</v>
      </c>
      <c r="C112" s="382"/>
      <c r="D112" s="280" t="s">
        <v>9124</v>
      </c>
      <c r="E112" s="281" t="s">
        <v>125</v>
      </c>
      <c r="F112" s="282">
        <v>1382</v>
      </c>
      <c r="G112" s="67"/>
      <c r="H112" s="254">
        <f t="shared" ref="H112:H113" si="26">ROUND(G112*F112,2)</f>
        <v>0</v>
      </c>
      <c r="I112" s="280"/>
    </row>
    <row r="113" spans="1:9" ht="24.95" customHeight="1" x14ac:dyDescent="0.2">
      <c r="A113" s="167">
        <v>49</v>
      </c>
      <c r="B113" s="167" t="s">
        <v>1145</v>
      </c>
      <c r="C113" s="168"/>
      <c r="D113" s="169" t="s">
        <v>9125</v>
      </c>
      <c r="E113" s="170" t="s">
        <v>125</v>
      </c>
      <c r="F113" s="171">
        <v>1382</v>
      </c>
      <c r="G113" s="117"/>
      <c r="H113" s="172">
        <f t="shared" si="26"/>
        <v>0</v>
      </c>
      <c r="I113" s="169"/>
    </row>
    <row r="114" spans="1:9" s="526" customFormat="1" ht="12" x14ac:dyDescent="0.2">
      <c r="A114" s="566"/>
      <c r="B114" s="779" t="s">
        <v>8934</v>
      </c>
      <c r="C114" s="56"/>
      <c r="D114" s="567" t="s">
        <v>9066</v>
      </c>
      <c r="E114" s="56"/>
      <c r="F114" s="56"/>
      <c r="G114" s="56"/>
      <c r="H114" s="780"/>
      <c r="I114" s="568"/>
    </row>
    <row r="115" spans="1:9" s="526" customFormat="1" ht="12" x14ac:dyDescent="0.2">
      <c r="A115" s="566"/>
      <c r="B115" s="779" t="s">
        <v>8934</v>
      </c>
      <c r="C115" s="56"/>
      <c r="D115" s="567" t="s">
        <v>11678</v>
      </c>
      <c r="E115" s="56"/>
      <c r="F115" s="56"/>
      <c r="G115" s="56"/>
      <c r="H115" s="780"/>
      <c r="I115" s="568"/>
    </row>
    <row r="116" spans="1:9" s="46" customFormat="1" ht="24.95" customHeight="1" x14ac:dyDescent="0.25">
      <c r="A116" s="278">
        <v>50</v>
      </c>
      <c r="B116" s="278" t="s">
        <v>979</v>
      </c>
      <c r="C116" s="382"/>
      <c r="D116" s="280" t="s">
        <v>9127</v>
      </c>
      <c r="E116" s="281" t="s">
        <v>125</v>
      </c>
      <c r="F116" s="282">
        <v>14</v>
      </c>
      <c r="G116" s="67"/>
      <c r="H116" s="254">
        <f t="shared" ref="H116:H117" si="27">ROUND(G116*F116,2)</f>
        <v>0</v>
      </c>
      <c r="I116" s="280"/>
    </row>
    <row r="117" spans="1:9" ht="24.95" customHeight="1" x14ac:dyDescent="0.2">
      <c r="A117" s="167">
        <v>51</v>
      </c>
      <c r="B117" s="167" t="s">
        <v>1145</v>
      </c>
      <c r="C117" s="168"/>
      <c r="D117" s="169" t="s">
        <v>9128</v>
      </c>
      <c r="E117" s="170" t="s">
        <v>125</v>
      </c>
      <c r="F117" s="171">
        <v>14</v>
      </c>
      <c r="G117" s="117"/>
      <c r="H117" s="172">
        <f t="shared" si="27"/>
        <v>0</v>
      </c>
      <c r="I117" s="169"/>
    </row>
    <row r="118" spans="1:9" s="526" customFormat="1" ht="12" x14ac:dyDescent="0.2">
      <c r="A118" s="566"/>
      <c r="B118" s="779" t="s">
        <v>8934</v>
      </c>
      <c r="C118" s="56"/>
      <c r="D118" s="567" t="s">
        <v>9066</v>
      </c>
      <c r="E118" s="56"/>
      <c r="F118" s="56"/>
      <c r="G118" s="56"/>
      <c r="H118" s="780"/>
      <c r="I118" s="568"/>
    </row>
    <row r="119" spans="1:9" s="526" customFormat="1" ht="12" x14ac:dyDescent="0.2">
      <c r="A119" s="566"/>
      <c r="B119" s="779" t="s">
        <v>8934</v>
      </c>
      <c r="C119" s="56"/>
      <c r="D119" s="567" t="s">
        <v>11679</v>
      </c>
      <c r="E119" s="56"/>
      <c r="F119" s="56"/>
      <c r="G119" s="56"/>
      <c r="H119" s="780"/>
      <c r="I119" s="568"/>
    </row>
    <row r="120" spans="1:9" s="46" customFormat="1" ht="24.95" customHeight="1" x14ac:dyDescent="0.25">
      <c r="A120" s="278">
        <v>52</v>
      </c>
      <c r="B120" s="278" t="s">
        <v>979</v>
      </c>
      <c r="C120" s="382"/>
      <c r="D120" s="280" t="s">
        <v>9130</v>
      </c>
      <c r="E120" s="281" t="s">
        <v>744</v>
      </c>
      <c r="F120" s="282">
        <v>7</v>
      </c>
      <c r="G120" s="67"/>
      <c r="H120" s="254">
        <f t="shared" ref="H120:H121" si="28">ROUND(G120*F120,2)</f>
        <v>0</v>
      </c>
      <c r="I120" s="280"/>
    </row>
    <row r="121" spans="1:9" ht="24.95" customHeight="1" x14ac:dyDescent="0.2">
      <c r="A121" s="167">
        <v>53</v>
      </c>
      <c r="B121" s="167" t="s">
        <v>1145</v>
      </c>
      <c r="C121" s="168"/>
      <c r="D121" s="169" t="s">
        <v>9131</v>
      </c>
      <c r="E121" s="170" t="s">
        <v>744</v>
      </c>
      <c r="F121" s="171">
        <v>7</v>
      </c>
      <c r="G121" s="117"/>
      <c r="H121" s="172">
        <f t="shared" si="28"/>
        <v>0</v>
      </c>
      <c r="I121" s="169"/>
    </row>
    <row r="122" spans="1:9" s="526" customFormat="1" ht="12" x14ac:dyDescent="0.2">
      <c r="A122" s="566"/>
      <c r="B122" s="779" t="s">
        <v>8934</v>
      </c>
      <c r="C122" s="56"/>
      <c r="D122" s="567" t="s">
        <v>9066</v>
      </c>
      <c r="E122" s="56"/>
      <c r="F122" s="56"/>
      <c r="G122" s="56"/>
      <c r="H122" s="780"/>
      <c r="I122" s="568"/>
    </row>
    <row r="123" spans="1:9" s="526" customFormat="1" ht="12" x14ac:dyDescent="0.2">
      <c r="A123" s="566"/>
      <c r="B123" s="779" t="s">
        <v>8934</v>
      </c>
      <c r="C123" s="56"/>
      <c r="D123" s="567">
        <v>7</v>
      </c>
      <c r="E123" s="56"/>
      <c r="F123" s="56"/>
      <c r="G123" s="56"/>
      <c r="H123" s="780"/>
      <c r="I123" s="568"/>
    </row>
    <row r="124" spans="1:9" s="46" customFormat="1" ht="24.95" customHeight="1" x14ac:dyDescent="0.25">
      <c r="A124" s="278">
        <v>54</v>
      </c>
      <c r="B124" s="278" t="s">
        <v>979</v>
      </c>
      <c r="C124" s="382"/>
      <c r="D124" s="280" t="s">
        <v>9132</v>
      </c>
      <c r="E124" s="281" t="s">
        <v>744</v>
      </c>
      <c r="F124" s="282">
        <v>7</v>
      </c>
      <c r="G124" s="67"/>
      <c r="H124" s="254">
        <f t="shared" ref="H124:H125" si="29">ROUND(G124*F124,2)</f>
        <v>0</v>
      </c>
      <c r="I124" s="280"/>
    </row>
    <row r="125" spans="1:9" ht="23.1" customHeight="1" x14ac:dyDescent="0.2">
      <c r="A125" s="167">
        <v>55</v>
      </c>
      <c r="B125" s="167" t="s">
        <v>1145</v>
      </c>
      <c r="C125" s="168"/>
      <c r="D125" s="169" t="s">
        <v>9133</v>
      </c>
      <c r="E125" s="170" t="s">
        <v>744</v>
      </c>
      <c r="F125" s="171">
        <v>7</v>
      </c>
      <c r="G125" s="117"/>
      <c r="H125" s="172">
        <f t="shared" si="29"/>
        <v>0</v>
      </c>
      <c r="I125" s="169"/>
    </row>
    <row r="126" spans="1:9" s="526" customFormat="1" ht="12" x14ac:dyDescent="0.2">
      <c r="A126" s="566"/>
      <c r="B126" s="779" t="s">
        <v>8934</v>
      </c>
      <c r="C126" s="56"/>
      <c r="D126" s="567" t="s">
        <v>9066</v>
      </c>
      <c r="E126" s="56"/>
      <c r="F126" s="56"/>
      <c r="G126" s="56"/>
      <c r="H126" s="780"/>
      <c r="I126" s="568"/>
    </row>
    <row r="127" spans="1:9" s="526" customFormat="1" ht="12" x14ac:dyDescent="0.2">
      <c r="A127" s="566"/>
      <c r="B127" s="779" t="s">
        <v>8934</v>
      </c>
      <c r="C127" s="56"/>
      <c r="D127" s="567">
        <v>7</v>
      </c>
      <c r="E127" s="56"/>
      <c r="F127" s="56"/>
      <c r="G127" s="56"/>
      <c r="H127" s="780"/>
      <c r="I127" s="568"/>
    </row>
    <row r="128" spans="1:9" s="46" customFormat="1" ht="23.1" customHeight="1" x14ac:dyDescent="0.25">
      <c r="A128" s="278">
        <v>56</v>
      </c>
      <c r="B128" s="278" t="s">
        <v>979</v>
      </c>
      <c r="C128" s="382"/>
      <c r="D128" s="280" t="s">
        <v>9134</v>
      </c>
      <c r="E128" s="281" t="s">
        <v>744</v>
      </c>
      <c r="F128" s="282">
        <v>963</v>
      </c>
      <c r="G128" s="67"/>
      <c r="H128" s="254">
        <f t="shared" ref="H128:H129" si="30">ROUND(G128*F128,2)</f>
        <v>0</v>
      </c>
      <c r="I128" s="280"/>
    </row>
    <row r="129" spans="1:9" ht="23.1" customHeight="1" x14ac:dyDescent="0.2">
      <c r="A129" s="167">
        <v>57</v>
      </c>
      <c r="B129" s="167" t="s">
        <v>1145</v>
      </c>
      <c r="C129" s="168"/>
      <c r="D129" s="169" t="s">
        <v>9135</v>
      </c>
      <c r="E129" s="170" t="s">
        <v>744</v>
      </c>
      <c r="F129" s="171">
        <v>963</v>
      </c>
      <c r="G129" s="117"/>
      <c r="H129" s="172">
        <f t="shared" si="30"/>
        <v>0</v>
      </c>
      <c r="I129" s="169"/>
    </row>
    <row r="130" spans="1:9" s="526" customFormat="1" ht="12" x14ac:dyDescent="0.2">
      <c r="A130" s="566"/>
      <c r="B130" s="779" t="s">
        <v>8934</v>
      </c>
      <c r="C130" s="56"/>
      <c r="D130" s="567" t="s">
        <v>9066</v>
      </c>
      <c r="E130" s="56"/>
      <c r="F130" s="56"/>
      <c r="G130" s="56"/>
      <c r="H130" s="780"/>
      <c r="I130" s="568"/>
    </row>
    <row r="131" spans="1:9" s="526" customFormat="1" ht="12" x14ac:dyDescent="0.2">
      <c r="A131" s="566"/>
      <c r="B131" s="779" t="s">
        <v>8934</v>
      </c>
      <c r="C131" s="56"/>
      <c r="D131" s="567" t="s">
        <v>11680</v>
      </c>
      <c r="E131" s="56"/>
      <c r="F131" s="56"/>
      <c r="G131" s="56"/>
      <c r="H131" s="780"/>
      <c r="I131" s="568"/>
    </row>
    <row r="132" spans="1:9" s="46" customFormat="1" ht="23.1" customHeight="1" x14ac:dyDescent="0.25">
      <c r="A132" s="278">
        <v>58</v>
      </c>
      <c r="B132" s="278" t="s">
        <v>979</v>
      </c>
      <c r="C132" s="382"/>
      <c r="D132" s="280" t="s">
        <v>9137</v>
      </c>
      <c r="E132" s="281" t="s">
        <v>744</v>
      </c>
      <c r="F132" s="282">
        <v>933</v>
      </c>
      <c r="G132" s="67"/>
      <c r="H132" s="254">
        <f t="shared" ref="H132:H133" si="31">ROUND(G132*F132,2)</f>
        <v>0</v>
      </c>
      <c r="I132" s="280"/>
    </row>
    <row r="133" spans="1:9" ht="23.1" customHeight="1" x14ac:dyDescent="0.2">
      <c r="A133" s="167">
        <v>59</v>
      </c>
      <c r="B133" s="167" t="s">
        <v>1145</v>
      </c>
      <c r="C133" s="168"/>
      <c r="D133" s="169" t="s">
        <v>9138</v>
      </c>
      <c r="E133" s="170" t="s">
        <v>744</v>
      </c>
      <c r="F133" s="171">
        <v>933</v>
      </c>
      <c r="G133" s="117"/>
      <c r="H133" s="172">
        <f t="shared" si="31"/>
        <v>0</v>
      </c>
      <c r="I133" s="169"/>
    </row>
    <row r="134" spans="1:9" s="526" customFormat="1" ht="12" x14ac:dyDescent="0.2">
      <c r="A134" s="566"/>
      <c r="B134" s="779" t="s">
        <v>8934</v>
      </c>
      <c r="C134" s="56"/>
      <c r="D134" s="567" t="s">
        <v>9066</v>
      </c>
      <c r="E134" s="56"/>
      <c r="F134" s="56"/>
      <c r="G134" s="56"/>
      <c r="H134" s="780"/>
      <c r="I134" s="568"/>
    </row>
    <row r="135" spans="1:9" s="526" customFormat="1" ht="12" x14ac:dyDescent="0.2">
      <c r="A135" s="566"/>
      <c r="B135" s="779" t="s">
        <v>8934</v>
      </c>
      <c r="C135" s="56"/>
      <c r="D135" s="567" t="s">
        <v>11681</v>
      </c>
      <c r="E135" s="56"/>
      <c r="F135" s="56"/>
      <c r="G135" s="56"/>
      <c r="H135" s="780"/>
      <c r="I135" s="568"/>
    </row>
    <row r="136" spans="1:9" s="46" customFormat="1" ht="23.1" customHeight="1" x14ac:dyDescent="0.25">
      <c r="A136" s="278">
        <v>60</v>
      </c>
      <c r="B136" s="278" t="s">
        <v>979</v>
      </c>
      <c r="C136" s="382"/>
      <c r="D136" s="280" t="s">
        <v>9140</v>
      </c>
      <c r="E136" s="281" t="s">
        <v>744</v>
      </c>
      <c r="F136" s="282">
        <v>454</v>
      </c>
      <c r="G136" s="67"/>
      <c r="H136" s="254">
        <f t="shared" ref="H136:H137" si="32">ROUND(G136*F136,2)</f>
        <v>0</v>
      </c>
      <c r="I136" s="280"/>
    </row>
    <row r="137" spans="1:9" ht="23.1" customHeight="1" x14ac:dyDescent="0.2">
      <c r="A137" s="167">
        <v>61</v>
      </c>
      <c r="B137" s="167" t="s">
        <v>1145</v>
      </c>
      <c r="C137" s="168"/>
      <c r="D137" s="169" t="s">
        <v>9141</v>
      </c>
      <c r="E137" s="170" t="s">
        <v>744</v>
      </c>
      <c r="F137" s="171">
        <v>454</v>
      </c>
      <c r="G137" s="117"/>
      <c r="H137" s="172">
        <f t="shared" si="32"/>
        <v>0</v>
      </c>
      <c r="I137" s="169"/>
    </row>
    <row r="138" spans="1:9" s="526" customFormat="1" ht="12" x14ac:dyDescent="0.2">
      <c r="A138" s="566"/>
      <c r="B138" s="779" t="s">
        <v>8934</v>
      </c>
      <c r="C138" s="56"/>
      <c r="D138" s="567" t="s">
        <v>9066</v>
      </c>
      <c r="E138" s="56"/>
      <c r="F138" s="56"/>
      <c r="G138" s="56"/>
      <c r="H138" s="780"/>
      <c r="I138" s="568"/>
    </row>
    <row r="139" spans="1:9" s="526" customFormat="1" ht="12" x14ac:dyDescent="0.2">
      <c r="A139" s="566"/>
      <c r="B139" s="779" t="s">
        <v>8934</v>
      </c>
      <c r="C139" s="56"/>
      <c r="D139" s="567" t="s">
        <v>11682</v>
      </c>
      <c r="E139" s="56"/>
      <c r="F139" s="56"/>
      <c r="G139" s="56"/>
      <c r="H139" s="780"/>
      <c r="I139" s="568"/>
    </row>
    <row r="140" spans="1:9" s="46" customFormat="1" ht="23.1" customHeight="1" x14ac:dyDescent="0.25">
      <c r="A140" s="278">
        <v>62</v>
      </c>
      <c r="B140" s="278" t="s">
        <v>979</v>
      </c>
      <c r="C140" s="382"/>
      <c r="D140" s="280" t="s">
        <v>9143</v>
      </c>
      <c r="E140" s="281" t="s">
        <v>744</v>
      </c>
      <c r="F140" s="282">
        <v>659</v>
      </c>
      <c r="G140" s="67"/>
      <c r="H140" s="254">
        <f t="shared" ref="H140:H141" si="33">ROUND(G140*F140,2)</f>
        <v>0</v>
      </c>
      <c r="I140" s="280"/>
    </row>
    <row r="141" spans="1:9" ht="23.1" customHeight="1" x14ac:dyDescent="0.2">
      <c r="A141" s="167">
        <v>63</v>
      </c>
      <c r="B141" s="167" t="s">
        <v>1145</v>
      </c>
      <c r="C141" s="168"/>
      <c r="D141" s="169" t="s">
        <v>9144</v>
      </c>
      <c r="E141" s="170" t="s">
        <v>744</v>
      </c>
      <c r="F141" s="171">
        <v>659</v>
      </c>
      <c r="G141" s="117"/>
      <c r="H141" s="172">
        <f t="shared" si="33"/>
        <v>0</v>
      </c>
      <c r="I141" s="169"/>
    </row>
    <row r="142" spans="1:9" s="526" customFormat="1" ht="12" x14ac:dyDescent="0.2">
      <c r="A142" s="566"/>
      <c r="B142" s="779" t="s">
        <v>8934</v>
      </c>
      <c r="C142" s="56"/>
      <c r="D142" s="567" t="s">
        <v>9066</v>
      </c>
      <c r="E142" s="56"/>
      <c r="F142" s="56"/>
      <c r="G142" s="56"/>
      <c r="H142" s="780"/>
      <c r="I142" s="568"/>
    </row>
    <row r="143" spans="1:9" s="526" customFormat="1" ht="12" x14ac:dyDescent="0.2">
      <c r="A143" s="566"/>
      <c r="B143" s="779" t="s">
        <v>8934</v>
      </c>
      <c r="C143" s="56"/>
      <c r="D143" s="567" t="s">
        <v>11683</v>
      </c>
      <c r="E143" s="56"/>
      <c r="F143" s="56"/>
      <c r="G143" s="56"/>
      <c r="H143" s="780"/>
      <c r="I143" s="568"/>
    </row>
    <row r="144" spans="1:9" s="46" customFormat="1" ht="23.1" customHeight="1" x14ac:dyDescent="0.25">
      <c r="A144" s="278">
        <v>64</v>
      </c>
      <c r="B144" s="278" t="s">
        <v>979</v>
      </c>
      <c r="C144" s="382"/>
      <c r="D144" s="280" t="s">
        <v>9025</v>
      </c>
      <c r="E144" s="281" t="s">
        <v>125</v>
      </c>
      <c r="F144" s="282">
        <v>114</v>
      </c>
      <c r="G144" s="67"/>
      <c r="H144" s="254">
        <f t="shared" ref="H144:H145" si="34">ROUND(G144*F144,2)</f>
        <v>0</v>
      </c>
      <c r="I144" s="280"/>
    </row>
    <row r="145" spans="1:9" ht="23.1" customHeight="1" x14ac:dyDescent="0.2">
      <c r="A145" s="167">
        <v>65</v>
      </c>
      <c r="B145" s="167" t="s">
        <v>1145</v>
      </c>
      <c r="C145" s="168"/>
      <c r="D145" s="169" t="s">
        <v>9026</v>
      </c>
      <c r="E145" s="170" t="s">
        <v>125</v>
      </c>
      <c r="F145" s="171">
        <v>114</v>
      </c>
      <c r="G145" s="117"/>
      <c r="H145" s="172">
        <f t="shared" si="34"/>
        <v>0</v>
      </c>
      <c r="I145" s="169"/>
    </row>
    <row r="146" spans="1:9" s="526" customFormat="1" ht="12" x14ac:dyDescent="0.2">
      <c r="A146" s="566"/>
      <c r="B146" s="779" t="s">
        <v>8934</v>
      </c>
      <c r="C146" s="56"/>
      <c r="D146" s="567" t="s">
        <v>9066</v>
      </c>
      <c r="E146" s="56"/>
      <c r="F146" s="56"/>
      <c r="G146" s="56"/>
      <c r="H146" s="780"/>
      <c r="I146" s="568"/>
    </row>
    <row r="147" spans="1:9" s="526" customFormat="1" ht="12" x14ac:dyDescent="0.2">
      <c r="A147" s="566"/>
      <c r="B147" s="779" t="s">
        <v>8934</v>
      </c>
      <c r="C147" s="56"/>
      <c r="D147" s="567" t="s">
        <v>11684</v>
      </c>
      <c r="E147" s="56"/>
      <c r="F147" s="56"/>
      <c r="G147" s="56"/>
      <c r="H147" s="780"/>
      <c r="I147" s="568"/>
    </row>
    <row r="148" spans="1:9" s="46" customFormat="1" ht="23.1" customHeight="1" x14ac:dyDescent="0.25">
      <c r="A148" s="278">
        <v>66</v>
      </c>
      <c r="B148" s="278" t="s">
        <v>979</v>
      </c>
      <c r="C148" s="382"/>
      <c r="D148" s="280" t="s">
        <v>9147</v>
      </c>
      <c r="E148" s="281" t="s">
        <v>125</v>
      </c>
      <c r="F148" s="282">
        <v>326</v>
      </c>
      <c r="G148" s="67"/>
      <c r="H148" s="254">
        <f t="shared" ref="H148:H149" si="35">ROUND(G148*F148,2)</f>
        <v>0</v>
      </c>
      <c r="I148" s="280"/>
    </row>
    <row r="149" spans="1:9" ht="23.1" customHeight="1" x14ac:dyDescent="0.2">
      <c r="A149" s="167">
        <v>67</v>
      </c>
      <c r="B149" s="167" t="s">
        <v>1145</v>
      </c>
      <c r="C149" s="168"/>
      <c r="D149" s="169" t="s">
        <v>9148</v>
      </c>
      <c r="E149" s="170" t="s">
        <v>125</v>
      </c>
      <c r="F149" s="171">
        <v>326</v>
      </c>
      <c r="G149" s="117"/>
      <c r="H149" s="172">
        <f t="shared" si="35"/>
        <v>0</v>
      </c>
      <c r="I149" s="169"/>
    </row>
    <row r="150" spans="1:9" s="526" customFormat="1" ht="12" x14ac:dyDescent="0.2">
      <c r="A150" s="566"/>
      <c r="B150" s="779" t="s">
        <v>8934</v>
      </c>
      <c r="C150" s="56"/>
      <c r="D150" s="567" t="s">
        <v>9066</v>
      </c>
      <c r="E150" s="56"/>
      <c r="F150" s="56"/>
      <c r="G150" s="56"/>
      <c r="H150" s="780"/>
      <c r="I150" s="568"/>
    </row>
    <row r="151" spans="1:9" s="526" customFormat="1" ht="12" x14ac:dyDescent="0.2">
      <c r="A151" s="566"/>
      <c r="B151" s="779" t="s">
        <v>8934</v>
      </c>
      <c r="C151" s="56"/>
      <c r="D151" s="567" t="s">
        <v>11685</v>
      </c>
      <c r="E151" s="56"/>
      <c r="F151" s="56"/>
      <c r="G151" s="56"/>
      <c r="H151" s="780"/>
      <c r="I151" s="568"/>
    </row>
    <row r="152" spans="1:9" s="46" customFormat="1" ht="23.1" customHeight="1" x14ac:dyDescent="0.25">
      <c r="A152" s="278">
        <v>68</v>
      </c>
      <c r="B152" s="278" t="s">
        <v>979</v>
      </c>
      <c r="C152" s="382"/>
      <c r="D152" s="280" t="s">
        <v>9150</v>
      </c>
      <c r="E152" s="281" t="s">
        <v>125</v>
      </c>
      <c r="F152" s="282">
        <v>886</v>
      </c>
      <c r="G152" s="67"/>
      <c r="H152" s="254">
        <f t="shared" ref="H152:H153" si="36">ROUND(G152*F152,2)</f>
        <v>0</v>
      </c>
      <c r="I152" s="280"/>
    </row>
    <row r="153" spans="1:9" ht="23.1" customHeight="1" x14ac:dyDescent="0.2">
      <c r="A153" s="167">
        <v>69</v>
      </c>
      <c r="B153" s="167" t="s">
        <v>1145</v>
      </c>
      <c r="C153" s="168"/>
      <c r="D153" s="169" t="s">
        <v>9151</v>
      </c>
      <c r="E153" s="170" t="s">
        <v>125</v>
      </c>
      <c r="F153" s="171">
        <v>886</v>
      </c>
      <c r="G153" s="117"/>
      <c r="H153" s="172">
        <f t="shared" si="36"/>
        <v>0</v>
      </c>
      <c r="I153" s="169"/>
    </row>
    <row r="154" spans="1:9" s="526" customFormat="1" ht="12" x14ac:dyDescent="0.2">
      <c r="A154" s="566"/>
      <c r="B154" s="779" t="s">
        <v>8934</v>
      </c>
      <c r="C154" s="56"/>
      <c r="D154" s="567" t="s">
        <v>9066</v>
      </c>
      <c r="E154" s="56"/>
      <c r="F154" s="56"/>
      <c r="G154" s="56"/>
      <c r="H154" s="780"/>
      <c r="I154" s="568"/>
    </row>
    <row r="155" spans="1:9" s="526" customFormat="1" ht="12" x14ac:dyDescent="0.2">
      <c r="A155" s="566"/>
      <c r="B155" s="779" t="s">
        <v>8934</v>
      </c>
      <c r="C155" s="56"/>
      <c r="D155" s="567" t="s">
        <v>11686</v>
      </c>
      <c r="E155" s="56"/>
      <c r="F155" s="56"/>
      <c r="G155" s="56"/>
      <c r="H155" s="780"/>
      <c r="I155" s="568"/>
    </row>
    <row r="156" spans="1:9" s="46" customFormat="1" ht="23.1" customHeight="1" x14ac:dyDescent="0.25">
      <c r="A156" s="278">
        <v>70</v>
      </c>
      <c r="B156" s="278" t="s">
        <v>979</v>
      </c>
      <c r="C156" s="382"/>
      <c r="D156" s="280" t="s">
        <v>9039</v>
      </c>
      <c r="E156" s="281" t="s">
        <v>125</v>
      </c>
      <c r="F156" s="282">
        <v>87</v>
      </c>
      <c r="G156" s="67"/>
      <c r="H156" s="254">
        <f t="shared" ref="H156" si="37">ROUND(G156*F156,2)</f>
        <v>0</v>
      </c>
      <c r="I156" s="280"/>
    </row>
    <row r="157" spans="1:9" s="526" customFormat="1" ht="12" x14ac:dyDescent="0.2">
      <c r="A157" s="566"/>
      <c r="B157" s="779" t="s">
        <v>8934</v>
      </c>
      <c r="C157" s="56"/>
      <c r="D157" s="567" t="s">
        <v>9066</v>
      </c>
      <c r="E157" s="56"/>
      <c r="F157" s="56"/>
      <c r="G157" s="56"/>
      <c r="H157" s="780"/>
      <c r="I157" s="568"/>
    </row>
    <row r="158" spans="1:9" s="526" customFormat="1" ht="12" x14ac:dyDescent="0.2">
      <c r="A158" s="566"/>
      <c r="B158" s="779" t="s">
        <v>8934</v>
      </c>
      <c r="C158" s="56"/>
      <c r="D158" s="567" t="s">
        <v>11687</v>
      </c>
      <c r="E158" s="56"/>
      <c r="F158" s="56"/>
      <c r="G158" s="56"/>
      <c r="H158" s="780"/>
      <c r="I158" s="568"/>
    </row>
    <row r="159" spans="1:9" s="46" customFormat="1" ht="23.1" customHeight="1" x14ac:dyDescent="0.25">
      <c r="A159" s="278">
        <v>71</v>
      </c>
      <c r="B159" s="278" t="s">
        <v>979</v>
      </c>
      <c r="C159" s="382"/>
      <c r="D159" s="280" t="s">
        <v>9041</v>
      </c>
      <c r="E159" s="281" t="s">
        <v>125</v>
      </c>
      <c r="F159" s="282">
        <v>87</v>
      </c>
      <c r="G159" s="67"/>
      <c r="H159" s="254">
        <f t="shared" ref="H159" si="38">ROUND(G159*F159,2)</f>
        <v>0</v>
      </c>
      <c r="I159" s="280"/>
    </row>
    <row r="160" spans="1:9" s="526" customFormat="1" ht="12" x14ac:dyDescent="0.2">
      <c r="A160" s="566"/>
      <c r="B160" s="779" t="s">
        <v>8934</v>
      </c>
      <c r="C160" s="56"/>
      <c r="D160" s="567" t="s">
        <v>9066</v>
      </c>
      <c r="E160" s="56"/>
      <c r="F160" s="56"/>
      <c r="G160" s="56"/>
      <c r="H160" s="780"/>
      <c r="I160" s="568"/>
    </row>
    <row r="161" spans="1:9" s="526" customFormat="1" ht="12" x14ac:dyDescent="0.2">
      <c r="A161" s="566"/>
      <c r="B161" s="779" t="s">
        <v>8934</v>
      </c>
      <c r="C161" s="56"/>
      <c r="D161" s="567" t="s">
        <v>11687</v>
      </c>
      <c r="E161" s="56"/>
      <c r="F161" s="56"/>
      <c r="G161" s="56"/>
      <c r="H161" s="780"/>
      <c r="I161" s="568"/>
    </row>
    <row r="162" spans="1:9" s="46" customFormat="1" ht="23.1" customHeight="1" x14ac:dyDescent="0.25">
      <c r="A162" s="278">
        <v>72</v>
      </c>
      <c r="B162" s="278" t="s">
        <v>979</v>
      </c>
      <c r="C162" s="382"/>
      <c r="D162" s="280" t="s">
        <v>9154</v>
      </c>
      <c r="E162" s="281" t="s">
        <v>744</v>
      </c>
      <c r="F162" s="282">
        <v>1</v>
      </c>
      <c r="G162" s="67"/>
      <c r="H162" s="254">
        <f t="shared" ref="H162" si="39">ROUND(G162*F162,2)</f>
        <v>0</v>
      </c>
      <c r="I162" s="280"/>
    </row>
    <row r="163" spans="1:9" s="526" customFormat="1" ht="12" x14ac:dyDescent="0.2">
      <c r="A163" s="566"/>
      <c r="B163" s="779" t="s">
        <v>8934</v>
      </c>
      <c r="C163" s="56"/>
      <c r="D163" s="567" t="s">
        <v>9066</v>
      </c>
      <c r="E163" s="56"/>
      <c r="F163" s="56"/>
      <c r="G163" s="56"/>
      <c r="H163" s="780"/>
      <c r="I163" s="568"/>
    </row>
    <row r="164" spans="1:9" s="526" customFormat="1" ht="12" x14ac:dyDescent="0.2">
      <c r="A164" s="566"/>
      <c r="B164" s="779" t="s">
        <v>8934</v>
      </c>
      <c r="C164" s="56"/>
      <c r="D164" s="567" t="s">
        <v>5585</v>
      </c>
      <c r="E164" s="56"/>
      <c r="F164" s="56"/>
      <c r="G164" s="56"/>
      <c r="H164" s="780"/>
      <c r="I164" s="568"/>
    </row>
    <row r="165" spans="1:9" s="46" customFormat="1" ht="23.1" customHeight="1" x14ac:dyDescent="0.25">
      <c r="A165" s="278">
        <v>73</v>
      </c>
      <c r="B165" s="278" t="s">
        <v>979</v>
      </c>
      <c r="C165" s="382"/>
      <c r="D165" s="280" t="s">
        <v>9049</v>
      </c>
      <c r="E165" s="281" t="s">
        <v>744</v>
      </c>
      <c r="F165" s="282">
        <v>171</v>
      </c>
      <c r="G165" s="67"/>
      <c r="H165" s="254">
        <f t="shared" ref="H165" si="40">ROUND(G165*F165,2)</f>
        <v>0</v>
      </c>
      <c r="I165" s="280"/>
    </row>
    <row r="166" spans="1:9" s="526" customFormat="1" ht="12" x14ac:dyDescent="0.2">
      <c r="A166" s="566"/>
      <c r="B166" s="779" t="s">
        <v>8934</v>
      </c>
      <c r="C166" s="56"/>
      <c r="D166" s="567" t="s">
        <v>9066</v>
      </c>
      <c r="E166" s="56"/>
      <c r="F166" s="56"/>
      <c r="G166" s="56"/>
      <c r="H166" s="780"/>
      <c r="I166" s="568"/>
    </row>
    <row r="167" spans="1:9" s="526" customFormat="1" ht="12" x14ac:dyDescent="0.2">
      <c r="A167" s="566"/>
      <c r="B167" s="779" t="s">
        <v>8934</v>
      </c>
      <c r="C167" s="56"/>
      <c r="D167" s="567" t="s">
        <v>11688</v>
      </c>
      <c r="E167" s="56"/>
      <c r="F167" s="56"/>
      <c r="G167" s="56"/>
      <c r="H167" s="780"/>
      <c r="I167" s="568"/>
    </row>
    <row r="168" spans="1:9" s="46" customFormat="1" ht="23.1" customHeight="1" x14ac:dyDescent="0.25">
      <c r="A168" s="278">
        <v>74</v>
      </c>
      <c r="B168" s="278" t="s">
        <v>979</v>
      </c>
      <c r="C168" s="382"/>
      <c r="D168" s="280" t="s">
        <v>9051</v>
      </c>
      <c r="E168" s="281" t="s">
        <v>744</v>
      </c>
      <c r="F168" s="282">
        <v>56</v>
      </c>
      <c r="G168" s="67"/>
      <c r="H168" s="254">
        <f t="shared" ref="H168" si="41">ROUND(G168*F168,2)</f>
        <v>0</v>
      </c>
      <c r="I168" s="280"/>
    </row>
    <row r="169" spans="1:9" s="526" customFormat="1" ht="12" x14ac:dyDescent="0.2">
      <c r="A169" s="566"/>
      <c r="B169" s="779" t="s">
        <v>8934</v>
      </c>
      <c r="C169" s="56"/>
      <c r="D169" s="567" t="s">
        <v>9066</v>
      </c>
      <c r="E169" s="56"/>
      <c r="F169" s="56"/>
      <c r="G169" s="56"/>
      <c r="H169" s="780"/>
      <c r="I169" s="568"/>
    </row>
    <row r="170" spans="1:9" s="526" customFormat="1" ht="12" x14ac:dyDescent="0.2">
      <c r="A170" s="566"/>
      <c r="B170" s="779" t="s">
        <v>8934</v>
      </c>
      <c r="C170" s="56"/>
      <c r="D170" s="567" t="s">
        <v>11689</v>
      </c>
      <c r="E170" s="56"/>
      <c r="F170" s="56"/>
      <c r="G170" s="56"/>
      <c r="H170" s="780"/>
      <c r="I170" s="568"/>
    </row>
    <row r="171" spans="1:9" ht="23.1" customHeight="1" x14ac:dyDescent="0.2">
      <c r="A171" s="167">
        <v>75</v>
      </c>
      <c r="B171" s="167" t="s">
        <v>1145</v>
      </c>
      <c r="C171" s="168"/>
      <c r="D171" s="169" t="s">
        <v>9053</v>
      </c>
      <c r="E171" s="170" t="s">
        <v>721</v>
      </c>
      <c r="F171" s="171">
        <v>1</v>
      </c>
      <c r="G171" s="117"/>
      <c r="H171" s="172">
        <f t="shared" ref="H171:H172" si="42">ROUND(G171*F171,2)</f>
        <v>0</v>
      </c>
      <c r="I171" s="169"/>
    </row>
    <row r="172" spans="1:9" s="46" customFormat="1" ht="23.1" customHeight="1" x14ac:dyDescent="0.25">
      <c r="A172" s="278">
        <v>76</v>
      </c>
      <c r="B172" s="278" t="s">
        <v>979</v>
      </c>
      <c r="C172" s="382"/>
      <c r="D172" s="280" t="s">
        <v>9054</v>
      </c>
      <c r="E172" s="281" t="s">
        <v>721</v>
      </c>
      <c r="F172" s="282">
        <v>1</v>
      </c>
      <c r="G172" s="67"/>
      <c r="H172" s="254">
        <f t="shared" si="42"/>
        <v>0</v>
      </c>
      <c r="I172" s="280"/>
    </row>
    <row r="173" spans="1:9" s="526" customFormat="1" ht="12" x14ac:dyDescent="0.2">
      <c r="A173" s="566"/>
      <c r="B173" s="779" t="s">
        <v>8934</v>
      </c>
      <c r="C173" s="56"/>
      <c r="D173" s="567" t="s">
        <v>9066</v>
      </c>
      <c r="E173" s="56"/>
      <c r="F173" s="56"/>
      <c r="G173" s="56"/>
      <c r="H173" s="780"/>
      <c r="I173" s="568"/>
    </row>
    <row r="174" spans="1:9" s="526" customFormat="1" ht="12" x14ac:dyDescent="0.2">
      <c r="A174" s="566"/>
      <c r="B174" s="779" t="s">
        <v>8934</v>
      </c>
      <c r="C174" s="56"/>
      <c r="D174" s="567">
        <v>1</v>
      </c>
      <c r="E174" s="56"/>
      <c r="F174" s="56"/>
      <c r="G174" s="56"/>
      <c r="H174" s="780"/>
      <c r="I174" s="568"/>
    </row>
    <row r="175" spans="1:9" ht="23.1" customHeight="1" x14ac:dyDescent="0.2">
      <c r="A175" s="167">
        <v>77</v>
      </c>
      <c r="B175" s="167" t="s">
        <v>1145</v>
      </c>
      <c r="C175" s="168"/>
      <c r="D175" s="169" t="s">
        <v>5571</v>
      </c>
      <c r="E175" s="170" t="s">
        <v>721</v>
      </c>
      <c r="F175" s="171">
        <v>1</v>
      </c>
      <c r="G175" s="117"/>
      <c r="H175" s="172">
        <f t="shared" ref="H175" si="43">ROUND(G175*F175,2)</f>
        <v>0</v>
      </c>
      <c r="I175" s="169"/>
    </row>
    <row r="176" spans="1:9" s="526" customFormat="1" ht="12" x14ac:dyDescent="0.2">
      <c r="A176" s="566"/>
      <c r="B176" s="779" t="s">
        <v>8934</v>
      </c>
      <c r="C176" s="56"/>
      <c r="D176" s="567" t="s">
        <v>9066</v>
      </c>
      <c r="E176" s="56"/>
      <c r="F176" s="56"/>
      <c r="G176" s="56"/>
      <c r="H176" s="780"/>
      <c r="I176" s="568"/>
    </row>
    <row r="177" spans="1:9" s="526" customFormat="1" ht="12" x14ac:dyDescent="0.2">
      <c r="A177" s="566"/>
      <c r="B177" s="779" t="s">
        <v>8934</v>
      </c>
      <c r="C177" s="56"/>
      <c r="D177" s="567">
        <v>1</v>
      </c>
      <c r="E177" s="56"/>
      <c r="F177" s="56"/>
      <c r="G177" s="56"/>
      <c r="H177" s="780"/>
      <c r="I177" s="568"/>
    </row>
    <row r="178" spans="1:9" s="46" customFormat="1" ht="23.1" customHeight="1" x14ac:dyDescent="0.25">
      <c r="A178" s="278">
        <v>78</v>
      </c>
      <c r="B178" s="278" t="s">
        <v>979</v>
      </c>
      <c r="C178" s="382"/>
      <c r="D178" s="280" t="s">
        <v>5573</v>
      </c>
      <c r="E178" s="281" t="s">
        <v>940</v>
      </c>
      <c r="F178" s="282">
        <v>32</v>
      </c>
      <c r="G178" s="67"/>
      <c r="H178" s="254">
        <f t="shared" ref="H178" si="44">ROUND(G178*F178,2)</f>
        <v>0</v>
      </c>
      <c r="I178" s="280"/>
    </row>
    <row r="179" spans="1:9" s="526" customFormat="1" ht="12" x14ac:dyDescent="0.2">
      <c r="A179" s="566"/>
      <c r="B179" s="779" t="s">
        <v>8934</v>
      </c>
      <c r="C179" s="56"/>
      <c r="D179" s="567" t="s">
        <v>9066</v>
      </c>
      <c r="E179" s="56"/>
      <c r="F179" s="56"/>
      <c r="G179" s="56"/>
      <c r="H179" s="780"/>
      <c r="I179" s="568"/>
    </row>
    <row r="180" spans="1:9" s="526" customFormat="1" ht="12" x14ac:dyDescent="0.2">
      <c r="A180" s="566"/>
      <c r="B180" s="779" t="s">
        <v>8934</v>
      </c>
      <c r="C180" s="56"/>
      <c r="D180" s="567">
        <v>32</v>
      </c>
      <c r="E180" s="56"/>
      <c r="F180" s="56"/>
      <c r="G180" s="56"/>
      <c r="H180" s="780"/>
      <c r="I180" s="568"/>
    </row>
    <row r="181" spans="1:9" s="46" customFormat="1" ht="23.1" customHeight="1" x14ac:dyDescent="0.25">
      <c r="A181" s="278">
        <v>79</v>
      </c>
      <c r="B181" s="278" t="s">
        <v>979</v>
      </c>
      <c r="C181" s="382"/>
      <c r="D181" s="280" t="s">
        <v>5575</v>
      </c>
      <c r="E181" s="281" t="s">
        <v>721</v>
      </c>
      <c r="F181" s="282">
        <v>20</v>
      </c>
      <c r="G181" s="67"/>
      <c r="H181" s="254">
        <f t="shared" ref="H181" si="45">ROUND(G181*F181,2)</f>
        <v>0</v>
      </c>
      <c r="I181" s="280"/>
    </row>
    <row r="182" spans="1:9" s="526" customFormat="1" ht="12" x14ac:dyDescent="0.2">
      <c r="A182" s="566"/>
      <c r="B182" s="779" t="s">
        <v>8934</v>
      </c>
      <c r="C182" s="56"/>
      <c r="D182" s="567" t="s">
        <v>9066</v>
      </c>
      <c r="E182" s="56"/>
      <c r="F182" s="56"/>
      <c r="G182" s="56"/>
      <c r="H182" s="780"/>
      <c r="I182" s="568"/>
    </row>
    <row r="183" spans="1:9" s="526" customFormat="1" ht="12" x14ac:dyDescent="0.2">
      <c r="A183" s="566"/>
      <c r="B183" s="779" t="s">
        <v>8934</v>
      </c>
      <c r="C183" s="56"/>
      <c r="D183" s="567">
        <v>20</v>
      </c>
      <c r="E183" s="56"/>
      <c r="F183" s="56"/>
      <c r="G183" s="56"/>
      <c r="H183" s="780"/>
      <c r="I183" s="568"/>
    </row>
    <row r="184" spans="1:9" s="46" customFormat="1" ht="23.1" customHeight="1" x14ac:dyDescent="0.25">
      <c r="A184" s="278">
        <v>80</v>
      </c>
      <c r="B184" s="278" t="s">
        <v>979</v>
      </c>
      <c r="C184" s="382"/>
      <c r="D184" s="280" t="s">
        <v>5547</v>
      </c>
      <c r="E184" s="281" t="s">
        <v>721</v>
      </c>
      <c r="F184" s="282">
        <v>1</v>
      </c>
      <c r="G184" s="67"/>
      <c r="H184" s="254">
        <f t="shared" ref="H184" si="46">ROUND(G184*F184,2)</f>
        <v>0</v>
      </c>
      <c r="I184" s="280"/>
    </row>
    <row r="185" spans="1:9" s="526" customFormat="1" ht="12" x14ac:dyDescent="0.2">
      <c r="A185" s="566"/>
      <c r="B185" s="779" t="s">
        <v>8934</v>
      </c>
      <c r="C185" s="56"/>
      <c r="D185" s="567" t="s">
        <v>9066</v>
      </c>
      <c r="E185" s="56"/>
      <c r="F185" s="56"/>
      <c r="G185" s="56"/>
      <c r="H185" s="780"/>
      <c r="I185" s="568"/>
    </row>
    <row r="186" spans="1:9" s="526" customFormat="1" ht="12" x14ac:dyDescent="0.2">
      <c r="A186" s="566"/>
      <c r="B186" s="779" t="s">
        <v>8934</v>
      </c>
      <c r="C186" s="56"/>
      <c r="D186" s="567">
        <v>1</v>
      </c>
      <c r="E186" s="56"/>
      <c r="F186" s="56"/>
      <c r="G186" s="56"/>
      <c r="H186" s="780"/>
      <c r="I186" s="568"/>
    </row>
    <row r="187" spans="1:9" s="46" customFormat="1" ht="23.1" customHeight="1" x14ac:dyDescent="0.25">
      <c r="A187" s="278">
        <v>81</v>
      </c>
      <c r="B187" s="278" t="s">
        <v>979</v>
      </c>
      <c r="C187" s="382"/>
      <c r="D187" s="280" t="s">
        <v>9061</v>
      </c>
      <c r="E187" s="281" t="s">
        <v>721</v>
      </c>
      <c r="F187" s="282">
        <v>1</v>
      </c>
      <c r="G187" s="67"/>
      <c r="H187" s="254">
        <f t="shared" ref="H187" si="47">ROUND(G187*F187,2)</f>
        <v>0</v>
      </c>
      <c r="I187" s="280"/>
    </row>
    <row r="188" spans="1:9" s="526" customFormat="1" ht="12" x14ac:dyDescent="0.2">
      <c r="A188" s="566"/>
      <c r="B188" s="779" t="s">
        <v>8934</v>
      </c>
      <c r="C188" s="56"/>
      <c r="D188" s="567" t="s">
        <v>9066</v>
      </c>
      <c r="E188" s="56"/>
      <c r="F188" s="56"/>
      <c r="G188" s="56"/>
      <c r="H188" s="780"/>
      <c r="I188" s="568"/>
    </row>
    <row r="189" spans="1:9" s="526" customFormat="1" ht="12" x14ac:dyDescent="0.2">
      <c r="A189" s="566"/>
      <c r="B189" s="779" t="s">
        <v>8934</v>
      </c>
      <c r="C189" s="56"/>
      <c r="D189" s="567">
        <v>1</v>
      </c>
      <c r="E189" s="56"/>
      <c r="F189" s="56"/>
      <c r="G189" s="56"/>
      <c r="H189" s="780"/>
      <c r="I189" s="568"/>
    </row>
    <row r="190" spans="1:9" s="46" customFormat="1" ht="23.1" customHeight="1" x14ac:dyDescent="0.25">
      <c r="A190" s="278">
        <v>82</v>
      </c>
      <c r="B190" s="278" t="s">
        <v>979</v>
      </c>
      <c r="C190" s="382"/>
      <c r="D190" s="280" t="s">
        <v>9160</v>
      </c>
      <c r="E190" s="281" t="s">
        <v>721</v>
      </c>
      <c r="F190" s="282">
        <v>1</v>
      </c>
      <c r="G190" s="67"/>
      <c r="H190" s="254">
        <f t="shared" ref="H190" si="48">ROUND(G190*F190,2)</f>
        <v>0</v>
      </c>
      <c r="I190" s="280"/>
    </row>
    <row r="191" spans="1:9" s="526" customFormat="1" ht="12" x14ac:dyDescent="0.2">
      <c r="A191" s="566"/>
      <c r="B191" s="779" t="s">
        <v>8934</v>
      </c>
      <c r="C191" s="56"/>
      <c r="D191" s="567" t="s">
        <v>9066</v>
      </c>
      <c r="E191" s="56"/>
      <c r="F191" s="56"/>
      <c r="G191" s="56"/>
      <c r="H191" s="780"/>
      <c r="I191" s="568"/>
    </row>
    <row r="192" spans="1:9" s="526" customFormat="1" ht="12" x14ac:dyDescent="0.2">
      <c r="A192" s="787"/>
      <c r="B192" s="788" t="s">
        <v>8934</v>
      </c>
      <c r="C192" s="789"/>
      <c r="D192" s="790">
        <v>1</v>
      </c>
      <c r="E192" s="789"/>
      <c r="F192" s="789"/>
      <c r="G192" s="789"/>
      <c r="H192" s="791"/>
      <c r="I192" s="792"/>
    </row>
  </sheetData>
  <sheetProtection algorithmName="SHA-512" hashValue="Vj+4KJ3q8VX70gQDuIbcjOcaW+zwAGiMdOMWv2xr+qJcU4g+chCn1M1Ynln/5LL+Ntr9yZTrO6cYt1x/VoFxIQ==" saltValue="PE76C3wojCuPG3rd7QP9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9161</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87</v>
      </c>
      <c r="I7" s="453" t="s">
        <v>88</v>
      </c>
    </row>
    <row r="8" spans="1:29" ht="24.95" customHeight="1" x14ac:dyDescent="0.2">
      <c r="A8" s="115"/>
      <c r="B8" s="347"/>
      <c r="C8" s="100"/>
      <c r="D8" s="100" t="str">
        <f>D4</f>
        <v>D.1.4.4.3-Nouzový zvukový systém - NZS</v>
      </c>
      <c r="E8" s="348"/>
      <c r="F8" s="350"/>
      <c r="G8" s="350"/>
      <c r="H8" s="350">
        <f>H9</f>
        <v>0</v>
      </c>
      <c r="I8" s="276"/>
    </row>
    <row r="9" spans="1:29" s="46" customFormat="1" ht="24.95" customHeight="1" x14ac:dyDescent="0.25">
      <c r="A9" s="298"/>
      <c r="B9" s="351" t="s">
        <v>8930</v>
      </c>
      <c r="C9" s="352" t="s">
        <v>9162</v>
      </c>
      <c r="D9" s="352" t="s">
        <v>5579</v>
      </c>
      <c r="E9" s="353"/>
      <c r="F9" s="116"/>
      <c r="G9" s="116"/>
      <c r="H9" s="116">
        <f>SUM(H10:H145)</f>
        <v>0</v>
      </c>
      <c r="I9" s="277"/>
    </row>
    <row r="10" spans="1:29" s="46" customFormat="1" ht="24.95" customHeight="1" x14ac:dyDescent="0.25">
      <c r="A10" s="278">
        <v>1</v>
      </c>
      <c r="B10" s="278" t="s">
        <v>979</v>
      </c>
      <c r="C10" s="382"/>
      <c r="D10" s="280" t="s">
        <v>9163</v>
      </c>
      <c r="E10" s="281" t="s">
        <v>744</v>
      </c>
      <c r="F10" s="282">
        <v>1</v>
      </c>
      <c r="G10" s="67"/>
      <c r="H10" s="254">
        <f t="shared" ref="H10:H11" si="0">ROUND(G10*F10,2)</f>
        <v>0</v>
      </c>
      <c r="I10" s="280"/>
    </row>
    <row r="11" spans="1:29" ht="24.95" customHeight="1" x14ac:dyDescent="0.2">
      <c r="A11" s="167">
        <v>2</v>
      </c>
      <c r="B11" s="167" t="s">
        <v>1145</v>
      </c>
      <c r="C11" s="168"/>
      <c r="D11" s="169" t="s">
        <v>9164</v>
      </c>
      <c r="E11" s="170" t="s">
        <v>744</v>
      </c>
      <c r="F11" s="171">
        <v>1</v>
      </c>
      <c r="G11" s="117"/>
      <c r="H11" s="172">
        <f t="shared" si="0"/>
        <v>0</v>
      </c>
      <c r="I11" s="169"/>
    </row>
    <row r="12" spans="1:29" s="526" customFormat="1" ht="12" x14ac:dyDescent="0.2">
      <c r="A12" s="175"/>
      <c r="B12" s="523" t="s">
        <v>8934</v>
      </c>
      <c r="C12" s="209"/>
      <c r="D12" s="524" t="s">
        <v>9165</v>
      </c>
      <c r="E12" s="209"/>
      <c r="F12" s="209"/>
      <c r="G12" s="209"/>
      <c r="H12" s="525"/>
      <c r="I12" s="385"/>
    </row>
    <row r="13" spans="1:29" s="526" customFormat="1" ht="12" x14ac:dyDescent="0.2">
      <c r="A13" s="175"/>
      <c r="B13" s="523" t="s">
        <v>8934</v>
      </c>
      <c r="C13" s="209"/>
      <c r="D13" s="524" t="s">
        <v>8936</v>
      </c>
      <c r="E13" s="209"/>
      <c r="F13" s="209"/>
      <c r="G13" s="209"/>
      <c r="H13" s="525"/>
      <c r="I13" s="385"/>
    </row>
    <row r="14" spans="1:29" s="46" customFormat="1" ht="24.95" customHeight="1" x14ac:dyDescent="0.25">
      <c r="A14" s="278">
        <v>3</v>
      </c>
      <c r="B14" s="278" t="s">
        <v>979</v>
      </c>
      <c r="C14" s="382"/>
      <c r="D14" s="280" t="s">
        <v>9166</v>
      </c>
      <c r="E14" s="281" t="s">
        <v>744</v>
      </c>
      <c r="F14" s="282">
        <v>1</v>
      </c>
      <c r="G14" s="67"/>
      <c r="H14" s="254">
        <f t="shared" ref="H14:H15" si="1">ROUND(G14*F14,2)</f>
        <v>0</v>
      </c>
      <c r="I14" s="280"/>
    </row>
    <row r="15" spans="1:29" ht="24.95" customHeight="1" x14ac:dyDescent="0.2">
      <c r="A15" s="167">
        <v>4</v>
      </c>
      <c r="B15" s="167" t="s">
        <v>1145</v>
      </c>
      <c r="C15" s="168"/>
      <c r="D15" s="169" t="s">
        <v>9167</v>
      </c>
      <c r="E15" s="170" t="s">
        <v>744</v>
      </c>
      <c r="F15" s="171">
        <v>1</v>
      </c>
      <c r="G15" s="117"/>
      <c r="H15" s="172">
        <f t="shared" si="1"/>
        <v>0</v>
      </c>
      <c r="I15" s="169"/>
    </row>
    <row r="16" spans="1:29" s="526" customFormat="1" ht="12" x14ac:dyDescent="0.2">
      <c r="A16" s="175"/>
      <c r="B16" s="523" t="s">
        <v>8934</v>
      </c>
      <c r="C16" s="209"/>
      <c r="D16" s="524" t="s">
        <v>9165</v>
      </c>
      <c r="E16" s="209"/>
      <c r="F16" s="209"/>
      <c r="G16" s="209"/>
      <c r="H16" s="525"/>
      <c r="I16" s="385"/>
    </row>
    <row r="17" spans="1:9" s="526" customFormat="1" ht="12" x14ac:dyDescent="0.2">
      <c r="A17" s="175"/>
      <c r="B17" s="523" t="s">
        <v>8934</v>
      </c>
      <c r="C17" s="209"/>
      <c r="D17" s="524" t="s">
        <v>8936</v>
      </c>
      <c r="E17" s="209"/>
      <c r="F17" s="209"/>
      <c r="G17" s="209"/>
      <c r="H17" s="525"/>
      <c r="I17" s="385"/>
    </row>
    <row r="18" spans="1:9" s="46" customFormat="1" ht="24.95" customHeight="1" x14ac:dyDescent="0.25">
      <c r="A18" s="278">
        <v>5</v>
      </c>
      <c r="B18" s="278" t="s">
        <v>979</v>
      </c>
      <c r="C18" s="382"/>
      <c r="D18" s="280" t="s">
        <v>9168</v>
      </c>
      <c r="E18" s="281" t="s">
        <v>744</v>
      </c>
      <c r="F18" s="282">
        <v>1</v>
      </c>
      <c r="G18" s="67"/>
      <c r="H18" s="254">
        <f t="shared" ref="H18:H19" si="2">ROUND(G18*F18,2)</f>
        <v>0</v>
      </c>
      <c r="I18" s="280"/>
    </row>
    <row r="19" spans="1:9" ht="24.95" customHeight="1" x14ac:dyDescent="0.2">
      <c r="A19" s="167">
        <v>6</v>
      </c>
      <c r="B19" s="167" t="s">
        <v>1145</v>
      </c>
      <c r="C19" s="168"/>
      <c r="D19" s="169" t="s">
        <v>9169</v>
      </c>
      <c r="E19" s="170" t="s">
        <v>744</v>
      </c>
      <c r="F19" s="171">
        <v>1</v>
      </c>
      <c r="G19" s="117"/>
      <c r="H19" s="172">
        <f t="shared" si="2"/>
        <v>0</v>
      </c>
      <c r="I19" s="169"/>
    </row>
    <row r="20" spans="1:9" s="526" customFormat="1" ht="12" x14ac:dyDescent="0.2">
      <c r="A20" s="175"/>
      <c r="B20" s="523" t="s">
        <v>8934</v>
      </c>
      <c r="C20" s="209"/>
      <c r="D20" s="524" t="s">
        <v>9165</v>
      </c>
      <c r="E20" s="209"/>
      <c r="F20" s="209"/>
      <c r="G20" s="209"/>
      <c r="H20" s="525"/>
      <c r="I20" s="385"/>
    </row>
    <row r="21" spans="1:9" s="526" customFormat="1" ht="12" x14ac:dyDescent="0.2">
      <c r="A21" s="175"/>
      <c r="B21" s="523" t="s">
        <v>8934</v>
      </c>
      <c r="C21" s="209"/>
      <c r="D21" s="524" t="s">
        <v>8936</v>
      </c>
      <c r="E21" s="209"/>
      <c r="F21" s="209"/>
      <c r="G21" s="209"/>
      <c r="H21" s="525"/>
      <c r="I21" s="385"/>
    </row>
    <row r="22" spans="1:9" s="46" customFormat="1" ht="24.95" customHeight="1" x14ac:dyDescent="0.25">
      <c r="A22" s="278">
        <v>7</v>
      </c>
      <c r="B22" s="278" t="s">
        <v>979</v>
      </c>
      <c r="C22" s="382"/>
      <c r="D22" s="280" t="s">
        <v>9170</v>
      </c>
      <c r="E22" s="281" t="s">
        <v>744</v>
      </c>
      <c r="F22" s="282">
        <v>2</v>
      </c>
      <c r="G22" s="67"/>
      <c r="H22" s="254">
        <f t="shared" ref="H22:H23" si="3">ROUND(G22*F22,2)</f>
        <v>0</v>
      </c>
      <c r="I22" s="280"/>
    </row>
    <row r="23" spans="1:9" ht="24.95" customHeight="1" x14ac:dyDescent="0.2">
      <c r="A23" s="167">
        <v>8</v>
      </c>
      <c r="B23" s="167" t="s">
        <v>1145</v>
      </c>
      <c r="C23" s="168"/>
      <c r="D23" s="169" t="s">
        <v>9171</v>
      </c>
      <c r="E23" s="170" t="s">
        <v>744</v>
      </c>
      <c r="F23" s="171">
        <v>2</v>
      </c>
      <c r="G23" s="117"/>
      <c r="H23" s="172">
        <f t="shared" si="3"/>
        <v>0</v>
      </c>
      <c r="I23" s="169"/>
    </row>
    <row r="24" spans="1:9" s="526" customFormat="1" ht="12" x14ac:dyDescent="0.2">
      <c r="A24" s="175"/>
      <c r="B24" s="523" t="s">
        <v>8934</v>
      </c>
      <c r="C24" s="209"/>
      <c r="D24" s="524" t="s">
        <v>9165</v>
      </c>
      <c r="E24" s="209"/>
      <c r="F24" s="209"/>
      <c r="G24" s="209"/>
      <c r="H24" s="525"/>
      <c r="I24" s="385"/>
    </row>
    <row r="25" spans="1:9" s="526" customFormat="1" ht="12" x14ac:dyDescent="0.2">
      <c r="A25" s="175"/>
      <c r="B25" s="523" t="s">
        <v>8934</v>
      </c>
      <c r="C25" s="209"/>
      <c r="D25" s="524" t="s">
        <v>9113</v>
      </c>
      <c r="E25" s="209"/>
      <c r="F25" s="209"/>
      <c r="G25" s="209"/>
      <c r="H25" s="525"/>
      <c r="I25" s="385"/>
    </row>
    <row r="26" spans="1:9" s="46" customFormat="1" ht="24.95" customHeight="1" x14ac:dyDescent="0.25">
      <c r="A26" s="278">
        <v>9</v>
      </c>
      <c r="B26" s="278" t="s">
        <v>979</v>
      </c>
      <c r="C26" s="382"/>
      <c r="D26" s="280" t="s">
        <v>9173</v>
      </c>
      <c r="E26" s="281" t="s">
        <v>744</v>
      </c>
      <c r="F26" s="282">
        <v>3</v>
      </c>
      <c r="G26" s="67"/>
      <c r="H26" s="254">
        <f t="shared" ref="H26:H27" si="4">ROUND(G26*F26,2)</f>
        <v>0</v>
      </c>
      <c r="I26" s="280"/>
    </row>
    <row r="27" spans="1:9" ht="24.95" customHeight="1" x14ac:dyDescent="0.2">
      <c r="A27" s="167">
        <v>10</v>
      </c>
      <c r="B27" s="167" t="s">
        <v>1145</v>
      </c>
      <c r="C27" s="168"/>
      <c r="D27" s="169" t="s">
        <v>9174</v>
      </c>
      <c r="E27" s="170" t="s">
        <v>744</v>
      </c>
      <c r="F27" s="171">
        <v>3</v>
      </c>
      <c r="G27" s="117"/>
      <c r="H27" s="172">
        <f t="shared" si="4"/>
        <v>0</v>
      </c>
      <c r="I27" s="169"/>
    </row>
    <row r="28" spans="1:9" s="526" customFormat="1" ht="12" x14ac:dyDescent="0.2">
      <c r="A28" s="175"/>
      <c r="B28" s="523" t="s">
        <v>8934</v>
      </c>
      <c r="C28" s="209"/>
      <c r="D28" s="524" t="s">
        <v>9165</v>
      </c>
      <c r="E28" s="209"/>
      <c r="F28" s="209"/>
      <c r="G28" s="209"/>
      <c r="H28" s="525"/>
      <c r="I28" s="385"/>
    </row>
    <row r="29" spans="1:9" s="526" customFormat="1" ht="12" x14ac:dyDescent="0.2">
      <c r="A29" s="175"/>
      <c r="B29" s="523" t="s">
        <v>8934</v>
      </c>
      <c r="C29" s="209"/>
      <c r="D29" s="524" t="s">
        <v>8946</v>
      </c>
      <c r="E29" s="209"/>
      <c r="F29" s="209"/>
      <c r="G29" s="209"/>
      <c r="H29" s="525"/>
      <c r="I29" s="385"/>
    </row>
    <row r="30" spans="1:9" s="46" customFormat="1" ht="24.95" customHeight="1" x14ac:dyDescent="0.25">
      <c r="A30" s="278">
        <v>11</v>
      </c>
      <c r="B30" s="278" t="s">
        <v>979</v>
      </c>
      <c r="C30" s="382"/>
      <c r="D30" s="280" t="s">
        <v>9176</v>
      </c>
      <c r="E30" s="281" t="s">
        <v>744</v>
      </c>
      <c r="F30" s="282">
        <v>1</v>
      </c>
      <c r="G30" s="67"/>
      <c r="H30" s="254">
        <f t="shared" ref="H30:H31" si="5">ROUND(G30*F30,2)</f>
        <v>0</v>
      </c>
      <c r="I30" s="280"/>
    </row>
    <row r="31" spans="1:9" ht="24.95" customHeight="1" x14ac:dyDescent="0.2">
      <c r="A31" s="167">
        <v>12</v>
      </c>
      <c r="B31" s="167" t="s">
        <v>1145</v>
      </c>
      <c r="C31" s="168"/>
      <c r="D31" s="169" t="s">
        <v>9177</v>
      </c>
      <c r="E31" s="170" t="s">
        <v>744</v>
      </c>
      <c r="F31" s="171">
        <v>1</v>
      </c>
      <c r="G31" s="117"/>
      <c r="H31" s="172">
        <f t="shared" si="5"/>
        <v>0</v>
      </c>
      <c r="I31" s="169"/>
    </row>
    <row r="32" spans="1:9" s="526" customFormat="1" ht="12" x14ac:dyDescent="0.2">
      <c r="A32" s="175"/>
      <c r="B32" s="523" t="s">
        <v>8934</v>
      </c>
      <c r="C32" s="209"/>
      <c r="D32" s="524" t="s">
        <v>9165</v>
      </c>
      <c r="E32" s="209"/>
      <c r="F32" s="209"/>
      <c r="G32" s="209"/>
      <c r="H32" s="525"/>
      <c r="I32" s="385"/>
    </row>
    <row r="33" spans="1:16384" s="526" customFormat="1" ht="12" x14ac:dyDescent="0.2">
      <c r="A33" s="175"/>
      <c r="B33" s="523" t="s">
        <v>8934</v>
      </c>
      <c r="C33" s="209"/>
      <c r="D33" s="524" t="s">
        <v>8936</v>
      </c>
      <c r="E33" s="209"/>
      <c r="F33" s="209"/>
      <c r="G33" s="209"/>
      <c r="H33" s="525"/>
      <c r="I33" s="385"/>
    </row>
    <row r="34" spans="1:16384" s="46" customFormat="1" ht="24.95" customHeight="1" x14ac:dyDescent="0.25">
      <c r="A34" s="278">
        <v>13</v>
      </c>
      <c r="B34" s="278" t="s">
        <v>979</v>
      </c>
      <c r="C34" s="382"/>
      <c r="D34" s="280" t="s">
        <v>9178</v>
      </c>
      <c r="E34" s="281" t="s">
        <v>744</v>
      </c>
      <c r="F34" s="282">
        <v>2</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9179</v>
      </c>
      <c r="E35" s="170" t="s">
        <v>744</v>
      </c>
      <c r="F35" s="171">
        <v>2</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9165</v>
      </c>
      <c r="E36" s="209"/>
      <c r="F36" s="209"/>
      <c r="G36" s="209"/>
      <c r="H36" s="525"/>
      <c r="I36" s="385"/>
    </row>
    <row r="37" spans="1:16384" s="526" customFormat="1" ht="12" x14ac:dyDescent="0.2">
      <c r="A37" s="175"/>
      <c r="B37" s="523" t="s">
        <v>8934</v>
      </c>
      <c r="C37" s="209"/>
      <c r="D37" s="524" t="s">
        <v>9113</v>
      </c>
      <c r="E37" s="209"/>
      <c r="F37" s="209"/>
      <c r="G37" s="209"/>
      <c r="H37" s="525"/>
      <c r="I37" s="385"/>
    </row>
    <row r="38" spans="1:16384" s="46" customFormat="1" ht="24.95" customHeight="1" x14ac:dyDescent="0.25">
      <c r="A38" s="278">
        <v>15</v>
      </c>
      <c r="B38" s="278" t="s">
        <v>979</v>
      </c>
      <c r="C38" s="382"/>
      <c r="D38" s="280" t="s">
        <v>11690</v>
      </c>
      <c r="E38" s="281" t="s">
        <v>744</v>
      </c>
      <c r="F38" s="282">
        <v>1</v>
      </c>
      <c r="G38" s="67"/>
      <c r="H38" s="254">
        <f t="shared" ref="H38:H39" si="7">ROUND(G38*F38,2)</f>
        <v>0</v>
      </c>
      <c r="I38" s="280"/>
    </row>
    <row r="39" spans="1:16384" ht="24.95" customHeight="1" x14ac:dyDescent="0.2">
      <c r="A39" s="167">
        <v>16</v>
      </c>
      <c r="B39" s="167" t="s">
        <v>1145</v>
      </c>
      <c r="C39" s="168"/>
      <c r="D39" s="169" t="s">
        <v>11691</v>
      </c>
      <c r="E39" s="170" t="s">
        <v>744</v>
      </c>
      <c r="F39" s="171">
        <v>1</v>
      </c>
      <c r="G39" s="117"/>
      <c r="H39" s="172">
        <f t="shared" si="7"/>
        <v>0</v>
      </c>
      <c r="I39" s="169"/>
    </row>
    <row r="40" spans="1:16384" s="526" customFormat="1" ht="12" x14ac:dyDescent="0.2">
      <c r="A40" s="175"/>
      <c r="B40" s="523" t="s">
        <v>8934</v>
      </c>
      <c r="C40" s="209"/>
      <c r="D40" s="524" t="s">
        <v>9165</v>
      </c>
      <c r="E40" s="209"/>
      <c r="F40" s="209"/>
      <c r="G40" s="209"/>
      <c r="H40" s="525"/>
      <c r="I40" s="385"/>
    </row>
    <row r="41" spans="1:16384" s="526" customFormat="1" ht="12" x14ac:dyDescent="0.2">
      <c r="A41" s="175"/>
      <c r="B41" s="523" t="s">
        <v>8934</v>
      </c>
      <c r="C41" s="209"/>
      <c r="D41" s="524" t="s">
        <v>8936</v>
      </c>
      <c r="E41" s="209"/>
      <c r="F41" s="209"/>
      <c r="G41" s="209"/>
      <c r="H41" s="525"/>
      <c r="I41" s="385"/>
    </row>
    <row r="42" spans="1:16384" s="46" customFormat="1" ht="24.95" customHeight="1" x14ac:dyDescent="0.25">
      <c r="A42" s="278">
        <v>17</v>
      </c>
      <c r="B42" s="278" t="s">
        <v>979</v>
      </c>
      <c r="C42" s="382"/>
      <c r="D42" s="280" t="s">
        <v>9183</v>
      </c>
      <c r="E42" s="281" t="s">
        <v>744</v>
      </c>
      <c r="F42" s="282">
        <v>6</v>
      </c>
      <c r="G42" s="67"/>
      <c r="H42" s="254">
        <f t="shared" ref="H42:H43" si="8">ROUND(G42*F42,2)</f>
        <v>0</v>
      </c>
      <c r="I42" s="280"/>
    </row>
    <row r="43" spans="1:16384" ht="24.95" customHeight="1" x14ac:dyDescent="0.2">
      <c r="A43" s="167">
        <v>18</v>
      </c>
      <c r="B43" s="167" t="s">
        <v>1145</v>
      </c>
      <c r="C43" s="168"/>
      <c r="D43" s="169" t="s">
        <v>9184</v>
      </c>
      <c r="E43" s="170" t="s">
        <v>744</v>
      </c>
      <c r="F43" s="171">
        <v>6</v>
      </c>
      <c r="G43" s="117"/>
      <c r="H43" s="172">
        <f t="shared" si="8"/>
        <v>0</v>
      </c>
      <c r="I43" s="169"/>
    </row>
    <row r="44" spans="1:16384" s="526" customFormat="1" ht="12" x14ac:dyDescent="0.2">
      <c r="A44" s="175"/>
      <c r="B44" s="523" t="s">
        <v>8934</v>
      </c>
      <c r="C44" s="209"/>
      <c r="D44" s="524" t="s">
        <v>9165</v>
      </c>
      <c r="E44" s="209"/>
      <c r="F44" s="209"/>
      <c r="G44" s="209"/>
      <c r="H44" s="525"/>
      <c r="I44" s="385"/>
    </row>
    <row r="45" spans="1:16384" s="526" customFormat="1" ht="12" x14ac:dyDescent="0.2">
      <c r="A45" s="175"/>
      <c r="B45" s="523" t="s">
        <v>8934</v>
      </c>
      <c r="C45" s="209"/>
      <c r="D45" s="524" t="s">
        <v>9185</v>
      </c>
      <c r="E45" s="209"/>
      <c r="F45" s="209"/>
      <c r="G45" s="209"/>
      <c r="H45" s="525"/>
      <c r="I45" s="385"/>
    </row>
    <row r="46" spans="1:16384" s="46" customFormat="1" ht="24.95" customHeight="1" x14ac:dyDescent="0.25">
      <c r="A46" s="278">
        <v>19</v>
      </c>
      <c r="B46" s="278" t="s">
        <v>979</v>
      </c>
      <c r="C46" s="382"/>
      <c r="D46" s="280" t="s">
        <v>9186</v>
      </c>
      <c r="E46" s="281" t="s">
        <v>744</v>
      </c>
      <c r="F46" s="282">
        <v>1</v>
      </c>
      <c r="G46" s="67"/>
      <c r="H46" s="254">
        <f t="shared" ref="H46:H47" si="9">ROUND(G46*F46,2)</f>
        <v>0</v>
      </c>
      <c r="I46" s="280"/>
    </row>
    <row r="47" spans="1:16384" ht="24.95" customHeight="1" x14ac:dyDescent="0.2">
      <c r="A47" s="167">
        <v>20</v>
      </c>
      <c r="B47" s="167" t="s">
        <v>1145</v>
      </c>
      <c r="C47" s="168"/>
      <c r="D47" s="169" t="s">
        <v>9187</v>
      </c>
      <c r="E47" s="170" t="s">
        <v>744</v>
      </c>
      <c r="F47" s="171">
        <v>1</v>
      </c>
      <c r="G47" s="117"/>
      <c r="H47" s="172">
        <f t="shared" si="9"/>
        <v>0</v>
      </c>
      <c r="I47" s="169"/>
    </row>
    <row r="48" spans="1:16384" s="526" customFormat="1" ht="12" x14ac:dyDescent="0.2">
      <c r="A48" s="175"/>
      <c r="B48" s="523" t="s">
        <v>8934</v>
      </c>
      <c r="C48" s="209"/>
      <c r="D48" s="524" t="s">
        <v>9165</v>
      </c>
      <c r="E48" s="209"/>
      <c r="F48" s="209"/>
      <c r="G48" s="209"/>
      <c r="H48" s="525"/>
      <c r="I48" s="385"/>
    </row>
    <row r="49" spans="1:9" s="526" customFormat="1" ht="12" x14ac:dyDescent="0.2">
      <c r="A49" s="175"/>
      <c r="B49" s="523" t="s">
        <v>8934</v>
      </c>
      <c r="C49" s="209"/>
      <c r="D49" s="524" t="s">
        <v>8936</v>
      </c>
      <c r="E49" s="209"/>
      <c r="F49" s="209"/>
      <c r="G49" s="209"/>
      <c r="H49" s="525"/>
      <c r="I49" s="385"/>
    </row>
    <row r="50" spans="1:9" s="46" customFormat="1" ht="24.95" customHeight="1" x14ac:dyDescent="0.25">
      <c r="A50" s="278">
        <v>21</v>
      </c>
      <c r="B50" s="278" t="s">
        <v>979</v>
      </c>
      <c r="C50" s="382"/>
      <c r="D50" s="280" t="s">
        <v>8937</v>
      </c>
      <c r="E50" s="281" t="s">
        <v>744</v>
      </c>
      <c r="F50" s="282">
        <v>1</v>
      </c>
      <c r="G50" s="67"/>
      <c r="H50" s="254">
        <f t="shared" ref="H50:H51" si="10">ROUND(G50*F50,2)</f>
        <v>0</v>
      </c>
      <c r="I50" s="280"/>
    </row>
    <row r="51" spans="1:9" ht="24.95" customHeight="1" x14ac:dyDescent="0.2">
      <c r="A51" s="167">
        <v>22</v>
      </c>
      <c r="B51" s="167" t="s">
        <v>1145</v>
      </c>
      <c r="C51" s="168"/>
      <c r="D51" s="169" t="s">
        <v>8938</v>
      </c>
      <c r="E51" s="170" t="s">
        <v>744</v>
      </c>
      <c r="F51" s="171">
        <v>1</v>
      </c>
      <c r="G51" s="117"/>
      <c r="H51" s="172">
        <f t="shared" si="10"/>
        <v>0</v>
      </c>
      <c r="I51" s="169"/>
    </row>
    <row r="52" spans="1:9" s="526" customFormat="1" ht="12" x14ac:dyDescent="0.2">
      <c r="A52" s="175"/>
      <c r="B52" s="523" t="s">
        <v>8934</v>
      </c>
      <c r="C52" s="209"/>
      <c r="D52" s="524" t="s">
        <v>9165</v>
      </c>
      <c r="E52" s="209"/>
      <c r="F52" s="209"/>
      <c r="G52" s="209"/>
      <c r="H52" s="525"/>
      <c r="I52" s="385"/>
    </row>
    <row r="53" spans="1:9" s="526" customFormat="1" ht="12" x14ac:dyDescent="0.2">
      <c r="A53" s="175"/>
      <c r="B53" s="523" t="s">
        <v>8934</v>
      </c>
      <c r="C53" s="209"/>
      <c r="D53" s="524" t="s">
        <v>8936</v>
      </c>
      <c r="E53" s="209"/>
      <c r="F53" s="209"/>
      <c r="G53" s="209"/>
      <c r="H53" s="525"/>
      <c r="I53" s="385"/>
    </row>
    <row r="54" spans="1:9" s="46" customFormat="1" ht="24.95" customHeight="1" x14ac:dyDescent="0.25">
      <c r="A54" s="278">
        <v>23</v>
      </c>
      <c r="B54" s="278" t="s">
        <v>979</v>
      </c>
      <c r="C54" s="382"/>
      <c r="D54" s="280" t="s">
        <v>9188</v>
      </c>
      <c r="E54" s="281" t="s">
        <v>744</v>
      </c>
      <c r="F54" s="282">
        <v>1</v>
      </c>
      <c r="G54" s="67"/>
      <c r="H54" s="254">
        <f t="shared" ref="H54:H55" si="11">ROUND(G54*F54,2)</f>
        <v>0</v>
      </c>
      <c r="I54" s="280"/>
    </row>
    <row r="55" spans="1:9" ht="24.95" customHeight="1" x14ac:dyDescent="0.2">
      <c r="A55" s="167">
        <v>24</v>
      </c>
      <c r="B55" s="167" t="s">
        <v>1145</v>
      </c>
      <c r="C55" s="168"/>
      <c r="D55" s="169" t="s">
        <v>9189</v>
      </c>
      <c r="E55" s="170" t="s">
        <v>744</v>
      </c>
      <c r="F55" s="171">
        <v>1</v>
      </c>
      <c r="G55" s="117"/>
      <c r="H55" s="172">
        <f t="shared" si="11"/>
        <v>0</v>
      </c>
      <c r="I55" s="169"/>
    </row>
    <row r="56" spans="1:9" s="526" customFormat="1" ht="12" x14ac:dyDescent="0.2">
      <c r="A56" s="175"/>
      <c r="B56" s="523" t="s">
        <v>8934</v>
      </c>
      <c r="C56" s="209"/>
      <c r="D56" s="524" t="s">
        <v>9165</v>
      </c>
      <c r="E56" s="209"/>
      <c r="F56" s="209"/>
      <c r="G56" s="209"/>
      <c r="H56" s="525"/>
      <c r="I56" s="385"/>
    </row>
    <row r="57" spans="1:9" s="526" customFormat="1" ht="12" x14ac:dyDescent="0.2">
      <c r="A57" s="175"/>
      <c r="B57" s="523" t="s">
        <v>8934</v>
      </c>
      <c r="C57" s="209"/>
      <c r="D57" s="524" t="s">
        <v>8936</v>
      </c>
      <c r="E57" s="209"/>
      <c r="F57" s="209"/>
      <c r="G57" s="209"/>
      <c r="H57" s="525"/>
      <c r="I57" s="385"/>
    </row>
    <row r="58" spans="1:9" s="46" customFormat="1" ht="24.95" customHeight="1" x14ac:dyDescent="0.25">
      <c r="A58" s="278">
        <v>25</v>
      </c>
      <c r="B58" s="278" t="s">
        <v>979</v>
      </c>
      <c r="C58" s="382"/>
      <c r="D58" s="280" t="s">
        <v>9190</v>
      </c>
      <c r="E58" s="281" t="s">
        <v>744</v>
      </c>
      <c r="F58" s="282">
        <v>1</v>
      </c>
      <c r="G58" s="67"/>
      <c r="H58" s="254">
        <f t="shared" ref="H58:H59" si="12">ROUND(G58*F58,2)</f>
        <v>0</v>
      </c>
      <c r="I58" s="280"/>
    </row>
    <row r="59" spans="1:9" ht="24.95" customHeight="1" x14ac:dyDescent="0.2">
      <c r="A59" s="167">
        <v>26</v>
      </c>
      <c r="B59" s="167" t="s">
        <v>1145</v>
      </c>
      <c r="C59" s="168"/>
      <c r="D59" s="169" t="s">
        <v>9191</v>
      </c>
      <c r="E59" s="170" t="s">
        <v>744</v>
      </c>
      <c r="F59" s="171">
        <v>1</v>
      </c>
      <c r="G59" s="117"/>
      <c r="H59" s="172">
        <f t="shared" si="12"/>
        <v>0</v>
      </c>
      <c r="I59" s="169"/>
    </row>
    <row r="60" spans="1:9" s="526" customFormat="1" ht="12" x14ac:dyDescent="0.2">
      <c r="A60" s="175"/>
      <c r="B60" s="523" t="s">
        <v>8934</v>
      </c>
      <c r="C60" s="209"/>
      <c r="D60" s="524" t="s">
        <v>9165</v>
      </c>
      <c r="E60" s="209"/>
      <c r="F60" s="209"/>
      <c r="G60" s="209"/>
      <c r="H60" s="525"/>
      <c r="I60" s="385"/>
    </row>
    <row r="61" spans="1:9" s="526" customFormat="1" ht="12" x14ac:dyDescent="0.2">
      <c r="A61" s="175"/>
      <c r="B61" s="523" t="s">
        <v>8934</v>
      </c>
      <c r="C61" s="209"/>
      <c r="D61" s="524" t="s">
        <v>8936</v>
      </c>
      <c r="E61" s="209"/>
      <c r="F61" s="209"/>
      <c r="G61" s="209"/>
      <c r="H61" s="525"/>
      <c r="I61" s="385"/>
    </row>
    <row r="62" spans="1:9" s="46" customFormat="1" ht="24.95" customHeight="1" x14ac:dyDescent="0.25">
      <c r="A62" s="278">
        <v>27</v>
      </c>
      <c r="B62" s="278" t="s">
        <v>979</v>
      </c>
      <c r="C62" s="382"/>
      <c r="D62" s="280" t="s">
        <v>8953</v>
      </c>
      <c r="E62" s="281" t="s">
        <v>744</v>
      </c>
      <c r="F62" s="282">
        <v>3</v>
      </c>
      <c r="G62" s="67"/>
      <c r="H62" s="254">
        <f t="shared" ref="H62:H63" si="13">ROUND(G62*F62,2)</f>
        <v>0</v>
      </c>
      <c r="I62" s="280"/>
    </row>
    <row r="63" spans="1:9" ht="24.95" customHeight="1" x14ac:dyDescent="0.2">
      <c r="A63" s="167">
        <v>28</v>
      </c>
      <c r="B63" s="167" t="s">
        <v>1145</v>
      </c>
      <c r="C63" s="168"/>
      <c r="D63" s="169" t="s">
        <v>8954</v>
      </c>
      <c r="E63" s="170" t="s">
        <v>744</v>
      </c>
      <c r="F63" s="171">
        <v>3</v>
      </c>
      <c r="G63" s="117"/>
      <c r="H63" s="172">
        <f t="shared" si="13"/>
        <v>0</v>
      </c>
      <c r="I63" s="169"/>
    </row>
    <row r="64" spans="1:9" s="526" customFormat="1" ht="12" x14ac:dyDescent="0.2">
      <c r="A64" s="175"/>
      <c r="B64" s="523" t="s">
        <v>8934</v>
      </c>
      <c r="C64" s="209"/>
      <c r="D64" s="524" t="s">
        <v>9165</v>
      </c>
      <c r="E64" s="209"/>
      <c r="F64" s="209"/>
      <c r="G64" s="209"/>
      <c r="H64" s="525"/>
      <c r="I64" s="385"/>
    </row>
    <row r="65" spans="1:9" s="526" customFormat="1" ht="12" x14ac:dyDescent="0.2">
      <c r="A65" s="175"/>
      <c r="B65" s="523" t="s">
        <v>8934</v>
      </c>
      <c r="C65" s="209"/>
      <c r="D65" s="524">
        <v>3</v>
      </c>
      <c r="E65" s="209"/>
      <c r="F65" s="209"/>
      <c r="G65" s="209"/>
      <c r="H65" s="525"/>
      <c r="I65" s="385"/>
    </row>
    <row r="66" spans="1:9" s="46" customFormat="1" ht="24.95" customHeight="1" x14ac:dyDescent="0.25">
      <c r="A66" s="500">
        <v>29</v>
      </c>
      <c r="B66" s="500" t="s">
        <v>979</v>
      </c>
      <c r="C66" s="793"/>
      <c r="D66" s="502" t="s">
        <v>9192</v>
      </c>
      <c r="E66" s="503" t="s">
        <v>744</v>
      </c>
      <c r="F66" s="504">
        <v>19</v>
      </c>
      <c r="G66" s="300"/>
      <c r="H66" s="505">
        <f t="shared" ref="H66:H67" si="14">ROUND(G66*F66,2)</f>
        <v>0</v>
      </c>
      <c r="I66" s="502"/>
    </row>
    <row r="67" spans="1:9" ht="24.95" customHeight="1" x14ac:dyDescent="0.2">
      <c r="A67" s="167">
        <v>30</v>
      </c>
      <c r="B67" s="167" t="s">
        <v>1145</v>
      </c>
      <c r="C67" s="168"/>
      <c r="D67" s="169" t="s">
        <v>9193</v>
      </c>
      <c r="E67" s="170" t="s">
        <v>744</v>
      </c>
      <c r="F67" s="171">
        <v>19</v>
      </c>
      <c r="G67" s="117"/>
      <c r="H67" s="172">
        <f t="shared" si="14"/>
        <v>0</v>
      </c>
      <c r="I67" s="169"/>
    </row>
    <row r="68" spans="1:9" s="526" customFormat="1" ht="12" x14ac:dyDescent="0.2">
      <c r="A68" s="175"/>
      <c r="B68" s="523" t="s">
        <v>8934</v>
      </c>
      <c r="C68" s="209"/>
      <c r="D68" s="524" t="s">
        <v>9165</v>
      </c>
      <c r="E68" s="209"/>
      <c r="F68" s="209"/>
      <c r="G68" s="209"/>
      <c r="H68" s="525"/>
      <c r="I68" s="385"/>
    </row>
    <row r="69" spans="1:9" s="526" customFormat="1" ht="12" x14ac:dyDescent="0.2">
      <c r="A69" s="175"/>
      <c r="B69" s="523" t="s">
        <v>8934</v>
      </c>
      <c r="C69" s="209"/>
      <c r="D69" s="524" t="s">
        <v>11692</v>
      </c>
      <c r="E69" s="209"/>
      <c r="F69" s="209"/>
      <c r="G69" s="209"/>
      <c r="H69" s="525"/>
      <c r="I69" s="385"/>
    </row>
    <row r="70" spans="1:9" s="46" customFormat="1" ht="24.95" customHeight="1" x14ac:dyDescent="0.25">
      <c r="A70" s="278">
        <v>31</v>
      </c>
      <c r="B70" s="278" t="s">
        <v>979</v>
      </c>
      <c r="C70" s="382"/>
      <c r="D70" s="280" t="s">
        <v>9195</v>
      </c>
      <c r="E70" s="281" t="s">
        <v>744</v>
      </c>
      <c r="F70" s="282">
        <v>179</v>
      </c>
      <c r="G70" s="67"/>
      <c r="H70" s="254">
        <f t="shared" ref="H70:H71" si="15">ROUND(G70*F70,2)</f>
        <v>0</v>
      </c>
      <c r="I70" s="280"/>
    </row>
    <row r="71" spans="1:9" ht="24.95" customHeight="1" x14ac:dyDescent="0.2">
      <c r="A71" s="167">
        <v>32</v>
      </c>
      <c r="B71" s="167" t="s">
        <v>1145</v>
      </c>
      <c r="C71" s="168"/>
      <c r="D71" s="169" t="s">
        <v>9196</v>
      </c>
      <c r="E71" s="170" t="s">
        <v>744</v>
      </c>
      <c r="F71" s="171">
        <v>179</v>
      </c>
      <c r="G71" s="117"/>
      <c r="H71" s="172">
        <f t="shared" si="15"/>
        <v>0</v>
      </c>
      <c r="I71" s="169"/>
    </row>
    <row r="72" spans="1:9" s="526" customFormat="1" ht="12" x14ac:dyDescent="0.2">
      <c r="A72" s="175"/>
      <c r="B72" s="523" t="s">
        <v>8934</v>
      </c>
      <c r="C72" s="209"/>
      <c r="D72" s="524" t="s">
        <v>9165</v>
      </c>
      <c r="E72" s="209"/>
      <c r="F72" s="209"/>
      <c r="G72" s="209"/>
      <c r="H72" s="525"/>
      <c r="I72" s="385"/>
    </row>
    <row r="73" spans="1:9" s="526" customFormat="1" ht="12" x14ac:dyDescent="0.2">
      <c r="A73" s="175"/>
      <c r="B73" s="523" t="s">
        <v>8934</v>
      </c>
      <c r="C73" s="209"/>
      <c r="D73" s="524" t="s">
        <v>11693</v>
      </c>
      <c r="E73" s="209"/>
      <c r="F73" s="209"/>
      <c r="G73" s="209"/>
      <c r="H73" s="525"/>
      <c r="I73" s="385"/>
    </row>
    <row r="74" spans="1:9" s="46" customFormat="1" ht="24.95" customHeight="1" x14ac:dyDescent="0.25">
      <c r="A74" s="278">
        <v>33</v>
      </c>
      <c r="B74" s="278" t="s">
        <v>979</v>
      </c>
      <c r="C74" s="382"/>
      <c r="D74" s="280" t="s">
        <v>9198</v>
      </c>
      <c r="E74" s="281" t="s">
        <v>744</v>
      </c>
      <c r="F74" s="282">
        <v>52</v>
      </c>
      <c r="G74" s="67"/>
      <c r="H74" s="254">
        <f t="shared" ref="H74:H75" si="16">ROUND(G74*F74,2)</f>
        <v>0</v>
      </c>
      <c r="I74" s="280"/>
    </row>
    <row r="75" spans="1:9" ht="24.95" customHeight="1" x14ac:dyDescent="0.2">
      <c r="A75" s="167">
        <v>34</v>
      </c>
      <c r="B75" s="167" t="s">
        <v>1145</v>
      </c>
      <c r="C75" s="168"/>
      <c r="D75" s="169" t="s">
        <v>5594</v>
      </c>
      <c r="E75" s="170" t="s">
        <v>744</v>
      </c>
      <c r="F75" s="171">
        <v>52</v>
      </c>
      <c r="G75" s="117"/>
      <c r="H75" s="172">
        <f t="shared" si="16"/>
        <v>0</v>
      </c>
      <c r="I75" s="169"/>
    </row>
    <row r="76" spans="1:9" s="526" customFormat="1" ht="12" x14ac:dyDescent="0.2">
      <c r="A76" s="175"/>
      <c r="B76" s="523" t="s">
        <v>8934</v>
      </c>
      <c r="C76" s="209"/>
      <c r="D76" s="524" t="s">
        <v>9165</v>
      </c>
      <c r="E76" s="209"/>
      <c r="F76" s="209"/>
      <c r="G76" s="209"/>
      <c r="H76" s="525"/>
      <c r="I76" s="385"/>
    </row>
    <row r="77" spans="1:9" s="526" customFormat="1" ht="12" x14ac:dyDescent="0.2">
      <c r="A77" s="175"/>
      <c r="B77" s="523" t="s">
        <v>8934</v>
      </c>
      <c r="C77" s="209"/>
      <c r="D77" s="524" t="s">
        <v>11694</v>
      </c>
      <c r="E77" s="209"/>
      <c r="F77" s="209"/>
      <c r="G77" s="209"/>
      <c r="H77" s="525"/>
      <c r="I77" s="385"/>
    </row>
    <row r="78" spans="1:9" ht="24.95" customHeight="1" x14ac:dyDescent="0.2">
      <c r="A78" s="167">
        <v>35</v>
      </c>
      <c r="B78" s="167" t="s">
        <v>1145</v>
      </c>
      <c r="C78" s="168"/>
      <c r="D78" s="169" t="s">
        <v>9200</v>
      </c>
      <c r="E78" s="170" t="s">
        <v>744</v>
      </c>
      <c r="F78" s="171">
        <v>1</v>
      </c>
      <c r="G78" s="117"/>
      <c r="H78" s="172">
        <f t="shared" ref="H78" si="17">ROUND(G78*F78,2)</f>
        <v>0</v>
      </c>
      <c r="I78" s="169"/>
    </row>
    <row r="79" spans="1:9" s="526" customFormat="1" ht="12" x14ac:dyDescent="0.2">
      <c r="A79" s="175"/>
      <c r="B79" s="523" t="s">
        <v>8934</v>
      </c>
      <c r="C79" s="209"/>
      <c r="D79" s="524" t="s">
        <v>9165</v>
      </c>
      <c r="E79" s="209"/>
      <c r="F79" s="209"/>
      <c r="G79" s="209"/>
      <c r="H79" s="525"/>
      <c r="I79" s="385"/>
    </row>
    <row r="80" spans="1:9" s="526" customFormat="1" ht="12" x14ac:dyDescent="0.2">
      <c r="A80" s="175"/>
      <c r="B80" s="523" t="s">
        <v>8934</v>
      </c>
      <c r="C80" s="209"/>
      <c r="D80" s="524">
        <v>1</v>
      </c>
      <c r="E80" s="209"/>
      <c r="F80" s="209"/>
      <c r="G80" s="209"/>
      <c r="H80" s="525"/>
      <c r="I80" s="385"/>
    </row>
    <row r="81" spans="1:9" s="46" customFormat="1" ht="24.95" customHeight="1" x14ac:dyDescent="0.25">
      <c r="A81" s="278">
        <v>36</v>
      </c>
      <c r="B81" s="278" t="s">
        <v>979</v>
      </c>
      <c r="C81" s="382"/>
      <c r="D81" s="280" t="s">
        <v>9121</v>
      </c>
      <c r="E81" s="281" t="s">
        <v>125</v>
      </c>
      <c r="F81" s="282">
        <v>454</v>
      </c>
      <c r="G81" s="67"/>
      <c r="H81" s="254">
        <f t="shared" ref="H81:H82" si="18">ROUND(G81*F81,2)</f>
        <v>0</v>
      </c>
      <c r="I81" s="280"/>
    </row>
    <row r="82" spans="1:9" ht="24.95" customHeight="1" x14ac:dyDescent="0.2">
      <c r="A82" s="167">
        <v>37</v>
      </c>
      <c r="B82" s="167" t="s">
        <v>1145</v>
      </c>
      <c r="C82" s="168"/>
      <c r="D82" s="169" t="s">
        <v>9122</v>
      </c>
      <c r="E82" s="170" t="s">
        <v>125</v>
      </c>
      <c r="F82" s="171">
        <v>454</v>
      </c>
      <c r="G82" s="117"/>
      <c r="H82" s="172">
        <f t="shared" si="18"/>
        <v>0</v>
      </c>
      <c r="I82" s="169"/>
    </row>
    <row r="83" spans="1:9" s="526" customFormat="1" ht="12" x14ac:dyDescent="0.2">
      <c r="A83" s="175"/>
      <c r="B83" s="523" t="s">
        <v>8934</v>
      </c>
      <c r="C83" s="209"/>
      <c r="D83" s="524" t="s">
        <v>9165</v>
      </c>
      <c r="E83" s="209"/>
      <c r="F83" s="209"/>
      <c r="G83" s="209"/>
      <c r="H83" s="525"/>
      <c r="I83" s="385"/>
    </row>
    <row r="84" spans="1:9" s="526" customFormat="1" ht="12" x14ac:dyDescent="0.2">
      <c r="A84" s="175"/>
      <c r="B84" s="523" t="s">
        <v>8934</v>
      </c>
      <c r="C84" s="209"/>
      <c r="D84" s="524" t="s">
        <v>11695</v>
      </c>
      <c r="E84" s="209"/>
      <c r="F84" s="209"/>
      <c r="G84" s="209"/>
      <c r="H84" s="525"/>
      <c r="I84" s="385"/>
    </row>
    <row r="85" spans="1:9" s="46" customFormat="1" ht="24.95" customHeight="1" x14ac:dyDescent="0.25">
      <c r="A85" s="278">
        <v>38</v>
      </c>
      <c r="B85" s="278" t="s">
        <v>979</v>
      </c>
      <c r="C85" s="382"/>
      <c r="D85" s="280" t="s">
        <v>9202</v>
      </c>
      <c r="E85" s="281" t="s">
        <v>125</v>
      </c>
      <c r="F85" s="282">
        <v>6159</v>
      </c>
      <c r="G85" s="67"/>
      <c r="H85" s="254">
        <f t="shared" ref="H85:H86" si="19">ROUND(G85*F85,2)</f>
        <v>0</v>
      </c>
      <c r="I85" s="280"/>
    </row>
    <row r="86" spans="1:9" ht="24.95" customHeight="1" x14ac:dyDescent="0.2">
      <c r="A86" s="167">
        <v>39</v>
      </c>
      <c r="B86" s="167" t="s">
        <v>1145</v>
      </c>
      <c r="C86" s="168"/>
      <c r="D86" s="169" t="s">
        <v>9203</v>
      </c>
      <c r="E86" s="170" t="s">
        <v>125</v>
      </c>
      <c r="F86" s="171">
        <v>6159</v>
      </c>
      <c r="G86" s="117"/>
      <c r="H86" s="172">
        <f t="shared" si="19"/>
        <v>0</v>
      </c>
      <c r="I86" s="169"/>
    </row>
    <row r="87" spans="1:9" s="526" customFormat="1" ht="12" x14ac:dyDescent="0.2">
      <c r="A87" s="175"/>
      <c r="B87" s="523" t="s">
        <v>8934</v>
      </c>
      <c r="C87" s="209"/>
      <c r="D87" s="524" t="s">
        <v>9165</v>
      </c>
      <c r="E87" s="209"/>
      <c r="F87" s="209"/>
      <c r="G87" s="209"/>
      <c r="H87" s="525"/>
      <c r="I87" s="385"/>
    </row>
    <row r="88" spans="1:9" s="526" customFormat="1" ht="12" x14ac:dyDescent="0.2">
      <c r="A88" s="175"/>
      <c r="B88" s="523" t="s">
        <v>8934</v>
      </c>
      <c r="C88" s="209"/>
      <c r="D88" s="524" t="s">
        <v>11696</v>
      </c>
      <c r="E88" s="209"/>
      <c r="F88" s="209"/>
      <c r="G88" s="209"/>
      <c r="H88" s="525"/>
      <c r="I88" s="385"/>
    </row>
    <row r="89" spans="1:9" s="46" customFormat="1" ht="24.95" customHeight="1" x14ac:dyDescent="0.25">
      <c r="A89" s="278">
        <v>40</v>
      </c>
      <c r="B89" s="278" t="s">
        <v>979</v>
      </c>
      <c r="C89" s="382"/>
      <c r="D89" s="280" t="s">
        <v>9211</v>
      </c>
      <c r="E89" s="281" t="s">
        <v>744</v>
      </c>
      <c r="F89" s="282">
        <v>14</v>
      </c>
      <c r="G89" s="67"/>
      <c r="H89" s="254">
        <f t="shared" ref="H89:H90" si="20">ROUND(G89*F89,2)</f>
        <v>0</v>
      </c>
      <c r="I89" s="280"/>
    </row>
    <row r="90" spans="1:9" ht="24.95" customHeight="1" x14ac:dyDescent="0.2">
      <c r="A90" s="167">
        <v>41</v>
      </c>
      <c r="B90" s="167" t="s">
        <v>1145</v>
      </c>
      <c r="C90" s="168"/>
      <c r="D90" s="169" t="s">
        <v>9212</v>
      </c>
      <c r="E90" s="170" t="s">
        <v>744</v>
      </c>
      <c r="F90" s="171">
        <v>14</v>
      </c>
      <c r="G90" s="117"/>
      <c r="H90" s="172">
        <f t="shared" si="20"/>
        <v>0</v>
      </c>
      <c r="I90" s="169"/>
    </row>
    <row r="91" spans="1:9" s="526" customFormat="1" ht="12" x14ac:dyDescent="0.2">
      <c r="A91" s="175"/>
      <c r="B91" s="523" t="s">
        <v>8934</v>
      </c>
      <c r="C91" s="209"/>
      <c r="D91" s="524" t="s">
        <v>9165</v>
      </c>
      <c r="E91" s="209"/>
      <c r="F91" s="209"/>
      <c r="G91" s="209"/>
      <c r="H91" s="525"/>
      <c r="I91" s="385"/>
    </row>
    <row r="92" spans="1:9" s="526" customFormat="1" ht="12" x14ac:dyDescent="0.2">
      <c r="A92" s="175"/>
      <c r="B92" s="523" t="s">
        <v>8934</v>
      </c>
      <c r="C92" s="209"/>
      <c r="D92" s="524" t="s">
        <v>11697</v>
      </c>
      <c r="E92" s="209"/>
      <c r="F92" s="209"/>
      <c r="G92" s="209"/>
      <c r="H92" s="525"/>
      <c r="I92" s="385"/>
    </row>
    <row r="93" spans="1:9" s="46" customFormat="1" ht="24.95" customHeight="1" x14ac:dyDescent="0.25">
      <c r="A93" s="278">
        <v>42</v>
      </c>
      <c r="B93" s="278" t="s">
        <v>979</v>
      </c>
      <c r="C93" s="382"/>
      <c r="D93" s="280" t="s">
        <v>9134</v>
      </c>
      <c r="E93" s="281" t="s">
        <v>744</v>
      </c>
      <c r="F93" s="282">
        <v>908</v>
      </c>
      <c r="G93" s="67"/>
      <c r="H93" s="254">
        <f t="shared" ref="H93:H94" si="21">ROUND(G93*F93,2)</f>
        <v>0</v>
      </c>
      <c r="I93" s="280"/>
    </row>
    <row r="94" spans="1:9" ht="24.95" customHeight="1" x14ac:dyDescent="0.2">
      <c r="A94" s="167">
        <v>43</v>
      </c>
      <c r="B94" s="167" t="s">
        <v>1145</v>
      </c>
      <c r="C94" s="168"/>
      <c r="D94" s="169" t="s">
        <v>9135</v>
      </c>
      <c r="E94" s="170" t="s">
        <v>744</v>
      </c>
      <c r="F94" s="171">
        <v>908</v>
      </c>
      <c r="G94" s="117"/>
      <c r="H94" s="172">
        <f t="shared" si="21"/>
        <v>0</v>
      </c>
      <c r="I94" s="169"/>
    </row>
    <row r="95" spans="1:9" s="526" customFormat="1" ht="12" x14ac:dyDescent="0.2">
      <c r="A95" s="175"/>
      <c r="B95" s="523" t="s">
        <v>8934</v>
      </c>
      <c r="C95" s="209"/>
      <c r="D95" s="524" t="s">
        <v>9165</v>
      </c>
      <c r="E95" s="209"/>
      <c r="F95" s="209"/>
      <c r="G95" s="209"/>
      <c r="H95" s="525"/>
      <c r="I95" s="385"/>
    </row>
    <row r="96" spans="1:9" s="526" customFormat="1" ht="12" x14ac:dyDescent="0.2">
      <c r="A96" s="175"/>
      <c r="B96" s="523" t="s">
        <v>8934</v>
      </c>
      <c r="C96" s="209"/>
      <c r="D96" s="524" t="s">
        <v>11698</v>
      </c>
      <c r="E96" s="209"/>
      <c r="F96" s="209"/>
      <c r="G96" s="209"/>
      <c r="H96" s="525"/>
      <c r="I96" s="385"/>
    </row>
    <row r="97" spans="1:9" s="46" customFormat="1" ht="24.95" customHeight="1" x14ac:dyDescent="0.25">
      <c r="A97" s="278">
        <v>44</v>
      </c>
      <c r="B97" s="278" t="s">
        <v>979</v>
      </c>
      <c r="C97" s="382"/>
      <c r="D97" s="280" t="s">
        <v>9140</v>
      </c>
      <c r="E97" s="281" t="s">
        <v>744</v>
      </c>
      <c r="F97" s="282">
        <v>1905</v>
      </c>
      <c r="G97" s="67"/>
      <c r="H97" s="254">
        <f t="shared" ref="H97:H98" si="22">ROUND(G97*F97,2)</f>
        <v>0</v>
      </c>
      <c r="I97" s="280"/>
    </row>
    <row r="98" spans="1:9" ht="24.95" customHeight="1" x14ac:dyDescent="0.2">
      <c r="A98" s="167">
        <v>45</v>
      </c>
      <c r="B98" s="167" t="s">
        <v>1145</v>
      </c>
      <c r="C98" s="168"/>
      <c r="D98" s="169" t="s">
        <v>9141</v>
      </c>
      <c r="E98" s="170" t="s">
        <v>744</v>
      </c>
      <c r="F98" s="171">
        <v>1905</v>
      </c>
      <c r="G98" s="117"/>
      <c r="H98" s="172">
        <f t="shared" si="22"/>
        <v>0</v>
      </c>
      <c r="I98" s="169"/>
    </row>
    <row r="99" spans="1:9" s="526" customFormat="1" ht="12" x14ac:dyDescent="0.2">
      <c r="A99" s="175"/>
      <c r="B99" s="523" t="s">
        <v>8934</v>
      </c>
      <c r="C99" s="209"/>
      <c r="D99" s="524" t="s">
        <v>9165</v>
      </c>
      <c r="E99" s="209"/>
      <c r="F99" s="209"/>
      <c r="G99" s="209"/>
      <c r="H99" s="525"/>
      <c r="I99" s="385"/>
    </row>
    <row r="100" spans="1:9" s="526" customFormat="1" ht="12" x14ac:dyDescent="0.2">
      <c r="A100" s="175"/>
      <c r="B100" s="523"/>
      <c r="C100" s="209"/>
      <c r="D100" s="524" t="s">
        <v>11699</v>
      </c>
      <c r="E100" s="209"/>
      <c r="F100" s="209"/>
      <c r="G100" s="209"/>
      <c r="H100" s="525"/>
      <c r="I100" s="385"/>
    </row>
    <row r="101" spans="1:9" s="46" customFormat="1" ht="24.95" customHeight="1" x14ac:dyDescent="0.25">
      <c r="A101" s="278">
        <v>46</v>
      </c>
      <c r="B101" s="278" t="s">
        <v>979</v>
      </c>
      <c r="C101" s="382"/>
      <c r="D101" s="280" t="s">
        <v>9143</v>
      </c>
      <c r="E101" s="281" t="s">
        <v>744</v>
      </c>
      <c r="F101" s="282">
        <v>2787</v>
      </c>
      <c r="G101" s="67"/>
      <c r="H101" s="254">
        <f t="shared" ref="H101:H102" si="23">ROUND(G101*F101,2)</f>
        <v>0</v>
      </c>
      <c r="I101" s="280"/>
    </row>
    <row r="102" spans="1:9" ht="24.95" customHeight="1" x14ac:dyDescent="0.2">
      <c r="A102" s="167">
        <v>47</v>
      </c>
      <c r="B102" s="167" t="s">
        <v>1145</v>
      </c>
      <c r="C102" s="168"/>
      <c r="D102" s="169" t="s">
        <v>9144</v>
      </c>
      <c r="E102" s="170" t="s">
        <v>744</v>
      </c>
      <c r="F102" s="171">
        <v>2787</v>
      </c>
      <c r="G102" s="117"/>
      <c r="H102" s="172">
        <f t="shared" si="23"/>
        <v>0</v>
      </c>
      <c r="I102" s="169"/>
    </row>
    <row r="103" spans="1:9" s="526" customFormat="1" ht="12" x14ac:dyDescent="0.2">
      <c r="A103" s="175"/>
      <c r="B103" s="523" t="s">
        <v>8934</v>
      </c>
      <c r="C103" s="209"/>
      <c r="D103" s="524" t="s">
        <v>9165</v>
      </c>
      <c r="E103" s="209"/>
      <c r="F103" s="209"/>
      <c r="G103" s="209"/>
      <c r="H103" s="525"/>
      <c r="I103" s="385"/>
    </row>
    <row r="104" spans="1:9" s="526" customFormat="1" ht="12" x14ac:dyDescent="0.2">
      <c r="A104" s="175"/>
      <c r="B104" s="523"/>
      <c r="C104" s="209"/>
      <c r="D104" s="524" t="s">
        <v>11700</v>
      </c>
      <c r="E104" s="209"/>
      <c r="F104" s="209"/>
      <c r="G104" s="209"/>
      <c r="H104" s="525"/>
      <c r="I104" s="385"/>
    </row>
    <row r="105" spans="1:9" s="46" customFormat="1" ht="24.95" customHeight="1" x14ac:dyDescent="0.25">
      <c r="A105" s="278">
        <v>48</v>
      </c>
      <c r="B105" s="278" t="s">
        <v>979</v>
      </c>
      <c r="C105" s="382"/>
      <c r="D105" s="280" t="s">
        <v>9217</v>
      </c>
      <c r="E105" s="281" t="s">
        <v>125</v>
      </c>
      <c r="F105" s="282">
        <v>226</v>
      </c>
      <c r="G105" s="67"/>
      <c r="H105" s="254">
        <f t="shared" ref="H105:H106" si="24">ROUND(G105*F105,2)</f>
        <v>0</v>
      </c>
      <c r="I105" s="280"/>
    </row>
    <row r="106" spans="1:9" ht="24.95" customHeight="1" x14ac:dyDescent="0.2">
      <c r="A106" s="167">
        <v>49</v>
      </c>
      <c r="B106" s="167" t="s">
        <v>1145</v>
      </c>
      <c r="C106" s="168"/>
      <c r="D106" s="169" t="s">
        <v>9218</v>
      </c>
      <c r="E106" s="170" t="s">
        <v>125</v>
      </c>
      <c r="F106" s="171">
        <v>226</v>
      </c>
      <c r="G106" s="117"/>
      <c r="H106" s="172">
        <f t="shared" si="24"/>
        <v>0</v>
      </c>
      <c r="I106" s="169"/>
    </row>
    <row r="107" spans="1:9" s="526" customFormat="1" ht="12" x14ac:dyDescent="0.2">
      <c r="A107" s="175"/>
      <c r="B107" s="523" t="s">
        <v>8934</v>
      </c>
      <c r="C107" s="209"/>
      <c r="D107" s="524" t="s">
        <v>9165</v>
      </c>
      <c r="E107" s="209"/>
      <c r="F107" s="209"/>
      <c r="G107" s="209"/>
      <c r="H107" s="525"/>
      <c r="I107" s="385"/>
    </row>
    <row r="108" spans="1:9" s="526" customFormat="1" ht="12" x14ac:dyDescent="0.2">
      <c r="A108" s="175"/>
      <c r="B108" s="523" t="s">
        <v>8934</v>
      </c>
      <c r="C108" s="209"/>
      <c r="D108" s="524" t="s">
        <v>11701</v>
      </c>
      <c r="E108" s="209"/>
      <c r="F108" s="209"/>
      <c r="G108" s="209"/>
      <c r="H108" s="525"/>
      <c r="I108" s="385"/>
    </row>
    <row r="109" spans="1:9" s="46" customFormat="1" ht="24.95" customHeight="1" x14ac:dyDescent="0.25">
      <c r="A109" s="278">
        <v>50</v>
      </c>
      <c r="B109" s="278" t="s">
        <v>979</v>
      </c>
      <c r="C109" s="382"/>
      <c r="D109" s="280" t="s">
        <v>9039</v>
      </c>
      <c r="E109" s="281" t="s">
        <v>125</v>
      </c>
      <c r="F109" s="282">
        <v>179</v>
      </c>
      <c r="G109" s="67"/>
      <c r="H109" s="254">
        <f t="shared" ref="H109" si="25">ROUND(G109*F109,2)</f>
        <v>0</v>
      </c>
      <c r="I109" s="280"/>
    </row>
    <row r="110" spans="1:9" s="526" customFormat="1" ht="12" x14ac:dyDescent="0.2">
      <c r="A110" s="175"/>
      <c r="B110" s="523" t="s">
        <v>8934</v>
      </c>
      <c r="C110" s="209"/>
      <c r="D110" s="524" t="s">
        <v>9165</v>
      </c>
      <c r="E110" s="209"/>
      <c r="F110" s="209"/>
      <c r="G110" s="209"/>
      <c r="H110" s="525"/>
      <c r="I110" s="385"/>
    </row>
    <row r="111" spans="1:9" s="526" customFormat="1" ht="12" x14ac:dyDescent="0.2">
      <c r="A111" s="175"/>
      <c r="B111" s="523" t="s">
        <v>8934</v>
      </c>
      <c r="C111" s="209"/>
      <c r="D111" s="524" t="s">
        <v>11693</v>
      </c>
      <c r="E111" s="209"/>
      <c r="F111" s="209"/>
      <c r="G111" s="209"/>
      <c r="H111" s="525"/>
      <c r="I111" s="385"/>
    </row>
    <row r="112" spans="1:9" s="46" customFormat="1" ht="24.95" customHeight="1" x14ac:dyDescent="0.25">
      <c r="A112" s="278">
        <v>51</v>
      </c>
      <c r="B112" s="278" t="s">
        <v>979</v>
      </c>
      <c r="C112" s="382"/>
      <c r="D112" s="280" t="s">
        <v>9041</v>
      </c>
      <c r="E112" s="281" t="s">
        <v>125</v>
      </c>
      <c r="F112" s="282">
        <v>179</v>
      </c>
      <c r="G112" s="67"/>
      <c r="H112" s="254">
        <f t="shared" ref="H112" si="26">ROUND(G112*F112,2)</f>
        <v>0</v>
      </c>
      <c r="I112" s="280"/>
    </row>
    <row r="113" spans="1:9" s="526" customFormat="1" ht="12" x14ac:dyDescent="0.2">
      <c r="A113" s="175"/>
      <c r="B113" s="523" t="s">
        <v>8934</v>
      </c>
      <c r="C113" s="209"/>
      <c r="D113" s="524" t="s">
        <v>9165</v>
      </c>
      <c r="E113" s="209"/>
      <c r="F113" s="209"/>
      <c r="G113" s="209"/>
      <c r="H113" s="525"/>
      <c r="I113" s="385"/>
    </row>
    <row r="114" spans="1:9" s="526" customFormat="1" ht="12" x14ac:dyDescent="0.2">
      <c r="A114" s="175"/>
      <c r="B114" s="523" t="s">
        <v>8934</v>
      </c>
      <c r="C114" s="209"/>
      <c r="D114" s="524" t="s">
        <v>11693</v>
      </c>
      <c r="E114" s="209"/>
      <c r="F114" s="209"/>
      <c r="G114" s="209"/>
      <c r="H114" s="525"/>
      <c r="I114" s="385"/>
    </row>
    <row r="115" spans="1:9" s="46" customFormat="1" ht="24.95" customHeight="1" x14ac:dyDescent="0.25">
      <c r="A115" s="278">
        <v>52</v>
      </c>
      <c r="B115" s="278" t="s">
        <v>979</v>
      </c>
      <c r="C115" s="382"/>
      <c r="D115" s="280" t="s">
        <v>9049</v>
      </c>
      <c r="E115" s="281" t="s">
        <v>744</v>
      </c>
      <c r="F115" s="282">
        <v>147</v>
      </c>
      <c r="G115" s="67"/>
      <c r="H115" s="254">
        <f t="shared" ref="H115" si="27">ROUND(G115*F115,2)</f>
        <v>0</v>
      </c>
      <c r="I115" s="280"/>
    </row>
    <row r="116" spans="1:9" s="526" customFormat="1" ht="12" x14ac:dyDescent="0.2">
      <c r="A116" s="175"/>
      <c r="B116" s="523" t="s">
        <v>8934</v>
      </c>
      <c r="C116" s="209"/>
      <c r="D116" s="524" t="s">
        <v>9165</v>
      </c>
      <c r="E116" s="209"/>
      <c r="F116" s="209"/>
      <c r="G116" s="209"/>
      <c r="H116" s="525"/>
      <c r="I116" s="385"/>
    </row>
    <row r="117" spans="1:9" s="526" customFormat="1" ht="12" x14ac:dyDescent="0.2">
      <c r="A117" s="175"/>
      <c r="B117" s="523" t="s">
        <v>8934</v>
      </c>
      <c r="C117" s="209"/>
      <c r="D117" s="524" t="s">
        <v>11702</v>
      </c>
      <c r="E117" s="209"/>
      <c r="F117" s="209"/>
      <c r="G117" s="209"/>
      <c r="H117" s="525"/>
      <c r="I117" s="385"/>
    </row>
    <row r="118" spans="1:9" s="46" customFormat="1" ht="24.95" customHeight="1" x14ac:dyDescent="0.25">
      <c r="A118" s="278">
        <v>53</v>
      </c>
      <c r="B118" s="278" t="s">
        <v>979</v>
      </c>
      <c r="C118" s="382"/>
      <c r="D118" s="280" t="s">
        <v>9051</v>
      </c>
      <c r="E118" s="281" t="s">
        <v>744</v>
      </c>
      <c r="F118" s="282">
        <v>92</v>
      </c>
      <c r="G118" s="67"/>
      <c r="H118" s="254">
        <f t="shared" ref="H118" si="28">ROUND(G118*F118,2)</f>
        <v>0</v>
      </c>
      <c r="I118" s="280"/>
    </row>
    <row r="119" spans="1:9" s="526" customFormat="1" ht="12" x14ac:dyDescent="0.2">
      <c r="A119" s="175"/>
      <c r="B119" s="523" t="s">
        <v>8934</v>
      </c>
      <c r="C119" s="209"/>
      <c r="D119" s="524" t="s">
        <v>9165</v>
      </c>
      <c r="E119" s="209"/>
      <c r="F119" s="209"/>
      <c r="G119" s="209"/>
      <c r="H119" s="525"/>
      <c r="I119" s="385"/>
    </row>
    <row r="120" spans="1:9" s="526" customFormat="1" ht="12" x14ac:dyDescent="0.2">
      <c r="A120" s="175"/>
      <c r="B120" s="523" t="s">
        <v>8934</v>
      </c>
      <c r="C120" s="209"/>
      <c r="D120" s="524" t="s">
        <v>11703</v>
      </c>
      <c r="E120" s="209"/>
      <c r="F120" s="209"/>
      <c r="G120" s="209"/>
      <c r="H120" s="525"/>
      <c r="I120" s="385"/>
    </row>
    <row r="121" spans="1:9" s="46" customFormat="1" ht="24.95" customHeight="1" x14ac:dyDescent="0.25">
      <c r="A121" s="278">
        <v>54</v>
      </c>
      <c r="B121" s="278" t="s">
        <v>979</v>
      </c>
      <c r="C121" s="382"/>
      <c r="D121" s="280" t="s">
        <v>9053</v>
      </c>
      <c r="E121" s="281" t="s">
        <v>721</v>
      </c>
      <c r="F121" s="282">
        <v>1</v>
      </c>
      <c r="G121" s="67"/>
      <c r="H121" s="254">
        <f t="shared" ref="H121:H122" si="29">ROUND(G121*F121,2)</f>
        <v>0</v>
      </c>
      <c r="I121" s="280"/>
    </row>
    <row r="122" spans="1:9" ht="24.95" customHeight="1" x14ac:dyDescent="0.2">
      <c r="A122" s="167">
        <v>55</v>
      </c>
      <c r="B122" s="167" t="s">
        <v>1145</v>
      </c>
      <c r="C122" s="168"/>
      <c r="D122" s="169" t="s">
        <v>9054</v>
      </c>
      <c r="E122" s="170" t="s">
        <v>721</v>
      </c>
      <c r="F122" s="171">
        <v>1</v>
      </c>
      <c r="G122" s="117"/>
      <c r="H122" s="172">
        <f t="shared" si="29"/>
        <v>0</v>
      </c>
      <c r="I122" s="169"/>
    </row>
    <row r="123" spans="1:9" s="526" customFormat="1" ht="12" x14ac:dyDescent="0.2">
      <c r="A123" s="175"/>
      <c r="B123" s="523" t="s">
        <v>8934</v>
      </c>
      <c r="C123" s="209"/>
      <c r="D123" s="524" t="s">
        <v>9165</v>
      </c>
      <c r="E123" s="209"/>
      <c r="F123" s="209"/>
      <c r="G123" s="209"/>
      <c r="H123" s="525"/>
      <c r="I123" s="385"/>
    </row>
    <row r="124" spans="1:9" s="526" customFormat="1" ht="12" x14ac:dyDescent="0.2">
      <c r="A124" s="175"/>
      <c r="B124" s="523" t="s">
        <v>8934</v>
      </c>
      <c r="C124" s="209"/>
      <c r="D124" s="524">
        <v>1</v>
      </c>
      <c r="E124" s="209"/>
      <c r="F124" s="209"/>
      <c r="G124" s="209"/>
      <c r="H124" s="525"/>
      <c r="I124" s="385"/>
    </row>
    <row r="125" spans="1:9" ht="24.95" customHeight="1" x14ac:dyDescent="0.2">
      <c r="A125" s="167">
        <v>56</v>
      </c>
      <c r="B125" s="167" t="s">
        <v>1145</v>
      </c>
      <c r="C125" s="168"/>
      <c r="D125" s="169" t="s">
        <v>5571</v>
      </c>
      <c r="E125" s="170" t="s">
        <v>721</v>
      </c>
      <c r="F125" s="171">
        <v>1</v>
      </c>
      <c r="G125" s="117"/>
      <c r="H125" s="172">
        <f t="shared" ref="H125" si="30">ROUND(G125*F125,2)</f>
        <v>0</v>
      </c>
      <c r="I125" s="169"/>
    </row>
    <row r="126" spans="1:9" s="526" customFormat="1" ht="12" x14ac:dyDescent="0.2">
      <c r="A126" s="175"/>
      <c r="B126" s="523" t="s">
        <v>8934</v>
      </c>
      <c r="C126" s="209"/>
      <c r="D126" s="524" t="s">
        <v>9165</v>
      </c>
      <c r="E126" s="209"/>
      <c r="F126" s="209"/>
      <c r="G126" s="209"/>
      <c r="H126" s="525"/>
      <c r="I126" s="385"/>
    </row>
    <row r="127" spans="1:9" s="526" customFormat="1" ht="12" x14ac:dyDescent="0.2">
      <c r="A127" s="175"/>
      <c r="B127" s="523" t="s">
        <v>8934</v>
      </c>
      <c r="C127" s="209"/>
      <c r="D127" s="524">
        <v>1</v>
      </c>
      <c r="E127" s="209"/>
      <c r="F127" s="209"/>
      <c r="G127" s="209"/>
      <c r="H127" s="525"/>
      <c r="I127" s="385"/>
    </row>
    <row r="128" spans="1:9" s="46" customFormat="1" ht="24.95" customHeight="1" x14ac:dyDescent="0.25">
      <c r="A128" s="278">
        <v>57</v>
      </c>
      <c r="B128" s="278" t="s">
        <v>979</v>
      </c>
      <c r="C128" s="382"/>
      <c r="D128" s="280" t="s">
        <v>5598</v>
      </c>
      <c r="E128" s="281" t="s">
        <v>940</v>
      </c>
      <c r="F128" s="282">
        <v>24</v>
      </c>
      <c r="G128" s="67"/>
      <c r="H128" s="254">
        <f t="shared" ref="H128" si="31">ROUND(G128*F128,2)</f>
        <v>0</v>
      </c>
      <c r="I128" s="280"/>
    </row>
    <row r="129" spans="1:9" s="526" customFormat="1" ht="12" x14ac:dyDescent="0.2">
      <c r="A129" s="175"/>
      <c r="B129" s="523" t="s">
        <v>8934</v>
      </c>
      <c r="C129" s="209"/>
      <c r="D129" s="524" t="s">
        <v>9165</v>
      </c>
      <c r="E129" s="209"/>
      <c r="F129" s="209"/>
      <c r="G129" s="209"/>
      <c r="H129" s="525"/>
      <c r="I129" s="385"/>
    </row>
    <row r="130" spans="1:9" s="526" customFormat="1" ht="12" x14ac:dyDescent="0.2">
      <c r="A130" s="175"/>
      <c r="B130" s="523" t="s">
        <v>8934</v>
      </c>
      <c r="C130" s="209"/>
      <c r="D130" s="524">
        <v>24</v>
      </c>
      <c r="E130" s="209"/>
      <c r="F130" s="209"/>
      <c r="G130" s="209"/>
      <c r="H130" s="525"/>
      <c r="I130" s="385"/>
    </row>
    <row r="131" spans="1:9" s="46" customFormat="1" ht="24.95" customHeight="1" x14ac:dyDescent="0.25">
      <c r="A131" s="278">
        <v>58</v>
      </c>
      <c r="B131" s="278" t="s">
        <v>979</v>
      </c>
      <c r="C131" s="382"/>
      <c r="D131" s="280" t="s">
        <v>5600</v>
      </c>
      <c r="E131" s="281" t="s">
        <v>940</v>
      </c>
      <c r="F131" s="282">
        <v>8</v>
      </c>
      <c r="G131" s="67"/>
      <c r="H131" s="254">
        <f t="shared" ref="H131" si="32">ROUND(G131*F131,2)</f>
        <v>0</v>
      </c>
      <c r="I131" s="280"/>
    </row>
    <row r="132" spans="1:9" s="526" customFormat="1" ht="12" x14ac:dyDescent="0.2">
      <c r="A132" s="175"/>
      <c r="B132" s="523" t="s">
        <v>8934</v>
      </c>
      <c r="C132" s="209"/>
      <c r="D132" s="524" t="s">
        <v>9165</v>
      </c>
      <c r="E132" s="209"/>
      <c r="F132" s="209"/>
      <c r="G132" s="209"/>
      <c r="H132" s="525"/>
      <c r="I132" s="385"/>
    </row>
    <row r="133" spans="1:9" s="526" customFormat="1" ht="12" x14ac:dyDescent="0.2">
      <c r="A133" s="175"/>
      <c r="B133" s="523" t="s">
        <v>8934</v>
      </c>
      <c r="C133" s="209"/>
      <c r="D133" s="524">
        <v>8</v>
      </c>
      <c r="E133" s="209"/>
      <c r="F133" s="209"/>
      <c r="G133" s="209"/>
      <c r="H133" s="525"/>
      <c r="I133" s="385"/>
    </row>
    <row r="134" spans="1:9" s="46" customFormat="1" ht="24.95" customHeight="1" x14ac:dyDescent="0.25">
      <c r="A134" s="278">
        <v>59</v>
      </c>
      <c r="B134" s="278" t="s">
        <v>979</v>
      </c>
      <c r="C134" s="382"/>
      <c r="D134" s="280" t="s">
        <v>5547</v>
      </c>
      <c r="E134" s="281" t="s">
        <v>721</v>
      </c>
      <c r="F134" s="282">
        <v>1</v>
      </c>
      <c r="G134" s="67"/>
      <c r="H134" s="254">
        <f t="shared" ref="H134" si="33">ROUND(G134*F134,2)</f>
        <v>0</v>
      </c>
      <c r="I134" s="280"/>
    </row>
    <row r="135" spans="1:9" s="526" customFormat="1" ht="12" x14ac:dyDescent="0.2">
      <c r="A135" s="175"/>
      <c r="B135" s="523" t="s">
        <v>8934</v>
      </c>
      <c r="C135" s="209"/>
      <c r="D135" s="524" t="s">
        <v>9165</v>
      </c>
      <c r="E135" s="209"/>
      <c r="F135" s="209"/>
      <c r="G135" s="209"/>
      <c r="H135" s="525"/>
      <c r="I135" s="385"/>
    </row>
    <row r="136" spans="1:9" s="526" customFormat="1" ht="12" x14ac:dyDescent="0.2">
      <c r="A136" s="175"/>
      <c r="B136" s="523" t="s">
        <v>8934</v>
      </c>
      <c r="C136" s="209"/>
      <c r="D136" s="524">
        <v>1</v>
      </c>
      <c r="E136" s="209"/>
      <c r="F136" s="209"/>
      <c r="G136" s="209"/>
      <c r="H136" s="525"/>
      <c r="I136" s="385"/>
    </row>
    <row r="137" spans="1:9" s="46" customFormat="1" ht="24.95" customHeight="1" x14ac:dyDescent="0.25">
      <c r="A137" s="278">
        <v>60</v>
      </c>
      <c r="B137" s="278" t="s">
        <v>979</v>
      </c>
      <c r="C137" s="382"/>
      <c r="D137" s="280" t="s">
        <v>5602</v>
      </c>
      <c r="E137" s="281" t="s">
        <v>721</v>
      </c>
      <c r="F137" s="282">
        <v>1</v>
      </c>
      <c r="G137" s="67"/>
      <c r="H137" s="254">
        <f t="shared" ref="H137" si="34">ROUND(G137*F137,2)</f>
        <v>0</v>
      </c>
      <c r="I137" s="280"/>
    </row>
    <row r="138" spans="1:9" s="526" customFormat="1" ht="12" x14ac:dyDescent="0.2">
      <c r="A138" s="175"/>
      <c r="B138" s="523" t="s">
        <v>8934</v>
      </c>
      <c r="C138" s="209"/>
      <c r="D138" s="524" t="s">
        <v>9165</v>
      </c>
      <c r="E138" s="209"/>
      <c r="F138" s="209"/>
      <c r="G138" s="209"/>
      <c r="H138" s="525"/>
      <c r="I138" s="385"/>
    </row>
    <row r="139" spans="1:9" s="526" customFormat="1" ht="12" x14ac:dyDescent="0.2">
      <c r="A139" s="175"/>
      <c r="B139" s="523" t="s">
        <v>8934</v>
      </c>
      <c r="C139" s="209"/>
      <c r="D139" s="524">
        <v>1</v>
      </c>
      <c r="E139" s="209"/>
      <c r="F139" s="209"/>
      <c r="G139" s="209"/>
      <c r="H139" s="525"/>
      <c r="I139" s="385"/>
    </row>
    <row r="140" spans="1:9" s="46" customFormat="1" ht="24.95" customHeight="1" x14ac:dyDescent="0.25">
      <c r="A140" s="278">
        <v>61</v>
      </c>
      <c r="B140" s="278" t="s">
        <v>979</v>
      </c>
      <c r="C140" s="382"/>
      <c r="D140" s="280" t="s">
        <v>9061</v>
      </c>
      <c r="E140" s="281" t="s">
        <v>721</v>
      </c>
      <c r="F140" s="282">
        <v>1</v>
      </c>
      <c r="G140" s="67"/>
      <c r="H140" s="254">
        <f t="shared" ref="H140" si="35">ROUND(G140*F140,2)</f>
        <v>0</v>
      </c>
      <c r="I140" s="280"/>
    </row>
    <row r="141" spans="1:9" s="526" customFormat="1" ht="12" x14ac:dyDescent="0.2">
      <c r="A141" s="175"/>
      <c r="B141" s="523" t="s">
        <v>8934</v>
      </c>
      <c r="C141" s="209"/>
      <c r="D141" s="524" t="s">
        <v>9165</v>
      </c>
      <c r="E141" s="209"/>
      <c r="F141" s="209"/>
      <c r="G141" s="209"/>
      <c r="H141" s="525"/>
      <c r="I141" s="385"/>
    </row>
    <row r="142" spans="1:9" s="526" customFormat="1" ht="12" x14ac:dyDescent="0.2">
      <c r="A142" s="175"/>
      <c r="B142" s="523" t="s">
        <v>8934</v>
      </c>
      <c r="C142" s="209"/>
      <c r="D142" s="524">
        <v>1</v>
      </c>
      <c r="E142" s="209"/>
      <c r="F142" s="209"/>
      <c r="G142" s="209"/>
      <c r="H142" s="525"/>
      <c r="I142" s="385"/>
    </row>
    <row r="143" spans="1:9" s="46" customFormat="1" ht="24.95" customHeight="1" x14ac:dyDescent="0.25">
      <c r="A143" s="278">
        <v>62</v>
      </c>
      <c r="B143" s="278" t="s">
        <v>979</v>
      </c>
      <c r="C143" s="382"/>
      <c r="D143" s="280" t="s">
        <v>9222</v>
      </c>
      <c r="E143" s="281" t="s">
        <v>721</v>
      </c>
      <c r="F143" s="282">
        <v>1</v>
      </c>
      <c r="G143" s="67"/>
      <c r="H143" s="254">
        <f t="shared" ref="H143" si="36">ROUND(G143*F143,2)</f>
        <v>0</v>
      </c>
      <c r="I143" s="280"/>
    </row>
    <row r="144" spans="1:9" s="526" customFormat="1" ht="12" x14ac:dyDescent="0.2">
      <c r="A144" s="175"/>
      <c r="B144" s="523" t="s">
        <v>8934</v>
      </c>
      <c r="C144" s="209"/>
      <c r="D144" s="524" t="s">
        <v>9165</v>
      </c>
      <c r="E144" s="209"/>
      <c r="F144" s="209"/>
      <c r="G144" s="209"/>
      <c r="H144" s="525"/>
      <c r="I144" s="385"/>
    </row>
    <row r="145" spans="1:9" s="526" customFormat="1" ht="12" x14ac:dyDescent="0.2">
      <c r="A145" s="184"/>
      <c r="B145" s="527" t="s">
        <v>8934</v>
      </c>
      <c r="C145" s="185"/>
      <c r="D145" s="528">
        <v>1</v>
      </c>
      <c r="E145" s="185"/>
      <c r="F145" s="185"/>
      <c r="G145" s="185"/>
      <c r="H145" s="529"/>
      <c r="I145" s="402"/>
    </row>
  </sheetData>
  <sheetProtection algorithmName="SHA-512" hashValue="ry9f7td7MKMllTz5bVdwCTK1AYmgW8T1AoLKnKu4kTxBm40HQodCpgjTDnF3/fqWZTzVOtF+/L0k8suFmGNlGw==" saltValue="WP5LJhcnMyocgO1nke9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election activeCell="D1" sqref="D1"/>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9223</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D.1.4.4.4-Elektronická kontrola vstupu - EKV</v>
      </c>
      <c r="E8" s="348"/>
      <c r="F8" s="350"/>
      <c r="G8" s="350"/>
      <c r="H8" s="350">
        <f>H9</f>
        <v>0</v>
      </c>
      <c r="I8" s="276"/>
    </row>
    <row r="9" spans="1:29" s="46" customFormat="1" ht="24.95" customHeight="1" x14ac:dyDescent="0.25">
      <c r="A9" s="298"/>
      <c r="B9" s="351" t="s">
        <v>8930</v>
      </c>
      <c r="C9" s="352" t="s">
        <v>11704</v>
      </c>
      <c r="D9" s="352" t="s">
        <v>8929</v>
      </c>
      <c r="E9" s="353"/>
      <c r="F9" s="116"/>
      <c r="G9" s="116"/>
      <c r="H9" s="116">
        <f>SUM(H10:H101)</f>
        <v>0</v>
      </c>
      <c r="I9" s="277"/>
    </row>
    <row r="10" spans="1:29" s="46" customFormat="1" ht="24.95" customHeight="1" x14ac:dyDescent="0.25">
      <c r="A10" s="278">
        <v>1</v>
      </c>
      <c r="B10" s="278" t="s">
        <v>979</v>
      </c>
      <c r="C10" s="382"/>
      <c r="D10" s="280" t="s">
        <v>11705</v>
      </c>
      <c r="E10" s="281" t="s">
        <v>744</v>
      </c>
      <c r="F10" s="282">
        <v>1</v>
      </c>
      <c r="G10" s="67"/>
      <c r="H10" s="254">
        <f t="shared" ref="H10:H11" si="0">ROUND(G10*F10,2)</f>
        <v>0</v>
      </c>
      <c r="I10" s="280"/>
    </row>
    <row r="11" spans="1:29" ht="24.95" customHeight="1" x14ac:dyDescent="0.2">
      <c r="A11" s="167">
        <v>2</v>
      </c>
      <c r="B11" s="167" t="s">
        <v>1145</v>
      </c>
      <c r="C11" s="168"/>
      <c r="D11" s="169" t="s">
        <v>11706</v>
      </c>
      <c r="E11" s="170" t="s">
        <v>744</v>
      </c>
      <c r="F11" s="171">
        <v>1</v>
      </c>
      <c r="G11" s="117"/>
      <c r="H11" s="172">
        <f t="shared" si="0"/>
        <v>0</v>
      </c>
      <c r="I11" s="169"/>
    </row>
    <row r="12" spans="1:29" s="526" customFormat="1" ht="12" x14ac:dyDescent="0.2">
      <c r="A12" s="175"/>
      <c r="B12" s="523" t="s">
        <v>8934</v>
      </c>
      <c r="C12" s="209"/>
      <c r="D12" s="524" t="s">
        <v>9227</v>
      </c>
      <c r="E12" s="209"/>
      <c r="F12" s="209"/>
      <c r="G12" s="209"/>
      <c r="H12" s="525"/>
      <c r="I12" s="385"/>
    </row>
    <row r="13" spans="1:29" s="526" customFormat="1" ht="12" x14ac:dyDescent="0.2">
      <c r="A13" s="175"/>
      <c r="B13" s="523" t="s">
        <v>8934</v>
      </c>
      <c r="C13" s="209"/>
      <c r="D13" s="524" t="s">
        <v>9228</v>
      </c>
      <c r="E13" s="209"/>
      <c r="F13" s="209"/>
      <c r="G13" s="209"/>
      <c r="H13" s="525"/>
      <c r="I13" s="385"/>
    </row>
    <row r="14" spans="1:29" s="46" customFormat="1" ht="24.95" customHeight="1" x14ac:dyDescent="0.25">
      <c r="A14" s="278">
        <v>3</v>
      </c>
      <c r="B14" s="278" t="s">
        <v>979</v>
      </c>
      <c r="C14" s="382"/>
      <c r="D14" s="280" t="s">
        <v>9229</v>
      </c>
      <c r="E14" s="281" t="s">
        <v>744</v>
      </c>
      <c r="F14" s="282">
        <v>1</v>
      </c>
      <c r="G14" s="67"/>
      <c r="H14" s="254">
        <f t="shared" ref="H14:H15" si="1">ROUND(G14*F14,2)</f>
        <v>0</v>
      </c>
      <c r="I14" s="280"/>
    </row>
    <row r="15" spans="1:29" ht="24.95" customHeight="1" x14ac:dyDescent="0.2">
      <c r="A15" s="167">
        <v>4</v>
      </c>
      <c r="B15" s="167" t="s">
        <v>1145</v>
      </c>
      <c r="C15" s="168"/>
      <c r="D15" s="169" t="s">
        <v>9230</v>
      </c>
      <c r="E15" s="170" t="s">
        <v>744</v>
      </c>
      <c r="F15" s="171">
        <v>1</v>
      </c>
      <c r="G15" s="117"/>
      <c r="H15" s="172">
        <f t="shared" si="1"/>
        <v>0</v>
      </c>
      <c r="I15" s="169"/>
    </row>
    <row r="16" spans="1:29" s="526" customFormat="1" ht="12" x14ac:dyDescent="0.2">
      <c r="A16" s="175"/>
      <c r="B16" s="523" t="s">
        <v>8934</v>
      </c>
      <c r="C16" s="209"/>
      <c r="D16" s="524" t="s">
        <v>9227</v>
      </c>
      <c r="E16" s="209"/>
      <c r="F16" s="209"/>
      <c r="G16" s="209"/>
      <c r="H16" s="525"/>
      <c r="I16" s="385"/>
    </row>
    <row r="17" spans="1:9" s="526" customFormat="1" ht="12" x14ac:dyDescent="0.2">
      <c r="A17" s="175"/>
      <c r="B17" s="523" t="s">
        <v>8934</v>
      </c>
      <c r="C17" s="209"/>
      <c r="D17" s="524" t="s">
        <v>9228</v>
      </c>
      <c r="E17" s="209"/>
      <c r="F17" s="209"/>
      <c r="G17" s="209"/>
      <c r="H17" s="525"/>
      <c r="I17" s="385"/>
    </row>
    <row r="18" spans="1:9" s="46" customFormat="1" ht="24.95" customHeight="1" x14ac:dyDescent="0.25">
      <c r="A18" s="278">
        <v>5</v>
      </c>
      <c r="B18" s="278" t="s">
        <v>979</v>
      </c>
      <c r="C18" s="382"/>
      <c r="D18" s="280" t="s">
        <v>11707</v>
      </c>
      <c r="E18" s="281" t="s">
        <v>744</v>
      </c>
      <c r="F18" s="282">
        <v>1</v>
      </c>
      <c r="G18" s="67"/>
      <c r="H18" s="254">
        <f t="shared" ref="H18:H19" si="2">ROUND(G18*F18,2)</f>
        <v>0</v>
      </c>
      <c r="I18" s="280"/>
    </row>
    <row r="19" spans="1:9" ht="24.95" customHeight="1" x14ac:dyDescent="0.2">
      <c r="A19" s="167">
        <v>6</v>
      </c>
      <c r="B19" s="167" t="s">
        <v>1145</v>
      </c>
      <c r="C19" s="168"/>
      <c r="D19" s="169" t="s">
        <v>11708</v>
      </c>
      <c r="E19" s="170" t="s">
        <v>744</v>
      </c>
      <c r="F19" s="171">
        <v>1</v>
      </c>
      <c r="G19" s="117"/>
      <c r="H19" s="172">
        <f t="shared" si="2"/>
        <v>0</v>
      </c>
      <c r="I19" s="169"/>
    </row>
    <row r="20" spans="1:9" s="526" customFormat="1" ht="12" x14ac:dyDescent="0.2">
      <c r="A20" s="175"/>
      <c r="B20" s="523" t="s">
        <v>8934</v>
      </c>
      <c r="C20" s="209"/>
      <c r="D20" s="524" t="s">
        <v>9227</v>
      </c>
      <c r="E20" s="209"/>
      <c r="F20" s="209"/>
      <c r="G20" s="209"/>
      <c r="H20" s="525"/>
      <c r="I20" s="385"/>
    </row>
    <row r="21" spans="1:9" s="526" customFormat="1" ht="12" x14ac:dyDescent="0.2">
      <c r="A21" s="175"/>
      <c r="B21" s="523" t="s">
        <v>8934</v>
      </c>
      <c r="C21" s="209"/>
      <c r="D21" s="524" t="s">
        <v>9228</v>
      </c>
      <c r="E21" s="209"/>
      <c r="F21" s="209"/>
      <c r="G21" s="209"/>
      <c r="H21" s="525"/>
      <c r="I21" s="385"/>
    </row>
    <row r="22" spans="1:9" s="46" customFormat="1" ht="24.95" customHeight="1" x14ac:dyDescent="0.25">
      <c r="A22" s="278">
        <v>7</v>
      </c>
      <c r="B22" s="278" t="s">
        <v>979</v>
      </c>
      <c r="C22" s="382"/>
      <c r="D22" s="280" t="s">
        <v>9238</v>
      </c>
      <c r="E22" s="281" t="s">
        <v>744</v>
      </c>
      <c r="F22" s="282">
        <v>1</v>
      </c>
      <c r="G22" s="67"/>
      <c r="H22" s="254">
        <f t="shared" ref="H22:H23" si="3">ROUND(G22*F22,2)</f>
        <v>0</v>
      </c>
      <c r="I22" s="280"/>
    </row>
    <row r="23" spans="1:9" ht="24.95" customHeight="1" x14ac:dyDescent="0.2">
      <c r="A23" s="167">
        <v>8</v>
      </c>
      <c r="B23" s="167" t="s">
        <v>1145</v>
      </c>
      <c r="C23" s="168"/>
      <c r="D23" s="169" t="s">
        <v>9239</v>
      </c>
      <c r="E23" s="170" t="s">
        <v>744</v>
      </c>
      <c r="F23" s="171">
        <v>1</v>
      </c>
      <c r="G23" s="117"/>
      <c r="H23" s="172">
        <f t="shared" si="3"/>
        <v>0</v>
      </c>
      <c r="I23" s="169"/>
    </row>
    <row r="24" spans="1:9" s="526" customFormat="1" ht="12" x14ac:dyDescent="0.2">
      <c r="A24" s="175"/>
      <c r="B24" s="523" t="s">
        <v>8934</v>
      </c>
      <c r="C24" s="209"/>
      <c r="D24" s="524" t="s">
        <v>9227</v>
      </c>
      <c r="E24" s="209"/>
      <c r="F24" s="209"/>
      <c r="G24" s="209"/>
      <c r="H24" s="525"/>
      <c r="I24" s="385"/>
    </row>
    <row r="25" spans="1:9" s="526" customFormat="1" ht="12" x14ac:dyDescent="0.2">
      <c r="A25" s="175"/>
      <c r="B25" s="523" t="s">
        <v>8934</v>
      </c>
      <c r="C25" s="209"/>
      <c r="D25" s="524" t="s">
        <v>9228</v>
      </c>
      <c r="E25" s="209"/>
      <c r="F25" s="209"/>
      <c r="G25" s="209"/>
      <c r="H25" s="525"/>
      <c r="I25" s="385"/>
    </row>
    <row r="26" spans="1:9" s="46" customFormat="1" ht="24.95" customHeight="1" x14ac:dyDescent="0.25">
      <c r="A26" s="278">
        <v>9</v>
      </c>
      <c r="B26" s="278" t="s">
        <v>979</v>
      </c>
      <c r="C26" s="382"/>
      <c r="D26" s="280" t="s">
        <v>9240</v>
      </c>
      <c r="E26" s="281" t="s">
        <v>744</v>
      </c>
      <c r="F26" s="282">
        <v>1</v>
      </c>
      <c r="G26" s="67"/>
      <c r="H26" s="254">
        <f t="shared" ref="H26:H27" si="4">ROUND(G26*F26,2)</f>
        <v>0</v>
      </c>
      <c r="I26" s="280"/>
    </row>
    <row r="27" spans="1:9" ht="24.95" customHeight="1" x14ac:dyDescent="0.2">
      <c r="A27" s="167">
        <v>10</v>
      </c>
      <c r="B27" s="167" t="s">
        <v>1145</v>
      </c>
      <c r="C27" s="168"/>
      <c r="D27" s="169" t="s">
        <v>9241</v>
      </c>
      <c r="E27" s="170" t="s">
        <v>744</v>
      </c>
      <c r="F27" s="171">
        <v>1</v>
      </c>
      <c r="G27" s="117"/>
      <c r="H27" s="172">
        <f t="shared" si="4"/>
        <v>0</v>
      </c>
      <c r="I27" s="169"/>
    </row>
    <row r="28" spans="1:9" s="526" customFormat="1" ht="12" x14ac:dyDescent="0.2">
      <c r="A28" s="175"/>
      <c r="B28" s="523" t="s">
        <v>8934</v>
      </c>
      <c r="C28" s="209"/>
      <c r="D28" s="524" t="s">
        <v>9227</v>
      </c>
      <c r="E28" s="209"/>
      <c r="F28" s="209"/>
      <c r="G28" s="209"/>
      <c r="H28" s="525"/>
      <c r="I28" s="385"/>
    </row>
    <row r="29" spans="1:9" s="526" customFormat="1" ht="12" x14ac:dyDescent="0.2">
      <c r="A29" s="175"/>
      <c r="B29" s="523" t="s">
        <v>8934</v>
      </c>
      <c r="C29" s="209"/>
      <c r="D29" s="524" t="s">
        <v>9228</v>
      </c>
      <c r="E29" s="209"/>
      <c r="F29" s="209"/>
      <c r="G29" s="209"/>
      <c r="H29" s="525"/>
      <c r="I29" s="385"/>
    </row>
    <row r="30" spans="1:9" s="46" customFormat="1" ht="24.95" customHeight="1" x14ac:dyDescent="0.25">
      <c r="A30" s="278">
        <v>11</v>
      </c>
      <c r="B30" s="278" t="s">
        <v>979</v>
      </c>
      <c r="C30" s="382"/>
      <c r="D30" s="280" t="s">
        <v>9242</v>
      </c>
      <c r="E30" s="281" t="s">
        <v>744</v>
      </c>
      <c r="F30" s="282">
        <v>1</v>
      </c>
      <c r="G30" s="67"/>
      <c r="H30" s="254">
        <f t="shared" ref="H30:H31" si="5">ROUND(G30*F30,2)</f>
        <v>0</v>
      </c>
      <c r="I30" s="280"/>
    </row>
    <row r="31" spans="1:9" ht="24.95" customHeight="1" x14ac:dyDescent="0.2">
      <c r="A31" s="167">
        <v>12</v>
      </c>
      <c r="B31" s="167" t="s">
        <v>1145</v>
      </c>
      <c r="C31" s="168"/>
      <c r="D31" s="169" t="s">
        <v>9243</v>
      </c>
      <c r="E31" s="170" t="s">
        <v>744</v>
      </c>
      <c r="F31" s="171">
        <v>1</v>
      </c>
      <c r="G31" s="117"/>
      <c r="H31" s="172">
        <f t="shared" si="5"/>
        <v>0</v>
      </c>
      <c r="I31" s="169"/>
    </row>
    <row r="32" spans="1:9" s="526" customFormat="1" ht="12" x14ac:dyDescent="0.2">
      <c r="A32" s="175"/>
      <c r="B32" s="523" t="s">
        <v>8934</v>
      </c>
      <c r="C32" s="209"/>
      <c r="D32" s="524" t="s">
        <v>9227</v>
      </c>
      <c r="E32" s="209"/>
      <c r="F32" s="209"/>
      <c r="G32" s="209"/>
      <c r="H32" s="525"/>
      <c r="I32" s="385"/>
    </row>
    <row r="33" spans="1:16384" s="526" customFormat="1" ht="12" x14ac:dyDescent="0.2">
      <c r="A33" s="175"/>
      <c r="B33" s="523" t="s">
        <v>8934</v>
      </c>
      <c r="C33" s="209"/>
      <c r="D33" s="524" t="s">
        <v>9228</v>
      </c>
      <c r="E33" s="209"/>
      <c r="F33" s="209"/>
      <c r="G33" s="209"/>
      <c r="H33" s="525"/>
      <c r="I33" s="385"/>
    </row>
    <row r="34" spans="1:16384" s="46" customFormat="1" ht="24.95" customHeight="1" x14ac:dyDescent="0.25">
      <c r="A34" s="278">
        <v>13</v>
      </c>
      <c r="B34" s="278" t="s">
        <v>979</v>
      </c>
      <c r="C34" s="382"/>
      <c r="D34" s="280" t="s">
        <v>9244</v>
      </c>
      <c r="E34" s="281" t="s">
        <v>744</v>
      </c>
      <c r="F34" s="282">
        <v>1</v>
      </c>
      <c r="G34" s="67"/>
      <c r="H34" s="254">
        <f t="shared" ref="H34:H35" si="6">ROUND(G34*F34,2)</f>
        <v>0</v>
      </c>
      <c r="I34" s="280"/>
      <c r="J34" s="530"/>
      <c r="K34" s="530"/>
      <c r="L34" s="531"/>
      <c r="M34" s="532"/>
      <c r="N34" s="533"/>
      <c r="O34" s="534"/>
      <c r="P34" s="535"/>
      <c r="Q34" s="536"/>
      <c r="R34" s="532"/>
      <c r="S34" s="530"/>
      <c r="T34" s="530"/>
      <c r="U34" s="531"/>
      <c r="V34" s="532"/>
      <c r="W34" s="533"/>
      <c r="X34" s="534"/>
      <c r="Y34" s="535"/>
      <c r="Z34" s="536"/>
      <c r="AA34" s="532"/>
      <c r="AB34" s="530"/>
      <c r="AC34" s="530"/>
      <c r="AD34" s="531"/>
      <c r="AE34" s="532"/>
      <c r="AF34" s="533"/>
      <c r="AG34" s="534"/>
      <c r="AH34" s="535"/>
      <c r="AI34" s="536"/>
      <c r="AJ34" s="532"/>
      <c r="AK34" s="530"/>
      <c r="AL34" s="530"/>
      <c r="AM34" s="531"/>
      <c r="AN34" s="532"/>
      <c r="AO34" s="533"/>
      <c r="AP34" s="534"/>
      <c r="AQ34" s="535"/>
      <c r="AR34" s="536"/>
      <c r="AS34" s="532"/>
      <c r="AT34" s="530"/>
      <c r="AU34" s="530"/>
      <c r="AV34" s="531"/>
      <c r="AW34" s="532"/>
      <c r="AX34" s="533"/>
      <c r="AY34" s="534"/>
      <c r="AZ34" s="535"/>
      <c r="BA34" s="536"/>
      <c r="BB34" s="532"/>
      <c r="BC34" s="530"/>
      <c r="BD34" s="530"/>
      <c r="BE34" s="531"/>
      <c r="BF34" s="532"/>
      <c r="BG34" s="533"/>
      <c r="BH34" s="534"/>
      <c r="BI34" s="535"/>
      <c r="BJ34" s="536"/>
      <c r="BK34" s="532"/>
      <c r="BL34" s="530"/>
      <c r="BM34" s="530"/>
      <c r="BN34" s="531"/>
      <c r="BO34" s="532"/>
      <c r="BP34" s="533"/>
      <c r="BQ34" s="534"/>
      <c r="BR34" s="535"/>
      <c r="BS34" s="536"/>
      <c r="BT34" s="532"/>
      <c r="BU34" s="530"/>
      <c r="BV34" s="530"/>
      <c r="BW34" s="531"/>
      <c r="BX34" s="532"/>
      <c r="BY34" s="533"/>
      <c r="BZ34" s="534"/>
      <c r="CA34" s="535"/>
      <c r="CB34" s="536"/>
      <c r="CC34" s="532"/>
      <c r="CD34" s="530"/>
      <c r="CE34" s="530"/>
      <c r="CF34" s="531"/>
      <c r="CG34" s="532"/>
      <c r="CH34" s="533"/>
      <c r="CI34" s="534"/>
      <c r="CJ34" s="535"/>
      <c r="CK34" s="536"/>
      <c r="CL34" s="532"/>
      <c r="CM34" s="530"/>
      <c r="CN34" s="530"/>
      <c r="CO34" s="531"/>
      <c r="CP34" s="532"/>
      <c r="CQ34" s="533"/>
      <c r="CR34" s="534"/>
      <c r="CS34" s="535"/>
      <c r="CT34" s="536"/>
      <c r="CU34" s="532"/>
      <c r="CV34" s="530"/>
      <c r="CW34" s="530"/>
      <c r="CX34" s="531"/>
      <c r="CY34" s="532"/>
      <c r="CZ34" s="533"/>
      <c r="DA34" s="534"/>
      <c r="DB34" s="535"/>
      <c r="DC34" s="536"/>
      <c r="DD34" s="532"/>
      <c r="DE34" s="530"/>
      <c r="DF34" s="530"/>
      <c r="DG34" s="531"/>
      <c r="DH34" s="532"/>
      <c r="DI34" s="533"/>
      <c r="DJ34" s="534"/>
      <c r="DK34" s="535"/>
      <c r="DL34" s="536"/>
      <c r="DM34" s="532"/>
      <c r="DN34" s="530"/>
      <c r="DO34" s="530"/>
      <c r="DP34" s="531"/>
      <c r="DQ34" s="532"/>
      <c r="DR34" s="533"/>
      <c r="DS34" s="534"/>
      <c r="DT34" s="535"/>
      <c r="DU34" s="536"/>
      <c r="DV34" s="532"/>
      <c r="DW34" s="530"/>
      <c r="DX34" s="530"/>
      <c r="DY34" s="531"/>
      <c r="DZ34" s="532"/>
      <c r="EA34" s="533"/>
      <c r="EB34" s="534"/>
      <c r="EC34" s="535"/>
      <c r="ED34" s="536"/>
      <c r="EE34" s="532"/>
      <c r="EF34" s="530"/>
      <c r="EG34" s="530"/>
      <c r="EH34" s="531"/>
      <c r="EI34" s="532"/>
      <c r="EJ34" s="533"/>
      <c r="EK34" s="534"/>
      <c r="EL34" s="535"/>
      <c r="EM34" s="536"/>
      <c r="EN34" s="532"/>
      <c r="EO34" s="530"/>
      <c r="EP34" s="530"/>
      <c r="EQ34" s="531"/>
      <c r="ER34" s="532"/>
      <c r="ES34" s="533"/>
      <c r="ET34" s="534"/>
      <c r="EU34" s="535"/>
      <c r="EV34" s="536"/>
      <c r="EW34" s="532"/>
      <c r="EX34" s="530"/>
      <c r="EY34" s="530"/>
      <c r="EZ34" s="531"/>
      <c r="FA34" s="532"/>
      <c r="FB34" s="533"/>
      <c r="FC34" s="534"/>
      <c r="FD34" s="535"/>
      <c r="FE34" s="536"/>
      <c r="FF34" s="532"/>
      <c r="FG34" s="530"/>
      <c r="FH34" s="530"/>
      <c r="FI34" s="531"/>
      <c r="FJ34" s="532"/>
      <c r="FK34" s="533"/>
      <c r="FL34" s="534"/>
      <c r="FM34" s="535"/>
      <c r="FN34" s="536"/>
      <c r="FO34" s="532"/>
      <c r="FP34" s="530"/>
      <c r="FQ34" s="530"/>
      <c r="FR34" s="531"/>
      <c r="FS34" s="532"/>
      <c r="FT34" s="533"/>
      <c r="FU34" s="534"/>
      <c r="FV34" s="535"/>
      <c r="FW34" s="536"/>
      <c r="FX34" s="532"/>
      <c r="FY34" s="530"/>
      <c r="FZ34" s="530"/>
      <c r="GA34" s="531"/>
      <c r="GB34" s="532"/>
      <c r="GC34" s="533"/>
      <c r="GD34" s="534"/>
      <c r="GE34" s="535"/>
      <c r="GF34" s="536"/>
      <c r="GG34" s="532"/>
      <c r="GH34" s="530"/>
      <c r="GI34" s="530"/>
      <c r="GJ34" s="531"/>
      <c r="GK34" s="532"/>
      <c r="GL34" s="533"/>
      <c r="GM34" s="534"/>
      <c r="GN34" s="535"/>
      <c r="GO34" s="536"/>
      <c r="GP34" s="532"/>
      <c r="GQ34" s="530"/>
      <c r="GR34" s="530"/>
      <c r="GS34" s="531"/>
      <c r="GT34" s="532"/>
      <c r="GU34" s="533"/>
      <c r="GV34" s="534"/>
      <c r="GW34" s="535"/>
      <c r="GX34" s="536"/>
      <c r="GY34" s="532"/>
      <c r="GZ34" s="530"/>
      <c r="HA34" s="530"/>
      <c r="HB34" s="531"/>
      <c r="HC34" s="532"/>
      <c r="HD34" s="533"/>
      <c r="HE34" s="534"/>
      <c r="HF34" s="535"/>
      <c r="HG34" s="536"/>
      <c r="HH34" s="532"/>
      <c r="HI34" s="530"/>
      <c r="HJ34" s="530"/>
      <c r="HK34" s="531"/>
      <c r="HL34" s="532"/>
      <c r="HM34" s="533"/>
      <c r="HN34" s="534"/>
      <c r="HO34" s="535"/>
      <c r="HP34" s="536"/>
      <c r="HQ34" s="532"/>
      <c r="HR34" s="530"/>
      <c r="HS34" s="530"/>
      <c r="HT34" s="531"/>
      <c r="HU34" s="532"/>
      <c r="HV34" s="533"/>
      <c r="HW34" s="534"/>
      <c r="HX34" s="535"/>
      <c r="HY34" s="536"/>
      <c r="HZ34" s="532"/>
      <c r="IA34" s="530"/>
      <c r="IB34" s="530"/>
      <c r="IC34" s="531"/>
      <c r="ID34" s="532"/>
      <c r="IE34" s="533"/>
      <c r="IF34" s="534"/>
      <c r="IG34" s="535"/>
      <c r="IH34" s="536"/>
      <c r="II34" s="532"/>
      <c r="IJ34" s="530"/>
      <c r="IK34" s="530"/>
      <c r="IL34" s="531"/>
      <c r="IM34" s="532"/>
      <c r="IN34" s="533"/>
      <c r="IO34" s="534"/>
      <c r="IP34" s="535"/>
      <c r="IQ34" s="536"/>
      <c r="IR34" s="532"/>
      <c r="IS34" s="530"/>
      <c r="IT34" s="530"/>
      <c r="IU34" s="531"/>
      <c r="IV34" s="532"/>
      <c r="IW34" s="533"/>
      <c r="IX34" s="534"/>
      <c r="IY34" s="535"/>
      <c r="IZ34" s="536"/>
      <c r="JA34" s="532"/>
      <c r="JB34" s="530"/>
      <c r="JC34" s="530"/>
      <c r="JD34" s="531"/>
      <c r="JE34" s="532"/>
      <c r="JF34" s="533"/>
      <c r="JG34" s="534"/>
      <c r="JH34" s="535"/>
      <c r="JI34" s="536"/>
      <c r="JJ34" s="532"/>
      <c r="JK34" s="530"/>
      <c r="JL34" s="530"/>
      <c r="JM34" s="531"/>
      <c r="JN34" s="532"/>
      <c r="JO34" s="533"/>
      <c r="JP34" s="534"/>
      <c r="JQ34" s="535"/>
      <c r="JR34" s="536"/>
      <c r="JS34" s="532"/>
      <c r="JT34" s="530"/>
      <c r="JU34" s="530"/>
      <c r="JV34" s="531"/>
      <c r="JW34" s="532"/>
      <c r="JX34" s="533"/>
      <c r="JY34" s="534"/>
      <c r="JZ34" s="535"/>
      <c r="KA34" s="536"/>
      <c r="KB34" s="532"/>
      <c r="KC34" s="530"/>
      <c r="KD34" s="530"/>
      <c r="KE34" s="531"/>
      <c r="KF34" s="532"/>
      <c r="KG34" s="533"/>
      <c r="KH34" s="534"/>
      <c r="KI34" s="535"/>
      <c r="KJ34" s="536"/>
      <c r="KK34" s="532"/>
      <c r="KL34" s="530"/>
      <c r="KM34" s="530"/>
      <c r="KN34" s="531"/>
      <c r="KO34" s="532"/>
      <c r="KP34" s="533"/>
      <c r="KQ34" s="534"/>
      <c r="KR34" s="535"/>
      <c r="KS34" s="536"/>
      <c r="KT34" s="532"/>
      <c r="KU34" s="530"/>
      <c r="KV34" s="530"/>
      <c r="KW34" s="531"/>
      <c r="KX34" s="532"/>
      <c r="KY34" s="533"/>
      <c r="KZ34" s="534"/>
      <c r="LA34" s="535"/>
      <c r="LB34" s="536"/>
      <c r="LC34" s="532"/>
      <c r="LD34" s="530"/>
      <c r="LE34" s="530"/>
      <c r="LF34" s="531"/>
      <c r="LG34" s="532"/>
      <c r="LH34" s="533"/>
      <c r="LI34" s="534"/>
      <c r="LJ34" s="535"/>
      <c r="LK34" s="536"/>
      <c r="LL34" s="532"/>
      <c r="LM34" s="530"/>
      <c r="LN34" s="530"/>
      <c r="LO34" s="531"/>
      <c r="LP34" s="532"/>
      <c r="LQ34" s="533"/>
      <c r="LR34" s="534"/>
      <c r="LS34" s="535"/>
      <c r="LT34" s="536"/>
      <c r="LU34" s="532"/>
      <c r="LV34" s="530"/>
      <c r="LW34" s="530"/>
      <c r="LX34" s="531"/>
      <c r="LY34" s="532"/>
      <c r="LZ34" s="533"/>
      <c r="MA34" s="534"/>
      <c r="MB34" s="535"/>
      <c r="MC34" s="536"/>
      <c r="MD34" s="532"/>
      <c r="ME34" s="530"/>
      <c r="MF34" s="530"/>
      <c r="MG34" s="531"/>
      <c r="MH34" s="532"/>
      <c r="MI34" s="533"/>
      <c r="MJ34" s="534"/>
      <c r="MK34" s="535"/>
      <c r="ML34" s="536"/>
      <c r="MM34" s="532"/>
      <c r="MN34" s="530"/>
      <c r="MO34" s="530"/>
      <c r="MP34" s="531"/>
      <c r="MQ34" s="532"/>
      <c r="MR34" s="533"/>
      <c r="MS34" s="534"/>
      <c r="MT34" s="535"/>
      <c r="MU34" s="536"/>
      <c r="MV34" s="532"/>
      <c r="MW34" s="530"/>
      <c r="MX34" s="530"/>
      <c r="MY34" s="531"/>
      <c r="MZ34" s="532"/>
      <c r="NA34" s="533"/>
      <c r="NB34" s="534"/>
      <c r="NC34" s="535"/>
      <c r="ND34" s="536"/>
      <c r="NE34" s="532"/>
      <c r="NF34" s="530"/>
      <c r="NG34" s="530"/>
      <c r="NH34" s="531"/>
      <c r="NI34" s="532"/>
      <c r="NJ34" s="533"/>
      <c r="NK34" s="534"/>
      <c r="NL34" s="535"/>
      <c r="NM34" s="536"/>
      <c r="NN34" s="532"/>
      <c r="NO34" s="530"/>
      <c r="NP34" s="530"/>
      <c r="NQ34" s="531"/>
      <c r="NR34" s="532"/>
      <c r="NS34" s="533"/>
      <c r="NT34" s="534"/>
      <c r="NU34" s="535"/>
      <c r="NV34" s="536"/>
      <c r="NW34" s="532"/>
      <c r="NX34" s="530"/>
      <c r="NY34" s="530"/>
      <c r="NZ34" s="531"/>
      <c r="OA34" s="532"/>
      <c r="OB34" s="533"/>
      <c r="OC34" s="534"/>
      <c r="OD34" s="535"/>
      <c r="OE34" s="536"/>
      <c r="OF34" s="532"/>
      <c r="OG34" s="530"/>
      <c r="OH34" s="530"/>
      <c r="OI34" s="531"/>
      <c r="OJ34" s="532"/>
      <c r="OK34" s="533"/>
      <c r="OL34" s="534"/>
      <c r="OM34" s="535"/>
      <c r="ON34" s="536"/>
      <c r="OO34" s="532"/>
      <c r="OP34" s="530"/>
      <c r="OQ34" s="530"/>
      <c r="OR34" s="531"/>
      <c r="OS34" s="532"/>
      <c r="OT34" s="533"/>
      <c r="OU34" s="534"/>
      <c r="OV34" s="535"/>
      <c r="OW34" s="536"/>
      <c r="OX34" s="532"/>
      <c r="OY34" s="530"/>
      <c r="OZ34" s="530"/>
      <c r="PA34" s="531"/>
      <c r="PB34" s="532"/>
      <c r="PC34" s="533"/>
      <c r="PD34" s="534"/>
      <c r="PE34" s="535"/>
      <c r="PF34" s="536"/>
      <c r="PG34" s="532"/>
      <c r="PH34" s="530"/>
      <c r="PI34" s="530"/>
      <c r="PJ34" s="531"/>
      <c r="PK34" s="532"/>
      <c r="PL34" s="533"/>
      <c r="PM34" s="534"/>
      <c r="PN34" s="535"/>
      <c r="PO34" s="536"/>
      <c r="PP34" s="532"/>
      <c r="PQ34" s="530"/>
      <c r="PR34" s="530"/>
      <c r="PS34" s="531"/>
      <c r="PT34" s="532"/>
      <c r="PU34" s="533"/>
      <c r="PV34" s="534"/>
      <c r="PW34" s="535"/>
      <c r="PX34" s="536"/>
      <c r="PY34" s="532"/>
      <c r="PZ34" s="530"/>
      <c r="QA34" s="530"/>
      <c r="QB34" s="531"/>
      <c r="QC34" s="532"/>
      <c r="QD34" s="533"/>
      <c r="QE34" s="534"/>
      <c r="QF34" s="535"/>
      <c r="QG34" s="536"/>
      <c r="QH34" s="532"/>
      <c r="QI34" s="530"/>
      <c r="QJ34" s="530"/>
      <c r="QK34" s="531"/>
      <c r="QL34" s="532"/>
      <c r="QM34" s="533"/>
      <c r="QN34" s="534"/>
      <c r="QO34" s="535"/>
      <c r="QP34" s="536"/>
      <c r="QQ34" s="532"/>
      <c r="QR34" s="530"/>
      <c r="QS34" s="530"/>
      <c r="QT34" s="531"/>
      <c r="QU34" s="532"/>
      <c r="QV34" s="533"/>
      <c r="QW34" s="534"/>
      <c r="QX34" s="535"/>
      <c r="QY34" s="536"/>
      <c r="QZ34" s="532"/>
      <c r="RA34" s="530"/>
      <c r="RB34" s="530"/>
      <c r="RC34" s="531"/>
      <c r="RD34" s="532"/>
      <c r="RE34" s="533"/>
      <c r="RF34" s="534"/>
      <c r="RG34" s="535"/>
      <c r="RH34" s="536"/>
      <c r="RI34" s="532"/>
      <c r="RJ34" s="530"/>
      <c r="RK34" s="530"/>
      <c r="RL34" s="531"/>
      <c r="RM34" s="532"/>
      <c r="RN34" s="533"/>
      <c r="RO34" s="534"/>
      <c r="RP34" s="535"/>
      <c r="RQ34" s="536"/>
      <c r="RR34" s="532"/>
      <c r="RS34" s="530"/>
      <c r="RT34" s="530"/>
      <c r="RU34" s="531"/>
      <c r="RV34" s="532"/>
      <c r="RW34" s="533"/>
      <c r="RX34" s="534"/>
      <c r="RY34" s="535"/>
      <c r="RZ34" s="536"/>
      <c r="SA34" s="532"/>
      <c r="SB34" s="530"/>
      <c r="SC34" s="530"/>
      <c r="SD34" s="531"/>
      <c r="SE34" s="532"/>
      <c r="SF34" s="533"/>
      <c r="SG34" s="534"/>
      <c r="SH34" s="535"/>
      <c r="SI34" s="536"/>
      <c r="SJ34" s="532"/>
      <c r="SK34" s="530"/>
      <c r="SL34" s="530"/>
      <c r="SM34" s="531"/>
      <c r="SN34" s="532"/>
      <c r="SO34" s="533"/>
      <c r="SP34" s="534"/>
      <c r="SQ34" s="535"/>
      <c r="SR34" s="536"/>
      <c r="SS34" s="532"/>
      <c r="ST34" s="530"/>
      <c r="SU34" s="530"/>
      <c r="SV34" s="531"/>
      <c r="SW34" s="532"/>
      <c r="SX34" s="533"/>
      <c r="SY34" s="534"/>
      <c r="SZ34" s="535"/>
      <c r="TA34" s="536"/>
      <c r="TB34" s="532"/>
      <c r="TC34" s="530"/>
      <c r="TD34" s="530"/>
      <c r="TE34" s="531"/>
      <c r="TF34" s="532"/>
      <c r="TG34" s="533"/>
      <c r="TH34" s="534"/>
      <c r="TI34" s="535"/>
      <c r="TJ34" s="536"/>
      <c r="TK34" s="532"/>
      <c r="TL34" s="530"/>
      <c r="TM34" s="530"/>
      <c r="TN34" s="531"/>
      <c r="TO34" s="532"/>
      <c r="TP34" s="533"/>
      <c r="TQ34" s="534"/>
      <c r="TR34" s="535"/>
      <c r="TS34" s="536"/>
      <c r="TT34" s="532"/>
      <c r="TU34" s="530"/>
      <c r="TV34" s="530"/>
      <c r="TW34" s="531"/>
      <c r="TX34" s="532"/>
      <c r="TY34" s="533"/>
      <c r="TZ34" s="534"/>
      <c r="UA34" s="535"/>
      <c r="UB34" s="536"/>
      <c r="UC34" s="532"/>
      <c r="UD34" s="530"/>
      <c r="UE34" s="530"/>
      <c r="UF34" s="531"/>
      <c r="UG34" s="532"/>
      <c r="UH34" s="533"/>
      <c r="UI34" s="534"/>
      <c r="UJ34" s="535"/>
      <c r="UK34" s="536"/>
      <c r="UL34" s="532"/>
      <c r="UM34" s="530"/>
      <c r="UN34" s="530"/>
      <c r="UO34" s="531"/>
      <c r="UP34" s="532"/>
      <c r="UQ34" s="533"/>
      <c r="UR34" s="534"/>
      <c r="US34" s="535"/>
      <c r="UT34" s="536"/>
      <c r="UU34" s="532"/>
      <c r="UV34" s="530"/>
      <c r="UW34" s="530"/>
      <c r="UX34" s="531"/>
      <c r="UY34" s="532"/>
      <c r="UZ34" s="533"/>
      <c r="VA34" s="534"/>
      <c r="VB34" s="535"/>
      <c r="VC34" s="536"/>
      <c r="VD34" s="532"/>
      <c r="VE34" s="530"/>
      <c r="VF34" s="530"/>
      <c r="VG34" s="531"/>
      <c r="VH34" s="532"/>
      <c r="VI34" s="533"/>
      <c r="VJ34" s="534"/>
      <c r="VK34" s="535"/>
      <c r="VL34" s="536"/>
      <c r="VM34" s="532"/>
      <c r="VN34" s="530"/>
      <c r="VO34" s="530"/>
      <c r="VP34" s="531"/>
      <c r="VQ34" s="532"/>
      <c r="VR34" s="533"/>
      <c r="VS34" s="534"/>
      <c r="VT34" s="535"/>
      <c r="VU34" s="536"/>
      <c r="VV34" s="532"/>
      <c r="VW34" s="530"/>
      <c r="VX34" s="530"/>
      <c r="VY34" s="531"/>
      <c r="VZ34" s="532"/>
      <c r="WA34" s="533"/>
      <c r="WB34" s="534"/>
      <c r="WC34" s="535"/>
      <c r="WD34" s="536"/>
      <c r="WE34" s="532"/>
      <c r="WF34" s="530"/>
      <c r="WG34" s="530"/>
      <c r="WH34" s="531"/>
      <c r="WI34" s="532"/>
      <c r="WJ34" s="533"/>
      <c r="WK34" s="534"/>
      <c r="WL34" s="535"/>
      <c r="WM34" s="536"/>
      <c r="WN34" s="532"/>
      <c r="WO34" s="530"/>
      <c r="WP34" s="530"/>
      <c r="WQ34" s="531"/>
      <c r="WR34" s="532"/>
      <c r="WS34" s="533"/>
      <c r="WT34" s="534"/>
      <c r="WU34" s="535"/>
      <c r="WV34" s="536"/>
      <c r="WW34" s="532"/>
      <c r="WX34" s="530"/>
      <c r="WY34" s="530"/>
      <c r="WZ34" s="531"/>
      <c r="XA34" s="532"/>
      <c r="XB34" s="533"/>
      <c r="XC34" s="534"/>
      <c r="XD34" s="535"/>
      <c r="XE34" s="536"/>
      <c r="XF34" s="532"/>
      <c r="XG34" s="530"/>
      <c r="XH34" s="530"/>
      <c r="XI34" s="531"/>
      <c r="XJ34" s="532"/>
      <c r="XK34" s="533"/>
      <c r="XL34" s="534"/>
      <c r="XM34" s="535"/>
      <c r="XN34" s="536"/>
      <c r="XO34" s="532"/>
      <c r="XP34" s="530"/>
      <c r="XQ34" s="530"/>
      <c r="XR34" s="531"/>
      <c r="XS34" s="532"/>
      <c r="XT34" s="533"/>
      <c r="XU34" s="534"/>
      <c r="XV34" s="535"/>
      <c r="XW34" s="536"/>
      <c r="XX34" s="532"/>
      <c r="XY34" s="530"/>
      <c r="XZ34" s="530"/>
      <c r="YA34" s="531"/>
      <c r="YB34" s="532"/>
      <c r="YC34" s="533"/>
      <c r="YD34" s="534"/>
      <c r="YE34" s="535"/>
      <c r="YF34" s="536"/>
      <c r="YG34" s="532"/>
      <c r="YH34" s="530"/>
      <c r="YI34" s="530"/>
      <c r="YJ34" s="531"/>
      <c r="YK34" s="532"/>
      <c r="YL34" s="533"/>
      <c r="YM34" s="534"/>
      <c r="YN34" s="535"/>
      <c r="YO34" s="536"/>
      <c r="YP34" s="532"/>
      <c r="YQ34" s="530"/>
      <c r="YR34" s="530"/>
      <c r="YS34" s="531"/>
      <c r="YT34" s="532"/>
      <c r="YU34" s="533"/>
      <c r="YV34" s="534"/>
      <c r="YW34" s="535"/>
      <c r="YX34" s="536"/>
      <c r="YY34" s="532"/>
      <c r="YZ34" s="530"/>
      <c r="ZA34" s="530"/>
      <c r="ZB34" s="531"/>
      <c r="ZC34" s="532"/>
      <c r="ZD34" s="533"/>
      <c r="ZE34" s="534"/>
      <c r="ZF34" s="535"/>
      <c r="ZG34" s="536"/>
      <c r="ZH34" s="532"/>
      <c r="ZI34" s="530"/>
      <c r="ZJ34" s="530"/>
      <c r="ZK34" s="531"/>
      <c r="ZL34" s="532"/>
      <c r="ZM34" s="533"/>
      <c r="ZN34" s="534"/>
      <c r="ZO34" s="535"/>
      <c r="ZP34" s="536"/>
      <c r="ZQ34" s="532"/>
      <c r="ZR34" s="530"/>
      <c r="ZS34" s="530"/>
      <c r="ZT34" s="531"/>
      <c r="ZU34" s="532"/>
      <c r="ZV34" s="533"/>
      <c r="ZW34" s="534"/>
      <c r="ZX34" s="535"/>
      <c r="ZY34" s="536"/>
      <c r="ZZ34" s="532"/>
      <c r="AAA34" s="530"/>
      <c r="AAB34" s="530"/>
      <c r="AAC34" s="531"/>
      <c r="AAD34" s="532"/>
      <c r="AAE34" s="533"/>
      <c r="AAF34" s="534"/>
      <c r="AAG34" s="535"/>
      <c r="AAH34" s="536"/>
      <c r="AAI34" s="532"/>
      <c r="AAJ34" s="530"/>
      <c r="AAK34" s="530"/>
      <c r="AAL34" s="531"/>
      <c r="AAM34" s="532"/>
      <c r="AAN34" s="533"/>
      <c r="AAO34" s="534"/>
      <c r="AAP34" s="535"/>
      <c r="AAQ34" s="536"/>
      <c r="AAR34" s="532"/>
      <c r="AAS34" s="530"/>
      <c r="AAT34" s="530"/>
      <c r="AAU34" s="531"/>
      <c r="AAV34" s="532"/>
      <c r="AAW34" s="533"/>
      <c r="AAX34" s="534"/>
      <c r="AAY34" s="535"/>
      <c r="AAZ34" s="536"/>
      <c r="ABA34" s="532"/>
      <c r="ABB34" s="530"/>
      <c r="ABC34" s="530"/>
      <c r="ABD34" s="531"/>
      <c r="ABE34" s="532"/>
      <c r="ABF34" s="533"/>
      <c r="ABG34" s="534"/>
      <c r="ABH34" s="535"/>
      <c r="ABI34" s="536"/>
      <c r="ABJ34" s="532"/>
      <c r="ABK34" s="530"/>
      <c r="ABL34" s="530"/>
      <c r="ABM34" s="531"/>
      <c r="ABN34" s="532"/>
      <c r="ABO34" s="533"/>
      <c r="ABP34" s="534"/>
      <c r="ABQ34" s="535"/>
      <c r="ABR34" s="536"/>
      <c r="ABS34" s="532"/>
      <c r="ABT34" s="530"/>
      <c r="ABU34" s="530"/>
      <c r="ABV34" s="531"/>
      <c r="ABW34" s="532"/>
      <c r="ABX34" s="533"/>
      <c r="ABY34" s="534"/>
      <c r="ABZ34" s="535"/>
      <c r="ACA34" s="536"/>
      <c r="ACB34" s="532"/>
      <c r="ACC34" s="530"/>
      <c r="ACD34" s="530"/>
      <c r="ACE34" s="531"/>
      <c r="ACF34" s="532"/>
      <c r="ACG34" s="533"/>
      <c r="ACH34" s="534"/>
      <c r="ACI34" s="535"/>
      <c r="ACJ34" s="536"/>
      <c r="ACK34" s="532"/>
      <c r="ACL34" s="530"/>
      <c r="ACM34" s="530"/>
      <c r="ACN34" s="531"/>
      <c r="ACO34" s="532"/>
      <c r="ACP34" s="533"/>
      <c r="ACQ34" s="534"/>
      <c r="ACR34" s="535"/>
      <c r="ACS34" s="536"/>
      <c r="ACT34" s="532"/>
      <c r="ACU34" s="530"/>
      <c r="ACV34" s="530"/>
      <c r="ACW34" s="531"/>
      <c r="ACX34" s="532"/>
      <c r="ACY34" s="533"/>
      <c r="ACZ34" s="534"/>
      <c r="ADA34" s="535"/>
      <c r="ADB34" s="536"/>
      <c r="ADC34" s="532"/>
      <c r="ADD34" s="530"/>
      <c r="ADE34" s="530"/>
      <c r="ADF34" s="531"/>
      <c r="ADG34" s="532"/>
      <c r="ADH34" s="533"/>
      <c r="ADI34" s="534"/>
      <c r="ADJ34" s="535"/>
      <c r="ADK34" s="536"/>
      <c r="ADL34" s="532"/>
      <c r="ADM34" s="530"/>
      <c r="ADN34" s="530"/>
      <c r="ADO34" s="531"/>
      <c r="ADP34" s="532"/>
      <c r="ADQ34" s="533"/>
      <c r="ADR34" s="534"/>
      <c r="ADS34" s="535"/>
      <c r="ADT34" s="536"/>
      <c r="ADU34" s="532"/>
      <c r="ADV34" s="530"/>
      <c r="ADW34" s="530"/>
      <c r="ADX34" s="531"/>
      <c r="ADY34" s="532"/>
      <c r="ADZ34" s="533"/>
      <c r="AEA34" s="534"/>
      <c r="AEB34" s="535"/>
      <c r="AEC34" s="536"/>
      <c r="AED34" s="532"/>
      <c r="AEE34" s="530"/>
      <c r="AEF34" s="530"/>
      <c r="AEG34" s="531"/>
      <c r="AEH34" s="532"/>
      <c r="AEI34" s="533"/>
      <c r="AEJ34" s="534"/>
      <c r="AEK34" s="535"/>
      <c r="AEL34" s="536"/>
      <c r="AEM34" s="532"/>
      <c r="AEN34" s="530"/>
      <c r="AEO34" s="530"/>
      <c r="AEP34" s="531"/>
      <c r="AEQ34" s="532"/>
      <c r="AER34" s="533"/>
      <c r="AES34" s="534"/>
      <c r="AET34" s="535"/>
      <c r="AEU34" s="536"/>
      <c r="AEV34" s="532"/>
      <c r="AEW34" s="530"/>
      <c r="AEX34" s="530"/>
      <c r="AEY34" s="531"/>
      <c r="AEZ34" s="532"/>
      <c r="AFA34" s="533"/>
      <c r="AFB34" s="534"/>
      <c r="AFC34" s="535"/>
      <c r="AFD34" s="536"/>
      <c r="AFE34" s="532"/>
      <c r="AFF34" s="530"/>
      <c r="AFG34" s="530"/>
      <c r="AFH34" s="531"/>
      <c r="AFI34" s="532"/>
      <c r="AFJ34" s="533"/>
      <c r="AFK34" s="534"/>
      <c r="AFL34" s="535"/>
      <c r="AFM34" s="536"/>
      <c r="AFN34" s="532"/>
      <c r="AFO34" s="530"/>
      <c r="AFP34" s="530"/>
      <c r="AFQ34" s="531"/>
      <c r="AFR34" s="532"/>
      <c r="AFS34" s="533"/>
      <c r="AFT34" s="534"/>
      <c r="AFU34" s="535"/>
      <c r="AFV34" s="536"/>
      <c r="AFW34" s="532"/>
      <c r="AFX34" s="530"/>
      <c r="AFY34" s="530"/>
      <c r="AFZ34" s="531"/>
      <c r="AGA34" s="532"/>
      <c r="AGB34" s="533"/>
      <c r="AGC34" s="534"/>
      <c r="AGD34" s="535"/>
      <c r="AGE34" s="536"/>
      <c r="AGF34" s="532"/>
      <c r="AGG34" s="530"/>
      <c r="AGH34" s="530"/>
      <c r="AGI34" s="531"/>
      <c r="AGJ34" s="532"/>
      <c r="AGK34" s="533"/>
      <c r="AGL34" s="534"/>
      <c r="AGM34" s="535"/>
      <c r="AGN34" s="536"/>
      <c r="AGO34" s="532"/>
      <c r="AGP34" s="530"/>
      <c r="AGQ34" s="530"/>
      <c r="AGR34" s="531"/>
      <c r="AGS34" s="532"/>
      <c r="AGT34" s="533"/>
      <c r="AGU34" s="534"/>
      <c r="AGV34" s="535"/>
      <c r="AGW34" s="536"/>
      <c r="AGX34" s="532"/>
      <c r="AGY34" s="530"/>
      <c r="AGZ34" s="530"/>
      <c r="AHA34" s="531"/>
      <c r="AHB34" s="532"/>
      <c r="AHC34" s="533"/>
      <c r="AHD34" s="534"/>
      <c r="AHE34" s="535"/>
      <c r="AHF34" s="536"/>
      <c r="AHG34" s="532"/>
      <c r="AHH34" s="530"/>
      <c r="AHI34" s="530"/>
      <c r="AHJ34" s="531"/>
      <c r="AHK34" s="532"/>
      <c r="AHL34" s="533"/>
      <c r="AHM34" s="534"/>
      <c r="AHN34" s="535"/>
      <c r="AHO34" s="536"/>
      <c r="AHP34" s="532"/>
      <c r="AHQ34" s="530"/>
      <c r="AHR34" s="530"/>
      <c r="AHS34" s="531"/>
      <c r="AHT34" s="532"/>
      <c r="AHU34" s="533"/>
      <c r="AHV34" s="534"/>
      <c r="AHW34" s="535"/>
      <c r="AHX34" s="536"/>
      <c r="AHY34" s="532"/>
      <c r="AHZ34" s="530"/>
      <c r="AIA34" s="530"/>
      <c r="AIB34" s="531"/>
      <c r="AIC34" s="532"/>
      <c r="AID34" s="533"/>
      <c r="AIE34" s="534"/>
      <c r="AIF34" s="535"/>
      <c r="AIG34" s="536"/>
      <c r="AIH34" s="532"/>
      <c r="AII34" s="530"/>
      <c r="AIJ34" s="530"/>
      <c r="AIK34" s="531"/>
      <c r="AIL34" s="532"/>
      <c r="AIM34" s="533"/>
      <c r="AIN34" s="534"/>
      <c r="AIO34" s="535"/>
      <c r="AIP34" s="536"/>
      <c r="AIQ34" s="532"/>
      <c r="AIR34" s="530"/>
      <c r="AIS34" s="530"/>
      <c r="AIT34" s="531"/>
      <c r="AIU34" s="532"/>
      <c r="AIV34" s="533"/>
      <c r="AIW34" s="534"/>
      <c r="AIX34" s="535"/>
      <c r="AIY34" s="536"/>
      <c r="AIZ34" s="532"/>
      <c r="AJA34" s="530"/>
      <c r="AJB34" s="530"/>
      <c r="AJC34" s="531"/>
      <c r="AJD34" s="532"/>
      <c r="AJE34" s="533"/>
      <c r="AJF34" s="534"/>
      <c r="AJG34" s="535"/>
      <c r="AJH34" s="536"/>
      <c r="AJI34" s="532"/>
      <c r="AJJ34" s="530"/>
      <c r="AJK34" s="530"/>
      <c r="AJL34" s="531"/>
      <c r="AJM34" s="532"/>
      <c r="AJN34" s="533"/>
      <c r="AJO34" s="534"/>
      <c r="AJP34" s="535"/>
      <c r="AJQ34" s="536"/>
      <c r="AJR34" s="532"/>
      <c r="AJS34" s="530"/>
      <c r="AJT34" s="530"/>
      <c r="AJU34" s="531"/>
      <c r="AJV34" s="532"/>
      <c r="AJW34" s="533"/>
      <c r="AJX34" s="534"/>
      <c r="AJY34" s="535"/>
      <c r="AJZ34" s="536"/>
      <c r="AKA34" s="532"/>
      <c r="AKB34" s="530"/>
      <c r="AKC34" s="530"/>
      <c r="AKD34" s="531"/>
      <c r="AKE34" s="532"/>
      <c r="AKF34" s="533"/>
      <c r="AKG34" s="534"/>
      <c r="AKH34" s="535"/>
      <c r="AKI34" s="536"/>
      <c r="AKJ34" s="532"/>
      <c r="AKK34" s="530"/>
      <c r="AKL34" s="530"/>
      <c r="AKM34" s="531"/>
      <c r="AKN34" s="532"/>
      <c r="AKO34" s="533"/>
      <c r="AKP34" s="534"/>
      <c r="AKQ34" s="535"/>
      <c r="AKR34" s="536"/>
      <c r="AKS34" s="532"/>
      <c r="AKT34" s="530"/>
      <c r="AKU34" s="530"/>
      <c r="AKV34" s="531"/>
      <c r="AKW34" s="532"/>
      <c r="AKX34" s="533"/>
      <c r="AKY34" s="534"/>
      <c r="AKZ34" s="535"/>
      <c r="ALA34" s="536"/>
      <c r="ALB34" s="532"/>
      <c r="ALC34" s="530"/>
      <c r="ALD34" s="530"/>
      <c r="ALE34" s="531"/>
      <c r="ALF34" s="532"/>
      <c r="ALG34" s="533"/>
      <c r="ALH34" s="534"/>
      <c r="ALI34" s="535"/>
      <c r="ALJ34" s="536"/>
      <c r="ALK34" s="532"/>
      <c r="ALL34" s="530"/>
      <c r="ALM34" s="530"/>
      <c r="ALN34" s="531"/>
      <c r="ALO34" s="532"/>
      <c r="ALP34" s="533"/>
      <c r="ALQ34" s="534"/>
      <c r="ALR34" s="535"/>
      <c r="ALS34" s="536"/>
      <c r="ALT34" s="532"/>
      <c r="ALU34" s="530"/>
      <c r="ALV34" s="530"/>
      <c r="ALW34" s="531"/>
      <c r="ALX34" s="532"/>
      <c r="ALY34" s="533"/>
      <c r="ALZ34" s="534"/>
      <c r="AMA34" s="535"/>
      <c r="AMB34" s="536"/>
      <c r="AMC34" s="532"/>
      <c r="AMD34" s="530"/>
      <c r="AME34" s="530"/>
      <c r="AMF34" s="531"/>
      <c r="AMG34" s="532"/>
      <c r="AMH34" s="533"/>
      <c r="AMI34" s="534"/>
      <c r="AMJ34" s="535"/>
      <c r="AMK34" s="536"/>
      <c r="AML34" s="532"/>
      <c r="AMM34" s="530"/>
      <c r="AMN34" s="530"/>
      <c r="AMO34" s="531"/>
      <c r="AMP34" s="532"/>
      <c r="AMQ34" s="533"/>
      <c r="AMR34" s="534"/>
      <c r="AMS34" s="535"/>
      <c r="AMT34" s="536"/>
      <c r="AMU34" s="532"/>
      <c r="AMV34" s="530"/>
      <c r="AMW34" s="530"/>
      <c r="AMX34" s="531"/>
      <c r="AMY34" s="532"/>
      <c r="AMZ34" s="533"/>
      <c r="ANA34" s="534"/>
      <c r="ANB34" s="535"/>
      <c r="ANC34" s="536"/>
      <c r="AND34" s="532"/>
      <c r="ANE34" s="530"/>
      <c r="ANF34" s="530"/>
      <c r="ANG34" s="531"/>
      <c r="ANH34" s="532"/>
      <c r="ANI34" s="533"/>
      <c r="ANJ34" s="534"/>
      <c r="ANK34" s="535"/>
      <c r="ANL34" s="536"/>
      <c r="ANM34" s="532"/>
      <c r="ANN34" s="530"/>
      <c r="ANO34" s="530"/>
      <c r="ANP34" s="531"/>
      <c r="ANQ34" s="532"/>
      <c r="ANR34" s="533"/>
      <c r="ANS34" s="534"/>
      <c r="ANT34" s="535"/>
      <c r="ANU34" s="536"/>
      <c r="ANV34" s="532"/>
      <c r="ANW34" s="530"/>
      <c r="ANX34" s="530"/>
      <c r="ANY34" s="531"/>
      <c r="ANZ34" s="532"/>
      <c r="AOA34" s="533"/>
      <c r="AOB34" s="534"/>
      <c r="AOC34" s="535"/>
      <c r="AOD34" s="536"/>
      <c r="AOE34" s="532"/>
      <c r="AOF34" s="530"/>
      <c r="AOG34" s="530"/>
      <c r="AOH34" s="531"/>
      <c r="AOI34" s="532"/>
      <c r="AOJ34" s="533"/>
      <c r="AOK34" s="534"/>
      <c r="AOL34" s="535"/>
      <c r="AOM34" s="536"/>
      <c r="AON34" s="532"/>
      <c r="AOO34" s="530"/>
      <c r="AOP34" s="530"/>
      <c r="AOQ34" s="531"/>
      <c r="AOR34" s="532"/>
      <c r="AOS34" s="533"/>
      <c r="AOT34" s="534"/>
      <c r="AOU34" s="535"/>
      <c r="AOV34" s="536"/>
      <c r="AOW34" s="532"/>
      <c r="AOX34" s="530"/>
      <c r="AOY34" s="530"/>
      <c r="AOZ34" s="531"/>
      <c r="APA34" s="532"/>
      <c r="APB34" s="533"/>
      <c r="APC34" s="534"/>
      <c r="APD34" s="535"/>
      <c r="APE34" s="536"/>
      <c r="APF34" s="532"/>
      <c r="APG34" s="530"/>
      <c r="APH34" s="530"/>
      <c r="API34" s="531"/>
      <c r="APJ34" s="532"/>
      <c r="APK34" s="533"/>
      <c r="APL34" s="534"/>
      <c r="APM34" s="535"/>
      <c r="APN34" s="536"/>
      <c r="APO34" s="532"/>
      <c r="APP34" s="530"/>
      <c r="APQ34" s="530"/>
      <c r="APR34" s="531"/>
      <c r="APS34" s="532"/>
      <c r="APT34" s="533"/>
      <c r="APU34" s="534"/>
      <c r="APV34" s="535"/>
      <c r="APW34" s="536"/>
      <c r="APX34" s="532"/>
      <c r="APY34" s="530"/>
      <c r="APZ34" s="530"/>
      <c r="AQA34" s="531"/>
      <c r="AQB34" s="532"/>
      <c r="AQC34" s="533"/>
      <c r="AQD34" s="534"/>
      <c r="AQE34" s="535"/>
      <c r="AQF34" s="536"/>
      <c r="AQG34" s="532"/>
      <c r="AQH34" s="530"/>
      <c r="AQI34" s="530"/>
      <c r="AQJ34" s="531"/>
      <c r="AQK34" s="532"/>
      <c r="AQL34" s="533"/>
      <c r="AQM34" s="534"/>
      <c r="AQN34" s="535"/>
      <c r="AQO34" s="536"/>
      <c r="AQP34" s="532"/>
      <c r="AQQ34" s="530"/>
      <c r="AQR34" s="530"/>
      <c r="AQS34" s="531"/>
      <c r="AQT34" s="532"/>
      <c r="AQU34" s="533"/>
      <c r="AQV34" s="534"/>
      <c r="AQW34" s="535"/>
      <c r="AQX34" s="536"/>
      <c r="AQY34" s="532"/>
      <c r="AQZ34" s="530"/>
      <c r="ARA34" s="530"/>
      <c r="ARB34" s="531"/>
      <c r="ARC34" s="532"/>
      <c r="ARD34" s="533"/>
      <c r="ARE34" s="534"/>
      <c r="ARF34" s="535"/>
      <c r="ARG34" s="536"/>
      <c r="ARH34" s="532"/>
      <c r="ARI34" s="530"/>
      <c r="ARJ34" s="530"/>
      <c r="ARK34" s="531"/>
      <c r="ARL34" s="532"/>
      <c r="ARM34" s="533"/>
      <c r="ARN34" s="534"/>
      <c r="ARO34" s="535"/>
      <c r="ARP34" s="536"/>
      <c r="ARQ34" s="532"/>
      <c r="ARR34" s="530"/>
      <c r="ARS34" s="530"/>
      <c r="ART34" s="531"/>
      <c r="ARU34" s="532"/>
      <c r="ARV34" s="533"/>
      <c r="ARW34" s="534"/>
      <c r="ARX34" s="535"/>
      <c r="ARY34" s="536"/>
      <c r="ARZ34" s="532"/>
      <c r="ASA34" s="530"/>
      <c r="ASB34" s="530"/>
      <c r="ASC34" s="531"/>
      <c r="ASD34" s="532"/>
      <c r="ASE34" s="533"/>
      <c r="ASF34" s="534"/>
      <c r="ASG34" s="535"/>
      <c r="ASH34" s="536"/>
      <c r="ASI34" s="532"/>
      <c r="ASJ34" s="530"/>
      <c r="ASK34" s="530"/>
      <c r="ASL34" s="531"/>
      <c r="ASM34" s="532"/>
      <c r="ASN34" s="533"/>
      <c r="ASO34" s="534"/>
      <c r="ASP34" s="535"/>
      <c r="ASQ34" s="536"/>
      <c r="ASR34" s="532"/>
      <c r="ASS34" s="530"/>
      <c r="AST34" s="530"/>
      <c r="ASU34" s="531"/>
      <c r="ASV34" s="532"/>
      <c r="ASW34" s="533"/>
      <c r="ASX34" s="534"/>
      <c r="ASY34" s="535"/>
      <c r="ASZ34" s="536"/>
      <c r="ATA34" s="532"/>
      <c r="ATB34" s="530"/>
      <c r="ATC34" s="530"/>
      <c r="ATD34" s="531"/>
      <c r="ATE34" s="532"/>
      <c r="ATF34" s="533"/>
      <c r="ATG34" s="534"/>
      <c r="ATH34" s="535"/>
      <c r="ATI34" s="536"/>
      <c r="ATJ34" s="532"/>
      <c r="ATK34" s="530"/>
      <c r="ATL34" s="530"/>
      <c r="ATM34" s="531"/>
      <c r="ATN34" s="532"/>
      <c r="ATO34" s="533"/>
      <c r="ATP34" s="534"/>
      <c r="ATQ34" s="535"/>
      <c r="ATR34" s="536"/>
      <c r="ATS34" s="532"/>
      <c r="ATT34" s="530"/>
      <c r="ATU34" s="530"/>
      <c r="ATV34" s="531"/>
      <c r="ATW34" s="532"/>
      <c r="ATX34" s="533"/>
      <c r="ATY34" s="534"/>
      <c r="ATZ34" s="535"/>
      <c r="AUA34" s="536"/>
      <c r="AUB34" s="532"/>
      <c r="AUC34" s="530"/>
      <c r="AUD34" s="530"/>
      <c r="AUE34" s="531"/>
      <c r="AUF34" s="532"/>
      <c r="AUG34" s="533"/>
      <c r="AUH34" s="534"/>
      <c r="AUI34" s="535"/>
      <c r="AUJ34" s="536"/>
      <c r="AUK34" s="532"/>
      <c r="AUL34" s="530"/>
      <c r="AUM34" s="530"/>
      <c r="AUN34" s="531"/>
      <c r="AUO34" s="532"/>
      <c r="AUP34" s="533"/>
      <c r="AUQ34" s="534"/>
      <c r="AUR34" s="535"/>
      <c r="AUS34" s="536"/>
      <c r="AUT34" s="532"/>
      <c r="AUU34" s="530"/>
      <c r="AUV34" s="530"/>
      <c r="AUW34" s="531"/>
      <c r="AUX34" s="532"/>
      <c r="AUY34" s="533"/>
      <c r="AUZ34" s="534"/>
      <c r="AVA34" s="535"/>
      <c r="AVB34" s="536"/>
      <c r="AVC34" s="532"/>
      <c r="AVD34" s="530"/>
      <c r="AVE34" s="530"/>
      <c r="AVF34" s="531"/>
      <c r="AVG34" s="532"/>
      <c r="AVH34" s="533"/>
      <c r="AVI34" s="534"/>
      <c r="AVJ34" s="535"/>
      <c r="AVK34" s="536"/>
      <c r="AVL34" s="532"/>
      <c r="AVM34" s="530"/>
      <c r="AVN34" s="530"/>
      <c r="AVO34" s="531"/>
      <c r="AVP34" s="532"/>
      <c r="AVQ34" s="533"/>
      <c r="AVR34" s="534"/>
      <c r="AVS34" s="535"/>
      <c r="AVT34" s="536"/>
      <c r="AVU34" s="532"/>
      <c r="AVV34" s="530"/>
      <c r="AVW34" s="530"/>
      <c r="AVX34" s="531"/>
      <c r="AVY34" s="532"/>
      <c r="AVZ34" s="533"/>
      <c r="AWA34" s="534"/>
      <c r="AWB34" s="535"/>
      <c r="AWC34" s="536"/>
      <c r="AWD34" s="532"/>
      <c r="AWE34" s="530"/>
      <c r="AWF34" s="530"/>
      <c r="AWG34" s="531"/>
      <c r="AWH34" s="532"/>
      <c r="AWI34" s="533"/>
      <c r="AWJ34" s="534"/>
      <c r="AWK34" s="535"/>
      <c r="AWL34" s="536"/>
      <c r="AWM34" s="532"/>
      <c r="AWN34" s="530"/>
      <c r="AWO34" s="530"/>
      <c r="AWP34" s="531"/>
      <c r="AWQ34" s="532"/>
      <c r="AWR34" s="533"/>
      <c r="AWS34" s="534"/>
      <c r="AWT34" s="535"/>
      <c r="AWU34" s="536"/>
      <c r="AWV34" s="532"/>
      <c r="AWW34" s="530"/>
      <c r="AWX34" s="530"/>
      <c r="AWY34" s="531"/>
      <c r="AWZ34" s="532"/>
      <c r="AXA34" s="533"/>
      <c r="AXB34" s="534"/>
      <c r="AXC34" s="535"/>
      <c r="AXD34" s="536"/>
      <c r="AXE34" s="532"/>
      <c r="AXF34" s="530"/>
      <c r="AXG34" s="530"/>
      <c r="AXH34" s="531"/>
      <c r="AXI34" s="532"/>
      <c r="AXJ34" s="533"/>
      <c r="AXK34" s="534"/>
      <c r="AXL34" s="535"/>
      <c r="AXM34" s="536"/>
      <c r="AXN34" s="532"/>
      <c r="AXO34" s="530"/>
      <c r="AXP34" s="530"/>
      <c r="AXQ34" s="531"/>
      <c r="AXR34" s="532"/>
      <c r="AXS34" s="533"/>
      <c r="AXT34" s="534"/>
      <c r="AXU34" s="535"/>
      <c r="AXV34" s="536"/>
      <c r="AXW34" s="532"/>
      <c r="AXX34" s="530"/>
      <c r="AXY34" s="530"/>
      <c r="AXZ34" s="531"/>
      <c r="AYA34" s="532"/>
      <c r="AYB34" s="533"/>
      <c r="AYC34" s="534"/>
      <c r="AYD34" s="535"/>
      <c r="AYE34" s="536"/>
      <c r="AYF34" s="532"/>
      <c r="AYG34" s="530"/>
      <c r="AYH34" s="530"/>
      <c r="AYI34" s="531"/>
      <c r="AYJ34" s="532"/>
      <c r="AYK34" s="533"/>
      <c r="AYL34" s="534"/>
      <c r="AYM34" s="535"/>
      <c r="AYN34" s="536"/>
      <c r="AYO34" s="532"/>
      <c r="AYP34" s="530"/>
      <c r="AYQ34" s="530"/>
      <c r="AYR34" s="531"/>
      <c r="AYS34" s="532"/>
      <c r="AYT34" s="533"/>
      <c r="AYU34" s="534"/>
      <c r="AYV34" s="535"/>
      <c r="AYW34" s="536"/>
      <c r="AYX34" s="532"/>
      <c r="AYY34" s="530"/>
      <c r="AYZ34" s="530"/>
      <c r="AZA34" s="531"/>
      <c r="AZB34" s="532"/>
      <c r="AZC34" s="533"/>
      <c r="AZD34" s="534"/>
      <c r="AZE34" s="535"/>
      <c r="AZF34" s="536"/>
      <c r="AZG34" s="532"/>
      <c r="AZH34" s="530"/>
      <c r="AZI34" s="530"/>
      <c r="AZJ34" s="531"/>
      <c r="AZK34" s="532"/>
      <c r="AZL34" s="533"/>
      <c r="AZM34" s="534"/>
      <c r="AZN34" s="535"/>
      <c r="AZO34" s="536"/>
      <c r="AZP34" s="532"/>
      <c r="AZQ34" s="530"/>
      <c r="AZR34" s="530"/>
      <c r="AZS34" s="531"/>
      <c r="AZT34" s="532"/>
      <c r="AZU34" s="533"/>
      <c r="AZV34" s="534"/>
      <c r="AZW34" s="535"/>
      <c r="AZX34" s="536"/>
      <c r="AZY34" s="532"/>
      <c r="AZZ34" s="530"/>
      <c r="BAA34" s="530"/>
      <c r="BAB34" s="531"/>
      <c r="BAC34" s="532"/>
      <c r="BAD34" s="533"/>
      <c r="BAE34" s="534"/>
      <c r="BAF34" s="535"/>
      <c r="BAG34" s="536"/>
      <c r="BAH34" s="532"/>
      <c r="BAI34" s="530"/>
      <c r="BAJ34" s="530"/>
      <c r="BAK34" s="531"/>
      <c r="BAL34" s="532"/>
      <c r="BAM34" s="533"/>
      <c r="BAN34" s="534"/>
      <c r="BAO34" s="535"/>
      <c r="BAP34" s="536"/>
      <c r="BAQ34" s="532"/>
      <c r="BAR34" s="530"/>
      <c r="BAS34" s="530"/>
      <c r="BAT34" s="531"/>
      <c r="BAU34" s="532"/>
      <c r="BAV34" s="533"/>
      <c r="BAW34" s="534"/>
      <c r="BAX34" s="535"/>
      <c r="BAY34" s="536"/>
      <c r="BAZ34" s="532"/>
      <c r="BBA34" s="530"/>
      <c r="BBB34" s="530"/>
      <c r="BBC34" s="531"/>
      <c r="BBD34" s="532"/>
      <c r="BBE34" s="533"/>
      <c r="BBF34" s="534"/>
      <c r="BBG34" s="535"/>
      <c r="BBH34" s="536"/>
      <c r="BBI34" s="532"/>
      <c r="BBJ34" s="530"/>
      <c r="BBK34" s="530"/>
      <c r="BBL34" s="531"/>
      <c r="BBM34" s="532"/>
      <c r="BBN34" s="533"/>
      <c r="BBO34" s="534"/>
      <c r="BBP34" s="535"/>
      <c r="BBQ34" s="536"/>
      <c r="BBR34" s="532"/>
      <c r="BBS34" s="530"/>
      <c r="BBT34" s="530"/>
      <c r="BBU34" s="531"/>
      <c r="BBV34" s="532"/>
      <c r="BBW34" s="533"/>
      <c r="BBX34" s="534"/>
      <c r="BBY34" s="535"/>
      <c r="BBZ34" s="536"/>
      <c r="BCA34" s="532"/>
      <c r="BCB34" s="530"/>
      <c r="BCC34" s="530"/>
      <c r="BCD34" s="531"/>
      <c r="BCE34" s="532"/>
      <c r="BCF34" s="533"/>
      <c r="BCG34" s="534"/>
      <c r="BCH34" s="535"/>
      <c r="BCI34" s="536"/>
      <c r="BCJ34" s="532"/>
      <c r="BCK34" s="530"/>
      <c r="BCL34" s="530"/>
      <c r="BCM34" s="531"/>
      <c r="BCN34" s="532"/>
      <c r="BCO34" s="533"/>
      <c r="BCP34" s="534"/>
      <c r="BCQ34" s="535"/>
      <c r="BCR34" s="536"/>
      <c r="BCS34" s="532"/>
      <c r="BCT34" s="530"/>
      <c r="BCU34" s="530"/>
      <c r="BCV34" s="531"/>
      <c r="BCW34" s="532"/>
      <c r="BCX34" s="533"/>
      <c r="BCY34" s="534"/>
      <c r="BCZ34" s="535"/>
      <c r="BDA34" s="536"/>
      <c r="BDB34" s="532"/>
      <c r="BDC34" s="530"/>
      <c r="BDD34" s="530"/>
      <c r="BDE34" s="531"/>
      <c r="BDF34" s="532"/>
      <c r="BDG34" s="533"/>
      <c r="BDH34" s="534"/>
      <c r="BDI34" s="535"/>
      <c r="BDJ34" s="536"/>
      <c r="BDK34" s="532"/>
      <c r="BDL34" s="530"/>
      <c r="BDM34" s="530"/>
      <c r="BDN34" s="531"/>
      <c r="BDO34" s="532"/>
      <c r="BDP34" s="533"/>
      <c r="BDQ34" s="534"/>
      <c r="BDR34" s="535"/>
      <c r="BDS34" s="536"/>
      <c r="BDT34" s="532"/>
      <c r="BDU34" s="530"/>
      <c r="BDV34" s="530"/>
      <c r="BDW34" s="531"/>
      <c r="BDX34" s="532"/>
      <c r="BDY34" s="533"/>
      <c r="BDZ34" s="534"/>
      <c r="BEA34" s="535"/>
      <c r="BEB34" s="536"/>
      <c r="BEC34" s="532"/>
      <c r="BED34" s="530"/>
      <c r="BEE34" s="530"/>
      <c r="BEF34" s="531"/>
      <c r="BEG34" s="532"/>
      <c r="BEH34" s="533"/>
      <c r="BEI34" s="534"/>
      <c r="BEJ34" s="535"/>
      <c r="BEK34" s="536"/>
      <c r="BEL34" s="532"/>
      <c r="BEM34" s="530"/>
      <c r="BEN34" s="530"/>
      <c r="BEO34" s="531"/>
      <c r="BEP34" s="532"/>
      <c r="BEQ34" s="533"/>
      <c r="BER34" s="534"/>
      <c r="BES34" s="535"/>
      <c r="BET34" s="536"/>
      <c r="BEU34" s="532"/>
      <c r="BEV34" s="530"/>
      <c r="BEW34" s="530"/>
      <c r="BEX34" s="531"/>
      <c r="BEY34" s="532"/>
      <c r="BEZ34" s="533"/>
      <c r="BFA34" s="534"/>
      <c r="BFB34" s="535"/>
      <c r="BFC34" s="536"/>
      <c r="BFD34" s="532"/>
      <c r="BFE34" s="530"/>
      <c r="BFF34" s="530"/>
      <c r="BFG34" s="531"/>
      <c r="BFH34" s="532"/>
      <c r="BFI34" s="533"/>
      <c r="BFJ34" s="534"/>
      <c r="BFK34" s="535"/>
      <c r="BFL34" s="536"/>
      <c r="BFM34" s="532"/>
      <c r="BFN34" s="530"/>
      <c r="BFO34" s="530"/>
      <c r="BFP34" s="531"/>
      <c r="BFQ34" s="532"/>
      <c r="BFR34" s="533"/>
      <c r="BFS34" s="534"/>
      <c r="BFT34" s="535"/>
      <c r="BFU34" s="536"/>
      <c r="BFV34" s="532"/>
      <c r="BFW34" s="530"/>
      <c r="BFX34" s="530"/>
      <c r="BFY34" s="531"/>
      <c r="BFZ34" s="532"/>
      <c r="BGA34" s="533"/>
      <c r="BGB34" s="534"/>
      <c r="BGC34" s="535"/>
      <c r="BGD34" s="536"/>
      <c r="BGE34" s="532"/>
      <c r="BGF34" s="530"/>
      <c r="BGG34" s="530"/>
      <c r="BGH34" s="531"/>
      <c r="BGI34" s="532"/>
      <c r="BGJ34" s="533"/>
      <c r="BGK34" s="534"/>
      <c r="BGL34" s="535"/>
      <c r="BGM34" s="536"/>
      <c r="BGN34" s="532"/>
      <c r="BGO34" s="530"/>
      <c r="BGP34" s="530"/>
      <c r="BGQ34" s="531"/>
      <c r="BGR34" s="532"/>
      <c r="BGS34" s="533"/>
      <c r="BGT34" s="534"/>
      <c r="BGU34" s="535"/>
      <c r="BGV34" s="536"/>
      <c r="BGW34" s="532"/>
      <c r="BGX34" s="530"/>
      <c r="BGY34" s="530"/>
      <c r="BGZ34" s="531"/>
      <c r="BHA34" s="532"/>
      <c r="BHB34" s="533"/>
      <c r="BHC34" s="534"/>
      <c r="BHD34" s="535"/>
      <c r="BHE34" s="536"/>
      <c r="BHF34" s="532"/>
      <c r="BHG34" s="530"/>
      <c r="BHH34" s="530"/>
      <c r="BHI34" s="531"/>
      <c r="BHJ34" s="532"/>
      <c r="BHK34" s="533"/>
      <c r="BHL34" s="534"/>
      <c r="BHM34" s="535"/>
      <c r="BHN34" s="536"/>
      <c r="BHO34" s="532"/>
      <c r="BHP34" s="530"/>
      <c r="BHQ34" s="530"/>
      <c r="BHR34" s="531"/>
      <c r="BHS34" s="532"/>
      <c r="BHT34" s="533"/>
      <c r="BHU34" s="534"/>
      <c r="BHV34" s="535"/>
      <c r="BHW34" s="536"/>
      <c r="BHX34" s="532"/>
      <c r="BHY34" s="530"/>
      <c r="BHZ34" s="530"/>
      <c r="BIA34" s="531"/>
      <c r="BIB34" s="532"/>
      <c r="BIC34" s="533"/>
      <c r="BID34" s="534"/>
      <c r="BIE34" s="535"/>
      <c r="BIF34" s="536"/>
      <c r="BIG34" s="532"/>
      <c r="BIH34" s="530"/>
      <c r="BII34" s="530"/>
      <c r="BIJ34" s="531"/>
      <c r="BIK34" s="532"/>
      <c r="BIL34" s="533"/>
      <c r="BIM34" s="534"/>
      <c r="BIN34" s="535"/>
      <c r="BIO34" s="536"/>
      <c r="BIP34" s="532"/>
      <c r="BIQ34" s="530"/>
      <c r="BIR34" s="530"/>
      <c r="BIS34" s="531"/>
      <c r="BIT34" s="532"/>
      <c r="BIU34" s="533"/>
      <c r="BIV34" s="534"/>
      <c r="BIW34" s="535"/>
      <c r="BIX34" s="536"/>
      <c r="BIY34" s="532"/>
      <c r="BIZ34" s="530"/>
      <c r="BJA34" s="530"/>
      <c r="BJB34" s="531"/>
      <c r="BJC34" s="532"/>
      <c r="BJD34" s="533"/>
      <c r="BJE34" s="534"/>
      <c r="BJF34" s="535"/>
      <c r="BJG34" s="536"/>
      <c r="BJH34" s="532"/>
      <c r="BJI34" s="530"/>
      <c r="BJJ34" s="530"/>
      <c r="BJK34" s="531"/>
      <c r="BJL34" s="532"/>
      <c r="BJM34" s="533"/>
      <c r="BJN34" s="534"/>
      <c r="BJO34" s="535"/>
      <c r="BJP34" s="536"/>
      <c r="BJQ34" s="532"/>
      <c r="BJR34" s="530"/>
      <c r="BJS34" s="530"/>
      <c r="BJT34" s="531"/>
      <c r="BJU34" s="532"/>
      <c r="BJV34" s="533"/>
      <c r="BJW34" s="534"/>
      <c r="BJX34" s="535"/>
      <c r="BJY34" s="536"/>
      <c r="BJZ34" s="532"/>
      <c r="BKA34" s="530"/>
      <c r="BKB34" s="530"/>
      <c r="BKC34" s="531"/>
      <c r="BKD34" s="532"/>
      <c r="BKE34" s="533"/>
      <c r="BKF34" s="534"/>
      <c r="BKG34" s="535"/>
      <c r="BKH34" s="536"/>
      <c r="BKI34" s="532"/>
      <c r="BKJ34" s="530"/>
      <c r="BKK34" s="530"/>
      <c r="BKL34" s="531"/>
      <c r="BKM34" s="532"/>
      <c r="BKN34" s="533"/>
      <c r="BKO34" s="534"/>
      <c r="BKP34" s="535"/>
      <c r="BKQ34" s="536"/>
      <c r="BKR34" s="532"/>
      <c r="BKS34" s="530"/>
      <c r="BKT34" s="530"/>
      <c r="BKU34" s="531"/>
      <c r="BKV34" s="532"/>
      <c r="BKW34" s="533"/>
      <c r="BKX34" s="534"/>
      <c r="BKY34" s="535"/>
      <c r="BKZ34" s="536"/>
      <c r="BLA34" s="532"/>
      <c r="BLB34" s="530"/>
      <c r="BLC34" s="530"/>
      <c r="BLD34" s="531"/>
      <c r="BLE34" s="532"/>
      <c r="BLF34" s="533"/>
      <c r="BLG34" s="534"/>
      <c r="BLH34" s="535"/>
      <c r="BLI34" s="536"/>
      <c r="BLJ34" s="532"/>
      <c r="BLK34" s="530"/>
      <c r="BLL34" s="530"/>
      <c r="BLM34" s="531"/>
      <c r="BLN34" s="532"/>
      <c r="BLO34" s="533"/>
      <c r="BLP34" s="534"/>
      <c r="BLQ34" s="535"/>
      <c r="BLR34" s="536"/>
      <c r="BLS34" s="532"/>
      <c r="BLT34" s="530"/>
      <c r="BLU34" s="530"/>
      <c r="BLV34" s="531"/>
      <c r="BLW34" s="532"/>
      <c r="BLX34" s="533"/>
      <c r="BLY34" s="534"/>
      <c r="BLZ34" s="535"/>
      <c r="BMA34" s="536"/>
      <c r="BMB34" s="532"/>
      <c r="BMC34" s="530"/>
      <c r="BMD34" s="530"/>
      <c r="BME34" s="531"/>
      <c r="BMF34" s="532"/>
      <c r="BMG34" s="533"/>
      <c r="BMH34" s="534"/>
      <c r="BMI34" s="535"/>
      <c r="BMJ34" s="536"/>
      <c r="BMK34" s="532"/>
      <c r="BML34" s="530"/>
      <c r="BMM34" s="530"/>
      <c r="BMN34" s="531"/>
      <c r="BMO34" s="532"/>
      <c r="BMP34" s="533"/>
      <c r="BMQ34" s="534"/>
      <c r="BMR34" s="535"/>
      <c r="BMS34" s="536"/>
      <c r="BMT34" s="532"/>
      <c r="BMU34" s="530"/>
      <c r="BMV34" s="530"/>
      <c r="BMW34" s="531"/>
      <c r="BMX34" s="532"/>
      <c r="BMY34" s="533"/>
      <c r="BMZ34" s="534"/>
      <c r="BNA34" s="535"/>
      <c r="BNB34" s="536"/>
      <c r="BNC34" s="532"/>
      <c r="BND34" s="530"/>
      <c r="BNE34" s="530"/>
      <c r="BNF34" s="531"/>
      <c r="BNG34" s="532"/>
      <c r="BNH34" s="533"/>
      <c r="BNI34" s="534"/>
      <c r="BNJ34" s="535"/>
      <c r="BNK34" s="536"/>
      <c r="BNL34" s="532"/>
      <c r="BNM34" s="530"/>
      <c r="BNN34" s="530"/>
      <c r="BNO34" s="531"/>
      <c r="BNP34" s="532"/>
      <c r="BNQ34" s="533"/>
      <c r="BNR34" s="534"/>
      <c r="BNS34" s="535"/>
      <c r="BNT34" s="536"/>
      <c r="BNU34" s="532"/>
      <c r="BNV34" s="530"/>
      <c r="BNW34" s="530"/>
      <c r="BNX34" s="531"/>
      <c r="BNY34" s="532"/>
      <c r="BNZ34" s="533"/>
      <c r="BOA34" s="534"/>
      <c r="BOB34" s="535"/>
      <c r="BOC34" s="536"/>
      <c r="BOD34" s="532"/>
      <c r="BOE34" s="530"/>
      <c r="BOF34" s="530"/>
      <c r="BOG34" s="531"/>
      <c r="BOH34" s="532"/>
      <c r="BOI34" s="533"/>
      <c r="BOJ34" s="534"/>
      <c r="BOK34" s="535"/>
      <c r="BOL34" s="536"/>
      <c r="BOM34" s="532"/>
      <c r="BON34" s="530"/>
      <c r="BOO34" s="530"/>
      <c r="BOP34" s="531"/>
      <c r="BOQ34" s="532"/>
      <c r="BOR34" s="533"/>
      <c r="BOS34" s="534"/>
      <c r="BOT34" s="535"/>
      <c r="BOU34" s="536"/>
      <c r="BOV34" s="532"/>
      <c r="BOW34" s="530"/>
      <c r="BOX34" s="530"/>
      <c r="BOY34" s="531"/>
      <c r="BOZ34" s="532"/>
      <c r="BPA34" s="533"/>
      <c r="BPB34" s="534"/>
      <c r="BPC34" s="535"/>
      <c r="BPD34" s="536"/>
      <c r="BPE34" s="532"/>
      <c r="BPF34" s="530"/>
      <c r="BPG34" s="530"/>
      <c r="BPH34" s="531"/>
      <c r="BPI34" s="532"/>
      <c r="BPJ34" s="533"/>
      <c r="BPK34" s="534"/>
      <c r="BPL34" s="535"/>
      <c r="BPM34" s="536"/>
      <c r="BPN34" s="532"/>
      <c r="BPO34" s="530"/>
      <c r="BPP34" s="530"/>
      <c r="BPQ34" s="531"/>
      <c r="BPR34" s="532"/>
      <c r="BPS34" s="533"/>
      <c r="BPT34" s="534"/>
      <c r="BPU34" s="535"/>
      <c r="BPV34" s="536"/>
      <c r="BPW34" s="532"/>
      <c r="BPX34" s="530"/>
      <c r="BPY34" s="530"/>
      <c r="BPZ34" s="531"/>
      <c r="BQA34" s="532"/>
      <c r="BQB34" s="533"/>
      <c r="BQC34" s="534"/>
      <c r="BQD34" s="535"/>
      <c r="BQE34" s="536"/>
      <c r="BQF34" s="532"/>
      <c r="BQG34" s="530"/>
      <c r="BQH34" s="530"/>
      <c r="BQI34" s="531"/>
      <c r="BQJ34" s="532"/>
      <c r="BQK34" s="533"/>
      <c r="BQL34" s="534"/>
      <c r="BQM34" s="535"/>
      <c r="BQN34" s="536"/>
      <c r="BQO34" s="532"/>
      <c r="BQP34" s="530"/>
      <c r="BQQ34" s="530"/>
      <c r="BQR34" s="531"/>
      <c r="BQS34" s="532"/>
      <c r="BQT34" s="533"/>
      <c r="BQU34" s="534"/>
      <c r="BQV34" s="535"/>
      <c r="BQW34" s="536"/>
      <c r="BQX34" s="532"/>
      <c r="BQY34" s="530"/>
      <c r="BQZ34" s="530"/>
      <c r="BRA34" s="531"/>
      <c r="BRB34" s="532"/>
      <c r="BRC34" s="533"/>
      <c r="BRD34" s="534"/>
      <c r="BRE34" s="535"/>
      <c r="BRF34" s="536"/>
      <c r="BRG34" s="532"/>
      <c r="BRH34" s="530"/>
      <c r="BRI34" s="530"/>
      <c r="BRJ34" s="531"/>
      <c r="BRK34" s="532"/>
      <c r="BRL34" s="533"/>
      <c r="BRM34" s="534"/>
      <c r="BRN34" s="535"/>
      <c r="BRO34" s="536"/>
      <c r="BRP34" s="532"/>
      <c r="BRQ34" s="530"/>
      <c r="BRR34" s="530"/>
      <c r="BRS34" s="531"/>
      <c r="BRT34" s="532"/>
      <c r="BRU34" s="533"/>
      <c r="BRV34" s="534"/>
      <c r="BRW34" s="535"/>
      <c r="BRX34" s="536"/>
      <c r="BRY34" s="532"/>
      <c r="BRZ34" s="530"/>
      <c r="BSA34" s="530"/>
      <c r="BSB34" s="531"/>
      <c r="BSC34" s="532"/>
      <c r="BSD34" s="533"/>
      <c r="BSE34" s="534"/>
      <c r="BSF34" s="535"/>
      <c r="BSG34" s="536"/>
      <c r="BSH34" s="532"/>
      <c r="BSI34" s="530"/>
      <c r="BSJ34" s="530"/>
      <c r="BSK34" s="531"/>
      <c r="BSL34" s="532"/>
      <c r="BSM34" s="533"/>
      <c r="BSN34" s="534"/>
      <c r="BSO34" s="535"/>
      <c r="BSP34" s="536"/>
      <c r="BSQ34" s="532"/>
      <c r="BSR34" s="530"/>
      <c r="BSS34" s="530"/>
      <c r="BST34" s="531"/>
      <c r="BSU34" s="532"/>
      <c r="BSV34" s="533"/>
      <c r="BSW34" s="534"/>
      <c r="BSX34" s="535"/>
      <c r="BSY34" s="536"/>
      <c r="BSZ34" s="532"/>
      <c r="BTA34" s="530"/>
      <c r="BTB34" s="530"/>
      <c r="BTC34" s="531"/>
      <c r="BTD34" s="532"/>
      <c r="BTE34" s="533"/>
      <c r="BTF34" s="534"/>
      <c r="BTG34" s="535"/>
      <c r="BTH34" s="536"/>
      <c r="BTI34" s="532"/>
      <c r="BTJ34" s="530"/>
      <c r="BTK34" s="530"/>
      <c r="BTL34" s="531"/>
      <c r="BTM34" s="532"/>
      <c r="BTN34" s="533"/>
      <c r="BTO34" s="534"/>
      <c r="BTP34" s="535"/>
      <c r="BTQ34" s="536"/>
      <c r="BTR34" s="532"/>
      <c r="BTS34" s="530"/>
      <c r="BTT34" s="530"/>
      <c r="BTU34" s="531"/>
      <c r="BTV34" s="532"/>
      <c r="BTW34" s="533"/>
      <c r="BTX34" s="534"/>
      <c r="BTY34" s="535"/>
      <c r="BTZ34" s="536"/>
      <c r="BUA34" s="532"/>
      <c r="BUB34" s="530"/>
      <c r="BUC34" s="530"/>
      <c r="BUD34" s="531"/>
      <c r="BUE34" s="532"/>
      <c r="BUF34" s="533"/>
      <c r="BUG34" s="534"/>
      <c r="BUH34" s="535"/>
      <c r="BUI34" s="536"/>
      <c r="BUJ34" s="532"/>
      <c r="BUK34" s="530"/>
      <c r="BUL34" s="530"/>
      <c r="BUM34" s="531"/>
      <c r="BUN34" s="532"/>
      <c r="BUO34" s="533"/>
      <c r="BUP34" s="534"/>
      <c r="BUQ34" s="535"/>
      <c r="BUR34" s="536"/>
      <c r="BUS34" s="532"/>
      <c r="BUT34" s="530"/>
      <c r="BUU34" s="530"/>
      <c r="BUV34" s="531"/>
      <c r="BUW34" s="532"/>
      <c r="BUX34" s="533"/>
      <c r="BUY34" s="534"/>
      <c r="BUZ34" s="535"/>
      <c r="BVA34" s="536"/>
      <c r="BVB34" s="532"/>
      <c r="BVC34" s="530"/>
      <c r="BVD34" s="530"/>
      <c r="BVE34" s="531"/>
      <c r="BVF34" s="532"/>
      <c r="BVG34" s="533"/>
      <c r="BVH34" s="534"/>
      <c r="BVI34" s="535"/>
      <c r="BVJ34" s="536"/>
      <c r="BVK34" s="532"/>
      <c r="BVL34" s="530"/>
      <c r="BVM34" s="530"/>
      <c r="BVN34" s="531"/>
      <c r="BVO34" s="532"/>
      <c r="BVP34" s="533"/>
      <c r="BVQ34" s="534"/>
      <c r="BVR34" s="535"/>
      <c r="BVS34" s="536"/>
      <c r="BVT34" s="532"/>
      <c r="BVU34" s="530"/>
      <c r="BVV34" s="530"/>
      <c r="BVW34" s="531"/>
      <c r="BVX34" s="532"/>
      <c r="BVY34" s="533"/>
      <c r="BVZ34" s="534"/>
      <c r="BWA34" s="535"/>
      <c r="BWB34" s="536"/>
      <c r="BWC34" s="532"/>
      <c r="BWD34" s="530"/>
      <c r="BWE34" s="530"/>
      <c r="BWF34" s="531"/>
      <c r="BWG34" s="532"/>
      <c r="BWH34" s="533"/>
      <c r="BWI34" s="534"/>
      <c r="BWJ34" s="535"/>
      <c r="BWK34" s="536"/>
      <c r="BWL34" s="532"/>
      <c r="BWM34" s="530"/>
      <c r="BWN34" s="530"/>
      <c r="BWO34" s="531"/>
      <c r="BWP34" s="532"/>
      <c r="BWQ34" s="533"/>
      <c r="BWR34" s="534"/>
      <c r="BWS34" s="535"/>
      <c r="BWT34" s="536"/>
      <c r="BWU34" s="532"/>
      <c r="BWV34" s="530"/>
      <c r="BWW34" s="530"/>
      <c r="BWX34" s="531"/>
      <c r="BWY34" s="532"/>
      <c r="BWZ34" s="533"/>
      <c r="BXA34" s="534"/>
      <c r="BXB34" s="535"/>
      <c r="BXC34" s="536"/>
      <c r="BXD34" s="532"/>
      <c r="BXE34" s="530"/>
      <c r="BXF34" s="530"/>
      <c r="BXG34" s="531"/>
      <c r="BXH34" s="532"/>
      <c r="BXI34" s="533"/>
      <c r="BXJ34" s="534"/>
      <c r="BXK34" s="535"/>
      <c r="BXL34" s="536"/>
      <c r="BXM34" s="532"/>
      <c r="BXN34" s="530"/>
      <c r="BXO34" s="530"/>
      <c r="BXP34" s="531"/>
      <c r="BXQ34" s="532"/>
      <c r="BXR34" s="533"/>
      <c r="BXS34" s="534"/>
      <c r="BXT34" s="535"/>
      <c r="BXU34" s="536"/>
      <c r="BXV34" s="532"/>
      <c r="BXW34" s="530"/>
      <c r="BXX34" s="530"/>
      <c r="BXY34" s="531"/>
      <c r="BXZ34" s="532"/>
      <c r="BYA34" s="533"/>
      <c r="BYB34" s="534"/>
      <c r="BYC34" s="535"/>
      <c r="BYD34" s="536"/>
      <c r="BYE34" s="532"/>
      <c r="BYF34" s="530"/>
      <c r="BYG34" s="530"/>
      <c r="BYH34" s="531"/>
      <c r="BYI34" s="532"/>
      <c r="BYJ34" s="533"/>
      <c r="BYK34" s="534"/>
      <c r="BYL34" s="535"/>
      <c r="BYM34" s="536"/>
      <c r="BYN34" s="532"/>
      <c r="BYO34" s="530"/>
      <c r="BYP34" s="530"/>
      <c r="BYQ34" s="531"/>
      <c r="BYR34" s="532"/>
      <c r="BYS34" s="533"/>
      <c r="BYT34" s="534"/>
      <c r="BYU34" s="535"/>
      <c r="BYV34" s="536"/>
      <c r="BYW34" s="532"/>
      <c r="BYX34" s="530"/>
      <c r="BYY34" s="530"/>
      <c r="BYZ34" s="531"/>
      <c r="BZA34" s="532"/>
      <c r="BZB34" s="533"/>
      <c r="BZC34" s="534"/>
      <c r="BZD34" s="535"/>
      <c r="BZE34" s="536"/>
      <c r="BZF34" s="532"/>
      <c r="BZG34" s="530"/>
      <c r="BZH34" s="530"/>
      <c r="BZI34" s="531"/>
      <c r="BZJ34" s="532"/>
      <c r="BZK34" s="533"/>
      <c r="BZL34" s="534"/>
      <c r="BZM34" s="535"/>
      <c r="BZN34" s="536"/>
      <c r="BZO34" s="532"/>
      <c r="BZP34" s="530"/>
      <c r="BZQ34" s="530"/>
      <c r="BZR34" s="531"/>
      <c r="BZS34" s="532"/>
      <c r="BZT34" s="533"/>
      <c r="BZU34" s="534"/>
      <c r="BZV34" s="535"/>
      <c r="BZW34" s="536"/>
      <c r="BZX34" s="532"/>
      <c r="BZY34" s="530"/>
      <c r="BZZ34" s="530"/>
      <c r="CAA34" s="531"/>
      <c r="CAB34" s="532"/>
      <c r="CAC34" s="533"/>
      <c r="CAD34" s="534"/>
      <c r="CAE34" s="535"/>
      <c r="CAF34" s="536"/>
      <c r="CAG34" s="532"/>
      <c r="CAH34" s="530"/>
      <c r="CAI34" s="530"/>
      <c r="CAJ34" s="531"/>
      <c r="CAK34" s="532"/>
      <c r="CAL34" s="533"/>
      <c r="CAM34" s="534"/>
      <c r="CAN34" s="535"/>
      <c r="CAO34" s="536"/>
      <c r="CAP34" s="532"/>
      <c r="CAQ34" s="530"/>
      <c r="CAR34" s="530"/>
      <c r="CAS34" s="531"/>
      <c r="CAT34" s="532"/>
      <c r="CAU34" s="533"/>
      <c r="CAV34" s="534"/>
      <c r="CAW34" s="535"/>
      <c r="CAX34" s="536"/>
      <c r="CAY34" s="532"/>
      <c r="CAZ34" s="530"/>
      <c r="CBA34" s="530"/>
      <c r="CBB34" s="531"/>
      <c r="CBC34" s="532"/>
      <c r="CBD34" s="533"/>
      <c r="CBE34" s="534"/>
      <c r="CBF34" s="535"/>
      <c r="CBG34" s="536"/>
      <c r="CBH34" s="532"/>
      <c r="CBI34" s="530"/>
      <c r="CBJ34" s="530"/>
      <c r="CBK34" s="531"/>
      <c r="CBL34" s="532"/>
      <c r="CBM34" s="533"/>
      <c r="CBN34" s="534"/>
      <c r="CBO34" s="535"/>
      <c r="CBP34" s="536"/>
      <c r="CBQ34" s="532"/>
      <c r="CBR34" s="530"/>
      <c r="CBS34" s="530"/>
      <c r="CBT34" s="531"/>
      <c r="CBU34" s="532"/>
      <c r="CBV34" s="533"/>
      <c r="CBW34" s="534"/>
      <c r="CBX34" s="535"/>
      <c r="CBY34" s="536"/>
      <c r="CBZ34" s="532"/>
      <c r="CCA34" s="530"/>
      <c r="CCB34" s="530"/>
      <c r="CCC34" s="531"/>
      <c r="CCD34" s="532"/>
      <c r="CCE34" s="533"/>
      <c r="CCF34" s="534"/>
      <c r="CCG34" s="535"/>
      <c r="CCH34" s="536"/>
      <c r="CCI34" s="532"/>
      <c r="CCJ34" s="530"/>
      <c r="CCK34" s="530"/>
      <c r="CCL34" s="531"/>
      <c r="CCM34" s="532"/>
      <c r="CCN34" s="533"/>
      <c r="CCO34" s="534"/>
      <c r="CCP34" s="535"/>
      <c r="CCQ34" s="536"/>
      <c r="CCR34" s="532"/>
      <c r="CCS34" s="530"/>
      <c r="CCT34" s="530"/>
      <c r="CCU34" s="531"/>
      <c r="CCV34" s="532"/>
      <c r="CCW34" s="533"/>
      <c r="CCX34" s="534"/>
      <c r="CCY34" s="535"/>
      <c r="CCZ34" s="536"/>
      <c r="CDA34" s="532"/>
      <c r="CDB34" s="530"/>
      <c r="CDC34" s="530"/>
      <c r="CDD34" s="531"/>
      <c r="CDE34" s="532"/>
      <c r="CDF34" s="533"/>
      <c r="CDG34" s="534"/>
      <c r="CDH34" s="535"/>
      <c r="CDI34" s="536"/>
      <c r="CDJ34" s="532"/>
      <c r="CDK34" s="530"/>
      <c r="CDL34" s="530"/>
      <c r="CDM34" s="531"/>
      <c r="CDN34" s="532"/>
      <c r="CDO34" s="533"/>
      <c r="CDP34" s="534"/>
      <c r="CDQ34" s="535"/>
      <c r="CDR34" s="536"/>
      <c r="CDS34" s="532"/>
      <c r="CDT34" s="530"/>
      <c r="CDU34" s="530"/>
      <c r="CDV34" s="531"/>
      <c r="CDW34" s="532"/>
      <c r="CDX34" s="533"/>
      <c r="CDY34" s="534"/>
      <c r="CDZ34" s="535"/>
      <c r="CEA34" s="536"/>
      <c r="CEB34" s="532"/>
      <c r="CEC34" s="530"/>
      <c r="CED34" s="530"/>
      <c r="CEE34" s="531"/>
      <c r="CEF34" s="532"/>
      <c r="CEG34" s="533"/>
      <c r="CEH34" s="534"/>
      <c r="CEI34" s="535"/>
      <c r="CEJ34" s="536"/>
      <c r="CEK34" s="532"/>
      <c r="CEL34" s="530"/>
      <c r="CEM34" s="530"/>
      <c r="CEN34" s="531"/>
      <c r="CEO34" s="532"/>
      <c r="CEP34" s="533"/>
      <c r="CEQ34" s="534"/>
      <c r="CER34" s="535"/>
      <c r="CES34" s="536"/>
      <c r="CET34" s="532"/>
      <c r="CEU34" s="530"/>
      <c r="CEV34" s="530"/>
      <c r="CEW34" s="531"/>
      <c r="CEX34" s="532"/>
      <c r="CEY34" s="533"/>
      <c r="CEZ34" s="534"/>
      <c r="CFA34" s="535"/>
      <c r="CFB34" s="536"/>
      <c r="CFC34" s="532"/>
      <c r="CFD34" s="530"/>
      <c r="CFE34" s="530"/>
      <c r="CFF34" s="531"/>
      <c r="CFG34" s="532"/>
      <c r="CFH34" s="533"/>
      <c r="CFI34" s="534"/>
      <c r="CFJ34" s="535"/>
      <c r="CFK34" s="536"/>
      <c r="CFL34" s="532"/>
      <c r="CFM34" s="530"/>
      <c r="CFN34" s="530"/>
      <c r="CFO34" s="531"/>
      <c r="CFP34" s="532"/>
      <c r="CFQ34" s="533"/>
      <c r="CFR34" s="534"/>
      <c r="CFS34" s="535"/>
      <c r="CFT34" s="536"/>
      <c r="CFU34" s="532"/>
      <c r="CFV34" s="530"/>
      <c r="CFW34" s="530"/>
      <c r="CFX34" s="531"/>
      <c r="CFY34" s="532"/>
      <c r="CFZ34" s="533"/>
      <c r="CGA34" s="534"/>
      <c r="CGB34" s="535"/>
      <c r="CGC34" s="536"/>
      <c r="CGD34" s="532"/>
      <c r="CGE34" s="530"/>
      <c r="CGF34" s="530"/>
      <c r="CGG34" s="531"/>
      <c r="CGH34" s="532"/>
      <c r="CGI34" s="533"/>
      <c r="CGJ34" s="534"/>
      <c r="CGK34" s="535"/>
      <c r="CGL34" s="536"/>
      <c r="CGM34" s="532"/>
      <c r="CGN34" s="530"/>
      <c r="CGO34" s="530"/>
      <c r="CGP34" s="531"/>
      <c r="CGQ34" s="532"/>
      <c r="CGR34" s="533"/>
      <c r="CGS34" s="534"/>
      <c r="CGT34" s="535"/>
      <c r="CGU34" s="536"/>
      <c r="CGV34" s="532"/>
      <c r="CGW34" s="530"/>
      <c r="CGX34" s="530"/>
      <c r="CGY34" s="531"/>
      <c r="CGZ34" s="532"/>
      <c r="CHA34" s="533"/>
      <c r="CHB34" s="534"/>
      <c r="CHC34" s="535"/>
      <c r="CHD34" s="536"/>
      <c r="CHE34" s="532"/>
      <c r="CHF34" s="530"/>
      <c r="CHG34" s="530"/>
      <c r="CHH34" s="531"/>
      <c r="CHI34" s="532"/>
      <c r="CHJ34" s="533"/>
      <c r="CHK34" s="534"/>
      <c r="CHL34" s="535"/>
      <c r="CHM34" s="536"/>
      <c r="CHN34" s="532"/>
      <c r="CHO34" s="530"/>
      <c r="CHP34" s="530"/>
      <c r="CHQ34" s="531"/>
      <c r="CHR34" s="532"/>
      <c r="CHS34" s="533"/>
      <c r="CHT34" s="534"/>
      <c r="CHU34" s="535"/>
      <c r="CHV34" s="536"/>
      <c r="CHW34" s="532"/>
      <c r="CHX34" s="530"/>
      <c r="CHY34" s="530"/>
      <c r="CHZ34" s="531"/>
      <c r="CIA34" s="532"/>
      <c r="CIB34" s="533"/>
      <c r="CIC34" s="534"/>
      <c r="CID34" s="535"/>
      <c r="CIE34" s="536"/>
      <c r="CIF34" s="532"/>
      <c r="CIG34" s="530"/>
      <c r="CIH34" s="530"/>
      <c r="CII34" s="531"/>
      <c r="CIJ34" s="532"/>
      <c r="CIK34" s="533"/>
      <c r="CIL34" s="534"/>
      <c r="CIM34" s="535"/>
      <c r="CIN34" s="536"/>
      <c r="CIO34" s="532"/>
      <c r="CIP34" s="530"/>
      <c r="CIQ34" s="530"/>
      <c r="CIR34" s="531"/>
      <c r="CIS34" s="532"/>
      <c r="CIT34" s="533"/>
      <c r="CIU34" s="534"/>
      <c r="CIV34" s="535"/>
      <c r="CIW34" s="536"/>
      <c r="CIX34" s="532"/>
      <c r="CIY34" s="530"/>
      <c r="CIZ34" s="530"/>
      <c r="CJA34" s="531"/>
      <c r="CJB34" s="532"/>
      <c r="CJC34" s="533"/>
      <c r="CJD34" s="534"/>
      <c r="CJE34" s="535"/>
      <c r="CJF34" s="536"/>
      <c r="CJG34" s="532"/>
      <c r="CJH34" s="530"/>
      <c r="CJI34" s="530"/>
      <c r="CJJ34" s="531"/>
      <c r="CJK34" s="532"/>
      <c r="CJL34" s="533"/>
      <c r="CJM34" s="534"/>
      <c r="CJN34" s="535"/>
      <c r="CJO34" s="536"/>
      <c r="CJP34" s="532"/>
      <c r="CJQ34" s="530"/>
      <c r="CJR34" s="530"/>
      <c r="CJS34" s="531"/>
      <c r="CJT34" s="532"/>
      <c r="CJU34" s="533"/>
      <c r="CJV34" s="534"/>
      <c r="CJW34" s="535"/>
      <c r="CJX34" s="536"/>
      <c r="CJY34" s="532"/>
      <c r="CJZ34" s="530"/>
      <c r="CKA34" s="530"/>
      <c r="CKB34" s="531"/>
      <c r="CKC34" s="532"/>
      <c r="CKD34" s="533"/>
      <c r="CKE34" s="534"/>
      <c r="CKF34" s="535"/>
      <c r="CKG34" s="536"/>
      <c r="CKH34" s="532"/>
      <c r="CKI34" s="530"/>
      <c r="CKJ34" s="530"/>
      <c r="CKK34" s="531"/>
      <c r="CKL34" s="532"/>
      <c r="CKM34" s="533"/>
      <c r="CKN34" s="534"/>
      <c r="CKO34" s="535"/>
      <c r="CKP34" s="536"/>
      <c r="CKQ34" s="532"/>
      <c r="CKR34" s="530"/>
      <c r="CKS34" s="530"/>
      <c r="CKT34" s="531"/>
      <c r="CKU34" s="532"/>
      <c r="CKV34" s="533"/>
      <c r="CKW34" s="534"/>
      <c r="CKX34" s="535"/>
      <c r="CKY34" s="536"/>
      <c r="CKZ34" s="532"/>
      <c r="CLA34" s="530"/>
      <c r="CLB34" s="530"/>
      <c r="CLC34" s="531"/>
      <c r="CLD34" s="532"/>
      <c r="CLE34" s="533"/>
      <c r="CLF34" s="534"/>
      <c r="CLG34" s="535"/>
      <c r="CLH34" s="536"/>
      <c r="CLI34" s="532"/>
      <c r="CLJ34" s="530"/>
      <c r="CLK34" s="530"/>
      <c r="CLL34" s="531"/>
      <c r="CLM34" s="532"/>
      <c r="CLN34" s="533"/>
      <c r="CLO34" s="534"/>
      <c r="CLP34" s="535"/>
      <c r="CLQ34" s="536"/>
      <c r="CLR34" s="532"/>
      <c r="CLS34" s="530"/>
      <c r="CLT34" s="530"/>
      <c r="CLU34" s="531"/>
      <c r="CLV34" s="532"/>
      <c r="CLW34" s="533"/>
      <c r="CLX34" s="534"/>
      <c r="CLY34" s="535"/>
      <c r="CLZ34" s="536"/>
      <c r="CMA34" s="532"/>
      <c r="CMB34" s="530"/>
      <c r="CMC34" s="530"/>
      <c r="CMD34" s="531"/>
      <c r="CME34" s="532"/>
      <c r="CMF34" s="533"/>
      <c r="CMG34" s="534"/>
      <c r="CMH34" s="535"/>
      <c r="CMI34" s="536"/>
      <c r="CMJ34" s="532"/>
      <c r="CMK34" s="530"/>
      <c r="CML34" s="530"/>
      <c r="CMM34" s="531"/>
      <c r="CMN34" s="532"/>
      <c r="CMO34" s="533"/>
      <c r="CMP34" s="534"/>
      <c r="CMQ34" s="535"/>
      <c r="CMR34" s="536"/>
      <c r="CMS34" s="532"/>
      <c r="CMT34" s="530"/>
      <c r="CMU34" s="530"/>
      <c r="CMV34" s="531"/>
      <c r="CMW34" s="532"/>
      <c r="CMX34" s="533"/>
      <c r="CMY34" s="534"/>
      <c r="CMZ34" s="535"/>
      <c r="CNA34" s="536"/>
      <c r="CNB34" s="532"/>
      <c r="CNC34" s="530"/>
      <c r="CND34" s="530"/>
      <c r="CNE34" s="531"/>
      <c r="CNF34" s="532"/>
      <c r="CNG34" s="533"/>
      <c r="CNH34" s="534"/>
      <c r="CNI34" s="535"/>
      <c r="CNJ34" s="536"/>
      <c r="CNK34" s="532"/>
      <c r="CNL34" s="530"/>
      <c r="CNM34" s="530"/>
      <c r="CNN34" s="531"/>
      <c r="CNO34" s="532"/>
      <c r="CNP34" s="533"/>
      <c r="CNQ34" s="534"/>
      <c r="CNR34" s="535"/>
      <c r="CNS34" s="536"/>
      <c r="CNT34" s="532"/>
      <c r="CNU34" s="530"/>
      <c r="CNV34" s="530"/>
      <c r="CNW34" s="531"/>
      <c r="CNX34" s="532"/>
      <c r="CNY34" s="533"/>
      <c r="CNZ34" s="534"/>
      <c r="COA34" s="535"/>
      <c r="COB34" s="536"/>
      <c r="COC34" s="532"/>
      <c r="COD34" s="530"/>
      <c r="COE34" s="530"/>
      <c r="COF34" s="531"/>
      <c r="COG34" s="532"/>
      <c r="COH34" s="533"/>
      <c r="COI34" s="534"/>
      <c r="COJ34" s="535"/>
      <c r="COK34" s="536"/>
      <c r="COL34" s="532"/>
      <c r="COM34" s="530"/>
      <c r="CON34" s="530"/>
      <c r="COO34" s="531"/>
      <c r="COP34" s="532"/>
      <c r="COQ34" s="533"/>
      <c r="COR34" s="534"/>
      <c r="COS34" s="535"/>
      <c r="COT34" s="536"/>
      <c r="COU34" s="532"/>
      <c r="COV34" s="530"/>
      <c r="COW34" s="530"/>
      <c r="COX34" s="531"/>
      <c r="COY34" s="532"/>
      <c r="COZ34" s="533"/>
      <c r="CPA34" s="534"/>
      <c r="CPB34" s="535"/>
      <c r="CPC34" s="536"/>
      <c r="CPD34" s="532"/>
      <c r="CPE34" s="530"/>
      <c r="CPF34" s="530"/>
      <c r="CPG34" s="531"/>
      <c r="CPH34" s="532"/>
      <c r="CPI34" s="533"/>
      <c r="CPJ34" s="534"/>
      <c r="CPK34" s="535"/>
      <c r="CPL34" s="536"/>
      <c r="CPM34" s="532"/>
      <c r="CPN34" s="530"/>
      <c r="CPO34" s="530"/>
      <c r="CPP34" s="531"/>
      <c r="CPQ34" s="532"/>
      <c r="CPR34" s="533"/>
      <c r="CPS34" s="534"/>
      <c r="CPT34" s="535"/>
      <c r="CPU34" s="536"/>
      <c r="CPV34" s="532"/>
      <c r="CPW34" s="530"/>
      <c r="CPX34" s="530"/>
      <c r="CPY34" s="531"/>
      <c r="CPZ34" s="532"/>
      <c r="CQA34" s="533"/>
      <c r="CQB34" s="534"/>
      <c r="CQC34" s="535"/>
      <c r="CQD34" s="536"/>
      <c r="CQE34" s="532"/>
      <c r="CQF34" s="530"/>
      <c r="CQG34" s="530"/>
      <c r="CQH34" s="531"/>
      <c r="CQI34" s="532"/>
      <c r="CQJ34" s="533"/>
      <c r="CQK34" s="534"/>
      <c r="CQL34" s="535"/>
      <c r="CQM34" s="536"/>
      <c r="CQN34" s="532"/>
      <c r="CQO34" s="530"/>
      <c r="CQP34" s="530"/>
      <c r="CQQ34" s="531"/>
      <c r="CQR34" s="532"/>
      <c r="CQS34" s="533"/>
      <c r="CQT34" s="534"/>
      <c r="CQU34" s="535"/>
      <c r="CQV34" s="536"/>
      <c r="CQW34" s="532"/>
      <c r="CQX34" s="530"/>
      <c r="CQY34" s="530"/>
      <c r="CQZ34" s="531"/>
      <c r="CRA34" s="532"/>
      <c r="CRB34" s="533"/>
      <c r="CRC34" s="534"/>
      <c r="CRD34" s="535"/>
      <c r="CRE34" s="536"/>
      <c r="CRF34" s="532"/>
      <c r="CRG34" s="530"/>
      <c r="CRH34" s="530"/>
      <c r="CRI34" s="531"/>
      <c r="CRJ34" s="532"/>
      <c r="CRK34" s="533"/>
      <c r="CRL34" s="534"/>
      <c r="CRM34" s="535"/>
      <c r="CRN34" s="536"/>
      <c r="CRO34" s="532"/>
      <c r="CRP34" s="530"/>
      <c r="CRQ34" s="530"/>
      <c r="CRR34" s="531"/>
      <c r="CRS34" s="532"/>
      <c r="CRT34" s="533"/>
      <c r="CRU34" s="534"/>
      <c r="CRV34" s="535"/>
      <c r="CRW34" s="536"/>
      <c r="CRX34" s="532"/>
      <c r="CRY34" s="530"/>
      <c r="CRZ34" s="530"/>
      <c r="CSA34" s="531"/>
      <c r="CSB34" s="532"/>
      <c r="CSC34" s="533"/>
      <c r="CSD34" s="534"/>
      <c r="CSE34" s="535"/>
      <c r="CSF34" s="536"/>
      <c r="CSG34" s="532"/>
      <c r="CSH34" s="530"/>
      <c r="CSI34" s="530"/>
      <c r="CSJ34" s="531"/>
      <c r="CSK34" s="532"/>
      <c r="CSL34" s="533"/>
      <c r="CSM34" s="534"/>
      <c r="CSN34" s="535"/>
      <c r="CSO34" s="536"/>
      <c r="CSP34" s="532"/>
      <c r="CSQ34" s="530"/>
      <c r="CSR34" s="530"/>
      <c r="CSS34" s="531"/>
      <c r="CST34" s="532"/>
      <c r="CSU34" s="533"/>
      <c r="CSV34" s="534"/>
      <c r="CSW34" s="535"/>
      <c r="CSX34" s="536"/>
      <c r="CSY34" s="532"/>
      <c r="CSZ34" s="530"/>
      <c r="CTA34" s="530"/>
      <c r="CTB34" s="531"/>
      <c r="CTC34" s="532"/>
      <c r="CTD34" s="533"/>
      <c r="CTE34" s="534"/>
      <c r="CTF34" s="535"/>
      <c r="CTG34" s="536"/>
      <c r="CTH34" s="532"/>
      <c r="CTI34" s="530"/>
      <c r="CTJ34" s="530"/>
      <c r="CTK34" s="531"/>
      <c r="CTL34" s="532"/>
      <c r="CTM34" s="533"/>
      <c r="CTN34" s="534"/>
      <c r="CTO34" s="535"/>
      <c r="CTP34" s="536"/>
      <c r="CTQ34" s="532"/>
      <c r="CTR34" s="530"/>
      <c r="CTS34" s="530"/>
      <c r="CTT34" s="531"/>
      <c r="CTU34" s="532"/>
      <c r="CTV34" s="533"/>
      <c r="CTW34" s="534"/>
      <c r="CTX34" s="535"/>
      <c r="CTY34" s="536"/>
      <c r="CTZ34" s="532"/>
      <c r="CUA34" s="530"/>
      <c r="CUB34" s="530"/>
      <c r="CUC34" s="531"/>
      <c r="CUD34" s="532"/>
      <c r="CUE34" s="533"/>
      <c r="CUF34" s="534"/>
      <c r="CUG34" s="535"/>
      <c r="CUH34" s="536"/>
      <c r="CUI34" s="532"/>
      <c r="CUJ34" s="530"/>
      <c r="CUK34" s="530"/>
      <c r="CUL34" s="531"/>
      <c r="CUM34" s="532"/>
      <c r="CUN34" s="533"/>
      <c r="CUO34" s="534"/>
      <c r="CUP34" s="535"/>
      <c r="CUQ34" s="536"/>
      <c r="CUR34" s="532"/>
      <c r="CUS34" s="530"/>
      <c r="CUT34" s="530"/>
      <c r="CUU34" s="531"/>
      <c r="CUV34" s="532"/>
      <c r="CUW34" s="533"/>
      <c r="CUX34" s="534"/>
      <c r="CUY34" s="535"/>
      <c r="CUZ34" s="536"/>
      <c r="CVA34" s="532"/>
      <c r="CVB34" s="530"/>
      <c r="CVC34" s="530"/>
      <c r="CVD34" s="531"/>
      <c r="CVE34" s="532"/>
      <c r="CVF34" s="533"/>
      <c r="CVG34" s="534"/>
      <c r="CVH34" s="535"/>
      <c r="CVI34" s="536"/>
      <c r="CVJ34" s="532"/>
      <c r="CVK34" s="530"/>
      <c r="CVL34" s="530"/>
      <c r="CVM34" s="531"/>
      <c r="CVN34" s="532"/>
      <c r="CVO34" s="533"/>
      <c r="CVP34" s="534"/>
      <c r="CVQ34" s="535"/>
      <c r="CVR34" s="536"/>
      <c r="CVS34" s="532"/>
      <c r="CVT34" s="530"/>
      <c r="CVU34" s="530"/>
      <c r="CVV34" s="531"/>
      <c r="CVW34" s="532"/>
      <c r="CVX34" s="533"/>
      <c r="CVY34" s="534"/>
      <c r="CVZ34" s="535"/>
      <c r="CWA34" s="536"/>
      <c r="CWB34" s="532"/>
      <c r="CWC34" s="530"/>
      <c r="CWD34" s="530"/>
      <c r="CWE34" s="531"/>
      <c r="CWF34" s="532"/>
      <c r="CWG34" s="533"/>
      <c r="CWH34" s="534"/>
      <c r="CWI34" s="535"/>
      <c r="CWJ34" s="536"/>
      <c r="CWK34" s="532"/>
      <c r="CWL34" s="530"/>
      <c r="CWM34" s="530"/>
      <c r="CWN34" s="531"/>
      <c r="CWO34" s="532"/>
      <c r="CWP34" s="533"/>
      <c r="CWQ34" s="534"/>
      <c r="CWR34" s="535"/>
      <c r="CWS34" s="536"/>
      <c r="CWT34" s="532"/>
      <c r="CWU34" s="530"/>
      <c r="CWV34" s="530"/>
      <c r="CWW34" s="531"/>
      <c r="CWX34" s="532"/>
      <c r="CWY34" s="533"/>
      <c r="CWZ34" s="534"/>
      <c r="CXA34" s="535"/>
      <c r="CXB34" s="536"/>
      <c r="CXC34" s="532"/>
      <c r="CXD34" s="530"/>
      <c r="CXE34" s="530"/>
      <c r="CXF34" s="531"/>
      <c r="CXG34" s="532"/>
      <c r="CXH34" s="533"/>
      <c r="CXI34" s="534"/>
      <c r="CXJ34" s="535"/>
      <c r="CXK34" s="536"/>
      <c r="CXL34" s="532"/>
      <c r="CXM34" s="530"/>
      <c r="CXN34" s="530"/>
      <c r="CXO34" s="531"/>
      <c r="CXP34" s="532"/>
      <c r="CXQ34" s="533"/>
      <c r="CXR34" s="534"/>
      <c r="CXS34" s="535"/>
      <c r="CXT34" s="536"/>
      <c r="CXU34" s="532"/>
      <c r="CXV34" s="530"/>
      <c r="CXW34" s="530"/>
      <c r="CXX34" s="531"/>
      <c r="CXY34" s="532"/>
      <c r="CXZ34" s="533"/>
      <c r="CYA34" s="534"/>
      <c r="CYB34" s="535"/>
      <c r="CYC34" s="536"/>
      <c r="CYD34" s="532"/>
      <c r="CYE34" s="530"/>
      <c r="CYF34" s="530"/>
      <c r="CYG34" s="531"/>
      <c r="CYH34" s="532"/>
      <c r="CYI34" s="533"/>
      <c r="CYJ34" s="534"/>
      <c r="CYK34" s="535"/>
      <c r="CYL34" s="536"/>
      <c r="CYM34" s="532"/>
      <c r="CYN34" s="530"/>
      <c r="CYO34" s="530"/>
      <c r="CYP34" s="531"/>
      <c r="CYQ34" s="532"/>
      <c r="CYR34" s="533"/>
      <c r="CYS34" s="534"/>
      <c r="CYT34" s="535"/>
      <c r="CYU34" s="536"/>
      <c r="CYV34" s="532"/>
      <c r="CYW34" s="530"/>
      <c r="CYX34" s="530"/>
      <c r="CYY34" s="531"/>
      <c r="CYZ34" s="532"/>
      <c r="CZA34" s="533"/>
      <c r="CZB34" s="534"/>
      <c r="CZC34" s="535"/>
      <c r="CZD34" s="536"/>
      <c r="CZE34" s="532"/>
      <c r="CZF34" s="530"/>
      <c r="CZG34" s="530"/>
      <c r="CZH34" s="531"/>
      <c r="CZI34" s="532"/>
      <c r="CZJ34" s="533"/>
      <c r="CZK34" s="534"/>
      <c r="CZL34" s="535"/>
      <c r="CZM34" s="536"/>
      <c r="CZN34" s="532"/>
      <c r="CZO34" s="530"/>
      <c r="CZP34" s="530"/>
      <c r="CZQ34" s="531"/>
      <c r="CZR34" s="532"/>
      <c r="CZS34" s="533"/>
      <c r="CZT34" s="534"/>
      <c r="CZU34" s="535"/>
      <c r="CZV34" s="536"/>
      <c r="CZW34" s="532"/>
      <c r="CZX34" s="530"/>
      <c r="CZY34" s="530"/>
      <c r="CZZ34" s="531"/>
      <c r="DAA34" s="532"/>
      <c r="DAB34" s="533"/>
      <c r="DAC34" s="534"/>
      <c r="DAD34" s="535"/>
      <c r="DAE34" s="536"/>
      <c r="DAF34" s="532"/>
      <c r="DAG34" s="530"/>
      <c r="DAH34" s="530"/>
      <c r="DAI34" s="531"/>
      <c r="DAJ34" s="532"/>
      <c r="DAK34" s="533"/>
      <c r="DAL34" s="534"/>
      <c r="DAM34" s="535"/>
      <c r="DAN34" s="536"/>
      <c r="DAO34" s="532"/>
      <c r="DAP34" s="530"/>
      <c r="DAQ34" s="530"/>
      <c r="DAR34" s="531"/>
      <c r="DAS34" s="532"/>
      <c r="DAT34" s="533"/>
      <c r="DAU34" s="534"/>
      <c r="DAV34" s="535"/>
      <c r="DAW34" s="536"/>
      <c r="DAX34" s="532"/>
      <c r="DAY34" s="530"/>
      <c r="DAZ34" s="530"/>
      <c r="DBA34" s="531"/>
      <c r="DBB34" s="532"/>
      <c r="DBC34" s="533"/>
      <c r="DBD34" s="534"/>
      <c r="DBE34" s="535"/>
      <c r="DBF34" s="536"/>
      <c r="DBG34" s="532"/>
      <c r="DBH34" s="530"/>
      <c r="DBI34" s="530"/>
      <c r="DBJ34" s="531"/>
      <c r="DBK34" s="532"/>
      <c r="DBL34" s="533"/>
      <c r="DBM34" s="534"/>
      <c r="DBN34" s="535"/>
      <c r="DBO34" s="536"/>
      <c r="DBP34" s="532"/>
      <c r="DBQ34" s="530"/>
      <c r="DBR34" s="530"/>
      <c r="DBS34" s="531"/>
      <c r="DBT34" s="532"/>
      <c r="DBU34" s="533"/>
      <c r="DBV34" s="534"/>
      <c r="DBW34" s="535"/>
      <c r="DBX34" s="536"/>
      <c r="DBY34" s="532"/>
      <c r="DBZ34" s="530"/>
      <c r="DCA34" s="530"/>
      <c r="DCB34" s="531"/>
      <c r="DCC34" s="532"/>
      <c r="DCD34" s="533"/>
      <c r="DCE34" s="534"/>
      <c r="DCF34" s="535"/>
      <c r="DCG34" s="536"/>
      <c r="DCH34" s="532"/>
      <c r="DCI34" s="530"/>
      <c r="DCJ34" s="530"/>
      <c r="DCK34" s="531"/>
      <c r="DCL34" s="532"/>
      <c r="DCM34" s="533"/>
      <c r="DCN34" s="534"/>
      <c r="DCO34" s="535"/>
      <c r="DCP34" s="536"/>
      <c r="DCQ34" s="532"/>
      <c r="DCR34" s="530"/>
      <c r="DCS34" s="530"/>
      <c r="DCT34" s="531"/>
      <c r="DCU34" s="532"/>
      <c r="DCV34" s="533"/>
      <c r="DCW34" s="534"/>
      <c r="DCX34" s="535"/>
      <c r="DCY34" s="536"/>
      <c r="DCZ34" s="532"/>
      <c r="DDA34" s="530"/>
      <c r="DDB34" s="530"/>
      <c r="DDC34" s="531"/>
      <c r="DDD34" s="532"/>
      <c r="DDE34" s="533"/>
      <c r="DDF34" s="534"/>
      <c r="DDG34" s="535"/>
      <c r="DDH34" s="536"/>
      <c r="DDI34" s="532"/>
      <c r="DDJ34" s="530"/>
      <c r="DDK34" s="530"/>
      <c r="DDL34" s="531"/>
      <c r="DDM34" s="532"/>
      <c r="DDN34" s="533"/>
      <c r="DDO34" s="534"/>
      <c r="DDP34" s="535"/>
      <c r="DDQ34" s="536"/>
      <c r="DDR34" s="532"/>
      <c r="DDS34" s="530"/>
      <c r="DDT34" s="530"/>
      <c r="DDU34" s="531"/>
      <c r="DDV34" s="532"/>
      <c r="DDW34" s="533"/>
      <c r="DDX34" s="534"/>
      <c r="DDY34" s="535"/>
      <c r="DDZ34" s="536"/>
      <c r="DEA34" s="532"/>
      <c r="DEB34" s="530"/>
      <c r="DEC34" s="530"/>
      <c r="DED34" s="531"/>
      <c r="DEE34" s="532"/>
      <c r="DEF34" s="533"/>
      <c r="DEG34" s="534"/>
      <c r="DEH34" s="535"/>
      <c r="DEI34" s="536"/>
      <c r="DEJ34" s="532"/>
      <c r="DEK34" s="530"/>
      <c r="DEL34" s="530"/>
      <c r="DEM34" s="531"/>
      <c r="DEN34" s="532"/>
      <c r="DEO34" s="533"/>
      <c r="DEP34" s="534"/>
      <c r="DEQ34" s="535"/>
      <c r="DER34" s="536"/>
      <c r="DES34" s="532"/>
      <c r="DET34" s="530"/>
      <c r="DEU34" s="530"/>
      <c r="DEV34" s="531"/>
      <c r="DEW34" s="532"/>
      <c r="DEX34" s="533"/>
      <c r="DEY34" s="534"/>
      <c r="DEZ34" s="535"/>
      <c r="DFA34" s="536"/>
      <c r="DFB34" s="532"/>
      <c r="DFC34" s="530"/>
      <c r="DFD34" s="530"/>
      <c r="DFE34" s="531"/>
      <c r="DFF34" s="532"/>
      <c r="DFG34" s="533"/>
      <c r="DFH34" s="534"/>
      <c r="DFI34" s="535"/>
      <c r="DFJ34" s="536"/>
      <c r="DFK34" s="532"/>
      <c r="DFL34" s="530"/>
      <c r="DFM34" s="530"/>
      <c r="DFN34" s="531"/>
      <c r="DFO34" s="532"/>
      <c r="DFP34" s="533"/>
      <c r="DFQ34" s="534"/>
      <c r="DFR34" s="535"/>
      <c r="DFS34" s="536"/>
      <c r="DFT34" s="532"/>
      <c r="DFU34" s="530"/>
      <c r="DFV34" s="530"/>
      <c r="DFW34" s="531"/>
      <c r="DFX34" s="532"/>
      <c r="DFY34" s="533"/>
      <c r="DFZ34" s="534"/>
      <c r="DGA34" s="535"/>
      <c r="DGB34" s="536"/>
      <c r="DGC34" s="532"/>
      <c r="DGD34" s="530"/>
      <c r="DGE34" s="530"/>
      <c r="DGF34" s="531"/>
      <c r="DGG34" s="532"/>
      <c r="DGH34" s="533"/>
      <c r="DGI34" s="534"/>
      <c r="DGJ34" s="535"/>
      <c r="DGK34" s="536"/>
      <c r="DGL34" s="532"/>
      <c r="DGM34" s="530"/>
      <c r="DGN34" s="530"/>
      <c r="DGO34" s="531"/>
      <c r="DGP34" s="532"/>
      <c r="DGQ34" s="533"/>
      <c r="DGR34" s="534"/>
      <c r="DGS34" s="535"/>
      <c r="DGT34" s="536"/>
      <c r="DGU34" s="532"/>
      <c r="DGV34" s="530"/>
      <c r="DGW34" s="530"/>
      <c r="DGX34" s="531"/>
      <c r="DGY34" s="532"/>
      <c r="DGZ34" s="533"/>
      <c r="DHA34" s="534"/>
      <c r="DHB34" s="535"/>
      <c r="DHC34" s="536"/>
      <c r="DHD34" s="532"/>
      <c r="DHE34" s="530"/>
      <c r="DHF34" s="530"/>
      <c r="DHG34" s="531"/>
      <c r="DHH34" s="532"/>
      <c r="DHI34" s="533"/>
      <c r="DHJ34" s="534"/>
      <c r="DHK34" s="535"/>
      <c r="DHL34" s="536"/>
      <c r="DHM34" s="532"/>
      <c r="DHN34" s="530"/>
      <c r="DHO34" s="530"/>
      <c r="DHP34" s="531"/>
      <c r="DHQ34" s="532"/>
      <c r="DHR34" s="533"/>
      <c r="DHS34" s="534"/>
      <c r="DHT34" s="535"/>
      <c r="DHU34" s="536"/>
      <c r="DHV34" s="532"/>
      <c r="DHW34" s="530"/>
      <c r="DHX34" s="530"/>
      <c r="DHY34" s="531"/>
      <c r="DHZ34" s="532"/>
      <c r="DIA34" s="533"/>
      <c r="DIB34" s="534"/>
      <c r="DIC34" s="535"/>
      <c r="DID34" s="536"/>
      <c r="DIE34" s="532"/>
      <c r="DIF34" s="530"/>
      <c r="DIG34" s="530"/>
      <c r="DIH34" s="531"/>
      <c r="DII34" s="532"/>
      <c r="DIJ34" s="533"/>
      <c r="DIK34" s="534"/>
      <c r="DIL34" s="535"/>
      <c r="DIM34" s="536"/>
      <c r="DIN34" s="532"/>
      <c r="DIO34" s="530"/>
      <c r="DIP34" s="530"/>
      <c r="DIQ34" s="531"/>
      <c r="DIR34" s="532"/>
      <c r="DIS34" s="533"/>
      <c r="DIT34" s="534"/>
      <c r="DIU34" s="535"/>
      <c r="DIV34" s="536"/>
      <c r="DIW34" s="532"/>
      <c r="DIX34" s="530"/>
      <c r="DIY34" s="530"/>
      <c r="DIZ34" s="531"/>
      <c r="DJA34" s="532"/>
      <c r="DJB34" s="533"/>
      <c r="DJC34" s="534"/>
      <c r="DJD34" s="535"/>
      <c r="DJE34" s="536"/>
      <c r="DJF34" s="532"/>
      <c r="DJG34" s="530"/>
      <c r="DJH34" s="530"/>
      <c r="DJI34" s="531"/>
      <c r="DJJ34" s="532"/>
      <c r="DJK34" s="533"/>
      <c r="DJL34" s="534"/>
      <c r="DJM34" s="535"/>
      <c r="DJN34" s="536"/>
      <c r="DJO34" s="532"/>
      <c r="DJP34" s="530"/>
      <c r="DJQ34" s="530"/>
      <c r="DJR34" s="531"/>
      <c r="DJS34" s="532"/>
      <c r="DJT34" s="533"/>
      <c r="DJU34" s="534"/>
      <c r="DJV34" s="535"/>
      <c r="DJW34" s="536"/>
      <c r="DJX34" s="532"/>
      <c r="DJY34" s="530"/>
      <c r="DJZ34" s="530"/>
      <c r="DKA34" s="531"/>
      <c r="DKB34" s="532"/>
      <c r="DKC34" s="533"/>
      <c r="DKD34" s="534"/>
      <c r="DKE34" s="535"/>
      <c r="DKF34" s="536"/>
      <c r="DKG34" s="532"/>
      <c r="DKH34" s="530"/>
      <c r="DKI34" s="530"/>
      <c r="DKJ34" s="531"/>
      <c r="DKK34" s="532"/>
      <c r="DKL34" s="533"/>
      <c r="DKM34" s="534"/>
      <c r="DKN34" s="535"/>
      <c r="DKO34" s="536"/>
      <c r="DKP34" s="532"/>
      <c r="DKQ34" s="530"/>
      <c r="DKR34" s="530"/>
      <c r="DKS34" s="531"/>
      <c r="DKT34" s="532"/>
      <c r="DKU34" s="533"/>
      <c r="DKV34" s="534"/>
      <c r="DKW34" s="535"/>
      <c r="DKX34" s="536"/>
      <c r="DKY34" s="532"/>
      <c r="DKZ34" s="530"/>
      <c r="DLA34" s="530"/>
      <c r="DLB34" s="531"/>
      <c r="DLC34" s="532"/>
      <c r="DLD34" s="533"/>
      <c r="DLE34" s="534"/>
      <c r="DLF34" s="535"/>
      <c r="DLG34" s="536"/>
      <c r="DLH34" s="532"/>
      <c r="DLI34" s="530"/>
      <c r="DLJ34" s="530"/>
      <c r="DLK34" s="531"/>
      <c r="DLL34" s="532"/>
      <c r="DLM34" s="533"/>
      <c r="DLN34" s="534"/>
      <c r="DLO34" s="535"/>
      <c r="DLP34" s="536"/>
      <c r="DLQ34" s="532"/>
      <c r="DLR34" s="530"/>
      <c r="DLS34" s="530"/>
      <c r="DLT34" s="531"/>
      <c r="DLU34" s="532"/>
      <c r="DLV34" s="533"/>
      <c r="DLW34" s="534"/>
      <c r="DLX34" s="535"/>
      <c r="DLY34" s="536"/>
      <c r="DLZ34" s="532"/>
      <c r="DMA34" s="530"/>
      <c r="DMB34" s="530"/>
      <c r="DMC34" s="531"/>
      <c r="DMD34" s="532"/>
      <c r="DME34" s="533"/>
      <c r="DMF34" s="534"/>
      <c r="DMG34" s="535"/>
      <c r="DMH34" s="536"/>
      <c r="DMI34" s="532"/>
      <c r="DMJ34" s="530"/>
      <c r="DMK34" s="530"/>
      <c r="DML34" s="531"/>
      <c r="DMM34" s="532"/>
      <c r="DMN34" s="533"/>
      <c r="DMO34" s="534"/>
      <c r="DMP34" s="535"/>
      <c r="DMQ34" s="536"/>
      <c r="DMR34" s="532"/>
      <c r="DMS34" s="530"/>
      <c r="DMT34" s="530"/>
      <c r="DMU34" s="531"/>
      <c r="DMV34" s="532"/>
      <c r="DMW34" s="533"/>
      <c r="DMX34" s="534"/>
      <c r="DMY34" s="535"/>
      <c r="DMZ34" s="536"/>
      <c r="DNA34" s="532"/>
      <c r="DNB34" s="530"/>
      <c r="DNC34" s="530"/>
      <c r="DND34" s="531"/>
      <c r="DNE34" s="532"/>
      <c r="DNF34" s="533"/>
      <c r="DNG34" s="534"/>
      <c r="DNH34" s="535"/>
      <c r="DNI34" s="536"/>
      <c r="DNJ34" s="532"/>
      <c r="DNK34" s="530"/>
      <c r="DNL34" s="530"/>
      <c r="DNM34" s="531"/>
      <c r="DNN34" s="532"/>
      <c r="DNO34" s="533"/>
      <c r="DNP34" s="534"/>
      <c r="DNQ34" s="535"/>
      <c r="DNR34" s="536"/>
      <c r="DNS34" s="532"/>
      <c r="DNT34" s="530"/>
      <c r="DNU34" s="530"/>
      <c r="DNV34" s="531"/>
      <c r="DNW34" s="532"/>
      <c r="DNX34" s="533"/>
      <c r="DNY34" s="534"/>
      <c r="DNZ34" s="535"/>
      <c r="DOA34" s="536"/>
      <c r="DOB34" s="532"/>
      <c r="DOC34" s="530"/>
      <c r="DOD34" s="530"/>
      <c r="DOE34" s="531"/>
      <c r="DOF34" s="532"/>
      <c r="DOG34" s="533"/>
      <c r="DOH34" s="534"/>
      <c r="DOI34" s="535"/>
      <c r="DOJ34" s="536"/>
      <c r="DOK34" s="532"/>
      <c r="DOL34" s="530"/>
      <c r="DOM34" s="530"/>
      <c r="DON34" s="531"/>
      <c r="DOO34" s="532"/>
      <c r="DOP34" s="533"/>
      <c r="DOQ34" s="534"/>
      <c r="DOR34" s="535"/>
      <c r="DOS34" s="536"/>
      <c r="DOT34" s="532"/>
      <c r="DOU34" s="530"/>
      <c r="DOV34" s="530"/>
      <c r="DOW34" s="531"/>
      <c r="DOX34" s="532"/>
      <c r="DOY34" s="533"/>
      <c r="DOZ34" s="534"/>
      <c r="DPA34" s="535"/>
      <c r="DPB34" s="536"/>
      <c r="DPC34" s="532"/>
      <c r="DPD34" s="530"/>
      <c r="DPE34" s="530"/>
      <c r="DPF34" s="531"/>
      <c r="DPG34" s="532"/>
      <c r="DPH34" s="533"/>
      <c r="DPI34" s="534"/>
      <c r="DPJ34" s="535"/>
      <c r="DPK34" s="536"/>
      <c r="DPL34" s="532"/>
      <c r="DPM34" s="530"/>
      <c r="DPN34" s="530"/>
      <c r="DPO34" s="531"/>
      <c r="DPP34" s="532"/>
      <c r="DPQ34" s="533"/>
      <c r="DPR34" s="534"/>
      <c r="DPS34" s="535"/>
      <c r="DPT34" s="536"/>
      <c r="DPU34" s="532"/>
      <c r="DPV34" s="530"/>
      <c r="DPW34" s="530"/>
      <c r="DPX34" s="531"/>
      <c r="DPY34" s="532"/>
      <c r="DPZ34" s="533"/>
      <c r="DQA34" s="534"/>
      <c r="DQB34" s="535"/>
      <c r="DQC34" s="536"/>
      <c r="DQD34" s="532"/>
      <c r="DQE34" s="530"/>
      <c r="DQF34" s="530"/>
      <c r="DQG34" s="531"/>
      <c r="DQH34" s="532"/>
      <c r="DQI34" s="533"/>
      <c r="DQJ34" s="534"/>
      <c r="DQK34" s="535"/>
      <c r="DQL34" s="536"/>
      <c r="DQM34" s="532"/>
      <c r="DQN34" s="530"/>
      <c r="DQO34" s="530"/>
      <c r="DQP34" s="531"/>
      <c r="DQQ34" s="532"/>
      <c r="DQR34" s="533"/>
      <c r="DQS34" s="534"/>
      <c r="DQT34" s="535"/>
      <c r="DQU34" s="536"/>
      <c r="DQV34" s="532"/>
      <c r="DQW34" s="530"/>
      <c r="DQX34" s="530"/>
      <c r="DQY34" s="531"/>
      <c r="DQZ34" s="532"/>
      <c r="DRA34" s="533"/>
      <c r="DRB34" s="534"/>
      <c r="DRC34" s="535"/>
      <c r="DRD34" s="536"/>
      <c r="DRE34" s="532"/>
      <c r="DRF34" s="530"/>
      <c r="DRG34" s="530"/>
      <c r="DRH34" s="531"/>
      <c r="DRI34" s="532"/>
      <c r="DRJ34" s="533"/>
      <c r="DRK34" s="534"/>
      <c r="DRL34" s="535"/>
      <c r="DRM34" s="536"/>
      <c r="DRN34" s="532"/>
      <c r="DRO34" s="530"/>
      <c r="DRP34" s="530"/>
      <c r="DRQ34" s="531"/>
      <c r="DRR34" s="532"/>
      <c r="DRS34" s="533"/>
      <c r="DRT34" s="534"/>
      <c r="DRU34" s="535"/>
      <c r="DRV34" s="536"/>
      <c r="DRW34" s="532"/>
      <c r="DRX34" s="530"/>
      <c r="DRY34" s="530"/>
      <c r="DRZ34" s="531"/>
      <c r="DSA34" s="532"/>
      <c r="DSB34" s="533"/>
      <c r="DSC34" s="534"/>
      <c r="DSD34" s="535"/>
      <c r="DSE34" s="536"/>
      <c r="DSF34" s="532"/>
      <c r="DSG34" s="530"/>
      <c r="DSH34" s="530"/>
      <c r="DSI34" s="531"/>
      <c r="DSJ34" s="532"/>
      <c r="DSK34" s="533"/>
      <c r="DSL34" s="534"/>
      <c r="DSM34" s="535"/>
      <c r="DSN34" s="536"/>
      <c r="DSO34" s="532"/>
      <c r="DSP34" s="530"/>
      <c r="DSQ34" s="530"/>
      <c r="DSR34" s="531"/>
      <c r="DSS34" s="532"/>
      <c r="DST34" s="533"/>
      <c r="DSU34" s="534"/>
      <c r="DSV34" s="535"/>
      <c r="DSW34" s="536"/>
      <c r="DSX34" s="532"/>
      <c r="DSY34" s="530"/>
      <c r="DSZ34" s="530"/>
      <c r="DTA34" s="531"/>
      <c r="DTB34" s="532"/>
      <c r="DTC34" s="533"/>
      <c r="DTD34" s="534"/>
      <c r="DTE34" s="535"/>
      <c r="DTF34" s="536"/>
      <c r="DTG34" s="532"/>
      <c r="DTH34" s="530"/>
      <c r="DTI34" s="530"/>
      <c r="DTJ34" s="531"/>
      <c r="DTK34" s="532"/>
      <c r="DTL34" s="533"/>
      <c r="DTM34" s="534"/>
      <c r="DTN34" s="535"/>
      <c r="DTO34" s="536"/>
      <c r="DTP34" s="532"/>
      <c r="DTQ34" s="530"/>
      <c r="DTR34" s="530"/>
      <c r="DTS34" s="531"/>
      <c r="DTT34" s="532"/>
      <c r="DTU34" s="533"/>
      <c r="DTV34" s="534"/>
      <c r="DTW34" s="535"/>
      <c r="DTX34" s="536"/>
      <c r="DTY34" s="532"/>
      <c r="DTZ34" s="530"/>
      <c r="DUA34" s="530"/>
      <c r="DUB34" s="531"/>
      <c r="DUC34" s="532"/>
      <c r="DUD34" s="533"/>
      <c r="DUE34" s="534"/>
      <c r="DUF34" s="535"/>
      <c r="DUG34" s="536"/>
      <c r="DUH34" s="532"/>
      <c r="DUI34" s="530"/>
      <c r="DUJ34" s="530"/>
      <c r="DUK34" s="531"/>
      <c r="DUL34" s="532"/>
      <c r="DUM34" s="533"/>
      <c r="DUN34" s="534"/>
      <c r="DUO34" s="535"/>
      <c r="DUP34" s="536"/>
      <c r="DUQ34" s="532"/>
      <c r="DUR34" s="530"/>
      <c r="DUS34" s="530"/>
      <c r="DUT34" s="531"/>
      <c r="DUU34" s="532"/>
      <c r="DUV34" s="533"/>
      <c r="DUW34" s="534"/>
      <c r="DUX34" s="535"/>
      <c r="DUY34" s="536"/>
      <c r="DUZ34" s="532"/>
      <c r="DVA34" s="530"/>
      <c r="DVB34" s="530"/>
      <c r="DVC34" s="531"/>
      <c r="DVD34" s="532"/>
      <c r="DVE34" s="533"/>
      <c r="DVF34" s="534"/>
      <c r="DVG34" s="535"/>
      <c r="DVH34" s="536"/>
      <c r="DVI34" s="532"/>
      <c r="DVJ34" s="530"/>
      <c r="DVK34" s="530"/>
      <c r="DVL34" s="531"/>
      <c r="DVM34" s="532"/>
      <c r="DVN34" s="533"/>
      <c r="DVO34" s="534"/>
      <c r="DVP34" s="535"/>
      <c r="DVQ34" s="536"/>
      <c r="DVR34" s="532"/>
      <c r="DVS34" s="530"/>
      <c r="DVT34" s="530"/>
      <c r="DVU34" s="531"/>
      <c r="DVV34" s="532"/>
      <c r="DVW34" s="533"/>
      <c r="DVX34" s="534"/>
      <c r="DVY34" s="535"/>
      <c r="DVZ34" s="536"/>
      <c r="DWA34" s="532"/>
      <c r="DWB34" s="530"/>
      <c r="DWC34" s="530"/>
      <c r="DWD34" s="531"/>
      <c r="DWE34" s="532"/>
      <c r="DWF34" s="533"/>
      <c r="DWG34" s="534"/>
      <c r="DWH34" s="535"/>
      <c r="DWI34" s="536"/>
      <c r="DWJ34" s="532"/>
      <c r="DWK34" s="530"/>
      <c r="DWL34" s="530"/>
      <c r="DWM34" s="531"/>
      <c r="DWN34" s="532"/>
      <c r="DWO34" s="533"/>
      <c r="DWP34" s="534"/>
      <c r="DWQ34" s="535"/>
      <c r="DWR34" s="536"/>
      <c r="DWS34" s="532"/>
      <c r="DWT34" s="530"/>
      <c r="DWU34" s="530"/>
      <c r="DWV34" s="531"/>
      <c r="DWW34" s="532"/>
      <c r="DWX34" s="533"/>
      <c r="DWY34" s="534"/>
      <c r="DWZ34" s="535"/>
      <c r="DXA34" s="536"/>
      <c r="DXB34" s="532"/>
      <c r="DXC34" s="530"/>
      <c r="DXD34" s="530"/>
      <c r="DXE34" s="531"/>
      <c r="DXF34" s="532"/>
      <c r="DXG34" s="533"/>
      <c r="DXH34" s="534"/>
      <c r="DXI34" s="535"/>
      <c r="DXJ34" s="536"/>
      <c r="DXK34" s="532"/>
      <c r="DXL34" s="530"/>
      <c r="DXM34" s="530"/>
      <c r="DXN34" s="531"/>
      <c r="DXO34" s="532"/>
      <c r="DXP34" s="533"/>
      <c r="DXQ34" s="534"/>
      <c r="DXR34" s="535"/>
      <c r="DXS34" s="536"/>
      <c r="DXT34" s="532"/>
      <c r="DXU34" s="530"/>
      <c r="DXV34" s="530"/>
      <c r="DXW34" s="531"/>
      <c r="DXX34" s="532"/>
      <c r="DXY34" s="533"/>
      <c r="DXZ34" s="534"/>
      <c r="DYA34" s="535"/>
      <c r="DYB34" s="536"/>
      <c r="DYC34" s="532"/>
      <c r="DYD34" s="530"/>
      <c r="DYE34" s="530"/>
      <c r="DYF34" s="531"/>
      <c r="DYG34" s="532"/>
      <c r="DYH34" s="533"/>
      <c r="DYI34" s="534"/>
      <c r="DYJ34" s="535"/>
      <c r="DYK34" s="536"/>
      <c r="DYL34" s="532"/>
      <c r="DYM34" s="530"/>
      <c r="DYN34" s="530"/>
      <c r="DYO34" s="531"/>
      <c r="DYP34" s="532"/>
      <c r="DYQ34" s="533"/>
      <c r="DYR34" s="534"/>
      <c r="DYS34" s="535"/>
      <c r="DYT34" s="536"/>
      <c r="DYU34" s="532"/>
      <c r="DYV34" s="530"/>
      <c r="DYW34" s="530"/>
      <c r="DYX34" s="531"/>
      <c r="DYY34" s="532"/>
      <c r="DYZ34" s="533"/>
      <c r="DZA34" s="534"/>
      <c r="DZB34" s="535"/>
      <c r="DZC34" s="536"/>
      <c r="DZD34" s="532"/>
      <c r="DZE34" s="530"/>
      <c r="DZF34" s="530"/>
      <c r="DZG34" s="531"/>
      <c r="DZH34" s="532"/>
      <c r="DZI34" s="533"/>
      <c r="DZJ34" s="534"/>
      <c r="DZK34" s="535"/>
      <c r="DZL34" s="536"/>
      <c r="DZM34" s="532"/>
      <c r="DZN34" s="530"/>
      <c r="DZO34" s="530"/>
      <c r="DZP34" s="531"/>
      <c r="DZQ34" s="532"/>
      <c r="DZR34" s="533"/>
      <c r="DZS34" s="534"/>
      <c r="DZT34" s="535"/>
      <c r="DZU34" s="536"/>
      <c r="DZV34" s="532"/>
      <c r="DZW34" s="530"/>
      <c r="DZX34" s="530"/>
      <c r="DZY34" s="531"/>
      <c r="DZZ34" s="532"/>
      <c r="EAA34" s="533"/>
      <c r="EAB34" s="534"/>
      <c r="EAC34" s="535"/>
      <c r="EAD34" s="536"/>
      <c r="EAE34" s="532"/>
      <c r="EAF34" s="530"/>
      <c r="EAG34" s="530"/>
      <c r="EAH34" s="531"/>
      <c r="EAI34" s="532"/>
      <c r="EAJ34" s="533"/>
      <c r="EAK34" s="534"/>
      <c r="EAL34" s="535"/>
      <c r="EAM34" s="536"/>
      <c r="EAN34" s="532"/>
      <c r="EAO34" s="530"/>
      <c r="EAP34" s="530"/>
      <c r="EAQ34" s="531"/>
      <c r="EAR34" s="532"/>
      <c r="EAS34" s="533"/>
      <c r="EAT34" s="534"/>
      <c r="EAU34" s="535"/>
      <c r="EAV34" s="536"/>
      <c r="EAW34" s="532"/>
      <c r="EAX34" s="530"/>
      <c r="EAY34" s="530"/>
      <c r="EAZ34" s="531"/>
      <c r="EBA34" s="532"/>
      <c r="EBB34" s="533"/>
      <c r="EBC34" s="534"/>
      <c r="EBD34" s="535"/>
      <c r="EBE34" s="536"/>
      <c r="EBF34" s="532"/>
      <c r="EBG34" s="530"/>
      <c r="EBH34" s="530"/>
      <c r="EBI34" s="531"/>
      <c r="EBJ34" s="532"/>
      <c r="EBK34" s="533"/>
      <c r="EBL34" s="534"/>
      <c r="EBM34" s="535"/>
      <c r="EBN34" s="536"/>
      <c r="EBO34" s="532"/>
      <c r="EBP34" s="530"/>
      <c r="EBQ34" s="530"/>
      <c r="EBR34" s="531"/>
      <c r="EBS34" s="532"/>
      <c r="EBT34" s="533"/>
      <c r="EBU34" s="534"/>
      <c r="EBV34" s="535"/>
      <c r="EBW34" s="536"/>
      <c r="EBX34" s="532"/>
      <c r="EBY34" s="530"/>
      <c r="EBZ34" s="530"/>
      <c r="ECA34" s="531"/>
      <c r="ECB34" s="532"/>
      <c r="ECC34" s="533"/>
      <c r="ECD34" s="534"/>
      <c r="ECE34" s="535"/>
      <c r="ECF34" s="536"/>
      <c r="ECG34" s="532"/>
      <c r="ECH34" s="530"/>
      <c r="ECI34" s="530"/>
      <c r="ECJ34" s="531"/>
      <c r="ECK34" s="532"/>
      <c r="ECL34" s="533"/>
      <c r="ECM34" s="534"/>
      <c r="ECN34" s="535"/>
      <c r="ECO34" s="536"/>
      <c r="ECP34" s="532"/>
      <c r="ECQ34" s="530"/>
      <c r="ECR34" s="530"/>
      <c r="ECS34" s="531"/>
      <c r="ECT34" s="532"/>
      <c r="ECU34" s="533"/>
      <c r="ECV34" s="534"/>
      <c r="ECW34" s="535"/>
      <c r="ECX34" s="536"/>
      <c r="ECY34" s="532"/>
      <c r="ECZ34" s="530"/>
      <c r="EDA34" s="530"/>
      <c r="EDB34" s="531"/>
      <c r="EDC34" s="532"/>
      <c r="EDD34" s="533"/>
      <c r="EDE34" s="534"/>
      <c r="EDF34" s="535"/>
      <c r="EDG34" s="536"/>
      <c r="EDH34" s="532"/>
      <c r="EDI34" s="530"/>
      <c r="EDJ34" s="530"/>
      <c r="EDK34" s="531"/>
      <c r="EDL34" s="532"/>
      <c r="EDM34" s="533"/>
      <c r="EDN34" s="534"/>
      <c r="EDO34" s="535"/>
      <c r="EDP34" s="536"/>
      <c r="EDQ34" s="532"/>
      <c r="EDR34" s="530"/>
      <c r="EDS34" s="530"/>
      <c r="EDT34" s="531"/>
      <c r="EDU34" s="532"/>
      <c r="EDV34" s="533"/>
      <c r="EDW34" s="534"/>
      <c r="EDX34" s="535"/>
      <c r="EDY34" s="536"/>
      <c r="EDZ34" s="532"/>
      <c r="EEA34" s="530"/>
      <c r="EEB34" s="530"/>
      <c r="EEC34" s="531"/>
      <c r="EED34" s="532"/>
      <c r="EEE34" s="533"/>
      <c r="EEF34" s="534"/>
      <c r="EEG34" s="535"/>
      <c r="EEH34" s="536"/>
      <c r="EEI34" s="532"/>
      <c r="EEJ34" s="530"/>
      <c r="EEK34" s="530"/>
      <c r="EEL34" s="531"/>
      <c r="EEM34" s="532"/>
      <c r="EEN34" s="533"/>
      <c r="EEO34" s="534"/>
      <c r="EEP34" s="535"/>
      <c r="EEQ34" s="536"/>
      <c r="EER34" s="532"/>
      <c r="EES34" s="530"/>
      <c r="EET34" s="530"/>
      <c r="EEU34" s="531"/>
      <c r="EEV34" s="532"/>
      <c r="EEW34" s="533"/>
      <c r="EEX34" s="534"/>
      <c r="EEY34" s="535"/>
      <c r="EEZ34" s="536"/>
      <c r="EFA34" s="532"/>
      <c r="EFB34" s="530"/>
      <c r="EFC34" s="530"/>
      <c r="EFD34" s="531"/>
      <c r="EFE34" s="532"/>
      <c r="EFF34" s="533"/>
      <c r="EFG34" s="534"/>
      <c r="EFH34" s="535"/>
      <c r="EFI34" s="536"/>
      <c r="EFJ34" s="532"/>
      <c r="EFK34" s="530"/>
      <c r="EFL34" s="530"/>
      <c r="EFM34" s="531"/>
      <c r="EFN34" s="532"/>
      <c r="EFO34" s="533"/>
      <c r="EFP34" s="534"/>
      <c r="EFQ34" s="535"/>
      <c r="EFR34" s="536"/>
      <c r="EFS34" s="532"/>
      <c r="EFT34" s="530"/>
      <c r="EFU34" s="530"/>
      <c r="EFV34" s="531"/>
      <c r="EFW34" s="532"/>
      <c r="EFX34" s="533"/>
      <c r="EFY34" s="534"/>
      <c r="EFZ34" s="535"/>
      <c r="EGA34" s="536"/>
      <c r="EGB34" s="532"/>
      <c r="EGC34" s="530"/>
      <c r="EGD34" s="530"/>
      <c r="EGE34" s="531"/>
      <c r="EGF34" s="532"/>
      <c r="EGG34" s="533"/>
      <c r="EGH34" s="534"/>
      <c r="EGI34" s="535"/>
      <c r="EGJ34" s="536"/>
      <c r="EGK34" s="532"/>
      <c r="EGL34" s="530"/>
      <c r="EGM34" s="530"/>
      <c r="EGN34" s="531"/>
      <c r="EGO34" s="532"/>
      <c r="EGP34" s="533"/>
      <c r="EGQ34" s="534"/>
      <c r="EGR34" s="535"/>
      <c r="EGS34" s="536"/>
      <c r="EGT34" s="532"/>
      <c r="EGU34" s="530"/>
      <c r="EGV34" s="530"/>
      <c r="EGW34" s="531"/>
      <c r="EGX34" s="532"/>
      <c r="EGY34" s="533"/>
      <c r="EGZ34" s="534"/>
      <c r="EHA34" s="535"/>
      <c r="EHB34" s="536"/>
      <c r="EHC34" s="532"/>
      <c r="EHD34" s="530"/>
      <c r="EHE34" s="530"/>
      <c r="EHF34" s="531"/>
      <c r="EHG34" s="532"/>
      <c r="EHH34" s="533"/>
      <c r="EHI34" s="534"/>
      <c r="EHJ34" s="535"/>
      <c r="EHK34" s="536"/>
      <c r="EHL34" s="532"/>
      <c r="EHM34" s="530"/>
      <c r="EHN34" s="530"/>
      <c r="EHO34" s="531"/>
      <c r="EHP34" s="532"/>
      <c r="EHQ34" s="533"/>
      <c r="EHR34" s="534"/>
      <c r="EHS34" s="535"/>
      <c r="EHT34" s="536"/>
      <c r="EHU34" s="532"/>
      <c r="EHV34" s="530"/>
      <c r="EHW34" s="530"/>
      <c r="EHX34" s="531"/>
      <c r="EHY34" s="532"/>
      <c r="EHZ34" s="533"/>
      <c r="EIA34" s="534"/>
      <c r="EIB34" s="535"/>
      <c r="EIC34" s="536"/>
      <c r="EID34" s="532"/>
      <c r="EIE34" s="530"/>
      <c r="EIF34" s="530"/>
      <c r="EIG34" s="531"/>
      <c r="EIH34" s="532"/>
      <c r="EII34" s="533"/>
      <c r="EIJ34" s="534"/>
      <c r="EIK34" s="535"/>
      <c r="EIL34" s="536"/>
      <c r="EIM34" s="532"/>
      <c r="EIN34" s="530"/>
      <c r="EIO34" s="530"/>
      <c r="EIP34" s="531"/>
      <c r="EIQ34" s="532"/>
      <c r="EIR34" s="533"/>
      <c r="EIS34" s="534"/>
      <c r="EIT34" s="535"/>
      <c r="EIU34" s="536"/>
      <c r="EIV34" s="532"/>
      <c r="EIW34" s="530"/>
      <c r="EIX34" s="530"/>
      <c r="EIY34" s="531"/>
      <c r="EIZ34" s="532"/>
      <c r="EJA34" s="533"/>
      <c r="EJB34" s="534"/>
      <c r="EJC34" s="535"/>
      <c r="EJD34" s="536"/>
      <c r="EJE34" s="532"/>
      <c r="EJF34" s="530"/>
      <c r="EJG34" s="530"/>
      <c r="EJH34" s="531"/>
      <c r="EJI34" s="532"/>
      <c r="EJJ34" s="533"/>
      <c r="EJK34" s="534"/>
      <c r="EJL34" s="535"/>
      <c r="EJM34" s="536"/>
      <c r="EJN34" s="532"/>
      <c r="EJO34" s="530"/>
      <c r="EJP34" s="530"/>
      <c r="EJQ34" s="531"/>
      <c r="EJR34" s="532"/>
      <c r="EJS34" s="533"/>
      <c r="EJT34" s="534"/>
      <c r="EJU34" s="535"/>
      <c r="EJV34" s="536"/>
      <c r="EJW34" s="532"/>
      <c r="EJX34" s="530"/>
      <c r="EJY34" s="530"/>
      <c r="EJZ34" s="531"/>
      <c r="EKA34" s="532"/>
      <c r="EKB34" s="533"/>
      <c r="EKC34" s="534"/>
      <c r="EKD34" s="535"/>
      <c r="EKE34" s="536"/>
      <c r="EKF34" s="532"/>
      <c r="EKG34" s="530"/>
      <c r="EKH34" s="530"/>
      <c r="EKI34" s="531"/>
      <c r="EKJ34" s="532"/>
      <c r="EKK34" s="533"/>
      <c r="EKL34" s="534"/>
      <c r="EKM34" s="535"/>
      <c r="EKN34" s="536"/>
      <c r="EKO34" s="532"/>
      <c r="EKP34" s="530"/>
      <c r="EKQ34" s="530"/>
      <c r="EKR34" s="531"/>
      <c r="EKS34" s="532"/>
      <c r="EKT34" s="533"/>
      <c r="EKU34" s="534"/>
      <c r="EKV34" s="535"/>
      <c r="EKW34" s="536"/>
      <c r="EKX34" s="532"/>
      <c r="EKY34" s="530"/>
      <c r="EKZ34" s="530"/>
      <c r="ELA34" s="531"/>
      <c r="ELB34" s="532"/>
      <c r="ELC34" s="533"/>
      <c r="ELD34" s="534"/>
      <c r="ELE34" s="535"/>
      <c r="ELF34" s="536"/>
      <c r="ELG34" s="532"/>
      <c r="ELH34" s="530"/>
      <c r="ELI34" s="530"/>
      <c r="ELJ34" s="531"/>
      <c r="ELK34" s="532"/>
      <c r="ELL34" s="533"/>
      <c r="ELM34" s="534"/>
      <c r="ELN34" s="535"/>
      <c r="ELO34" s="536"/>
      <c r="ELP34" s="532"/>
      <c r="ELQ34" s="530"/>
      <c r="ELR34" s="530"/>
      <c r="ELS34" s="531"/>
      <c r="ELT34" s="532"/>
      <c r="ELU34" s="533"/>
      <c r="ELV34" s="534"/>
      <c r="ELW34" s="535"/>
      <c r="ELX34" s="536"/>
      <c r="ELY34" s="532"/>
      <c r="ELZ34" s="530"/>
      <c r="EMA34" s="530"/>
      <c r="EMB34" s="531"/>
      <c r="EMC34" s="532"/>
      <c r="EMD34" s="533"/>
      <c r="EME34" s="534"/>
      <c r="EMF34" s="535"/>
      <c r="EMG34" s="536"/>
      <c r="EMH34" s="532"/>
      <c r="EMI34" s="530"/>
      <c r="EMJ34" s="530"/>
      <c r="EMK34" s="531"/>
      <c r="EML34" s="532"/>
      <c r="EMM34" s="533"/>
      <c r="EMN34" s="534"/>
      <c r="EMO34" s="535"/>
      <c r="EMP34" s="536"/>
      <c r="EMQ34" s="532"/>
      <c r="EMR34" s="530"/>
      <c r="EMS34" s="530"/>
      <c r="EMT34" s="531"/>
      <c r="EMU34" s="532"/>
      <c r="EMV34" s="533"/>
      <c r="EMW34" s="534"/>
      <c r="EMX34" s="535"/>
      <c r="EMY34" s="536"/>
      <c r="EMZ34" s="532"/>
      <c r="ENA34" s="530"/>
      <c r="ENB34" s="530"/>
      <c r="ENC34" s="531"/>
      <c r="END34" s="532"/>
      <c r="ENE34" s="533"/>
      <c r="ENF34" s="534"/>
      <c r="ENG34" s="535"/>
      <c r="ENH34" s="536"/>
      <c r="ENI34" s="532"/>
      <c r="ENJ34" s="530"/>
      <c r="ENK34" s="530"/>
      <c r="ENL34" s="531"/>
      <c r="ENM34" s="532"/>
      <c r="ENN34" s="533"/>
      <c r="ENO34" s="534"/>
      <c r="ENP34" s="535"/>
      <c r="ENQ34" s="536"/>
      <c r="ENR34" s="532"/>
      <c r="ENS34" s="530"/>
      <c r="ENT34" s="530"/>
      <c r="ENU34" s="531"/>
      <c r="ENV34" s="532"/>
      <c r="ENW34" s="533"/>
      <c r="ENX34" s="534"/>
      <c r="ENY34" s="535"/>
      <c r="ENZ34" s="536"/>
      <c r="EOA34" s="532"/>
      <c r="EOB34" s="530"/>
      <c r="EOC34" s="530"/>
      <c r="EOD34" s="531"/>
      <c r="EOE34" s="532"/>
      <c r="EOF34" s="533"/>
      <c r="EOG34" s="534"/>
      <c r="EOH34" s="535"/>
      <c r="EOI34" s="536"/>
      <c r="EOJ34" s="532"/>
      <c r="EOK34" s="530"/>
      <c r="EOL34" s="530"/>
      <c r="EOM34" s="531"/>
      <c r="EON34" s="532"/>
      <c r="EOO34" s="533"/>
      <c r="EOP34" s="534"/>
      <c r="EOQ34" s="535"/>
      <c r="EOR34" s="536"/>
      <c r="EOS34" s="532"/>
      <c r="EOT34" s="530"/>
      <c r="EOU34" s="530"/>
      <c r="EOV34" s="531"/>
      <c r="EOW34" s="532"/>
      <c r="EOX34" s="533"/>
      <c r="EOY34" s="534"/>
      <c r="EOZ34" s="535"/>
      <c r="EPA34" s="536"/>
      <c r="EPB34" s="532"/>
      <c r="EPC34" s="530"/>
      <c r="EPD34" s="530"/>
      <c r="EPE34" s="531"/>
      <c r="EPF34" s="532"/>
      <c r="EPG34" s="533"/>
      <c r="EPH34" s="534"/>
      <c r="EPI34" s="535"/>
      <c r="EPJ34" s="536"/>
      <c r="EPK34" s="532"/>
      <c r="EPL34" s="530"/>
      <c r="EPM34" s="530"/>
      <c r="EPN34" s="531"/>
      <c r="EPO34" s="532"/>
      <c r="EPP34" s="533"/>
      <c r="EPQ34" s="534"/>
      <c r="EPR34" s="535"/>
      <c r="EPS34" s="536"/>
      <c r="EPT34" s="532"/>
      <c r="EPU34" s="530"/>
      <c r="EPV34" s="530"/>
      <c r="EPW34" s="531"/>
      <c r="EPX34" s="532"/>
      <c r="EPY34" s="533"/>
      <c r="EPZ34" s="534"/>
      <c r="EQA34" s="535"/>
      <c r="EQB34" s="536"/>
      <c r="EQC34" s="532"/>
      <c r="EQD34" s="530"/>
      <c r="EQE34" s="530"/>
      <c r="EQF34" s="531"/>
      <c r="EQG34" s="532"/>
      <c r="EQH34" s="533"/>
      <c r="EQI34" s="534"/>
      <c r="EQJ34" s="535"/>
      <c r="EQK34" s="536"/>
      <c r="EQL34" s="532"/>
      <c r="EQM34" s="530"/>
      <c r="EQN34" s="530"/>
      <c r="EQO34" s="531"/>
      <c r="EQP34" s="532"/>
      <c r="EQQ34" s="533"/>
      <c r="EQR34" s="534"/>
      <c r="EQS34" s="535"/>
      <c r="EQT34" s="536"/>
      <c r="EQU34" s="532"/>
      <c r="EQV34" s="530"/>
      <c r="EQW34" s="530"/>
      <c r="EQX34" s="531"/>
      <c r="EQY34" s="532"/>
      <c r="EQZ34" s="533"/>
      <c r="ERA34" s="534"/>
      <c r="ERB34" s="535"/>
      <c r="ERC34" s="536"/>
      <c r="ERD34" s="532"/>
      <c r="ERE34" s="530"/>
      <c r="ERF34" s="530"/>
      <c r="ERG34" s="531"/>
      <c r="ERH34" s="532"/>
      <c r="ERI34" s="533"/>
      <c r="ERJ34" s="534"/>
      <c r="ERK34" s="535"/>
      <c r="ERL34" s="536"/>
      <c r="ERM34" s="532"/>
      <c r="ERN34" s="530"/>
      <c r="ERO34" s="530"/>
      <c r="ERP34" s="531"/>
      <c r="ERQ34" s="532"/>
      <c r="ERR34" s="533"/>
      <c r="ERS34" s="534"/>
      <c r="ERT34" s="535"/>
      <c r="ERU34" s="536"/>
      <c r="ERV34" s="532"/>
      <c r="ERW34" s="530"/>
      <c r="ERX34" s="530"/>
      <c r="ERY34" s="531"/>
      <c r="ERZ34" s="532"/>
      <c r="ESA34" s="533"/>
      <c r="ESB34" s="534"/>
      <c r="ESC34" s="535"/>
      <c r="ESD34" s="536"/>
      <c r="ESE34" s="532"/>
      <c r="ESF34" s="530"/>
      <c r="ESG34" s="530"/>
      <c r="ESH34" s="531"/>
      <c r="ESI34" s="532"/>
      <c r="ESJ34" s="533"/>
      <c r="ESK34" s="534"/>
      <c r="ESL34" s="535"/>
      <c r="ESM34" s="536"/>
      <c r="ESN34" s="532"/>
      <c r="ESO34" s="530"/>
      <c r="ESP34" s="530"/>
      <c r="ESQ34" s="531"/>
      <c r="ESR34" s="532"/>
      <c r="ESS34" s="533"/>
      <c r="EST34" s="534"/>
      <c r="ESU34" s="535"/>
      <c r="ESV34" s="536"/>
      <c r="ESW34" s="532"/>
      <c r="ESX34" s="530"/>
      <c r="ESY34" s="530"/>
      <c r="ESZ34" s="531"/>
      <c r="ETA34" s="532"/>
      <c r="ETB34" s="533"/>
      <c r="ETC34" s="534"/>
      <c r="ETD34" s="535"/>
      <c r="ETE34" s="536"/>
      <c r="ETF34" s="532"/>
      <c r="ETG34" s="530"/>
      <c r="ETH34" s="530"/>
      <c r="ETI34" s="531"/>
      <c r="ETJ34" s="532"/>
      <c r="ETK34" s="533"/>
      <c r="ETL34" s="534"/>
      <c r="ETM34" s="535"/>
      <c r="ETN34" s="536"/>
      <c r="ETO34" s="532"/>
      <c r="ETP34" s="530"/>
      <c r="ETQ34" s="530"/>
      <c r="ETR34" s="531"/>
      <c r="ETS34" s="532"/>
      <c r="ETT34" s="533"/>
      <c r="ETU34" s="534"/>
      <c r="ETV34" s="535"/>
      <c r="ETW34" s="536"/>
      <c r="ETX34" s="532"/>
      <c r="ETY34" s="530"/>
      <c r="ETZ34" s="530"/>
      <c r="EUA34" s="531"/>
      <c r="EUB34" s="532"/>
      <c r="EUC34" s="533"/>
      <c r="EUD34" s="534"/>
      <c r="EUE34" s="535"/>
      <c r="EUF34" s="536"/>
      <c r="EUG34" s="532"/>
      <c r="EUH34" s="530"/>
      <c r="EUI34" s="530"/>
      <c r="EUJ34" s="531"/>
      <c r="EUK34" s="532"/>
      <c r="EUL34" s="533"/>
      <c r="EUM34" s="534"/>
      <c r="EUN34" s="535"/>
      <c r="EUO34" s="536"/>
      <c r="EUP34" s="532"/>
      <c r="EUQ34" s="530"/>
      <c r="EUR34" s="530"/>
      <c r="EUS34" s="531"/>
      <c r="EUT34" s="532"/>
      <c r="EUU34" s="533"/>
      <c r="EUV34" s="534"/>
      <c r="EUW34" s="535"/>
      <c r="EUX34" s="536"/>
      <c r="EUY34" s="532"/>
      <c r="EUZ34" s="530"/>
      <c r="EVA34" s="530"/>
      <c r="EVB34" s="531"/>
      <c r="EVC34" s="532"/>
      <c r="EVD34" s="533"/>
      <c r="EVE34" s="534"/>
      <c r="EVF34" s="535"/>
      <c r="EVG34" s="536"/>
      <c r="EVH34" s="532"/>
      <c r="EVI34" s="530"/>
      <c r="EVJ34" s="530"/>
      <c r="EVK34" s="531"/>
      <c r="EVL34" s="532"/>
      <c r="EVM34" s="533"/>
      <c r="EVN34" s="534"/>
      <c r="EVO34" s="535"/>
      <c r="EVP34" s="536"/>
      <c r="EVQ34" s="532"/>
      <c r="EVR34" s="530"/>
      <c r="EVS34" s="530"/>
      <c r="EVT34" s="531"/>
      <c r="EVU34" s="532"/>
      <c r="EVV34" s="533"/>
      <c r="EVW34" s="534"/>
      <c r="EVX34" s="535"/>
      <c r="EVY34" s="536"/>
      <c r="EVZ34" s="532"/>
      <c r="EWA34" s="530"/>
      <c r="EWB34" s="530"/>
      <c r="EWC34" s="531"/>
      <c r="EWD34" s="532"/>
      <c r="EWE34" s="533"/>
      <c r="EWF34" s="534"/>
      <c r="EWG34" s="535"/>
      <c r="EWH34" s="536"/>
      <c r="EWI34" s="532"/>
      <c r="EWJ34" s="530"/>
      <c r="EWK34" s="530"/>
      <c r="EWL34" s="531"/>
      <c r="EWM34" s="532"/>
      <c r="EWN34" s="533"/>
      <c r="EWO34" s="534"/>
      <c r="EWP34" s="535"/>
      <c r="EWQ34" s="536"/>
      <c r="EWR34" s="532"/>
      <c r="EWS34" s="530"/>
      <c r="EWT34" s="530"/>
      <c r="EWU34" s="531"/>
      <c r="EWV34" s="532"/>
      <c r="EWW34" s="533"/>
      <c r="EWX34" s="534"/>
      <c r="EWY34" s="535"/>
      <c r="EWZ34" s="536"/>
      <c r="EXA34" s="532"/>
      <c r="EXB34" s="530"/>
      <c r="EXC34" s="530"/>
      <c r="EXD34" s="531"/>
      <c r="EXE34" s="532"/>
      <c r="EXF34" s="533"/>
      <c r="EXG34" s="534"/>
      <c r="EXH34" s="535"/>
      <c r="EXI34" s="536"/>
      <c r="EXJ34" s="532"/>
      <c r="EXK34" s="530"/>
      <c r="EXL34" s="530"/>
      <c r="EXM34" s="531"/>
      <c r="EXN34" s="532"/>
      <c r="EXO34" s="533"/>
      <c r="EXP34" s="534"/>
      <c r="EXQ34" s="535"/>
      <c r="EXR34" s="536"/>
      <c r="EXS34" s="532"/>
      <c r="EXT34" s="530"/>
      <c r="EXU34" s="530"/>
      <c r="EXV34" s="531"/>
      <c r="EXW34" s="532"/>
      <c r="EXX34" s="533"/>
      <c r="EXY34" s="534"/>
      <c r="EXZ34" s="535"/>
      <c r="EYA34" s="536"/>
      <c r="EYB34" s="532"/>
      <c r="EYC34" s="530"/>
      <c r="EYD34" s="530"/>
      <c r="EYE34" s="531"/>
      <c r="EYF34" s="532"/>
      <c r="EYG34" s="533"/>
      <c r="EYH34" s="534"/>
      <c r="EYI34" s="535"/>
      <c r="EYJ34" s="536"/>
      <c r="EYK34" s="532"/>
      <c r="EYL34" s="530"/>
      <c r="EYM34" s="530"/>
      <c r="EYN34" s="531"/>
      <c r="EYO34" s="532"/>
      <c r="EYP34" s="533"/>
      <c r="EYQ34" s="534"/>
      <c r="EYR34" s="535"/>
      <c r="EYS34" s="536"/>
      <c r="EYT34" s="532"/>
      <c r="EYU34" s="530"/>
      <c r="EYV34" s="530"/>
      <c r="EYW34" s="531"/>
      <c r="EYX34" s="532"/>
      <c r="EYY34" s="533"/>
      <c r="EYZ34" s="534"/>
      <c r="EZA34" s="535"/>
      <c r="EZB34" s="536"/>
      <c r="EZC34" s="532"/>
      <c r="EZD34" s="530"/>
      <c r="EZE34" s="530"/>
      <c r="EZF34" s="531"/>
      <c r="EZG34" s="532"/>
      <c r="EZH34" s="533"/>
      <c r="EZI34" s="534"/>
      <c r="EZJ34" s="535"/>
      <c r="EZK34" s="536"/>
      <c r="EZL34" s="532"/>
      <c r="EZM34" s="530"/>
      <c r="EZN34" s="530"/>
      <c r="EZO34" s="531"/>
      <c r="EZP34" s="532"/>
      <c r="EZQ34" s="533"/>
      <c r="EZR34" s="534"/>
      <c r="EZS34" s="535"/>
      <c r="EZT34" s="536"/>
      <c r="EZU34" s="532"/>
      <c r="EZV34" s="530"/>
      <c r="EZW34" s="530"/>
      <c r="EZX34" s="531"/>
      <c r="EZY34" s="532"/>
      <c r="EZZ34" s="533"/>
      <c r="FAA34" s="534"/>
      <c r="FAB34" s="535"/>
      <c r="FAC34" s="536"/>
      <c r="FAD34" s="532"/>
      <c r="FAE34" s="530"/>
      <c r="FAF34" s="530"/>
      <c r="FAG34" s="531"/>
      <c r="FAH34" s="532"/>
      <c r="FAI34" s="533"/>
      <c r="FAJ34" s="534"/>
      <c r="FAK34" s="535"/>
      <c r="FAL34" s="536"/>
      <c r="FAM34" s="532"/>
      <c r="FAN34" s="530"/>
      <c r="FAO34" s="530"/>
      <c r="FAP34" s="531"/>
      <c r="FAQ34" s="532"/>
      <c r="FAR34" s="533"/>
      <c r="FAS34" s="534"/>
      <c r="FAT34" s="535"/>
      <c r="FAU34" s="536"/>
      <c r="FAV34" s="532"/>
      <c r="FAW34" s="530"/>
      <c r="FAX34" s="530"/>
      <c r="FAY34" s="531"/>
      <c r="FAZ34" s="532"/>
      <c r="FBA34" s="533"/>
      <c r="FBB34" s="534"/>
      <c r="FBC34" s="535"/>
      <c r="FBD34" s="536"/>
      <c r="FBE34" s="532"/>
      <c r="FBF34" s="530"/>
      <c r="FBG34" s="530"/>
      <c r="FBH34" s="531"/>
      <c r="FBI34" s="532"/>
      <c r="FBJ34" s="533"/>
      <c r="FBK34" s="534"/>
      <c r="FBL34" s="535"/>
      <c r="FBM34" s="536"/>
      <c r="FBN34" s="532"/>
      <c r="FBO34" s="530"/>
      <c r="FBP34" s="530"/>
      <c r="FBQ34" s="531"/>
      <c r="FBR34" s="532"/>
      <c r="FBS34" s="533"/>
      <c r="FBT34" s="534"/>
      <c r="FBU34" s="535"/>
      <c r="FBV34" s="536"/>
      <c r="FBW34" s="532"/>
      <c r="FBX34" s="530"/>
      <c r="FBY34" s="530"/>
      <c r="FBZ34" s="531"/>
      <c r="FCA34" s="532"/>
      <c r="FCB34" s="533"/>
      <c r="FCC34" s="534"/>
      <c r="FCD34" s="535"/>
      <c r="FCE34" s="536"/>
      <c r="FCF34" s="532"/>
      <c r="FCG34" s="530"/>
      <c r="FCH34" s="530"/>
      <c r="FCI34" s="531"/>
      <c r="FCJ34" s="532"/>
      <c r="FCK34" s="533"/>
      <c r="FCL34" s="534"/>
      <c r="FCM34" s="535"/>
      <c r="FCN34" s="536"/>
      <c r="FCO34" s="532"/>
      <c r="FCP34" s="530"/>
      <c r="FCQ34" s="530"/>
      <c r="FCR34" s="531"/>
      <c r="FCS34" s="532"/>
      <c r="FCT34" s="533"/>
      <c r="FCU34" s="534"/>
      <c r="FCV34" s="535"/>
      <c r="FCW34" s="536"/>
      <c r="FCX34" s="532"/>
      <c r="FCY34" s="530"/>
      <c r="FCZ34" s="530"/>
      <c r="FDA34" s="531"/>
      <c r="FDB34" s="532"/>
      <c r="FDC34" s="533"/>
      <c r="FDD34" s="534"/>
      <c r="FDE34" s="535"/>
      <c r="FDF34" s="536"/>
      <c r="FDG34" s="532"/>
      <c r="FDH34" s="530"/>
      <c r="FDI34" s="530"/>
      <c r="FDJ34" s="531"/>
      <c r="FDK34" s="532"/>
      <c r="FDL34" s="533"/>
      <c r="FDM34" s="534"/>
      <c r="FDN34" s="535"/>
      <c r="FDO34" s="536"/>
      <c r="FDP34" s="532"/>
      <c r="FDQ34" s="530"/>
      <c r="FDR34" s="530"/>
      <c r="FDS34" s="531"/>
      <c r="FDT34" s="532"/>
      <c r="FDU34" s="533"/>
      <c r="FDV34" s="534"/>
      <c r="FDW34" s="535"/>
      <c r="FDX34" s="536"/>
      <c r="FDY34" s="532"/>
      <c r="FDZ34" s="530"/>
      <c r="FEA34" s="530"/>
      <c r="FEB34" s="531"/>
      <c r="FEC34" s="532"/>
      <c r="FED34" s="533"/>
      <c r="FEE34" s="534"/>
      <c r="FEF34" s="535"/>
      <c r="FEG34" s="536"/>
      <c r="FEH34" s="532"/>
      <c r="FEI34" s="530"/>
      <c r="FEJ34" s="530"/>
      <c r="FEK34" s="531"/>
      <c r="FEL34" s="532"/>
      <c r="FEM34" s="533"/>
      <c r="FEN34" s="534"/>
      <c r="FEO34" s="535"/>
      <c r="FEP34" s="536"/>
      <c r="FEQ34" s="532"/>
      <c r="FER34" s="530"/>
      <c r="FES34" s="530"/>
      <c r="FET34" s="531"/>
      <c r="FEU34" s="532"/>
      <c r="FEV34" s="533"/>
      <c r="FEW34" s="534"/>
      <c r="FEX34" s="535"/>
      <c r="FEY34" s="536"/>
      <c r="FEZ34" s="532"/>
      <c r="FFA34" s="530"/>
      <c r="FFB34" s="530"/>
      <c r="FFC34" s="531"/>
      <c r="FFD34" s="532"/>
      <c r="FFE34" s="533"/>
      <c r="FFF34" s="534"/>
      <c r="FFG34" s="535"/>
      <c r="FFH34" s="536"/>
      <c r="FFI34" s="532"/>
      <c r="FFJ34" s="530"/>
      <c r="FFK34" s="530"/>
      <c r="FFL34" s="531"/>
      <c r="FFM34" s="532"/>
      <c r="FFN34" s="533"/>
      <c r="FFO34" s="534"/>
      <c r="FFP34" s="535"/>
      <c r="FFQ34" s="536"/>
      <c r="FFR34" s="532"/>
      <c r="FFS34" s="530"/>
      <c r="FFT34" s="530"/>
      <c r="FFU34" s="531"/>
      <c r="FFV34" s="532"/>
      <c r="FFW34" s="533"/>
      <c r="FFX34" s="534"/>
      <c r="FFY34" s="535"/>
      <c r="FFZ34" s="536"/>
      <c r="FGA34" s="532"/>
      <c r="FGB34" s="530"/>
      <c r="FGC34" s="530"/>
      <c r="FGD34" s="531"/>
      <c r="FGE34" s="532"/>
      <c r="FGF34" s="533"/>
      <c r="FGG34" s="534"/>
      <c r="FGH34" s="535"/>
      <c r="FGI34" s="536"/>
      <c r="FGJ34" s="532"/>
      <c r="FGK34" s="530"/>
      <c r="FGL34" s="530"/>
      <c r="FGM34" s="531"/>
      <c r="FGN34" s="532"/>
      <c r="FGO34" s="533"/>
      <c r="FGP34" s="534"/>
      <c r="FGQ34" s="535"/>
      <c r="FGR34" s="536"/>
      <c r="FGS34" s="532"/>
      <c r="FGT34" s="530"/>
      <c r="FGU34" s="530"/>
      <c r="FGV34" s="531"/>
      <c r="FGW34" s="532"/>
      <c r="FGX34" s="533"/>
      <c r="FGY34" s="534"/>
      <c r="FGZ34" s="535"/>
      <c r="FHA34" s="536"/>
      <c r="FHB34" s="532"/>
      <c r="FHC34" s="530"/>
      <c r="FHD34" s="530"/>
      <c r="FHE34" s="531"/>
      <c r="FHF34" s="532"/>
      <c r="FHG34" s="533"/>
      <c r="FHH34" s="534"/>
      <c r="FHI34" s="535"/>
      <c r="FHJ34" s="536"/>
      <c r="FHK34" s="532"/>
      <c r="FHL34" s="530"/>
      <c r="FHM34" s="530"/>
      <c r="FHN34" s="531"/>
      <c r="FHO34" s="532"/>
      <c r="FHP34" s="533"/>
      <c r="FHQ34" s="534"/>
      <c r="FHR34" s="535"/>
      <c r="FHS34" s="536"/>
      <c r="FHT34" s="532"/>
      <c r="FHU34" s="530"/>
      <c r="FHV34" s="530"/>
      <c r="FHW34" s="531"/>
      <c r="FHX34" s="532"/>
      <c r="FHY34" s="533"/>
      <c r="FHZ34" s="534"/>
      <c r="FIA34" s="535"/>
      <c r="FIB34" s="536"/>
      <c r="FIC34" s="532"/>
      <c r="FID34" s="530"/>
      <c r="FIE34" s="530"/>
      <c r="FIF34" s="531"/>
      <c r="FIG34" s="532"/>
      <c r="FIH34" s="533"/>
      <c r="FII34" s="534"/>
      <c r="FIJ34" s="535"/>
      <c r="FIK34" s="536"/>
      <c r="FIL34" s="532"/>
      <c r="FIM34" s="530"/>
      <c r="FIN34" s="530"/>
      <c r="FIO34" s="531"/>
      <c r="FIP34" s="532"/>
      <c r="FIQ34" s="533"/>
      <c r="FIR34" s="534"/>
      <c r="FIS34" s="535"/>
      <c r="FIT34" s="536"/>
      <c r="FIU34" s="532"/>
      <c r="FIV34" s="530"/>
      <c r="FIW34" s="530"/>
      <c r="FIX34" s="531"/>
      <c r="FIY34" s="532"/>
      <c r="FIZ34" s="533"/>
      <c r="FJA34" s="534"/>
      <c r="FJB34" s="535"/>
      <c r="FJC34" s="536"/>
      <c r="FJD34" s="532"/>
      <c r="FJE34" s="530"/>
      <c r="FJF34" s="530"/>
      <c r="FJG34" s="531"/>
      <c r="FJH34" s="532"/>
      <c r="FJI34" s="533"/>
      <c r="FJJ34" s="534"/>
      <c r="FJK34" s="535"/>
      <c r="FJL34" s="536"/>
      <c r="FJM34" s="532"/>
      <c r="FJN34" s="530"/>
      <c r="FJO34" s="530"/>
      <c r="FJP34" s="531"/>
      <c r="FJQ34" s="532"/>
      <c r="FJR34" s="533"/>
      <c r="FJS34" s="534"/>
      <c r="FJT34" s="535"/>
      <c r="FJU34" s="536"/>
      <c r="FJV34" s="532"/>
      <c r="FJW34" s="530"/>
      <c r="FJX34" s="530"/>
      <c r="FJY34" s="531"/>
      <c r="FJZ34" s="532"/>
      <c r="FKA34" s="533"/>
      <c r="FKB34" s="534"/>
      <c r="FKC34" s="535"/>
      <c r="FKD34" s="536"/>
      <c r="FKE34" s="532"/>
      <c r="FKF34" s="530"/>
      <c r="FKG34" s="530"/>
      <c r="FKH34" s="531"/>
      <c r="FKI34" s="532"/>
      <c r="FKJ34" s="533"/>
      <c r="FKK34" s="534"/>
      <c r="FKL34" s="535"/>
      <c r="FKM34" s="536"/>
      <c r="FKN34" s="532"/>
      <c r="FKO34" s="530"/>
      <c r="FKP34" s="530"/>
      <c r="FKQ34" s="531"/>
      <c r="FKR34" s="532"/>
      <c r="FKS34" s="533"/>
      <c r="FKT34" s="534"/>
      <c r="FKU34" s="535"/>
      <c r="FKV34" s="536"/>
      <c r="FKW34" s="532"/>
      <c r="FKX34" s="530"/>
      <c r="FKY34" s="530"/>
      <c r="FKZ34" s="531"/>
      <c r="FLA34" s="532"/>
      <c r="FLB34" s="533"/>
      <c r="FLC34" s="534"/>
      <c r="FLD34" s="535"/>
      <c r="FLE34" s="536"/>
      <c r="FLF34" s="532"/>
      <c r="FLG34" s="530"/>
      <c r="FLH34" s="530"/>
      <c r="FLI34" s="531"/>
      <c r="FLJ34" s="532"/>
      <c r="FLK34" s="533"/>
      <c r="FLL34" s="534"/>
      <c r="FLM34" s="535"/>
      <c r="FLN34" s="536"/>
      <c r="FLO34" s="532"/>
      <c r="FLP34" s="530"/>
      <c r="FLQ34" s="530"/>
      <c r="FLR34" s="531"/>
      <c r="FLS34" s="532"/>
      <c r="FLT34" s="533"/>
      <c r="FLU34" s="534"/>
      <c r="FLV34" s="535"/>
      <c r="FLW34" s="536"/>
      <c r="FLX34" s="532"/>
      <c r="FLY34" s="530"/>
      <c r="FLZ34" s="530"/>
      <c r="FMA34" s="531"/>
      <c r="FMB34" s="532"/>
      <c r="FMC34" s="533"/>
      <c r="FMD34" s="534"/>
      <c r="FME34" s="535"/>
      <c r="FMF34" s="536"/>
      <c r="FMG34" s="532"/>
      <c r="FMH34" s="530"/>
      <c r="FMI34" s="530"/>
      <c r="FMJ34" s="531"/>
      <c r="FMK34" s="532"/>
      <c r="FML34" s="533"/>
      <c r="FMM34" s="534"/>
      <c r="FMN34" s="535"/>
      <c r="FMO34" s="536"/>
      <c r="FMP34" s="532"/>
      <c r="FMQ34" s="530"/>
      <c r="FMR34" s="530"/>
      <c r="FMS34" s="531"/>
      <c r="FMT34" s="532"/>
      <c r="FMU34" s="533"/>
      <c r="FMV34" s="534"/>
      <c r="FMW34" s="535"/>
      <c r="FMX34" s="536"/>
      <c r="FMY34" s="532"/>
      <c r="FMZ34" s="530"/>
      <c r="FNA34" s="530"/>
      <c r="FNB34" s="531"/>
      <c r="FNC34" s="532"/>
      <c r="FND34" s="533"/>
      <c r="FNE34" s="534"/>
      <c r="FNF34" s="535"/>
      <c r="FNG34" s="536"/>
      <c r="FNH34" s="532"/>
      <c r="FNI34" s="530"/>
      <c r="FNJ34" s="530"/>
      <c r="FNK34" s="531"/>
      <c r="FNL34" s="532"/>
      <c r="FNM34" s="533"/>
      <c r="FNN34" s="534"/>
      <c r="FNO34" s="535"/>
      <c r="FNP34" s="536"/>
      <c r="FNQ34" s="532"/>
      <c r="FNR34" s="530"/>
      <c r="FNS34" s="530"/>
      <c r="FNT34" s="531"/>
      <c r="FNU34" s="532"/>
      <c r="FNV34" s="533"/>
      <c r="FNW34" s="534"/>
      <c r="FNX34" s="535"/>
      <c r="FNY34" s="536"/>
      <c r="FNZ34" s="532"/>
      <c r="FOA34" s="530"/>
      <c r="FOB34" s="530"/>
      <c r="FOC34" s="531"/>
      <c r="FOD34" s="532"/>
      <c r="FOE34" s="533"/>
      <c r="FOF34" s="534"/>
      <c r="FOG34" s="535"/>
      <c r="FOH34" s="536"/>
      <c r="FOI34" s="532"/>
      <c r="FOJ34" s="530"/>
      <c r="FOK34" s="530"/>
      <c r="FOL34" s="531"/>
      <c r="FOM34" s="532"/>
      <c r="FON34" s="533"/>
      <c r="FOO34" s="534"/>
      <c r="FOP34" s="535"/>
      <c r="FOQ34" s="536"/>
      <c r="FOR34" s="532"/>
      <c r="FOS34" s="530"/>
      <c r="FOT34" s="530"/>
      <c r="FOU34" s="531"/>
      <c r="FOV34" s="532"/>
      <c r="FOW34" s="533"/>
      <c r="FOX34" s="534"/>
      <c r="FOY34" s="535"/>
      <c r="FOZ34" s="536"/>
      <c r="FPA34" s="532"/>
      <c r="FPB34" s="530"/>
      <c r="FPC34" s="530"/>
      <c r="FPD34" s="531"/>
      <c r="FPE34" s="532"/>
      <c r="FPF34" s="533"/>
      <c r="FPG34" s="534"/>
      <c r="FPH34" s="535"/>
      <c r="FPI34" s="536"/>
      <c r="FPJ34" s="532"/>
      <c r="FPK34" s="530"/>
      <c r="FPL34" s="530"/>
      <c r="FPM34" s="531"/>
      <c r="FPN34" s="532"/>
      <c r="FPO34" s="533"/>
      <c r="FPP34" s="534"/>
      <c r="FPQ34" s="535"/>
      <c r="FPR34" s="536"/>
      <c r="FPS34" s="532"/>
      <c r="FPT34" s="530"/>
      <c r="FPU34" s="530"/>
      <c r="FPV34" s="531"/>
      <c r="FPW34" s="532"/>
      <c r="FPX34" s="533"/>
      <c r="FPY34" s="534"/>
      <c r="FPZ34" s="535"/>
      <c r="FQA34" s="536"/>
      <c r="FQB34" s="532"/>
      <c r="FQC34" s="530"/>
      <c r="FQD34" s="530"/>
      <c r="FQE34" s="531"/>
      <c r="FQF34" s="532"/>
      <c r="FQG34" s="533"/>
      <c r="FQH34" s="534"/>
      <c r="FQI34" s="535"/>
      <c r="FQJ34" s="536"/>
      <c r="FQK34" s="532"/>
      <c r="FQL34" s="530"/>
      <c r="FQM34" s="530"/>
      <c r="FQN34" s="531"/>
      <c r="FQO34" s="532"/>
      <c r="FQP34" s="533"/>
      <c r="FQQ34" s="534"/>
      <c r="FQR34" s="535"/>
      <c r="FQS34" s="536"/>
      <c r="FQT34" s="532"/>
      <c r="FQU34" s="530"/>
      <c r="FQV34" s="530"/>
      <c r="FQW34" s="531"/>
      <c r="FQX34" s="532"/>
      <c r="FQY34" s="533"/>
      <c r="FQZ34" s="534"/>
      <c r="FRA34" s="535"/>
      <c r="FRB34" s="536"/>
      <c r="FRC34" s="532"/>
      <c r="FRD34" s="530"/>
      <c r="FRE34" s="530"/>
      <c r="FRF34" s="531"/>
      <c r="FRG34" s="532"/>
      <c r="FRH34" s="533"/>
      <c r="FRI34" s="534"/>
      <c r="FRJ34" s="535"/>
      <c r="FRK34" s="536"/>
      <c r="FRL34" s="532"/>
      <c r="FRM34" s="530"/>
      <c r="FRN34" s="530"/>
      <c r="FRO34" s="531"/>
      <c r="FRP34" s="532"/>
      <c r="FRQ34" s="533"/>
      <c r="FRR34" s="534"/>
      <c r="FRS34" s="535"/>
      <c r="FRT34" s="536"/>
      <c r="FRU34" s="532"/>
      <c r="FRV34" s="530"/>
      <c r="FRW34" s="530"/>
      <c r="FRX34" s="531"/>
      <c r="FRY34" s="532"/>
      <c r="FRZ34" s="533"/>
      <c r="FSA34" s="534"/>
      <c r="FSB34" s="535"/>
      <c r="FSC34" s="536"/>
      <c r="FSD34" s="532"/>
      <c r="FSE34" s="530"/>
      <c r="FSF34" s="530"/>
      <c r="FSG34" s="531"/>
      <c r="FSH34" s="532"/>
      <c r="FSI34" s="533"/>
      <c r="FSJ34" s="534"/>
      <c r="FSK34" s="535"/>
      <c r="FSL34" s="536"/>
      <c r="FSM34" s="532"/>
      <c r="FSN34" s="530"/>
      <c r="FSO34" s="530"/>
      <c r="FSP34" s="531"/>
      <c r="FSQ34" s="532"/>
      <c r="FSR34" s="533"/>
      <c r="FSS34" s="534"/>
      <c r="FST34" s="535"/>
      <c r="FSU34" s="536"/>
      <c r="FSV34" s="532"/>
      <c r="FSW34" s="530"/>
      <c r="FSX34" s="530"/>
      <c r="FSY34" s="531"/>
      <c r="FSZ34" s="532"/>
      <c r="FTA34" s="533"/>
      <c r="FTB34" s="534"/>
      <c r="FTC34" s="535"/>
      <c r="FTD34" s="536"/>
      <c r="FTE34" s="532"/>
      <c r="FTF34" s="530"/>
      <c r="FTG34" s="530"/>
      <c r="FTH34" s="531"/>
      <c r="FTI34" s="532"/>
      <c r="FTJ34" s="533"/>
      <c r="FTK34" s="534"/>
      <c r="FTL34" s="535"/>
      <c r="FTM34" s="536"/>
      <c r="FTN34" s="532"/>
      <c r="FTO34" s="530"/>
      <c r="FTP34" s="530"/>
      <c r="FTQ34" s="531"/>
      <c r="FTR34" s="532"/>
      <c r="FTS34" s="533"/>
      <c r="FTT34" s="534"/>
      <c r="FTU34" s="535"/>
      <c r="FTV34" s="536"/>
      <c r="FTW34" s="532"/>
      <c r="FTX34" s="530"/>
      <c r="FTY34" s="530"/>
      <c r="FTZ34" s="531"/>
      <c r="FUA34" s="532"/>
      <c r="FUB34" s="533"/>
      <c r="FUC34" s="534"/>
      <c r="FUD34" s="535"/>
      <c r="FUE34" s="536"/>
      <c r="FUF34" s="532"/>
      <c r="FUG34" s="530"/>
      <c r="FUH34" s="530"/>
      <c r="FUI34" s="531"/>
      <c r="FUJ34" s="532"/>
      <c r="FUK34" s="533"/>
      <c r="FUL34" s="534"/>
      <c r="FUM34" s="535"/>
      <c r="FUN34" s="536"/>
      <c r="FUO34" s="532"/>
      <c r="FUP34" s="530"/>
      <c r="FUQ34" s="530"/>
      <c r="FUR34" s="531"/>
      <c r="FUS34" s="532"/>
      <c r="FUT34" s="533"/>
      <c r="FUU34" s="534"/>
      <c r="FUV34" s="535"/>
      <c r="FUW34" s="536"/>
      <c r="FUX34" s="532"/>
      <c r="FUY34" s="530"/>
      <c r="FUZ34" s="530"/>
      <c r="FVA34" s="531"/>
      <c r="FVB34" s="532"/>
      <c r="FVC34" s="533"/>
      <c r="FVD34" s="534"/>
      <c r="FVE34" s="535"/>
      <c r="FVF34" s="536"/>
      <c r="FVG34" s="532"/>
      <c r="FVH34" s="530"/>
      <c r="FVI34" s="530"/>
      <c r="FVJ34" s="531"/>
      <c r="FVK34" s="532"/>
      <c r="FVL34" s="533"/>
      <c r="FVM34" s="534"/>
      <c r="FVN34" s="535"/>
      <c r="FVO34" s="536"/>
      <c r="FVP34" s="532"/>
      <c r="FVQ34" s="530"/>
      <c r="FVR34" s="530"/>
      <c r="FVS34" s="531"/>
      <c r="FVT34" s="532"/>
      <c r="FVU34" s="533"/>
      <c r="FVV34" s="534"/>
      <c r="FVW34" s="535"/>
      <c r="FVX34" s="536"/>
      <c r="FVY34" s="532"/>
      <c r="FVZ34" s="530"/>
      <c r="FWA34" s="530"/>
      <c r="FWB34" s="531"/>
      <c r="FWC34" s="532"/>
      <c r="FWD34" s="533"/>
      <c r="FWE34" s="534"/>
      <c r="FWF34" s="535"/>
      <c r="FWG34" s="536"/>
      <c r="FWH34" s="532"/>
      <c r="FWI34" s="530"/>
      <c r="FWJ34" s="530"/>
      <c r="FWK34" s="531"/>
      <c r="FWL34" s="532"/>
      <c r="FWM34" s="533"/>
      <c r="FWN34" s="534"/>
      <c r="FWO34" s="535"/>
      <c r="FWP34" s="536"/>
      <c r="FWQ34" s="532"/>
      <c r="FWR34" s="530"/>
      <c r="FWS34" s="530"/>
      <c r="FWT34" s="531"/>
      <c r="FWU34" s="532"/>
      <c r="FWV34" s="533"/>
      <c r="FWW34" s="534"/>
      <c r="FWX34" s="535"/>
      <c r="FWY34" s="536"/>
      <c r="FWZ34" s="532"/>
      <c r="FXA34" s="530"/>
      <c r="FXB34" s="530"/>
      <c r="FXC34" s="531"/>
      <c r="FXD34" s="532"/>
      <c r="FXE34" s="533"/>
      <c r="FXF34" s="534"/>
      <c r="FXG34" s="535"/>
      <c r="FXH34" s="536"/>
      <c r="FXI34" s="532"/>
      <c r="FXJ34" s="530"/>
      <c r="FXK34" s="530"/>
      <c r="FXL34" s="531"/>
      <c r="FXM34" s="532"/>
      <c r="FXN34" s="533"/>
      <c r="FXO34" s="534"/>
      <c r="FXP34" s="535"/>
      <c r="FXQ34" s="536"/>
      <c r="FXR34" s="532"/>
      <c r="FXS34" s="530"/>
      <c r="FXT34" s="530"/>
      <c r="FXU34" s="531"/>
      <c r="FXV34" s="532"/>
      <c r="FXW34" s="533"/>
      <c r="FXX34" s="534"/>
      <c r="FXY34" s="535"/>
      <c r="FXZ34" s="536"/>
      <c r="FYA34" s="532"/>
      <c r="FYB34" s="530"/>
      <c r="FYC34" s="530"/>
      <c r="FYD34" s="531"/>
      <c r="FYE34" s="532"/>
      <c r="FYF34" s="533"/>
      <c r="FYG34" s="534"/>
      <c r="FYH34" s="535"/>
      <c r="FYI34" s="536"/>
      <c r="FYJ34" s="532"/>
      <c r="FYK34" s="530"/>
      <c r="FYL34" s="530"/>
      <c r="FYM34" s="531"/>
      <c r="FYN34" s="532"/>
      <c r="FYO34" s="533"/>
      <c r="FYP34" s="534"/>
      <c r="FYQ34" s="535"/>
      <c r="FYR34" s="536"/>
      <c r="FYS34" s="532"/>
      <c r="FYT34" s="530"/>
      <c r="FYU34" s="530"/>
      <c r="FYV34" s="531"/>
      <c r="FYW34" s="532"/>
      <c r="FYX34" s="533"/>
      <c r="FYY34" s="534"/>
      <c r="FYZ34" s="535"/>
      <c r="FZA34" s="536"/>
      <c r="FZB34" s="532"/>
      <c r="FZC34" s="530"/>
      <c r="FZD34" s="530"/>
      <c r="FZE34" s="531"/>
      <c r="FZF34" s="532"/>
      <c r="FZG34" s="533"/>
      <c r="FZH34" s="534"/>
      <c r="FZI34" s="535"/>
      <c r="FZJ34" s="536"/>
      <c r="FZK34" s="532"/>
      <c r="FZL34" s="530"/>
      <c r="FZM34" s="530"/>
      <c r="FZN34" s="531"/>
      <c r="FZO34" s="532"/>
      <c r="FZP34" s="533"/>
      <c r="FZQ34" s="534"/>
      <c r="FZR34" s="535"/>
      <c r="FZS34" s="536"/>
      <c r="FZT34" s="532"/>
      <c r="FZU34" s="530"/>
      <c r="FZV34" s="530"/>
      <c r="FZW34" s="531"/>
      <c r="FZX34" s="532"/>
      <c r="FZY34" s="533"/>
      <c r="FZZ34" s="534"/>
      <c r="GAA34" s="535"/>
      <c r="GAB34" s="536"/>
      <c r="GAC34" s="532"/>
      <c r="GAD34" s="530"/>
      <c r="GAE34" s="530"/>
      <c r="GAF34" s="531"/>
      <c r="GAG34" s="532"/>
      <c r="GAH34" s="533"/>
      <c r="GAI34" s="534"/>
      <c r="GAJ34" s="535"/>
      <c r="GAK34" s="536"/>
      <c r="GAL34" s="532"/>
      <c r="GAM34" s="530"/>
      <c r="GAN34" s="530"/>
      <c r="GAO34" s="531"/>
      <c r="GAP34" s="532"/>
      <c r="GAQ34" s="533"/>
      <c r="GAR34" s="534"/>
      <c r="GAS34" s="535"/>
      <c r="GAT34" s="536"/>
      <c r="GAU34" s="532"/>
      <c r="GAV34" s="530"/>
      <c r="GAW34" s="530"/>
      <c r="GAX34" s="531"/>
      <c r="GAY34" s="532"/>
      <c r="GAZ34" s="533"/>
      <c r="GBA34" s="534"/>
      <c r="GBB34" s="535"/>
      <c r="GBC34" s="536"/>
      <c r="GBD34" s="532"/>
      <c r="GBE34" s="530"/>
      <c r="GBF34" s="530"/>
      <c r="GBG34" s="531"/>
      <c r="GBH34" s="532"/>
      <c r="GBI34" s="533"/>
      <c r="GBJ34" s="534"/>
      <c r="GBK34" s="535"/>
      <c r="GBL34" s="536"/>
      <c r="GBM34" s="532"/>
      <c r="GBN34" s="530"/>
      <c r="GBO34" s="530"/>
      <c r="GBP34" s="531"/>
      <c r="GBQ34" s="532"/>
      <c r="GBR34" s="533"/>
      <c r="GBS34" s="534"/>
      <c r="GBT34" s="535"/>
      <c r="GBU34" s="536"/>
      <c r="GBV34" s="532"/>
      <c r="GBW34" s="530"/>
      <c r="GBX34" s="530"/>
      <c r="GBY34" s="531"/>
      <c r="GBZ34" s="532"/>
      <c r="GCA34" s="533"/>
      <c r="GCB34" s="534"/>
      <c r="GCC34" s="535"/>
      <c r="GCD34" s="536"/>
      <c r="GCE34" s="532"/>
      <c r="GCF34" s="530"/>
      <c r="GCG34" s="530"/>
      <c r="GCH34" s="531"/>
      <c r="GCI34" s="532"/>
      <c r="GCJ34" s="533"/>
      <c r="GCK34" s="534"/>
      <c r="GCL34" s="535"/>
      <c r="GCM34" s="536"/>
      <c r="GCN34" s="532"/>
      <c r="GCO34" s="530"/>
      <c r="GCP34" s="530"/>
      <c r="GCQ34" s="531"/>
      <c r="GCR34" s="532"/>
      <c r="GCS34" s="533"/>
      <c r="GCT34" s="534"/>
      <c r="GCU34" s="535"/>
      <c r="GCV34" s="536"/>
      <c r="GCW34" s="532"/>
      <c r="GCX34" s="530"/>
      <c r="GCY34" s="530"/>
      <c r="GCZ34" s="531"/>
      <c r="GDA34" s="532"/>
      <c r="GDB34" s="533"/>
      <c r="GDC34" s="534"/>
      <c r="GDD34" s="535"/>
      <c r="GDE34" s="536"/>
      <c r="GDF34" s="532"/>
      <c r="GDG34" s="530"/>
      <c r="GDH34" s="530"/>
      <c r="GDI34" s="531"/>
      <c r="GDJ34" s="532"/>
      <c r="GDK34" s="533"/>
      <c r="GDL34" s="534"/>
      <c r="GDM34" s="535"/>
      <c r="GDN34" s="536"/>
      <c r="GDO34" s="532"/>
      <c r="GDP34" s="530"/>
      <c r="GDQ34" s="530"/>
      <c r="GDR34" s="531"/>
      <c r="GDS34" s="532"/>
      <c r="GDT34" s="533"/>
      <c r="GDU34" s="534"/>
      <c r="GDV34" s="535"/>
      <c r="GDW34" s="536"/>
      <c r="GDX34" s="532"/>
      <c r="GDY34" s="530"/>
      <c r="GDZ34" s="530"/>
      <c r="GEA34" s="531"/>
      <c r="GEB34" s="532"/>
      <c r="GEC34" s="533"/>
      <c r="GED34" s="534"/>
      <c r="GEE34" s="535"/>
      <c r="GEF34" s="536"/>
      <c r="GEG34" s="532"/>
      <c r="GEH34" s="530"/>
      <c r="GEI34" s="530"/>
      <c r="GEJ34" s="531"/>
      <c r="GEK34" s="532"/>
      <c r="GEL34" s="533"/>
      <c r="GEM34" s="534"/>
      <c r="GEN34" s="535"/>
      <c r="GEO34" s="536"/>
      <c r="GEP34" s="532"/>
      <c r="GEQ34" s="530"/>
      <c r="GER34" s="530"/>
      <c r="GES34" s="531"/>
      <c r="GET34" s="532"/>
      <c r="GEU34" s="533"/>
      <c r="GEV34" s="534"/>
      <c r="GEW34" s="535"/>
      <c r="GEX34" s="536"/>
      <c r="GEY34" s="532"/>
      <c r="GEZ34" s="530"/>
      <c r="GFA34" s="530"/>
      <c r="GFB34" s="531"/>
      <c r="GFC34" s="532"/>
      <c r="GFD34" s="533"/>
      <c r="GFE34" s="534"/>
      <c r="GFF34" s="535"/>
      <c r="GFG34" s="536"/>
      <c r="GFH34" s="532"/>
      <c r="GFI34" s="530"/>
      <c r="GFJ34" s="530"/>
      <c r="GFK34" s="531"/>
      <c r="GFL34" s="532"/>
      <c r="GFM34" s="533"/>
      <c r="GFN34" s="534"/>
      <c r="GFO34" s="535"/>
      <c r="GFP34" s="536"/>
      <c r="GFQ34" s="532"/>
      <c r="GFR34" s="530"/>
      <c r="GFS34" s="530"/>
      <c r="GFT34" s="531"/>
      <c r="GFU34" s="532"/>
      <c r="GFV34" s="533"/>
      <c r="GFW34" s="534"/>
      <c r="GFX34" s="535"/>
      <c r="GFY34" s="536"/>
      <c r="GFZ34" s="532"/>
      <c r="GGA34" s="530"/>
      <c r="GGB34" s="530"/>
      <c r="GGC34" s="531"/>
      <c r="GGD34" s="532"/>
      <c r="GGE34" s="533"/>
      <c r="GGF34" s="534"/>
      <c r="GGG34" s="535"/>
      <c r="GGH34" s="536"/>
      <c r="GGI34" s="532"/>
      <c r="GGJ34" s="530"/>
      <c r="GGK34" s="530"/>
      <c r="GGL34" s="531"/>
      <c r="GGM34" s="532"/>
      <c r="GGN34" s="533"/>
      <c r="GGO34" s="534"/>
      <c r="GGP34" s="535"/>
      <c r="GGQ34" s="536"/>
      <c r="GGR34" s="532"/>
      <c r="GGS34" s="530"/>
      <c r="GGT34" s="530"/>
      <c r="GGU34" s="531"/>
      <c r="GGV34" s="532"/>
      <c r="GGW34" s="533"/>
      <c r="GGX34" s="534"/>
      <c r="GGY34" s="535"/>
      <c r="GGZ34" s="536"/>
      <c r="GHA34" s="532"/>
      <c r="GHB34" s="530"/>
      <c r="GHC34" s="530"/>
      <c r="GHD34" s="531"/>
      <c r="GHE34" s="532"/>
      <c r="GHF34" s="533"/>
      <c r="GHG34" s="534"/>
      <c r="GHH34" s="535"/>
      <c r="GHI34" s="536"/>
      <c r="GHJ34" s="532"/>
      <c r="GHK34" s="530"/>
      <c r="GHL34" s="530"/>
      <c r="GHM34" s="531"/>
      <c r="GHN34" s="532"/>
      <c r="GHO34" s="533"/>
      <c r="GHP34" s="534"/>
      <c r="GHQ34" s="535"/>
      <c r="GHR34" s="536"/>
      <c r="GHS34" s="532"/>
      <c r="GHT34" s="530"/>
      <c r="GHU34" s="530"/>
      <c r="GHV34" s="531"/>
      <c r="GHW34" s="532"/>
      <c r="GHX34" s="533"/>
      <c r="GHY34" s="534"/>
      <c r="GHZ34" s="535"/>
      <c r="GIA34" s="536"/>
      <c r="GIB34" s="532"/>
      <c r="GIC34" s="530"/>
      <c r="GID34" s="530"/>
      <c r="GIE34" s="531"/>
      <c r="GIF34" s="532"/>
      <c r="GIG34" s="533"/>
      <c r="GIH34" s="534"/>
      <c r="GII34" s="535"/>
      <c r="GIJ34" s="536"/>
      <c r="GIK34" s="532"/>
      <c r="GIL34" s="530"/>
      <c r="GIM34" s="530"/>
      <c r="GIN34" s="531"/>
      <c r="GIO34" s="532"/>
      <c r="GIP34" s="533"/>
      <c r="GIQ34" s="534"/>
      <c r="GIR34" s="535"/>
      <c r="GIS34" s="536"/>
      <c r="GIT34" s="532"/>
      <c r="GIU34" s="530"/>
      <c r="GIV34" s="530"/>
      <c r="GIW34" s="531"/>
      <c r="GIX34" s="532"/>
      <c r="GIY34" s="533"/>
      <c r="GIZ34" s="534"/>
      <c r="GJA34" s="535"/>
      <c r="GJB34" s="536"/>
      <c r="GJC34" s="532"/>
      <c r="GJD34" s="530"/>
      <c r="GJE34" s="530"/>
      <c r="GJF34" s="531"/>
      <c r="GJG34" s="532"/>
      <c r="GJH34" s="533"/>
      <c r="GJI34" s="534"/>
      <c r="GJJ34" s="535"/>
      <c r="GJK34" s="536"/>
      <c r="GJL34" s="532"/>
      <c r="GJM34" s="530"/>
      <c r="GJN34" s="530"/>
      <c r="GJO34" s="531"/>
      <c r="GJP34" s="532"/>
      <c r="GJQ34" s="533"/>
      <c r="GJR34" s="534"/>
      <c r="GJS34" s="535"/>
      <c r="GJT34" s="536"/>
      <c r="GJU34" s="532"/>
      <c r="GJV34" s="530"/>
      <c r="GJW34" s="530"/>
      <c r="GJX34" s="531"/>
      <c r="GJY34" s="532"/>
      <c r="GJZ34" s="533"/>
      <c r="GKA34" s="534"/>
      <c r="GKB34" s="535"/>
      <c r="GKC34" s="536"/>
      <c r="GKD34" s="532"/>
      <c r="GKE34" s="530"/>
      <c r="GKF34" s="530"/>
      <c r="GKG34" s="531"/>
      <c r="GKH34" s="532"/>
      <c r="GKI34" s="533"/>
      <c r="GKJ34" s="534"/>
      <c r="GKK34" s="535"/>
      <c r="GKL34" s="536"/>
      <c r="GKM34" s="532"/>
      <c r="GKN34" s="530"/>
      <c r="GKO34" s="530"/>
      <c r="GKP34" s="531"/>
      <c r="GKQ34" s="532"/>
      <c r="GKR34" s="533"/>
      <c r="GKS34" s="534"/>
      <c r="GKT34" s="535"/>
      <c r="GKU34" s="536"/>
      <c r="GKV34" s="532"/>
      <c r="GKW34" s="530"/>
      <c r="GKX34" s="530"/>
      <c r="GKY34" s="531"/>
      <c r="GKZ34" s="532"/>
      <c r="GLA34" s="533"/>
      <c r="GLB34" s="534"/>
      <c r="GLC34" s="535"/>
      <c r="GLD34" s="536"/>
      <c r="GLE34" s="532"/>
      <c r="GLF34" s="530"/>
      <c r="GLG34" s="530"/>
      <c r="GLH34" s="531"/>
      <c r="GLI34" s="532"/>
      <c r="GLJ34" s="533"/>
      <c r="GLK34" s="534"/>
      <c r="GLL34" s="535"/>
      <c r="GLM34" s="536"/>
      <c r="GLN34" s="532"/>
      <c r="GLO34" s="530"/>
      <c r="GLP34" s="530"/>
      <c r="GLQ34" s="531"/>
      <c r="GLR34" s="532"/>
      <c r="GLS34" s="533"/>
      <c r="GLT34" s="534"/>
      <c r="GLU34" s="535"/>
      <c r="GLV34" s="536"/>
      <c r="GLW34" s="532"/>
      <c r="GLX34" s="530"/>
      <c r="GLY34" s="530"/>
      <c r="GLZ34" s="531"/>
      <c r="GMA34" s="532"/>
      <c r="GMB34" s="533"/>
      <c r="GMC34" s="534"/>
      <c r="GMD34" s="535"/>
      <c r="GME34" s="536"/>
      <c r="GMF34" s="532"/>
      <c r="GMG34" s="530"/>
      <c r="GMH34" s="530"/>
      <c r="GMI34" s="531"/>
      <c r="GMJ34" s="532"/>
      <c r="GMK34" s="533"/>
      <c r="GML34" s="534"/>
      <c r="GMM34" s="535"/>
      <c r="GMN34" s="536"/>
      <c r="GMO34" s="532"/>
      <c r="GMP34" s="530"/>
      <c r="GMQ34" s="530"/>
      <c r="GMR34" s="531"/>
      <c r="GMS34" s="532"/>
      <c r="GMT34" s="533"/>
      <c r="GMU34" s="534"/>
      <c r="GMV34" s="535"/>
      <c r="GMW34" s="536"/>
      <c r="GMX34" s="532"/>
      <c r="GMY34" s="530"/>
      <c r="GMZ34" s="530"/>
      <c r="GNA34" s="531"/>
      <c r="GNB34" s="532"/>
      <c r="GNC34" s="533"/>
      <c r="GND34" s="534"/>
      <c r="GNE34" s="535"/>
      <c r="GNF34" s="536"/>
      <c r="GNG34" s="532"/>
      <c r="GNH34" s="530"/>
      <c r="GNI34" s="530"/>
      <c r="GNJ34" s="531"/>
      <c r="GNK34" s="532"/>
      <c r="GNL34" s="533"/>
      <c r="GNM34" s="534"/>
      <c r="GNN34" s="535"/>
      <c r="GNO34" s="536"/>
      <c r="GNP34" s="532"/>
      <c r="GNQ34" s="530"/>
      <c r="GNR34" s="530"/>
      <c r="GNS34" s="531"/>
      <c r="GNT34" s="532"/>
      <c r="GNU34" s="533"/>
      <c r="GNV34" s="534"/>
      <c r="GNW34" s="535"/>
      <c r="GNX34" s="536"/>
      <c r="GNY34" s="532"/>
      <c r="GNZ34" s="530"/>
      <c r="GOA34" s="530"/>
      <c r="GOB34" s="531"/>
      <c r="GOC34" s="532"/>
      <c r="GOD34" s="533"/>
      <c r="GOE34" s="534"/>
      <c r="GOF34" s="535"/>
      <c r="GOG34" s="536"/>
      <c r="GOH34" s="532"/>
      <c r="GOI34" s="530"/>
      <c r="GOJ34" s="530"/>
      <c r="GOK34" s="531"/>
      <c r="GOL34" s="532"/>
      <c r="GOM34" s="533"/>
      <c r="GON34" s="534"/>
      <c r="GOO34" s="535"/>
      <c r="GOP34" s="536"/>
      <c r="GOQ34" s="532"/>
      <c r="GOR34" s="530"/>
      <c r="GOS34" s="530"/>
      <c r="GOT34" s="531"/>
      <c r="GOU34" s="532"/>
      <c r="GOV34" s="533"/>
      <c r="GOW34" s="534"/>
      <c r="GOX34" s="535"/>
      <c r="GOY34" s="536"/>
      <c r="GOZ34" s="532"/>
      <c r="GPA34" s="530"/>
      <c r="GPB34" s="530"/>
      <c r="GPC34" s="531"/>
      <c r="GPD34" s="532"/>
      <c r="GPE34" s="533"/>
      <c r="GPF34" s="534"/>
      <c r="GPG34" s="535"/>
      <c r="GPH34" s="536"/>
      <c r="GPI34" s="532"/>
      <c r="GPJ34" s="530"/>
      <c r="GPK34" s="530"/>
      <c r="GPL34" s="531"/>
      <c r="GPM34" s="532"/>
      <c r="GPN34" s="533"/>
      <c r="GPO34" s="534"/>
      <c r="GPP34" s="535"/>
      <c r="GPQ34" s="536"/>
      <c r="GPR34" s="532"/>
      <c r="GPS34" s="530"/>
      <c r="GPT34" s="530"/>
      <c r="GPU34" s="531"/>
      <c r="GPV34" s="532"/>
      <c r="GPW34" s="533"/>
      <c r="GPX34" s="534"/>
      <c r="GPY34" s="535"/>
      <c r="GPZ34" s="536"/>
      <c r="GQA34" s="532"/>
      <c r="GQB34" s="530"/>
      <c r="GQC34" s="530"/>
      <c r="GQD34" s="531"/>
      <c r="GQE34" s="532"/>
      <c r="GQF34" s="533"/>
      <c r="GQG34" s="534"/>
      <c r="GQH34" s="535"/>
      <c r="GQI34" s="536"/>
      <c r="GQJ34" s="532"/>
      <c r="GQK34" s="530"/>
      <c r="GQL34" s="530"/>
      <c r="GQM34" s="531"/>
      <c r="GQN34" s="532"/>
      <c r="GQO34" s="533"/>
      <c r="GQP34" s="534"/>
      <c r="GQQ34" s="535"/>
      <c r="GQR34" s="536"/>
      <c r="GQS34" s="532"/>
      <c r="GQT34" s="530"/>
      <c r="GQU34" s="530"/>
      <c r="GQV34" s="531"/>
      <c r="GQW34" s="532"/>
      <c r="GQX34" s="533"/>
      <c r="GQY34" s="534"/>
      <c r="GQZ34" s="535"/>
      <c r="GRA34" s="536"/>
      <c r="GRB34" s="532"/>
      <c r="GRC34" s="530"/>
      <c r="GRD34" s="530"/>
      <c r="GRE34" s="531"/>
      <c r="GRF34" s="532"/>
      <c r="GRG34" s="533"/>
      <c r="GRH34" s="534"/>
      <c r="GRI34" s="535"/>
      <c r="GRJ34" s="536"/>
      <c r="GRK34" s="532"/>
      <c r="GRL34" s="530"/>
      <c r="GRM34" s="530"/>
      <c r="GRN34" s="531"/>
      <c r="GRO34" s="532"/>
      <c r="GRP34" s="533"/>
      <c r="GRQ34" s="534"/>
      <c r="GRR34" s="535"/>
      <c r="GRS34" s="536"/>
      <c r="GRT34" s="532"/>
      <c r="GRU34" s="530"/>
      <c r="GRV34" s="530"/>
      <c r="GRW34" s="531"/>
      <c r="GRX34" s="532"/>
      <c r="GRY34" s="533"/>
      <c r="GRZ34" s="534"/>
      <c r="GSA34" s="535"/>
      <c r="GSB34" s="536"/>
      <c r="GSC34" s="532"/>
      <c r="GSD34" s="530"/>
      <c r="GSE34" s="530"/>
      <c r="GSF34" s="531"/>
      <c r="GSG34" s="532"/>
      <c r="GSH34" s="533"/>
      <c r="GSI34" s="534"/>
      <c r="GSJ34" s="535"/>
      <c r="GSK34" s="536"/>
      <c r="GSL34" s="532"/>
      <c r="GSM34" s="530"/>
      <c r="GSN34" s="530"/>
      <c r="GSO34" s="531"/>
      <c r="GSP34" s="532"/>
      <c r="GSQ34" s="533"/>
      <c r="GSR34" s="534"/>
      <c r="GSS34" s="535"/>
      <c r="GST34" s="536"/>
      <c r="GSU34" s="532"/>
      <c r="GSV34" s="530"/>
      <c r="GSW34" s="530"/>
      <c r="GSX34" s="531"/>
      <c r="GSY34" s="532"/>
      <c r="GSZ34" s="533"/>
      <c r="GTA34" s="534"/>
      <c r="GTB34" s="535"/>
      <c r="GTC34" s="536"/>
      <c r="GTD34" s="532"/>
      <c r="GTE34" s="530"/>
      <c r="GTF34" s="530"/>
      <c r="GTG34" s="531"/>
      <c r="GTH34" s="532"/>
      <c r="GTI34" s="533"/>
      <c r="GTJ34" s="534"/>
      <c r="GTK34" s="535"/>
      <c r="GTL34" s="536"/>
      <c r="GTM34" s="532"/>
      <c r="GTN34" s="530"/>
      <c r="GTO34" s="530"/>
      <c r="GTP34" s="531"/>
      <c r="GTQ34" s="532"/>
      <c r="GTR34" s="533"/>
      <c r="GTS34" s="534"/>
      <c r="GTT34" s="535"/>
      <c r="GTU34" s="536"/>
      <c r="GTV34" s="532"/>
      <c r="GTW34" s="530"/>
      <c r="GTX34" s="530"/>
      <c r="GTY34" s="531"/>
      <c r="GTZ34" s="532"/>
      <c r="GUA34" s="533"/>
      <c r="GUB34" s="534"/>
      <c r="GUC34" s="535"/>
      <c r="GUD34" s="536"/>
      <c r="GUE34" s="532"/>
      <c r="GUF34" s="530"/>
      <c r="GUG34" s="530"/>
      <c r="GUH34" s="531"/>
      <c r="GUI34" s="532"/>
      <c r="GUJ34" s="533"/>
      <c r="GUK34" s="534"/>
      <c r="GUL34" s="535"/>
      <c r="GUM34" s="536"/>
      <c r="GUN34" s="532"/>
      <c r="GUO34" s="530"/>
      <c r="GUP34" s="530"/>
      <c r="GUQ34" s="531"/>
      <c r="GUR34" s="532"/>
      <c r="GUS34" s="533"/>
      <c r="GUT34" s="534"/>
      <c r="GUU34" s="535"/>
      <c r="GUV34" s="536"/>
      <c r="GUW34" s="532"/>
      <c r="GUX34" s="530"/>
      <c r="GUY34" s="530"/>
      <c r="GUZ34" s="531"/>
      <c r="GVA34" s="532"/>
      <c r="GVB34" s="533"/>
      <c r="GVC34" s="534"/>
      <c r="GVD34" s="535"/>
      <c r="GVE34" s="536"/>
      <c r="GVF34" s="532"/>
      <c r="GVG34" s="530"/>
      <c r="GVH34" s="530"/>
      <c r="GVI34" s="531"/>
      <c r="GVJ34" s="532"/>
      <c r="GVK34" s="533"/>
      <c r="GVL34" s="534"/>
      <c r="GVM34" s="535"/>
      <c r="GVN34" s="536"/>
      <c r="GVO34" s="532"/>
      <c r="GVP34" s="530"/>
      <c r="GVQ34" s="530"/>
      <c r="GVR34" s="531"/>
      <c r="GVS34" s="532"/>
      <c r="GVT34" s="533"/>
      <c r="GVU34" s="534"/>
      <c r="GVV34" s="535"/>
      <c r="GVW34" s="536"/>
      <c r="GVX34" s="532"/>
      <c r="GVY34" s="530"/>
      <c r="GVZ34" s="530"/>
      <c r="GWA34" s="531"/>
      <c r="GWB34" s="532"/>
      <c r="GWC34" s="533"/>
      <c r="GWD34" s="534"/>
      <c r="GWE34" s="535"/>
      <c r="GWF34" s="536"/>
      <c r="GWG34" s="532"/>
      <c r="GWH34" s="530"/>
      <c r="GWI34" s="530"/>
      <c r="GWJ34" s="531"/>
      <c r="GWK34" s="532"/>
      <c r="GWL34" s="533"/>
      <c r="GWM34" s="534"/>
      <c r="GWN34" s="535"/>
      <c r="GWO34" s="536"/>
      <c r="GWP34" s="532"/>
      <c r="GWQ34" s="530"/>
      <c r="GWR34" s="530"/>
      <c r="GWS34" s="531"/>
      <c r="GWT34" s="532"/>
      <c r="GWU34" s="533"/>
      <c r="GWV34" s="534"/>
      <c r="GWW34" s="535"/>
      <c r="GWX34" s="536"/>
      <c r="GWY34" s="532"/>
      <c r="GWZ34" s="530"/>
      <c r="GXA34" s="530"/>
      <c r="GXB34" s="531"/>
      <c r="GXC34" s="532"/>
      <c r="GXD34" s="533"/>
      <c r="GXE34" s="534"/>
      <c r="GXF34" s="535"/>
      <c r="GXG34" s="536"/>
      <c r="GXH34" s="532"/>
      <c r="GXI34" s="530"/>
      <c r="GXJ34" s="530"/>
      <c r="GXK34" s="531"/>
      <c r="GXL34" s="532"/>
      <c r="GXM34" s="533"/>
      <c r="GXN34" s="534"/>
      <c r="GXO34" s="535"/>
      <c r="GXP34" s="536"/>
      <c r="GXQ34" s="532"/>
      <c r="GXR34" s="530"/>
      <c r="GXS34" s="530"/>
      <c r="GXT34" s="531"/>
      <c r="GXU34" s="532"/>
      <c r="GXV34" s="533"/>
      <c r="GXW34" s="534"/>
      <c r="GXX34" s="535"/>
      <c r="GXY34" s="536"/>
      <c r="GXZ34" s="532"/>
      <c r="GYA34" s="530"/>
      <c r="GYB34" s="530"/>
      <c r="GYC34" s="531"/>
      <c r="GYD34" s="532"/>
      <c r="GYE34" s="533"/>
      <c r="GYF34" s="534"/>
      <c r="GYG34" s="535"/>
      <c r="GYH34" s="536"/>
      <c r="GYI34" s="532"/>
      <c r="GYJ34" s="530"/>
      <c r="GYK34" s="530"/>
      <c r="GYL34" s="531"/>
      <c r="GYM34" s="532"/>
      <c r="GYN34" s="533"/>
      <c r="GYO34" s="534"/>
      <c r="GYP34" s="535"/>
      <c r="GYQ34" s="536"/>
      <c r="GYR34" s="532"/>
      <c r="GYS34" s="530"/>
      <c r="GYT34" s="530"/>
      <c r="GYU34" s="531"/>
      <c r="GYV34" s="532"/>
      <c r="GYW34" s="533"/>
      <c r="GYX34" s="534"/>
      <c r="GYY34" s="535"/>
      <c r="GYZ34" s="536"/>
      <c r="GZA34" s="532"/>
      <c r="GZB34" s="530"/>
      <c r="GZC34" s="530"/>
      <c r="GZD34" s="531"/>
      <c r="GZE34" s="532"/>
      <c r="GZF34" s="533"/>
      <c r="GZG34" s="534"/>
      <c r="GZH34" s="535"/>
      <c r="GZI34" s="536"/>
      <c r="GZJ34" s="532"/>
      <c r="GZK34" s="530"/>
      <c r="GZL34" s="530"/>
      <c r="GZM34" s="531"/>
      <c r="GZN34" s="532"/>
      <c r="GZO34" s="533"/>
      <c r="GZP34" s="534"/>
      <c r="GZQ34" s="535"/>
      <c r="GZR34" s="536"/>
      <c r="GZS34" s="532"/>
      <c r="GZT34" s="530"/>
      <c r="GZU34" s="530"/>
      <c r="GZV34" s="531"/>
      <c r="GZW34" s="532"/>
      <c r="GZX34" s="533"/>
      <c r="GZY34" s="534"/>
      <c r="GZZ34" s="535"/>
      <c r="HAA34" s="536"/>
      <c r="HAB34" s="532"/>
      <c r="HAC34" s="530"/>
      <c r="HAD34" s="530"/>
      <c r="HAE34" s="531"/>
      <c r="HAF34" s="532"/>
      <c r="HAG34" s="533"/>
      <c r="HAH34" s="534"/>
      <c r="HAI34" s="535"/>
      <c r="HAJ34" s="536"/>
      <c r="HAK34" s="532"/>
      <c r="HAL34" s="530"/>
      <c r="HAM34" s="530"/>
      <c r="HAN34" s="531"/>
      <c r="HAO34" s="532"/>
      <c r="HAP34" s="533"/>
      <c r="HAQ34" s="534"/>
      <c r="HAR34" s="535"/>
      <c r="HAS34" s="536"/>
      <c r="HAT34" s="532"/>
      <c r="HAU34" s="530"/>
      <c r="HAV34" s="530"/>
      <c r="HAW34" s="531"/>
      <c r="HAX34" s="532"/>
      <c r="HAY34" s="533"/>
      <c r="HAZ34" s="534"/>
      <c r="HBA34" s="535"/>
      <c r="HBB34" s="536"/>
      <c r="HBC34" s="532"/>
      <c r="HBD34" s="530"/>
      <c r="HBE34" s="530"/>
      <c r="HBF34" s="531"/>
      <c r="HBG34" s="532"/>
      <c r="HBH34" s="533"/>
      <c r="HBI34" s="534"/>
      <c r="HBJ34" s="535"/>
      <c r="HBK34" s="536"/>
      <c r="HBL34" s="532"/>
      <c r="HBM34" s="530"/>
      <c r="HBN34" s="530"/>
      <c r="HBO34" s="531"/>
      <c r="HBP34" s="532"/>
      <c r="HBQ34" s="533"/>
      <c r="HBR34" s="534"/>
      <c r="HBS34" s="535"/>
      <c r="HBT34" s="536"/>
      <c r="HBU34" s="532"/>
      <c r="HBV34" s="530"/>
      <c r="HBW34" s="530"/>
      <c r="HBX34" s="531"/>
      <c r="HBY34" s="532"/>
      <c r="HBZ34" s="533"/>
      <c r="HCA34" s="534"/>
      <c r="HCB34" s="535"/>
      <c r="HCC34" s="536"/>
      <c r="HCD34" s="532"/>
      <c r="HCE34" s="530"/>
      <c r="HCF34" s="530"/>
      <c r="HCG34" s="531"/>
      <c r="HCH34" s="532"/>
      <c r="HCI34" s="533"/>
      <c r="HCJ34" s="534"/>
      <c r="HCK34" s="535"/>
      <c r="HCL34" s="536"/>
      <c r="HCM34" s="532"/>
      <c r="HCN34" s="530"/>
      <c r="HCO34" s="530"/>
      <c r="HCP34" s="531"/>
      <c r="HCQ34" s="532"/>
      <c r="HCR34" s="533"/>
      <c r="HCS34" s="534"/>
      <c r="HCT34" s="535"/>
      <c r="HCU34" s="536"/>
      <c r="HCV34" s="532"/>
      <c r="HCW34" s="530"/>
      <c r="HCX34" s="530"/>
      <c r="HCY34" s="531"/>
      <c r="HCZ34" s="532"/>
      <c r="HDA34" s="533"/>
      <c r="HDB34" s="534"/>
      <c r="HDC34" s="535"/>
      <c r="HDD34" s="536"/>
      <c r="HDE34" s="532"/>
      <c r="HDF34" s="530"/>
      <c r="HDG34" s="530"/>
      <c r="HDH34" s="531"/>
      <c r="HDI34" s="532"/>
      <c r="HDJ34" s="533"/>
      <c r="HDK34" s="534"/>
      <c r="HDL34" s="535"/>
      <c r="HDM34" s="536"/>
      <c r="HDN34" s="532"/>
      <c r="HDO34" s="530"/>
      <c r="HDP34" s="530"/>
      <c r="HDQ34" s="531"/>
      <c r="HDR34" s="532"/>
      <c r="HDS34" s="533"/>
      <c r="HDT34" s="534"/>
      <c r="HDU34" s="535"/>
      <c r="HDV34" s="536"/>
      <c r="HDW34" s="532"/>
      <c r="HDX34" s="530"/>
      <c r="HDY34" s="530"/>
      <c r="HDZ34" s="531"/>
      <c r="HEA34" s="532"/>
      <c r="HEB34" s="533"/>
      <c r="HEC34" s="534"/>
      <c r="HED34" s="535"/>
      <c r="HEE34" s="536"/>
      <c r="HEF34" s="532"/>
      <c r="HEG34" s="530"/>
      <c r="HEH34" s="530"/>
      <c r="HEI34" s="531"/>
      <c r="HEJ34" s="532"/>
      <c r="HEK34" s="533"/>
      <c r="HEL34" s="534"/>
      <c r="HEM34" s="535"/>
      <c r="HEN34" s="536"/>
      <c r="HEO34" s="532"/>
      <c r="HEP34" s="530"/>
      <c r="HEQ34" s="530"/>
      <c r="HER34" s="531"/>
      <c r="HES34" s="532"/>
      <c r="HET34" s="533"/>
      <c r="HEU34" s="534"/>
      <c r="HEV34" s="535"/>
      <c r="HEW34" s="536"/>
      <c r="HEX34" s="532"/>
      <c r="HEY34" s="530"/>
      <c r="HEZ34" s="530"/>
      <c r="HFA34" s="531"/>
      <c r="HFB34" s="532"/>
      <c r="HFC34" s="533"/>
      <c r="HFD34" s="534"/>
      <c r="HFE34" s="535"/>
      <c r="HFF34" s="536"/>
      <c r="HFG34" s="532"/>
      <c r="HFH34" s="530"/>
      <c r="HFI34" s="530"/>
      <c r="HFJ34" s="531"/>
      <c r="HFK34" s="532"/>
      <c r="HFL34" s="533"/>
      <c r="HFM34" s="534"/>
      <c r="HFN34" s="535"/>
      <c r="HFO34" s="536"/>
      <c r="HFP34" s="532"/>
      <c r="HFQ34" s="530"/>
      <c r="HFR34" s="530"/>
      <c r="HFS34" s="531"/>
      <c r="HFT34" s="532"/>
      <c r="HFU34" s="533"/>
      <c r="HFV34" s="534"/>
      <c r="HFW34" s="535"/>
      <c r="HFX34" s="536"/>
      <c r="HFY34" s="532"/>
      <c r="HFZ34" s="530"/>
      <c r="HGA34" s="530"/>
      <c r="HGB34" s="531"/>
      <c r="HGC34" s="532"/>
      <c r="HGD34" s="533"/>
      <c r="HGE34" s="534"/>
      <c r="HGF34" s="535"/>
      <c r="HGG34" s="536"/>
      <c r="HGH34" s="532"/>
      <c r="HGI34" s="530"/>
      <c r="HGJ34" s="530"/>
      <c r="HGK34" s="531"/>
      <c r="HGL34" s="532"/>
      <c r="HGM34" s="533"/>
      <c r="HGN34" s="534"/>
      <c r="HGO34" s="535"/>
      <c r="HGP34" s="536"/>
      <c r="HGQ34" s="532"/>
      <c r="HGR34" s="530"/>
      <c r="HGS34" s="530"/>
      <c r="HGT34" s="531"/>
      <c r="HGU34" s="532"/>
      <c r="HGV34" s="533"/>
      <c r="HGW34" s="534"/>
      <c r="HGX34" s="535"/>
      <c r="HGY34" s="536"/>
      <c r="HGZ34" s="532"/>
      <c r="HHA34" s="530"/>
      <c r="HHB34" s="530"/>
      <c r="HHC34" s="531"/>
      <c r="HHD34" s="532"/>
      <c r="HHE34" s="533"/>
      <c r="HHF34" s="534"/>
      <c r="HHG34" s="535"/>
      <c r="HHH34" s="536"/>
      <c r="HHI34" s="532"/>
      <c r="HHJ34" s="530"/>
      <c r="HHK34" s="530"/>
      <c r="HHL34" s="531"/>
      <c r="HHM34" s="532"/>
      <c r="HHN34" s="533"/>
      <c r="HHO34" s="534"/>
      <c r="HHP34" s="535"/>
      <c r="HHQ34" s="536"/>
      <c r="HHR34" s="532"/>
      <c r="HHS34" s="530"/>
      <c r="HHT34" s="530"/>
      <c r="HHU34" s="531"/>
      <c r="HHV34" s="532"/>
      <c r="HHW34" s="533"/>
      <c r="HHX34" s="534"/>
      <c r="HHY34" s="535"/>
      <c r="HHZ34" s="536"/>
      <c r="HIA34" s="532"/>
      <c r="HIB34" s="530"/>
      <c r="HIC34" s="530"/>
      <c r="HID34" s="531"/>
      <c r="HIE34" s="532"/>
      <c r="HIF34" s="533"/>
      <c r="HIG34" s="534"/>
      <c r="HIH34" s="535"/>
      <c r="HII34" s="536"/>
      <c r="HIJ34" s="532"/>
      <c r="HIK34" s="530"/>
      <c r="HIL34" s="530"/>
      <c r="HIM34" s="531"/>
      <c r="HIN34" s="532"/>
      <c r="HIO34" s="533"/>
      <c r="HIP34" s="534"/>
      <c r="HIQ34" s="535"/>
      <c r="HIR34" s="536"/>
      <c r="HIS34" s="532"/>
      <c r="HIT34" s="530"/>
      <c r="HIU34" s="530"/>
      <c r="HIV34" s="531"/>
      <c r="HIW34" s="532"/>
      <c r="HIX34" s="533"/>
      <c r="HIY34" s="534"/>
      <c r="HIZ34" s="535"/>
      <c r="HJA34" s="536"/>
      <c r="HJB34" s="532"/>
      <c r="HJC34" s="530"/>
      <c r="HJD34" s="530"/>
      <c r="HJE34" s="531"/>
      <c r="HJF34" s="532"/>
      <c r="HJG34" s="533"/>
      <c r="HJH34" s="534"/>
      <c r="HJI34" s="535"/>
      <c r="HJJ34" s="536"/>
      <c r="HJK34" s="532"/>
      <c r="HJL34" s="530"/>
      <c r="HJM34" s="530"/>
      <c r="HJN34" s="531"/>
      <c r="HJO34" s="532"/>
      <c r="HJP34" s="533"/>
      <c r="HJQ34" s="534"/>
      <c r="HJR34" s="535"/>
      <c r="HJS34" s="536"/>
      <c r="HJT34" s="532"/>
      <c r="HJU34" s="530"/>
      <c r="HJV34" s="530"/>
      <c r="HJW34" s="531"/>
      <c r="HJX34" s="532"/>
      <c r="HJY34" s="533"/>
      <c r="HJZ34" s="534"/>
      <c r="HKA34" s="535"/>
      <c r="HKB34" s="536"/>
      <c r="HKC34" s="532"/>
      <c r="HKD34" s="530"/>
      <c r="HKE34" s="530"/>
      <c r="HKF34" s="531"/>
      <c r="HKG34" s="532"/>
      <c r="HKH34" s="533"/>
      <c r="HKI34" s="534"/>
      <c r="HKJ34" s="535"/>
      <c r="HKK34" s="536"/>
      <c r="HKL34" s="532"/>
      <c r="HKM34" s="530"/>
      <c r="HKN34" s="530"/>
      <c r="HKO34" s="531"/>
      <c r="HKP34" s="532"/>
      <c r="HKQ34" s="533"/>
      <c r="HKR34" s="534"/>
      <c r="HKS34" s="535"/>
      <c r="HKT34" s="536"/>
      <c r="HKU34" s="532"/>
      <c r="HKV34" s="530"/>
      <c r="HKW34" s="530"/>
      <c r="HKX34" s="531"/>
      <c r="HKY34" s="532"/>
      <c r="HKZ34" s="533"/>
      <c r="HLA34" s="534"/>
      <c r="HLB34" s="535"/>
      <c r="HLC34" s="536"/>
      <c r="HLD34" s="532"/>
      <c r="HLE34" s="530"/>
      <c r="HLF34" s="530"/>
      <c r="HLG34" s="531"/>
      <c r="HLH34" s="532"/>
      <c r="HLI34" s="533"/>
      <c r="HLJ34" s="534"/>
      <c r="HLK34" s="535"/>
      <c r="HLL34" s="536"/>
      <c r="HLM34" s="532"/>
      <c r="HLN34" s="530"/>
      <c r="HLO34" s="530"/>
      <c r="HLP34" s="531"/>
      <c r="HLQ34" s="532"/>
      <c r="HLR34" s="533"/>
      <c r="HLS34" s="534"/>
      <c r="HLT34" s="535"/>
      <c r="HLU34" s="536"/>
      <c r="HLV34" s="532"/>
      <c r="HLW34" s="530"/>
      <c r="HLX34" s="530"/>
      <c r="HLY34" s="531"/>
      <c r="HLZ34" s="532"/>
      <c r="HMA34" s="533"/>
      <c r="HMB34" s="534"/>
      <c r="HMC34" s="535"/>
      <c r="HMD34" s="536"/>
      <c r="HME34" s="532"/>
      <c r="HMF34" s="530"/>
      <c r="HMG34" s="530"/>
      <c r="HMH34" s="531"/>
      <c r="HMI34" s="532"/>
      <c r="HMJ34" s="533"/>
      <c r="HMK34" s="534"/>
      <c r="HML34" s="535"/>
      <c r="HMM34" s="536"/>
      <c r="HMN34" s="532"/>
      <c r="HMO34" s="530"/>
      <c r="HMP34" s="530"/>
      <c r="HMQ34" s="531"/>
      <c r="HMR34" s="532"/>
      <c r="HMS34" s="533"/>
      <c r="HMT34" s="534"/>
      <c r="HMU34" s="535"/>
      <c r="HMV34" s="536"/>
      <c r="HMW34" s="532"/>
      <c r="HMX34" s="530"/>
      <c r="HMY34" s="530"/>
      <c r="HMZ34" s="531"/>
      <c r="HNA34" s="532"/>
      <c r="HNB34" s="533"/>
      <c r="HNC34" s="534"/>
      <c r="HND34" s="535"/>
      <c r="HNE34" s="536"/>
      <c r="HNF34" s="532"/>
      <c r="HNG34" s="530"/>
      <c r="HNH34" s="530"/>
      <c r="HNI34" s="531"/>
      <c r="HNJ34" s="532"/>
      <c r="HNK34" s="533"/>
      <c r="HNL34" s="534"/>
      <c r="HNM34" s="535"/>
      <c r="HNN34" s="536"/>
      <c r="HNO34" s="532"/>
      <c r="HNP34" s="530"/>
      <c r="HNQ34" s="530"/>
      <c r="HNR34" s="531"/>
      <c r="HNS34" s="532"/>
      <c r="HNT34" s="533"/>
      <c r="HNU34" s="534"/>
      <c r="HNV34" s="535"/>
      <c r="HNW34" s="536"/>
      <c r="HNX34" s="532"/>
      <c r="HNY34" s="530"/>
      <c r="HNZ34" s="530"/>
      <c r="HOA34" s="531"/>
      <c r="HOB34" s="532"/>
      <c r="HOC34" s="533"/>
      <c r="HOD34" s="534"/>
      <c r="HOE34" s="535"/>
      <c r="HOF34" s="536"/>
      <c r="HOG34" s="532"/>
      <c r="HOH34" s="530"/>
      <c r="HOI34" s="530"/>
      <c r="HOJ34" s="531"/>
      <c r="HOK34" s="532"/>
      <c r="HOL34" s="533"/>
      <c r="HOM34" s="534"/>
      <c r="HON34" s="535"/>
      <c r="HOO34" s="536"/>
      <c r="HOP34" s="532"/>
      <c r="HOQ34" s="530"/>
      <c r="HOR34" s="530"/>
      <c r="HOS34" s="531"/>
      <c r="HOT34" s="532"/>
      <c r="HOU34" s="533"/>
      <c r="HOV34" s="534"/>
      <c r="HOW34" s="535"/>
      <c r="HOX34" s="536"/>
      <c r="HOY34" s="532"/>
      <c r="HOZ34" s="530"/>
      <c r="HPA34" s="530"/>
      <c r="HPB34" s="531"/>
      <c r="HPC34" s="532"/>
      <c r="HPD34" s="533"/>
      <c r="HPE34" s="534"/>
      <c r="HPF34" s="535"/>
      <c r="HPG34" s="536"/>
      <c r="HPH34" s="532"/>
      <c r="HPI34" s="530"/>
      <c r="HPJ34" s="530"/>
      <c r="HPK34" s="531"/>
      <c r="HPL34" s="532"/>
      <c r="HPM34" s="533"/>
      <c r="HPN34" s="534"/>
      <c r="HPO34" s="535"/>
      <c r="HPP34" s="536"/>
      <c r="HPQ34" s="532"/>
      <c r="HPR34" s="530"/>
      <c r="HPS34" s="530"/>
      <c r="HPT34" s="531"/>
      <c r="HPU34" s="532"/>
      <c r="HPV34" s="533"/>
      <c r="HPW34" s="534"/>
      <c r="HPX34" s="535"/>
      <c r="HPY34" s="536"/>
      <c r="HPZ34" s="532"/>
      <c r="HQA34" s="530"/>
      <c r="HQB34" s="530"/>
      <c r="HQC34" s="531"/>
      <c r="HQD34" s="532"/>
      <c r="HQE34" s="533"/>
      <c r="HQF34" s="534"/>
      <c r="HQG34" s="535"/>
      <c r="HQH34" s="536"/>
      <c r="HQI34" s="532"/>
      <c r="HQJ34" s="530"/>
      <c r="HQK34" s="530"/>
      <c r="HQL34" s="531"/>
      <c r="HQM34" s="532"/>
      <c r="HQN34" s="533"/>
      <c r="HQO34" s="534"/>
      <c r="HQP34" s="535"/>
      <c r="HQQ34" s="536"/>
      <c r="HQR34" s="532"/>
      <c r="HQS34" s="530"/>
      <c r="HQT34" s="530"/>
      <c r="HQU34" s="531"/>
      <c r="HQV34" s="532"/>
      <c r="HQW34" s="533"/>
      <c r="HQX34" s="534"/>
      <c r="HQY34" s="535"/>
      <c r="HQZ34" s="536"/>
      <c r="HRA34" s="532"/>
      <c r="HRB34" s="530"/>
      <c r="HRC34" s="530"/>
      <c r="HRD34" s="531"/>
      <c r="HRE34" s="532"/>
      <c r="HRF34" s="533"/>
      <c r="HRG34" s="534"/>
      <c r="HRH34" s="535"/>
      <c r="HRI34" s="536"/>
      <c r="HRJ34" s="532"/>
      <c r="HRK34" s="530"/>
      <c r="HRL34" s="530"/>
      <c r="HRM34" s="531"/>
      <c r="HRN34" s="532"/>
      <c r="HRO34" s="533"/>
      <c r="HRP34" s="534"/>
      <c r="HRQ34" s="535"/>
      <c r="HRR34" s="536"/>
      <c r="HRS34" s="532"/>
      <c r="HRT34" s="530"/>
      <c r="HRU34" s="530"/>
      <c r="HRV34" s="531"/>
      <c r="HRW34" s="532"/>
      <c r="HRX34" s="533"/>
      <c r="HRY34" s="534"/>
      <c r="HRZ34" s="535"/>
      <c r="HSA34" s="536"/>
      <c r="HSB34" s="532"/>
      <c r="HSC34" s="530"/>
      <c r="HSD34" s="530"/>
      <c r="HSE34" s="531"/>
      <c r="HSF34" s="532"/>
      <c r="HSG34" s="533"/>
      <c r="HSH34" s="534"/>
      <c r="HSI34" s="535"/>
      <c r="HSJ34" s="536"/>
      <c r="HSK34" s="532"/>
      <c r="HSL34" s="530"/>
      <c r="HSM34" s="530"/>
      <c r="HSN34" s="531"/>
      <c r="HSO34" s="532"/>
      <c r="HSP34" s="533"/>
      <c r="HSQ34" s="534"/>
      <c r="HSR34" s="535"/>
      <c r="HSS34" s="536"/>
      <c r="HST34" s="532"/>
      <c r="HSU34" s="530"/>
      <c r="HSV34" s="530"/>
      <c r="HSW34" s="531"/>
      <c r="HSX34" s="532"/>
      <c r="HSY34" s="533"/>
      <c r="HSZ34" s="534"/>
      <c r="HTA34" s="535"/>
      <c r="HTB34" s="536"/>
      <c r="HTC34" s="532"/>
      <c r="HTD34" s="530"/>
      <c r="HTE34" s="530"/>
      <c r="HTF34" s="531"/>
      <c r="HTG34" s="532"/>
      <c r="HTH34" s="533"/>
      <c r="HTI34" s="534"/>
      <c r="HTJ34" s="535"/>
      <c r="HTK34" s="536"/>
      <c r="HTL34" s="532"/>
      <c r="HTM34" s="530"/>
      <c r="HTN34" s="530"/>
      <c r="HTO34" s="531"/>
      <c r="HTP34" s="532"/>
      <c r="HTQ34" s="533"/>
      <c r="HTR34" s="534"/>
      <c r="HTS34" s="535"/>
      <c r="HTT34" s="536"/>
      <c r="HTU34" s="532"/>
      <c r="HTV34" s="530"/>
      <c r="HTW34" s="530"/>
      <c r="HTX34" s="531"/>
      <c r="HTY34" s="532"/>
      <c r="HTZ34" s="533"/>
      <c r="HUA34" s="534"/>
      <c r="HUB34" s="535"/>
      <c r="HUC34" s="536"/>
      <c r="HUD34" s="532"/>
      <c r="HUE34" s="530"/>
      <c r="HUF34" s="530"/>
      <c r="HUG34" s="531"/>
      <c r="HUH34" s="532"/>
      <c r="HUI34" s="533"/>
      <c r="HUJ34" s="534"/>
      <c r="HUK34" s="535"/>
      <c r="HUL34" s="536"/>
      <c r="HUM34" s="532"/>
      <c r="HUN34" s="530"/>
      <c r="HUO34" s="530"/>
      <c r="HUP34" s="531"/>
      <c r="HUQ34" s="532"/>
      <c r="HUR34" s="533"/>
      <c r="HUS34" s="534"/>
      <c r="HUT34" s="535"/>
      <c r="HUU34" s="536"/>
      <c r="HUV34" s="532"/>
      <c r="HUW34" s="530"/>
      <c r="HUX34" s="530"/>
      <c r="HUY34" s="531"/>
      <c r="HUZ34" s="532"/>
      <c r="HVA34" s="533"/>
      <c r="HVB34" s="534"/>
      <c r="HVC34" s="535"/>
      <c r="HVD34" s="536"/>
      <c r="HVE34" s="532"/>
      <c r="HVF34" s="530"/>
      <c r="HVG34" s="530"/>
      <c r="HVH34" s="531"/>
      <c r="HVI34" s="532"/>
      <c r="HVJ34" s="533"/>
      <c r="HVK34" s="534"/>
      <c r="HVL34" s="535"/>
      <c r="HVM34" s="536"/>
      <c r="HVN34" s="532"/>
      <c r="HVO34" s="530"/>
      <c r="HVP34" s="530"/>
      <c r="HVQ34" s="531"/>
      <c r="HVR34" s="532"/>
      <c r="HVS34" s="533"/>
      <c r="HVT34" s="534"/>
      <c r="HVU34" s="535"/>
      <c r="HVV34" s="536"/>
      <c r="HVW34" s="532"/>
      <c r="HVX34" s="530"/>
      <c r="HVY34" s="530"/>
      <c r="HVZ34" s="531"/>
      <c r="HWA34" s="532"/>
      <c r="HWB34" s="533"/>
      <c r="HWC34" s="534"/>
      <c r="HWD34" s="535"/>
      <c r="HWE34" s="536"/>
      <c r="HWF34" s="532"/>
      <c r="HWG34" s="530"/>
      <c r="HWH34" s="530"/>
      <c r="HWI34" s="531"/>
      <c r="HWJ34" s="532"/>
      <c r="HWK34" s="533"/>
      <c r="HWL34" s="534"/>
      <c r="HWM34" s="535"/>
      <c r="HWN34" s="536"/>
      <c r="HWO34" s="532"/>
      <c r="HWP34" s="530"/>
      <c r="HWQ34" s="530"/>
      <c r="HWR34" s="531"/>
      <c r="HWS34" s="532"/>
      <c r="HWT34" s="533"/>
      <c r="HWU34" s="534"/>
      <c r="HWV34" s="535"/>
      <c r="HWW34" s="536"/>
      <c r="HWX34" s="532"/>
      <c r="HWY34" s="530"/>
      <c r="HWZ34" s="530"/>
      <c r="HXA34" s="531"/>
      <c r="HXB34" s="532"/>
      <c r="HXC34" s="533"/>
      <c r="HXD34" s="534"/>
      <c r="HXE34" s="535"/>
      <c r="HXF34" s="536"/>
      <c r="HXG34" s="532"/>
      <c r="HXH34" s="530"/>
      <c r="HXI34" s="530"/>
      <c r="HXJ34" s="531"/>
      <c r="HXK34" s="532"/>
      <c r="HXL34" s="533"/>
      <c r="HXM34" s="534"/>
      <c r="HXN34" s="535"/>
      <c r="HXO34" s="536"/>
      <c r="HXP34" s="532"/>
      <c r="HXQ34" s="530"/>
      <c r="HXR34" s="530"/>
      <c r="HXS34" s="531"/>
      <c r="HXT34" s="532"/>
      <c r="HXU34" s="533"/>
      <c r="HXV34" s="534"/>
      <c r="HXW34" s="535"/>
      <c r="HXX34" s="536"/>
      <c r="HXY34" s="532"/>
      <c r="HXZ34" s="530"/>
      <c r="HYA34" s="530"/>
      <c r="HYB34" s="531"/>
      <c r="HYC34" s="532"/>
      <c r="HYD34" s="533"/>
      <c r="HYE34" s="534"/>
      <c r="HYF34" s="535"/>
      <c r="HYG34" s="536"/>
      <c r="HYH34" s="532"/>
      <c r="HYI34" s="530"/>
      <c r="HYJ34" s="530"/>
      <c r="HYK34" s="531"/>
      <c r="HYL34" s="532"/>
      <c r="HYM34" s="533"/>
      <c r="HYN34" s="534"/>
      <c r="HYO34" s="535"/>
      <c r="HYP34" s="536"/>
      <c r="HYQ34" s="532"/>
      <c r="HYR34" s="530"/>
      <c r="HYS34" s="530"/>
      <c r="HYT34" s="531"/>
      <c r="HYU34" s="532"/>
      <c r="HYV34" s="533"/>
      <c r="HYW34" s="534"/>
      <c r="HYX34" s="535"/>
      <c r="HYY34" s="536"/>
      <c r="HYZ34" s="532"/>
      <c r="HZA34" s="530"/>
      <c r="HZB34" s="530"/>
      <c r="HZC34" s="531"/>
      <c r="HZD34" s="532"/>
      <c r="HZE34" s="533"/>
      <c r="HZF34" s="534"/>
      <c r="HZG34" s="535"/>
      <c r="HZH34" s="536"/>
      <c r="HZI34" s="532"/>
      <c r="HZJ34" s="530"/>
      <c r="HZK34" s="530"/>
      <c r="HZL34" s="531"/>
      <c r="HZM34" s="532"/>
      <c r="HZN34" s="533"/>
      <c r="HZO34" s="534"/>
      <c r="HZP34" s="535"/>
      <c r="HZQ34" s="536"/>
      <c r="HZR34" s="532"/>
      <c r="HZS34" s="530"/>
      <c r="HZT34" s="530"/>
      <c r="HZU34" s="531"/>
      <c r="HZV34" s="532"/>
      <c r="HZW34" s="533"/>
      <c r="HZX34" s="534"/>
      <c r="HZY34" s="535"/>
      <c r="HZZ34" s="536"/>
      <c r="IAA34" s="532"/>
      <c r="IAB34" s="530"/>
      <c r="IAC34" s="530"/>
      <c r="IAD34" s="531"/>
      <c r="IAE34" s="532"/>
      <c r="IAF34" s="533"/>
      <c r="IAG34" s="534"/>
      <c r="IAH34" s="535"/>
      <c r="IAI34" s="536"/>
      <c r="IAJ34" s="532"/>
      <c r="IAK34" s="530"/>
      <c r="IAL34" s="530"/>
      <c r="IAM34" s="531"/>
      <c r="IAN34" s="532"/>
      <c r="IAO34" s="533"/>
      <c r="IAP34" s="534"/>
      <c r="IAQ34" s="535"/>
      <c r="IAR34" s="536"/>
      <c r="IAS34" s="532"/>
      <c r="IAT34" s="530"/>
      <c r="IAU34" s="530"/>
      <c r="IAV34" s="531"/>
      <c r="IAW34" s="532"/>
      <c r="IAX34" s="533"/>
      <c r="IAY34" s="534"/>
      <c r="IAZ34" s="535"/>
      <c r="IBA34" s="536"/>
      <c r="IBB34" s="532"/>
      <c r="IBC34" s="530"/>
      <c r="IBD34" s="530"/>
      <c r="IBE34" s="531"/>
      <c r="IBF34" s="532"/>
      <c r="IBG34" s="533"/>
      <c r="IBH34" s="534"/>
      <c r="IBI34" s="535"/>
      <c r="IBJ34" s="536"/>
      <c r="IBK34" s="532"/>
      <c r="IBL34" s="530"/>
      <c r="IBM34" s="530"/>
      <c r="IBN34" s="531"/>
      <c r="IBO34" s="532"/>
      <c r="IBP34" s="533"/>
      <c r="IBQ34" s="534"/>
      <c r="IBR34" s="535"/>
      <c r="IBS34" s="536"/>
      <c r="IBT34" s="532"/>
      <c r="IBU34" s="530"/>
      <c r="IBV34" s="530"/>
      <c r="IBW34" s="531"/>
      <c r="IBX34" s="532"/>
      <c r="IBY34" s="533"/>
      <c r="IBZ34" s="534"/>
      <c r="ICA34" s="535"/>
      <c r="ICB34" s="536"/>
      <c r="ICC34" s="532"/>
      <c r="ICD34" s="530"/>
      <c r="ICE34" s="530"/>
      <c r="ICF34" s="531"/>
      <c r="ICG34" s="532"/>
      <c r="ICH34" s="533"/>
      <c r="ICI34" s="534"/>
      <c r="ICJ34" s="535"/>
      <c r="ICK34" s="536"/>
      <c r="ICL34" s="532"/>
      <c r="ICM34" s="530"/>
      <c r="ICN34" s="530"/>
      <c r="ICO34" s="531"/>
      <c r="ICP34" s="532"/>
      <c r="ICQ34" s="533"/>
      <c r="ICR34" s="534"/>
      <c r="ICS34" s="535"/>
      <c r="ICT34" s="536"/>
      <c r="ICU34" s="532"/>
      <c r="ICV34" s="530"/>
      <c r="ICW34" s="530"/>
      <c r="ICX34" s="531"/>
      <c r="ICY34" s="532"/>
      <c r="ICZ34" s="533"/>
      <c r="IDA34" s="534"/>
      <c r="IDB34" s="535"/>
      <c r="IDC34" s="536"/>
      <c r="IDD34" s="532"/>
      <c r="IDE34" s="530"/>
      <c r="IDF34" s="530"/>
      <c r="IDG34" s="531"/>
      <c r="IDH34" s="532"/>
      <c r="IDI34" s="533"/>
      <c r="IDJ34" s="534"/>
      <c r="IDK34" s="535"/>
      <c r="IDL34" s="536"/>
      <c r="IDM34" s="532"/>
      <c r="IDN34" s="530"/>
      <c r="IDO34" s="530"/>
      <c r="IDP34" s="531"/>
      <c r="IDQ34" s="532"/>
      <c r="IDR34" s="533"/>
      <c r="IDS34" s="534"/>
      <c r="IDT34" s="535"/>
      <c r="IDU34" s="536"/>
      <c r="IDV34" s="532"/>
      <c r="IDW34" s="530"/>
      <c r="IDX34" s="530"/>
      <c r="IDY34" s="531"/>
      <c r="IDZ34" s="532"/>
      <c r="IEA34" s="533"/>
      <c r="IEB34" s="534"/>
      <c r="IEC34" s="535"/>
      <c r="IED34" s="536"/>
      <c r="IEE34" s="532"/>
      <c r="IEF34" s="530"/>
      <c r="IEG34" s="530"/>
      <c r="IEH34" s="531"/>
      <c r="IEI34" s="532"/>
      <c r="IEJ34" s="533"/>
      <c r="IEK34" s="534"/>
      <c r="IEL34" s="535"/>
      <c r="IEM34" s="536"/>
      <c r="IEN34" s="532"/>
      <c r="IEO34" s="530"/>
      <c r="IEP34" s="530"/>
      <c r="IEQ34" s="531"/>
      <c r="IER34" s="532"/>
      <c r="IES34" s="533"/>
      <c r="IET34" s="534"/>
      <c r="IEU34" s="535"/>
      <c r="IEV34" s="536"/>
      <c r="IEW34" s="532"/>
      <c r="IEX34" s="530"/>
      <c r="IEY34" s="530"/>
      <c r="IEZ34" s="531"/>
      <c r="IFA34" s="532"/>
      <c r="IFB34" s="533"/>
      <c r="IFC34" s="534"/>
      <c r="IFD34" s="535"/>
      <c r="IFE34" s="536"/>
      <c r="IFF34" s="532"/>
      <c r="IFG34" s="530"/>
      <c r="IFH34" s="530"/>
      <c r="IFI34" s="531"/>
      <c r="IFJ34" s="532"/>
      <c r="IFK34" s="533"/>
      <c r="IFL34" s="534"/>
      <c r="IFM34" s="535"/>
      <c r="IFN34" s="536"/>
      <c r="IFO34" s="532"/>
      <c r="IFP34" s="530"/>
      <c r="IFQ34" s="530"/>
      <c r="IFR34" s="531"/>
      <c r="IFS34" s="532"/>
      <c r="IFT34" s="533"/>
      <c r="IFU34" s="534"/>
      <c r="IFV34" s="535"/>
      <c r="IFW34" s="536"/>
      <c r="IFX34" s="532"/>
      <c r="IFY34" s="530"/>
      <c r="IFZ34" s="530"/>
      <c r="IGA34" s="531"/>
      <c r="IGB34" s="532"/>
      <c r="IGC34" s="533"/>
      <c r="IGD34" s="534"/>
      <c r="IGE34" s="535"/>
      <c r="IGF34" s="536"/>
      <c r="IGG34" s="532"/>
      <c r="IGH34" s="530"/>
      <c r="IGI34" s="530"/>
      <c r="IGJ34" s="531"/>
      <c r="IGK34" s="532"/>
      <c r="IGL34" s="533"/>
      <c r="IGM34" s="534"/>
      <c r="IGN34" s="535"/>
      <c r="IGO34" s="536"/>
      <c r="IGP34" s="532"/>
      <c r="IGQ34" s="530"/>
      <c r="IGR34" s="530"/>
      <c r="IGS34" s="531"/>
      <c r="IGT34" s="532"/>
      <c r="IGU34" s="533"/>
      <c r="IGV34" s="534"/>
      <c r="IGW34" s="535"/>
      <c r="IGX34" s="536"/>
      <c r="IGY34" s="532"/>
      <c r="IGZ34" s="530"/>
      <c r="IHA34" s="530"/>
      <c r="IHB34" s="531"/>
      <c r="IHC34" s="532"/>
      <c r="IHD34" s="533"/>
      <c r="IHE34" s="534"/>
      <c r="IHF34" s="535"/>
      <c r="IHG34" s="536"/>
      <c r="IHH34" s="532"/>
      <c r="IHI34" s="530"/>
      <c r="IHJ34" s="530"/>
      <c r="IHK34" s="531"/>
      <c r="IHL34" s="532"/>
      <c r="IHM34" s="533"/>
      <c r="IHN34" s="534"/>
      <c r="IHO34" s="535"/>
      <c r="IHP34" s="536"/>
      <c r="IHQ34" s="532"/>
      <c r="IHR34" s="530"/>
      <c r="IHS34" s="530"/>
      <c r="IHT34" s="531"/>
      <c r="IHU34" s="532"/>
      <c r="IHV34" s="533"/>
      <c r="IHW34" s="534"/>
      <c r="IHX34" s="535"/>
      <c r="IHY34" s="536"/>
      <c r="IHZ34" s="532"/>
      <c r="IIA34" s="530"/>
      <c r="IIB34" s="530"/>
      <c r="IIC34" s="531"/>
      <c r="IID34" s="532"/>
      <c r="IIE34" s="533"/>
      <c r="IIF34" s="534"/>
      <c r="IIG34" s="535"/>
      <c r="IIH34" s="536"/>
      <c r="III34" s="532"/>
      <c r="IIJ34" s="530"/>
      <c r="IIK34" s="530"/>
      <c r="IIL34" s="531"/>
      <c r="IIM34" s="532"/>
      <c r="IIN34" s="533"/>
      <c r="IIO34" s="534"/>
      <c r="IIP34" s="535"/>
      <c r="IIQ34" s="536"/>
      <c r="IIR34" s="532"/>
      <c r="IIS34" s="530"/>
      <c r="IIT34" s="530"/>
      <c r="IIU34" s="531"/>
      <c r="IIV34" s="532"/>
      <c r="IIW34" s="533"/>
      <c r="IIX34" s="534"/>
      <c r="IIY34" s="535"/>
      <c r="IIZ34" s="536"/>
      <c r="IJA34" s="532"/>
      <c r="IJB34" s="530"/>
      <c r="IJC34" s="530"/>
      <c r="IJD34" s="531"/>
      <c r="IJE34" s="532"/>
      <c r="IJF34" s="533"/>
      <c r="IJG34" s="534"/>
      <c r="IJH34" s="535"/>
      <c r="IJI34" s="536"/>
      <c r="IJJ34" s="532"/>
      <c r="IJK34" s="530"/>
      <c r="IJL34" s="530"/>
      <c r="IJM34" s="531"/>
      <c r="IJN34" s="532"/>
      <c r="IJO34" s="533"/>
      <c r="IJP34" s="534"/>
      <c r="IJQ34" s="535"/>
      <c r="IJR34" s="536"/>
      <c r="IJS34" s="532"/>
      <c r="IJT34" s="530"/>
      <c r="IJU34" s="530"/>
      <c r="IJV34" s="531"/>
      <c r="IJW34" s="532"/>
      <c r="IJX34" s="533"/>
      <c r="IJY34" s="534"/>
      <c r="IJZ34" s="535"/>
      <c r="IKA34" s="536"/>
      <c r="IKB34" s="532"/>
      <c r="IKC34" s="530"/>
      <c r="IKD34" s="530"/>
      <c r="IKE34" s="531"/>
      <c r="IKF34" s="532"/>
      <c r="IKG34" s="533"/>
      <c r="IKH34" s="534"/>
      <c r="IKI34" s="535"/>
      <c r="IKJ34" s="536"/>
      <c r="IKK34" s="532"/>
      <c r="IKL34" s="530"/>
      <c r="IKM34" s="530"/>
      <c r="IKN34" s="531"/>
      <c r="IKO34" s="532"/>
      <c r="IKP34" s="533"/>
      <c r="IKQ34" s="534"/>
      <c r="IKR34" s="535"/>
      <c r="IKS34" s="536"/>
      <c r="IKT34" s="532"/>
      <c r="IKU34" s="530"/>
      <c r="IKV34" s="530"/>
      <c r="IKW34" s="531"/>
      <c r="IKX34" s="532"/>
      <c r="IKY34" s="533"/>
      <c r="IKZ34" s="534"/>
      <c r="ILA34" s="535"/>
      <c r="ILB34" s="536"/>
      <c r="ILC34" s="532"/>
      <c r="ILD34" s="530"/>
      <c r="ILE34" s="530"/>
      <c r="ILF34" s="531"/>
      <c r="ILG34" s="532"/>
      <c r="ILH34" s="533"/>
      <c r="ILI34" s="534"/>
      <c r="ILJ34" s="535"/>
      <c r="ILK34" s="536"/>
      <c r="ILL34" s="532"/>
      <c r="ILM34" s="530"/>
      <c r="ILN34" s="530"/>
      <c r="ILO34" s="531"/>
      <c r="ILP34" s="532"/>
      <c r="ILQ34" s="533"/>
      <c r="ILR34" s="534"/>
      <c r="ILS34" s="535"/>
      <c r="ILT34" s="536"/>
      <c r="ILU34" s="532"/>
      <c r="ILV34" s="530"/>
      <c r="ILW34" s="530"/>
      <c r="ILX34" s="531"/>
      <c r="ILY34" s="532"/>
      <c r="ILZ34" s="533"/>
      <c r="IMA34" s="534"/>
      <c r="IMB34" s="535"/>
      <c r="IMC34" s="536"/>
      <c r="IMD34" s="532"/>
      <c r="IME34" s="530"/>
      <c r="IMF34" s="530"/>
      <c r="IMG34" s="531"/>
      <c r="IMH34" s="532"/>
      <c r="IMI34" s="533"/>
      <c r="IMJ34" s="534"/>
      <c r="IMK34" s="535"/>
      <c r="IML34" s="536"/>
      <c r="IMM34" s="532"/>
      <c r="IMN34" s="530"/>
      <c r="IMO34" s="530"/>
      <c r="IMP34" s="531"/>
      <c r="IMQ34" s="532"/>
      <c r="IMR34" s="533"/>
      <c r="IMS34" s="534"/>
      <c r="IMT34" s="535"/>
      <c r="IMU34" s="536"/>
      <c r="IMV34" s="532"/>
      <c r="IMW34" s="530"/>
      <c r="IMX34" s="530"/>
      <c r="IMY34" s="531"/>
      <c r="IMZ34" s="532"/>
      <c r="INA34" s="533"/>
      <c r="INB34" s="534"/>
      <c r="INC34" s="535"/>
      <c r="IND34" s="536"/>
      <c r="INE34" s="532"/>
      <c r="INF34" s="530"/>
      <c r="ING34" s="530"/>
      <c r="INH34" s="531"/>
      <c r="INI34" s="532"/>
      <c r="INJ34" s="533"/>
      <c r="INK34" s="534"/>
      <c r="INL34" s="535"/>
      <c r="INM34" s="536"/>
      <c r="INN34" s="532"/>
      <c r="INO34" s="530"/>
      <c r="INP34" s="530"/>
      <c r="INQ34" s="531"/>
      <c r="INR34" s="532"/>
      <c r="INS34" s="533"/>
      <c r="INT34" s="534"/>
      <c r="INU34" s="535"/>
      <c r="INV34" s="536"/>
      <c r="INW34" s="532"/>
      <c r="INX34" s="530"/>
      <c r="INY34" s="530"/>
      <c r="INZ34" s="531"/>
      <c r="IOA34" s="532"/>
      <c r="IOB34" s="533"/>
      <c r="IOC34" s="534"/>
      <c r="IOD34" s="535"/>
      <c r="IOE34" s="536"/>
      <c r="IOF34" s="532"/>
      <c r="IOG34" s="530"/>
      <c r="IOH34" s="530"/>
      <c r="IOI34" s="531"/>
      <c r="IOJ34" s="532"/>
      <c r="IOK34" s="533"/>
      <c r="IOL34" s="534"/>
      <c r="IOM34" s="535"/>
      <c r="ION34" s="536"/>
      <c r="IOO34" s="532"/>
      <c r="IOP34" s="530"/>
      <c r="IOQ34" s="530"/>
      <c r="IOR34" s="531"/>
      <c r="IOS34" s="532"/>
      <c r="IOT34" s="533"/>
      <c r="IOU34" s="534"/>
      <c r="IOV34" s="535"/>
      <c r="IOW34" s="536"/>
      <c r="IOX34" s="532"/>
      <c r="IOY34" s="530"/>
      <c r="IOZ34" s="530"/>
      <c r="IPA34" s="531"/>
      <c r="IPB34" s="532"/>
      <c r="IPC34" s="533"/>
      <c r="IPD34" s="534"/>
      <c r="IPE34" s="535"/>
      <c r="IPF34" s="536"/>
      <c r="IPG34" s="532"/>
      <c r="IPH34" s="530"/>
      <c r="IPI34" s="530"/>
      <c r="IPJ34" s="531"/>
      <c r="IPK34" s="532"/>
      <c r="IPL34" s="533"/>
      <c r="IPM34" s="534"/>
      <c r="IPN34" s="535"/>
      <c r="IPO34" s="536"/>
      <c r="IPP34" s="532"/>
      <c r="IPQ34" s="530"/>
      <c r="IPR34" s="530"/>
      <c r="IPS34" s="531"/>
      <c r="IPT34" s="532"/>
      <c r="IPU34" s="533"/>
      <c r="IPV34" s="534"/>
      <c r="IPW34" s="535"/>
      <c r="IPX34" s="536"/>
      <c r="IPY34" s="532"/>
      <c r="IPZ34" s="530"/>
      <c r="IQA34" s="530"/>
      <c r="IQB34" s="531"/>
      <c r="IQC34" s="532"/>
      <c r="IQD34" s="533"/>
      <c r="IQE34" s="534"/>
      <c r="IQF34" s="535"/>
      <c r="IQG34" s="536"/>
      <c r="IQH34" s="532"/>
      <c r="IQI34" s="530"/>
      <c r="IQJ34" s="530"/>
      <c r="IQK34" s="531"/>
      <c r="IQL34" s="532"/>
      <c r="IQM34" s="533"/>
      <c r="IQN34" s="534"/>
      <c r="IQO34" s="535"/>
      <c r="IQP34" s="536"/>
      <c r="IQQ34" s="532"/>
      <c r="IQR34" s="530"/>
      <c r="IQS34" s="530"/>
      <c r="IQT34" s="531"/>
      <c r="IQU34" s="532"/>
      <c r="IQV34" s="533"/>
      <c r="IQW34" s="534"/>
      <c r="IQX34" s="535"/>
      <c r="IQY34" s="536"/>
      <c r="IQZ34" s="532"/>
      <c r="IRA34" s="530"/>
      <c r="IRB34" s="530"/>
      <c r="IRC34" s="531"/>
      <c r="IRD34" s="532"/>
      <c r="IRE34" s="533"/>
      <c r="IRF34" s="534"/>
      <c r="IRG34" s="535"/>
      <c r="IRH34" s="536"/>
      <c r="IRI34" s="532"/>
      <c r="IRJ34" s="530"/>
      <c r="IRK34" s="530"/>
      <c r="IRL34" s="531"/>
      <c r="IRM34" s="532"/>
      <c r="IRN34" s="533"/>
      <c r="IRO34" s="534"/>
      <c r="IRP34" s="535"/>
      <c r="IRQ34" s="536"/>
      <c r="IRR34" s="532"/>
      <c r="IRS34" s="530"/>
      <c r="IRT34" s="530"/>
      <c r="IRU34" s="531"/>
      <c r="IRV34" s="532"/>
      <c r="IRW34" s="533"/>
      <c r="IRX34" s="534"/>
      <c r="IRY34" s="535"/>
      <c r="IRZ34" s="536"/>
      <c r="ISA34" s="532"/>
      <c r="ISB34" s="530"/>
      <c r="ISC34" s="530"/>
      <c r="ISD34" s="531"/>
      <c r="ISE34" s="532"/>
      <c r="ISF34" s="533"/>
      <c r="ISG34" s="534"/>
      <c r="ISH34" s="535"/>
      <c r="ISI34" s="536"/>
      <c r="ISJ34" s="532"/>
      <c r="ISK34" s="530"/>
      <c r="ISL34" s="530"/>
      <c r="ISM34" s="531"/>
      <c r="ISN34" s="532"/>
      <c r="ISO34" s="533"/>
      <c r="ISP34" s="534"/>
      <c r="ISQ34" s="535"/>
      <c r="ISR34" s="536"/>
      <c r="ISS34" s="532"/>
      <c r="IST34" s="530"/>
      <c r="ISU34" s="530"/>
      <c r="ISV34" s="531"/>
      <c r="ISW34" s="532"/>
      <c r="ISX34" s="533"/>
      <c r="ISY34" s="534"/>
      <c r="ISZ34" s="535"/>
      <c r="ITA34" s="536"/>
      <c r="ITB34" s="532"/>
      <c r="ITC34" s="530"/>
      <c r="ITD34" s="530"/>
      <c r="ITE34" s="531"/>
      <c r="ITF34" s="532"/>
      <c r="ITG34" s="533"/>
      <c r="ITH34" s="534"/>
      <c r="ITI34" s="535"/>
      <c r="ITJ34" s="536"/>
      <c r="ITK34" s="532"/>
      <c r="ITL34" s="530"/>
      <c r="ITM34" s="530"/>
      <c r="ITN34" s="531"/>
      <c r="ITO34" s="532"/>
      <c r="ITP34" s="533"/>
      <c r="ITQ34" s="534"/>
      <c r="ITR34" s="535"/>
      <c r="ITS34" s="536"/>
      <c r="ITT34" s="532"/>
      <c r="ITU34" s="530"/>
      <c r="ITV34" s="530"/>
      <c r="ITW34" s="531"/>
      <c r="ITX34" s="532"/>
      <c r="ITY34" s="533"/>
      <c r="ITZ34" s="534"/>
      <c r="IUA34" s="535"/>
      <c r="IUB34" s="536"/>
      <c r="IUC34" s="532"/>
      <c r="IUD34" s="530"/>
      <c r="IUE34" s="530"/>
      <c r="IUF34" s="531"/>
      <c r="IUG34" s="532"/>
      <c r="IUH34" s="533"/>
      <c r="IUI34" s="534"/>
      <c r="IUJ34" s="535"/>
      <c r="IUK34" s="536"/>
      <c r="IUL34" s="532"/>
      <c r="IUM34" s="530"/>
      <c r="IUN34" s="530"/>
      <c r="IUO34" s="531"/>
      <c r="IUP34" s="532"/>
      <c r="IUQ34" s="533"/>
      <c r="IUR34" s="534"/>
      <c r="IUS34" s="535"/>
      <c r="IUT34" s="536"/>
      <c r="IUU34" s="532"/>
      <c r="IUV34" s="530"/>
      <c r="IUW34" s="530"/>
      <c r="IUX34" s="531"/>
      <c r="IUY34" s="532"/>
      <c r="IUZ34" s="533"/>
      <c r="IVA34" s="534"/>
      <c r="IVB34" s="535"/>
      <c r="IVC34" s="536"/>
      <c r="IVD34" s="532"/>
      <c r="IVE34" s="530"/>
      <c r="IVF34" s="530"/>
      <c r="IVG34" s="531"/>
      <c r="IVH34" s="532"/>
      <c r="IVI34" s="533"/>
      <c r="IVJ34" s="534"/>
      <c r="IVK34" s="535"/>
      <c r="IVL34" s="536"/>
      <c r="IVM34" s="532"/>
      <c r="IVN34" s="530"/>
      <c r="IVO34" s="530"/>
      <c r="IVP34" s="531"/>
      <c r="IVQ34" s="532"/>
      <c r="IVR34" s="533"/>
      <c r="IVS34" s="534"/>
      <c r="IVT34" s="535"/>
      <c r="IVU34" s="536"/>
      <c r="IVV34" s="532"/>
      <c r="IVW34" s="530"/>
      <c r="IVX34" s="530"/>
      <c r="IVY34" s="531"/>
      <c r="IVZ34" s="532"/>
      <c r="IWA34" s="533"/>
      <c r="IWB34" s="534"/>
      <c r="IWC34" s="535"/>
      <c r="IWD34" s="536"/>
      <c r="IWE34" s="532"/>
      <c r="IWF34" s="530"/>
      <c r="IWG34" s="530"/>
      <c r="IWH34" s="531"/>
      <c r="IWI34" s="532"/>
      <c r="IWJ34" s="533"/>
      <c r="IWK34" s="534"/>
      <c r="IWL34" s="535"/>
      <c r="IWM34" s="536"/>
      <c r="IWN34" s="532"/>
      <c r="IWO34" s="530"/>
      <c r="IWP34" s="530"/>
      <c r="IWQ34" s="531"/>
      <c r="IWR34" s="532"/>
      <c r="IWS34" s="533"/>
      <c r="IWT34" s="534"/>
      <c r="IWU34" s="535"/>
      <c r="IWV34" s="536"/>
      <c r="IWW34" s="532"/>
      <c r="IWX34" s="530"/>
      <c r="IWY34" s="530"/>
      <c r="IWZ34" s="531"/>
      <c r="IXA34" s="532"/>
      <c r="IXB34" s="533"/>
      <c r="IXC34" s="534"/>
      <c r="IXD34" s="535"/>
      <c r="IXE34" s="536"/>
      <c r="IXF34" s="532"/>
      <c r="IXG34" s="530"/>
      <c r="IXH34" s="530"/>
      <c r="IXI34" s="531"/>
      <c r="IXJ34" s="532"/>
      <c r="IXK34" s="533"/>
      <c r="IXL34" s="534"/>
      <c r="IXM34" s="535"/>
      <c r="IXN34" s="536"/>
      <c r="IXO34" s="532"/>
      <c r="IXP34" s="530"/>
      <c r="IXQ34" s="530"/>
      <c r="IXR34" s="531"/>
      <c r="IXS34" s="532"/>
      <c r="IXT34" s="533"/>
      <c r="IXU34" s="534"/>
      <c r="IXV34" s="535"/>
      <c r="IXW34" s="536"/>
      <c r="IXX34" s="532"/>
      <c r="IXY34" s="530"/>
      <c r="IXZ34" s="530"/>
      <c r="IYA34" s="531"/>
      <c r="IYB34" s="532"/>
      <c r="IYC34" s="533"/>
      <c r="IYD34" s="534"/>
      <c r="IYE34" s="535"/>
      <c r="IYF34" s="536"/>
      <c r="IYG34" s="532"/>
      <c r="IYH34" s="530"/>
      <c r="IYI34" s="530"/>
      <c r="IYJ34" s="531"/>
      <c r="IYK34" s="532"/>
      <c r="IYL34" s="533"/>
      <c r="IYM34" s="534"/>
      <c r="IYN34" s="535"/>
      <c r="IYO34" s="536"/>
      <c r="IYP34" s="532"/>
      <c r="IYQ34" s="530"/>
      <c r="IYR34" s="530"/>
      <c r="IYS34" s="531"/>
      <c r="IYT34" s="532"/>
      <c r="IYU34" s="533"/>
      <c r="IYV34" s="534"/>
      <c r="IYW34" s="535"/>
      <c r="IYX34" s="536"/>
      <c r="IYY34" s="532"/>
      <c r="IYZ34" s="530"/>
      <c r="IZA34" s="530"/>
      <c r="IZB34" s="531"/>
      <c r="IZC34" s="532"/>
      <c r="IZD34" s="533"/>
      <c r="IZE34" s="534"/>
      <c r="IZF34" s="535"/>
      <c r="IZG34" s="536"/>
      <c r="IZH34" s="532"/>
      <c r="IZI34" s="530"/>
      <c r="IZJ34" s="530"/>
      <c r="IZK34" s="531"/>
      <c r="IZL34" s="532"/>
      <c r="IZM34" s="533"/>
      <c r="IZN34" s="534"/>
      <c r="IZO34" s="535"/>
      <c r="IZP34" s="536"/>
      <c r="IZQ34" s="532"/>
      <c r="IZR34" s="530"/>
      <c r="IZS34" s="530"/>
      <c r="IZT34" s="531"/>
      <c r="IZU34" s="532"/>
      <c r="IZV34" s="533"/>
      <c r="IZW34" s="534"/>
      <c r="IZX34" s="535"/>
      <c r="IZY34" s="536"/>
      <c r="IZZ34" s="532"/>
      <c r="JAA34" s="530"/>
      <c r="JAB34" s="530"/>
      <c r="JAC34" s="531"/>
      <c r="JAD34" s="532"/>
      <c r="JAE34" s="533"/>
      <c r="JAF34" s="534"/>
      <c r="JAG34" s="535"/>
      <c r="JAH34" s="536"/>
      <c r="JAI34" s="532"/>
      <c r="JAJ34" s="530"/>
      <c r="JAK34" s="530"/>
      <c r="JAL34" s="531"/>
      <c r="JAM34" s="532"/>
      <c r="JAN34" s="533"/>
      <c r="JAO34" s="534"/>
      <c r="JAP34" s="535"/>
      <c r="JAQ34" s="536"/>
      <c r="JAR34" s="532"/>
      <c r="JAS34" s="530"/>
      <c r="JAT34" s="530"/>
      <c r="JAU34" s="531"/>
      <c r="JAV34" s="532"/>
      <c r="JAW34" s="533"/>
      <c r="JAX34" s="534"/>
      <c r="JAY34" s="535"/>
      <c r="JAZ34" s="536"/>
      <c r="JBA34" s="532"/>
      <c r="JBB34" s="530"/>
      <c r="JBC34" s="530"/>
      <c r="JBD34" s="531"/>
      <c r="JBE34" s="532"/>
      <c r="JBF34" s="533"/>
      <c r="JBG34" s="534"/>
      <c r="JBH34" s="535"/>
      <c r="JBI34" s="536"/>
      <c r="JBJ34" s="532"/>
      <c r="JBK34" s="530"/>
      <c r="JBL34" s="530"/>
      <c r="JBM34" s="531"/>
      <c r="JBN34" s="532"/>
      <c r="JBO34" s="533"/>
      <c r="JBP34" s="534"/>
      <c r="JBQ34" s="535"/>
      <c r="JBR34" s="536"/>
      <c r="JBS34" s="532"/>
      <c r="JBT34" s="530"/>
      <c r="JBU34" s="530"/>
      <c r="JBV34" s="531"/>
      <c r="JBW34" s="532"/>
      <c r="JBX34" s="533"/>
      <c r="JBY34" s="534"/>
      <c r="JBZ34" s="535"/>
      <c r="JCA34" s="536"/>
      <c r="JCB34" s="532"/>
      <c r="JCC34" s="530"/>
      <c r="JCD34" s="530"/>
      <c r="JCE34" s="531"/>
      <c r="JCF34" s="532"/>
      <c r="JCG34" s="533"/>
      <c r="JCH34" s="534"/>
      <c r="JCI34" s="535"/>
      <c r="JCJ34" s="536"/>
      <c r="JCK34" s="532"/>
      <c r="JCL34" s="530"/>
      <c r="JCM34" s="530"/>
      <c r="JCN34" s="531"/>
      <c r="JCO34" s="532"/>
      <c r="JCP34" s="533"/>
      <c r="JCQ34" s="534"/>
      <c r="JCR34" s="535"/>
      <c r="JCS34" s="536"/>
      <c r="JCT34" s="532"/>
      <c r="JCU34" s="530"/>
      <c r="JCV34" s="530"/>
      <c r="JCW34" s="531"/>
      <c r="JCX34" s="532"/>
      <c r="JCY34" s="533"/>
      <c r="JCZ34" s="534"/>
      <c r="JDA34" s="535"/>
      <c r="JDB34" s="536"/>
      <c r="JDC34" s="532"/>
      <c r="JDD34" s="530"/>
      <c r="JDE34" s="530"/>
      <c r="JDF34" s="531"/>
      <c r="JDG34" s="532"/>
      <c r="JDH34" s="533"/>
      <c r="JDI34" s="534"/>
      <c r="JDJ34" s="535"/>
      <c r="JDK34" s="536"/>
      <c r="JDL34" s="532"/>
      <c r="JDM34" s="530"/>
      <c r="JDN34" s="530"/>
      <c r="JDO34" s="531"/>
      <c r="JDP34" s="532"/>
      <c r="JDQ34" s="533"/>
      <c r="JDR34" s="534"/>
      <c r="JDS34" s="535"/>
      <c r="JDT34" s="536"/>
      <c r="JDU34" s="532"/>
      <c r="JDV34" s="530"/>
      <c r="JDW34" s="530"/>
      <c r="JDX34" s="531"/>
      <c r="JDY34" s="532"/>
      <c r="JDZ34" s="533"/>
      <c r="JEA34" s="534"/>
      <c r="JEB34" s="535"/>
      <c r="JEC34" s="536"/>
      <c r="JED34" s="532"/>
      <c r="JEE34" s="530"/>
      <c r="JEF34" s="530"/>
      <c r="JEG34" s="531"/>
      <c r="JEH34" s="532"/>
      <c r="JEI34" s="533"/>
      <c r="JEJ34" s="534"/>
      <c r="JEK34" s="535"/>
      <c r="JEL34" s="536"/>
      <c r="JEM34" s="532"/>
      <c r="JEN34" s="530"/>
      <c r="JEO34" s="530"/>
      <c r="JEP34" s="531"/>
      <c r="JEQ34" s="532"/>
      <c r="JER34" s="533"/>
      <c r="JES34" s="534"/>
      <c r="JET34" s="535"/>
      <c r="JEU34" s="536"/>
      <c r="JEV34" s="532"/>
      <c r="JEW34" s="530"/>
      <c r="JEX34" s="530"/>
      <c r="JEY34" s="531"/>
      <c r="JEZ34" s="532"/>
      <c r="JFA34" s="533"/>
      <c r="JFB34" s="534"/>
      <c r="JFC34" s="535"/>
      <c r="JFD34" s="536"/>
      <c r="JFE34" s="532"/>
      <c r="JFF34" s="530"/>
      <c r="JFG34" s="530"/>
      <c r="JFH34" s="531"/>
      <c r="JFI34" s="532"/>
      <c r="JFJ34" s="533"/>
      <c r="JFK34" s="534"/>
      <c r="JFL34" s="535"/>
      <c r="JFM34" s="536"/>
      <c r="JFN34" s="532"/>
      <c r="JFO34" s="530"/>
      <c r="JFP34" s="530"/>
      <c r="JFQ34" s="531"/>
      <c r="JFR34" s="532"/>
      <c r="JFS34" s="533"/>
      <c r="JFT34" s="534"/>
      <c r="JFU34" s="535"/>
      <c r="JFV34" s="536"/>
      <c r="JFW34" s="532"/>
      <c r="JFX34" s="530"/>
      <c r="JFY34" s="530"/>
      <c r="JFZ34" s="531"/>
      <c r="JGA34" s="532"/>
      <c r="JGB34" s="533"/>
      <c r="JGC34" s="534"/>
      <c r="JGD34" s="535"/>
      <c r="JGE34" s="536"/>
      <c r="JGF34" s="532"/>
      <c r="JGG34" s="530"/>
      <c r="JGH34" s="530"/>
      <c r="JGI34" s="531"/>
      <c r="JGJ34" s="532"/>
      <c r="JGK34" s="533"/>
      <c r="JGL34" s="534"/>
      <c r="JGM34" s="535"/>
      <c r="JGN34" s="536"/>
      <c r="JGO34" s="532"/>
      <c r="JGP34" s="530"/>
      <c r="JGQ34" s="530"/>
      <c r="JGR34" s="531"/>
      <c r="JGS34" s="532"/>
      <c r="JGT34" s="533"/>
      <c r="JGU34" s="534"/>
      <c r="JGV34" s="535"/>
      <c r="JGW34" s="536"/>
      <c r="JGX34" s="532"/>
      <c r="JGY34" s="530"/>
      <c r="JGZ34" s="530"/>
      <c r="JHA34" s="531"/>
      <c r="JHB34" s="532"/>
      <c r="JHC34" s="533"/>
      <c r="JHD34" s="534"/>
      <c r="JHE34" s="535"/>
      <c r="JHF34" s="536"/>
      <c r="JHG34" s="532"/>
      <c r="JHH34" s="530"/>
      <c r="JHI34" s="530"/>
      <c r="JHJ34" s="531"/>
      <c r="JHK34" s="532"/>
      <c r="JHL34" s="533"/>
      <c r="JHM34" s="534"/>
      <c r="JHN34" s="535"/>
      <c r="JHO34" s="536"/>
      <c r="JHP34" s="532"/>
      <c r="JHQ34" s="530"/>
      <c r="JHR34" s="530"/>
      <c r="JHS34" s="531"/>
      <c r="JHT34" s="532"/>
      <c r="JHU34" s="533"/>
      <c r="JHV34" s="534"/>
      <c r="JHW34" s="535"/>
      <c r="JHX34" s="536"/>
      <c r="JHY34" s="532"/>
      <c r="JHZ34" s="530"/>
      <c r="JIA34" s="530"/>
      <c r="JIB34" s="531"/>
      <c r="JIC34" s="532"/>
      <c r="JID34" s="533"/>
      <c r="JIE34" s="534"/>
      <c r="JIF34" s="535"/>
      <c r="JIG34" s="536"/>
      <c r="JIH34" s="532"/>
      <c r="JII34" s="530"/>
      <c r="JIJ34" s="530"/>
      <c r="JIK34" s="531"/>
      <c r="JIL34" s="532"/>
      <c r="JIM34" s="533"/>
      <c r="JIN34" s="534"/>
      <c r="JIO34" s="535"/>
      <c r="JIP34" s="536"/>
      <c r="JIQ34" s="532"/>
      <c r="JIR34" s="530"/>
      <c r="JIS34" s="530"/>
      <c r="JIT34" s="531"/>
      <c r="JIU34" s="532"/>
      <c r="JIV34" s="533"/>
      <c r="JIW34" s="534"/>
      <c r="JIX34" s="535"/>
      <c r="JIY34" s="536"/>
      <c r="JIZ34" s="532"/>
      <c r="JJA34" s="530"/>
      <c r="JJB34" s="530"/>
      <c r="JJC34" s="531"/>
      <c r="JJD34" s="532"/>
      <c r="JJE34" s="533"/>
      <c r="JJF34" s="534"/>
      <c r="JJG34" s="535"/>
      <c r="JJH34" s="536"/>
      <c r="JJI34" s="532"/>
      <c r="JJJ34" s="530"/>
      <c r="JJK34" s="530"/>
      <c r="JJL34" s="531"/>
      <c r="JJM34" s="532"/>
      <c r="JJN34" s="533"/>
      <c r="JJO34" s="534"/>
      <c r="JJP34" s="535"/>
      <c r="JJQ34" s="536"/>
      <c r="JJR34" s="532"/>
      <c r="JJS34" s="530"/>
      <c r="JJT34" s="530"/>
      <c r="JJU34" s="531"/>
      <c r="JJV34" s="532"/>
      <c r="JJW34" s="533"/>
      <c r="JJX34" s="534"/>
      <c r="JJY34" s="535"/>
      <c r="JJZ34" s="536"/>
      <c r="JKA34" s="532"/>
      <c r="JKB34" s="530"/>
      <c r="JKC34" s="530"/>
      <c r="JKD34" s="531"/>
      <c r="JKE34" s="532"/>
      <c r="JKF34" s="533"/>
      <c r="JKG34" s="534"/>
      <c r="JKH34" s="535"/>
      <c r="JKI34" s="536"/>
      <c r="JKJ34" s="532"/>
      <c r="JKK34" s="530"/>
      <c r="JKL34" s="530"/>
      <c r="JKM34" s="531"/>
      <c r="JKN34" s="532"/>
      <c r="JKO34" s="533"/>
      <c r="JKP34" s="534"/>
      <c r="JKQ34" s="535"/>
      <c r="JKR34" s="536"/>
      <c r="JKS34" s="532"/>
      <c r="JKT34" s="530"/>
      <c r="JKU34" s="530"/>
      <c r="JKV34" s="531"/>
      <c r="JKW34" s="532"/>
      <c r="JKX34" s="533"/>
      <c r="JKY34" s="534"/>
      <c r="JKZ34" s="535"/>
      <c r="JLA34" s="536"/>
      <c r="JLB34" s="532"/>
      <c r="JLC34" s="530"/>
      <c r="JLD34" s="530"/>
      <c r="JLE34" s="531"/>
      <c r="JLF34" s="532"/>
      <c r="JLG34" s="533"/>
      <c r="JLH34" s="534"/>
      <c r="JLI34" s="535"/>
      <c r="JLJ34" s="536"/>
      <c r="JLK34" s="532"/>
      <c r="JLL34" s="530"/>
      <c r="JLM34" s="530"/>
      <c r="JLN34" s="531"/>
      <c r="JLO34" s="532"/>
      <c r="JLP34" s="533"/>
      <c r="JLQ34" s="534"/>
      <c r="JLR34" s="535"/>
      <c r="JLS34" s="536"/>
      <c r="JLT34" s="532"/>
      <c r="JLU34" s="530"/>
      <c r="JLV34" s="530"/>
      <c r="JLW34" s="531"/>
      <c r="JLX34" s="532"/>
      <c r="JLY34" s="533"/>
      <c r="JLZ34" s="534"/>
      <c r="JMA34" s="535"/>
      <c r="JMB34" s="536"/>
      <c r="JMC34" s="532"/>
      <c r="JMD34" s="530"/>
      <c r="JME34" s="530"/>
      <c r="JMF34" s="531"/>
      <c r="JMG34" s="532"/>
      <c r="JMH34" s="533"/>
      <c r="JMI34" s="534"/>
      <c r="JMJ34" s="535"/>
      <c r="JMK34" s="536"/>
      <c r="JML34" s="532"/>
      <c r="JMM34" s="530"/>
      <c r="JMN34" s="530"/>
      <c r="JMO34" s="531"/>
      <c r="JMP34" s="532"/>
      <c r="JMQ34" s="533"/>
      <c r="JMR34" s="534"/>
      <c r="JMS34" s="535"/>
      <c r="JMT34" s="536"/>
      <c r="JMU34" s="532"/>
      <c r="JMV34" s="530"/>
      <c r="JMW34" s="530"/>
      <c r="JMX34" s="531"/>
      <c r="JMY34" s="532"/>
      <c r="JMZ34" s="533"/>
      <c r="JNA34" s="534"/>
      <c r="JNB34" s="535"/>
      <c r="JNC34" s="536"/>
      <c r="JND34" s="532"/>
      <c r="JNE34" s="530"/>
      <c r="JNF34" s="530"/>
      <c r="JNG34" s="531"/>
      <c r="JNH34" s="532"/>
      <c r="JNI34" s="533"/>
      <c r="JNJ34" s="534"/>
      <c r="JNK34" s="535"/>
      <c r="JNL34" s="536"/>
      <c r="JNM34" s="532"/>
      <c r="JNN34" s="530"/>
      <c r="JNO34" s="530"/>
      <c r="JNP34" s="531"/>
      <c r="JNQ34" s="532"/>
      <c r="JNR34" s="533"/>
      <c r="JNS34" s="534"/>
      <c r="JNT34" s="535"/>
      <c r="JNU34" s="536"/>
      <c r="JNV34" s="532"/>
      <c r="JNW34" s="530"/>
      <c r="JNX34" s="530"/>
      <c r="JNY34" s="531"/>
      <c r="JNZ34" s="532"/>
      <c r="JOA34" s="533"/>
      <c r="JOB34" s="534"/>
      <c r="JOC34" s="535"/>
      <c r="JOD34" s="536"/>
      <c r="JOE34" s="532"/>
      <c r="JOF34" s="530"/>
      <c r="JOG34" s="530"/>
      <c r="JOH34" s="531"/>
      <c r="JOI34" s="532"/>
      <c r="JOJ34" s="533"/>
      <c r="JOK34" s="534"/>
      <c r="JOL34" s="535"/>
      <c r="JOM34" s="536"/>
      <c r="JON34" s="532"/>
      <c r="JOO34" s="530"/>
      <c r="JOP34" s="530"/>
      <c r="JOQ34" s="531"/>
      <c r="JOR34" s="532"/>
      <c r="JOS34" s="533"/>
      <c r="JOT34" s="534"/>
      <c r="JOU34" s="535"/>
      <c r="JOV34" s="536"/>
      <c r="JOW34" s="532"/>
      <c r="JOX34" s="530"/>
      <c r="JOY34" s="530"/>
      <c r="JOZ34" s="531"/>
      <c r="JPA34" s="532"/>
      <c r="JPB34" s="533"/>
      <c r="JPC34" s="534"/>
      <c r="JPD34" s="535"/>
      <c r="JPE34" s="536"/>
      <c r="JPF34" s="532"/>
      <c r="JPG34" s="530"/>
      <c r="JPH34" s="530"/>
      <c r="JPI34" s="531"/>
      <c r="JPJ34" s="532"/>
      <c r="JPK34" s="533"/>
      <c r="JPL34" s="534"/>
      <c r="JPM34" s="535"/>
      <c r="JPN34" s="536"/>
      <c r="JPO34" s="532"/>
      <c r="JPP34" s="530"/>
      <c r="JPQ34" s="530"/>
      <c r="JPR34" s="531"/>
      <c r="JPS34" s="532"/>
      <c r="JPT34" s="533"/>
      <c r="JPU34" s="534"/>
      <c r="JPV34" s="535"/>
      <c r="JPW34" s="536"/>
      <c r="JPX34" s="532"/>
      <c r="JPY34" s="530"/>
      <c r="JPZ34" s="530"/>
      <c r="JQA34" s="531"/>
      <c r="JQB34" s="532"/>
      <c r="JQC34" s="533"/>
      <c r="JQD34" s="534"/>
      <c r="JQE34" s="535"/>
      <c r="JQF34" s="536"/>
      <c r="JQG34" s="532"/>
      <c r="JQH34" s="530"/>
      <c r="JQI34" s="530"/>
      <c r="JQJ34" s="531"/>
      <c r="JQK34" s="532"/>
      <c r="JQL34" s="533"/>
      <c r="JQM34" s="534"/>
      <c r="JQN34" s="535"/>
      <c r="JQO34" s="536"/>
      <c r="JQP34" s="532"/>
      <c r="JQQ34" s="530"/>
      <c r="JQR34" s="530"/>
      <c r="JQS34" s="531"/>
      <c r="JQT34" s="532"/>
      <c r="JQU34" s="533"/>
      <c r="JQV34" s="534"/>
      <c r="JQW34" s="535"/>
      <c r="JQX34" s="536"/>
      <c r="JQY34" s="532"/>
      <c r="JQZ34" s="530"/>
      <c r="JRA34" s="530"/>
      <c r="JRB34" s="531"/>
      <c r="JRC34" s="532"/>
      <c r="JRD34" s="533"/>
      <c r="JRE34" s="534"/>
      <c r="JRF34" s="535"/>
      <c r="JRG34" s="536"/>
      <c r="JRH34" s="532"/>
      <c r="JRI34" s="530"/>
      <c r="JRJ34" s="530"/>
      <c r="JRK34" s="531"/>
      <c r="JRL34" s="532"/>
      <c r="JRM34" s="533"/>
      <c r="JRN34" s="534"/>
      <c r="JRO34" s="535"/>
      <c r="JRP34" s="536"/>
      <c r="JRQ34" s="532"/>
      <c r="JRR34" s="530"/>
      <c r="JRS34" s="530"/>
      <c r="JRT34" s="531"/>
      <c r="JRU34" s="532"/>
      <c r="JRV34" s="533"/>
      <c r="JRW34" s="534"/>
      <c r="JRX34" s="535"/>
      <c r="JRY34" s="536"/>
      <c r="JRZ34" s="532"/>
      <c r="JSA34" s="530"/>
      <c r="JSB34" s="530"/>
      <c r="JSC34" s="531"/>
      <c r="JSD34" s="532"/>
      <c r="JSE34" s="533"/>
      <c r="JSF34" s="534"/>
      <c r="JSG34" s="535"/>
      <c r="JSH34" s="536"/>
      <c r="JSI34" s="532"/>
      <c r="JSJ34" s="530"/>
      <c r="JSK34" s="530"/>
      <c r="JSL34" s="531"/>
      <c r="JSM34" s="532"/>
      <c r="JSN34" s="533"/>
      <c r="JSO34" s="534"/>
      <c r="JSP34" s="535"/>
      <c r="JSQ34" s="536"/>
      <c r="JSR34" s="532"/>
      <c r="JSS34" s="530"/>
      <c r="JST34" s="530"/>
      <c r="JSU34" s="531"/>
      <c r="JSV34" s="532"/>
      <c r="JSW34" s="533"/>
      <c r="JSX34" s="534"/>
      <c r="JSY34" s="535"/>
      <c r="JSZ34" s="536"/>
      <c r="JTA34" s="532"/>
      <c r="JTB34" s="530"/>
      <c r="JTC34" s="530"/>
      <c r="JTD34" s="531"/>
      <c r="JTE34" s="532"/>
      <c r="JTF34" s="533"/>
      <c r="JTG34" s="534"/>
      <c r="JTH34" s="535"/>
      <c r="JTI34" s="536"/>
      <c r="JTJ34" s="532"/>
      <c r="JTK34" s="530"/>
      <c r="JTL34" s="530"/>
      <c r="JTM34" s="531"/>
      <c r="JTN34" s="532"/>
      <c r="JTO34" s="533"/>
      <c r="JTP34" s="534"/>
      <c r="JTQ34" s="535"/>
      <c r="JTR34" s="536"/>
      <c r="JTS34" s="532"/>
      <c r="JTT34" s="530"/>
      <c r="JTU34" s="530"/>
      <c r="JTV34" s="531"/>
      <c r="JTW34" s="532"/>
      <c r="JTX34" s="533"/>
      <c r="JTY34" s="534"/>
      <c r="JTZ34" s="535"/>
      <c r="JUA34" s="536"/>
      <c r="JUB34" s="532"/>
      <c r="JUC34" s="530"/>
      <c r="JUD34" s="530"/>
      <c r="JUE34" s="531"/>
      <c r="JUF34" s="532"/>
      <c r="JUG34" s="533"/>
      <c r="JUH34" s="534"/>
      <c r="JUI34" s="535"/>
      <c r="JUJ34" s="536"/>
      <c r="JUK34" s="532"/>
      <c r="JUL34" s="530"/>
      <c r="JUM34" s="530"/>
      <c r="JUN34" s="531"/>
      <c r="JUO34" s="532"/>
      <c r="JUP34" s="533"/>
      <c r="JUQ34" s="534"/>
      <c r="JUR34" s="535"/>
      <c r="JUS34" s="536"/>
      <c r="JUT34" s="532"/>
      <c r="JUU34" s="530"/>
      <c r="JUV34" s="530"/>
      <c r="JUW34" s="531"/>
      <c r="JUX34" s="532"/>
      <c r="JUY34" s="533"/>
      <c r="JUZ34" s="534"/>
      <c r="JVA34" s="535"/>
      <c r="JVB34" s="536"/>
      <c r="JVC34" s="532"/>
      <c r="JVD34" s="530"/>
      <c r="JVE34" s="530"/>
      <c r="JVF34" s="531"/>
      <c r="JVG34" s="532"/>
      <c r="JVH34" s="533"/>
      <c r="JVI34" s="534"/>
      <c r="JVJ34" s="535"/>
      <c r="JVK34" s="536"/>
      <c r="JVL34" s="532"/>
      <c r="JVM34" s="530"/>
      <c r="JVN34" s="530"/>
      <c r="JVO34" s="531"/>
      <c r="JVP34" s="532"/>
      <c r="JVQ34" s="533"/>
      <c r="JVR34" s="534"/>
      <c r="JVS34" s="535"/>
      <c r="JVT34" s="536"/>
      <c r="JVU34" s="532"/>
      <c r="JVV34" s="530"/>
      <c r="JVW34" s="530"/>
      <c r="JVX34" s="531"/>
      <c r="JVY34" s="532"/>
      <c r="JVZ34" s="533"/>
      <c r="JWA34" s="534"/>
      <c r="JWB34" s="535"/>
      <c r="JWC34" s="536"/>
      <c r="JWD34" s="532"/>
      <c r="JWE34" s="530"/>
      <c r="JWF34" s="530"/>
      <c r="JWG34" s="531"/>
      <c r="JWH34" s="532"/>
      <c r="JWI34" s="533"/>
      <c r="JWJ34" s="534"/>
      <c r="JWK34" s="535"/>
      <c r="JWL34" s="536"/>
      <c r="JWM34" s="532"/>
      <c r="JWN34" s="530"/>
      <c r="JWO34" s="530"/>
      <c r="JWP34" s="531"/>
      <c r="JWQ34" s="532"/>
      <c r="JWR34" s="533"/>
      <c r="JWS34" s="534"/>
      <c r="JWT34" s="535"/>
      <c r="JWU34" s="536"/>
      <c r="JWV34" s="532"/>
      <c r="JWW34" s="530"/>
      <c r="JWX34" s="530"/>
      <c r="JWY34" s="531"/>
      <c r="JWZ34" s="532"/>
      <c r="JXA34" s="533"/>
      <c r="JXB34" s="534"/>
      <c r="JXC34" s="535"/>
      <c r="JXD34" s="536"/>
      <c r="JXE34" s="532"/>
      <c r="JXF34" s="530"/>
      <c r="JXG34" s="530"/>
      <c r="JXH34" s="531"/>
      <c r="JXI34" s="532"/>
      <c r="JXJ34" s="533"/>
      <c r="JXK34" s="534"/>
      <c r="JXL34" s="535"/>
      <c r="JXM34" s="536"/>
      <c r="JXN34" s="532"/>
      <c r="JXO34" s="530"/>
      <c r="JXP34" s="530"/>
      <c r="JXQ34" s="531"/>
      <c r="JXR34" s="532"/>
      <c r="JXS34" s="533"/>
      <c r="JXT34" s="534"/>
      <c r="JXU34" s="535"/>
      <c r="JXV34" s="536"/>
      <c r="JXW34" s="532"/>
      <c r="JXX34" s="530"/>
      <c r="JXY34" s="530"/>
      <c r="JXZ34" s="531"/>
      <c r="JYA34" s="532"/>
      <c r="JYB34" s="533"/>
      <c r="JYC34" s="534"/>
      <c r="JYD34" s="535"/>
      <c r="JYE34" s="536"/>
      <c r="JYF34" s="532"/>
      <c r="JYG34" s="530"/>
      <c r="JYH34" s="530"/>
      <c r="JYI34" s="531"/>
      <c r="JYJ34" s="532"/>
      <c r="JYK34" s="533"/>
      <c r="JYL34" s="534"/>
      <c r="JYM34" s="535"/>
      <c r="JYN34" s="536"/>
      <c r="JYO34" s="532"/>
      <c r="JYP34" s="530"/>
      <c r="JYQ34" s="530"/>
      <c r="JYR34" s="531"/>
      <c r="JYS34" s="532"/>
      <c r="JYT34" s="533"/>
      <c r="JYU34" s="534"/>
      <c r="JYV34" s="535"/>
      <c r="JYW34" s="536"/>
      <c r="JYX34" s="532"/>
      <c r="JYY34" s="530"/>
      <c r="JYZ34" s="530"/>
      <c r="JZA34" s="531"/>
      <c r="JZB34" s="532"/>
      <c r="JZC34" s="533"/>
      <c r="JZD34" s="534"/>
      <c r="JZE34" s="535"/>
      <c r="JZF34" s="536"/>
      <c r="JZG34" s="532"/>
      <c r="JZH34" s="530"/>
      <c r="JZI34" s="530"/>
      <c r="JZJ34" s="531"/>
      <c r="JZK34" s="532"/>
      <c r="JZL34" s="533"/>
      <c r="JZM34" s="534"/>
      <c r="JZN34" s="535"/>
      <c r="JZO34" s="536"/>
      <c r="JZP34" s="532"/>
      <c r="JZQ34" s="530"/>
      <c r="JZR34" s="530"/>
      <c r="JZS34" s="531"/>
      <c r="JZT34" s="532"/>
      <c r="JZU34" s="533"/>
      <c r="JZV34" s="534"/>
      <c r="JZW34" s="535"/>
      <c r="JZX34" s="536"/>
      <c r="JZY34" s="532"/>
      <c r="JZZ34" s="530"/>
      <c r="KAA34" s="530"/>
      <c r="KAB34" s="531"/>
      <c r="KAC34" s="532"/>
      <c r="KAD34" s="533"/>
      <c r="KAE34" s="534"/>
      <c r="KAF34" s="535"/>
      <c r="KAG34" s="536"/>
      <c r="KAH34" s="532"/>
      <c r="KAI34" s="530"/>
      <c r="KAJ34" s="530"/>
      <c r="KAK34" s="531"/>
      <c r="KAL34" s="532"/>
      <c r="KAM34" s="533"/>
      <c r="KAN34" s="534"/>
      <c r="KAO34" s="535"/>
      <c r="KAP34" s="536"/>
      <c r="KAQ34" s="532"/>
      <c r="KAR34" s="530"/>
      <c r="KAS34" s="530"/>
      <c r="KAT34" s="531"/>
      <c r="KAU34" s="532"/>
      <c r="KAV34" s="533"/>
      <c r="KAW34" s="534"/>
      <c r="KAX34" s="535"/>
      <c r="KAY34" s="536"/>
      <c r="KAZ34" s="532"/>
      <c r="KBA34" s="530"/>
      <c r="KBB34" s="530"/>
      <c r="KBC34" s="531"/>
      <c r="KBD34" s="532"/>
      <c r="KBE34" s="533"/>
      <c r="KBF34" s="534"/>
      <c r="KBG34" s="535"/>
      <c r="KBH34" s="536"/>
      <c r="KBI34" s="532"/>
      <c r="KBJ34" s="530"/>
      <c r="KBK34" s="530"/>
      <c r="KBL34" s="531"/>
      <c r="KBM34" s="532"/>
      <c r="KBN34" s="533"/>
      <c r="KBO34" s="534"/>
      <c r="KBP34" s="535"/>
      <c r="KBQ34" s="536"/>
      <c r="KBR34" s="532"/>
      <c r="KBS34" s="530"/>
      <c r="KBT34" s="530"/>
      <c r="KBU34" s="531"/>
      <c r="KBV34" s="532"/>
      <c r="KBW34" s="533"/>
      <c r="KBX34" s="534"/>
      <c r="KBY34" s="535"/>
      <c r="KBZ34" s="536"/>
      <c r="KCA34" s="532"/>
      <c r="KCB34" s="530"/>
      <c r="KCC34" s="530"/>
      <c r="KCD34" s="531"/>
      <c r="KCE34" s="532"/>
      <c r="KCF34" s="533"/>
      <c r="KCG34" s="534"/>
      <c r="KCH34" s="535"/>
      <c r="KCI34" s="536"/>
      <c r="KCJ34" s="532"/>
      <c r="KCK34" s="530"/>
      <c r="KCL34" s="530"/>
      <c r="KCM34" s="531"/>
      <c r="KCN34" s="532"/>
      <c r="KCO34" s="533"/>
      <c r="KCP34" s="534"/>
      <c r="KCQ34" s="535"/>
      <c r="KCR34" s="536"/>
      <c r="KCS34" s="532"/>
      <c r="KCT34" s="530"/>
      <c r="KCU34" s="530"/>
      <c r="KCV34" s="531"/>
      <c r="KCW34" s="532"/>
      <c r="KCX34" s="533"/>
      <c r="KCY34" s="534"/>
      <c r="KCZ34" s="535"/>
      <c r="KDA34" s="536"/>
      <c r="KDB34" s="532"/>
      <c r="KDC34" s="530"/>
      <c r="KDD34" s="530"/>
      <c r="KDE34" s="531"/>
      <c r="KDF34" s="532"/>
      <c r="KDG34" s="533"/>
      <c r="KDH34" s="534"/>
      <c r="KDI34" s="535"/>
      <c r="KDJ34" s="536"/>
      <c r="KDK34" s="532"/>
      <c r="KDL34" s="530"/>
      <c r="KDM34" s="530"/>
      <c r="KDN34" s="531"/>
      <c r="KDO34" s="532"/>
      <c r="KDP34" s="533"/>
      <c r="KDQ34" s="534"/>
      <c r="KDR34" s="535"/>
      <c r="KDS34" s="536"/>
      <c r="KDT34" s="532"/>
      <c r="KDU34" s="530"/>
      <c r="KDV34" s="530"/>
      <c r="KDW34" s="531"/>
      <c r="KDX34" s="532"/>
      <c r="KDY34" s="533"/>
      <c r="KDZ34" s="534"/>
      <c r="KEA34" s="535"/>
      <c r="KEB34" s="536"/>
      <c r="KEC34" s="532"/>
      <c r="KED34" s="530"/>
      <c r="KEE34" s="530"/>
      <c r="KEF34" s="531"/>
      <c r="KEG34" s="532"/>
      <c r="KEH34" s="533"/>
      <c r="KEI34" s="534"/>
      <c r="KEJ34" s="535"/>
      <c r="KEK34" s="536"/>
      <c r="KEL34" s="532"/>
      <c r="KEM34" s="530"/>
      <c r="KEN34" s="530"/>
      <c r="KEO34" s="531"/>
      <c r="KEP34" s="532"/>
      <c r="KEQ34" s="533"/>
      <c r="KER34" s="534"/>
      <c r="KES34" s="535"/>
      <c r="KET34" s="536"/>
      <c r="KEU34" s="532"/>
      <c r="KEV34" s="530"/>
      <c r="KEW34" s="530"/>
      <c r="KEX34" s="531"/>
      <c r="KEY34" s="532"/>
      <c r="KEZ34" s="533"/>
      <c r="KFA34" s="534"/>
      <c r="KFB34" s="535"/>
      <c r="KFC34" s="536"/>
      <c r="KFD34" s="532"/>
      <c r="KFE34" s="530"/>
      <c r="KFF34" s="530"/>
      <c r="KFG34" s="531"/>
      <c r="KFH34" s="532"/>
      <c r="KFI34" s="533"/>
      <c r="KFJ34" s="534"/>
      <c r="KFK34" s="535"/>
      <c r="KFL34" s="536"/>
      <c r="KFM34" s="532"/>
      <c r="KFN34" s="530"/>
      <c r="KFO34" s="530"/>
      <c r="KFP34" s="531"/>
      <c r="KFQ34" s="532"/>
      <c r="KFR34" s="533"/>
      <c r="KFS34" s="534"/>
      <c r="KFT34" s="535"/>
      <c r="KFU34" s="536"/>
      <c r="KFV34" s="532"/>
      <c r="KFW34" s="530"/>
      <c r="KFX34" s="530"/>
      <c r="KFY34" s="531"/>
      <c r="KFZ34" s="532"/>
      <c r="KGA34" s="533"/>
      <c r="KGB34" s="534"/>
      <c r="KGC34" s="535"/>
      <c r="KGD34" s="536"/>
      <c r="KGE34" s="532"/>
      <c r="KGF34" s="530"/>
      <c r="KGG34" s="530"/>
      <c r="KGH34" s="531"/>
      <c r="KGI34" s="532"/>
      <c r="KGJ34" s="533"/>
      <c r="KGK34" s="534"/>
      <c r="KGL34" s="535"/>
      <c r="KGM34" s="536"/>
      <c r="KGN34" s="532"/>
      <c r="KGO34" s="530"/>
      <c r="KGP34" s="530"/>
      <c r="KGQ34" s="531"/>
      <c r="KGR34" s="532"/>
      <c r="KGS34" s="533"/>
      <c r="KGT34" s="534"/>
      <c r="KGU34" s="535"/>
      <c r="KGV34" s="536"/>
      <c r="KGW34" s="532"/>
      <c r="KGX34" s="530"/>
      <c r="KGY34" s="530"/>
      <c r="KGZ34" s="531"/>
      <c r="KHA34" s="532"/>
      <c r="KHB34" s="533"/>
      <c r="KHC34" s="534"/>
      <c r="KHD34" s="535"/>
      <c r="KHE34" s="536"/>
      <c r="KHF34" s="532"/>
      <c r="KHG34" s="530"/>
      <c r="KHH34" s="530"/>
      <c r="KHI34" s="531"/>
      <c r="KHJ34" s="532"/>
      <c r="KHK34" s="533"/>
      <c r="KHL34" s="534"/>
      <c r="KHM34" s="535"/>
      <c r="KHN34" s="536"/>
      <c r="KHO34" s="532"/>
      <c r="KHP34" s="530"/>
      <c r="KHQ34" s="530"/>
      <c r="KHR34" s="531"/>
      <c r="KHS34" s="532"/>
      <c r="KHT34" s="533"/>
      <c r="KHU34" s="534"/>
      <c r="KHV34" s="535"/>
      <c r="KHW34" s="536"/>
      <c r="KHX34" s="532"/>
      <c r="KHY34" s="530"/>
      <c r="KHZ34" s="530"/>
      <c r="KIA34" s="531"/>
      <c r="KIB34" s="532"/>
      <c r="KIC34" s="533"/>
      <c r="KID34" s="534"/>
      <c r="KIE34" s="535"/>
      <c r="KIF34" s="536"/>
      <c r="KIG34" s="532"/>
      <c r="KIH34" s="530"/>
      <c r="KII34" s="530"/>
      <c r="KIJ34" s="531"/>
      <c r="KIK34" s="532"/>
      <c r="KIL34" s="533"/>
      <c r="KIM34" s="534"/>
      <c r="KIN34" s="535"/>
      <c r="KIO34" s="536"/>
      <c r="KIP34" s="532"/>
      <c r="KIQ34" s="530"/>
      <c r="KIR34" s="530"/>
      <c r="KIS34" s="531"/>
      <c r="KIT34" s="532"/>
      <c r="KIU34" s="533"/>
      <c r="KIV34" s="534"/>
      <c r="KIW34" s="535"/>
      <c r="KIX34" s="536"/>
      <c r="KIY34" s="532"/>
      <c r="KIZ34" s="530"/>
      <c r="KJA34" s="530"/>
      <c r="KJB34" s="531"/>
      <c r="KJC34" s="532"/>
      <c r="KJD34" s="533"/>
      <c r="KJE34" s="534"/>
      <c r="KJF34" s="535"/>
      <c r="KJG34" s="536"/>
      <c r="KJH34" s="532"/>
      <c r="KJI34" s="530"/>
      <c r="KJJ34" s="530"/>
      <c r="KJK34" s="531"/>
      <c r="KJL34" s="532"/>
      <c r="KJM34" s="533"/>
      <c r="KJN34" s="534"/>
      <c r="KJO34" s="535"/>
      <c r="KJP34" s="536"/>
      <c r="KJQ34" s="532"/>
      <c r="KJR34" s="530"/>
      <c r="KJS34" s="530"/>
      <c r="KJT34" s="531"/>
      <c r="KJU34" s="532"/>
      <c r="KJV34" s="533"/>
      <c r="KJW34" s="534"/>
      <c r="KJX34" s="535"/>
      <c r="KJY34" s="536"/>
      <c r="KJZ34" s="532"/>
      <c r="KKA34" s="530"/>
      <c r="KKB34" s="530"/>
      <c r="KKC34" s="531"/>
      <c r="KKD34" s="532"/>
      <c r="KKE34" s="533"/>
      <c r="KKF34" s="534"/>
      <c r="KKG34" s="535"/>
      <c r="KKH34" s="536"/>
      <c r="KKI34" s="532"/>
      <c r="KKJ34" s="530"/>
      <c r="KKK34" s="530"/>
      <c r="KKL34" s="531"/>
      <c r="KKM34" s="532"/>
      <c r="KKN34" s="533"/>
      <c r="KKO34" s="534"/>
      <c r="KKP34" s="535"/>
      <c r="KKQ34" s="536"/>
      <c r="KKR34" s="532"/>
      <c r="KKS34" s="530"/>
      <c r="KKT34" s="530"/>
      <c r="KKU34" s="531"/>
      <c r="KKV34" s="532"/>
      <c r="KKW34" s="533"/>
      <c r="KKX34" s="534"/>
      <c r="KKY34" s="535"/>
      <c r="KKZ34" s="536"/>
      <c r="KLA34" s="532"/>
      <c r="KLB34" s="530"/>
      <c r="KLC34" s="530"/>
      <c r="KLD34" s="531"/>
      <c r="KLE34" s="532"/>
      <c r="KLF34" s="533"/>
      <c r="KLG34" s="534"/>
      <c r="KLH34" s="535"/>
      <c r="KLI34" s="536"/>
      <c r="KLJ34" s="532"/>
      <c r="KLK34" s="530"/>
      <c r="KLL34" s="530"/>
      <c r="KLM34" s="531"/>
      <c r="KLN34" s="532"/>
      <c r="KLO34" s="533"/>
      <c r="KLP34" s="534"/>
      <c r="KLQ34" s="535"/>
      <c r="KLR34" s="536"/>
      <c r="KLS34" s="532"/>
      <c r="KLT34" s="530"/>
      <c r="KLU34" s="530"/>
      <c r="KLV34" s="531"/>
      <c r="KLW34" s="532"/>
      <c r="KLX34" s="533"/>
      <c r="KLY34" s="534"/>
      <c r="KLZ34" s="535"/>
      <c r="KMA34" s="536"/>
      <c r="KMB34" s="532"/>
      <c r="KMC34" s="530"/>
      <c r="KMD34" s="530"/>
      <c r="KME34" s="531"/>
      <c r="KMF34" s="532"/>
      <c r="KMG34" s="533"/>
      <c r="KMH34" s="534"/>
      <c r="KMI34" s="535"/>
      <c r="KMJ34" s="536"/>
      <c r="KMK34" s="532"/>
      <c r="KML34" s="530"/>
      <c r="KMM34" s="530"/>
      <c r="KMN34" s="531"/>
      <c r="KMO34" s="532"/>
      <c r="KMP34" s="533"/>
      <c r="KMQ34" s="534"/>
      <c r="KMR34" s="535"/>
      <c r="KMS34" s="536"/>
      <c r="KMT34" s="532"/>
      <c r="KMU34" s="530"/>
      <c r="KMV34" s="530"/>
      <c r="KMW34" s="531"/>
      <c r="KMX34" s="532"/>
      <c r="KMY34" s="533"/>
      <c r="KMZ34" s="534"/>
      <c r="KNA34" s="535"/>
      <c r="KNB34" s="536"/>
      <c r="KNC34" s="532"/>
      <c r="KND34" s="530"/>
      <c r="KNE34" s="530"/>
      <c r="KNF34" s="531"/>
      <c r="KNG34" s="532"/>
      <c r="KNH34" s="533"/>
      <c r="KNI34" s="534"/>
      <c r="KNJ34" s="535"/>
      <c r="KNK34" s="536"/>
      <c r="KNL34" s="532"/>
      <c r="KNM34" s="530"/>
      <c r="KNN34" s="530"/>
      <c r="KNO34" s="531"/>
      <c r="KNP34" s="532"/>
      <c r="KNQ34" s="533"/>
      <c r="KNR34" s="534"/>
      <c r="KNS34" s="535"/>
      <c r="KNT34" s="536"/>
      <c r="KNU34" s="532"/>
      <c r="KNV34" s="530"/>
      <c r="KNW34" s="530"/>
      <c r="KNX34" s="531"/>
      <c r="KNY34" s="532"/>
      <c r="KNZ34" s="533"/>
      <c r="KOA34" s="534"/>
      <c r="KOB34" s="535"/>
      <c r="KOC34" s="536"/>
      <c r="KOD34" s="532"/>
      <c r="KOE34" s="530"/>
      <c r="KOF34" s="530"/>
      <c r="KOG34" s="531"/>
      <c r="KOH34" s="532"/>
      <c r="KOI34" s="533"/>
      <c r="KOJ34" s="534"/>
      <c r="KOK34" s="535"/>
      <c r="KOL34" s="536"/>
      <c r="KOM34" s="532"/>
      <c r="KON34" s="530"/>
      <c r="KOO34" s="530"/>
      <c r="KOP34" s="531"/>
      <c r="KOQ34" s="532"/>
      <c r="KOR34" s="533"/>
      <c r="KOS34" s="534"/>
      <c r="KOT34" s="535"/>
      <c r="KOU34" s="536"/>
      <c r="KOV34" s="532"/>
      <c r="KOW34" s="530"/>
      <c r="KOX34" s="530"/>
      <c r="KOY34" s="531"/>
      <c r="KOZ34" s="532"/>
      <c r="KPA34" s="533"/>
      <c r="KPB34" s="534"/>
      <c r="KPC34" s="535"/>
      <c r="KPD34" s="536"/>
      <c r="KPE34" s="532"/>
      <c r="KPF34" s="530"/>
      <c r="KPG34" s="530"/>
      <c r="KPH34" s="531"/>
      <c r="KPI34" s="532"/>
      <c r="KPJ34" s="533"/>
      <c r="KPK34" s="534"/>
      <c r="KPL34" s="535"/>
      <c r="KPM34" s="536"/>
      <c r="KPN34" s="532"/>
      <c r="KPO34" s="530"/>
      <c r="KPP34" s="530"/>
      <c r="KPQ34" s="531"/>
      <c r="KPR34" s="532"/>
      <c r="KPS34" s="533"/>
      <c r="KPT34" s="534"/>
      <c r="KPU34" s="535"/>
      <c r="KPV34" s="536"/>
      <c r="KPW34" s="532"/>
      <c r="KPX34" s="530"/>
      <c r="KPY34" s="530"/>
      <c r="KPZ34" s="531"/>
      <c r="KQA34" s="532"/>
      <c r="KQB34" s="533"/>
      <c r="KQC34" s="534"/>
      <c r="KQD34" s="535"/>
      <c r="KQE34" s="536"/>
      <c r="KQF34" s="532"/>
      <c r="KQG34" s="530"/>
      <c r="KQH34" s="530"/>
      <c r="KQI34" s="531"/>
      <c r="KQJ34" s="532"/>
      <c r="KQK34" s="533"/>
      <c r="KQL34" s="534"/>
      <c r="KQM34" s="535"/>
      <c r="KQN34" s="536"/>
      <c r="KQO34" s="532"/>
      <c r="KQP34" s="530"/>
      <c r="KQQ34" s="530"/>
      <c r="KQR34" s="531"/>
      <c r="KQS34" s="532"/>
      <c r="KQT34" s="533"/>
      <c r="KQU34" s="534"/>
      <c r="KQV34" s="535"/>
      <c r="KQW34" s="536"/>
      <c r="KQX34" s="532"/>
      <c r="KQY34" s="530"/>
      <c r="KQZ34" s="530"/>
      <c r="KRA34" s="531"/>
      <c r="KRB34" s="532"/>
      <c r="KRC34" s="533"/>
      <c r="KRD34" s="534"/>
      <c r="KRE34" s="535"/>
      <c r="KRF34" s="536"/>
      <c r="KRG34" s="532"/>
      <c r="KRH34" s="530"/>
      <c r="KRI34" s="530"/>
      <c r="KRJ34" s="531"/>
      <c r="KRK34" s="532"/>
      <c r="KRL34" s="533"/>
      <c r="KRM34" s="534"/>
      <c r="KRN34" s="535"/>
      <c r="KRO34" s="536"/>
      <c r="KRP34" s="532"/>
      <c r="KRQ34" s="530"/>
      <c r="KRR34" s="530"/>
      <c r="KRS34" s="531"/>
      <c r="KRT34" s="532"/>
      <c r="KRU34" s="533"/>
      <c r="KRV34" s="534"/>
      <c r="KRW34" s="535"/>
      <c r="KRX34" s="536"/>
      <c r="KRY34" s="532"/>
      <c r="KRZ34" s="530"/>
      <c r="KSA34" s="530"/>
      <c r="KSB34" s="531"/>
      <c r="KSC34" s="532"/>
      <c r="KSD34" s="533"/>
      <c r="KSE34" s="534"/>
      <c r="KSF34" s="535"/>
      <c r="KSG34" s="536"/>
      <c r="KSH34" s="532"/>
      <c r="KSI34" s="530"/>
      <c r="KSJ34" s="530"/>
      <c r="KSK34" s="531"/>
      <c r="KSL34" s="532"/>
      <c r="KSM34" s="533"/>
      <c r="KSN34" s="534"/>
      <c r="KSO34" s="535"/>
      <c r="KSP34" s="536"/>
      <c r="KSQ34" s="532"/>
      <c r="KSR34" s="530"/>
      <c r="KSS34" s="530"/>
      <c r="KST34" s="531"/>
      <c r="KSU34" s="532"/>
      <c r="KSV34" s="533"/>
      <c r="KSW34" s="534"/>
      <c r="KSX34" s="535"/>
      <c r="KSY34" s="536"/>
      <c r="KSZ34" s="532"/>
      <c r="KTA34" s="530"/>
      <c r="KTB34" s="530"/>
      <c r="KTC34" s="531"/>
      <c r="KTD34" s="532"/>
      <c r="KTE34" s="533"/>
      <c r="KTF34" s="534"/>
      <c r="KTG34" s="535"/>
      <c r="KTH34" s="536"/>
      <c r="KTI34" s="532"/>
      <c r="KTJ34" s="530"/>
      <c r="KTK34" s="530"/>
      <c r="KTL34" s="531"/>
      <c r="KTM34" s="532"/>
      <c r="KTN34" s="533"/>
      <c r="KTO34" s="534"/>
      <c r="KTP34" s="535"/>
      <c r="KTQ34" s="536"/>
      <c r="KTR34" s="532"/>
      <c r="KTS34" s="530"/>
      <c r="KTT34" s="530"/>
      <c r="KTU34" s="531"/>
      <c r="KTV34" s="532"/>
      <c r="KTW34" s="533"/>
      <c r="KTX34" s="534"/>
      <c r="KTY34" s="535"/>
      <c r="KTZ34" s="536"/>
      <c r="KUA34" s="532"/>
      <c r="KUB34" s="530"/>
      <c r="KUC34" s="530"/>
      <c r="KUD34" s="531"/>
      <c r="KUE34" s="532"/>
      <c r="KUF34" s="533"/>
      <c r="KUG34" s="534"/>
      <c r="KUH34" s="535"/>
      <c r="KUI34" s="536"/>
      <c r="KUJ34" s="532"/>
      <c r="KUK34" s="530"/>
      <c r="KUL34" s="530"/>
      <c r="KUM34" s="531"/>
      <c r="KUN34" s="532"/>
      <c r="KUO34" s="533"/>
      <c r="KUP34" s="534"/>
      <c r="KUQ34" s="535"/>
      <c r="KUR34" s="536"/>
      <c r="KUS34" s="532"/>
      <c r="KUT34" s="530"/>
      <c r="KUU34" s="530"/>
      <c r="KUV34" s="531"/>
      <c r="KUW34" s="532"/>
      <c r="KUX34" s="533"/>
      <c r="KUY34" s="534"/>
      <c r="KUZ34" s="535"/>
      <c r="KVA34" s="536"/>
      <c r="KVB34" s="532"/>
      <c r="KVC34" s="530"/>
      <c r="KVD34" s="530"/>
      <c r="KVE34" s="531"/>
      <c r="KVF34" s="532"/>
      <c r="KVG34" s="533"/>
      <c r="KVH34" s="534"/>
      <c r="KVI34" s="535"/>
      <c r="KVJ34" s="536"/>
      <c r="KVK34" s="532"/>
      <c r="KVL34" s="530"/>
      <c r="KVM34" s="530"/>
      <c r="KVN34" s="531"/>
      <c r="KVO34" s="532"/>
      <c r="KVP34" s="533"/>
      <c r="KVQ34" s="534"/>
      <c r="KVR34" s="535"/>
      <c r="KVS34" s="536"/>
      <c r="KVT34" s="532"/>
      <c r="KVU34" s="530"/>
      <c r="KVV34" s="530"/>
      <c r="KVW34" s="531"/>
      <c r="KVX34" s="532"/>
      <c r="KVY34" s="533"/>
      <c r="KVZ34" s="534"/>
      <c r="KWA34" s="535"/>
      <c r="KWB34" s="536"/>
      <c r="KWC34" s="532"/>
      <c r="KWD34" s="530"/>
      <c r="KWE34" s="530"/>
      <c r="KWF34" s="531"/>
      <c r="KWG34" s="532"/>
      <c r="KWH34" s="533"/>
      <c r="KWI34" s="534"/>
      <c r="KWJ34" s="535"/>
      <c r="KWK34" s="536"/>
      <c r="KWL34" s="532"/>
      <c r="KWM34" s="530"/>
      <c r="KWN34" s="530"/>
      <c r="KWO34" s="531"/>
      <c r="KWP34" s="532"/>
      <c r="KWQ34" s="533"/>
      <c r="KWR34" s="534"/>
      <c r="KWS34" s="535"/>
      <c r="KWT34" s="536"/>
      <c r="KWU34" s="532"/>
      <c r="KWV34" s="530"/>
      <c r="KWW34" s="530"/>
      <c r="KWX34" s="531"/>
      <c r="KWY34" s="532"/>
      <c r="KWZ34" s="533"/>
      <c r="KXA34" s="534"/>
      <c r="KXB34" s="535"/>
      <c r="KXC34" s="536"/>
      <c r="KXD34" s="532"/>
      <c r="KXE34" s="530"/>
      <c r="KXF34" s="530"/>
      <c r="KXG34" s="531"/>
      <c r="KXH34" s="532"/>
      <c r="KXI34" s="533"/>
      <c r="KXJ34" s="534"/>
      <c r="KXK34" s="535"/>
      <c r="KXL34" s="536"/>
      <c r="KXM34" s="532"/>
      <c r="KXN34" s="530"/>
      <c r="KXO34" s="530"/>
      <c r="KXP34" s="531"/>
      <c r="KXQ34" s="532"/>
      <c r="KXR34" s="533"/>
      <c r="KXS34" s="534"/>
      <c r="KXT34" s="535"/>
      <c r="KXU34" s="536"/>
      <c r="KXV34" s="532"/>
      <c r="KXW34" s="530"/>
      <c r="KXX34" s="530"/>
      <c r="KXY34" s="531"/>
      <c r="KXZ34" s="532"/>
      <c r="KYA34" s="533"/>
      <c r="KYB34" s="534"/>
      <c r="KYC34" s="535"/>
      <c r="KYD34" s="536"/>
      <c r="KYE34" s="532"/>
      <c r="KYF34" s="530"/>
      <c r="KYG34" s="530"/>
      <c r="KYH34" s="531"/>
      <c r="KYI34" s="532"/>
      <c r="KYJ34" s="533"/>
      <c r="KYK34" s="534"/>
      <c r="KYL34" s="535"/>
      <c r="KYM34" s="536"/>
      <c r="KYN34" s="532"/>
      <c r="KYO34" s="530"/>
      <c r="KYP34" s="530"/>
      <c r="KYQ34" s="531"/>
      <c r="KYR34" s="532"/>
      <c r="KYS34" s="533"/>
      <c r="KYT34" s="534"/>
      <c r="KYU34" s="535"/>
      <c r="KYV34" s="536"/>
      <c r="KYW34" s="532"/>
      <c r="KYX34" s="530"/>
      <c r="KYY34" s="530"/>
      <c r="KYZ34" s="531"/>
      <c r="KZA34" s="532"/>
      <c r="KZB34" s="533"/>
      <c r="KZC34" s="534"/>
      <c r="KZD34" s="535"/>
      <c r="KZE34" s="536"/>
      <c r="KZF34" s="532"/>
      <c r="KZG34" s="530"/>
      <c r="KZH34" s="530"/>
      <c r="KZI34" s="531"/>
      <c r="KZJ34" s="532"/>
      <c r="KZK34" s="533"/>
      <c r="KZL34" s="534"/>
      <c r="KZM34" s="535"/>
      <c r="KZN34" s="536"/>
      <c r="KZO34" s="532"/>
      <c r="KZP34" s="530"/>
      <c r="KZQ34" s="530"/>
      <c r="KZR34" s="531"/>
      <c r="KZS34" s="532"/>
      <c r="KZT34" s="533"/>
      <c r="KZU34" s="534"/>
      <c r="KZV34" s="535"/>
      <c r="KZW34" s="536"/>
      <c r="KZX34" s="532"/>
      <c r="KZY34" s="530"/>
      <c r="KZZ34" s="530"/>
      <c r="LAA34" s="531"/>
      <c r="LAB34" s="532"/>
      <c r="LAC34" s="533"/>
      <c r="LAD34" s="534"/>
      <c r="LAE34" s="535"/>
      <c r="LAF34" s="536"/>
      <c r="LAG34" s="532"/>
      <c r="LAH34" s="530"/>
      <c r="LAI34" s="530"/>
      <c r="LAJ34" s="531"/>
      <c r="LAK34" s="532"/>
      <c r="LAL34" s="533"/>
      <c r="LAM34" s="534"/>
      <c r="LAN34" s="535"/>
      <c r="LAO34" s="536"/>
      <c r="LAP34" s="532"/>
      <c r="LAQ34" s="530"/>
      <c r="LAR34" s="530"/>
      <c r="LAS34" s="531"/>
      <c r="LAT34" s="532"/>
      <c r="LAU34" s="533"/>
      <c r="LAV34" s="534"/>
      <c r="LAW34" s="535"/>
      <c r="LAX34" s="536"/>
      <c r="LAY34" s="532"/>
      <c r="LAZ34" s="530"/>
      <c r="LBA34" s="530"/>
      <c r="LBB34" s="531"/>
      <c r="LBC34" s="532"/>
      <c r="LBD34" s="533"/>
      <c r="LBE34" s="534"/>
      <c r="LBF34" s="535"/>
      <c r="LBG34" s="536"/>
      <c r="LBH34" s="532"/>
      <c r="LBI34" s="530"/>
      <c r="LBJ34" s="530"/>
      <c r="LBK34" s="531"/>
      <c r="LBL34" s="532"/>
      <c r="LBM34" s="533"/>
      <c r="LBN34" s="534"/>
      <c r="LBO34" s="535"/>
      <c r="LBP34" s="536"/>
      <c r="LBQ34" s="532"/>
      <c r="LBR34" s="530"/>
      <c r="LBS34" s="530"/>
      <c r="LBT34" s="531"/>
      <c r="LBU34" s="532"/>
      <c r="LBV34" s="533"/>
      <c r="LBW34" s="534"/>
      <c r="LBX34" s="535"/>
      <c r="LBY34" s="536"/>
      <c r="LBZ34" s="532"/>
      <c r="LCA34" s="530"/>
      <c r="LCB34" s="530"/>
      <c r="LCC34" s="531"/>
      <c r="LCD34" s="532"/>
      <c r="LCE34" s="533"/>
      <c r="LCF34" s="534"/>
      <c r="LCG34" s="535"/>
      <c r="LCH34" s="536"/>
      <c r="LCI34" s="532"/>
      <c r="LCJ34" s="530"/>
      <c r="LCK34" s="530"/>
      <c r="LCL34" s="531"/>
      <c r="LCM34" s="532"/>
      <c r="LCN34" s="533"/>
      <c r="LCO34" s="534"/>
      <c r="LCP34" s="535"/>
      <c r="LCQ34" s="536"/>
      <c r="LCR34" s="532"/>
      <c r="LCS34" s="530"/>
      <c r="LCT34" s="530"/>
      <c r="LCU34" s="531"/>
      <c r="LCV34" s="532"/>
      <c r="LCW34" s="533"/>
      <c r="LCX34" s="534"/>
      <c r="LCY34" s="535"/>
      <c r="LCZ34" s="536"/>
      <c r="LDA34" s="532"/>
      <c r="LDB34" s="530"/>
      <c r="LDC34" s="530"/>
      <c r="LDD34" s="531"/>
      <c r="LDE34" s="532"/>
      <c r="LDF34" s="533"/>
      <c r="LDG34" s="534"/>
      <c r="LDH34" s="535"/>
      <c r="LDI34" s="536"/>
      <c r="LDJ34" s="532"/>
      <c r="LDK34" s="530"/>
      <c r="LDL34" s="530"/>
      <c r="LDM34" s="531"/>
      <c r="LDN34" s="532"/>
      <c r="LDO34" s="533"/>
      <c r="LDP34" s="534"/>
      <c r="LDQ34" s="535"/>
      <c r="LDR34" s="536"/>
      <c r="LDS34" s="532"/>
      <c r="LDT34" s="530"/>
      <c r="LDU34" s="530"/>
      <c r="LDV34" s="531"/>
      <c r="LDW34" s="532"/>
      <c r="LDX34" s="533"/>
      <c r="LDY34" s="534"/>
      <c r="LDZ34" s="535"/>
      <c r="LEA34" s="536"/>
      <c r="LEB34" s="532"/>
      <c r="LEC34" s="530"/>
      <c r="LED34" s="530"/>
      <c r="LEE34" s="531"/>
      <c r="LEF34" s="532"/>
      <c r="LEG34" s="533"/>
      <c r="LEH34" s="534"/>
      <c r="LEI34" s="535"/>
      <c r="LEJ34" s="536"/>
      <c r="LEK34" s="532"/>
      <c r="LEL34" s="530"/>
      <c r="LEM34" s="530"/>
      <c r="LEN34" s="531"/>
      <c r="LEO34" s="532"/>
      <c r="LEP34" s="533"/>
      <c r="LEQ34" s="534"/>
      <c r="LER34" s="535"/>
      <c r="LES34" s="536"/>
      <c r="LET34" s="532"/>
      <c r="LEU34" s="530"/>
      <c r="LEV34" s="530"/>
      <c r="LEW34" s="531"/>
      <c r="LEX34" s="532"/>
      <c r="LEY34" s="533"/>
      <c r="LEZ34" s="534"/>
      <c r="LFA34" s="535"/>
      <c r="LFB34" s="536"/>
      <c r="LFC34" s="532"/>
      <c r="LFD34" s="530"/>
      <c r="LFE34" s="530"/>
      <c r="LFF34" s="531"/>
      <c r="LFG34" s="532"/>
      <c r="LFH34" s="533"/>
      <c r="LFI34" s="534"/>
      <c r="LFJ34" s="535"/>
      <c r="LFK34" s="536"/>
      <c r="LFL34" s="532"/>
      <c r="LFM34" s="530"/>
      <c r="LFN34" s="530"/>
      <c r="LFO34" s="531"/>
      <c r="LFP34" s="532"/>
      <c r="LFQ34" s="533"/>
      <c r="LFR34" s="534"/>
      <c r="LFS34" s="535"/>
      <c r="LFT34" s="536"/>
      <c r="LFU34" s="532"/>
      <c r="LFV34" s="530"/>
      <c r="LFW34" s="530"/>
      <c r="LFX34" s="531"/>
      <c r="LFY34" s="532"/>
      <c r="LFZ34" s="533"/>
      <c r="LGA34" s="534"/>
      <c r="LGB34" s="535"/>
      <c r="LGC34" s="536"/>
      <c r="LGD34" s="532"/>
      <c r="LGE34" s="530"/>
      <c r="LGF34" s="530"/>
      <c r="LGG34" s="531"/>
      <c r="LGH34" s="532"/>
      <c r="LGI34" s="533"/>
      <c r="LGJ34" s="534"/>
      <c r="LGK34" s="535"/>
      <c r="LGL34" s="536"/>
      <c r="LGM34" s="532"/>
      <c r="LGN34" s="530"/>
      <c r="LGO34" s="530"/>
      <c r="LGP34" s="531"/>
      <c r="LGQ34" s="532"/>
      <c r="LGR34" s="533"/>
      <c r="LGS34" s="534"/>
      <c r="LGT34" s="535"/>
      <c r="LGU34" s="536"/>
      <c r="LGV34" s="532"/>
      <c r="LGW34" s="530"/>
      <c r="LGX34" s="530"/>
      <c r="LGY34" s="531"/>
      <c r="LGZ34" s="532"/>
      <c r="LHA34" s="533"/>
      <c r="LHB34" s="534"/>
      <c r="LHC34" s="535"/>
      <c r="LHD34" s="536"/>
      <c r="LHE34" s="532"/>
      <c r="LHF34" s="530"/>
      <c r="LHG34" s="530"/>
      <c r="LHH34" s="531"/>
      <c r="LHI34" s="532"/>
      <c r="LHJ34" s="533"/>
      <c r="LHK34" s="534"/>
      <c r="LHL34" s="535"/>
      <c r="LHM34" s="536"/>
      <c r="LHN34" s="532"/>
      <c r="LHO34" s="530"/>
      <c r="LHP34" s="530"/>
      <c r="LHQ34" s="531"/>
      <c r="LHR34" s="532"/>
      <c r="LHS34" s="533"/>
      <c r="LHT34" s="534"/>
      <c r="LHU34" s="535"/>
      <c r="LHV34" s="536"/>
      <c r="LHW34" s="532"/>
      <c r="LHX34" s="530"/>
      <c r="LHY34" s="530"/>
      <c r="LHZ34" s="531"/>
      <c r="LIA34" s="532"/>
      <c r="LIB34" s="533"/>
      <c r="LIC34" s="534"/>
      <c r="LID34" s="535"/>
      <c r="LIE34" s="536"/>
      <c r="LIF34" s="532"/>
      <c r="LIG34" s="530"/>
      <c r="LIH34" s="530"/>
      <c r="LII34" s="531"/>
      <c r="LIJ34" s="532"/>
      <c r="LIK34" s="533"/>
      <c r="LIL34" s="534"/>
      <c r="LIM34" s="535"/>
      <c r="LIN34" s="536"/>
      <c r="LIO34" s="532"/>
      <c r="LIP34" s="530"/>
      <c r="LIQ34" s="530"/>
      <c r="LIR34" s="531"/>
      <c r="LIS34" s="532"/>
      <c r="LIT34" s="533"/>
      <c r="LIU34" s="534"/>
      <c r="LIV34" s="535"/>
      <c r="LIW34" s="536"/>
      <c r="LIX34" s="532"/>
      <c r="LIY34" s="530"/>
      <c r="LIZ34" s="530"/>
      <c r="LJA34" s="531"/>
      <c r="LJB34" s="532"/>
      <c r="LJC34" s="533"/>
      <c r="LJD34" s="534"/>
      <c r="LJE34" s="535"/>
      <c r="LJF34" s="536"/>
      <c r="LJG34" s="532"/>
      <c r="LJH34" s="530"/>
      <c r="LJI34" s="530"/>
      <c r="LJJ34" s="531"/>
      <c r="LJK34" s="532"/>
      <c r="LJL34" s="533"/>
      <c r="LJM34" s="534"/>
      <c r="LJN34" s="535"/>
      <c r="LJO34" s="536"/>
      <c r="LJP34" s="532"/>
      <c r="LJQ34" s="530"/>
      <c r="LJR34" s="530"/>
      <c r="LJS34" s="531"/>
      <c r="LJT34" s="532"/>
      <c r="LJU34" s="533"/>
      <c r="LJV34" s="534"/>
      <c r="LJW34" s="535"/>
      <c r="LJX34" s="536"/>
      <c r="LJY34" s="532"/>
      <c r="LJZ34" s="530"/>
      <c r="LKA34" s="530"/>
      <c r="LKB34" s="531"/>
      <c r="LKC34" s="532"/>
      <c r="LKD34" s="533"/>
      <c r="LKE34" s="534"/>
      <c r="LKF34" s="535"/>
      <c r="LKG34" s="536"/>
      <c r="LKH34" s="532"/>
      <c r="LKI34" s="530"/>
      <c r="LKJ34" s="530"/>
      <c r="LKK34" s="531"/>
      <c r="LKL34" s="532"/>
      <c r="LKM34" s="533"/>
      <c r="LKN34" s="534"/>
      <c r="LKO34" s="535"/>
      <c r="LKP34" s="536"/>
      <c r="LKQ34" s="532"/>
      <c r="LKR34" s="530"/>
      <c r="LKS34" s="530"/>
      <c r="LKT34" s="531"/>
      <c r="LKU34" s="532"/>
      <c r="LKV34" s="533"/>
      <c r="LKW34" s="534"/>
      <c r="LKX34" s="535"/>
      <c r="LKY34" s="536"/>
      <c r="LKZ34" s="532"/>
      <c r="LLA34" s="530"/>
      <c r="LLB34" s="530"/>
      <c r="LLC34" s="531"/>
      <c r="LLD34" s="532"/>
      <c r="LLE34" s="533"/>
      <c r="LLF34" s="534"/>
      <c r="LLG34" s="535"/>
      <c r="LLH34" s="536"/>
      <c r="LLI34" s="532"/>
      <c r="LLJ34" s="530"/>
      <c r="LLK34" s="530"/>
      <c r="LLL34" s="531"/>
      <c r="LLM34" s="532"/>
      <c r="LLN34" s="533"/>
      <c r="LLO34" s="534"/>
      <c r="LLP34" s="535"/>
      <c r="LLQ34" s="536"/>
      <c r="LLR34" s="532"/>
      <c r="LLS34" s="530"/>
      <c r="LLT34" s="530"/>
      <c r="LLU34" s="531"/>
      <c r="LLV34" s="532"/>
      <c r="LLW34" s="533"/>
      <c r="LLX34" s="534"/>
      <c r="LLY34" s="535"/>
      <c r="LLZ34" s="536"/>
      <c r="LMA34" s="532"/>
      <c r="LMB34" s="530"/>
      <c r="LMC34" s="530"/>
      <c r="LMD34" s="531"/>
      <c r="LME34" s="532"/>
      <c r="LMF34" s="533"/>
      <c r="LMG34" s="534"/>
      <c r="LMH34" s="535"/>
      <c r="LMI34" s="536"/>
      <c r="LMJ34" s="532"/>
      <c r="LMK34" s="530"/>
      <c r="LML34" s="530"/>
      <c r="LMM34" s="531"/>
      <c r="LMN34" s="532"/>
      <c r="LMO34" s="533"/>
      <c r="LMP34" s="534"/>
      <c r="LMQ34" s="535"/>
      <c r="LMR34" s="536"/>
      <c r="LMS34" s="532"/>
      <c r="LMT34" s="530"/>
      <c r="LMU34" s="530"/>
      <c r="LMV34" s="531"/>
      <c r="LMW34" s="532"/>
      <c r="LMX34" s="533"/>
      <c r="LMY34" s="534"/>
      <c r="LMZ34" s="535"/>
      <c r="LNA34" s="536"/>
      <c r="LNB34" s="532"/>
      <c r="LNC34" s="530"/>
      <c r="LND34" s="530"/>
      <c r="LNE34" s="531"/>
      <c r="LNF34" s="532"/>
      <c r="LNG34" s="533"/>
      <c r="LNH34" s="534"/>
      <c r="LNI34" s="535"/>
      <c r="LNJ34" s="536"/>
      <c r="LNK34" s="532"/>
      <c r="LNL34" s="530"/>
      <c r="LNM34" s="530"/>
      <c r="LNN34" s="531"/>
      <c r="LNO34" s="532"/>
      <c r="LNP34" s="533"/>
      <c r="LNQ34" s="534"/>
      <c r="LNR34" s="535"/>
      <c r="LNS34" s="536"/>
      <c r="LNT34" s="532"/>
      <c r="LNU34" s="530"/>
      <c r="LNV34" s="530"/>
      <c r="LNW34" s="531"/>
      <c r="LNX34" s="532"/>
      <c r="LNY34" s="533"/>
      <c r="LNZ34" s="534"/>
      <c r="LOA34" s="535"/>
      <c r="LOB34" s="536"/>
      <c r="LOC34" s="532"/>
      <c r="LOD34" s="530"/>
      <c r="LOE34" s="530"/>
      <c r="LOF34" s="531"/>
      <c r="LOG34" s="532"/>
      <c r="LOH34" s="533"/>
      <c r="LOI34" s="534"/>
      <c r="LOJ34" s="535"/>
      <c r="LOK34" s="536"/>
      <c r="LOL34" s="532"/>
      <c r="LOM34" s="530"/>
      <c r="LON34" s="530"/>
      <c r="LOO34" s="531"/>
      <c r="LOP34" s="532"/>
      <c r="LOQ34" s="533"/>
      <c r="LOR34" s="534"/>
      <c r="LOS34" s="535"/>
      <c r="LOT34" s="536"/>
      <c r="LOU34" s="532"/>
      <c r="LOV34" s="530"/>
      <c r="LOW34" s="530"/>
      <c r="LOX34" s="531"/>
      <c r="LOY34" s="532"/>
      <c r="LOZ34" s="533"/>
      <c r="LPA34" s="534"/>
      <c r="LPB34" s="535"/>
      <c r="LPC34" s="536"/>
      <c r="LPD34" s="532"/>
      <c r="LPE34" s="530"/>
      <c r="LPF34" s="530"/>
      <c r="LPG34" s="531"/>
      <c r="LPH34" s="532"/>
      <c r="LPI34" s="533"/>
      <c r="LPJ34" s="534"/>
      <c r="LPK34" s="535"/>
      <c r="LPL34" s="536"/>
      <c r="LPM34" s="532"/>
      <c r="LPN34" s="530"/>
      <c r="LPO34" s="530"/>
      <c r="LPP34" s="531"/>
      <c r="LPQ34" s="532"/>
      <c r="LPR34" s="533"/>
      <c r="LPS34" s="534"/>
      <c r="LPT34" s="535"/>
      <c r="LPU34" s="536"/>
      <c r="LPV34" s="532"/>
      <c r="LPW34" s="530"/>
      <c r="LPX34" s="530"/>
      <c r="LPY34" s="531"/>
      <c r="LPZ34" s="532"/>
      <c r="LQA34" s="533"/>
      <c r="LQB34" s="534"/>
      <c r="LQC34" s="535"/>
      <c r="LQD34" s="536"/>
      <c r="LQE34" s="532"/>
      <c r="LQF34" s="530"/>
      <c r="LQG34" s="530"/>
      <c r="LQH34" s="531"/>
      <c r="LQI34" s="532"/>
      <c r="LQJ34" s="533"/>
      <c r="LQK34" s="534"/>
      <c r="LQL34" s="535"/>
      <c r="LQM34" s="536"/>
      <c r="LQN34" s="532"/>
      <c r="LQO34" s="530"/>
      <c r="LQP34" s="530"/>
      <c r="LQQ34" s="531"/>
      <c r="LQR34" s="532"/>
      <c r="LQS34" s="533"/>
      <c r="LQT34" s="534"/>
      <c r="LQU34" s="535"/>
      <c r="LQV34" s="536"/>
      <c r="LQW34" s="532"/>
      <c r="LQX34" s="530"/>
      <c r="LQY34" s="530"/>
      <c r="LQZ34" s="531"/>
      <c r="LRA34" s="532"/>
      <c r="LRB34" s="533"/>
      <c r="LRC34" s="534"/>
      <c r="LRD34" s="535"/>
      <c r="LRE34" s="536"/>
      <c r="LRF34" s="532"/>
      <c r="LRG34" s="530"/>
      <c r="LRH34" s="530"/>
      <c r="LRI34" s="531"/>
      <c r="LRJ34" s="532"/>
      <c r="LRK34" s="533"/>
      <c r="LRL34" s="534"/>
      <c r="LRM34" s="535"/>
      <c r="LRN34" s="536"/>
      <c r="LRO34" s="532"/>
      <c r="LRP34" s="530"/>
      <c r="LRQ34" s="530"/>
      <c r="LRR34" s="531"/>
      <c r="LRS34" s="532"/>
      <c r="LRT34" s="533"/>
      <c r="LRU34" s="534"/>
      <c r="LRV34" s="535"/>
      <c r="LRW34" s="536"/>
      <c r="LRX34" s="532"/>
      <c r="LRY34" s="530"/>
      <c r="LRZ34" s="530"/>
      <c r="LSA34" s="531"/>
      <c r="LSB34" s="532"/>
      <c r="LSC34" s="533"/>
      <c r="LSD34" s="534"/>
      <c r="LSE34" s="535"/>
      <c r="LSF34" s="536"/>
      <c r="LSG34" s="532"/>
      <c r="LSH34" s="530"/>
      <c r="LSI34" s="530"/>
      <c r="LSJ34" s="531"/>
      <c r="LSK34" s="532"/>
      <c r="LSL34" s="533"/>
      <c r="LSM34" s="534"/>
      <c r="LSN34" s="535"/>
      <c r="LSO34" s="536"/>
      <c r="LSP34" s="532"/>
      <c r="LSQ34" s="530"/>
      <c r="LSR34" s="530"/>
      <c r="LSS34" s="531"/>
      <c r="LST34" s="532"/>
      <c r="LSU34" s="533"/>
      <c r="LSV34" s="534"/>
      <c r="LSW34" s="535"/>
      <c r="LSX34" s="536"/>
      <c r="LSY34" s="532"/>
      <c r="LSZ34" s="530"/>
      <c r="LTA34" s="530"/>
      <c r="LTB34" s="531"/>
      <c r="LTC34" s="532"/>
      <c r="LTD34" s="533"/>
      <c r="LTE34" s="534"/>
      <c r="LTF34" s="535"/>
      <c r="LTG34" s="536"/>
      <c r="LTH34" s="532"/>
      <c r="LTI34" s="530"/>
      <c r="LTJ34" s="530"/>
      <c r="LTK34" s="531"/>
      <c r="LTL34" s="532"/>
      <c r="LTM34" s="533"/>
      <c r="LTN34" s="534"/>
      <c r="LTO34" s="535"/>
      <c r="LTP34" s="536"/>
      <c r="LTQ34" s="532"/>
      <c r="LTR34" s="530"/>
      <c r="LTS34" s="530"/>
      <c r="LTT34" s="531"/>
      <c r="LTU34" s="532"/>
      <c r="LTV34" s="533"/>
      <c r="LTW34" s="534"/>
      <c r="LTX34" s="535"/>
      <c r="LTY34" s="536"/>
      <c r="LTZ34" s="532"/>
      <c r="LUA34" s="530"/>
      <c r="LUB34" s="530"/>
      <c r="LUC34" s="531"/>
      <c r="LUD34" s="532"/>
      <c r="LUE34" s="533"/>
      <c r="LUF34" s="534"/>
      <c r="LUG34" s="535"/>
      <c r="LUH34" s="536"/>
      <c r="LUI34" s="532"/>
      <c r="LUJ34" s="530"/>
      <c r="LUK34" s="530"/>
      <c r="LUL34" s="531"/>
      <c r="LUM34" s="532"/>
      <c r="LUN34" s="533"/>
      <c r="LUO34" s="534"/>
      <c r="LUP34" s="535"/>
      <c r="LUQ34" s="536"/>
      <c r="LUR34" s="532"/>
      <c r="LUS34" s="530"/>
      <c r="LUT34" s="530"/>
      <c r="LUU34" s="531"/>
      <c r="LUV34" s="532"/>
      <c r="LUW34" s="533"/>
      <c r="LUX34" s="534"/>
      <c r="LUY34" s="535"/>
      <c r="LUZ34" s="536"/>
      <c r="LVA34" s="532"/>
      <c r="LVB34" s="530"/>
      <c r="LVC34" s="530"/>
      <c r="LVD34" s="531"/>
      <c r="LVE34" s="532"/>
      <c r="LVF34" s="533"/>
      <c r="LVG34" s="534"/>
      <c r="LVH34" s="535"/>
      <c r="LVI34" s="536"/>
      <c r="LVJ34" s="532"/>
      <c r="LVK34" s="530"/>
      <c r="LVL34" s="530"/>
      <c r="LVM34" s="531"/>
      <c r="LVN34" s="532"/>
      <c r="LVO34" s="533"/>
      <c r="LVP34" s="534"/>
      <c r="LVQ34" s="535"/>
      <c r="LVR34" s="536"/>
      <c r="LVS34" s="532"/>
      <c r="LVT34" s="530"/>
      <c r="LVU34" s="530"/>
      <c r="LVV34" s="531"/>
      <c r="LVW34" s="532"/>
      <c r="LVX34" s="533"/>
      <c r="LVY34" s="534"/>
      <c r="LVZ34" s="535"/>
      <c r="LWA34" s="536"/>
      <c r="LWB34" s="532"/>
      <c r="LWC34" s="530"/>
      <c r="LWD34" s="530"/>
      <c r="LWE34" s="531"/>
      <c r="LWF34" s="532"/>
      <c r="LWG34" s="533"/>
      <c r="LWH34" s="534"/>
      <c r="LWI34" s="535"/>
      <c r="LWJ34" s="536"/>
      <c r="LWK34" s="532"/>
      <c r="LWL34" s="530"/>
      <c r="LWM34" s="530"/>
      <c r="LWN34" s="531"/>
      <c r="LWO34" s="532"/>
      <c r="LWP34" s="533"/>
      <c r="LWQ34" s="534"/>
      <c r="LWR34" s="535"/>
      <c r="LWS34" s="536"/>
      <c r="LWT34" s="532"/>
      <c r="LWU34" s="530"/>
      <c r="LWV34" s="530"/>
      <c r="LWW34" s="531"/>
      <c r="LWX34" s="532"/>
      <c r="LWY34" s="533"/>
      <c r="LWZ34" s="534"/>
      <c r="LXA34" s="535"/>
      <c r="LXB34" s="536"/>
      <c r="LXC34" s="532"/>
      <c r="LXD34" s="530"/>
      <c r="LXE34" s="530"/>
      <c r="LXF34" s="531"/>
      <c r="LXG34" s="532"/>
      <c r="LXH34" s="533"/>
      <c r="LXI34" s="534"/>
      <c r="LXJ34" s="535"/>
      <c r="LXK34" s="536"/>
      <c r="LXL34" s="532"/>
      <c r="LXM34" s="530"/>
      <c r="LXN34" s="530"/>
      <c r="LXO34" s="531"/>
      <c r="LXP34" s="532"/>
      <c r="LXQ34" s="533"/>
      <c r="LXR34" s="534"/>
      <c r="LXS34" s="535"/>
      <c r="LXT34" s="536"/>
      <c r="LXU34" s="532"/>
      <c r="LXV34" s="530"/>
      <c r="LXW34" s="530"/>
      <c r="LXX34" s="531"/>
      <c r="LXY34" s="532"/>
      <c r="LXZ34" s="533"/>
      <c r="LYA34" s="534"/>
      <c r="LYB34" s="535"/>
      <c r="LYC34" s="536"/>
      <c r="LYD34" s="532"/>
      <c r="LYE34" s="530"/>
      <c r="LYF34" s="530"/>
      <c r="LYG34" s="531"/>
      <c r="LYH34" s="532"/>
      <c r="LYI34" s="533"/>
      <c r="LYJ34" s="534"/>
      <c r="LYK34" s="535"/>
      <c r="LYL34" s="536"/>
      <c r="LYM34" s="532"/>
      <c r="LYN34" s="530"/>
      <c r="LYO34" s="530"/>
      <c r="LYP34" s="531"/>
      <c r="LYQ34" s="532"/>
      <c r="LYR34" s="533"/>
      <c r="LYS34" s="534"/>
      <c r="LYT34" s="535"/>
      <c r="LYU34" s="536"/>
      <c r="LYV34" s="532"/>
      <c r="LYW34" s="530"/>
      <c r="LYX34" s="530"/>
      <c r="LYY34" s="531"/>
      <c r="LYZ34" s="532"/>
      <c r="LZA34" s="533"/>
      <c r="LZB34" s="534"/>
      <c r="LZC34" s="535"/>
      <c r="LZD34" s="536"/>
      <c r="LZE34" s="532"/>
      <c r="LZF34" s="530"/>
      <c r="LZG34" s="530"/>
      <c r="LZH34" s="531"/>
      <c r="LZI34" s="532"/>
      <c r="LZJ34" s="533"/>
      <c r="LZK34" s="534"/>
      <c r="LZL34" s="535"/>
      <c r="LZM34" s="536"/>
      <c r="LZN34" s="532"/>
      <c r="LZO34" s="530"/>
      <c r="LZP34" s="530"/>
      <c r="LZQ34" s="531"/>
      <c r="LZR34" s="532"/>
      <c r="LZS34" s="533"/>
      <c r="LZT34" s="534"/>
      <c r="LZU34" s="535"/>
      <c r="LZV34" s="536"/>
      <c r="LZW34" s="532"/>
      <c r="LZX34" s="530"/>
      <c r="LZY34" s="530"/>
      <c r="LZZ34" s="531"/>
      <c r="MAA34" s="532"/>
      <c r="MAB34" s="533"/>
      <c r="MAC34" s="534"/>
      <c r="MAD34" s="535"/>
      <c r="MAE34" s="536"/>
      <c r="MAF34" s="532"/>
      <c r="MAG34" s="530"/>
      <c r="MAH34" s="530"/>
      <c r="MAI34" s="531"/>
      <c r="MAJ34" s="532"/>
      <c r="MAK34" s="533"/>
      <c r="MAL34" s="534"/>
      <c r="MAM34" s="535"/>
      <c r="MAN34" s="536"/>
      <c r="MAO34" s="532"/>
      <c r="MAP34" s="530"/>
      <c r="MAQ34" s="530"/>
      <c r="MAR34" s="531"/>
      <c r="MAS34" s="532"/>
      <c r="MAT34" s="533"/>
      <c r="MAU34" s="534"/>
      <c r="MAV34" s="535"/>
      <c r="MAW34" s="536"/>
      <c r="MAX34" s="532"/>
      <c r="MAY34" s="530"/>
      <c r="MAZ34" s="530"/>
      <c r="MBA34" s="531"/>
      <c r="MBB34" s="532"/>
      <c r="MBC34" s="533"/>
      <c r="MBD34" s="534"/>
      <c r="MBE34" s="535"/>
      <c r="MBF34" s="536"/>
      <c r="MBG34" s="532"/>
      <c r="MBH34" s="530"/>
      <c r="MBI34" s="530"/>
      <c r="MBJ34" s="531"/>
      <c r="MBK34" s="532"/>
      <c r="MBL34" s="533"/>
      <c r="MBM34" s="534"/>
      <c r="MBN34" s="535"/>
      <c r="MBO34" s="536"/>
      <c r="MBP34" s="532"/>
      <c r="MBQ34" s="530"/>
      <c r="MBR34" s="530"/>
      <c r="MBS34" s="531"/>
      <c r="MBT34" s="532"/>
      <c r="MBU34" s="533"/>
      <c r="MBV34" s="534"/>
      <c r="MBW34" s="535"/>
      <c r="MBX34" s="536"/>
      <c r="MBY34" s="532"/>
      <c r="MBZ34" s="530"/>
      <c r="MCA34" s="530"/>
      <c r="MCB34" s="531"/>
      <c r="MCC34" s="532"/>
      <c r="MCD34" s="533"/>
      <c r="MCE34" s="534"/>
      <c r="MCF34" s="535"/>
      <c r="MCG34" s="536"/>
      <c r="MCH34" s="532"/>
      <c r="MCI34" s="530"/>
      <c r="MCJ34" s="530"/>
      <c r="MCK34" s="531"/>
      <c r="MCL34" s="532"/>
      <c r="MCM34" s="533"/>
      <c r="MCN34" s="534"/>
      <c r="MCO34" s="535"/>
      <c r="MCP34" s="536"/>
      <c r="MCQ34" s="532"/>
      <c r="MCR34" s="530"/>
      <c r="MCS34" s="530"/>
      <c r="MCT34" s="531"/>
      <c r="MCU34" s="532"/>
      <c r="MCV34" s="533"/>
      <c r="MCW34" s="534"/>
      <c r="MCX34" s="535"/>
      <c r="MCY34" s="536"/>
      <c r="MCZ34" s="532"/>
      <c r="MDA34" s="530"/>
      <c r="MDB34" s="530"/>
      <c r="MDC34" s="531"/>
      <c r="MDD34" s="532"/>
      <c r="MDE34" s="533"/>
      <c r="MDF34" s="534"/>
      <c r="MDG34" s="535"/>
      <c r="MDH34" s="536"/>
      <c r="MDI34" s="532"/>
      <c r="MDJ34" s="530"/>
      <c r="MDK34" s="530"/>
      <c r="MDL34" s="531"/>
      <c r="MDM34" s="532"/>
      <c r="MDN34" s="533"/>
      <c r="MDO34" s="534"/>
      <c r="MDP34" s="535"/>
      <c r="MDQ34" s="536"/>
      <c r="MDR34" s="532"/>
      <c r="MDS34" s="530"/>
      <c r="MDT34" s="530"/>
      <c r="MDU34" s="531"/>
      <c r="MDV34" s="532"/>
      <c r="MDW34" s="533"/>
      <c r="MDX34" s="534"/>
      <c r="MDY34" s="535"/>
      <c r="MDZ34" s="536"/>
      <c r="MEA34" s="532"/>
      <c r="MEB34" s="530"/>
      <c r="MEC34" s="530"/>
      <c r="MED34" s="531"/>
      <c r="MEE34" s="532"/>
      <c r="MEF34" s="533"/>
      <c r="MEG34" s="534"/>
      <c r="MEH34" s="535"/>
      <c r="MEI34" s="536"/>
      <c r="MEJ34" s="532"/>
      <c r="MEK34" s="530"/>
      <c r="MEL34" s="530"/>
      <c r="MEM34" s="531"/>
      <c r="MEN34" s="532"/>
      <c r="MEO34" s="533"/>
      <c r="MEP34" s="534"/>
      <c r="MEQ34" s="535"/>
      <c r="MER34" s="536"/>
      <c r="MES34" s="532"/>
      <c r="MET34" s="530"/>
      <c r="MEU34" s="530"/>
      <c r="MEV34" s="531"/>
      <c r="MEW34" s="532"/>
      <c r="MEX34" s="533"/>
      <c r="MEY34" s="534"/>
      <c r="MEZ34" s="535"/>
      <c r="MFA34" s="536"/>
      <c r="MFB34" s="532"/>
      <c r="MFC34" s="530"/>
      <c r="MFD34" s="530"/>
      <c r="MFE34" s="531"/>
      <c r="MFF34" s="532"/>
      <c r="MFG34" s="533"/>
      <c r="MFH34" s="534"/>
      <c r="MFI34" s="535"/>
      <c r="MFJ34" s="536"/>
      <c r="MFK34" s="532"/>
      <c r="MFL34" s="530"/>
      <c r="MFM34" s="530"/>
      <c r="MFN34" s="531"/>
      <c r="MFO34" s="532"/>
      <c r="MFP34" s="533"/>
      <c r="MFQ34" s="534"/>
      <c r="MFR34" s="535"/>
      <c r="MFS34" s="536"/>
      <c r="MFT34" s="532"/>
      <c r="MFU34" s="530"/>
      <c r="MFV34" s="530"/>
      <c r="MFW34" s="531"/>
      <c r="MFX34" s="532"/>
      <c r="MFY34" s="533"/>
      <c r="MFZ34" s="534"/>
      <c r="MGA34" s="535"/>
      <c r="MGB34" s="536"/>
      <c r="MGC34" s="532"/>
      <c r="MGD34" s="530"/>
      <c r="MGE34" s="530"/>
      <c r="MGF34" s="531"/>
      <c r="MGG34" s="532"/>
      <c r="MGH34" s="533"/>
      <c r="MGI34" s="534"/>
      <c r="MGJ34" s="535"/>
      <c r="MGK34" s="536"/>
      <c r="MGL34" s="532"/>
      <c r="MGM34" s="530"/>
      <c r="MGN34" s="530"/>
      <c r="MGO34" s="531"/>
      <c r="MGP34" s="532"/>
      <c r="MGQ34" s="533"/>
      <c r="MGR34" s="534"/>
      <c r="MGS34" s="535"/>
      <c r="MGT34" s="536"/>
      <c r="MGU34" s="532"/>
      <c r="MGV34" s="530"/>
      <c r="MGW34" s="530"/>
      <c r="MGX34" s="531"/>
      <c r="MGY34" s="532"/>
      <c r="MGZ34" s="533"/>
      <c r="MHA34" s="534"/>
      <c r="MHB34" s="535"/>
      <c r="MHC34" s="536"/>
      <c r="MHD34" s="532"/>
      <c r="MHE34" s="530"/>
      <c r="MHF34" s="530"/>
      <c r="MHG34" s="531"/>
      <c r="MHH34" s="532"/>
      <c r="MHI34" s="533"/>
      <c r="MHJ34" s="534"/>
      <c r="MHK34" s="535"/>
      <c r="MHL34" s="536"/>
      <c r="MHM34" s="532"/>
      <c r="MHN34" s="530"/>
      <c r="MHO34" s="530"/>
      <c r="MHP34" s="531"/>
      <c r="MHQ34" s="532"/>
      <c r="MHR34" s="533"/>
      <c r="MHS34" s="534"/>
      <c r="MHT34" s="535"/>
      <c r="MHU34" s="536"/>
      <c r="MHV34" s="532"/>
      <c r="MHW34" s="530"/>
      <c r="MHX34" s="530"/>
      <c r="MHY34" s="531"/>
      <c r="MHZ34" s="532"/>
      <c r="MIA34" s="533"/>
      <c r="MIB34" s="534"/>
      <c r="MIC34" s="535"/>
      <c r="MID34" s="536"/>
      <c r="MIE34" s="532"/>
      <c r="MIF34" s="530"/>
      <c r="MIG34" s="530"/>
      <c r="MIH34" s="531"/>
      <c r="MII34" s="532"/>
      <c r="MIJ34" s="533"/>
      <c r="MIK34" s="534"/>
      <c r="MIL34" s="535"/>
      <c r="MIM34" s="536"/>
      <c r="MIN34" s="532"/>
      <c r="MIO34" s="530"/>
      <c r="MIP34" s="530"/>
      <c r="MIQ34" s="531"/>
      <c r="MIR34" s="532"/>
      <c r="MIS34" s="533"/>
      <c r="MIT34" s="534"/>
      <c r="MIU34" s="535"/>
      <c r="MIV34" s="536"/>
      <c r="MIW34" s="532"/>
      <c r="MIX34" s="530"/>
      <c r="MIY34" s="530"/>
      <c r="MIZ34" s="531"/>
      <c r="MJA34" s="532"/>
      <c r="MJB34" s="533"/>
      <c r="MJC34" s="534"/>
      <c r="MJD34" s="535"/>
      <c r="MJE34" s="536"/>
      <c r="MJF34" s="532"/>
      <c r="MJG34" s="530"/>
      <c r="MJH34" s="530"/>
      <c r="MJI34" s="531"/>
      <c r="MJJ34" s="532"/>
      <c r="MJK34" s="533"/>
      <c r="MJL34" s="534"/>
      <c r="MJM34" s="535"/>
      <c r="MJN34" s="536"/>
      <c r="MJO34" s="532"/>
      <c r="MJP34" s="530"/>
      <c r="MJQ34" s="530"/>
      <c r="MJR34" s="531"/>
      <c r="MJS34" s="532"/>
      <c r="MJT34" s="533"/>
      <c r="MJU34" s="534"/>
      <c r="MJV34" s="535"/>
      <c r="MJW34" s="536"/>
      <c r="MJX34" s="532"/>
      <c r="MJY34" s="530"/>
      <c r="MJZ34" s="530"/>
      <c r="MKA34" s="531"/>
      <c r="MKB34" s="532"/>
      <c r="MKC34" s="533"/>
      <c r="MKD34" s="534"/>
      <c r="MKE34" s="535"/>
      <c r="MKF34" s="536"/>
      <c r="MKG34" s="532"/>
      <c r="MKH34" s="530"/>
      <c r="MKI34" s="530"/>
      <c r="MKJ34" s="531"/>
      <c r="MKK34" s="532"/>
      <c r="MKL34" s="533"/>
      <c r="MKM34" s="534"/>
      <c r="MKN34" s="535"/>
      <c r="MKO34" s="536"/>
      <c r="MKP34" s="532"/>
      <c r="MKQ34" s="530"/>
      <c r="MKR34" s="530"/>
      <c r="MKS34" s="531"/>
      <c r="MKT34" s="532"/>
      <c r="MKU34" s="533"/>
      <c r="MKV34" s="534"/>
      <c r="MKW34" s="535"/>
      <c r="MKX34" s="536"/>
      <c r="MKY34" s="532"/>
      <c r="MKZ34" s="530"/>
      <c r="MLA34" s="530"/>
      <c r="MLB34" s="531"/>
      <c r="MLC34" s="532"/>
      <c r="MLD34" s="533"/>
      <c r="MLE34" s="534"/>
      <c r="MLF34" s="535"/>
      <c r="MLG34" s="536"/>
      <c r="MLH34" s="532"/>
      <c r="MLI34" s="530"/>
      <c r="MLJ34" s="530"/>
      <c r="MLK34" s="531"/>
      <c r="MLL34" s="532"/>
      <c r="MLM34" s="533"/>
      <c r="MLN34" s="534"/>
      <c r="MLO34" s="535"/>
      <c r="MLP34" s="536"/>
      <c r="MLQ34" s="532"/>
      <c r="MLR34" s="530"/>
      <c r="MLS34" s="530"/>
      <c r="MLT34" s="531"/>
      <c r="MLU34" s="532"/>
      <c r="MLV34" s="533"/>
      <c r="MLW34" s="534"/>
      <c r="MLX34" s="535"/>
      <c r="MLY34" s="536"/>
      <c r="MLZ34" s="532"/>
      <c r="MMA34" s="530"/>
      <c r="MMB34" s="530"/>
      <c r="MMC34" s="531"/>
      <c r="MMD34" s="532"/>
      <c r="MME34" s="533"/>
      <c r="MMF34" s="534"/>
      <c r="MMG34" s="535"/>
      <c r="MMH34" s="536"/>
      <c r="MMI34" s="532"/>
      <c r="MMJ34" s="530"/>
      <c r="MMK34" s="530"/>
      <c r="MML34" s="531"/>
      <c r="MMM34" s="532"/>
      <c r="MMN34" s="533"/>
      <c r="MMO34" s="534"/>
      <c r="MMP34" s="535"/>
      <c r="MMQ34" s="536"/>
      <c r="MMR34" s="532"/>
      <c r="MMS34" s="530"/>
      <c r="MMT34" s="530"/>
      <c r="MMU34" s="531"/>
      <c r="MMV34" s="532"/>
      <c r="MMW34" s="533"/>
      <c r="MMX34" s="534"/>
      <c r="MMY34" s="535"/>
      <c r="MMZ34" s="536"/>
      <c r="MNA34" s="532"/>
      <c r="MNB34" s="530"/>
      <c r="MNC34" s="530"/>
      <c r="MND34" s="531"/>
      <c r="MNE34" s="532"/>
      <c r="MNF34" s="533"/>
      <c r="MNG34" s="534"/>
      <c r="MNH34" s="535"/>
      <c r="MNI34" s="536"/>
      <c r="MNJ34" s="532"/>
      <c r="MNK34" s="530"/>
      <c r="MNL34" s="530"/>
      <c r="MNM34" s="531"/>
      <c r="MNN34" s="532"/>
      <c r="MNO34" s="533"/>
      <c r="MNP34" s="534"/>
      <c r="MNQ34" s="535"/>
      <c r="MNR34" s="536"/>
      <c r="MNS34" s="532"/>
      <c r="MNT34" s="530"/>
      <c r="MNU34" s="530"/>
      <c r="MNV34" s="531"/>
      <c r="MNW34" s="532"/>
      <c r="MNX34" s="533"/>
      <c r="MNY34" s="534"/>
      <c r="MNZ34" s="535"/>
      <c r="MOA34" s="536"/>
      <c r="MOB34" s="532"/>
      <c r="MOC34" s="530"/>
      <c r="MOD34" s="530"/>
      <c r="MOE34" s="531"/>
      <c r="MOF34" s="532"/>
      <c r="MOG34" s="533"/>
      <c r="MOH34" s="534"/>
      <c r="MOI34" s="535"/>
      <c r="MOJ34" s="536"/>
      <c r="MOK34" s="532"/>
      <c r="MOL34" s="530"/>
      <c r="MOM34" s="530"/>
      <c r="MON34" s="531"/>
      <c r="MOO34" s="532"/>
      <c r="MOP34" s="533"/>
      <c r="MOQ34" s="534"/>
      <c r="MOR34" s="535"/>
      <c r="MOS34" s="536"/>
      <c r="MOT34" s="532"/>
      <c r="MOU34" s="530"/>
      <c r="MOV34" s="530"/>
      <c r="MOW34" s="531"/>
      <c r="MOX34" s="532"/>
      <c r="MOY34" s="533"/>
      <c r="MOZ34" s="534"/>
      <c r="MPA34" s="535"/>
      <c r="MPB34" s="536"/>
      <c r="MPC34" s="532"/>
      <c r="MPD34" s="530"/>
      <c r="MPE34" s="530"/>
      <c r="MPF34" s="531"/>
      <c r="MPG34" s="532"/>
      <c r="MPH34" s="533"/>
      <c r="MPI34" s="534"/>
      <c r="MPJ34" s="535"/>
      <c r="MPK34" s="536"/>
      <c r="MPL34" s="532"/>
      <c r="MPM34" s="530"/>
      <c r="MPN34" s="530"/>
      <c r="MPO34" s="531"/>
      <c r="MPP34" s="532"/>
      <c r="MPQ34" s="533"/>
      <c r="MPR34" s="534"/>
      <c r="MPS34" s="535"/>
      <c r="MPT34" s="536"/>
      <c r="MPU34" s="532"/>
      <c r="MPV34" s="530"/>
      <c r="MPW34" s="530"/>
      <c r="MPX34" s="531"/>
      <c r="MPY34" s="532"/>
      <c r="MPZ34" s="533"/>
      <c r="MQA34" s="534"/>
      <c r="MQB34" s="535"/>
      <c r="MQC34" s="536"/>
      <c r="MQD34" s="532"/>
      <c r="MQE34" s="530"/>
      <c r="MQF34" s="530"/>
      <c r="MQG34" s="531"/>
      <c r="MQH34" s="532"/>
      <c r="MQI34" s="533"/>
      <c r="MQJ34" s="534"/>
      <c r="MQK34" s="535"/>
      <c r="MQL34" s="536"/>
      <c r="MQM34" s="532"/>
      <c r="MQN34" s="530"/>
      <c r="MQO34" s="530"/>
      <c r="MQP34" s="531"/>
      <c r="MQQ34" s="532"/>
      <c r="MQR34" s="533"/>
      <c r="MQS34" s="534"/>
      <c r="MQT34" s="535"/>
      <c r="MQU34" s="536"/>
      <c r="MQV34" s="532"/>
      <c r="MQW34" s="530"/>
      <c r="MQX34" s="530"/>
      <c r="MQY34" s="531"/>
      <c r="MQZ34" s="532"/>
      <c r="MRA34" s="533"/>
      <c r="MRB34" s="534"/>
      <c r="MRC34" s="535"/>
      <c r="MRD34" s="536"/>
      <c r="MRE34" s="532"/>
      <c r="MRF34" s="530"/>
      <c r="MRG34" s="530"/>
      <c r="MRH34" s="531"/>
      <c r="MRI34" s="532"/>
      <c r="MRJ34" s="533"/>
      <c r="MRK34" s="534"/>
      <c r="MRL34" s="535"/>
      <c r="MRM34" s="536"/>
      <c r="MRN34" s="532"/>
      <c r="MRO34" s="530"/>
      <c r="MRP34" s="530"/>
      <c r="MRQ34" s="531"/>
      <c r="MRR34" s="532"/>
      <c r="MRS34" s="533"/>
      <c r="MRT34" s="534"/>
      <c r="MRU34" s="535"/>
      <c r="MRV34" s="536"/>
      <c r="MRW34" s="532"/>
      <c r="MRX34" s="530"/>
      <c r="MRY34" s="530"/>
      <c r="MRZ34" s="531"/>
      <c r="MSA34" s="532"/>
      <c r="MSB34" s="533"/>
      <c r="MSC34" s="534"/>
      <c r="MSD34" s="535"/>
      <c r="MSE34" s="536"/>
      <c r="MSF34" s="532"/>
      <c r="MSG34" s="530"/>
      <c r="MSH34" s="530"/>
      <c r="MSI34" s="531"/>
      <c r="MSJ34" s="532"/>
      <c r="MSK34" s="533"/>
      <c r="MSL34" s="534"/>
      <c r="MSM34" s="535"/>
      <c r="MSN34" s="536"/>
      <c r="MSO34" s="532"/>
      <c r="MSP34" s="530"/>
      <c r="MSQ34" s="530"/>
      <c r="MSR34" s="531"/>
      <c r="MSS34" s="532"/>
      <c r="MST34" s="533"/>
      <c r="MSU34" s="534"/>
      <c r="MSV34" s="535"/>
      <c r="MSW34" s="536"/>
      <c r="MSX34" s="532"/>
      <c r="MSY34" s="530"/>
      <c r="MSZ34" s="530"/>
      <c r="MTA34" s="531"/>
      <c r="MTB34" s="532"/>
      <c r="MTC34" s="533"/>
      <c r="MTD34" s="534"/>
      <c r="MTE34" s="535"/>
      <c r="MTF34" s="536"/>
      <c r="MTG34" s="532"/>
      <c r="MTH34" s="530"/>
      <c r="MTI34" s="530"/>
      <c r="MTJ34" s="531"/>
      <c r="MTK34" s="532"/>
      <c r="MTL34" s="533"/>
      <c r="MTM34" s="534"/>
      <c r="MTN34" s="535"/>
      <c r="MTO34" s="536"/>
      <c r="MTP34" s="532"/>
      <c r="MTQ34" s="530"/>
      <c r="MTR34" s="530"/>
      <c r="MTS34" s="531"/>
      <c r="MTT34" s="532"/>
      <c r="MTU34" s="533"/>
      <c r="MTV34" s="534"/>
      <c r="MTW34" s="535"/>
      <c r="MTX34" s="536"/>
      <c r="MTY34" s="532"/>
      <c r="MTZ34" s="530"/>
      <c r="MUA34" s="530"/>
      <c r="MUB34" s="531"/>
      <c r="MUC34" s="532"/>
      <c r="MUD34" s="533"/>
      <c r="MUE34" s="534"/>
      <c r="MUF34" s="535"/>
      <c r="MUG34" s="536"/>
      <c r="MUH34" s="532"/>
      <c r="MUI34" s="530"/>
      <c r="MUJ34" s="530"/>
      <c r="MUK34" s="531"/>
      <c r="MUL34" s="532"/>
      <c r="MUM34" s="533"/>
      <c r="MUN34" s="534"/>
      <c r="MUO34" s="535"/>
      <c r="MUP34" s="536"/>
      <c r="MUQ34" s="532"/>
      <c r="MUR34" s="530"/>
      <c r="MUS34" s="530"/>
      <c r="MUT34" s="531"/>
      <c r="MUU34" s="532"/>
      <c r="MUV34" s="533"/>
      <c r="MUW34" s="534"/>
      <c r="MUX34" s="535"/>
      <c r="MUY34" s="536"/>
      <c r="MUZ34" s="532"/>
      <c r="MVA34" s="530"/>
      <c r="MVB34" s="530"/>
      <c r="MVC34" s="531"/>
      <c r="MVD34" s="532"/>
      <c r="MVE34" s="533"/>
      <c r="MVF34" s="534"/>
      <c r="MVG34" s="535"/>
      <c r="MVH34" s="536"/>
      <c r="MVI34" s="532"/>
      <c r="MVJ34" s="530"/>
      <c r="MVK34" s="530"/>
      <c r="MVL34" s="531"/>
      <c r="MVM34" s="532"/>
      <c r="MVN34" s="533"/>
      <c r="MVO34" s="534"/>
      <c r="MVP34" s="535"/>
      <c r="MVQ34" s="536"/>
      <c r="MVR34" s="532"/>
      <c r="MVS34" s="530"/>
      <c r="MVT34" s="530"/>
      <c r="MVU34" s="531"/>
      <c r="MVV34" s="532"/>
      <c r="MVW34" s="533"/>
      <c r="MVX34" s="534"/>
      <c r="MVY34" s="535"/>
      <c r="MVZ34" s="536"/>
      <c r="MWA34" s="532"/>
      <c r="MWB34" s="530"/>
      <c r="MWC34" s="530"/>
      <c r="MWD34" s="531"/>
      <c r="MWE34" s="532"/>
      <c r="MWF34" s="533"/>
      <c r="MWG34" s="534"/>
      <c r="MWH34" s="535"/>
      <c r="MWI34" s="536"/>
      <c r="MWJ34" s="532"/>
      <c r="MWK34" s="530"/>
      <c r="MWL34" s="530"/>
      <c r="MWM34" s="531"/>
      <c r="MWN34" s="532"/>
      <c r="MWO34" s="533"/>
      <c r="MWP34" s="534"/>
      <c r="MWQ34" s="535"/>
      <c r="MWR34" s="536"/>
      <c r="MWS34" s="532"/>
      <c r="MWT34" s="530"/>
      <c r="MWU34" s="530"/>
      <c r="MWV34" s="531"/>
      <c r="MWW34" s="532"/>
      <c r="MWX34" s="533"/>
      <c r="MWY34" s="534"/>
      <c r="MWZ34" s="535"/>
      <c r="MXA34" s="536"/>
      <c r="MXB34" s="532"/>
      <c r="MXC34" s="530"/>
      <c r="MXD34" s="530"/>
      <c r="MXE34" s="531"/>
      <c r="MXF34" s="532"/>
      <c r="MXG34" s="533"/>
      <c r="MXH34" s="534"/>
      <c r="MXI34" s="535"/>
      <c r="MXJ34" s="536"/>
      <c r="MXK34" s="532"/>
      <c r="MXL34" s="530"/>
      <c r="MXM34" s="530"/>
      <c r="MXN34" s="531"/>
      <c r="MXO34" s="532"/>
      <c r="MXP34" s="533"/>
      <c r="MXQ34" s="534"/>
      <c r="MXR34" s="535"/>
      <c r="MXS34" s="536"/>
      <c r="MXT34" s="532"/>
      <c r="MXU34" s="530"/>
      <c r="MXV34" s="530"/>
      <c r="MXW34" s="531"/>
      <c r="MXX34" s="532"/>
      <c r="MXY34" s="533"/>
      <c r="MXZ34" s="534"/>
      <c r="MYA34" s="535"/>
      <c r="MYB34" s="536"/>
      <c r="MYC34" s="532"/>
      <c r="MYD34" s="530"/>
      <c r="MYE34" s="530"/>
      <c r="MYF34" s="531"/>
      <c r="MYG34" s="532"/>
      <c r="MYH34" s="533"/>
      <c r="MYI34" s="534"/>
      <c r="MYJ34" s="535"/>
      <c r="MYK34" s="536"/>
      <c r="MYL34" s="532"/>
      <c r="MYM34" s="530"/>
      <c r="MYN34" s="530"/>
      <c r="MYO34" s="531"/>
      <c r="MYP34" s="532"/>
      <c r="MYQ34" s="533"/>
      <c r="MYR34" s="534"/>
      <c r="MYS34" s="535"/>
      <c r="MYT34" s="536"/>
      <c r="MYU34" s="532"/>
      <c r="MYV34" s="530"/>
      <c r="MYW34" s="530"/>
      <c r="MYX34" s="531"/>
      <c r="MYY34" s="532"/>
      <c r="MYZ34" s="533"/>
      <c r="MZA34" s="534"/>
      <c r="MZB34" s="535"/>
      <c r="MZC34" s="536"/>
      <c r="MZD34" s="532"/>
      <c r="MZE34" s="530"/>
      <c r="MZF34" s="530"/>
      <c r="MZG34" s="531"/>
      <c r="MZH34" s="532"/>
      <c r="MZI34" s="533"/>
      <c r="MZJ34" s="534"/>
      <c r="MZK34" s="535"/>
      <c r="MZL34" s="536"/>
      <c r="MZM34" s="532"/>
      <c r="MZN34" s="530"/>
      <c r="MZO34" s="530"/>
      <c r="MZP34" s="531"/>
      <c r="MZQ34" s="532"/>
      <c r="MZR34" s="533"/>
      <c r="MZS34" s="534"/>
      <c r="MZT34" s="535"/>
      <c r="MZU34" s="536"/>
      <c r="MZV34" s="532"/>
      <c r="MZW34" s="530"/>
      <c r="MZX34" s="530"/>
      <c r="MZY34" s="531"/>
      <c r="MZZ34" s="532"/>
      <c r="NAA34" s="533"/>
      <c r="NAB34" s="534"/>
      <c r="NAC34" s="535"/>
      <c r="NAD34" s="536"/>
      <c r="NAE34" s="532"/>
      <c r="NAF34" s="530"/>
      <c r="NAG34" s="530"/>
      <c r="NAH34" s="531"/>
      <c r="NAI34" s="532"/>
      <c r="NAJ34" s="533"/>
      <c r="NAK34" s="534"/>
      <c r="NAL34" s="535"/>
      <c r="NAM34" s="536"/>
      <c r="NAN34" s="532"/>
      <c r="NAO34" s="530"/>
      <c r="NAP34" s="530"/>
      <c r="NAQ34" s="531"/>
      <c r="NAR34" s="532"/>
      <c r="NAS34" s="533"/>
      <c r="NAT34" s="534"/>
      <c r="NAU34" s="535"/>
      <c r="NAV34" s="536"/>
      <c r="NAW34" s="532"/>
      <c r="NAX34" s="530"/>
      <c r="NAY34" s="530"/>
      <c r="NAZ34" s="531"/>
      <c r="NBA34" s="532"/>
      <c r="NBB34" s="533"/>
      <c r="NBC34" s="534"/>
      <c r="NBD34" s="535"/>
      <c r="NBE34" s="536"/>
      <c r="NBF34" s="532"/>
      <c r="NBG34" s="530"/>
      <c r="NBH34" s="530"/>
      <c r="NBI34" s="531"/>
      <c r="NBJ34" s="532"/>
      <c r="NBK34" s="533"/>
      <c r="NBL34" s="534"/>
      <c r="NBM34" s="535"/>
      <c r="NBN34" s="536"/>
      <c r="NBO34" s="532"/>
      <c r="NBP34" s="530"/>
      <c r="NBQ34" s="530"/>
      <c r="NBR34" s="531"/>
      <c r="NBS34" s="532"/>
      <c r="NBT34" s="533"/>
      <c r="NBU34" s="534"/>
      <c r="NBV34" s="535"/>
      <c r="NBW34" s="536"/>
      <c r="NBX34" s="532"/>
      <c r="NBY34" s="530"/>
      <c r="NBZ34" s="530"/>
      <c r="NCA34" s="531"/>
      <c r="NCB34" s="532"/>
      <c r="NCC34" s="533"/>
      <c r="NCD34" s="534"/>
      <c r="NCE34" s="535"/>
      <c r="NCF34" s="536"/>
      <c r="NCG34" s="532"/>
      <c r="NCH34" s="530"/>
      <c r="NCI34" s="530"/>
      <c r="NCJ34" s="531"/>
      <c r="NCK34" s="532"/>
      <c r="NCL34" s="533"/>
      <c r="NCM34" s="534"/>
      <c r="NCN34" s="535"/>
      <c r="NCO34" s="536"/>
      <c r="NCP34" s="532"/>
      <c r="NCQ34" s="530"/>
      <c r="NCR34" s="530"/>
      <c r="NCS34" s="531"/>
      <c r="NCT34" s="532"/>
      <c r="NCU34" s="533"/>
      <c r="NCV34" s="534"/>
      <c r="NCW34" s="535"/>
      <c r="NCX34" s="536"/>
      <c r="NCY34" s="532"/>
      <c r="NCZ34" s="530"/>
      <c r="NDA34" s="530"/>
      <c r="NDB34" s="531"/>
      <c r="NDC34" s="532"/>
      <c r="NDD34" s="533"/>
      <c r="NDE34" s="534"/>
      <c r="NDF34" s="535"/>
      <c r="NDG34" s="536"/>
      <c r="NDH34" s="532"/>
      <c r="NDI34" s="530"/>
      <c r="NDJ34" s="530"/>
      <c r="NDK34" s="531"/>
      <c r="NDL34" s="532"/>
      <c r="NDM34" s="533"/>
      <c r="NDN34" s="534"/>
      <c r="NDO34" s="535"/>
      <c r="NDP34" s="536"/>
      <c r="NDQ34" s="532"/>
      <c r="NDR34" s="530"/>
      <c r="NDS34" s="530"/>
      <c r="NDT34" s="531"/>
      <c r="NDU34" s="532"/>
      <c r="NDV34" s="533"/>
      <c r="NDW34" s="534"/>
      <c r="NDX34" s="535"/>
      <c r="NDY34" s="536"/>
      <c r="NDZ34" s="532"/>
      <c r="NEA34" s="530"/>
      <c r="NEB34" s="530"/>
      <c r="NEC34" s="531"/>
      <c r="NED34" s="532"/>
      <c r="NEE34" s="533"/>
      <c r="NEF34" s="534"/>
      <c r="NEG34" s="535"/>
      <c r="NEH34" s="536"/>
      <c r="NEI34" s="532"/>
      <c r="NEJ34" s="530"/>
      <c r="NEK34" s="530"/>
      <c r="NEL34" s="531"/>
      <c r="NEM34" s="532"/>
      <c r="NEN34" s="533"/>
      <c r="NEO34" s="534"/>
      <c r="NEP34" s="535"/>
      <c r="NEQ34" s="536"/>
      <c r="NER34" s="532"/>
      <c r="NES34" s="530"/>
      <c r="NET34" s="530"/>
      <c r="NEU34" s="531"/>
      <c r="NEV34" s="532"/>
      <c r="NEW34" s="533"/>
      <c r="NEX34" s="534"/>
      <c r="NEY34" s="535"/>
      <c r="NEZ34" s="536"/>
      <c r="NFA34" s="532"/>
      <c r="NFB34" s="530"/>
      <c r="NFC34" s="530"/>
      <c r="NFD34" s="531"/>
      <c r="NFE34" s="532"/>
      <c r="NFF34" s="533"/>
      <c r="NFG34" s="534"/>
      <c r="NFH34" s="535"/>
      <c r="NFI34" s="536"/>
      <c r="NFJ34" s="532"/>
      <c r="NFK34" s="530"/>
      <c r="NFL34" s="530"/>
      <c r="NFM34" s="531"/>
      <c r="NFN34" s="532"/>
      <c r="NFO34" s="533"/>
      <c r="NFP34" s="534"/>
      <c r="NFQ34" s="535"/>
      <c r="NFR34" s="536"/>
      <c r="NFS34" s="532"/>
      <c r="NFT34" s="530"/>
      <c r="NFU34" s="530"/>
      <c r="NFV34" s="531"/>
      <c r="NFW34" s="532"/>
      <c r="NFX34" s="533"/>
      <c r="NFY34" s="534"/>
      <c r="NFZ34" s="535"/>
      <c r="NGA34" s="536"/>
      <c r="NGB34" s="532"/>
      <c r="NGC34" s="530"/>
      <c r="NGD34" s="530"/>
      <c r="NGE34" s="531"/>
      <c r="NGF34" s="532"/>
      <c r="NGG34" s="533"/>
      <c r="NGH34" s="534"/>
      <c r="NGI34" s="535"/>
      <c r="NGJ34" s="536"/>
      <c r="NGK34" s="532"/>
      <c r="NGL34" s="530"/>
      <c r="NGM34" s="530"/>
      <c r="NGN34" s="531"/>
      <c r="NGO34" s="532"/>
      <c r="NGP34" s="533"/>
      <c r="NGQ34" s="534"/>
      <c r="NGR34" s="535"/>
      <c r="NGS34" s="536"/>
      <c r="NGT34" s="532"/>
      <c r="NGU34" s="530"/>
      <c r="NGV34" s="530"/>
      <c r="NGW34" s="531"/>
      <c r="NGX34" s="532"/>
      <c r="NGY34" s="533"/>
      <c r="NGZ34" s="534"/>
      <c r="NHA34" s="535"/>
      <c r="NHB34" s="536"/>
      <c r="NHC34" s="532"/>
      <c r="NHD34" s="530"/>
      <c r="NHE34" s="530"/>
      <c r="NHF34" s="531"/>
      <c r="NHG34" s="532"/>
      <c r="NHH34" s="533"/>
      <c r="NHI34" s="534"/>
      <c r="NHJ34" s="535"/>
      <c r="NHK34" s="536"/>
      <c r="NHL34" s="532"/>
      <c r="NHM34" s="530"/>
      <c r="NHN34" s="530"/>
      <c r="NHO34" s="531"/>
      <c r="NHP34" s="532"/>
      <c r="NHQ34" s="533"/>
      <c r="NHR34" s="534"/>
      <c r="NHS34" s="535"/>
      <c r="NHT34" s="536"/>
      <c r="NHU34" s="532"/>
      <c r="NHV34" s="530"/>
      <c r="NHW34" s="530"/>
      <c r="NHX34" s="531"/>
      <c r="NHY34" s="532"/>
      <c r="NHZ34" s="533"/>
      <c r="NIA34" s="534"/>
      <c r="NIB34" s="535"/>
      <c r="NIC34" s="536"/>
      <c r="NID34" s="532"/>
      <c r="NIE34" s="530"/>
      <c r="NIF34" s="530"/>
      <c r="NIG34" s="531"/>
      <c r="NIH34" s="532"/>
      <c r="NII34" s="533"/>
      <c r="NIJ34" s="534"/>
      <c r="NIK34" s="535"/>
      <c r="NIL34" s="536"/>
      <c r="NIM34" s="532"/>
      <c r="NIN34" s="530"/>
      <c r="NIO34" s="530"/>
      <c r="NIP34" s="531"/>
      <c r="NIQ34" s="532"/>
      <c r="NIR34" s="533"/>
      <c r="NIS34" s="534"/>
      <c r="NIT34" s="535"/>
      <c r="NIU34" s="536"/>
      <c r="NIV34" s="532"/>
      <c r="NIW34" s="530"/>
      <c r="NIX34" s="530"/>
      <c r="NIY34" s="531"/>
      <c r="NIZ34" s="532"/>
      <c r="NJA34" s="533"/>
      <c r="NJB34" s="534"/>
      <c r="NJC34" s="535"/>
      <c r="NJD34" s="536"/>
      <c r="NJE34" s="532"/>
      <c r="NJF34" s="530"/>
      <c r="NJG34" s="530"/>
      <c r="NJH34" s="531"/>
      <c r="NJI34" s="532"/>
      <c r="NJJ34" s="533"/>
      <c r="NJK34" s="534"/>
      <c r="NJL34" s="535"/>
      <c r="NJM34" s="536"/>
      <c r="NJN34" s="532"/>
      <c r="NJO34" s="530"/>
      <c r="NJP34" s="530"/>
      <c r="NJQ34" s="531"/>
      <c r="NJR34" s="532"/>
      <c r="NJS34" s="533"/>
      <c r="NJT34" s="534"/>
      <c r="NJU34" s="535"/>
      <c r="NJV34" s="536"/>
      <c r="NJW34" s="532"/>
      <c r="NJX34" s="530"/>
      <c r="NJY34" s="530"/>
      <c r="NJZ34" s="531"/>
      <c r="NKA34" s="532"/>
      <c r="NKB34" s="533"/>
      <c r="NKC34" s="534"/>
      <c r="NKD34" s="535"/>
      <c r="NKE34" s="536"/>
      <c r="NKF34" s="532"/>
      <c r="NKG34" s="530"/>
      <c r="NKH34" s="530"/>
      <c r="NKI34" s="531"/>
      <c r="NKJ34" s="532"/>
      <c r="NKK34" s="533"/>
      <c r="NKL34" s="534"/>
      <c r="NKM34" s="535"/>
      <c r="NKN34" s="536"/>
      <c r="NKO34" s="532"/>
      <c r="NKP34" s="530"/>
      <c r="NKQ34" s="530"/>
      <c r="NKR34" s="531"/>
      <c r="NKS34" s="532"/>
      <c r="NKT34" s="533"/>
      <c r="NKU34" s="534"/>
      <c r="NKV34" s="535"/>
      <c r="NKW34" s="536"/>
      <c r="NKX34" s="532"/>
      <c r="NKY34" s="530"/>
      <c r="NKZ34" s="530"/>
      <c r="NLA34" s="531"/>
      <c r="NLB34" s="532"/>
      <c r="NLC34" s="533"/>
      <c r="NLD34" s="534"/>
      <c r="NLE34" s="535"/>
      <c r="NLF34" s="536"/>
      <c r="NLG34" s="532"/>
      <c r="NLH34" s="530"/>
      <c r="NLI34" s="530"/>
      <c r="NLJ34" s="531"/>
      <c r="NLK34" s="532"/>
      <c r="NLL34" s="533"/>
      <c r="NLM34" s="534"/>
      <c r="NLN34" s="535"/>
      <c r="NLO34" s="536"/>
      <c r="NLP34" s="532"/>
      <c r="NLQ34" s="530"/>
      <c r="NLR34" s="530"/>
      <c r="NLS34" s="531"/>
      <c r="NLT34" s="532"/>
      <c r="NLU34" s="533"/>
      <c r="NLV34" s="534"/>
      <c r="NLW34" s="535"/>
      <c r="NLX34" s="536"/>
      <c r="NLY34" s="532"/>
      <c r="NLZ34" s="530"/>
      <c r="NMA34" s="530"/>
      <c r="NMB34" s="531"/>
      <c r="NMC34" s="532"/>
      <c r="NMD34" s="533"/>
      <c r="NME34" s="534"/>
      <c r="NMF34" s="535"/>
      <c r="NMG34" s="536"/>
      <c r="NMH34" s="532"/>
      <c r="NMI34" s="530"/>
      <c r="NMJ34" s="530"/>
      <c r="NMK34" s="531"/>
      <c r="NML34" s="532"/>
      <c r="NMM34" s="533"/>
      <c r="NMN34" s="534"/>
      <c r="NMO34" s="535"/>
      <c r="NMP34" s="536"/>
      <c r="NMQ34" s="532"/>
      <c r="NMR34" s="530"/>
      <c r="NMS34" s="530"/>
      <c r="NMT34" s="531"/>
      <c r="NMU34" s="532"/>
      <c r="NMV34" s="533"/>
      <c r="NMW34" s="534"/>
      <c r="NMX34" s="535"/>
      <c r="NMY34" s="536"/>
      <c r="NMZ34" s="532"/>
      <c r="NNA34" s="530"/>
      <c r="NNB34" s="530"/>
      <c r="NNC34" s="531"/>
      <c r="NND34" s="532"/>
      <c r="NNE34" s="533"/>
      <c r="NNF34" s="534"/>
      <c r="NNG34" s="535"/>
      <c r="NNH34" s="536"/>
      <c r="NNI34" s="532"/>
      <c r="NNJ34" s="530"/>
      <c r="NNK34" s="530"/>
      <c r="NNL34" s="531"/>
      <c r="NNM34" s="532"/>
      <c r="NNN34" s="533"/>
      <c r="NNO34" s="534"/>
      <c r="NNP34" s="535"/>
      <c r="NNQ34" s="536"/>
      <c r="NNR34" s="532"/>
      <c r="NNS34" s="530"/>
      <c r="NNT34" s="530"/>
      <c r="NNU34" s="531"/>
      <c r="NNV34" s="532"/>
      <c r="NNW34" s="533"/>
      <c r="NNX34" s="534"/>
      <c r="NNY34" s="535"/>
      <c r="NNZ34" s="536"/>
      <c r="NOA34" s="532"/>
      <c r="NOB34" s="530"/>
      <c r="NOC34" s="530"/>
      <c r="NOD34" s="531"/>
      <c r="NOE34" s="532"/>
      <c r="NOF34" s="533"/>
      <c r="NOG34" s="534"/>
      <c r="NOH34" s="535"/>
      <c r="NOI34" s="536"/>
      <c r="NOJ34" s="532"/>
      <c r="NOK34" s="530"/>
      <c r="NOL34" s="530"/>
      <c r="NOM34" s="531"/>
      <c r="NON34" s="532"/>
      <c r="NOO34" s="533"/>
      <c r="NOP34" s="534"/>
      <c r="NOQ34" s="535"/>
      <c r="NOR34" s="536"/>
      <c r="NOS34" s="532"/>
      <c r="NOT34" s="530"/>
      <c r="NOU34" s="530"/>
      <c r="NOV34" s="531"/>
      <c r="NOW34" s="532"/>
      <c r="NOX34" s="533"/>
      <c r="NOY34" s="534"/>
      <c r="NOZ34" s="535"/>
      <c r="NPA34" s="536"/>
      <c r="NPB34" s="532"/>
      <c r="NPC34" s="530"/>
      <c r="NPD34" s="530"/>
      <c r="NPE34" s="531"/>
      <c r="NPF34" s="532"/>
      <c r="NPG34" s="533"/>
      <c r="NPH34" s="534"/>
      <c r="NPI34" s="535"/>
      <c r="NPJ34" s="536"/>
      <c r="NPK34" s="532"/>
      <c r="NPL34" s="530"/>
      <c r="NPM34" s="530"/>
      <c r="NPN34" s="531"/>
      <c r="NPO34" s="532"/>
      <c r="NPP34" s="533"/>
      <c r="NPQ34" s="534"/>
      <c r="NPR34" s="535"/>
      <c r="NPS34" s="536"/>
      <c r="NPT34" s="532"/>
      <c r="NPU34" s="530"/>
      <c r="NPV34" s="530"/>
      <c r="NPW34" s="531"/>
      <c r="NPX34" s="532"/>
      <c r="NPY34" s="533"/>
      <c r="NPZ34" s="534"/>
      <c r="NQA34" s="535"/>
      <c r="NQB34" s="536"/>
      <c r="NQC34" s="532"/>
      <c r="NQD34" s="530"/>
      <c r="NQE34" s="530"/>
      <c r="NQF34" s="531"/>
      <c r="NQG34" s="532"/>
      <c r="NQH34" s="533"/>
      <c r="NQI34" s="534"/>
      <c r="NQJ34" s="535"/>
      <c r="NQK34" s="536"/>
      <c r="NQL34" s="532"/>
      <c r="NQM34" s="530"/>
      <c r="NQN34" s="530"/>
      <c r="NQO34" s="531"/>
      <c r="NQP34" s="532"/>
      <c r="NQQ34" s="533"/>
      <c r="NQR34" s="534"/>
      <c r="NQS34" s="535"/>
      <c r="NQT34" s="536"/>
      <c r="NQU34" s="532"/>
      <c r="NQV34" s="530"/>
      <c r="NQW34" s="530"/>
      <c r="NQX34" s="531"/>
      <c r="NQY34" s="532"/>
      <c r="NQZ34" s="533"/>
      <c r="NRA34" s="534"/>
      <c r="NRB34" s="535"/>
      <c r="NRC34" s="536"/>
      <c r="NRD34" s="532"/>
      <c r="NRE34" s="530"/>
      <c r="NRF34" s="530"/>
      <c r="NRG34" s="531"/>
      <c r="NRH34" s="532"/>
      <c r="NRI34" s="533"/>
      <c r="NRJ34" s="534"/>
      <c r="NRK34" s="535"/>
      <c r="NRL34" s="536"/>
      <c r="NRM34" s="532"/>
      <c r="NRN34" s="530"/>
      <c r="NRO34" s="530"/>
      <c r="NRP34" s="531"/>
      <c r="NRQ34" s="532"/>
      <c r="NRR34" s="533"/>
      <c r="NRS34" s="534"/>
      <c r="NRT34" s="535"/>
      <c r="NRU34" s="536"/>
      <c r="NRV34" s="532"/>
      <c r="NRW34" s="530"/>
      <c r="NRX34" s="530"/>
      <c r="NRY34" s="531"/>
      <c r="NRZ34" s="532"/>
      <c r="NSA34" s="533"/>
      <c r="NSB34" s="534"/>
      <c r="NSC34" s="535"/>
      <c r="NSD34" s="536"/>
      <c r="NSE34" s="532"/>
      <c r="NSF34" s="530"/>
      <c r="NSG34" s="530"/>
      <c r="NSH34" s="531"/>
      <c r="NSI34" s="532"/>
      <c r="NSJ34" s="533"/>
      <c r="NSK34" s="534"/>
      <c r="NSL34" s="535"/>
      <c r="NSM34" s="536"/>
      <c r="NSN34" s="532"/>
      <c r="NSO34" s="530"/>
      <c r="NSP34" s="530"/>
      <c r="NSQ34" s="531"/>
      <c r="NSR34" s="532"/>
      <c r="NSS34" s="533"/>
      <c r="NST34" s="534"/>
      <c r="NSU34" s="535"/>
      <c r="NSV34" s="536"/>
      <c r="NSW34" s="532"/>
      <c r="NSX34" s="530"/>
      <c r="NSY34" s="530"/>
      <c r="NSZ34" s="531"/>
      <c r="NTA34" s="532"/>
      <c r="NTB34" s="533"/>
      <c r="NTC34" s="534"/>
      <c r="NTD34" s="535"/>
      <c r="NTE34" s="536"/>
      <c r="NTF34" s="532"/>
      <c r="NTG34" s="530"/>
      <c r="NTH34" s="530"/>
      <c r="NTI34" s="531"/>
      <c r="NTJ34" s="532"/>
      <c r="NTK34" s="533"/>
      <c r="NTL34" s="534"/>
      <c r="NTM34" s="535"/>
      <c r="NTN34" s="536"/>
      <c r="NTO34" s="532"/>
      <c r="NTP34" s="530"/>
      <c r="NTQ34" s="530"/>
      <c r="NTR34" s="531"/>
      <c r="NTS34" s="532"/>
      <c r="NTT34" s="533"/>
      <c r="NTU34" s="534"/>
      <c r="NTV34" s="535"/>
      <c r="NTW34" s="536"/>
      <c r="NTX34" s="532"/>
      <c r="NTY34" s="530"/>
      <c r="NTZ34" s="530"/>
      <c r="NUA34" s="531"/>
      <c r="NUB34" s="532"/>
      <c r="NUC34" s="533"/>
      <c r="NUD34" s="534"/>
      <c r="NUE34" s="535"/>
      <c r="NUF34" s="536"/>
      <c r="NUG34" s="532"/>
      <c r="NUH34" s="530"/>
      <c r="NUI34" s="530"/>
      <c r="NUJ34" s="531"/>
      <c r="NUK34" s="532"/>
      <c r="NUL34" s="533"/>
      <c r="NUM34" s="534"/>
      <c r="NUN34" s="535"/>
      <c r="NUO34" s="536"/>
      <c r="NUP34" s="532"/>
      <c r="NUQ34" s="530"/>
      <c r="NUR34" s="530"/>
      <c r="NUS34" s="531"/>
      <c r="NUT34" s="532"/>
      <c r="NUU34" s="533"/>
      <c r="NUV34" s="534"/>
      <c r="NUW34" s="535"/>
      <c r="NUX34" s="536"/>
      <c r="NUY34" s="532"/>
      <c r="NUZ34" s="530"/>
      <c r="NVA34" s="530"/>
      <c r="NVB34" s="531"/>
      <c r="NVC34" s="532"/>
      <c r="NVD34" s="533"/>
      <c r="NVE34" s="534"/>
      <c r="NVF34" s="535"/>
      <c r="NVG34" s="536"/>
      <c r="NVH34" s="532"/>
      <c r="NVI34" s="530"/>
      <c r="NVJ34" s="530"/>
      <c r="NVK34" s="531"/>
      <c r="NVL34" s="532"/>
      <c r="NVM34" s="533"/>
      <c r="NVN34" s="534"/>
      <c r="NVO34" s="535"/>
      <c r="NVP34" s="536"/>
      <c r="NVQ34" s="532"/>
      <c r="NVR34" s="530"/>
      <c r="NVS34" s="530"/>
      <c r="NVT34" s="531"/>
      <c r="NVU34" s="532"/>
      <c r="NVV34" s="533"/>
      <c r="NVW34" s="534"/>
      <c r="NVX34" s="535"/>
      <c r="NVY34" s="536"/>
      <c r="NVZ34" s="532"/>
      <c r="NWA34" s="530"/>
      <c r="NWB34" s="530"/>
      <c r="NWC34" s="531"/>
      <c r="NWD34" s="532"/>
      <c r="NWE34" s="533"/>
      <c r="NWF34" s="534"/>
      <c r="NWG34" s="535"/>
      <c r="NWH34" s="536"/>
      <c r="NWI34" s="532"/>
      <c r="NWJ34" s="530"/>
      <c r="NWK34" s="530"/>
      <c r="NWL34" s="531"/>
      <c r="NWM34" s="532"/>
      <c r="NWN34" s="533"/>
      <c r="NWO34" s="534"/>
      <c r="NWP34" s="535"/>
      <c r="NWQ34" s="536"/>
      <c r="NWR34" s="532"/>
      <c r="NWS34" s="530"/>
      <c r="NWT34" s="530"/>
      <c r="NWU34" s="531"/>
      <c r="NWV34" s="532"/>
      <c r="NWW34" s="533"/>
      <c r="NWX34" s="534"/>
      <c r="NWY34" s="535"/>
      <c r="NWZ34" s="536"/>
      <c r="NXA34" s="532"/>
      <c r="NXB34" s="530"/>
      <c r="NXC34" s="530"/>
      <c r="NXD34" s="531"/>
      <c r="NXE34" s="532"/>
      <c r="NXF34" s="533"/>
      <c r="NXG34" s="534"/>
      <c r="NXH34" s="535"/>
      <c r="NXI34" s="536"/>
      <c r="NXJ34" s="532"/>
      <c r="NXK34" s="530"/>
      <c r="NXL34" s="530"/>
      <c r="NXM34" s="531"/>
      <c r="NXN34" s="532"/>
      <c r="NXO34" s="533"/>
      <c r="NXP34" s="534"/>
      <c r="NXQ34" s="535"/>
      <c r="NXR34" s="536"/>
      <c r="NXS34" s="532"/>
      <c r="NXT34" s="530"/>
      <c r="NXU34" s="530"/>
      <c r="NXV34" s="531"/>
      <c r="NXW34" s="532"/>
      <c r="NXX34" s="533"/>
      <c r="NXY34" s="534"/>
      <c r="NXZ34" s="535"/>
      <c r="NYA34" s="536"/>
      <c r="NYB34" s="532"/>
      <c r="NYC34" s="530"/>
      <c r="NYD34" s="530"/>
      <c r="NYE34" s="531"/>
      <c r="NYF34" s="532"/>
      <c r="NYG34" s="533"/>
      <c r="NYH34" s="534"/>
      <c r="NYI34" s="535"/>
      <c r="NYJ34" s="536"/>
      <c r="NYK34" s="532"/>
      <c r="NYL34" s="530"/>
      <c r="NYM34" s="530"/>
      <c r="NYN34" s="531"/>
      <c r="NYO34" s="532"/>
      <c r="NYP34" s="533"/>
      <c r="NYQ34" s="534"/>
      <c r="NYR34" s="535"/>
      <c r="NYS34" s="536"/>
      <c r="NYT34" s="532"/>
      <c r="NYU34" s="530"/>
      <c r="NYV34" s="530"/>
      <c r="NYW34" s="531"/>
      <c r="NYX34" s="532"/>
      <c r="NYY34" s="533"/>
      <c r="NYZ34" s="534"/>
      <c r="NZA34" s="535"/>
      <c r="NZB34" s="536"/>
      <c r="NZC34" s="532"/>
      <c r="NZD34" s="530"/>
      <c r="NZE34" s="530"/>
      <c r="NZF34" s="531"/>
      <c r="NZG34" s="532"/>
      <c r="NZH34" s="533"/>
      <c r="NZI34" s="534"/>
      <c r="NZJ34" s="535"/>
      <c r="NZK34" s="536"/>
      <c r="NZL34" s="532"/>
      <c r="NZM34" s="530"/>
      <c r="NZN34" s="530"/>
      <c r="NZO34" s="531"/>
      <c r="NZP34" s="532"/>
      <c r="NZQ34" s="533"/>
      <c r="NZR34" s="534"/>
      <c r="NZS34" s="535"/>
      <c r="NZT34" s="536"/>
      <c r="NZU34" s="532"/>
      <c r="NZV34" s="530"/>
      <c r="NZW34" s="530"/>
      <c r="NZX34" s="531"/>
      <c r="NZY34" s="532"/>
      <c r="NZZ34" s="533"/>
      <c r="OAA34" s="534"/>
      <c r="OAB34" s="535"/>
      <c r="OAC34" s="536"/>
      <c r="OAD34" s="532"/>
      <c r="OAE34" s="530"/>
      <c r="OAF34" s="530"/>
      <c r="OAG34" s="531"/>
      <c r="OAH34" s="532"/>
      <c r="OAI34" s="533"/>
      <c r="OAJ34" s="534"/>
      <c r="OAK34" s="535"/>
      <c r="OAL34" s="536"/>
      <c r="OAM34" s="532"/>
      <c r="OAN34" s="530"/>
      <c r="OAO34" s="530"/>
      <c r="OAP34" s="531"/>
      <c r="OAQ34" s="532"/>
      <c r="OAR34" s="533"/>
      <c r="OAS34" s="534"/>
      <c r="OAT34" s="535"/>
      <c r="OAU34" s="536"/>
      <c r="OAV34" s="532"/>
      <c r="OAW34" s="530"/>
      <c r="OAX34" s="530"/>
      <c r="OAY34" s="531"/>
      <c r="OAZ34" s="532"/>
      <c r="OBA34" s="533"/>
      <c r="OBB34" s="534"/>
      <c r="OBC34" s="535"/>
      <c r="OBD34" s="536"/>
      <c r="OBE34" s="532"/>
      <c r="OBF34" s="530"/>
      <c r="OBG34" s="530"/>
      <c r="OBH34" s="531"/>
      <c r="OBI34" s="532"/>
      <c r="OBJ34" s="533"/>
      <c r="OBK34" s="534"/>
      <c r="OBL34" s="535"/>
      <c r="OBM34" s="536"/>
      <c r="OBN34" s="532"/>
      <c r="OBO34" s="530"/>
      <c r="OBP34" s="530"/>
      <c r="OBQ34" s="531"/>
      <c r="OBR34" s="532"/>
      <c r="OBS34" s="533"/>
      <c r="OBT34" s="534"/>
      <c r="OBU34" s="535"/>
      <c r="OBV34" s="536"/>
      <c r="OBW34" s="532"/>
      <c r="OBX34" s="530"/>
      <c r="OBY34" s="530"/>
      <c r="OBZ34" s="531"/>
      <c r="OCA34" s="532"/>
      <c r="OCB34" s="533"/>
      <c r="OCC34" s="534"/>
      <c r="OCD34" s="535"/>
      <c r="OCE34" s="536"/>
      <c r="OCF34" s="532"/>
      <c r="OCG34" s="530"/>
      <c r="OCH34" s="530"/>
      <c r="OCI34" s="531"/>
      <c r="OCJ34" s="532"/>
      <c r="OCK34" s="533"/>
      <c r="OCL34" s="534"/>
      <c r="OCM34" s="535"/>
      <c r="OCN34" s="536"/>
      <c r="OCO34" s="532"/>
      <c r="OCP34" s="530"/>
      <c r="OCQ34" s="530"/>
      <c r="OCR34" s="531"/>
      <c r="OCS34" s="532"/>
      <c r="OCT34" s="533"/>
      <c r="OCU34" s="534"/>
      <c r="OCV34" s="535"/>
      <c r="OCW34" s="536"/>
      <c r="OCX34" s="532"/>
      <c r="OCY34" s="530"/>
      <c r="OCZ34" s="530"/>
      <c r="ODA34" s="531"/>
      <c r="ODB34" s="532"/>
      <c r="ODC34" s="533"/>
      <c r="ODD34" s="534"/>
      <c r="ODE34" s="535"/>
      <c r="ODF34" s="536"/>
      <c r="ODG34" s="532"/>
      <c r="ODH34" s="530"/>
      <c r="ODI34" s="530"/>
      <c r="ODJ34" s="531"/>
      <c r="ODK34" s="532"/>
      <c r="ODL34" s="533"/>
      <c r="ODM34" s="534"/>
      <c r="ODN34" s="535"/>
      <c r="ODO34" s="536"/>
      <c r="ODP34" s="532"/>
      <c r="ODQ34" s="530"/>
      <c r="ODR34" s="530"/>
      <c r="ODS34" s="531"/>
      <c r="ODT34" s="532"/>
      <c r="ODU34" s="533"/>
      <c r="ODV34" s="534"/>
      <c r="ODW34" s="535"/>
      <c r="ODX34" s="536"/>
      <c r="ODY34" s="532"/>
      <c r="ODZ34" s="530"/>
      <c r="OEA34" s="530"/>
      <c r="OEB34" s="531"/>
      <c r="OEC34" s="532"/>
      <c r="OED34" s="533"/>
      <c r="OEE34" s="534"/>
      <c r="OEF34" s="535"/>
      <c r="OEG34" s="536"/>
      <c r="OEH34" s="532"/>
      <c r="OEI34" s="530"/>
      <c r="OEJ34" s="530"/>
      <c r="OEK34" s="531"/>
      <c r="OEL34" s="532"/>
      <c r="OEM34" s="533"/>
      <c r="OEN34" s="534"/>
      <c r="OEO34" s="535"/>
      <c r="OEP34" s="536"/>
      <c r="OEQ34" s="532"/>
      <c r="OER34" s="530"/>
      <c r="OES34" s="530"/>
      <c r="OET34" s="531"/>
      <c r="OEU34" s="532"/>
      <c r="OEV34" s="533"/>
      <c r="OEW34" s="534"/>
      <c r="OEX34" s="535"/>
      <c r="OEY34" s="536"/>
      <c r="OEZ34" s="532"/>
      <c r="OFA34" s="530"/>
      <c r="OFB34" s="530"/>
      <c r="OFC34" s="531"/>
      <c r="OFD34" s="532"/>
      <c r="OFE34" s="533"/>
      <c r="OFF34" s="534"/>
      <c r="OFG34" s="535"/>
      <c r="OFH34" s="536"/>
      <c r="OFI34" s="532"/>
      <c r="OFJ34" s="530"/>
      <c r="OFK34" s="530"/>
      <c r="OFL34" s="531"/>
      <c r="OFM34" s="532"/>
      <c r="OFN34" s="533"/>
      <c r="OFO34" s="534"/>
      <c r="OFP34" s="535"/>
      <c r="OFQ34" s="536"/>
      <c r="OFR34" s="532"/>
      <c r="OFS34" s="530"/>
      <c r="OFT34" s="530"/>
      <c r="OFU34" s="531"/>
      <c r="OFV34" s="532"/>
      <c r="OFW34" s="533"/>
      <c r="OFX34" s="534"/>
      <c r="OFY34" s="535"/>
      <c r="OFZ34" s="536"/>
      <c r="OGA34" s="532"/>
      <c r="OGB34" s="530"/>
      <c r="OGC34" s="530"/>
      <c r="OGD34" s="531"/>
      <c r="OGE34" s="532"/>
      <c r="OGF34" s="533"/>
      <c r="OGG34" s="534"/>
      <c r="OGH34" s="535"/>
      <c r="OGI34" s="536"/>
      <c r="OGJ34" s="532"/>
      <c r="OGK34" s="530"/>
      <c r="OGL34" s="530"/>
      <c r="OGM34" s="531"/>
      <c r="OGN34" s="532"/>
      <c r="OGO34" s="533"/>
      <c r="OGP34" s="534"/>
      <c r="OGQ34" s="535"/>
      <c r="OGR34" s="536"/>
      <c r="OGS34" s="532"/>
      <c r="OGT34" s="530"/>
      <c r="OGU34" s="530"/>
      <c r="OGV34" s="531"/>
      <c r="OGW34" s="532"/>
      <c r="OGX34" s="533"/>
      <c r="OGY34" s="534"/>
      <c r="OGZ34" s="535"/>
      <c r="OHA34" s="536"/>
      <c r="OHB34" s="532"/>
      <c r="OHC34" s="530"/>
      <c r="OHD34" s="530"/>
      <c r="OHE34" s="531"/>
      <c r="OHF34" s="532"/>
      <c r="OHG34" s="533"/>
      <c r="OHH34" s="534"/>
      <c r="OHI34" s="535"/>
      <c r="OHJ34" s="536"/>
      <c r="OHK34" s="532"/>
      <c r="OHL34" s="530"/>
      <c r="OHM34" s="530"/>
      <c r="OHN34" s="531"/>
      <c r="OHO34" s="532"/>
      <c r="OHP34" s="533"/>
      <c r="OHQ34" s="534"/>
      <c r="OHR34" s="535"/>
      <c r="OHS34" s="536"/>
      <c r="OHT34" s="532"/>
      <c r="OHU34" s="530"/>
      <c r="OHV34" s="530"/>
      <c r="OHW34" s="531"/>
      <c r="OHX34" s="532"/>
      <c r="OHY34" s="533"/>
      <c r="OHZ34" s="534"/>
      <c r="OIA34" s="535"/>
      <c r="OIB34" s="536"/>
      <c r="OIC34" s="532"/>
      <c r="OID34" s="530"/>
      <c r="OIE34" s="530"/>
      <c r="OIF34" s="531"/>
      <c r="OIG34" s="532"/>
      <c r="OIH34" s="533"/>
      <c r="OII34" s="534"/>
      <c r="OIJ34" s="535"/>
      <c r="OIK34" s="536"/>
      <c r="OIL34" s="532"/>
      <c r="OIM34" s="530"/>
      <c r="OIN34" s="530"/>
      <c r="OIO34" s="531"/>
      <c r="OIP34" s="532"/>
      <c r="OIQ34" s="533"/>
      <c r="OIR34" s="534"/>
      <c r="OIS34" s="535"/>
      <c r="OIT34" s="536"/>
      <c r="OIU34" s="532"/>
      <c r="OIV34" s="530"/>
      <c r="OIW34" s="530"/>
      <c r="OIX34" s="531"/>
      <c r="OIY34" s="532"/>
      <c r="OIZ34" s="533"/>
      <c r="OJA34" s="534"/>
      <c r="OJB34" s="535"/>
      <c r="OJC34" s="536"/>
      <c r="OJD34" s="532"/>
      <c r="OJE34" s="530"/>
      <c r="OJF34" s="530"/>
      <c r="OJG34" s="531"/>
      <c r="OJH34" s="532"/>
      <c r="OJI34" s="533"/>
      <c r="OJJ34" s="534"/>
      <c r="OJK34" s="535"/>
      <c r="OJL34" s="536"/>
      <c r="OJM34" s="532"/>
      <c r="OJN34" s="530"/>
      <c r="OJO34" s="530"/>
      <c r="OJP34" s="531"/>
      <c r="OJQ34" s="532"/>
      <c r="OJR34" s="533"/>
      <c r="OJS34" s="534"/>
      <c r="OJT34" s="535"/>
      <c r="OJU34" s="536"/>
      <c r="OJV34" s="532"/>
      <c r="OJW34" s="530"/>
      <c r="OJX34" s="530"/>
      <c r="OJY34" s="531"/>
      <c r="OJZ34" s="532"/>
      <c r="OKA34" s="533"/>
      <c r="OKB34" s="534"/>
      <c r="OKC34" s="535"/>
      <c r="OKD34" s="536"/>
      <c r="OKE34" s="532"/>
      <c r="OKF34" s="530"/>
      <c r="OKG34" s="530"/>
      <c r="OKH34" s="531"/>
      <c r="OKI34" s="532"/>
      <c r="OKJ34" s="533"/>
      <c r="OKK34" s="534"/>
      <c r="OKL34" s="535"/>
      <c r="OKM34" s="536"/>
      <c r="OKN34" s="532"/>
      <c r="OKO34" s="530"/>
      <c r="OKP34" s="530"/>
      <c r="OKQ34" s="531"/>
      <c r="OKR34" s="532"/>
      <c r="OKS34" s="533"/>
      <c r="OKT34" s="534"/>
      <c r="OKU34" s="535"/>
      <c r="OKV34" s="536"/>
      <c r="OKW34" s="532"/>
      <c r="OKX34" s="530"/>
      <c r="OKY34" s="530"/>
      <c r="OKZ34" s="531"/>
      <c r="OLA34" s="532"/>
      <c r="OLB34" s="533"/>
      <c r="OLC34" s="534"/>
      <c r="OLD34" s="535"/>
      <c r="OLE34" s="536"/>
      <c r="OLF34" s="532"/>
      <c r="OLG34" s="530"/>
      <c r="OLH34" s="530"/>
      <c r="OLI34" s="531"/>
      <c r="OLJ34" s="532"/>
      <c r="OLK34" s="533"/>
      <c r="OLL34" s="534"/>
      <c r="OLM34" s="535"/>
      <c r="OLN34" s="536"/>
      <c r="OLO34" s="532"/>
      <c r="OLP34" s="530"/>
      <c r="OLQ34" s="530"/>
      <c r="OLR34" s="531"/>
      <c r="OLS34" s="532"/>
      <c r="OLT34" s="533"/>
      <c r="OLU34" s="534"/>
      <c r="OLV34" s="535"/>
      <c r="OLW34" s="536"/>
      <c r="OLX34" s="532"/>
      <c r="OLY34" s="530"/>
      <c r="OLZ34" s="530"/>
      <c r="OMA34" s="531"/>
      <c r="OMB34" s="532"/>
      <c r="OMC34" s="533"/>
      <c r="OMD34" s="534"/>
      <c r="OME34" s="535"/>
      <c r="OMF34" s="536"/>
      <c r="OMG34" s="532"/>
      <c r="OMH34" s="530"/>
      <c r="OMI34" s="530"/>
      <c r="OMJ34" s="531"/>
      <c r="OMK34" s="532"/>
      <c r="OML34" s="533"/>
      <c r="OMM34" s="534"/>
      <c r="OMN34" s="535"/>
      <c r="OMO34" s="536"/>
      <c r="OMP34" s="532"/>
      <c r="OMQ34" s="530"/>
      <c r="OMR34" s="530"/>
      <c r="OMS34" s="531"/>
      <c r="OMT34" s="532"/>
      <c r="OMU34" s="533"/>
      <c r="OMV34" s="534"/>
      <c r="OMW34" s="535"/>
      <c r="OMX34" s="536"/>
      <c r="OMY34" s="532"/>
      <c r="OMZ34" s="530"/>
      <c r="ONA34" s="530"/>
      <c r="ONB34" s="531"/>
      <c r="ONC34" s="532"/>
      <c r="OND34" s="533"/>
      <c r="ONE34" s="534"/>
      <c r="ONF34" s="535"/>
      <c r="ONG34" s="536"/>
      <c r="ONH34" s="532"/>
      <c r="ONI34" s="530"/>
      <c r="ONJ34" s="530"/>
      <c r="ONK34" s="531"/>
      <c r="ONL34" s="532"/>
      <c r="ONM34" s="533"/>
      <c r="ONN34" s="534"/>
      <c r="ONO34" s="535"/>
      <c r="ONP34" s="536"/>
      <c r="ONQ34" s="532"/>
      <c r="ONR34" s="530"/>
      <c r="ONS34" s="530"/>
      <c r="ONT34" s="531"/>
      <c r="ONU34" s="532"/>
      <c r="ONV34" s="533"/>
      <c r="ONW34" s="534"/>
      <c r="ONX34" s="535"/>
      <c r="ONY34" s="536"/>
      <c r="ONZ34" s="532"/>
      <c r="OOA34" s="530"/>
      <c r="OOB34" s="530"/>
      <c r="OOC34" s="531"/>
      <c r="OOD34" s="532"/>
      <c r="OOE34" s="533"/>
      <c r="OOF34" s="534"/>
      <c r="OOG34" s="535"/>
      <c r="OOH34" s="536"/>
      <c r="OOI34" s="532"/>
      <c r="OOJ34" s="530"/>
      <c r="OOK34" s="530"/>
      <c r="OOL34" s="531"/>
      <c r="OOM34" s="532"/>
      <c r="OON34" s="533"/>
      <c r="OOO34" s="534"/>
      <c r="OOP34" s="535"/>
      <c r="OOQ34" s="536"/>
      <c r="OOR34" s="532"/>
      <c r="OOS34" s="530"/>
      <c r="OOT34" s="530"/>
      <c r="OOU34" s="531"/>
      <c r="OOV34" s="532"/>
      <c r="OOW34" s="533"/>
      <c r="OOX34" s="534"/>
      <c r="OOY34" s="535"/>
      <c r="OOZ34" s="536"/>
      <c r="OPA34" s="532"/>
      <c r="OPB34" s="530"/>
      <c r="OPC34" s="530"/>
      <c r="OPD34" s="531"/>
      <c r="OPE34" s="532"/>
      <c r="OPF34" s="533"/>
      <c r="OPG34" s="534"/>
      <c r="OPH34" s="535"/>
      <c r="OPI34" s="536"/>
      <c r="OPJ34" s="532"/>
      <c r="OPK34" s="530"/>
      <c r="OPL34" s="530"/>
      <c r="OPM34" s="531"/>
      <c r="OPN34" s="532"/>
      <c r="OPO34" s="533"/>
      <c r="OPP34" s="534"/>
      <c r="OPQ34" s="535"/>
      <c r="OPR34" s="536"/>
      <c r="OPS34" s="532"/>
      <c r="OPT34" s="530"/>
      <c r="OPU34" s="530"/>
      <c r="OPV34" s="531"/>
      <c r="OPW34" s="532"/>
      <c r="OPX34" s="533"/>
      <c r="OPY34" s="534"/>
      <c r="OPZ34" s="535"/>
      <c r="OQA34" s="536"/>
      <c r="OQB34" s="532"/>
      <c r="OQC34" s="530"/>
      <c r="OQD34" s="530"/>
      <c r="OQE34" s="531"/>
      <c r="OQF34" s="532"/>
      <c r="OQG34" s="533"/>
      <c r="OQH34" s="534"/>
      <c r="OQI34" s="535"/>
      <c r="OQJ34" s="536"/>
      <c r="OQK34" s="532"/>
      <c r="OQL34" s="530"/>
      <c r="OQM34" s="530"/>
      <c r="OQN34" s="531"/>
      <c r="OQO34" s="532"/>
      <c r="OQP34" s="533"/>
      <c r="OQQ34" s="534"/>
      <c r="OQR34" s="535"/>
      <c r="OQS34" s="536"/>
      <c r="OQT34" s="532"/>
      <c r="OQU34" s="530"/>
      <c r="OQV34" s="530"/>
      <c r="OQW34" s="531"/>
      <c r="OQX34" s="532"/>
      <c r="OQY34" s="533"/>
      <c r="OQZ34" s="534"/>
      <c r="ORA34" s="535"/>
      <c r="ORB34" s="536"/>
      <c r="ORC34" s="532"/>
      <c r="ORD34" s="530"/>
      <c r="ORE34" s="530"/>
      <c r="ORF34" s="531"/>
      <c r="ORG34" s="532"/>
      <c r="ORH34" s="533"/>
      <c r="ORI34" s="534"/>
      <c r="ORJ34" s="535"/>
      <c r="ORK34" s="536"/>
      <c r="ORL34" s="532"/>
      <c r="ORM34" s="530"/>
      <c r="ORN34" s="530"/>
      <c r="ORO34" s="531"/>
      <c r="ORP34" s="532"/>
      <c r="ORQ34" s="533"/>
      <c r="ORR34" s="534"/>
      <c r="ORS34" s="535"/>
      <c r="ORT34" s="536"/>
      <c r="ORU34" s="532"/>
      <c r="ORV34" s="530"/>
      <c r="ORW34" s="530"/>
      <c r="ORX34" s="531"/>
      <c r="ORY34" s="532"/>
      <c r="ORZ34" s="533"/>
      <c r="OSA34" s="534"/>
      <c r="OSB34" s="535"/>
      <c r="OSC34" s="536"/>
      <c r="OSD34" s="532"/>
      <c r="OSE34" s="530"/>
      <c r="OSF34" s="530"/>
      <c r="OSG34" s="531"/>
      <c r="OSH34" s="532"/>
      <c r="OSI34" s="533"/>
      <c r="OSJ34" s="534"/>
      <c r="OSK34" s="535"/>
      <c r="OSL34" s="536"/>
      <c r="OSM34" s="532"/>
      <c r="OSN34" s="530"/>
      <c r="OSO34" s="530"/>
      <c r="OSP34" s="531"/>
      <c r="OSQ34" s="532"/>
      <c r="OSR34" s="533"/>
      <c r="OSS34" s="534"/>
      <c r="OST34" s="535"/>
      <c r="OSU34" s="536"/>
      <c r="OSV34" s="532"/>
      <c r="OSW34" s="530"/>
      <c r="OSX34" s="530"/>
      <c r="OSY34" s="531"/>
      <c r="OSZ34" s="532"/>
      <c r="OTA34" s="533"/>
      <c r="OTB34" s="534"/>
      <c r="OTC34" s="535"/>
      <c r="OTD34" s="536"/>
      <c r="OTE34" s="532"/>
      <c r="OTF34" s="530"/>
      <c r="OTG34" s="530"/>
      <c r="OTH34" s="531"/>
      <c r="OTI34" s="532"/>
      <c r="OTJ34" s="533"/>
      <c r="OTK34" s="534"/>
      <c r="OTL34" s="535"/>
      <c r="OTM34" s="536"/>
      <c r="OTN34" s="532"/>
      <c r="OTO34" s="530"/>
      <c r="OTP34" s="530"/>
      <c r="OTQ34" s="531"/>
      <c r="OTR34" s="532"/>
      <c r="OTS34" s="533"/>
      <c r="OTT34" s="534"/>
      <c r="OTU34" s="535"/>
      <c r="OTV34" s="536"/>
      <c r="OTW34" s="532"/>
      <c r="OTX34" s="530"/>
      <c r="OTY34" s="530"/>
      <c r="OTZ34" s="531"/>
      <c r="OUA34" s="532"/>
      <c r="OUB34" s="533"/>
      <c r="OUC34" s="534"/>
      <c r="OUD34" s="535"/>
      <c r="OUE34" s="536"/>
      <c r="OUF34" s="532"/>
      <c r="OUG34" s="530"/>
      <c r="OUH34" s="530"/>
      <c r="OUI34" s="531"/>
      <c r="OUJ34" s="532"/>
      <c r="OUK34" s="533"/>
      <c r="OUL34" s="534"/>
      <c r="OUM34" s="535"/>
      <c r="OUN34" s="536"/>
      <c r="OUO34" s="532"/>
      <c r="OUP34" s="530"/>
      <c r="OUQ34" s="530"/>
      <c r="OUR34" s="531"/>
      <c r="OUS34" s="532"/>
      <c r="OUT34" s="533"/>
      <c r="OUU34" s="534"/>
      <c r="OUV34" s="535"/>
      <c r="OUW34" s="536"/>
      <c r="OUX34" s="532"/>
      <c r="OUY34" s="530"/>
      <c r="OUZ34" s="530"/>
      <c r="OVA34" s="531"/>
      <c r="OVB34" s="532"/>
      <c r="OVC34" s="533"/>
      <c r="OVD34" s="534"/>
      <c r="OVE34" s="535"/>
      <c r="OVF34" s="536"/>
      <c r="OVG34" s="532"/>
      <c r="OVH34" s="530"/>
      <c r="OVI34" s="530"/>
      <c r="OVJ34" s="531"/>
      <c r="OVK34" s="532"/>
      <c r="OVL34" s="533"/>
      <c r="OVM34" s="534"/>
      <c r="OVN34" s="535"/>
      <c r="OVO34" s="536"/>
      <c r="OVP34" s="532"/>
      <c r="OVQ34" s="530"/>
      <c r="OVR34" s="530"/>
      <c r="OVS34" s="531"/>
      <c r="OVT34" s="532"/>
      <c r="OVU34" s="533"/>
      <c r="OVV34" s="534"/>
      <c r="OVW34" s="535"/>
      <c r="OVX34" s="536"/>
      <c r="OVY34" s="532"/>
      <c r="OVZ34" s="530"/>
      <c r="OWA34" s="530"/>
      <c r="OWB34" s="531"/>
      <c r="OWC34" s="532"/>
      <c r="OWD34" s="533"/>
      <c r="OWE34" s="534"/>
      <c r="OWF34" s="535"/>
      <c r="OWG34" s="536"/>
      <c r="OWH34" s="532"/>
      <c r="OWI34" s="530"/>
      <c r="OWJ34" s="530"/>
      <c r="OWK34" s="531"/>
      <c r="OWL34" s="532"/>
      <c r="OWM34" s="533"/>
      <c r="OWN34" s="534"/>
      <c r="OWO34" s="535"/>
      <c r="OWP34" s="536"/>
      <c r="OWQ34" s="532"/>
      <c r="OWR34" s="530"/>
      <c r="OWS34" s="530"/>
      <c r="OWT34" s="531"/>
      <c r="OWU34" s="532"/>
      <c r="OWV34" s="533"/>
      <c r="OWW34" s="534"/>
      <c r="OWX34" s="535"/>
      <c r="OWY34" s="536"/>
      <c r="OWZ34" s="532"/>
      <c r="OXA34" s="530"/>
      <c r="OXB34" s="530"/>
      <c r="OXC34" s="531"/>
      <c r="OXD34" s="532"/>
      <c r="OXE34" s="533"/>
      <c r="OXF34" s="534"/>
      <c r="OXG34" s="535"/>
      <c r="OXH34" s="536"/>
      <c r="OXI34" s="532"/>
      <c r="OXJ34" s="530"/>
      <c r="OXK34" s="530"/>
      <c r="OXL34" s="531"/>
      <c r="OXM34" s="532"/>
      <c r="OXN34" s="533"/>
      <c r="OXO34" s="534"/>
      <c r="OXP34" s="535"/>
      <c r="OXQ34" s="536"/>
      <c r="OXR34" s="532"/>
      <c r="OXS34" s="530"/>
      <c r="OXT34" s="530"/>
      <c r="OXU34" s="531"/>
      <c r="OXV34" s="532"/>
      <c r="OXW34" s="533"/>
      <c r="OXX34" s="534"/>
      <c r="OXY34" s="535"/>
      <c r="OXZ34" s="536"/>
      <c r="OYA34" s="532"/>
      <c r="OYB34" s="530"/>
      <c r="OYC34" s="530"/>
      <c r="OYD34" s="531"/>
      <c r="OYE34" s="532"/>
      <c r="OYF34" s="533"/>
      <c r="OYG34" s="534"/>
      <c r="OYH34" s="535"/>
      <c r="OYI34" s="536"/>
      <c r="OYJ34" s="532"/>
      <c r="OYK34" s="530"/>
      <c r="OYL34" s="530"/>
      <c r="OYM34" s="531"/>
      <c r="OYN34" s="532"/>
      <c r="OYO34" s="533"/>
      <c r="OYP34" s="534"/>
      <c r="OYQ34" s="535"/>
      <c r="OYR34" s="536"/>
      <c r="OYS34" s="532"/>
      <c r="OYT34" s="530"/>
      <c r="OYU34" s="530"/>
      <c r="OYV34" s="531"/>
      <c r="OYW34" s="532"/>
      <c r="OYX34" s="533"/>
      <c r="OYY34" s="534"/>
      <c r="OYZ34" s="535"/>
      <c r="OZA34" s="536"/>
      <c r="OZB34" s="532"/>
      <c r="OZC34" s="530"/>
      <c r="OZD34" s="530"/>
      <c r="OZE34" s="531"/>
      <c r="OZF34" s="532"/>
      <c r="OZG34" s="533"/>
      <c r="OZH34" s="534"/>
      <c r="OZI34" s="535"/>
      <c r="OZJ34" s="536"/>
      <c r="OZK34" s="532"/>
      <c r="OZL34" s="530"/>
      <c r="OZM34" s="530"/>
      <c r="OZN34" s="531"/>
      <c r="OZO34" s="532"/>
      <c r="OZP34" s="533"/>
      <c r="OZQ34" s="534"/>
      <c r="OZR34" s="535"/>
      <c r="OZS34" s="536"/>
      <c r="OZT34" s="532"/>
      <c r="OZU34" s="530"/>
      <c r="OZV34" s="530"/>
      <c r="OZW34" s="531"/>
      <c r="OZX34" s="532"/>
      <c r="OZY34" s="533"/>
      <c r="OZZ34" s="534"/>
      <c r="PAA34" s="535"/>
      <c r="PAB34" s="536"/>
      <c r="PAC34" s="532"/>
      <c r="PAD34" s="530"/>
      <c r="PAE34" s="530"/>
      <c r="PAF34" s="531"/>
      <c r="PAG34" s="532"/>
      <c r="PAH34" s="533"/>
      <c r="PAI34" s="534"/>
      <c r="PAJ34" s="535"/>
      <c r="PAK34" s="536"/>
      <c r="PAL34" s="532"/>
      <c r="PAM34" s="530"/>
      <c r="PAN34" s="530"/>
      <c r="PAO34" s="531"/>
      <c r="PAP34" s="532"/>
      <c r="PAQ34" s="533"/>
      <c r="PAR34" s="534"/>
      <c r="PAS34" s="535"/>
      <c r="PAT34" s="536"/>
      <c r="PAU34" s="532"/>
      <c r="PAV34" s="530"/>
      <c r="PAW34" s="530"/>
      <c r="PAX34" s="531"/>
      <c r="PAY34" s="532"/>
      <c r="PAZ34" s="533"/>
      <c r="PBA34" s="534"/>
      <c r="PBB34" s="535"/>
      <c r="PBC34" s="536"/>
      <c r="PBD34" s="532"/>
      <c r="PBE34" s="530"/>
      <c r="PBF34" s="530"/>
      <c r="PBG34" s="531"/>
      <c r="PBH34" s="532"/>
      <c r="PBI34" s="533"/>
      <c r="PBJ34" s="534"/>
      <c r="PBK34" s="535"/>
      <c r="PBL34" s="536"/>
      <c r="PBM34" s="532"/>
      <c r="PBN34" s="530"/>
      <c r="PBO34" s="530"/>
      <c r="PBP34" s="531"/>
      <c r="PBQ34" s="532"/>
      <c r="PBR34" s="533"/>
      <c r="PBS34" s="534"/>
      <c r="PBT34" s="535"/>
      <c r="PBU34" s="536"/>
      <c r="PBV34" s="532"/>
      <c r="PBW34" s="530"/>
      <c r="PBX34" s="530"/>
      <c r="PBY34" s="531"/>
      <c r="PBZ34" s="532"/>
      <c r="PCA34" s="533"/>
      <c r="PCB34" s="534"/>
      <c r="PCC34" s="535"/>
      <c r="PCD34" s="536"/>
      <c r="PCE34" s="532"/>
      <c r="PCF34" s="530"/>
      <c r="PCG34" s="530"/>
      <c r="PCH34" s="531"/>
      <c r="PCI34" s="532"/>
      <c r="PCJ34" s="533"/>
      <c r="PCK34" s="534"/>
      <c r="PCL34" s="535"/>
      <c r="PCM34" s="536"/>
      <c r="PCN34" s="532"/>
      <c r="PCO34" s="530"/>
      <c r="PCP34" s="530"/>
      <c r="PCQ34" s="531"/>
      <c r="PCR34" s="532"/>
      <c r="PCS34" s="533"/>
      <c r="PCT34" s="534"/>
      <c r="PCU34" s="535"/>
      <c r="PCV34" s="536"/>
      <c r="PCW34" s="532"/>
      <c r="PCX34" s="530"/>
      <c r="PCY34" s="530"/>
      <c r="PCZ34" s="531"/>
      <c r="PDA34" s="532"/>
      <c r="PDB34" s="533"/>
      <c r="PDC34" s="534"/>
      <c r="PDD34" s="535"/>
      <c r="PDE34" s="536"/>
      <c r="PDF34" s="532"/>
      <c r="PDG34" s="530"/>
      <c r="PDH34" s="530"/>
      <c r="PDI34" s="531"/>
      <c r="PDJ34" s="532"/>
      <c r="PDK34" s="533"/>
      <c r="PDL34" s="534"/>
      <c r="PDM34" s="535"/>
      <c r="PDN34" s="536"/>
      <c r="PDO34" s="532"/>
      <c r="PDP34" s="530"/>
      <c r="PDQ34" s="530"/>
      <c r="PDR34" s="531"/>
      <c r="PDS34" s="532"/>
      <c r="PDT34" s="533"/>
      <c r="PDU34" s="534"/>
      <c r="PDV34" s="535"/>
      <c r="PDW34" s="536"/>
      <c r="PDX34" s="532"/>
      <c r="PDY34" s="530"/>
      <c r="PDZ34" s="530"/>
      <c r="PEA34" s="531"/>
      <c r="PEB34" s="532"/>
      <c r="PEC34" s="533"/>
      <c r="PED34" s="534"/>
      <c r="PEE34" s="535"/>
      <c r="PEF34" s="536"/>
      <c r="PEG34" s="532"/>
      <c r="PEH34" s="530"/>
      <c r="PEI34" s="530"/>
      <c r="PEJ34" s="531"/>
      <c r="PEK34" s="532"/>
      <c r="PEL34" s="533"/>
      <c r="PEM34" s="534"/>
      <c r="PEN34" s="535"/>
      <c r="PEO34" s="536"/>
      <c r="PEP34" s="532"/>
      <c r="PEQ34" s="530"/>
      <c r="PER34" s="530"/>
      <c r="PES34" s="531"/>
      <c r="PET34" s="532"/>
      <c r="PEU34" s="533"/>
      <c r="PEV34" s="534"/>
      <c r="PEW34" s="535"/>
      <c r="PEX34" s="536"/>
      <c r="PEY34" s="532"/>
      <c r="PEZ34" s="530"/>
      <c r="PFA34" s="530"/>
      <c r="PFB34" s="531"/>
      <c r="PFC34" s="532"/>
      <c r="PFD34" s="533"/>
      <c r="PFE34" s="534"/>
      <c r="PFF34" s="535"/>
      <c r="PFG34" s="536"/>
      <c r="PFH34" s="532"/>
      <c r="PFI34" s="530"/>
      <c r="PFJ34" s="530"/>
      <c r="PFK34" s="531"/>
      <c r="PFL34" s="532"/>
      <c r="PFM34" s="533"/>
      <c r="PFN34" s="534"/>
      <c r="PFO34" s="535"/>
      <c r="PFP34" s="536"/>
      <c r="PFQ34" s="532"/>
      <c r="PFR34" s="530"/>
      <c r="PFS34" s="530"/>
      <c r="PFT34" s="531"/>
      <c r="PFU34" s="532"/>
      <c r="PFV34" s="533"/>
      <c r="PFW34" s="534"/>
      <c r="PFX34" s="535"/>
      <c r="PFY34" s="536"/>
      <c r="PFZ34" s="532"/>
      <c r="PGA34" s="530"/>
      <c r="PGB34" s="530"/>
      <c r="PGC34" s="531"/>
      <c r="PGD34" s="532"/>
      <c r="PGE34" s="533"/>
      <c r="PGF34" s="534"/>
      <c r="PGG34" s="535"/>
      <c r="PGH34" s="536"/>
      <c r="PGI34" s="532"/>
      <c r="PGJ34" s="530"/>
      <c r="PGK34" s="530"/>
      <c r="PGL34" s="531"/>
      <c r="PGM34" s="532"/>
      <c r="PGN34" s="533"/>
      <c r="PGO34" s="534"/>
      <c r="PGP34" s="535"/>
      <c r="PGQ34" s="536"/>
      <c r="PGR34" s="532"/>
      <c r="PGS34" s="530"/>
      <c r="PGT34" s="530"/>
      <c r="PGU34" s="531"/>
      <c r="PGV34" s="532"/>
      <c r="PGW34" s="533"/>
      <c r="PGX34" s="534"/>
      <c r="PGY34" s="535"/>
      <c r="PGZ34" s="536"/>
      <c r="PHA34" s="532"/>
      <c r="PHB34" s="530"/>
      <c r="PHC34" s="530"/>
      <c r="PHD34" s="531"/>
      <c r="PHE34" s="532"/>
      <c r="PHF34" s="533"/>
      <c r="PHG34" s="534"/>
      <c r="PHH34" s="535"/>
      <c r="PHI34" s="536"/>
      <c r="PHJ34" s="532"/>
      <c r="PHK34" s="530"/>
      <c r="PHL34" s="530"/>
      <c r="PHM34" s="531"/>
      <c r="PHN34" s="532"/>
      <c r="PHO34" s="533"/>
      <c r="PHP34" s="534"/>
      <c r="PHQ34" s="535"/>
      <c r="PHR34" s="536"/>
      <c r="PHS34" s="532"/>
      <c r="PHT34" s="530"/>
      <c r="PHU34" s="530"/>
      <c r="PHV34" s="531"/>
      <c r="PHW34" s="532"/>
      <c r="PHX34" s="533"/>
      <c r="PHY34" s="534"/>
      <c r="PHZ34" s="535"/>
      <c r="PIA34" s="536"/>
      <c r="PIB34" s="532"/>
      <c r="PIC34" s="530"/>
      <c r="PID34" s="530"/>
      <c r="PIE34" s="531"/>
      <c r="PIF34" s="532"/>
      <c r="PIG34" s="533"/>
      <c r="PIH34" s="534"/>
      <c r="PII34" s="535"/>
      <c r="PIJ34" s="536"/>
      <c r="PIK34" s="532"/>
      <c r="PIL34" s="530"/>
      <c r="PIM34" s="530"/>
      <c r="PIN34" s="531"/>
      <c r="PIO34" s="532"/>
      <c r="PIP34" s="533"/>
      <c r="PIQ34" s="534"/>
      <c r="PIR34" s="535"/>
      <c r="PIS34" s="536"/>
      <c r="PIT34" s="532"/>
      <c r="PIU34" s="530"/>
      <c r="PIV34" s="530"/>
      <c r="PIW34" s="531"/>
      <c r="PIX34" s="532"/>
      <c r="PIY34" s="533"/>
      <c r="PIZ34" s="534"/>
      <c r="PJA34" s="535"/>
      <c r="PJB34" s="536"/>
      <c r="PJC34" s="532"/>
      <c r="PJD34" s="530"/>
      <c r="PJE34" s="530"/>
      <c r="PJF34" s="531"/>
      <c r="PJG34" s="532"/>
      <c r="PJH34" s="533"/>
      <c r="PJI34" s="534"/>
      <c r="PJJ34" s="535"/>
      <c r="PJK34" s="536"/>
      <c r="PJL34" s="532"/>
      <c r="PJM34" s="530"/>
      <c r="PJN34" s="530"/>
      <c r="PJO34" s="531"/>
      <c r="PJP34" s="532"/>
      <c r="PJQ34" s="533"/>
      <c r="PJR34" s="534"/>
      <c r="PJS34" s="535"/>
      <c r="PJT34" s="536"/>
      <c r="PJU34" s="532"/>
      <c r="PJV34" s="530"/>
      <c r="PJW34" s="530"/>
      <c r="PJX34" s="531"/>
      <c r="PJY34" s="532"/>
      <c r="PJZ34" s="533"/>
      <c r="PKA34" s="534"/>
      <c r="PKB34" s="535"/>
      <c r="PKC34" s="536"/>
      <c r="PKD34" s="532"/>
      <c r="PKE34" s="530"/>
      <c r="PKF34" s="530"/>
      <c r="PKG34" s="531"/>
      <c r="PKH34" s="532"/>
      <c r="PKI34" s="533"/>
      <c r="PKJ34" s="534"/>
      <c r="PKK34" s="535"/>
      <c r="PKL34" s="536"/>
      <c r="PKM34" s="532"/>
      <c r="PKN34" s="530"/>
      <c r="PKO34" s="530"/>
      <c r="PKP34" s="531"/>
      <c r="PKQ34" s="532"/>
      <c r="PKR34" s="533"/>
      <c r="PKS34" s="534"/>
      <c r="PKT34" s="535"/>
      <c r="PKU34" s="536"/>
      <c r="PKV34" s="532"/>
      <c r="PKW34" s="530"/>
      <c r="PKX34" s="530"/>
      <c r="PKY34" s="531"/>
      <c r="PKZ34" s="532"/>
      <c r="PLA34" s="533"/>
      <c r="PLB34" s="534"/>
      <c r="PLC34" s="535"/>
      <c r="PLD34" s="536"/>
      <c r="PLE34" s="532"/>
      <c r="PLF34" s="530"/>
      <c r="PLG34" s="530"/>
      <c r="PLH34" s="531"/>
      <c r="PLI34" s="532"/>
      <c r="PLJ34" s="533"/>
      <c r="PLK34" s="534"/>
      <c r="PLL34" s="535"/>
      <c r="PLM34" s="536"/>
      <c r="PLN34" s="532"/>
      <c r="PLO34" s="530"/>
      <c r="PLP34" s="530"/>
      <c r="PLQ34" s="531"/>
      <c r="PLR34" s="532"/>
      <c r="PLS34" s="533"/>
      <c r="PLT34" s="534"/>
      <c r="PLU34" s="535"/>
      <c r="PLV34" s="536"/>
      <c r="PLW34" s="532"/>
      <c r="PLX34" s="530"/>
      <c r="PLY34" s="530"/>
      <c r="PLZ34" s="531"/>
      <c r="PMA34" s="532"/>
      <c r="PMB34" s="533"/>
      <c r="PMC34" s="534"/>
      <c r="PMD34" s="535"/>
      <c r="PME34" s="536"/>
      <c r="PMF34" s="532"/>
      <c r="PMG34" s="530"/>
      <c r="PMH34" s="530"/>
      <c r="PMI34" s="531"/>
      <c r="PMJ34" s="532"/>
      <c r="PMK34" s="533"/>
      <c r="PML34" s="534"/>
      <c r="PMM34" s="535"/>
      <c r="PMN34" s="536"/>
      <c r="PMO34" s="532"/>
      <c r="PMP34" s="530"/>
      <c r="PMQ34" s="530"/>
      <c r="PMR34" s="531"/>
      <c r="PMS34" s="532"/>
      <c r="PMT34" s="533"/>
      <c r="PMU34" s="534"/>
      <c r="PMV34" s="535"/>
      <c r="PMW34" s="536"/>
      <c r="PMX34" s="532"/>
      <c r="PMY34" s="530"/>
      <c r="PMZ34" s="530"/>
      <c r="PNA34" s="531"/>
      <c r="PNB34" s="532"/>
      <c r="PNC34" s="533"/>
      <c r="PND34" s="534"/>
      <c r="PNE34" s="535"/>
      <c r="PNF34" s="536"/>
      <c r="PNG34" s="532"/>
      <c r="PNH34" s="530"/>
      <c r="PNI34" s="530"/>
      <c r="PNJ34" s="531"/>
      <c r="PNK34" s="532"/>
      <c r="PNL34" s="533"/>
      <c r="PNM34" s="534"/>
      <c r="PNN34" s="535"/>
      <c r="PNO34" s="536"/>
      <c r="PNP34" s="532"/>
      <c r="PNQ34" s="530"/>
      <c r="PNR34" s="530"/>
      <c r="PNS34" s="531"/>
      <c r="PNT34" s="532"/>
      <c r="PNU34" s="533"/>
      <c r="PNV34" s="534"/>
      <c r="PNW34" s="535"/>
      <c r="PNX34" s="536"/>
      <c r="PNY34" s="532"/>
      <c r="PNZ34" s="530"/>
      <c r="POA34" s="530"/>
      <c r="POB34" s="531"/>
      <c r="POC34" s="532"/>
      <c r="POD34" s="533"/>
      <c r="POE34" s="534"/>
      <c r="POF34" s="535"/>
      <c r="POG34" s="536"/>
      <c r="POH34" s="532"/>
      <c r="POI34" s="530"/>
      <c r="POJ34" s="530"/>
      <c r="POK34" s="531"/>
      <c r="POL34" s="532"/>
      <c r="POM34" s="533"/>
      <c r="PON34" s="534"/>
      <c r="POO34" s="535"/>
      <c r="POP34" s="536"/>
      <c r="POQ34" s="532"/>
      <c r="POR34" s="530"/>
      <c r="POS34" s="530"/>
      <c r="POT34" s="531"/>
      <c r="POU34" s="532"/>
      <c r="POV34" s="533"/>
      <c r="POW34" s="534"/>
      <c r="POX34" s="535"/>
      <c r="POY34" s="536"/>
      <c r="POZ34" s="532"/>
      <c r="PPA34" s="530"/>
      <c r="PPB34" s="530"/>
      <c r="PPC34" s="531"/>
      <c r="PPD34" s="532"/>
      <c r="PPE34" s="533"/>
      <c r="PPF34" s="534"/>
      <c r="PPG34" s="535"/>
      <c r="PPH34" s="536"/>
      <c r="PPI34" s="532"/>
      <c r="PPJ34" s="530"/>
      <c r="PPK34" s="530"/>
      <c r="PPL34" s="531"/>
      <c r="PPM34" s="532"/>
      <c r="PPN34" s="533"/>
      <c r="PPO34" s="534"/>
      <c r="PPP34" s="535"/>
      <c r="PPQ34" s="536"/>
      <c r="PPR34" s="532"/>
      <c r="PPS34" s="530"/>
      <c r="PPT34" s="530"/>
      <c r="PPU34" s="531"/>
      <c r="PPV34" s="532"/>
      <c r="PPW34" s="533"/>
      <c r="PPX34" s="534"/>
      <c r="PPY34" s="535"/>
      <c r="PPZ34" s="536"/>
      <c r="PQA34" s="532"/>
      <c r="PQB34" s="530"/>
      <c r="PQC34" s="530"/>
      <c r="PQD34" s="531"/>
      <c r="PQE34" s="532"/>
      <c r="PQF34" s="533"/>
      <c r="PQG34" s="534"/>
      <c r="PQH34" s="535"/>
      <c r="PQI34" s="536"/>
      <c r="PQJ34" s="532"/>
      <c r="PQK34" s="530"/>
      <c r="PQL34" s="530"/>
      <c r="PQM34" s="531"/>
      <c r="PQN34" s="532"/>
      <c r="PQO34" s="533"/>
      <c r="PQP34" s="534"/>
      <c r="PQQ34" s="535"/>
      <c r="PQR34" s="536"/>
      <c r="PQS34" s="532"/>
      <c r="PQT34" s="530"/>
      <c r="PQU34" s="530"/>
      <c r="PQV34" s="531"/>
      <c r="PQW34" s="532"/>
      <c r="PQX34" s="533"/>
      <c r="PQY34" s="534"/>
      <c r="PQZ34" s="535"/>
      <c r="PRA34" s="536"/>
      <c r="PRB34" s="532"/>
      <c r="PRC34" s="530"/>
      <c r="PRD34" s="530"/>
      <c r="PRE34" s="531"/>
      <c r="PRF34" s="532"/>
      <c r="PRG34" s="533"/>
      <c r="PRH34" s="534"/>
      <c r="PRI34" s="535"/>
      <c r="PRJ34" s="536"/>
      <c r="PRK34" s="532"/>
      <c r="PRL34" s="530"/>
      <c r="PRM34" s="530"/>
      <c r="PRN34" s="531"/>
      <c r="PRO34" s="532"/>
      <c r="PRP34" s="533"/>
      <c r="PRQ34" s="534"/>
      <c r="PRR34" s="535"/>
      <c r="PRS34" s="536"/>
      <c r="PRT34" s="532"/>
      <c r="PRU34" s="530"/>
      <c r="PRV34" s="530"/>
      <c r="PRW34" s="531"/>
      <c r="PRX34" s="532"/>
      <c r="PRY34" s="533"/>
      <c r="PRZ34" s="534"/>
      <c r="PSA34" s="535"/>
      <c r="PSB34" s="536"/>
      <c r="PSC34" s="532"/>
      <c r="PSD34" s="530"/>
      <c r="PSE34" s="530"/>
      <c r="PSF34" s="531"/>
      <c r="PSG34" s="532"/>
      <c r="PSH34" s="533"/>
      <c r="PSI34" s="534"/>
      <c r="PSJ34" s="535"/>
      <c r="PSK34" s="536"/>
      <c r="PSL34" s="532"/>
      <c r="PSM34" s="530"/>
      <c r="PSN34" s="530"/>
      <c r="PSO34" s="531"/>
      <c r="PSP34" s="532"/>
      <c r="PSQ34" s="533"/>
      <c r="PSR34" s="534"/>
      <c r="PSS34" s="535"/>
      <c r="PST34" s="536"/>
      <c r="PSU34" s="532"/>
      <c r="PSV34" s="530"/>
      <c r="PSW34" s="530"/>
      <c r="PSX34" s="531"/>
      <c r="PSY34" s="532"/>
      <c r="PSZ34" s="533"/>
      <c r="PTA34" s="534"/>
      <c r="PTB34" s="535"/>
      <c r="PTC34" s="536"/>
      <c r="PTD34" s="532"/>
      <c r="PTE34" s="530"/>
      <c r="PTF34" s="530"/>
      <c r="PTG34" s="531"/>
      <c r="PTH34" s="532"/>
      <c r="PTI34" s="533"/>
      <c r="PTJ34" s="534"/>
      <c r="PTK34" s="535"/>
      <c r="PTL34" s="536"/>
      <c r="PTM34" s="532"/>
      <c r="PTN34" s="530"/>
      <c r="PTO34" s="530"/>
      <c r="PTP34" s="531"/>
      <c r="PTQ34" s="532"/>
      <c r="PTR34" s="533"/>
      <c r="PTS34" s="534"/>
      <c r="PTT34" s="535"/>
      <c r="PTU34" s="536"/>
      <c r="PTV34" s="532"/>
      <c r="PTW34" s="530"/>
      <c r="PTX34" s="530"/>
      <c r="PTY34" s="531"/>
      <c r="PTZ34" s="532"/>
      <c r="PUA34" s="533"/>
      <c r="PUB34" s="534"/>
      <c r="PUC34" s="535"/>
      <c r="PUD34" s="536"/>
      <c r="PUE34" s="532"/>
      <c r="PUF34" s="530"/>
      <c r="PUG34" s="530"/>
      <c r="PUH34" s="531"/>
      <c r="PUI34" s="532"/>
      <c r="PUJ34" s="533"/>
      <c r="PUK34" s="534"/>
      <c r="PUL34" s="535"/>
      <c r="PUM34" s="536"/>
      <c r="PUN34" s="532"/>
      <c r="PUO34" s="530"/>
      <c r="PUP34" s="530"/>
      <c r="PUQ34" s="531"/>
      <c r="PUR34" s="532"/>
      <c r="PUS34" s="533"/>
      <c r="PUT34" s="534"/>
      <c r="PUU34" s="535"/>
      <c r="PUV34" s="536"/>
      <c r="PUW34" s="532"/>
      <c r="PUX34" s="530"/>
      <c r="PUY34" s="530"/>
      <c r="PUZ34" s="531"/>
      <c r="PVA34" s="532"/>
      <c r="PVB34" s="533"/>
      <c r="PVC34" s="534"/>
      <c r="PVD34" s="535"/>
      <c r="PVE34" s="536"/>
      <c r="PVF34" s="532"/>
      <c r="PVG34" s="530"/>
      <c r="PVH34" s="530"/>
      <c r="PVI34" s="531"/>
      <c r="PVJ34" s="532"/>
      <c r="PVK34" s="533"/>
      <c r="PVL34" s="534"/>
      <c r="PVM34" s="535"/>
      <c r="PVN34" s="536"/>
      <c r="PVO34" s="532"/>
      <c r="PVP34" s="530"/>
      <c r="PVQ34" s="530"/>
      <c r="PVR34" s="531"/>
      <c r="PVS34" s="532"/>
      <c r="PVT34" s="533"/>
      <c r="PVU34" s="534"/>
      <c r="PVV34" s="535"/>
      <c r="PVW34" s="536"/>
      <c r="PVX34" s="532"/>
      <c r="PVY34" s="530"/>
      <c r="PVZ34" s="530"/>
      <c r="PWA34" s="531"/>
      <c r="PWB34" s="532"/>
      <c r="PWC34" s="533"/>
      <c r="PWD34" s="534"/>
      <c r="PWE34" s="535"/>
      <c r="PWF34" s="536"/>
      <c r="PWG34" s="532"/>
      <c r="PWH34" s="530"/>
      <c r="PWI34" s="530"/>
      <c r="PWJ34" s="531"/>
      <c r="PWK34" s="532"/>
      <c r="PWL34" s="533"/>
      <c r="PWM34" s="534"/>
      <c r="PWN34" s="535"/>
      <c r="PWO34" s="536"/>
      <c r="PWP34" s="532"/>
      <c r="PWQ34" s="530"/>
      <c r="PWR34" s="530"/>
      <c r="PWS34" s="531"/>
      <c r="PWT34" s="532"/>
      <c r="PWU34" s="533"/>
      <c r="PWV34" s="534"/>
      <c r="PWW34" s="535"/>
      <c r="PWX34" s="536"/>
      <c r="PWY34" s="532"/>
      <c r="PWZ34" s="530"/>
      <c r="PXA34" s="530"/>
      <c r="PXB34" s="531"/>
      <c r="PXC34" s="532"/>
      <c r="PXD34" s="533"/>
      <c r="PXE34" s="534"/>
      <c r="PXF34" s="535"/>
      <c r="PXG34" s="536"/>
      <c r="PXH34" s="532"/>
      <c r="PXI34" s="530"/>
      <c r="PXJ34" s="530"/>
      <c r="PXK34" s="531"/>
      <c r="PXL34" s="532"/>
      <c r="PXM34" s="533"/>
      <c r="PXN34" s="534"/>
      <c r="PXO34" s="535"/>
      <c r="PXP34" s="536"/>
      <c r="PXQ34" s="532"/>
      <c r="PXR34" s="530"/>
      <c r="PXS34" s="530"/>
      <c r="PXT34" s="531"/>
      <c r="PXU34" s="532"/>
      <c r="PXV34" s="533"/>
      <c r="PXW34" s="534"/>
      <c r="PXX34" s="535"/>
      <c r="PXY34" s="536"/>
      <c r="PXZ34" s="532"/>
      <c r="PYA34" s="530"/>
      <c r="PYB34" s="530"/>
      <c r="PYC34" s="531"/>
      <c r="PYD34" s="532"/>
      <c r="PYE34" s="533"/>
      <c r="PYF34" s="534"/>
      <c r="PYG34" s="535"/>
      <c r="PYH34" s="536"/>
      <c r="PYI34" s="532"/>
      <c r="PYJ34" s="530"/>
      <c r="PYK34" s="530"/>
      <c r="PYL34" s="531"/>
      <c r="PYM34" s="532"/>
      <c r="PYN34" s="533"/>
      <c r="PYO34" s="534"/>
      <c r="PYP34" s="535"/>
      <c r="PYQ34" s="536"/>
      <c r="PYR34" s="532"/>
      <c r="PYS34" s="530"/>
      <c r="PYT34" s="530"/>
      <c r="PYU34" s="531"/>
      <c r="PYV34" s="532"/>
      <c r="PYW34" s="533"/>
      <c r="PYX34" s="534"/>
      <c r="PYY34" s="535"/>
      <c r="PYZ34" s="536"/>
      <c r="PZA34" s="532"/>
      <c r="PZB34" s="530"/>
      <c r="PZC34" s="530"/>
      <c r="PZD34" s="531"/>
      <c r="PZE34" s="532"/>
      <c r="PZF34" s="533"/>
      <c r="PZG34" s="534"/>
      <c r="PZH34" s="535"/>
      <c r="PZI34" s="536"/>
      <c r="PZJ34" s="532"/>
      <c r="PZK34" s="530"/>
      <c r="PZL34" s="530"/>
      <c r="PZM34" s="531"/>
      <c r="PZN34" s="532"/>
      <c r="PZO34" s="533"/>
      <c r="PZP34" s="534"/>
      <c r="PZQ34" s="535"/>
      <c r="PZR34" s="536"/>
      <c r="PZS34" s="532"/>
      <c r="PZT34" s="530"/>
      <c r="PZU34" s="530"/>
      <c r="PZV34" s="531"/>
      <c r="PZW34" s="532"/>
      <c r="PZX34" s="533"/>
      <c r="PZY34" s="534"/>
      <c r="PZZ34" s="535"/>
      <c r="QAA34" s="536"/>
      <c r="QAB34" s="532"/>
      <c r="QAC34" s="530"/>
      <c r="QAD34" s="530"/>
      <c r="QAE34" s="531"/>
      <c r="QAF34" s="532"/>
      <c r="QAG34" s="533"/>
      <c r="QAH34" s="534"/>
      <c r="QAI34" s="535"/>
      <c r="QAJ34" s="536"/>
      <c r="QAK34" s="532"/>
      <c r="QAL34" s="530"/>
      <c r="QAM34" s="530"/>
      <c r="QAN34" s="531"/>
      <c r="QAO34" s="532"/>
      <c r="QAP34" s="533"/>
      <c r="QAQ34" s="534"/>
      <c r="QAR34" s="535"/>
      <c r="QAS34" s="536"/>
      <c r="QAT34" s="532"/>
      <c r="QAU34" s="530"/>
      <c r="QAV34" s="530"/>
      <c r="QAW34" s="531"/>
      <c r="QAX34" s="532"/>
      <c r="QAY34" s="533"/>
      <c r="QAZ34" s="534"/>
      <c r="QBA34" s="535"/>
      <c r="QBB34" s="536"/>
      <c r="QBC34" s="532"/>
      <c r="QBD34" s="530"/>
      <c r="QBE34" s="530"/>
      <c r="QBF34" s="531"/>
      <c r="QBG34" s="532"/>
      <c r="QBH34" s="533"/>
      <c r="QBI34" s="534"/>
      <c r="QBJ34" s="535"/>
      <c r="QBK34" s="536"/>
      <c r="QBL34" s="532"/>
      <c r="QBM34" s="530"/>
      <c r="QBN34" s="530"/>
      <c r="QBO34" s="531"/>
      <c r="QBP34" s="532"/>
      <c r="QBQ34" s="533"/>
      <c r="QBR34" s="534"/>
      <c r="QBS34" s="535"/>
      <c r="QBT34" s="536"/>
      <c r="QBU34" s="532"/>
      <c r="QBV34" s="530"/>
      <c r="QBW34" s="530"/>
      <c r="QBX34" s="531"/>
      <c r="QBY34" s="532"/>
      <c r="QBZ34" s="533"/>
      <c r="QCA34" s="534"/>
      <c r="QCB34" s="535"/>
      <c r="QCC34" s="536"/>
      <c r="QCD34" s="532"/>
      <c r="QCE34" s="530"/>
      <c r="QCF34" s="530"/>
      <c r="QCG34" s="531"/>
      <c r="QCH34" s="532"/>
      <c r="QCI34" s="533"/>
      <c r="QCJ34" s="534"/>
      <c r="QCK34" s="535"/>
      <c r="QCL34" s="536"/>
      <c r="QCM34" s="532"/>
      <c r="QCN34" s="530"/>
      <c r="QCO34" s="530"/>
      <c r="QCP34" s="531"/>
      <c r="QCQ34" s="532"/>
      <c r="QCR34" s="533"/>
      <c r="QCS34" s="534"/>
      <c r="QCT34" s="535"/>
      <c r="QCU34" s="536"/>
      <c r="QCV34" s="532"/>
      <c r="QCW34" s="530"/>
      <c r="QCX34" s="530"/>
      <c r="QCY34" s="531"/>
      <c r="QCZ34" s="532"/>
      <c r="QDA34" s="533"/>
      <c r="QDB34" s="534"/>
      <c r="QDC34" s="535"/>
      <c r="QDD34" s="536"/>
      <c r="QDE34" s="532"/>
      <c r="QDF34" s="530"/>
      <c r="QDG34" s="530"/>
      <c r="QDH34" s="531"/>
      <c r="QDI34" s="532"/>
      <c r="QDJ34" s="533"/>
      <c r="QDK34" s="534"/>
      <c r="QDL34" s="535"/>
      <c r="QDM34" s="536"/>
      <c r="QDN34" s="532"/>
      <c r="QDO34" s="530"/>
      <c r="QDP34" s="530"/>
      <c r="QDQ34" s="531"/>
      <c r="QDR34" s="532"/>
      <c r="QDS34" s="533"/>
      <c r="QDT34" s="534"/>
      <c r="QDU34" s="535"/>
      <c r="QDV34" s="536"/>
      <c r="QDW34" s="532"/>
      <c r="QDX34" s="530"/>
      <c r="QDY34" s="530"/>
      <c r="QDZ34" s="531"/>
      <c r="QEA34" s="532"/>
      <c r="QEB34" s="533"/>
      <c r="QEC34" s="534"/>
      <c r="QED34" s="535"/>
      <c r="QEE34" s="536"/>
      <c r="QEF34" s="532"/>
      <c r="QEG34" s="530"/>
      <c r="QEH34" s="530"/>
      <c r="QEI34" s="531"/>
      <c r="QEJ34" s="532"/>
      <c r="QEK34" s="533"/>
      <c r="QEL34" s="534"/>
      <c r="QEM34" s="535"/>
      <c r="QEN34" s="536"/>
      <c r="QEO34" s="532"/>
      <c r="QEP34" s="530"/>
      <c r="QEQ34" s="530"/>
      <c r="QER34" s="531"/>
      <c r="QES34" s="532"/>
      <c r="QET34" s="533"/>
      <c r="QEU34" s="534"/>
      <c r="QEV34" s="535"/>
      <c r="QEW34" s="536"/>
      <c r="QEX34" s="532"/>
      <c r="QEY34" s="530"/>
      <c r="QEZ34" s="530"/>
      <c r="QFA34" s="531"/>
      <c r="QFB34" s="532"/>
      <c r="QFC34" s="533"/>
      <c r="QFD34" s="534"/>
      <c r="QFE34" s="535"/>
      <c r="QFF34" s="536"/>
      <c r="QFG34" s="532"/>
      <c r="QFH34" s="530"/>
      <c r="QFI34" s="530"/>
      <c r="QFJ34" s="531"/>
      <c r="QFK34" s="532"/>
      <c r="QFL34" s="533"/>
      <c r="QFM34" s="534"/>
      <c r="QFN34" s="535"/>
      <c r="QFO34" s="536"/>
      <c r="QFP34" s="532"/>
      <c r="QFQ34" s="530"/>
      <c r="QFR34" s="530"/>
      <c r="QFS34" s="531"/>
      <c r="QFT34" s="532"/>
      <c r="QFU34" s="533"/>
      <c r="QFV34" s="534"/>
      <c r="QFW34" s="535"/>
      <c r="QFX34" s="536"/>
      <c r="QFY34" s="532"/>
      <c r="QFZ34" s="530"/>
      <c r="QGA34" s="530"/>
      <c r="QGB34" s="531"/>
      <c r="QGC34" s="532"/>
      <c r="QGD34" s="533"/>
      <c r="QGE34" s="534"/>
      <c r="QGF34" s="535"/>
      <c r="QGG34" s="536"/>
      <c r="QGH34" s="532"/>
      <c r="QGI34" s="530"/>
      <c r="QGJ34" s="530"/>
      <c r="QGK34" s="531"/>
      <c r="QGL34" s="532"/>
      <c r="QGM34" s="533"/>
      <c r="QGN34" s="534"/>
      <c r="QGO34" s="535"/>
      <c r="QGP34" s="536"/>
      <c r="QGQ34" s="532"/>
      <c r="QGR34" s="530"/>
      <c r="QGS34" s="530"/>
      <c r="QGT34" s="531"/>
      <c r="QGU34" s="532"/>
      <c r="QGV34" s="533"/>
      <c r="QGW34" s="534"/>
      <c r="QGX34" s="535"/>
      <c r="QGY34" s="536"/>
      <c r="QGZ34" s="532"/>
      <c r="QHA34" s="530"/>
      <c r="QHB34" s="530"/>
      <c r="QHC34" s="531"/>
      <c r="QHD34" s="532"/>
      <c r="QHE34" s="533"/>
      <c r="QHF34" s="534"/>
      <c r="QHG34" s="535"/>
      <c r="QHH34" s="536"/>
      <c r="QHI34" s="532"/>
      <c r="QHJ34" s="530"/>
      <c r="QHK34" s="530"/>
      <c r="QHL34" s="531"/>
      <c r="QHM34" s="532"/>
      <c r="QHN34" s="533"/>
      <c r="QHO34" s="534"/>
      <c r="QHP34" s="535"/>
      <c r="QHQ34" s="536"/>
      <c r="QHR34" s="532"/>
      <c r="QHS34" s="530"/>
      <c r="QHT34" s="530"/>
      <c r="QHU34" s="531"/>
      <c r="QHV34" s="532"/>
      <c r="QHW34" s="533"/>
      <c r="QHX34" s="534"/>
      <c r="QHY34" s="535"/>
      <c r="QHZ34" s="536"/>
      <c r="QIA34" s="532"/>
      <c r="QIB34" s="530"/>
      <c r="QIC34" s="530"/>
      <c r="QID34" s="531"/>
      <c r="QIE34" s="532"/>
      <c r="QIF34" s="533"/>
      <c r="QIG34" s="534"/>
      <c r="QIH34" s="535"/>
      <c r="QII34" s="536"/>
      <c r="QIJ34" s="532"/>
      <c r="QIK34" s="530"/>
      <c r="QIL34" s="530"/>
      <c r="QIM34" s="531"/>
      <c r="QIN34" s="532"/>
      <c r="QIO34" s="533"/>
      <c r="QIP34" s="534"/>
      <c r="QIQ34" s="535"/>
      <c r="QIR34" s="536"/>
      <c r="QIS34" s="532"/>
      <c r="QIT34" s="530"/>
      <c r="QIU34" s="530"/>
      <c r="QIV34" s="531"/>
      <c r="QIW34" s="532"/>
      <c r="QIX34" s="533"/>
      <c r="QIY34" s="534"/>
      <c r="QIZ34" s="535"/>
      <c r="QJA34" s="536"/>
      <c r="QJB34" s="532"/>
      <c r="QJC34" s="530"/>
      <c r="QJD34" s="530"/>
      <c r="QJE34" s="531"/>
      <c r="QJF34" s="532"/>
      <c r="QJG34" s="533"/>
      <c r="QJH34" s="534"/>
      <c r="QJI34" s="535"/>
      <c r="QJJ34" s="536"/>
      <c r="QJK34" s="532"/>
      <c r="QJL34" s="530"/>
      <c r="QJM34" s="530"/>
      <c r="QJN34" s="531"/>
      <c r="QJO34" s="532"/>
      <c r="QJP34" s="533"/>
      <c r="QJQ34" s="534"/>
      <c r="QJR34" s="535"/>
      <c r="QJS34" s="536"/>
      <c r="QJT34" s="532"/>
      <c r="QJU34" s="530"/>
      <c r="QJV34" s="530"/>
      <c r="QJW34" s="531"/>
      <c r="QJX34" s="532"/>
      <c r="QJY34" s="533"/>
      <c r="QJZ34" s="534"/>
      <c r="QKA34" s="535"/>
      <c r="QKB34" s="536"/>
      <c r="QKC34" s="532"/>
      <c r="QKD34" s="530"/>
      <c r="QKE34" s="530"/>
      <c r="QKF34" s="531"/>
      <c r="QKG34" s="532"/>
      <c r="QKH34" s="533"/>
      <c r="QKI34" s="534"/>
      <c r="QKJ34" s="535"/>
      <c r="QKK34" s="536"/>
      <c r="QKL34" s="532"/>
      <c r="QKM34" s="530"/>
      <c r="QKN34" s="530"/>
      <c r="QKO34" s="531"/>
      <c r="QKP34" s="532"/>
      <c r="QKQ34" s="533"/>
      <c r="QKR34" s="534"/>
      <c r="QKS34" s="535"/>
      <c r="QKT34" s="536"/>
      <c r="QKU34" s="532"/>
      <c r="QKV34" s="530"/>
      <c r="QKW34" s="530"/>
      <c r="QKX34" s="531"/>
      <c r="QKY34" s="532"/>
      <c r="QKZ34" s="533"/>
      <c r="QLA34" s="534"/>
      <c r="QLB34" s="535"/>
      <c r="QLC34" s="536"/>
      <c r="QLD34" s="532"/>
      <c r="QLE34" s="530"/>
      <c r="QLF34" s="530"/>
      <c r="QLG34" s="531"/>
      <c r="QLH34" s="532"/>
      <c r="QLI34" s="533"/>
      <c r="QLJ34" s="534"/>
      <c r="QLK34" s="535"/>
      <c r="QLL34" s="536"/>
      <c r="QLM34" s="532"/>
      <c r="QLN34" s="530"/>
      <c r="QLO34" s="530"/>
      <c r="QLP34" s="531"/>
      <c r="QLQ34" s="532"/>
      <c r="QLR34" s="533"/>
      <c r="QLS34" s="534"/>
      <c r="QLT34" s="535"/>
      <c r="QLU34" s="536"/>
      <c r="QLV34" s="532"/>
      <c r="QLW34" s="530"/>
      <c r="QLX34" s="530"/>
      <c r="QLY34" s="531"/>
      <c r="QLZ34" s="532"/>
      <c r="QMA34" s="533"/>
      <c r="QMB34" s="534"/>
      <c r="QMC34" s="535"/>
      <c r="QMD34" s="536"/>
      <c r="QME34" s="532"/>
      <c r="QMF34" s="530"/>
      <c r="QMG34" s="530"/>
      <c r="QMH34" s="531"/>
      <c r="QMI34" s="532"/>
      <c r="QMJ34" s="533"/>
      <c r="QMK34" s="534"/>
      <c r="QML34" s="535"/>
      <c r="QMM34" s="536"/>
      <c r="QMN34" s="532"/>
      <c r="QMO34" s="530"/>
      <c r="QMP34" s="530"/>
      <c r="QMQ34" s="531"/>
      <c r="QMR34" s="532"/>
      <c r="QMS34" s="533"/>
      <c r="QMT34" s="534"/>
      <c r="QMU34" s="535"/>
      <c r="QMV34" s="536"/>
      <c r="QMW34" s="532"/>
      <c r="QMX34" s="530"/>
      <c r="QMY34" s="530"/>
      <c r="QMZ34" s="531"/>
      <c r="QNA34" s="532"/>
      <c r="QNB34" s="533"/>
      <c r="QNC34" s="534"/>
      <c r="QND34" s="535"/>
      <c r="QNE34" s="536"/>
      <c r="QNF34" s="532"/>
      <c r="QNG34" s="530"/>
      <c r="QNH34" s="530"/>
      <c r="QNI34" s="531"/>
      <c r="QNJ34" s="532"/>
      <c r="QNK34" s="533"/>
      <c r="QNL34" s="534"/>
      <c r="QNM34" s="535"/>
      <c r="QNN34" s="536"/>
      <c r="QNO34" s="532"/>
      <c r="QNP34" s="530"/>
      <c r="QNQ34" s="530"/>
      <c r="QNR34" s="531"/>
      <c r="QNS34" s="532"/>
      <c r="QNT34" s="533"/>
      <c r="QNU34" s="534"/>
      <c r="QNV34" s="535"/>
      <c r="QNW34" s="536"/>
      <c r="QNX34" s="532"/>
      <c r="QNY34" s="530"/>
      <c r="QNZ34" s="530"/>
      <c r="QOA34" s="531"/>
      <c r="QOB34" s="532"/>
      <c r="QOC34" s="533"/>
      <c r="QOD34" s="534"/>
      <c r="QOE34" s="535"/>
      <c r="QOF34" s="536"/>
      <c r="QOG34" s="532"/>
      <c r="QOH34" s="530"/>
      <c r="QOI34" s="530"/>
      <c r="QOJ34" s="531"/>
      <c r="QOK34" s="532"/>
      <c r="QOL34" s="533"/>
      <c r="QOM34" s="534"/>
      <c r="QON34" s="535"/>
      <c r="QOO34" s="536"/>
      <c r="QOP34" s="532"/>
      <c r="QOQ34" s="530"/>
      <c r="QOR34" s="530"/>
      <c r="QOS34" s="531"/>
      <c r="QOT34" s="532"/>
      <c r="QOU34" s="533"/>
      <c r="QOV34" s="534"/>
      <c r="QOW34" s="535"/>
      <c r="QOX34" s="536"/>
      <c r="QOY34" s="532"/>
      <c r="QOZ34" s="530"/>
      <c r="QPA34" s="530"/>
      <c r="QPB34" s="531"/>
      <c r="QPC34" s="532"/>
      <c r="QPD34" s="533"/>
      <c r="QPE34" s="534"/>
      <c r="QPF34" s="535"/>
      <c r="QPG34" s="536"/>
      <c r="QPH34" s="532"/>
      <c r="QPI34" s="530"/>
      <c r="QPJ34" s="530"/>
      <c r="QPK34" s="531"/>
      <c r="QPL34" s="532"/>
      <c r="QPM34" s="533"/>
      <c r="QPN34" s="534"/>
      <c r="QPO34" s="535"/>
      <c r="QPP34" s="536"/>
      <c r="QPQ34" s="532"/>
      <c r="QPR34" s="530"/>
      <c r="QPS34" s="530"/>
      <c r="QPT34" s="531"/>
      <c r="QPU34" s="532"/>
      <c r="QPV34" s="533"/>
      <c r="QPW34" s="534"/>
      <c r="QPX34" s="535"/>
      <c r="QPY34" s="536"/>
      <c r="QPZ34" s="532"/>
      <c r="QQA34" s="530"/>
      <c r="QQB34" s="530"/>
      <c r="QQC34" s="531"/>
      <c r="QQD34" s="532"/>
      <c r="QQE34" s="533"/>
      <c r="QQF34" s="534"/>
      <c r="QQG34" s="535"/>
      <c r="QQH34" s="536"/>
      <c r="QQI34" s="532"/>
      <c r="QQJ34" s="530"/>
      <c r="QQK34" s="530"/>
      <c r="QQL34" s="531"/>
      <c r="QQM34" s="532"/>
      <c r="QQN34" s="533"/>
      <c r="QQO34" s="534"/>
      <c r="QQP34" s="535"/>
      <c r="QQQ34" s="536"/>
      <c r="QQR34" s="532"/>
      <c r="QQS34" s="530"/>
      <c r="QQT34" s="530"/>
      <c r="QQU34" s="531"/>
      <c r="QQV34" s="532"/>
      <c r="QQW34" s="533"/>
      <c r="QQX34" s="534"/>
      <c r="QQY34" s="535"/>
      <c r="QQZ34" s="536"/>
      <c r="QRA34" s="532"/>
      <c r="QRB34" s="530"/>
      <c r="QRC34" s="530"/>
      <c r="QRD34" s="531"/>
      <c r="QRE34" s="532"/>
      <c r="QRF34" s="533"/>
      <c r="QRG34" s="534"/>
      <c r="QRH34" s="535"/>
      <c r="QRI34" s="536"/>
      <c r="QRJ34" s="532"/>
      <c r="QRK34" s="530"/>
      <c r="QRL34" s="530"/>
      <c r="QRM34" s="531"/>
      <c r="QRN34" s="532"/>
      <c r="QRO34" s="533"/>
      <c r="QRP34" s="534"/>
      <c r="QRQ34" s="535"/>
      <c r="QRR34" s="536"/>
      <c r="QRS34" s="532"/>
      <c r="QRT34" s="530"/>
      <c r="QRU34" s="530"/>
      <c r="QRV34" s="531"/>
      <c r="QRW34" s="532"/>
      <c r="QRX34" s="533"/>
      <c r="QRY34" s="534"/>
      <c r="QRZ34" s="535"/>
      <c r="QSA34" s="536"/>
      <c r="QSB34" s="532"/>
      <c r="QSC34" s="530"/>
      <c r="QSD34" s="530"/>
      <c r="QSE34" s="531"/>
      <c r="QSF34" s="532"/>
      <c r="QSG34" s="533"/>
      <c r="QSH34" s="534"/>
      <c r="QSI34" s="535"/>
      <c r="QSJ34" s="536"/>
      <c r="QSK34" s="532"/>
      <c r="QSL34" s="530"/>
      <c r="QSM34" s="530"/>
      <c r="QSN34" s="531"/>
      <c r="QSO34" s="532"/>
      <c r="QSP34" s="533"/>
      <c r="QSQ34" s="534"/>
      <c r="QSR34" s="535"/>
      <c r="QSS34" s="536"/>
      <c r="QST34" s="532"/>
      <c r="QSU34" s="530"/>
      <c r="QSV34" s="530"/>
      <c r="QSW34" s="531"/>
      <c r="QSX34" s="532"/>
      <c r="QSY34" s="533"/>
      <c r="QSZ34" s="534"/>
      <c r="QTA34" s="535"/>
      <c r="QTB34" s="536"/>
      <c r="QTC34" s="532"/>
      <c r="QTD34" s="530"/>
      <c r="QTE34" s="530"/>
      <c r="QTF34" s="531"/>
      <c r="QTG34" s="532"/>
      <c r="QTH34" s="533"/>
      <c r="QTI34" s="534"/>
      <c r="QTJ34" s="535"/>
      <c r="QTK34" s="536"/>
      <c r="QTL34" s="532"/>
      <c r="QTM34" s="530"/>
      <c r="QTN34" s="530"/>
      <c r="QTO34" s="531"/>
      <c r="QTP34" s="532"/>
      <c r="QTQ34" s="533"/>
      <c r="QTR34" s="534"/>
      <c r="QTS34" s="535"/>
      <c r="QTT34" s="536"/>
      <c r="QTU34" s="532"/>
      <c r="QTV34" s="530"/>
      <c r="QTW34" s="530"/>
      <c r="QTX34" s="531"/>
      <c r="QTY34" s="532"/>
      <c r="QTZ34" s="533"/>
      <c r="QUA34" s="534"/>
      <c r="QUB34" s="535"/>
      <c r="QUC34" s="536"/>
      <c r="QUD34" s="532"/>
      <c r="QUE34" s="530"/>
      <c r="QUF34" s="530"/>
      <c r="QUG34" s="531"/>
      <c r="QUH34" s="532"/>
      <c r="QUI34" s="533"/>
      <c r="QUJ34" s="534"/>
      <c r="QUK34" s="535"/>
      <c r="QUL34" s="536"/>
      <c r="QUM34" s="532"/>
      <c r="QUN34" s="530"/>
      <c r="QUO34" s="530"/>
      <c r="QUP34" s="531"/>
      <c r="QUQ34" s="532"/>
      <c r="QUR34" s="533"/>
      <c r="QUS34" s="534"/>
      <c r="QUT34" s="535"/>
      <c r="QUU34" s="536"/>
      <c r="QUV34" s="532"/>
      <c r="QUW34" s="530"/>
      <c r="QUX34" s="530"/>
      <c r="QUY34" s="531"/>
      <c r="QUZ34" s="532"/>
      <c r="QVA34" s="533"/>
      <c r="QVB34" s="534"/>
      <c r="QVC34" s="535"/>
      <c r="QVD34" s="536"/>
      <c r="QVE34" s="532"/>
      <c r="QVF34" s="530"/>
      <c r="QVG34" s="530"/>
      <c r="QVH34" s="531"/>
      <c r="QVI34" s="532"/>
      <c r="QVJ34" s="533"/>
      <c r="QVK34" s="534"/>
      <c r="QVL34" s="535"/>
      <c r="QVM34" s="536"/>
      <c r="QVN34" s="532"/>
      <c r="QVO34" s="530"/>
      <c r="QVP34" s="530"/>
      <c r="QVQ34" s="531"/>
      <c r="QVR34" s="532"/>
      <c r="QVS34" s="533"/>
      <c r="QVT34" s="534"/>
      <c r="QVU34" s="535"/>
      <c r="QVV34" s="536"/>
      <c r="QVW34" s="532"/>
      <c r="QVX34" s="530"/>
      <c r="QVY34" s="530"/>
      <c r="QVZ34" s="531"/>
      <c r="QWA34" s="532"/>
      <c r="QWB34" s="533"/>
      <c r="QWC34" s="534"/>
      <c r="QWD34" s="535"/>
      <c r="QWE34" s="536"/>
      <c r="QWF34" s="532"/>
      <c r="QWG34" s="530"/>
      <c r="QWH34" s="530"/>
      <c r="QWI34" s="531"/>
      <c r="QWJ34" s="532"/>
      <c r="QWK34" s="533"/>
      <c r="QWL34" s="534"/>
      <c r="QWM34" s="535"/>
      <c r="QWN34" s="536"/>
      <c r="QWO34" s="532"/>
      <c r="QWP34" s="530"/>
      <c r="QWQ34" s="530"/>
      <c r="QWR34" s="531"/>
      <c r="QWS34" s="532"/>
      <c r="QWT34" s="533"/>
      <c r="QWU34" s="534"/>
      <c r="QWV34" s="535"/>
      <c r="QWW34" s="536"/>
      <c r="QWX34" s="532"/>
      <c r="QWY34" s="530"/>
      <c r="QWZ34" s="530"/>
      <c r="QXA34" s="531"/>
      <c r="QXB34" s="532"/>
      <c r="QXC34" s="533"/>
      <c r="QXD34" s="534"/>
      <c r="QXE34" s="535"/>
      <c r="QXF34" s="536"/>
      <c r="QXG34" s="532"/>
      <c r="QXH34" s="530"/>
      <c r="QXI34" s="530"/>
      <c r="QXJ34" s="531"/>
      <c r="QXK34" s="532"/>
      <c r="QXL34" s="533"/>
      <c r="QXM34" s="534"/>
      <c r="QXN34" s="535"/>
      <c r="QXO34" s="536"/>
      <c r="QXP34" s="532"/>
      <c r="QXQ34" s="530"/>
      <c r="QXR34" s="530"/>
      <c r="QXS34" s="531"/>
      <c r="QXT34" s="532"/>
      <c r="QXU34" s="533"/>
      <c r="QXV34" s="534"/>
      <c r="QXW34" s="535"/>
      <c r="QXX34" s="536"/>
      <c r="QXY34" s="532"/>
      <c r="QXZ34" s="530"/>
      <c r="QYA34" s="530"/>
      <c r="QYB34" s="531"/>
      <c r="QYC34" s="532"/>
      <c r="QYD34" s="533"/>
      <c r="QYE34" s="534"/>
      <c r="QYF34" s="535"/>
      <c r="QYG34" s="536"/>
      <c r="QYH34" s="532"/>
      <c r="QYI34" s="530"/>
      <c r="QYJ34" s="530"/>
      <c r="QYK34" s="531"/>
      <c r="QYL34" s="532"/>
      <c r="QYM34" s="533"/>
      <c r="QYN34" s="534"/>
      <c r="QYO34" s="535"/>
      <c r="QYP34" s="536"/>
      <c r="QYQ34" s="532"/>
      <c r="QYR34" s="530"/>
      <c r="QYS34" s="530"/>
      <c r="QYT34" s="531"/>
      <c r="QYU34" s="532"/>
      <c r="QYV34" s="533"/>
      <c r="QYW34" s="534"/>
      <c r="QYX34" s="535"/>
      <c r="QYY34" s="536"/>
      <c r="QYZ34" s="532"/>
      <c r="QZA34" s="530"/>
      <c r="QZB34" s="530"/>
      <c r="QZC34" s="531"/>
      <c r="QZD34" s="532"/>
      <c r="QZE34" s="533"/>
      <c r="QZF34" s="534"/>
      <c r="QZG34" s="535"/>
      <c r="QZH34" s="536"/>
      <c r="QZI34" s="532"/>
      <c r="QZJ34" s="530"/>
      <c r="QZK34" s="530"/>
      <c r="QZL34" s="531"/>
      <c r="QZM34" s="532"/>
      <c r="QZN34" s="533"/>
      <c r="QZO34" s="534"/>
      <c r="QZP34" s="535"/>
      <c r="QZQ34" s="536"/>
      <c r="QZR34" s="532"/>
      <c r="QZS34" s="530"/>
      <c r="QZT34" s="530"/>
      <c r="QZU34" s="531"/>
      <c r="QZV34" s="532"/>
      <c r="QZW34" s="533"/>
      <c r="QZX34" s="534"/>
      <c r="QZY34" s="535"/>
      <c r="QZZ34" s="536"/>
      <c r="RAA34" s="532"/>
      <c r="RAB34" s="530"/>
      <c r="RAC34" s="530"/>
      <c r="RAD34" s="531"/>
      <c r="RAE34" s="532"/>
      <c r="RAF34" s="533"/>
      <c r="RAG34" s="534"/>
      <c r="RAH34" s="535"/>
      <c r="RAI34" s="536"/>
      <c r="RAJ34" s="532"/>
      <c r="RAK34" s="530"/>
      <c r="RAL34" s="530"/>
      <c r="RAM34" s="531"/>
      <c r="RAN34" s="532"/>
      <c r="RAO34" s="533"/>
      <c r="RAP34" s="534"/>
      <c r="RAQ34" s="535"/>
      <c r="RAR34" s="536"/>
      <c r="RAS34" s="532"/>
      <c r="RAT34" s="530"/>
      <c r="RAU34" s="530"/>
      <c r="RAV34" s="531"/>
      <c r="RAW34" s="532"/>
      <c r="RAX34" s="533"/>
      <c r="RAY34" s="534"/>
      <c r="RAZ34" s="535"/>
      <c r="RBA34" s="536"/>
      <c r="RBB34" s="532"/>
      <c r="RBC34" s="530"/>
      <c r="RBD34" s="530"/>
      <c r="RBE34" s="531"/>
      <c r="RBF34" s="532"/>
      <c r="RBG34" s="533"/>
      <c r="RBH34" s="534"/>
      <c r="RBI34" s="535"/>
      <c r="RBJ34" s="536"/>
      <c r="RBK34" s="532"/>
      <c r="RBL34" s="530"/>
      <c r="RBM34" s="530"/>
      <c r="RBN34" s="531"/>
      <c r="RBO34" s="532"/>
      <c r="RBP34" s="533"/>
      <c r="RBQ34" s="534"/>
      <c r="RBR34" s="535"/>
      <c r="RBS34" s="536"/>
      <c r="RBT34" s="532"/>
      <c r="RBU34" s="530"/>
      <c r="RBV34" s="530"/>
      <c r="RBW34" s="531"/>
      <c r="RBX34" s="532"/>
      <c r="RBY34" s="533"/>
      <c r="RBZ34" s="534"/>
      <c r="RCA34" s="535"/>
      <c r="RCB34" s="536"/>
      <c r="RCC34" s="532"/>
      <c r="RCD34" s="530"/>
      <c r="RCE34" s="530"/>
      <c r="RCF34" s="531"/>
      <c r="RCG34" s="532"/>
      <c r="RCH34" s="533"/>
      <c r="RCI34" s="534"/>
      <c r="RCJ34" s="535"/>
      <c r="RCK34" s="536"/>
      <c r="RCL34" s="532"/>
      <c r="RCM34" s="530"/>
      <c r="RCN34" s="530"/>
      <c r="RCO34" s="531"/>
      <c r="RCP34" s="532"/>
      <c r="RCQ34" s="533"/>
      <c r="RCR34" s="534"/>
      <c r="RCS34" s="535"/>
      <c r="RCT34" s="536"/>
      <c r="RCU34" s="532"/>
      <c r="RCV34" s="530"/>
      <c r="RCW34" s="530"/>
      <c r="RCX34" s="531"/>
      <c r="RCY34" s="532"/>
      <c r="RCZ34" s="533"/>
      <c r="RDA34" s="534"/>
      <c r="RDB34" s="535"/>
      <c r="RDC34" s="536"/>
      <c r="RDD34" s="532"/>
      <c r="RDE34" s="530"/>
      <c r="RDF34" s="530"/>
      <c r="RDG34" s="531"/>
      <c r="RDH34" s="532"/>
      <c r="RDI34" s="533"/>
      <c r="RDJ34" s="534"/>
      <c r="RDK34" s="535"/>
      <c r="RDL34" s="536"/>
      <c r="RDM34" s="532"/>
      <c r="RDN34" s="530"/>
      <c r="RDO34" s="530"/>
      <c r="RDP34" s="531"/>
      <c r="RDQ34" s="532"/>
      <c r="RDR34" s="533"/>
      <c r="RDS34" s="534"/>
      <c r="RDT34" s="535"/>
      <c r="RDU34" s="536"/>
      <c r="RDV34" s="532"/>
      <c r="RDW34" s="530"/>
      <c r="RDX34" s="530"/>
      <c r="RDY34" s="531"/>
      <c r="RDZ34" s="532"/>
      <c r="REA34" s="533"/>
      <c r="REB34" s="534"/>
      <c r="REC34" s="535"/>
      <c r="RED34" s="536"/>
      <c r="REE34" s="532"/>
      <c r="REF34" s="530"/>
      <c r="REG34" s="530"/>
      <c r="REH34" s="531"/>
      <c r="REI34" s="532"/>
      <c r="REJ34" s="533"/>
      <c r="REK34" s="534"/>
      <c r="REL34" s="535"/>
      <c r="REM34" s="536"/>
      <c r="REN34" s="532"/>
      <c r="REO34" s="530"/>
      <c r="REP34" s="530"/>
      <c r="REQ34" s="531"/>
      <c r="RER34" s="532"/>
      <c r="RES34" s="533"/>
      <c r="RET34" s="534"/>
      <c r="REU34" s="535"/>
      <c r="REV34" s="536"/>
      <c r="REW34" s="532"/>
      <c r="REX34" s="530"/>
      <c r="REY34" s="530"/>
      <c r="REZ34" s="531"/>
      <c r="RFA34" s="532"/>
      <c r="RFB34" s="533"/>
      <c r="RFC34" s="534"/>
      <c r="RFD34" s="535"/>
      <c r="RFE34" s="536"/>
      <c r="RFF34" s="532"/>
      <c r="RFG34" s="530"/>
      <c r="RFH34" s="530"/>
      <c r="RFI34" s="531"/>
      <c r="RFJ34" s="532"/>
      <c r="RFK34" s="533"/>
      <c r="RFL34" s="534"/>
      <c r="RFM34" s="535"/>
      <c r="RFN34" s="536"/>
      <c r="RFO34" s="532"/>
      <c r="RFP34" s="530"/>
      <c r="RFQ34" s="530"/>
      <c r="RFR34" s="531"/>
      <c r="RFS34" s="532"/>
      <c r="RFT34" s="533"/>
      <c r="RFU34" s="534"/>
      <c r="RFV34" s="535"/>
      <c r="RFW34" s="536"/>
      <c r="RFX34" s="532"/>
      <c r="RFY34" s="530"/>
      <c r="RFZ34" s="530"/>
      <c r="RGA34" s="531"/>
      <c r="RGB34" s="532"/>
      <c r="RGC34" s="533"/>
      <c r="RGD34" s="534"/>
      <c r="RGE34" s="535"/>
      <c r="RGF34" s="536"/>
      <c r="RGG34" s="532"/>
      <c r="RGH34" s="530"/>
      <c r="RGI34" s="530"/>
      <c r="RGJ34" s="531"/>
      <c r="RGK34" s="532"/>
      <c r="RGL34" s="533"/>
      <c r="RGM34" s="534"/>
      <c r="RGN34" s="535"/>
      <c r="RGO34" s="536"/>
      <c r="RGP34" s="532"/>
      <c r="RGQ34" s="530"/>
      <c r="RGR34" s="530"/>
      <c r="RGS34" s="531"/>
      <c r="RGT34" s="532"/>
      <c r="RGU34" s="533"/>
      <c r="RGV34" s="534"/>
      <c r="RGW34" s="535"/>
      <c r="RGX34" s="536"/>
      <c r="RGY34" s="532"/>
      <c r="RGZ34" s="530"/>
      <c r="RHA34" s="530"/>
      <c r="RHB34" s="531"/>
      <c r="RHC34" s="532"/>
      <c r="RHD34" s="533"/>
      <c r="RHE34" s="534"/>
      <c r="RHF34" s="535"/>
      <c r="RHG34" s="536"/>
      <c r="RHH34" s="532"/>
      <c r="RHI34" s="530"/>
      <c r="RHJ34" s="530"/>
      <c r="RHK34" s="531"/>
      <c r="RHL34" s="532"/>
      <c r="RHM34" s="533"/>
      <c r="RHN34" s="534"/>
      <c r="RHO34" s="535"/>
      <c r="RHP34" s="536"/>
      <c r="RHQ34" s="532"/>
      <c r="RHR34" s="530"/>
      <c r="RHS34" s="530"/>
      <c r="RHT34" s="531"/>
      <c r="RHU34" s="532"/>
      <c r="RHV34" s="533"/>
      <c r="RHW34" s="534"/>
      <c r="RHX34" s="535"/>
      <c r="RHY34" s="536"/>
      <c r="RHZ34" s="532"/>
      <c r="RIA34" s="530"/>
      <c r="RIB34" s="530"/>
      <c r="RIC34" s="531"/>
      <c r="RID34" s="532"/>
      <c r="RIE34" s="533"/>
      <c r="RIF34" s="534"/>
      <c r="RIG34" s="535"/>
      <c r="RIH34" s="536"/>
      <c r="RII34" s="532"/>
      <c r="RIJ34" s="530"/>
      <c r="RIK34" s="530"/>
      <c r="RIL34" s="531"/>
      <c r="RIM34" s="532"/>
      <c r="RIN34" s="533"/>
      <c r="RIO34" s="534"/>
      <c r="RIP34" s="535"/>
      <c r="RIQ34" s="536"/>
      <c r="RIR34" s="532"/>
      <c r="RIS34" s="530"/>
      <c r="RIT34" s="530"/>
      <c r="RIU34" s="531"/>
      <c r="RIV34" s="532"/>
      <c r="RIW34" s="533"/>
      <c r="RIX34" s="534"/>
      <c r="RIY34" s="535"/>
      <c r="RIZ34" s="536"/>
      <c r="RJA34" s="532"/>
      <c r="RJB34" s="530"/>
      <c r="RJC34" s="530"/>
      <c r="RJD34" s="531"/>
      <c r="RJE34" s="532"/>
      <c r="RJF34" s="533"/>
      <c r="RJG34" s="534"/>
      <c r="RJH34" s="535"/>
      <c r="RJI34" s="536"/>
      <c r="RJJ34" s="532"/>
      <c r="RJK34" s="530"/>
      <c r="RJL34" s="530"/>
      <c r="RJM34" s="531"/>
      <c r="RJN34" s="532"/>
      <c r="RJO34" s="533"/>
      <c r="RJP34" s="534"/>
      <c r="RJQ34" s="535"/>
      <c r="RJR34" s="536"/>
      <c r="RJS34" s="532"/>
      <c r="RJT34" s="530"/>
      <c r="RJU34" s="530"/>
      <c r="RJV34" s="531"/>
      <c r="RJW34" s="532"/>
      <c r="RJX34" s="533"/>
      <c r="RJY34" s="534"/>
      <c r="RJZ34" s="535"/>
      <c r="RKA34" s="536"/>
      <c r="RKB34" s="532"/>
      <c r="RKC34" s="530"/>
      <c r="RKD34" s="530"/>
      <c r="RKE34" s="531"/>
      <c r="RKF34" s="532"/>
      <c r="RKG34" s="533"/>
      <c r="RKH34" s="534"/>
      <c r="RKI34" s="535"/>
      <c r="RKJ34" s="536"/>
      <c r="RKK34" s="532"/>
      <c r="RKL34" s="530"/>
      <c r="RKM34" s="530"/>
      <c r="RKN34" s="531"/>
      <c r="RKO34" s="532"/>
      <c r="RKP34" s="533"/>
      <c r="RKQ34" s="534"/>
      <c r="RKR34" s="535"/>
      <c r="RKS34" s="536"/>
      <c r="RKT34" s="532"/>
      <c r="RKU34" s="530"/>
      <c r="RKV34" s="530"/>
      <c r="RKW34" s="531"/>
      <c r="RKX34" s="532"/>
      <c r="RKY34" s="533"/>
      <c r="RKZ34" s="534"/>
      <c r="RLA34" s="535"/>
      <c r="RLB34" s="536"/>
      <c r="RLC34" s="532"/>
      <c r="RLD34" s="530"/>
      <c r="RLE34" s="530"/>
      <c r="RLF34" s="531"/>
      <c r="RLG34" s="532"/>
      <c r="RLH34" s="533"/>
      <c r="RLI34" s="534"/>
      <c r="RLJ34" s="535"/>
      <c r="RLK34" s="536"/>
      <c r="RLL34" s="532"/>
      <c r="RLM34" s="530"/>
      <c r="RLN34" s="530"/>
      <c r="RLO34" s="531"/>
      <c r="RLP34" s="532"/>
      <c r="RLQ34" s="533"/>
      <c r="RLR34" s="534"/>
      <c r="RLS34" s="535"/>
      <c r="RLT34" s="536"/>
      <c r="RLU34" s="532"/>
      <c r="RLV34" s="530"/>
      <c r="RLW34" s="530"/>
      <c r="RLX34" s="531"/>
      <c r="RLY34" s="532"/>
      <c r="RLZ34" s="533"/>
      <c r="RMA34" s="534"/>
      <c r="RMB34" s="535"/>
      <c r="RMC34" s="536"/>
      <c r="RMD34" s="532"/>
      <c r="RME34" s="530"/>
      <c r="RMF34" s="530"/>
      <c r="RMG34" s="531"/>
      <c r="RMH34" s="532"/>
      <c r="RMI34" s="533"/>
      <c r="RMJ34" s="534"/>
      <c r="RMK34" s="535"/>
      <c r="RML34" s="536"/>
      <c r="RMM34" s="532"/>
      <c r="RMN34" s="530"/>
      <c r="RMO34" s="530"/>
      <c r="RMP34" s="531"/>
      <c r="RMQ34" s="532"/>
      <c r="RMR34" s="533"/>
      <c r="RMS34" s="534"/>
      <c r="RMT34" s="535"/>
      <c r="RMU34" s="536"/>
      <c r="RMV34" s="532"/>
      <c r="RMW34" s="530"/>
      <c r="RMX34" s="530"/>
      <c r="RMY34" s="531"/>
      <c r="RMZ34" s="532"/>
      <c r="RNA34" s="533"/>
      <c r="RNB34" s="534"/>
      <c r="RNC34" s="535"/>
      <c r="RND34" s="536"/>
      <c r="RNE34" s="532"/>
      <c r="RNF34" s="530"/>
      <c r="RNG34" s="530"/>
      <c r="RNH34" s="531"/>
      <c r="RNI34" s="532"/>
      <c r="RNJ34" s="533"/>
      <c r="RNK34" s="534"/>
      <c r="RNL34" s="535"/>
      <c r="RNM34" s="536"/>
      <c r="RNN34" s="532"/>
      <c r="RNO34" s="530"/>
      <c r="RNP34" s="530"/>
      <c r="RNQ34" s="531"/>
      <c r="RNR34" s="532"/>
      <c r="RNS34" s="533"/>
      <c r="RNT34" s="534"/>
      <c r="RNU34" s="535"/>
      <c r="RNV34" s="536"/>
      <c r="RNW34" s="532"/>
      <c r="RNX34" s="530"/>
      <c r="RNY34" s="530"/>
      <c r="RNZ34" s="531"/>
      <c r="ROA34" s="532"/>
      <c r="ROB34" s="533"/>
      <c r="ROC34" s="534"/>
      <c r="ROD34" s="535"/>
      <c r="ROE34" s="536"/>
      <c r="ROF34" s="532"/>
      <c r="ROG34" s="530"/>
      <c r="ROH34" s="530"/>
      <c r="ROI34" s="531"/>
      <c r="ROJ34" s="532"/>
      <c r="ROK34" s="533"/>
      <c r="ROL34" s="534"/>
      <c r="ROM34" s="535"/>
      <c r="RON34" s="536"/>
      <c r="ROO34" s="532"/>
      <c r="ROP34" s="530"/>
      <c r="ROQ34" s="530"/>
      <c r="ROR34" s="531"/>
      <c r="ROS34" s="532"/>
      <c r="ROT34" s="533"/>
      <c r="ROU34" s="534"/>
      <c r="ROV34" s="535"/>
      <c r="ROW34" s="536"/>
      <c r="ROX34" s="532"/>
      <c r="ROY34" s="530"/>
      <c r="ROZ34" s="530"/>
      <c r="RPA34" s="531"/>
      <c r="RPB34" s="532"/>
      <c r="RPC34" s="533"/>
      <c r="RPD34" s="534"/>
      <c r="RPE34" s="535"/>
      <c r="RPF34" s="536"/>
      <c r="RPG34" s="532"/>
      <c r="RPH34" s="530"/>
      <c r="RPI34" s="530"/>
      <c r="RPJ34" s="531"/>
      <c r="RPK34" s="532"/>
      <c r="RPL34" s="533"/>
      <c r="RPM34" s="534"/>
      <c r="RPN34" s="535"/>
      <c r="RPO34" s="536"/>
      <c r="RPP34" s="532"/>
      <c r="RPQ34" s="530"/>
      <c r="RPR34" s="530"/>
      <c r="RPS34" s="531"/>
      <c r="RPT34" s="532"/>
      <c r="RPU34" s="533"/>
      <c r="RPV34" s="534"/>
      <c r="RPW34" s="535"/>
      <c r="RPX34" s="536"/>
      <c r="RPY34" s="532"/>
      <c r="RPZ34" s="530"/>
      <c r="RQA34" s="530"/>
      <c r="RQB34" s="531"/>
      <c r="RQC34" s="532"/>
      <c r="RQD34" s="533"/>
      <c r="RQE34" s="534"/>
      <c r="RQF34" s="535"/>
      <c r="RQG34" s="536"/>
      <c r="RQH34" s="532"/>
      <c r="RQI34" s="530"/>
      <c r="RQJ34" s="530"/>
      <c r="RQK34" s="531"/>
      <c r="RQL34" s="532"/>
      <c r="RQM34" s="533"/>
      <c r="RQN34" s="534"/>
      <c r="RQO34" s="535"/>
      <c r="RQP34" s="536"/>
      <c r="RQQ34" s="532"/>
      <c r="RQR34" s="530"/>
      <c r="RQS34" s="530"/>
      <c r="RQT34" s="531"/>
      <c r="RQU34" s="532"/>
      <c r="RQV34" s="533"/>
      <c r="RQW34" s="534"/>
      <c r="RQX34" s="535"/>
      <c r="RQY34" s="536"/>
      <c r="RQZ34" s="532"/>
      <c r="RRA34" s="530"/>
      <c r="RRB34" s="530"/>
      <c r="RRC34" s="531"/>
      <c r="RRD34" s="532"/>
      <c r="RRE34" s="533"/>
      <c r="RRF34" s="534"/>
      <c r="RRG34" s="535"/>
      <c r="RRH34" s="536"/>
      <c r="RRI34" s="532"/>
      <c r="RRJ34" s="530"/>
      <c r="RRK34" s="530"/>
      <c r="RRL34" s="531"/>
      <c r="RRM34" s="532"/>
      <c r="RRN34" s="533"/>
      <c r="RRO34" s="534"/>
      <c r="RRP34" s="535"/>
      <c r="RRQ34" s="536"/>
      <c r="RRR34" s="532"/>
      <c r="RRS34" s="530"/>
      <c r="RRT34" s="530"/>
      <c r="RRU34" s="531"/>
      <c r="RRV34" s="532"/>
      <c r="RRW34" s="533"/>
      <c r="RRX34" s="534"/>
      <c r="RRY34" s="535"/>
      <c r="RRZ34" s="536"/>
      <c r="RSA34" s="532"/>
      <c r="RSB34" s="530"/>
      <c r="RSC34" s="530"/>
      <c r="RSD34" s="531"/>
      <c r="RSE34" s="532"/>
      <c r="RSF34" s="533"/>
      <c r="RSG34" s="534"/>
      <c r="RSH34" s="535"/>
      <c r="RSI34" s="536"/>
      <c r="RSJ34" s="532"/>
      <c r="RSK34" s="530"/>
      <c r="RSL34" s="530"/>
      <c r="RSM34" s="531"/>
      <c r="RSN34" s="532"/>
      <c r="RSO34" s="533"/>
      <c r="RSP34" s="534"/>
      <c r="RSQ34" s="535"/>
      <c r="RSR34" s="536"/>
      <c r="RSS34" s="532"/>
      <c r="RST34" s="530"/>
      <c r="RSU34" s="530"/>
      <c r="RSV34" s="531"/>
      <c r="RSW34" s="532"/>
      <c r="RSX34" s="533"/>
      <c r="RSY34" s="534"/>
      <c r="RSZ34" s="535"/>
      <c r="RTA34" s="536"/>
      <c r="RTB34" s="532"/>
      <c r="RTC34" s="530"/>
      <c r="RTD34" s="530"/>
      <c r="RTE34" s="531"/>
      <c r="RTF34" s="532"/>
      <c r="RTG34" s="533"/>
      <c r="RTH34" s="534"/>
      <c r="RTI34" s="535"/>
      <c r="RTJ34" s="536"/>
      <c r="RTK34" s="532"/>
      <c r="RTL34" s="530"/>
      <c r="RTM34" s="530"/>
      <c r="RTN34" s="531"/>
      <c r="RTO34" s="532"/>
      <c r="RTP34" s="533"/>
      <c r="RTQ34" s="534"/>
      <c r="RTR34" s="535"/>
      <c r="RTS34" s="536"/>
      <c r="RTT34" s="532"/>
      <c r="RTU34" s="530"/>
      <c r="RTV34" s="530"/>
      <c r="RTW34" s="531"/>
      <c r="RTX34" s="532"/>
      <c r="RTY34" s="533"/>
      <c r="RTZ34" s="534"/>
      <c r="RUA34" s="535"/>
      <c r="RUB34" s="536"/>
      <c r="RUC34" s="532"/>
      <c r="RUD34" s="530"/>
      <c r="RUE34" s="530"/>
      <c r="RUF34" s="531"/>
      <c r="RUG34" s="532"/>
      <c r="RUH34" s="533"/>
      <c r="RUI34" s="534"/>
      <c r="RUJ34" s="535"/>
      <c r="RUK34" s="536"/>
      <c r="RUL34" s="532"/>
      <c r="RUM34" s="530"/>
      <c r="RUN34" s="530"/>
      <c r="RUO34" s="531"/>
      <c r="RUP34" s="532"/>
      <c r="RUQ34" s="533"/>
      <c r="RUR34" s="534"/>
      <c r="RUS34" s="535"/>
      <c r="RUT34" s="536"/>
      <c r="RUU34" s="532"/>
      <c r="RUV34" s="530"/>
      <c r="RUW34" s="530"/>
      <c r="RUX34" s="531"/>
      <c r="RUY34" s="532"/>
      <c r="RUZ34" s="533"/>
      <c r="RVA34" s="534"/>
      <c r="RVB34" s="535"/>
      <c r="RVC34" s="536"/>
      <c r="RVD34" s="532"/>
      <c r="RVE34" s="530"/>
      <c r="RVF34" s="530"/>
      <c r="RVG34" s="531"/>
      <c r="RVH34" s="532"/>
      <c r="RVI34" s="533"/>
      <c r="RVJ34" s="534"/>
      <c r="RVK34" s="535"/>
      <c r="RVL34" s="536"/>
      <c r="RVM34" s="532"/>
      <c r="RVN34" s="530"/>
      <c r="RVO34" s="530"/>
      <c r="RVP34" s="531"/>
      <c r="RVQ34" s="532"/>
      <c r="RVR34" s="533"/>
      <c r="RVS34" s="534"/>
      <c r="RVT34" s="535"/>
      <c r="RVU34" s="536"/>
      <c r="RVV34" s="532"/>
      <c r="RVW34" s="530"/>
      <c r="RVX34" s="530"/>
      <c r="RVY34" s="531"/>
      <c r="RVZ34" s="532"/>
      <c r="RWA34" s="533"/>
      <c r="RWB34" s="534"/>
      <c r="RWC34" s="535"/>
      <c r="RWD34" s="536"/>
      <c r="RWE34" s="532"/>
      <c r="RWF34" s="530"/>
      <c r="RWG34" s="530"/>
      <c r="RWH34" s="531"/>
      <c r="RWI34" s="532"/>
      <c r="RWJ34" s="533"/>
      <c r="RWK34" s="534"/>
      <c r="RWL34" s="535"/>
      <c r="RWM34" s="536"/>
      <c r="RWN34" s="532"/>
      <c r="RWO34" s="530"/>
      <c r="RWP34" s="530"/>
      <c r="RWQ34" s="531"/>
      <c r="RWR34" s="532"/>
      <c r="RWS34" s="533"/>
      <c r="RWT34" s="534"/>
      <c r="RWU34" s="535"/>
      <c r="RWV34" s="536"/>
      <c r="RWW34" s="532"/>
      <c r="RWX34" s="530"/>
      <c r="RWY34" s="530"/>
      <c r="RWZ34" s="531"/>
      <c r="RXA34" s="532"/>
      <c r="RXB34" s="533"/>
      <c r="RXC34" s="534"/>
      <c r="RXD34" s="535"/>
      <c r="RXE34" s="536"/>
      <c r="RXF34" s="532"/>
      <c r="RXG34" s="530"/>
      <c r="RXH34" s="530"/>
      <c r="RXI34" s="531"/>
      <c r="RXJ34" s="532"/>
      <c r="RXK34" s="533"/>
      <c r="RXL34" s="534"/>
      <c r="RXM34" s="535"/>
      <c r="RXN34" s="536"/>
      <c r="RXO34" s="532"/>
      <c r="RXP34" s="530"/>
      <c r="RXQ34" s="530"/>
      <c r="RXR34" s="531"/>
      <c r="RXS34" s="532"/>
      <c r="RXT34" s="533"/>
      <c r="RXU34" s="534"/>
      <c r="RXV34" s="535"/>
      <c r="RXW34" s="536"/>
      <c r="RXX34" s="532"/>
      <c r="RXY34" s="530"/>
      <c r="RXZ34" s="530"/>
      <c r="RYA34" s="531"/>
      <c r="RYB34" s="532"/>
      <c r="RYC34" s="533"/>
      <c r="RYD34" s="534"/>
      <c r="RYE34" s="535"/>
      <c r="RYF34" s="536"/>
      <c r="RYG34" s="532"/>
      <c r="RYH34" s="530"/>
      <c r="RYI34" s="530"/>
      <c r="RYJ34" s="531"/>
      <c r="RYK34" s="532"/>
      <c r="RYL34" s="533"/>
      <c r="RYM34" s="534"/>
      <c r="RYN34" s="535"/>
      <c r="RYO34" s="536"/>
      <c r="RYP34" s="532"/>
      <c r="RYQ34" s="530"/>
      <c r="RYR34" s="530"/>
      <c r="RYS34" s="531"/>
      <c r="RYT34" s="532"/>
      <c r="RYU34" s="533"/>
      <c r="RYV34" s="534"/>
      <c r="RYW34" s="535"/>
      <c r="RYX34" s="536"/>
      <c r="RYY34" s="532"/>
      <c r="RYZ34" s="530"/>
      <c r="RZA34" s="530"/>
      <c r="RZB34" s="531"/>
      <c r="RZC34" s="532"/>
      <c r="RZD34" s="533"/>
      <c r="RZE34" s="534"/>
      <c r="RZF34" s="535"/>
      <c r="RZG34" s="536"/>
      <c r="RZH34" s="532"/>
      <c r="RZI34" s="530"/>
      <c r="RZJ34" s="530"/>
      <c r="RZK34" s="531"/>
      <c r="RZL34" s="532"/>
      <c r="RZM34" s="533"/>
      <c r="RZN34" s="534"/>
      <c r="RZO34" s="535"/>
      <c r="RZP34" s="536"/>
      <c r="RZQ34" s="532"/>
      <c r="RZR34" s="530"/>
      <c r="RZS34" s="530"/>
      <c r="RZT34" s="531"/>
      <c r="RZU34" s="532"/>
      <c r="RZV34" s="533"/>
      <c r="RZW34" s="534"/>
      <c r="RZX34" s="535"/>
      <c r="RZY34" s="536"/>
      <c r="RZZ34" s="532"/>
      <c r="SAA34" s="530"/>
      <c r="SAB34" s="530"/>
      <c r="SAC34" s="531"/>
      <c r="SAD34" s="532"/>
      <c r="SAE34" s="533"/>
      <c r="SAF34" s="534"/>
      <c r="SAG34" s="535"/>
      <c r="SAH34" s="536"/>
      <c r="SAI34" s="532"/>
      <c r="SAJ34" s="530"/>
      <c r="SAK34" s="530"/>
      <c r="SAL34" s="531"/>
      <c r="SAM34" s="532"/>
      <c r="SAN34" s="533"/>
      <c r="SAO34" s="534"/>
      <c r="SAP34" s="535"/>
      <c r="SAQ34" s="536"/>
      <c r="SAR34" s="532"/>
      <c r="SAS34" s="530"/>
      <c r="SAT34" s="530"/>
      <c r="SAU34" s="531"/>
      <c r="SAV34" s="532"/>
      <c r="SAW34" s="533"/>
      <c r="SAX34" s="534"/>
      <c r="SAY34" s="535"/>
      <c r="SAZ34" s="536"/>
      <c r="SBA34" s="532"/>
      <c r="SBB34" s="530"/>
      <c r="SBC34" s="530"/>
      <c r="SBD34" s="531"/>
      <c r="SBE34" s="532"/>
      <c r="SBF34" s="533"/>
      <c r="SBG34" s="534"/>
      <c r="SBH34" s="535"/>
      <c r="SBI34" s="536"/>
      <c r="SBJ34" s="532"/>
      <c r="SBK34" s="530"/>
      <c r="SBL34" s="530"/>
      <c r="SBM34" s="531"/>
      <c r="SBN34" s="532"/>
      <c r="SBO34" s="533"/>
      <c r="SBP34" s="534"/>
      <c r="SBQ34" s="535"/>
      <c r="SBR34" s="536"/>
      <c r="SBS34" s="532"/>
      <c r="SBT34" s="530"/>
      <c r="SBU34" s="530"/>
      <c r="SBV34" s="531"/>
      <c r="SBW34" s="532"/>
      <c r="SBX34" s="533"/>
      <c r="SBY34" s="534"/>
      <c r="SBZ34" s="535"/>
      <c r="SCA34" s="536"/>
      <c r="SCB34" s="532"/>
      <c r="SCC34" s="530"/>
      <c r="SCD34" s="530"/>
      <c r="SCE34" s="531"/>
      <c r="SCF34" s="532"/>
      <c r="SCG34" s="533"/>
      <c r="SCH34" s="534"/>
      <c r="SCI34" s="535"/>
      <c r="SCJ34" s="536"/>
      <c r="SCK34" s="532"/>
      <c r="SCL34" s="530"/>
      <c r="SCM34" s="530"/>
      <c r="SCN34" s="531"/>
      <c r="SCO34" s="532"/>
      <c r="SCP34" s="533"/>
      <c r="SCQ34" s="534"/>
      <c r="SCR34" s="535"/>
      <c r="SCS34" s="536"/>
      <c r="SCT34" s="532"/>
      <c r="SCU34" s="530"/>
      <c r="SCV34" s="530"/>
      <c r="SCW34" s="531"/>
      <c r="SCX34" s="532"/>
      <c r="SCY34" s="533"/>
      <c r="SCZ34" s="534"/>
      <c r="SDA34" s="535"/>
      <c r="SDB34" s="536"/>
      <c r="SDC34" s="532"/>
      <c r="SDD34" s="530"/>
      <c r="SDE34" s="530"/>
      <c r="SDF34" s="531"/>
      <c r="SDG34" s="532"/>
      <c r="SDH34" s="533"/>
      <c r="SDI34" s="534"/>
      <c r="SDJ34" s="535"/>
      <c r="SDK34" s="536"/>
      <c r="SDL34" s="532"/>
      <c r="SDM34" s="530"/>
      <c r="SDN34" s="530"/>
      <c r="SDO34" s="531"/>
      <c r="SDP34" s="532"/>
      <c r="SDQ34" s="533"/>
      <c r="SDR34" s="534"/>
      <c r="SDS34" s="535"/>
      <c r="SDT34" s="536"/>
      <c r="SDU34" s="532"/>
      <c r="SDV34" s="530"/>
      <c r="SDW34" s="530"/>
      <c r="SDX34" s="531"/>
      <c r="SDY34" s="532"/>
      <c r="SDZ34" s="533"/>
      <c r="SEA34" s="534"/>
      <c r="SEB34" s="535"/>
      <c r="SEC34" s="536"/>
      <c r="SED34" s="532"/>
      <c r="SEE34" s="530"/>
      <c r="SEF34" s="530"/>
      <c r="SEG34" s="531"/>
      <c r="SEH34" s="532"/>
      <c r="SEI34" s="533"/>
      <c r="SEJ34" s="534"/>
      <c r="SEK34" s="535"/>
      <c r="SEL34" s="536"/>
      <c r="SEM34" s="532"/>
      <c r="SEN34" s="530"/>
      <c r="SEO34" s="530"/>
      <c r="SEP34" s="531"/>
      <c r="SEQ34" s="532"/>
      <c r="SER34" s="533"/>
      <c r="SES34" s="534"/>
      <c r="SET34" s="535"/>
      <c r="SEU34" s="536"/>
      <c r="SEV34" s="532"/>
      <c r="SEW34" s="530"/>
      <c r="SEX34" s="530"/>
      <c r="SEY34" s="531"/>
      <c r="SEZ34" s="532"/>
      <c r="SFA34" s="533"/>
      <c r="SFB34" s="534"/>
      <c r="SFC34" s="535"/>
      <c r="SFD34" s="536"/>
      <c r="SFE34" s="532"/>
      <c r="SFF34" s="530"/>
      <c r="SFG34" s="530"/>
      <c r="SFH34" s="531"/>
      <c r="SFI34" s="532"/>
      <c r="SFJ34" s="533"/>
      <c r="SFK34" s="534"/>
      <c r="SFL34" s="535"/>
      <c r="SFM34" s="536"/>
      <c r="SFN34" s="532"/>
      <c r="SFO34" s="530"/>
      <c r="SFP34" s="530"/>
      <c r="SFQ34" s="531"/>
      <c r="SFR34" s="532"/>
      <c r="SFS34" s="533"/>
      <c r="SFT34" s="534"/>
      <c r="SFU34" s="535"/>
      <c r="SFV34" s="536"/>
      <c r="SFW34" s="532"/>
      <c r="SFX34" s="530"/>
      <c r="SFY34" s="530"/>
      <c r="SFZ34" s="531"/>
      <c r="SGA34" s="532"/>
      <c r="SGB34" s="533"/>
      <c r="SGC34" s="534"/>
      <c r="SGD34" s="535"/>
      <c r="SGE34" s="536"/>
      <c r="SGF34" s="532"/>
      <c r="SGG34" s="530"/>
      <c r="SGH34" s="530"/>
      <c r="SGI34" s="531"/>
      <c r="SGJ34" s="532"/>
      <c r="SGK34" s="533"/>
      <c r="SGL34" s="534"/>
      <c r="SGM34" s="535"/>
      <c r="SGN34" s="536"/>
      <c r="SGO34" s="532"/>
      <c r="SGP34" s="530"/>
      <c r="SGQ34" s="530"/>
      <c r="SGR34" s="531"/>
      <c r="SGS34" s="532"/>
      <c r="SGT34" s="533"/>
      <c r="SGU34" s="534"/>
      <c r="SGV34" s="535"/>
      <c r="SGW34" s="536"/>
      <c r="SGX34" s="532"/>
      <c r="SGY34" s="530"/>
      <c r="SGZ34" s="530"/>
      <c r="SHA34" s="531"/>
      <c r="SHB34" s="532"/>
      <c r="SHC34" s="533"/>
      <c r="SHD34" s="534"/>
      <c r="SHE34" s="535"/>
      <c r="SHF34" s="536"/>
      <c r="SHG34" s="532"/>
      <c r="SHH34" s="530"/>
      <c r="SHI34" s="530"/>
      <c r="SHJ34" s="531"/>
      <c r="SHK34" s="532"/>
      <c r="SHL34" s="533"/>
      <c r="SHM34" s="534"/>
      <c r="SHN34" s="535"/>
      <c r="SHO34" s="536"/>
      <c r="SHP34" s="532"/>
      <c r="SHQ34" s="530"/>
      <c r="SHR34" s="530"/>
      <c r="SHS34" s="531"/>
      <c r="SHT34" s="532"/>
      <c r="SHU34" s="533"/>
      <c r="SHV34" s="534"/>
      <c r="SHW34" s="535"/>
      <c r="SHX34" s="536"/>
      <c r="SHY34" s="532"/>
      <c r="SHZ34" s="530"/>
      <c r="SIA34" s="530"/>
      <c r="SIB34" s="531"/>
      <c r="SIC34" s="532"/>
      <c r="SID34" s="533"/>
      <c r="SIE34" s="534"/>
      <c r="SIF34" s="535"/>
      <c r="SIG34" s="536"/>
      <c r="SIH34" s="532"/>
      <c r="SII34" s="530"/>
      <c r="SIJ34" s="530"/>
      <c r="SIK34" s="531"/>
      <c r="SIL34" s="532"/>
      <c r="SIM34" s="533"/>
      <c r="SIN34" s="534"/>
      <c r="SIO34" s="535"/>
      <c r="SIP34" s="536"/>
      <c r="SIQ34" s="532"/>
      <c r="SIR34" s="530"/>
      <c r="SIS34" s="530"/>
      <c r="SIT34" s="531"/>
      <c r="SIU34" s="532"/>
      <c r="SIV34" s="533"/>
      <c r="SIW34" s="534"/>
      <c r="SIX34" s="535"/>
      <c r="SIY34" s="536"/>
      <c r="SIZ34" s="532"/>
      <c r="SJA34" s="530"/>
      <c r="SJB34" s="530"/>
      <c r="SJC34" s="531"/>
      <c r="SJD34" s="532"/>
      <c r="SJE34" s="533"/>
      <c r="SJF34" s="534"/>
      <c r="SJG34" s="535"/>
      <c r="SJH34" s="536"/>
      <c r="SJI34" s="532"/>
      <c r="SJJ34" s="530"/>
      <c r="SJK34" s="530"/>
      <c r="SJL34" s="531"/>
      <c r="SJM34" s="532"/>
      <c r="SJN34" s="533"/>
      <c r="SJO34" s="534"/>
      <c r="SJP34" s="535"/>
      <c r="SJQ34" s="536"/>
      <c r="SJR34" s="532"/>
      <c r="SJS34" s="530"/>
      <c r="SJT34" s="530"/>
      <c r="SJU34" s="531"/>
      <c r="SJV34" s="532"/>
      <c r="SJW34" s="533"/>
      <c r="SJX34" s="534"/>
      <c r="SJY34" s="535"/>
      <c r="SJZ34" s="536"/>
      <c r="SKA34" s="532"/>
      <c r="SKB34" s="530"/>
      <c r="SKC34" s="530"/>
      <c r="SKD34" s="531"/>
      <c r="SKE34" s="532"/>
      <c r="SKF34" s="533"/>
      <c r="SKG34" s="534"/>
      <c r="SKH34" s="535"/>
      <c r="SKI34" s="536"/>
      <c r="SKJ34" s="532"/>
      <c r="SKK34" s="530"/>
      <c r="SKL34" s="530"/>
      <c r="SKM34" s="531"/>
      <c r="SKN34" s="532"/>
      <c r="SKO34" s="533"/>
      <c r="SKP34" s="534"/>
      <c r="SKQ34" s="535"/>
      <c r="SKR34" s="536"/>
      <c r="SKS34" s="532"/>
      <c r="SKT34" s="530"/>
      <c r="SKU34" s="530"/>
      <c r="SKV34" s="531"/>
      <c r="SKW34" s="532"/>
      <c r="SKX34" s="533"/>
      <c r="SKY34" s="534"/>
      <c r="SKZ34" s="535"/>
      <c r="SLA34" s="536"/>
      <c r="SLB34" s="532"/>
      <c r="SLC34" s="530"/>
      <c r="SLD34" s="530"/>
      <c r="SLE34" s="531"/>
      <c r="SLF34" s="532"/>
      <c r="SLG34" s="533"/>
      <c r="SLH34" s="534"/>
      <c r="SLI34" s="535"/>
      <c r="SLJ34" s="536"/>
      <c r="SLK34" s="532"/>
      <c r="SLL34" s="530"/>
      <c r="SLM34" s="530"/>
      <c r="SLN34" s="531"/>
      <c r="SLO34" s="532"/>
      <c r="SLP34" s="533"/>
      <c r="SLQ34" s="534"/>
      <c r="SLR34" s="535"/>
      <c r="SLS34" s="536"/>
      <c r="SLT34" s="532"/>
      <c r="SLU34" s="530"/>
      <c r="SLV34" s="530"/>
      <c r="SLW34" s="531"/>
      <c r="SLX34" s="532"/>
      <c r="SLY34" s="533"/>
      <c r="SLZ34" s="534"/>
      <c r="SMA34" s="535"/>
      <c r="SMB34" s="536"/>
      <c r="SMC34" s="532"/>
      <c r="SMD34" s="530"/>
      <c r="SME34" s="530"/>
      <c r="SMF34" s="531"/>
      <c r="SMG34" s="532"/>
      <c r="SMH34" s="533"/>
      <c r="SMI34" s="534"/>
      <c r="SMJ34" s="535"/>
      <c r="SMK34" s="536"/>
      <c r="SML34" s="532"/>
      <c r="SMM34" s="530"/>
      <c r="SMN34" s="530"/>
      <c r="SMO34" s="531"/>
      <c r="SMP34" s="532"/>
      <c r="SMQ34" s="533"/>
      <c r="SMR34" s="534"/>
      <c r="SMS34" s="535"/>
      <c r="SMT34" s="536"/>
      <c r="SMU34" s="532"/>
      <c r="SMV34" s="530"/>
      <c r="SMW34" s="530"/>
      <c r="SMX34" s="531"/>
      <c r="SMY34" s="532"/>
      <c r="SMZ34" s="533"/>
      <c r="SNA34" s="534"/>
      <c r="SNB34" s="535"/>
      <c r="SNC34" s="536"/>
      <c r="SND34" s="532"/>
      <c r="SNE34" s="530"/>
      <c r="SNF34" s="530"/>
      <c r="SNG34" s="531"/>
      <c r="SNH34" s="532"/>
      <c r="SNI34" s="533"/>
      <c r="SNJ34" s="534"/>
      <c r="SNK34" s="535"/>
      <c r="SNL34" s="536"/>
      <c r="SNM34" s="532"/>
      <c r="SNN34" s="530"/>
      <c r="SNO34" s="530"/>
      <c r="SNP34" s="531"/>
      <c r="SNQ34" s="532"/>
      <c r="SNR34" s="533"/>
      <c r="SNS34" s="534"/>
      <c r="SNT34" s="535"/>
      <c r="SNU34" s="536"/>
      <c r="SNV34" s="532"/>
      <c r="SNW34" s="530"/>
      <c r="SNX34" s="530"/>
      <c r="SNY34" s="531"/>
      <c r="SNZ34" s="532"/>
      <c r="SOA34" s="533"/>
      <c r="SOB34" s="534"/>
      <c r="SOC34" s="535"/>
      <c r="SOD34" s="536"/>
      <c r="SOE34" s="532"/>
      <c r="SOF34" s="530"/>
      <c r="SOG34" s="530"/>
      <c r="SOH34" s="531"/>
      <c r="SOI34" s="532"/>
      <c r="SOJ34" s="533"/>
      <c r="SOK34" s="534"/>
      <c r="SOL34" s="535"/>
      <c r="SOM34" s="536"/>
      <c r="SON34" s="532"/>
      <c r="SOO34" s="530"/>
      <c r="SOP34" s="530"/>
      <c r="SOQ34" s="531"/>
      <c r="SOR34" s="532"/>
      <c r="SOS34" s="533"/>
      <c r="SOT34" s="534"/>
      <c r="SOU34" s="535"/>
      <c r="SOV34" s="536"/>
      <c r="SOW34" s="532"/>
      <c r="SOX34" s="530"/>
      <c r="SOY34" s="530"/>
      <c r="SOZ34" s="531"/>
      <c r="SPA34" s="532"/>
      <c r="SPB34" s="533"/>
      <c r="SPC34" s="534"/>
      <c r="SPD34" s="535"/>
      <c r="SPE34" s="536"/>
      <c r="SPF34" s="532"/>
      <c r="SPG34" s="530"/>
      <c r="SPH34" s="530"/>
      <c r="SPI34" s="531"/>
      <c r="SPJ34" s="532"/>
      <c r="SPK34" s="533"/>
      <c r="SPL34" s="534"/>
      <c r="SPM34" s="535"/>
      <c r="SPN34" s="536"/>
      <c r="SPO34" s="532"/>
      <c r="SPP34" s="530"/>
      <c r="SPQ34" s="530"/>
      <c r="SPR34" s="531"/>
      <c r="SPS34" s="532"/>
      <c r="SPT34" s="533"/>
      <c r="SPU34" s="534"/>
      <c r="SPV34" s="535"/>
      <c r="SPW34" s="536"/>
      <c r="SPX34" s="532"/>
      <c r="SPY34" s="530"/>
      <c r="SPZ34" s="530"/>
      <c r="SQA34" s="531"/>
      <c r="SQB34" s="532"/>
      <c r="SQC34" s="533"/>
      <c r="SQD34" s="534"/>
      <c r="SQE34" s="535"/>
      <c r="SQF34" s="536"/>
      <c r="SQG34" s="532"/>
      <c r="SQH34" s="530"/>
      <c r="SQI34" s="530"/>
      <c r="SQJ34" s="531"/>
      <c r="SQK34" s="532"/>
      <c r="SQL34" s="533"/>
      <c r="SQM34" s="534"/>
      <c r="SQN34" s="535"/>
      <c r="SQO34" s="536"/>
      <c r="SQP34" s="532"/>
      <c r="SQQ34" s="530"/>
      <c r="SQR34" s="530"/>
      <c r="SQS34" s="531"/>
      <c r="SQT34" s="532"/>
      <c r="SQU34" s="533"/>
      <c r="SQV34" s="534"/>
      <c r="SQW34" s="535"/>
      <c r="SQX34" s="536"/>
      <c r="SQY34" s="532"/>
      <c r="SQZ34" s="530"/>
      <c r="SRA34" s="530"/>
      <c r="SRB34" s="531"/>
      <c r="SRC34" s="532"/>
      <c r="SRD34" s="533"/>
      <c r="SRE34" s="534"/>
      <c r="SRF34" s="535"/>
      <c r="SRG34" s="536"/>
      <c r="SRH34" s="532"/>
      <c r="SRI34" s="530"/>
      <c r="SRJ34" s="530"/>
      <c r="SRK34" s="531"/>
      <c r="SRL34" s="532"/>
      <c r="SRM34" s="533"/>
      <c r="SRN34" s="534"/>
      <c r="SRO34" s="535"/>
      <c r="SRP34" s="536"/>
      <c r="SRQ34" s="532"/>
      <c r="SRR34" s="530"/>
      <c r="SRS34" s="530"/>
      <c r="SRT34" s="531"/>
      <c r="SRU34" s="532"/>
      <c r="SRV34" s="533"/>
      <c r="SRW34" s="534"/>
      <c r="SRX34" s="535"/>
      <c r="SRY34" s="536"/>
      <c r="SRZ34" s="532"/>
      <c r="SSA34" s="530"/>
      <c r="SSB34" s="530"/>
      <c r="SSC34" s="531"/>
      <c r="SSD34" s="532"/>
      <c r="SSE34" s="533"/>
      <c r="SSF34" s="534"/>
      <c r="SSG34" s="535"/>
      <c r="SSH34" s="536"/>
      <c r="SSI34" s="532"/>
      <c r="SSJ34" s="530"/>
      <c r="SSK34" s="530"/>
      <c r="SSL34" s="531"/>
      <c r="SSM34" s="532"/>
      <c r="SSN34" s="533"/>
      <c r="SSO34" s="534"/>
      <c r="SSP34" s="535"/>
      <c r="SSQ34" s="536"/>
      <c r="SSR34" s="532"/>
      <c r="SSS34" s="530"/>
      <c r="SST34" s="530"/>
      <c r="SSU34" s="531"/>
      <c r="SSV34" s="532"/>
      <c r="SSW34" s="533"/>
      <c r="SSX34" s="534"/>
      <c r="SSY34" s="535"/>
      <c r="SSZ34" s="536"/>
      <c r="STA34" s="532"/>
      <c r="STB34" s="530"/>
      <c r="STC34" s="530"/>
      <c r="STD34" s="531"/>
      <c r="STE34" s="532"/>
      <c r="STF34" s="533"/>
      <c r="STG34" s="534"/>
      <c r="STH34" s="535"/>
      <c r="STI34" s="536"/>
      <c r="STJ34" s="532"/>
      <c r="STK34" s="530"/>
      <c r="STL34" s="530"/>
      <c r="STM34" s="531"/>
      <c r="STN34" s="532"/>
      <c r="STO34" s="533"/>
      <c r="STP34" s="534"/>
      <c r="STQ34" s="535"/>
      <c r="STR34" s="536"/>
      <c r="STS34" s="532"/>
      <c r="STT34" s="530"/>
      <c r="STU34" s="530"/>
      <c r="STV34" s="531"/>
      <c r="STW34" s="532"/>
      <c r="STX34" s="533"/>
      <c r="STY34" s="534"/>
      <c r="STZ34" s="535"/>
      <c r="SUA34" s="536"/>
      <c r="SUB34" s="532"/>
      <c r="SUC34" s="530"/>
      <c r="SUD34" s="530"/>
      <c r="SUE34" s="531"/>
      <c r="SUF34" s="532"/>
      <c r="SUG34" s="533"/>
      <c r="SUH34" s="534"/>
      <c r="SUI34" s="535"/>
      <c r="SUJ34" s="536"/>
      <c r="SUK34" s="532"/>
      <c r="SUL34" s="530"/>
      <c r="SUM34" s="530"/>
      <c r="SUN34" s="531"/>
      <c r="SUO34" s="532"/>
      <c r="SUP34" s="533"/>
      <c r="SUQ34" s="534"/>
      <c r="SUR34" s="535"/>
      <c r="SUS34" s="536"/>
      <c r="SUT34" s="532"/>
      <c r="SUU34" s="530"/>
      <c r="SUV34" s="530"/>
      <c r="SUW34" s="531"/>
      <c r="SUX34" s="532"/>
      <c r="SUY34" s="533"/>
      <c r="SUZ34" s="534"/>
      <c r="SVA34" s="535"/>
      <c r="SVB34" s="536"/>
      <c r="SVC34" s="532"/>
      <c r="SVD34" s="530"/>
      <c r="SVE34" s="530"/>
      <c r="SVF34" s="531"/>
      <c r="SVG34" s="532"/>
      <c r="SVH34" s="533"/>
      <c r="SVI34" s="534"/>
      <c r="SVJ34" s="535"/>
      <c r="SVK34" s="536"/>
      <c r="SVL34" s="532"/>
      <c r="SVM34" s="530"/>
      <c r="SVN34" s="530"/>
      <c r="SVO34" s="531"/>
      <c r="SVP34" s="532"/>
      <c r="SVQ34" s="533"/>
      <c r="SVR34" s="534"/>
      <c r="SVS34" s="535"/>
      <c r="SVT34" s="536"/>
      <c r="SVU34" s="532"/>
      <c r="SVV34" s="530"/>
      <c r="SVW34" s="530"/>
      <c r="SVX34" s="531"/>
      <c r="SVY34" s="532"/>
      <c r="SVZ34" s="533"/>
      <c r="SWA34" s="534"/>
      <c r="SWB34" s="535"/>
      <c r="SWC34" s="536"/>
      <c r="SWD34" s="532"/>
      <c r="SWE34" s="530"/>
      <c r="SWF34" s="530"/>
      <c r="SWG34" s="531"/>
      <c r="SWH34" s="532"/>
      <c r="SWI34" s="533"/>
      <c r="SWJ34" s="534"/>
      <c r="SWK34" s="535"/>
      <c r="SWL34" s="536"/>
      <c r="SWM34" s="532"/>
      <c r="SWN34" s="530"/>
      <c r="SWO34" s="530"/>
      <c r="SWP34" s="531"/>
      <c r="SWQ34" s="532"/>
      <c r="SWR34" s="533"/>
      <c r="SWS34" s="534"/>
      <c r="SWT34" s="535"/>
      <c r="SWU34" s="536"/>
      <c r="SWV34" s="532"/>
      <c r="SWW34" s="530"/>
      <c r="SWX34" s="530"/>
      <c r="SWY34" s="531"/>
      <c r="SWZ34" s="532"/>
      <c r="SXA34" s="533"/>
      <c r="SXB34" s="534"/>
      <c r="SXC34" s="535"/>
      <c r="SXD34" s="536"/>
      <c r="SXE34" s="532"/>
      <c r="SXF34" s="530"/>
      <c r="SXG34" s="530"/>
      <c r="SXH34" s="531"/>
      <c r="SXI34" s="532"/>
      <c r="SXJ34" s="533"/>
      <c r="SXK34" s="534"/>
      <c r="SXL34" s="535"/>
      <c r="SXM34" s="536"/>
      <c r="SXN34" s="532"/>
      <c r="SXO34" s="530"/>
      <c r="SXP34" s="530"/>
      <c r="SXQ34" s="531"/>
      <c r="SXR34" s="532"/>
      <c r="SXS34" s="533"/>
      <c r="SXT34" s="534"/>
      <c r="SXU34" s="535"/>
      <c r="SXV34" s="536"/>
      <c r="SXW34" s="532"/>
      <c r="SXX34" s="530"/>
      <c r="SXY34" s="530"/>
      <c r="SXZ34" s="531"/>
      <c r="SYA34" s="532"/>
      <c r="SYB34" s="533"/>
      <c r="SYC34" s="534"/>
      <c r="SYD34" s="535"/>
      <c r="SYE34" s="536"/>
      <c r="SYF34" s="532"/>
      <c r="SYG34" s="530"/>
      <c r="SYH34" s="530"/>
      <c r="SYI34" s="531"/>
      <c r="SYJ34" s="532"/>
      <c r="SYK34" s="533"/>
      <c r="SYL34" s="534"/>
      <c r="SYM34" s="535"/>
      <c r="SYN34" s="536"/>
      <c r="SYO34" s="532"/>
      <c r="SYP34" s="530"/>
      <c r="SYQ34" s="530"/>
      <c r="SYR34" s="531"/>
      <c r="SYS34" s="532"/>
      <c r="SYT34" s="533"/>
      <c r="SYU34" s="534"/>
      <c r="SYV34" s="535"/>
      <c r="SYW34" s="536"/>
      <c r="SYX34" s="532"/>
      <c r="SYY34" s="530"/>
      <c r="SYZ34" s="530"/>
      <c r="SZA34" s="531"/>
      <c r="SZB34" s="532"/>
      <c r="SZC34" s="533"/>
      <c r="SZD34" s="534"/>
      <c r="SZE34" s="535"/>
      <c r="SZF34" s="536"/>
      <c r="SZG34" s="532"/>
      <c r="SZH34" s="530"/>
      <c r="SZI34" s="530"/>
      <c r="SZJ34" s="531"/>
      <c r="SZK34" s="532"/>
      <c r="SZL34" s="533"/>
      <c r="SZM34" s="534"/>
      <c r="SZN34" s="535"/>
      <c r="SZO34" s="536"/>
      <c r="SZP34" s="532"/>
      <c r="SZQ34" s="530"/>
      <c r="SZR34" s="530"/>
      <c r="SZS34" s="531"/>
      <c r="SZT34" s="532"/>
      <c r="SZU34" s="533"/>
      <c r="SZV34" s="534"/>
      <c r="SZW34" s="535"/>
      <c r="SZX34" s="536"/>
      <c r="SZY34" s="532"/>
      <c r="SZZ34" s="530"/>
      <c r="TAA34" s="530"/>
      <c r="TAB34" s="531"/>
      <c r="TAC34" s="532"/>
      <c r="TAD34" s="533"/>
      <c r="TAE34" s="534"/>
      <c r="TAF34" s="535"/>
      <c r="TAG34" s="536"/>
      <c r="TAH34" s="532"/>
      <c r="TAI34" s="530"/>
      <c r="TAJ34" s="530"/>
      <c r="TAK34" s="531"/>
      <c r="TAL34" s="532"/>
      <c r="TAM34" s="533"/>
      <c r="TAN34" s="534"/>
      <c r="TAO34" s="535"/>
      <c r="TAP34" s="536"/>
      <c r="TAQ34" s="532"/>
      <c r="TAR34" s="530"/>
      <c r="TAS34" s="530"/>
      <c r="TAT34" s="531"/>
      <c r="TAU34" s="532"/>
      <c r="TAV34" s="533"/>
      <c r="TAW34" s="534"/>
      <c r="TAX34" s="535"/>
      <c r="TAY34" s="536"/>
      <c r="TAZ34" s="532"/>
      <c r="TBA34" s="530"/>
      <c r="TBB34" s="530"/>
      <c r="TBC34" s="531"/>
      <c r="TBD34" s="532"/>
      <c r="TBE34" s="533"/>
      <c r="TBF34" s="534"/>
      <c r="TBG34" s="535"/>
      <c r="TBH34" s="536"/>
      <c r="TBI34" s="532"/>
      <c r="TBJ34" s="530"/>
      <c r="TBK34" s="530"/>
      <c r="TBL34" s="531"/>
      <c r="TBM34" s="532"/>
      <c r="TBN34" s="533"/>
      <c r="TBO34" s="534"/>
      <c r="TBP34" s="535"/>
      <c r="TBQ34" s="536"/>
      <c r="TBR34" s="532"/>
      <c r="TBS34" s="530"/>
      <c r="TBT34" s="530"/>
      <c r="TBU34" s="531"/>
      <c r="TBV34" s="532"/>
      <c r="TBW34" s="533"/>
      <c r="TBX34" s="534"/>
      <c r="TBY34" s="535"/>
      <c r="TBZ34" s="536"/>
      <c r="TCA34" s="532"/>
      <c r="TCB34" s="530"/>
      <c r="TCC34" s="530"/>
      <c r="TCD34" s="531"/>
      <c r="TCE34" s="532"/>
      <c r="TCF34" s="533"/>
      <c r="TCG34" s="534"/>
      <c r="TCH34" s="535"/>
      <c r="TCI34" s="536"/>
      <c r="TCJ34" s="532"/>
      <c r="TCK34" s="530"/>
      <c r="TCL34" s="530"/>
      <c r="TCM34" s="531"/>
      <c r="TCN34" s="532"/>
      <c r="TCO34" s="533"/>
      <c r="TCP34" s="534"/>
      <c r="TCQ34" s="535"/>
      <c r="TCR34" s="536"/>
      <c r="TCS34" s="532"/>
      <c r="TCT34" s="530"/>
      <c r="TCU34" s="530"/>
      <c r="TCV34" s="531"/>
      <c r="TCW34" s="532"/>
      <c r="TCX34" s="533"/>
      <c r="TCY34" s="534"/>
      <c r="TCZ34" s="535"/>
      <c r="TDA34" s="536"/>
      <c r="TDB34" s="532"/>
      <c r="TDC34" s="530"/>
      <c r="TDD34" s="530"/>
      <c r="TDE34" s="531"/>
      <c r="TDF34" s="532"/>
      <c r="TDG34" s="533"/>
      <c r="TDH34" s="534"/>
      <c r="TDI34" s="535"/>
      <c r="TDJ34" s="536"/>
      <c r="TDK34" s="532"/>
      <c r="TDL34" s="530"/>
      <c r="TDM34" s="530"/>
      <c r="TDN34" s="531"/>
      <c r="TDO34" s="532"/>
      <c r="TDP34" s="533"/>
      <c r="TDQ34" s="534"/>
      <c r="TDR34" s="535"/>
      <c r="TDS34" s="536"/>
      <c r="TDT34" s="532"/>
      <c r="TDU34" s="530"/>
      <c r="TDV34" s="530"/>
      <c r="TDW34" s="531"/>
      <c r="TDX34" s="532"/>
      <c r="TDY34" s="533"/>
      <c r="TDZ34" s="534"/>
      <c r="TEA34" s="535"/>
      <c r="TEB34" s="536"/>
      <c r="TEC34" s="532"/>
      <c r="TED34" s="530"/>
      <c r="TEE34" s="530"/>
      <c r="TEF34" s="531"/>
      <c r="TEG34" s="532"/>
      <c r="TEH34" s="533"/>
      <c r="TEI34" s="534"/>
      <c r="TEJ34" s="535"/>
      <c r="TEK34" s="536"/>
      <c r="TEL34" s="532"/>
      <c r="TEM34" s="530"/>
      <c r="TEN34" s="530"/>
      <c r="TEO34" s="531"/>
      <c r="TEP34" s="532"/>
      <c r="TEQ34" s="533"/>
      <c r="TER34" s="534"/>
      <c r="TES34" s="535"/>
      <c r="TET34" s="536"/>
      <c r="TEU34" s="532"/>
      <c r="TEV34" s="530"/>
      <c r="TEW34" s="530"/>
      <c r="TEX34" s="531"/>
      <c r="TEY34" s="532"/>
      <c r="TEZ34" s="533"/>
      <c r="TFA34" s="534"/>
      <c r="TFB34" s="535"/>
      <c r="TFC34" s="536"/>
      <c r="TFD34" s="532"/>
      <c r="TFE34" s="530"/>
      <c r="TFF34" s="530"/>
      <c r="TFG34" s="531"/>
      <c r="TFH34" s="532"/>
      <c r="TFI34" s="533"/>
      <c r="TFJ34" s="534"/>
      <c r="TFK34" s="535"/>
      <c r="TFL34" s="536"/>
      <c r="TFM34" s="532"/>
      <c r="TFN34" s="530"/>
      <c r="TFO34" s="530"/>
      <c r="TFP34" s="531"/>
      <c r="TFQ34" s="532"/>
      <c r="TFR34" s="533"/>
      <c r="TFS34" s="534"/>
      <c r="TFT34" s="535"/>
      <c r="TFU34" s="536"/>
      <c r="TFV34" s="532"/>
      <c r="TFW34" s="530"/>
      <c r="TFX34" s="530"/>
      <c r="TFY34" s="531"/>
      <c r="TFZ34" s="532"/>
      <c r="TGA34" s="533"/>
      <c r="TGB34" s="534"/>
      <c r="TGC34" s="535"/>
      <c r="TGD34" s="536"/>
      <c r="TGE34" s="532"/>
      <c r="TGF34" s="530"/>
      <c r="TGG34" s="530"/>
      <c r="TGH34" s="531"/>
      <c r="TGI34" s="532"/>
      <c r="TGJ34" s="533"/>
      <c r="TGK34" s="534"/>
      <c r="TGL34" s="535"/>
      <c r="TGM34" s="536"/>
      <c r="TGN34" s="532"/>
      <c r="TGO34" s="530"/>
      <c r="TGP34" s="530"/>
      <c r="TGQ34" s="531"/>
      <c r="TGR34" s="532"/>
      <c r="TGS34" s="533"/>
      <c r="TGT34" s="534"/>
      <c r="TGU34" s="535"/>
      <c r="TGV34" s="536"/>
      <c r="TGW34" s="532"/>
      <c r="TGX34" s="530"/>
      <c r="TGY34" s="530"/>
      <c r="TGZ34" s="531"/>
      <c r="THA34" s="532"/>
      <c r="THB34" s="533"/>
      <c r="THC34" s="534"/>
      <c r="THD34" s="535"/>
      <c r="THE34" s="536"/>
      <c r="THF34" s="532"/>
      <c r="THG34" s="530"/>
      <c r="THH34" s="530"/>
      <c r="THI34" s="531"/>
      <c r="THJ34" s="532"/>
      <c r="THK34" s="533"/>
      <c r="THL34" s="534"/>
      <c r="THM34" s="535"/>
      <c r="THN34" s="536"/>
      <c r="THO34" s="532"/>
      <c r="THP34" s="530"/>
      <c r="THQ34" s="530"/>
      <c r="THR34" s="531"/>
      <c r="THS34" s="532"/>
      <c r="THT34" s="533"/>
      <c r="THU34" s="534"/>
      <c r="THV34" s="535"/>
      <c r="THW34" s="536"/>
      <c r="THX34" s="532"/>
      <c r="THY34" s="530"/>
      <c r="THZ34" s="530"/>
      <c r="TIA34" s="531"/>
      <c r="TIB34" s="532"/>
      <c r="TIC34" s="533"/>
      <c r="TID34" s="534"/>
      <c r="TIE34" s="535"/>
      <c r="TIF34" s="536"/>
      <c r="TIG34" s="532"/>
      <c r="TIH34" s="530"/>
      <c r="TII34" s="530"/>
      <c r="TIJ34" s="531"/>
      <c r="TIK34" s="532"/>
      <c r="TIL34" s="533"/>
      <c r="TIM34" s="534"/>
      <c r="TIN34" s="535"/>
      <c r="TIO34" s="536"/>
      <c r="TIP34" s="532"/>
      <c r="TIQ34" s="530"/>
      <c r="TIR34" s="530"/>
      <c r="TIS34" s="531"/>
      <c r="TIT34" s="532"/>
      <c r="TIU34" s="533"/>
      <c r="TIV34" s="534"/>
      <c r="TIW34" s="535"/>
      <c r="TIX34" s="536"/>
      <c r="TIY34" s="532"/>
      <c r="TIZ34" s="530"/>
      <c r="TJA34" s="530"/>
      <c r="TJB34" s="531"/>
      <c r="TJC34" s="532"/>
      <c r="TJD34" s="533"/>
      <c r="TJE34" s="534"/>
      <c r="TJF34" s="535"/>
      <c r="TJG34" s="536"/>
      <c r="TJH34" s="532"/>
      <c r="TJI34" s="530"/>
      <c r="TJJ34" s="530"/>
      <c r="TJK34" s="531"/>
      <c r="TJL34" s="532"/>
      <c r="TJM34" s="533"/>
      <c r="TJN34" s="534"/>
      <c r="TJO34" s="535"/>
      <c r="TJP34" s="536"/>
      <c r="TJQ34" s="532"/>
      <c r="TJR34" s="530"/>
      <c r="TJS34" s="530"/>
      <c r="TJT34" s="531"/>
      <c r="TJU34" s="532"/>
      <c r="TJV34" s="533"/>
      <c r="TJW34" s="534"/>
      <c r="TJX34" s="535"/>
      <c r="TJY34" s="536"/>
      <c r="TJZ34" s="532"/>
      <c r="TKA34" s="530"/>
      <c r="TKB34" s="530"/>
      <c r="TKC34" s="531"/>
      <c r="TKD34" s="532"/>
      <c r="TKE34" s="533"/>
      <c r="TKF34" s="534"/>
      <c r="TKG34" s="535"/>
      <c r="TKH34" s="536"/>
      <c r="TKI34" s="532"/>
      <c r="TKJ34" s="530"/>
      <c r="TKK34" s="530"/>
      <c r="TKL34" s="531"/>
      <c r="TKM34" s="532"/>
      <c r="TKN34" s="533"/>
      <c r="TKO34" s="534"/>
      <c r="TKP34" s="535"/>
      <c r="TKQ34" s="536"/>
      <c r="TKR34" s="532"/>
      <c r="TKS34" s="530"/>
      <c r="TKT34" s="530"/>
      <c r="TKU34" s="531"/>
      <c r="TKV34" s="532"/>
      <c r="TKW34" s="533"/>
      <c r="TKX34" s="534"/>
      <c r="TKY34" s="535"/>
      <c r="TKZ34" s="536"/>
      <c r="TLA34" s="532"/>
      <c r="TLB34" s="530"/>
      <c r="TLC34" s="530"/>
      <c r="TLD34" s="531"/>
      <c r="TLE34" s="532"/>
      <c r="TLF34" s="533"/>
      <c r="TLG34" s="534"/>
      <c r="TLH34" s="535"/>
      <c r="TLI34" s="536"/>
      <c r="TLJ34" s="532"/>
      <c r="TLK34" s="530"/>
      <c r="TLL34" s="530"/>
      <c r="TLM34" s="531"/>
      <c r="TLN34" s="532"/>
      <c r="TLO34" s="533"/>
      <c r="TLP34" s="534"/>
      <c r="TLQ34" s="535"/>
      <c r="TLR34" s="536"/>
      <c r="TLS34" s="532"/>
      <c r="TLT34" s="530"/>
      <c r="TLU34" s="530"/>
      <c r="TLV34" s="531"/>
      <c r="TLW34" s="532"/>
      <c r="TLX34" s="533"/>
      <c r="TLY34" s="534"/>
      <c r="TLZ34" s="535"/>
      <c r="TMA34" s="536"/>
      <c r="TMB34" s="532"/>
      <c r="TMC34" s="530"/>
      <c r="TMD34" s="530"/>
      <c r="TME34" s="531"/>
      <c r="TMF34" s="532"/>
      <c r="TMG34" s="533"/>
      <c r="TMH34" s="534"/>
      <c r="TMI34" s="535"/>
      <c r="TMJ34" s="536"/>
      <c r="TMK34" s="532"/>
      <c r="TML34" s="530"/>
      <c r="TMM34" s="530"/>
      <c r="TMN34" s="531"/>
      <c r="TMO34" s="532"/>
      <c r="TMP34" s="533"/>
      <c r="TMQ34" s="534"/>
      <c r="TMR34" s="535"/>
      <c r="TMS34" s="536"/>
      <c r="TMT34" s="532"/>
      <c r="TMU34" s="530"/>
      <c r="TMV34" s="530"/>
      <c r="TMW34" s="531"/>
      <c r="TMX34" s="532"/>
      <c r="TMY34" s="533"/>
      <c r="TMZ34" s="534"/>
      <c r="TNA34" s="535"/>
      <c r="TNB34" s="536"/>
      <c r="TNC34" s="532"/>
      <c r="TND34" s="530"/>
      <c r="TNE34" s="530"/>
      <c r="TNF34" s="531"/>
      <c r="TNG34" s="532"/>
      <c r="TNH34" s="533"/>
      <c r="TNI34" s="534"/>
      <c r="TNJ34" s="535"/>
      <c r="TNK34" s="536"/>
      <c r="TNL34" s="532"/>
      <c r="TNM34" s="530"/>
      <c r="TNN34" s="530"/>
      <c r="TNO34" s="531"/>
      <c r="TNP34" s="532"/>
      <c r="TNQ34" s="533"/>
      <c r="TNR34" s="534"/>
      <c r="TNS34" s="535"/>
      <c r="TNT34" s="536"/>
      <c r="TNU34" s="532"/>
      <c r="TNV34" s="530"/>
      <c r="TNW34" s="530"/>
      <c r="TNX34" s="531"/>
      <c r="TNY34" s="532"/>
      <c r="TNZ34" s="533"/>
      <c r="TOA34" s="534"/>
      <c r="TOB34" s="535"/>
      <c r="TOC34" s="536"/>
      <c r="TOD34" s="532"/>
      <c r="TOE34" s="530"/>
      <c r="TOF34" s="530"/>
      <c r="TOG34" s="531"/>
      <c r="TOH34" s="532"/>
      <c r="TOI34" s="533"/>
      <c r="TOJ34" s="534"/>
      <c r="TOK34" s="535"/>
      <c r="TOL34" s="536"/>
      <c r="TOM34" s="532"/>
      <c r="TON34" s="530"/>
      <c r="TOO34" s="530"/>
      <c r="TOP34" s="531"/>
      <c r="TOQ34" s="532"/>
      <c r="TOR34" s="533"/>
      <c r="TOS34" s="534"/>
      <c r="TOT34" s="535"/>
      <c r="TOU34" s="536"/>
      <c r="TOV34" s="532"/>
      <c r="TOW34" s="530"/>
      <c r="TOX34" s="530"/>
      <c r="TOY34" s="531"/>
      <c r="TOZ34" s="532"/>
      <c r="TPA34" s="533"/>
      <c r="TPB34" s="534"/>
      <c r="TPC34" s="535"/>
      <c r="TPD34" s="536"/>
      <c r="TPE34" s="532"/>
      <c r="TPF34" s="530"/>
      <c r="TPG34" s="530"/>
      <c r="TPH34" s="531"/>
      <c r="TPI34" s="532"/>
      <c r="TPJ34" s="533"/>
      <c r="TPK34" s="534"/>
      <c r="TPL34" s="535"/>
      <c r="TPM34" s="536"/>
      <c r="TPN34" s="532"/>
      <c r="TPO34" s="530"/>
      <c r="TPP34" s="530"/>
      <c r="TPQ34" s="531"/>
      <c r="TPR34" s="532"/>
      <c r="TPS34" s="533"/>
      <c r="TPT34" s="534"/>
      <c r="TPU34" s="535"/>
      <c r="TPV34" s="536"/>
      <c r="TPW34" s="532"/>
      <c r="TPX34" s="530"/>
      <c r="TPY34" s="530"/>
      <c r="TPZ34" s="531"/>
      <c r="TQA34" s="532"/>
      <c r="TQB34" s="533"/>
      <c r="TQC34" s="534"/>
      <c r="TQD34" s="535"/>
      <c r="TQE34" s="536"/>
      <c r="TQF34" s="532"/>
      <c r="TQG34" s="530"/>
      <c r="TQH34" s="530"/>
      <c r="TQI34" s="531"/>
      <c r="TQJ34" s="532"/>
      <c r="TQK34" s="533"/>
      <c r="TQL34" s="534"/>
      <c r="TQM34" s="535"/>
      <c r="TQN34" s="536"/>
      <c r="TQO34" s="532"/>
      <c r="TQP34" s="530"/>
      <c r="TQQ34" s="530"/>
      <c r="TQR34" s="531"/>
      <c r="TQS34" s="532"/>
      <c r="TQT34" s="533"/>
      <c r="TQU34" s="534"/>
      <c r="TQV34" s="535"/>
      <c r="TQW34" s="536"/>
      <c r="TQX34" s="532"/>
      <c r="TQY34" s="530"/>
      <c r="TQZ34" s="530"/>
      <c r="TRA34" s="531"/>
      <c r="TRB34" s="532"/>
      <c r="TRC34" s="533"/>
      <c r="TRD34" s="534"/>
      <c r="TRE34" s="535"/>
      <c r="TRF34" s="536"/>
      <c r="TRG34" s="532"/>
      <c r="TRH34" s="530"/>
      <c r="TRI34" s="530"/>
      <c r="TRJ34" s="531"/>
      <c r="TRK34" s="532"/>
      <c r="TRL34" s="533"/>
      <c r="TRM34" s="534"/>
      <c r="TRN34" s="535"/>
      <c r="TRO34" s="536"/>
      <c r="TRP34" s="532"/>
      <c r="TRQ34" s="530"/>
      <c r="TRR34" s="530"/>
      <c r="TRS34" s="531"/>
      <c r="TRT34" s="532"/>
      <c r="TRU34" s="533"/>
      <c r="TRV34" s="534"/>
      <c r="TRW34" s="535"/>
      <c r="TRX34" s="536"/>
      <c r="TRY34" s="532"/>
      <c r="TRZ34" s="530"/>
      <c r="TSA34" s="530"/>
      <c r="TSB34" s="531"/>
      <c r="TSC34" s="532"/>
      <c r="TSD34" s="533"/>
      <c r="TSE34" s="534"/>
      <c r="TSF34" s="535"/>
      <c r="TSG34" s="536"/>
      <c r="TSH34" s="532"/>
      <c r="TSI34" s="530"/>
      <c r="TSJ34" s="530"/>
      <c r="TSK34" s="531"/>
      <c r="TSL34" s="532"/>
      <c r="TSM34" s="533"/>
      <c r="TSN34" s="534"/>
      <c r="TSO34" s="535"/>
      <c r="TSP34" s="536"/>
      <c r="TSQ34" s="532"/>
      <c r="TSR34" s="530"/>
      <c r="TSS34" s="530"/>
      <c r="TST34" s="531"/>
      <c r="TSU34" s="532"/>
      <c r="TSV34" s="533"/>
      <c r="TSW34" s="534"/>
      <c r="TSX34" s="535"/>
      <c r="TSY34" s="536"/>
      <c r="TSZ34" s="532"/>
      <c r="TTA34" s="530"/>
      <c r="TTB34" s="530"/>
      <c r="TTC34" s="531"/>
      <c r="TTD34" s="532"/>
      <c r="TTE34" s="533"/>
      <c r="TTF34" s="534"/>
      <c r="TTG34" s="535"/>
      <c r="TTH34" s="536"/>
      <c r="TTI34" s="532"/>
      <c r="TTJ34" s="530"/>
      <c r="TTK34" s="530"/>
      <c r="TTL34" s="531"/>
      <c r="TTM34" s="532"/>
      <c r="TTN34" s="533"/>
      <c r="TTO34" s="534"/>
      <c r="TTP34" s="535"/>
      <c r="TTQ34" s="536"/>
      <c r="TTR34" s="532"/>
      <c r="TTS34" s="530"/>
      <c r="TTT34" s="530"/>
      <c r="TTU34" s="531"/>
      <c r="TTV34" s="532"/>
      <c r="TTW34" s="533"/>
      <c r="TTX34" s="534"/>
      <c r="TTY34" s="535"/>
      <c r="TTZ34" s="536"/>
      <c r="TUA34" s="532"/>
      <c r="TUB34" s="530"/>
      <c r="TUC34" s="530"/>
      <c r="TUD34" s="531"/>
      <c r="TUE34" s="532"/>
      <c r="TUF34" s="533"/>
      <c r="TUG34" s="534"/>
      <c r="TUH34" s="535"/>
      <c r="TUI34" s="536"/>
      <c r="TUJ34" s="532"/>
      <c r="TUK34" s="530"/>
      <c r="TUL34" s="530"/>
      <c r="TUM34" s="531"/>
      <c r="TUN34" s="532"/>
      <c r="TUO34" s="533"/>
      <c r="TUP34" s="534"/>
      <c r="TUQ34" s="535"/>
      <c r="TUR34" s="536"/>
      <c r="TUS34" s="532"/>
      <c r="TUT34" s="530"/>
      <c r="TUU34" s="530"/>
      <c r="TUV34" s="531"/>
      <c r="TUW34" s="532"/>
      <c r="TUX34" s="533"/>
      <c r="TUY34" s="534"/>
      <c r="TUZ34" s="535"/>
      <c r="TVA34" s="536"/>
      <c r="TVB34" s="532"/>
      <c r="TVC34" s="530"/>
      <c r="TVD34" s="530"/>
      <c r="TVE34" s="531"/>
      <c r="TVF34" s="532"/>
      <c r="TVG34" s="533"/>
      <c r="TVH34" s="534"/>
      <c r="TVI34" s="535"/>
      <c r="TVJ34" s="536"/>
      <c r="TVK34" s="532"/>
      <c r="TVL34" s="530"/>
      <c r="TVM34" s="530"/>
      <c r="TVN34" s="531"/>
      <c r="TVO34" s="532"/>
      <c r="TVP34" s="533"/>
      <c r="TVQ34" s="534"/>
      <c r="TVR34" s="535"/>
      <c r="TVS34" s="536"/>
      <c r="TVT34" s="532"/>
      <c r="TVU34" s="530"/>
      <c r="TVV34" s="530"/>
      <c r="TVW34" s="531"/>
      <c r="TVX34" s="532"/>
      <c r="TVY34" s="533"/>
      <c r="TVZ34" s="534"/>
      <c r="TWA34" s="535"/>
      <c r="TWB34" s="536"/>
      <c r="TWC34" s="532"/>
      <c r="TWD34" s="530"/>
      <c r="TWE34" s="530"/>
      <c r="TWF34" s="531"/>
      <c r="TWG34" s="532"/>
      <c r="TWH34" s="533"/>
      <c r="TWI34" s="534"/>
      <c r="TWJ34" s="535"/>
      <c r="TWK34" s="536"/>
      <c r="TWL34" s="532"/>
      <c r="TWM34" s="530"/>
      <c r="TWN34" s="530"/>
      <c r="TWO34" s="531"/>
      <c r="TWP34" s="532"/>
      <c r="TWQ34" s="533"/>
      <c r="TWR34" s="534"/>
      <c r="TWS34" s="535"/>
      <c r="TWT34" s="536"/>
      <c r="TWU34" s="532"/>
      <c r="TWV34" s="530"/>
      <c r="TWW34" s="530"/>
      <c r="TWX34" s="531"/>
      <c r="TWY34" s="532"/>
      <c r="TWZ34" s="533"/>
      <c r="TXA34" s="534"/>
      <c r="TXB34" s="535"/>
      <c r="TXC34" s="536"/>
      <c r="TXD34" s="532"/>
      <c r="TXE34" s="530"/>
      <c r="TXF34" s="530"/>
      <c r="TXG34" s="531"/>
      <c r="TXH34" s="532"/>
      <c r="TXI34" s="533"/>
      <c r="TXJ34" s="534"/>
      <c r="TXK34" s="535"/>
      <c r="TXL34" s="536"/>
      <c r="TXM34" s="532"/>
      <c r="TXN34" s="530"/>
      <c r="TXO34" s="530"/>
      <c r="TXP34" s="531"/>
      <c r="TXQ34" s="532"/>
      <c r="TXR34" s="533"/>
      <c r="TXS34" s="534"/>
      <c r="TXT34" s="535"/>
      <c r="TXU34" s="536"/>
      <c r="TXV34" s="532"/>
      <c r="TXW34" s="530"/>
      <c r="TXX34" s="530"/>
      <c r="TXY34" s="531"/>
      <c r="TXZ34" s="532"/>
      <c r="TYA34" s="533"/>
      <c r="TYB34" s="534"/>
      <c r="TYC34" s="535"/>
      <c r="TYD34" s="536"/>
      <c r="TYE34" s="532"/>
      <c r="TYF34" s="530"/>
      <c r="TYG34" s="530"/>
      <c r="TYH34" s="531"/>
      <c r="TYI34" s="532"/>
      <c r="TYJ34" s="533"/>
      <c r="TYK34" s="534"/>
      <c r="TYL34" s="535"/>
      <c r="TYM34" s="536"/>
      <c r="TYN34" s="532"/>
      <c r="TYO34" s="530"/>
      <c r="TYP34" s="530"/>
      <c r="TYQ34" s="531"/>
      <c r="TYR34" s="532"/>
      <c r="TYS34" s="533"/>
      <c r="TYT34" s="534"/>
      <c r="TYU34" s="535"/>
      <c r="TYV34" s="536"/>
      <c r="TYW34" s="532"/>
      <c r="TYX34" s="530"/>
      <c r="TYY34" s="530"/>
      <c r="TYZ34" s="531"/>
      <c r="TZA34" s="532"/>
      <c r="TZB34" s="533"/>
      <c r="TZC34" s="534"/>
      <c r="TZD34" s="535"/>
      <c r="TZE34" s="536"/>
      <c r="TZF34" s="532"/>
      <c r="TZG34" s="530"/>
      <c r="TZH34" s="530"/>
      <c r="TZI34" s="531"/>
      <c r="TZJ34" s="532"/>
      <c r="TZK34" s="533"/>
      <c r="TZL34" s="534"/>
      <c r="TZM34" s="535"/>
      <c r="TZN34" s="536"/>
      <c r="TZO34" s="532"/>
      <c r="TZP34" s="530"/>
      <c r="TZQ34" s="530"/>
      <c r="TZR34" s="531"/>
      <c r="TZS34" s="532"/>
      <c r="TZT34" s="533"/>
      <c r="TZU34" s="534"/>
      <c r="TZV34" s="535"/>
      <c r="TZW34" s="536"/>
      <c r="TZX34" s="532"/>
      <c r="TZY34" s="530"/>
      <c r="TZZ34" s="530"/>
      <c r="UAA34" s="531"/>
      <c r="UAB34" s="532"/>
      <c r="UAC34" s="533"/>
      <c r="UAD34" s="534"/>
      <c r="UAE34" s="535"/>
      <c r="UAF34" s="536"/>
      <c r="UAG34" s="532"/>
      <c r="UAH34" s="530"/>
      <c r="UAI34" s="530"/>
      <c r="UAJ34" s="531"/>
      <c r="UAK34" s="532"/>
      <c r="UAL34" s="533"/>
      <c r="UAM34" s="534"/>
      <c r="UAN34" s="535"/>
      <c r="UAO34" s="536"/>
      <c r="UAP34" s="532"/>
      <c r="UAQ34" s="530"/>
      <c r="UAR34" s="530"/>
      <c r="UAS34" s="531"/>
      <c r="UAT34" s="532"/>
      <c r="UAU34" s="533"/>
      <c r="UAV34" s="534"/>
      <c r="UAW34" s="535"/>
      <c r="UAX34" s="536"/>
      <c r="UAY34" s="532"/>
      <c r="UAZ34" s="530"/>
      <c r="UBA34" s="530"/>
      <c r="UBB34" s="531"/>
      <c r="UBC34" s="532"/>
      <c r="UBD34" s="533"/>
      <c r="UBE34" s="534"/>
      <c r="UBF34" s="535"/>
      <c r="UBG34" s="536"/>
      <c r="UBH34" s="532"/>
      <c r="UBI34" s="530"/>
      <c r="UBJ34" s="530"/>
      <c r="UBK34" s="531"/>
      <c r="UBL34" s="532"/>
      <c r="UBM34" s="533"/>
      <c r="UBN34" s="534"/>
      <c r="UBO34" s="535"/>
      <c r="UBP34" s="536"/>
      <c r="UBQ34" s="532"/>
      <c r="UBR34" s="530"/>
      <c r="UBS34" s="530"/>
      <c r="UBT34" s="531"/>
      <c r="UBU34" s="532"/>
      <c r="UBV34" s="533"/>
      <c r="UBW34" s="534"/>
      <c r="UBX34" s="535"/>
      <c r="UBY34" s="536"/>
      <c r="UBZ34" s="532"/>
      <c r="UCA34" s="530"/>
      <c r="UCB34" s="530"/>
      <c r="UCC34" s="531"/>
      <c r="UCD34" s="532"/>
      <c r="UCE34" s="533"/>
      <c r="UCF34" s="534"/>
      <c r="UCG34" s="535"/>
      <c r="UCH34" s="536"/>
      <c r="UCI34" s="532"/>
      <c r="UCJ34" s="530"/>
      <c r="UCK34" s="530"/>
      <c r="UCL34" s="531"/>
      <c r="UCM34" s="532"/>
      <c r="UCN34" s="533"/>
      <c r="UCO34" s="534"/>
      <c r="UCP34" s="535"/>
      <c r="UCQ34" s="536"/>
      <c r="UCR34" s="532"/>
      <c r="UCS34" s="530"/>
      <c r="UCT34" s="530"/>
      <c r="UCU34" s="531"/>
      <c r="UCV34" s="532"/>
      <c r="UCW34" s="533"/>
      <c r="UCX34" s="534"/>
      <c r="UCY34" s="535"/>
      <c r="UCZ34" s="536"/>
      <c r="UDA34" s="532"/>
      <c r="UDB34" s="530"/>
      <c r="UDC34" s="530"/>
      <c r="UDD34" s="531"/>
      <c r="UDE34" s="532"/>
      <c r="UDF34" s="533"/>
      <c r="UDG34" s="534"/>
      <c r="UDH34" s="535"/>
      <c r="UDI34" s="536"/>
      <c r="UDJ34" s="532"/>
      <c r="UDK34" s="530"/>
      <c r="UDL34" s="530"/>
      <c r="UDM34" s="531"/>
      <c r="UDN34" s="532"/>
      <c r="UDO34" s="533"/>
      <c r="UDP34" s="534"/>
      <c r="UDQ34" s="535"/>
      <c r="UDR34" s="536"/>
      <c r="UDS34" s="532"/>
      <c r="UDT34" s="530"/>
      <c r="UDU34" s="530"/>
      <c r="UDV34" s="531"/>
      <c r="UDW34" s="532"/>
      <c r="UDX34" s="533"/>
      <c r="UDY34" s="534"/>
      <c r="UDZ34" s="535"/>
      <c r="UEA34" s="536"/>
      <c r="UEB34" s="532"/>
      <c r="UEC34" s="530"/>
      <c r="UED34" s="530"/>
      <c r="UEE34" s="531"/>
      <c r="UEF34" s="532"/>
      <c r="UEG34" s="533"/>
      <c r="UEH34" s="534"/>
      <c r="UEI34" s="535"/>
      <c r="UEJ34" s="536"/>
      <c r="UEK34" s="532"/>
      <c r="UEL34" s="530"/>
      <c r="UEM34" s="530"/>
      <c r="UEN34" s="531"/>
      <c r="UEO34" s="532"/>
      <c r="UEP34" s="533"/>
      <c r="UEQ34" s="534"/>
      <c r="UER34" s="535"/>
      <c r="UES34" s="536"/>
      <c r="UET34" s="532"/>
      <c r="UEU34" s="530"/>
      <c r="UEV34" s="530"/>
      <c r="UEW34" s="531"/>
      <c r="UEX34" s="532"/>
      <c r="UEY34" s="533"/>
      <c r="UEZ34" s="534"/>
      <c r="UFA34" s="535"/>
      <c r="UFB34" s="536"/>
      <c r="UFC34" s="532"/>
      <c r="UFD34" s="530"/>
      <c r="UFE34" s="530"/>
      <c r="UFF34" s="531"/>
      <c r="UFG34" s="532"/>
      <c r="UFH34" s="533"/>
      <c r="UFI34" s="534"/>
      <c r="UFJ34" s="535"/>
      <c r="UFK34" s="536"/>
      <c r="UFL34" s="532"/>
      <c r="UFM34" s="530"/>
      <c r="UFN34" s="530"/>
      <c r="UFO34" s="531"/>
      <c r="UFP34" s="532"/>
      <c r="UFQ34" s="533"/>
      <c r="UFR34" s="534"/>
      <c r="UFS34" s="535"/>
      <c r="UFT34" s="536"/>
      <c r="UFU34" s="532"/>
      <c r="UFV34" s="530"/>
      <c r="UFW34" s="530"/>
      <c r="UFX34" s="531"/>
      <c r="UFY34" s="532"/>
      <c r="UFZ34" s="533"/>
      <c r="UGA34" s="534"/>
      <c r="UGB34" s="535"/>
      <c r="UGC34" s="536"/>
      <c r="UGD34" s="532"/>
      <c r="UGE34" s="530"/>
      <c r="UGF34" s="530"/>
      <c r="UGG34" s="531"/>
      <c r="UGH34" s="532"/>
      <c r="UGI34" s="533"/>
      <c r="UGJ34" s="534"/>
      <c r="UGK34" s="535"/>
      <c r="UGL34" s="536"/>
      <c r="UGM34" s="532"/>
      <c r="UGN34" s="530"/>
      <c r="UGO34" s="530"/>
      <c r="UGP34" s="531"/>
      <c r="UGQ34" s="532"/>
      <c r="UGR34" s="533"/>
      <c r="UGS34" s="534"/>
      <c r="UGT34" s="535"/>
      <c r="UGU34" s="536"/>
      <c r="UGV34" s="532"/>
      <c r="UGW34" s="530"/>
      <c r="UGX34" s="530"/>
      <c r="UGY34" s="531"/>
      <c r="UGZ34" s="532"/>
      <c r="UHA34" s="533"/>
      <c r="UHB34" s="534"/>
      <c r="UHC34" s="535"/>
      <c r="UHD34" s="536"/>
      <c r="UHE34" s="532"/>
      <c r="UHF34" s="530"/>
      <c r="UHG34" s="530"/>
      <c r="UHH34" s="531"/>
      <c r="UHI34" s="532"/>
      <c r="UHJ34" s="533"/>
      <c r="UHK34" s="534"/>
      <c r="UHL34" s="535"/>
      <c r="UHM34" s="536"/>
      <c r="UHN34" s="532"/>
      <c r="UHO34" s="530"/>
      <c r="UHP34" s="530"/>
      <c r="UHQ34" s="531"/>
      <c r="UHR34" s="532"/>
      <c r="UHS34" s="533"/>
      <c r="UHT34" s="534"/>
      <c r="UHU34" s="535"/>
      <c r="UHV34" s="536"/>
      <c r="UHW34" s="532"/>
      <c r="UHX34" s="530"/>
      <c r="UHY34" s="530"/>
      <c r="UHZ34" s="531"/>
      <c r="UIA34" s="532"/>
      <c r="UIB34" s="533"/>
      <c r="UIC34" s="534"/>
      <c r="UID34" s="535"/>
      <c r="UIE34" s="536"/>
      <c r="UIF34" s="532"/>
      <c r="UIG34" s="530"/>
      <c r="UIH34" s="530"/>
      <c r="UII34" s="531"/>
      <c r="UIJ34" s="532"/>
      <c r="UIK34" s="533"/>
      <c r="UIL34" s="534"/>
      <c r="UIM34" s="535"/>
      <c r="UIN34" s="536"/>
      <c r="UIO34" s="532"/>
      <c r="UIP34" s="530"/>
      <c r="UIQ34" s="530"/>
      <c r="UIR34" s="531"/>
      <c r="UIS34" s="532"/>
      <c r="UIT34" s="533"/>
      <c r="UIU34" s="534"/>
      <c r="UIV34" s="535"/>
      <c r="UIW34" s="536"/>
      <c r="UIX34" s="532"/>
      <c r="UIY34" s="530"/>
      <c r="UIZ34" s="530"/>
      <c r="UJA34" s="531"/>
      <c r="UJB34" s="532"/>
      <c r="UJC34" s="533"/>
      <c r="UJD34" s="534"/>
      <c r="UJE34" s="535"/>
      <c r="UJF34" s="536"/>
      <c r="UJG34" s="532"/>
      <c r="UJH34" s="530"/>
      <c r="UJI34" s="530"/>
      <c r="UJJ34" s="531"/>
      <c r="UJK34" s="532"/>
      <c r="UJL34" s="533"/>
      <c r="UJM34" s="534"/>
      <c r="UJN34" s="535"/>
      <c r="UJO34" s="536"/>
      <c r="UJP34" s="532"/>
      <c r="UJQ34" s="530"/>
      <c r="UJR34" s="530"/>
      <c r="UJS34" s="531"/>
      <c r="UJT34" s="532"/>
      <c r="UJU34" s="533"/>
      <c r="UJV34" s="534"/>
      <c r="UJW34" s="535"/>
      <c r="UJX34" s="536"/>
      <c r="UJY34" s="532"/>
      <c r="UJZ34" s="530"/>
      <c r="UKA34" s="530"/>
      <c r="UKB34" s="531"/>
      <c r="UKC34" s="532"/>
      <c r="UKD34" s="533"/>
      <c r="UKE34" s="534"/>
      <c r="UKF34" s="535"/>
      <c r="UKG34" s="536"/>
      <c r="UKH34" s="532"/>
      <c r="UKI34" s="530"/>
      <c r="UKJ34" s="530"/>
      <c r="UKK34" s="531"/>
      <c r="UKL34" s="532"/>
      <c r="UKM34" s="533"/>
      <c r="UKN34" s="534"/>
      <c r="UKO34" s="535"/>
      <c r="UKP34" s="536"/>
      <c r="UKQ34" s="532"/>
      <c r="UKR34" s="530"/>
      <c r="UKS34" s="530"/>
      <c r="UKT34" s="531"/>
      <c r="UKU34" s="532"/>
      <c r="UKV34" s="533"/>
      <c r="UKW34" s="534"/>
      <c r="UKX34" s="535"/>
      <c r="UKY34" s="536"/>
      <c r="UKZ34" s="532"/>
      <c r="ULA34" s="530"/>
      <c r="ULB34" s="530"/>
      <c r="ULC34" s="531"/>
      <c r="ULD34" s="532"/>
      <c r="ULE34" s="533"/>
      <c r="ULF34" s="534"/>
      <c r="ULG34" s="535"/>
      <c r="ULH34" s="536"/>
      <c r="ULI34" s="532"/>
      <c r="ULJ34" s="530"/>
      <c r="ULK34" s="530"/>
      <c r="ULL34" s="531"/>
      <c r="ULM34" s="532"/>
      <c r="ULN34" s="533"/>
      <c r="ULO34" s="534"/>
      <c r="ULP34" s="535"/>
      <c r="ULQ34" s="536"/>
      <c r="ULR34" s="532"/>
      <c r="ULS34" s="530"/>
      <c r="ULT34" s="530"/>
      <c r="ULU34" s="531"/>
      <c r="ULV34" s="532"/>
      <c r="ULW34" s="533"/>
      <c r="ULX34" s="534"/>
      <c r="ULY34" s="535"/>
      <c r="ULZ34" s="536"/>
      <c r="UMA34" s="532"/>
      <c r="UMB34" s="530"/>
      <c r="UMC34" s="530"/>
      <c r="UMD34" s="531"/>
      <c r="UME34" s="532"/>
      <c r="UMF34" s="533"/>
      <c r="UMG34" s="534"/>
      <c r="UMH34" s="535"/>
      <c r="UMI34" s="536"/>
      <c r="UMJ34" s="532"/>
      <c r="UMK34" s="530"/>
      <c r="UML34" s="530"/>
      <c r="UMM34" s="531"/>
      <c r="UMN34" s="532"/>
      <c r="UMO34" s="533"/>
      <c r="UMP34" s="534"/>
      <c r="UMQ34" s="535"/>
      <c r="UMR34" s="536"/>
      <c r="UMS34" s="532"/>
      <c r="UMT34" s="530"/>
      <c r="UMU34" s="530"/>
      <c r="UMV34" s="531"/>
      <c r="UMW34" s="532"/>
      <c r="UMX34" s="533"/>
      <c r="UMY34" s="534"/>
      <c r="UMZ34" s="535"/>
      <c r="UNA34" s="536"/>
      <c r="UNB34" s="532"/>
      <c r="UNC34" s="530"/>
      <c r="UND34" s="530"/>
      <c r="UNE34" s="531"/>
      <c r="UNF34" s="532"/>
      <c r="UNG34" s="533"/>
      <c r="UNH34" s="534"/>
      <c r="UNI34" s="535"/>
      <c r="UNJ34" s="536"/>
      <c r="UNK34" s="532"/>
      <c r="UNL34" s="530"/>
      <c r="UNM34" s="530"/>
      <c r="UNN34" s="531"/>
      <c r="UNO34" s="532"/>
      <c r="UNP34" s="533"/>
      <c r="UNQ34" s="534"/>
      <c r="UNR34" s="535"/>
      <c r="UNS34" s="536"/>
      <c r="UNT34" s="532"/>
      <c r="UNU34" s="530"/>
      <c r="UNV34" s="530"/>
      <c r="UNW34" s="531"/>
      <c r="UNX34" s="532"/>
      <c r="UNY34" s="533"/>
      <c r="UNZ34" s="534"/>
      <c r="UOA34" s="535"/>
      <c r="UOB34" s="536"/>
      <c r="UOC34" s="532"/>
      <c r="UOD34" s="530"/>
      <c r="UOE34" s="530"/>
      <c r="UOF34" s="531"/>
      <c r="UOG34" s="532"/>
      <c r="UOH34" s="533"/>
      <c r="UOI34" s="534"/>
      <c r="UOJ34" s="535"/>
      <c r="UOK34" s="536"/>
      <c r="UOL34" s="532"/>
      <c r="UOM34" s="530"/>
      <c r="UON34" s="530"/>
      <c r="UOO34" s="531"/>
      <c r="UOP34" s="532"/>
      <c r="UOQ34" s="533"/>
      <c r="UOR34" s="534"/>
      <c r="UOS34" s="535"/>
      <c r="UOT34" s="536"/>
      <c r="UOU34" s="532"/>
      <c r="UOV34" s="530"/>
      <c r="UOW34" s="530"/>
      <c r="UOX34" s="531"/>
      <c r="UOY34" s="532"/>
      <c r="UOZ34" s="533"/>
      <c r="UPA34" s="534"/>
      <c r="UPB34" s="535"/>
      <c r="UPC34" s="536"/>
      <c r="UPD34" s="532"/>
      <c r="UPE34" s="530"/>
      <c r="UPF34" s="530"/>
      <c r="UPG34" s="531"/>
      <c r="UPH34" s="532"/>
      <c r="UPI34" s="533"/>
      <c r="UPJ34" s="534"/>
      <c r="UPK34" s="535"/>
      <c r="UPL34" s="536"/>
      <c r="UPM34" s="532"/>
      <c r="UPN34" s="530"/>
      <c r="UPO34" s="530"/>
      <c r="UPP34" s="531"/>
      <c r="UPQ34" s="532"/>
      <c r="UPR34" s="533"/>
      <c r="UPS34" s="534"/>
      <c r="UPT34" s="535"/>
      <c r="UPU34" s="536"/>
      <c r="UPV34" s="532"/>
      <c r="UPW34" s="530"/>
      <c r="UPX34" s="530"/>
      <c r="UPY34" s="531"/>
      <c r="UPZ34" s="532"/>
      <c r="UQA34" s="533"/>
      <c r="UQB34" s="534"/>
      <c r="UQC34" s="535"/>
      <c r="UQD34" s="536"/>
      <c r="UQE34" s="532"/>
      <c r="UQF34" s="530"/>
      <c r="UQG34" s="530"/>
      <c r="UQH34" s="531"/>
      <c r="UQI34" s="532"/>
      <c r="UQJ34" s="533"/>
      <c r="UQK34" s="534"/>
      <c r="UQL34" s="535"/>
      <c r="UQM34" s="536"/>
      <c r="UQN34" s="532"/>
      <c r="UQO34" s="530"/>
      <c r="UQP34" s="530"/>
      <c r="UQQ34" s="531"/>
      <c r="UQR34" s="532"/>
      <c r="UQS34" s="533"/>
      <c r="UQT34" s="534"/>
      <c r="UQU34" s="535"/>
      <c r="UQV34" s="536"/>
      <c r="UQW34" s="532"/>
      <c r="UQX34" s="530"/>
      <c r="UQY34" s="530"/>
      <c r="UQZ34" s="531"/>
      <c r="URA34" s="532"/>
      <c r="URB34" s="533"/>
      <c r="URC34" s="534"/>
      <c r="URD34" s="535"/>
      <c r="URE34" s="536"/>
      <c r="URF34" s="532"/>
      <c r="URG34" s="530"/>
      <c r="URH34" s="530"/>
      <c r="URI34" s="531"/>
      <c r="URJ34" s="532"/>
      <c r="URK34" s="533"/>
      <c r="URL34" s="534"/>
      <c r="URM34" s="535"/>
      <c r="URN34" s="536"/>
      <c r="URO34" s="532"/>
      <c r="URP34" s="530"/>
      <c r="URQ34" s="530"/>
      <c r="URR34" s="531"/>
      <c r="URS34" s="532"/>
      <c r="URT34" s="533"/>
      <c r="URU34" s="534"/>
      <c r="URV34" s="535"/>
      <c r="URW34" s="536"/>
      <c r="URX34" s="532"/>
      <c r="URY34" s="530"/>
      <c r="URZ34" s="530"/>
      <c r="USA34" s="531"/>
      <c r="USB34" s="532"/>
      <c r="USC34" s="533"/>
      <c r="USD34" s="534"/>
      <c r="USE34" s="535"/>
      <c r="USF34" s="536"/>
      <c r="USG34" s="532"/>
      <c r="USH34" s="530"/>
      <c r="USI34" s="530"/>
      <c r="USJ34" s="531"/>
      <c r="USK34" s="532"/>
      <c r="USL34" s="533"/>
      <c r="USM34" s="534"/>
      <c r="USN34" s="535"/>
      <c r="USO34" s="536"/>
      <c r="USP34" s="532"/>
      <c r="USQ34" s="530"/>
      <c r="USR34" s="530"/>
      <c r="USS34" s="531"/>
      <c r="UST34" s="532"/>
      <c r="USU34" s="533"/>
      <c r="USV34" s="534"/>
      <c r="USW34" s="535"/>
      <c r="USX34" s="536"/>
      <c r="USY34" s="532"/>
      <c r="USZ34" s="530"/>
      <c r="UTA34" s="530"/>
      <c r="UTB34" s="531"/>
      <c r="UTC34" s="532"/>
      <c r="UTD34" s="533"/>
      <c r="UTE34" s="534"/>
      <c r="UTF34" s="535"/>
      <c r="UTG34" s="536"/>
      <c r="UTH34" s="532"/>
      <c r="UTI34" s="530"/>
      <c r="UTJ34" s="530"/>
      <c r="UTK34" s="531"/>
      <c r="UTL34" s="532"/>
      <c r="UTM34" s="533"/>
      <c r="UTN34" s="534"/>
      <c r="UTO34" s="535"/>
      <c r="UTP34" s="536"/>
      <c r="UTQ34" s="532"/>
      <c r="UTR34" s="530"/>
      <c r="UTS34" s="530"/>
      <c r="UTT34" s="531"/>
      <c r="UTU34" s="532"/>
      <c r="UTV34" s="533"/>
      <c r="UTW34" s="534"/>
      <c r="UTX34" s="535"/>
      <c r="UTY34" s="536"/>
      <c r="UTZ34" s="532"/>
      <c r="UUA34" s="530"/>
      <c r="UUB34" s="530"/>
      <c r="UUC34" s="531"/>
      <c r="UUD34" s="532"/>
      <c r="UUE34" s="533"/>
      <c r="UUF34" s="534"/>
      <c r="UUG34" s="535"/>
      <c r="UUH34" s="536"/>
      <c r="UUI34" s="532"/>
      <c r="UUJ34" s="530"/>
      <c r="UUK34" s="530"/>
      <c r="UUL34" s="531"/>
      <c r="UUM34" s="532"/>
      <c r="UUN34" s="533"/>
      <c r="UUO34" s="534"/>
      <c r="UUP34" s="535"/>
      <c r="UUQ34" s="536"/>
      <c r="UUR34" s="532"/>
      <c r="UUS34" s="530"/>
      <c r="UUT34" s="530"/>
      <c r="UUU34" s="531"/>
      <c r="UUV34" s="532"/>
      <c r="UUW34" s="533"/>
      <c r="UUX34" s="534"/>
      <c r="UUY34" s="535"/>
      <c r="UUZ34" s="536"/>
      <c r="UVA34" s="532"/>
      <c r="UVB34" s="530"/>
      <c r="UVC34" s="530"/>
      <c r="UVD34" s="531"/>
      <c r="UVE34" s="532"/>
      <c r="UVF34" s="533"/>
      <c r="UVG34" s="534"/>
      <c r="UVH34" s="535"/>
      <c r="UVI34" s="536"/>
      <c r="UVJ34" s="532"/>
      <c r="UVK34" s="530"/>
      <c r="UVL34" s="530"/>
      <c r="UVM34" s="531"/>
      <c r="UVN34" s="532"/>
      <c r="UVO34" s="533"/>
      <c r="UVP34" s="534"/>
      <c r="UVQ34" s="535"/>
      <c r="UVR34" s="536"/>
      <c r="UVS34" s="532"/>
      <c r="UVT34" s="530"/>
      <c r="UVU34" s="530"/>
      <c r="UVV34" s="531"/>
      <c r="UVW34" s="532"/>
      <c r="UVX34" s="533"/>
      <c r="UVY34" s="534"/>
      <c r="UVZ34" s="535"/>
      <c r="UWA34" s="536"/>
      <c r="UWB34" s="532"/>
      <c r="UWC34" s="530"/>
      <c r="UWD34" s="530"/>
      <c r="UWE34" s="531"/>
      <c r="UWF34" s="532"/>
      <c r="UWG34" s="533"/>
      <c r="UWH34" s="534"/>
      <c r="UWI34" s="535"/>
      <c r="UWJ34" s="536"/>
      <c r="UWK34" s="532"/>
      <c r="UWL34" s="530"/>
      <c r="UWM34" s="530"/>
      <c r="UWN34" s="531"/>
      <c r="UWO34" s="532"/>
      <c r="UWP34" s="533"/>
      <c r="UWQ34" s="534"/>
      <c r="UWR34" s="535"/>
      <c r="UWS34" s="536"/>
      <c r="UWT34" s="532"/>
      <c r="UWU34" s="530"/>
      <c r="UWV34" s="530"/>
      <c r="UWW34" s="531"/>
      <c r="UWX34" s="532"/>
      <c r="UWY34" s="533"/>
      <c r="UWZ34" s="534"/>
      <c r="UXA34" s="535"/>
      <c r="UXB34" s="536"/>
      <c r="UXC34" s="532"/>
      <c r="UXD34" s="530"/>
      <c r="UXE34" s="530"/>
      <c r="UXF34" s="531"/>
      <c r="UXG34" s="532"/>
      <c r="UXH34" s="533"/>
      <c r="UXI34" s="534"/>
      <c r="UXJ34" s="535"/>
      <c r="UXK34" s="536"/>
      <c r="UXL34" s="532"/>
      <c r="UXM34" s="530"/>
      <c r="UXN34" s="530"/>
      <c r="UXO34" s="531"/>
      <c r="UXP34" s="532"/>
      <c r="UXQ34" s="533"/>
      <c r="UXR34" s="534"/>
      <c r="UXS34" s="535"/>
      <c r="UXT34" s="536"/>
      <c r="UXU34" s="532"/>
      <c r="UXV34" s="530"/>
      <c r="UXW34" s="530"/>
      <c r="UXX34" s="531"/>
      <c r="UXY34" s="532"/>
      <c r="UXZ34" s="533"/>
      <c r="UYA34" s="534"/>
      <c r="UYB34" s="535"/>
      <c r="UYC34" s="536"/>
      <c r="UYD34" s="532"/>
      <c r="UYE34" s="530"/>
      <c r="UYF34" s="530"/>
      <c r="UYG34" s="531"/>
      <c r="UYH34" s="532"/>
      <c r="UYI34" s="533"/>
      <c r="UYJ34" s="534"/>
      <c r="UYK34" s="535"/>
      <c r="UYL34" s="536"/>
      <c r="UYM34" s="532"/>
      <c r="UYN34" s="530"/>
      <c r="UYO34" s="530"/>
      <c r="UYP34" s="531"/>
      <c r="UYQ34" s="532"/>
      <c r="UYR34" s="533"/>
      <c r="UYS34" s="534"/>
      <c r="UYT34" s="535"/>
      <c r="UYU34" s="536"/>
      <c r="UYV34" s="532"/>
      <c r="UYW34" s="530"/>
      <c r="UYX34" s="530"/>
      <c r="UYY34" s="531"/>
      <c r="UYZ34" s="532"/>
      <c r="UZA34" s="533"/>
      <c r="UZB34" s="534"/>
      <c r="UZC34" s="535"/>
      <c r="UZD34" s="536"/>
      <c r="UZE34" s="532"/>
      <c r="UZF34" s="530"/>
      <c r="UZG34" s="530"/>
      <c r="UZH34" s="531"/>
      <c r="UZI34" s="532"/>
      <c r="UZJ34" s="533"/>
      <c r="UZK34" s="534"/>
      <c r="UZL34" s="535"/>
      <c r="UZM34" s="536"/>
      <c r="UZN34" s="532"/>
      <c r="UZO34" s="530"/>
      <c r="UZP34" s="530"/>
      <c r="UZQ34" s="531"/>
      <c r="UZR34" s="532"/>
      <c r="UZS34" s="533"/>
      <c r="UZT34" s="534"/>
      <c r="UZU34" s="535"/>
      <c r="UZV34" s="536"/>
      <c r="UZW34" s="532"/>
      <c r="UZX34" s="530"/>
      <c r="UZY34" s="530"/>
      <c r="UZZ34" s="531"/>
      <c r="VAA34" s="532"/>
      <c r="VAB34" s="533"/>
      <c r="VAC34" s="534"/>
      <c r="VAD34" s="535"/>
      <c r="VAE34" s="536"/>
      <c r="VAF34" s="532"/>
      <c r="VAG34" s="530"/>
      <c r="VAH34" s="530"/>
      <c r="VAI34" s="531"/>
      <c r="VAJ34" s="532"/>
      <c r="VAK34" s="533"/>
      <c r="VAL34" s="534"/>
      <c r="VAM34" s="535"/>
      <c r="VAN34" s="536"/>
      <c r="VAO34" s="532"/>
      <c r="VAP34" s="530"/>
      <c r="VAQ34" s="530"/>
      <c r="VAR34" s="531"/>
      <c r="VAS34" s="532"/>
      <c r="VAT34" s="533"/>
      <c r="VAU34" s="534"/>
      <c r="VAV34" s="535"/>
      <c r="VAW34" s="536"/>
      <c r="VAX34" s="532"/>
      <c r="VAY34" s="530"/>
      <c r="VAZ34" s="530"/>
      <c r="VBA34" s="531"/>
      <c r="VBB34" s="532"/>
      <c r="VBC34" s="533"/>
      <c r="VBD34" s="534"/>
      <c r="VBE34" s="535"/>
      <c r="VBF34" s="536"/>
      <c r="VBG34" s="532"/>
      <c r="VBH34" s="530"/>
      <c r="VBI34" s="530"/>
      <c r="VBJ34" s="531"/>
      <c r="VBK34" s="532"/>
      <c r="VBL34" s="533"/>
      <c r="VBM34" s="534"/>
      <c r="VBN34" s="535"/>
      <c r="VBO34" s="536"/>
      <c r="VBP34" s="532"/>
      <c r="VBQ34" s="530"/>
      <c r="VBR34" s="530"/>
      <c r="VBS34" s="531"/>
      <c r="VBT34" s="532"/>
      <c r="VBU34" s="533"/>
      <c r="VBV34" s="534"/>
      <c r="VBW34" s="535"/>
      <c r="VBX34" s="536"/>
      <c r="VBY34" s="532"/>
      <c r="VBZ34" s="530"/>
      <c r="VCA34" s="530"/>
      <c r="VCB34" s="531"/>
      <c r="VCC34" s="532"/>
      <c r="VCD34" s="533"/>
      <c r="VCE34" s="534"/>
      <c r="VCF34" s="535"/>
      <c r="VCG34" s="536"/>
      <c r="VCH34" s="532"/>
      <c r="VCI34" s="530"/>
      <c r="VCJ34" s="530"/>
      <c r="VCK34" s="531"/>
      <c r="VCL34" s="532"/>
      <c r="VCM34" s="533"/>
      <c r="VCN34" s="534"/>
      <c r="VCO34" s="535"/>
      <c r="VCP34" s="536"/>
      <c r="VCQ34" s="532"/>
      <c r="VCR34" s="530"/>
      <c r="VCS34" s="530"/>
      <c r="VCT34" s="531"/>
      <c r="VCU34" s="532"/>
      <c r="VCV34" s="533"/>
      <c r="VCW34" s="534"/>
      <c r="VCX34" s="535"/>
      <c r="VCY34" s="536"/>
      <c r="VCZ34" s="532"/>
      <c r="VDA34" s="530"/>
      <c r="VDB34" s="530"/>
      <c r="VDC34" s="531"/>
      <c r="VDD34" s="532"/>
      <c r="VDE34" s="533"/>
      <c r="VDF34" s="534"/>
      <c r="VDG34" s="535"/>
      <c r="VDH34" s="536"/>
      <c r="VDI34" s="532"/>
      <c r="VDJ34" s="530"/>
      <c r="VDK34" s="530"/>
      <c r="VDL34" s="531"/>
      <c r="VDM34" s="532"/>
      <c r="VDN34" s="533"/>
      <c r="VDO34" s="534"/>
      <c r="VDP34" s="535"/>
      <c r="VDQ34" s="536"/>
      <c r="VDR34" s="532"/>
      <c r="VDS34" s="530"/>
      <c r="VDT34" s="530"/>
      <c r="VDU34" s="531"/>
      <c r="VDV34" s="532"/>
      <c r="VDW34" s="533"/>
      <c r="VDX34" s="534"/>
      <c r="VDY34" s="535"/>
      <c r="VDZ34" s="536"/>
      <c r="VEA34" s="532"/>
      <c r="VEB34" s="530"/>
      <c r="VEC34" s="530"/>
      <c r="VED34" s="531"/>
      <c r="VEE34" s="532"/>
      <c r="VEF34" s="533"/>
      <c r="VEG34" s="534"/>
      <c r="VEH34" s="535"/>
      <c r="VEI34" s="536"/>
      <c r="VEJ34" s="532"/>
      <c r="VEK34" s="530"/>
      <c r="VEL34" s="530"/>
      <c r="VEM34" s="531"/>
      <c r="VEN34" s="532"/>
      <c r="VEO34" s="533"/>
      <c r="VEP34" s="534"/>
      <c r="VEQ34" s="535"/>
      <c r="VER34" s="536"/>
      <c r="VES34" s="532"/>
      <c r="VET34" s="530"/>
      <c r="VEU34" s="530"/>
      <c r="VEV34" s="531"/>
      <c r="VEW34" s="532"/>
      <c r="VEX34" s="533"/>
      <c r="VEY34" s="534"/>
      <c r="VEZ34" s="535"/>
      <c r="VFA34" s="536"/>
      <c r="VFB34" s="532"/>
      <c r="VFC34" s="530"/>
      <c r="VFD34" s="530"/>
      <c r="VFE34" s="531"/>
      <c r="VFF34" s="532"/>
      <c r="VFG34" s="533"/>
      <c r="VFH34" s="534"/>
      <c r="VFI34" s="535"/>
      <c r="VFJ34" s="536"/>
      <c r="VFK34" s="532"/>
      <c r="VFL34" s="530"/>
      <c r="VFM34" s="530"/>
      <c r="VFN34" s="531"/>
      <c r="VFO34" s="532"/>
      <c r="VFP34" s="533"/>
      <c r="VFQ34" s="534"/>
      <c r="VFR34" s="535"/>
      <c r="VFS34" s="536"/>
      <c r="VFT34" s="532"/>
      <c r="VFU34" s="530"/>
      <c r="VFV34" s="530"/>
      <c r="VFW34" s="531"/>
      <c r="VFX34" s="532"/>
      <c r="VFY34" s="533"/>
      <c r="VFZ34" s="534"/>
      <c r="VGA34" s="535"/>
      <c r="VGB34" s="536"/>
      <c r="VGC34" s="532"/>
      <c r="VGD34" s="530"/>
      <c r="VGE34" s="530"/>
      <c r="VGF34" s="531"/>
      <c r="VGG34" s="532"/>
      <c r="VGH34" s="533"/>
      <c r="VGI34" s="534"/>
      <c r="VGJ34" s="535"/>
      <c r="VGK34" s="536"/>
      <c r="VGL34" s="532"/>
      <c r="VGM34" s="530"/>
      <c r="VGN34" s="530"/>
      <c r="VGO34" s="531"/>
      <c r="VGP34" s="532"/>
      <c r="VGQ34" s="533"/>
      <c r="VGR34" s="534"/>
      <c r="VGS34" s="535"/>
      <c r="VGT34" s="536"/>
      <c r="VGU34" s="532"/>
      <c r="VGV34" s="530"/>
      <c r="VGW34" s="530"/>
      <c r="VGX34" s="531"/>
      <c r="VGY34" s="532"/>
      <c r="VGZ34" s="533"/>
      <c r="VHA34" s="534"/>
      <c r="VHB34" s="535"/>
      <c r="VHC34" s="536"/>
      <c r="VHD34" s="532"/>
      <c r="VHE34" s="530"/>
      <c r="VHF34" s="530"/>
      <c r="VHG34" s="531"/>
      <c r="VHH34" s="532"/>
      <c r="VHI34" s="533"/>
      <c r="VHJ34" s="534"/>
      <c r="VHK34" s="535"/>
      <c r="VHL34" s="536"/>
      <c r="VHM34" s="532"/>
      <c r="VHN34" s="530"/>
      <c r="VHO34" s="530"/>
      <c r="VHP34" s="531"/>
      <c r="VHQ34" s="532"/>
      <c r="VHR34" s="533"/>
      <c r="VHS34" s="534"/>
      <c r="VHT34" s="535"/>
      <c r="VHU34" s="536"/>
      <c r="VHV34" s="532"/>
      <c r="VHW34" s="530"/>
      <c r="VHX34" s="530"/>
      <c r="VHY34" s="531"/>
      <c r="VHZ34" s="532"/>
      <c r="VIA34" s="533"/>
      <c r="VIB34" s="534"/>
      <c r="VIC34" s="535"/>
      <c r="VID34" s="536"/>
      <c r="VIE34" s="532"/>
      <c r="VIF34" s="530"/>
      <c r="VIG34" s="530"/>
      <c r="VIH34" s="531"/>
      <c r="VII34" s="532"/>
      <c r="VIJ34" s="533"/>
      <c r="VIK34" s="534"/>
      <c r="VIL34" s="535"/>
      <c r="VIM34" s="536"/>
      <c r="VIN34" s="532"/>
      <c r="VIO34" s="530"/>
      <c r="VIP34" s="530"/>
      <c r="VIQ34" s="531"/>
      <c r="VIR34" s="532"/>
      <c r="VIS34" s="533"/>
      <c r="VIT34" s="534"/>
      <c r="VIU34" s="535"/>
      <c r="VIV34" s="536"/>
      <c r="VIW34" s="532"/>
      <c r="VIX34" s="530"/>
      <c r="VIY34" s="530"/>
      <c r="VIZ34" s="531"/>
      <c r="VJA34" s="532"/>
      <c r="VJB34" s="533"/>
      <c r="VJC34" s="534"/>
      <c r="VJD34" s="535"/>
      <c r="VJE34" s="536"/>
      <c r="VJF34" s="532"/>
      <c r="VJG34" s="530"/>
      <c r="VJH34" s="530"/>
      <c r="VJI34" s="531"/>
      <c r="VJJ34" s="532"/>
      <c r="VJK34" s="533"/>
      <c r="VJL34" s="534"/>
      <c r="VJM34" s="535"/>
      <c r="VJN34" s="536"/>
      <c r="VJO34" s="532"/>
      <c r="VJP34" s="530"/>
      <c r="VJQ34" s="530"/>
      <c r="VJR34" s="531"/>
      <c r="VJS34" s="532"/>
      <c r="VJT34" s="533"/>
      <c r="VJU34" s="534"/>
      <c r="VJV34" s="535"/>
      <c r="VJW34" s="536"/>
      <c r="VJX34" s="532"/>
      <c r="VJY34" s="530"/>
      <c r="VJZ34" s="530"/>
      <c r="VKA34" s="531"/>
      <c r="VKB34" s="532"/>
      <c r="VKC34" s="533"/>
      <c r="VKD34" s="534"/>
      <c r="VKE34" s="535"/>
      <c r="VKF34" s="536"/>
      <c r="VKG34" s="532"/>
      <c r="VKH34" s="530"/>
      <c r="VKI34" s="530"/>
      <c r="VKJ34" s="531"/>
      <c r="VKK34" s="532"/>
      <c r="VKL34" s="533"/>
      <c r="VKM34" s="534"/>
      <c r="VKN34" s="535"/>
      <c r="VKO34" s="536"/>
      <c r="VKP34" s="532"/>
      <c r="VKQ34" s="530"/>
      <c r="VKR34" s="530"/>
      <c r="VKS34" s="531"/>
      <c r="VKT34" s="532"/>
      <c r="VKU34" s="533"/>
      <c r="VKV34" s="534"/>
      <c r="VKW34" s="535"/>
      <c r="VKX34" s="536"/>
      <c r="VKY34" s="532"/>
      <c r="VKZ34" s="530"/>
      <c r="VLA34" s="530"/>
      <c r="VLB34" s="531"/>
      <c r="VLC34" s="532"/>
      <c r="VLD34" s="533"/>
      <c r="VLE34" s="534"/>
      <c r="VLF34" s="535"/>
      <c r="VLG34" s="536"/>
      <c r="VLH34" s="532"/>
      <c r="VLI34" s="530"/>
      <c r="VLJ34" s="530"/>
      <c r="VLK34" s="531"/>
      <c r="VLL34" s="532"/>
      <c r="VLM34" s="533"/>
      <c r="VLN34" s="534"/>
      <c r="VLO34" s="535"/>
      <c r="VLP34" s="536"/>
      <c r="VLQ34" s="532"/>
      <c r="VLR34" s="530"/>
      <c r="VLS34" s="530"/>
      <c r="VLT34" s="531"/>
      <c r="VLU34" s="532"/>
      <c r="VLV34" s="533"/>
      <c r="VLW34" s="534"/>
      <c r="VLX34" s="535"/>
      <c r="VLY34" s="536"/>
      <c r="VLZ34" s="532"/>
      <c r="VMA34" s="530"/>
      <c r="VMB34" s="530"/>
      <c r="VMC34" s="531"/>
      <c r="VMD34" s="532"/>
      <c r="VME34" s="533"/>
      <c r="VMF34" s="534"/>
      <c r="VMG34" s="535"/>
      <c r="VMH34" s="536"/>
      <c r="VMI34" s="532"/>
      <c r="VMJ34" s="530"/>
      <c r="VMK34" s="530"/>
      <c r="VML34" s="531"/>
      <c r="VMM34" s="532"/>
      <c r="VMN34" s="533"/>
      <c r="VMO34" s="534"/>
      <c r="VMP34" s="535"/>
      <c r="VMQ34" s="536"/>
      <c r="VMR34" s="532"/>
      <c r="VMS34" s="530"/>
      <c r="VMT34" s="530"/>
      <c r="VMU34" s="531"/>
      <c r="VMV34" s="532"/>
      <c r="VMW34" s="533"/>
      <c r="VMX34" s="534"/>
      <c r="VMY34" s="535"/>
      <c r="VMZ34" s="536"/>
      <c r="VNA34" s="532"/>
      <c r="VNB34" s="530"/>
      <c r="VNC34" s="530"/>
      <c r="VND34" s="531"/>
      <c r="VNE34" s="532"/>
      <c r="VNF34" s="533"/>
      <c r="VNG34" s="534"/>
      <c r="VNH34" s="535"/>
      <c r="VNI34" s="536"/>
      <c r="VNJ34" s="532"/>
      <c r="VNK34" s="530"/>
      <c r="VNL34" s="530"/>
      <c r="VNM34" s="531"/>
      <c r="VNN34" s="532"/>
      <c r="VNO34" s="533"/>
      <c r="VNP34" s="534"/>
      <c r="VNQ34" s="535"/>
      <c r="VNR34" s="536"/>
      <c r="VNS34" s="532"/>
      <c r="VNT34" s="530"/>
      <c r="VNU34" s="530"/>
      <c r="VNV34" s="531"/>
      <c r="VNW34" s="532"/>
      <c r="VNX34" s="533"/>
      <c r="VNY34" s="534"/>
      <c r="VNZ34" s="535"/>
      <c r="VOA34" s="536"/>
      <c r="VOB34" s="532"/>
      <c r="VOC34" s="530"/>
      <c r="VOD34" s="530"/>
      <c r="VOE34" s="531"/>
      <c r="VOF34" s="532"/>
      <c r="VOG34" s="533"/>
      <c r="VOH34" s="534"/>
      <c r="VOI34" s="535"/>
      <c r="VOJ34" s="536"/>
      <c r="VOK34" s="532"/>
      <c r="VOL34" s="530"/>
      <c r="VOM34" s="530"/>
      <c r="VON34" s="531"/>
      <c r="VOO34" s="532"/>
      <c r="VOP34" s="533"/>
      <c r="VOQ34" s="534"/>
      <c r="VOR34" s="535"/>
      <c r="VOS34" s="536"/>
      <c r="VOT34" s="532"/>
      <c r="VOU34" s="530"/>
      <c r="VOV34" s="530"/>
      <c r="VOW34" s="531"/>
      <c r="VOX34" s="532"/>
      <c r="VOY34" s="533"/>
      <c r="VOZ34" s="534"/>
      <c r="VPA34" s="535"/>
      <c r="VPB34" s="536"/>
      <c r="VPC34" s="532"/>
      <c r="VPD34" s="530"/>
      <c r="VPE34" s="530"/>
      <c r="VPF34" s="531"/>
      <c r="VPG34" s="532"/>
      <c r="VPH34" s="533"/>
      <c r="VPI34" s="534"/>
      <c r="VPJ34" s="535"/>
      <c r="VPK34" s="536"/>
      <c r="VPL34" s="532"/>
      <c r="VPM34" s="530"/>
      <c r="VPN34" s="530"/>
      <c r="VPO34" s="531"/>
      <c r="VPP34" s="532"/>
      <c r="VPQ34" s="533"/>
      <c r="VPR34" s="534"/>
      <c r="VPS34" s="535"/>
      <c r="VPT34" s="536"/>
      <c r="VPU34" s="532"/>
      <c r="VPV34" s="530"/>
      <c r="VPW34" s="530"/>
      <c r="VPX34" s="531"/>
      <c r="VPY34" s="532"/>
      <c r="VPZ34" s="533"/>
      <c r="VQA34" s="534"/>
      <c r="VQB34" s="535"/>
      <c r="VQC34" s="536"/>
      <c r="VQD34" s="532"/>
      <c r="VQE34" s="530"/>
      <c r="VQF34" s="530"/>
      <c r="VQG34" s="531"/>
      <c r="VQH34" s="532"/>
      <c r="VQI34" s="533"/>
      <c r="VQJ34" s="534"/>
      <c r="VQK34" s="535"/>
      <c r="VQL34" s="536"/>
      <c r="VQM34" s="532"/>
      <c r="VQN34" s="530"/>
      <c r="VQO34" s="530"/>
      <c r="VQP34" s="531"/>
      <c r="VQQ34" s="532"/>
      <c r="VQR34" s="533"/>
      <c r="VQS34" s="534"/>
      <c r="VQT34" s="535"/>
      <c r="VQU34" s="536"/>
      <c r="VQV34" s="532"/>
      <c r="VQW34" s="530"/>
      <c r="VQX34" s="530"/>
      <c r="VQY34" s="531"/>
      <c r="VQZ34" s="532"/>
      <c r="VRA34" s="533"/>
      <c r="VRB34" s="534"/>
      <c r="VRC34" s="535"/>
      <c r="VRD34" s="536"/>
      <c r="VRE34" s="532"/>
      <c r="VRF34" s="530"/>
      <c r="VRG34" s="530"/>
      <c r="VRH34" s="531"/>
      <c r="VRI34" s="532"/>
      <c r="VRJ34" s="533"/>
      <c r="VRK34" s="534"/>
      <c r="VRL34" s="535"/>
      <c r="VRM34" s="536"/>
      <c r="VRN34" s="532"/>
      <c r="VRO34" s="530"/>
      <c r="VRP34" s="530"/>
      <c r="VRQ34" s="531"/>
      <c r="VRR34" s="532"/>
      <c r="VRS34" s="533"/>
      <c r="VRT34" s="534"/>
      <c r="VRU34" s="535"/>
      <c r="VRV34" s="536"/>
      <c r="VRW34" s="532"/>
      <c r="VRX34" s="530"/>
      <c r="VRY34" s="530"/>
      <c r="VRZ34" s="531"/>
      <c r="VSA34" s="532"/>
      <c r="VSB34" s="533"/>
      <c r="VSC34" s="534"/>
      <c r="VSD34" s="535"/>
      <c r="VSE34" s="536"/>
      <c r="VSF34" s="532"/>
      <c r="VSG34" s="530"/>
      <c r="VSH34" s="530"/>
      <c r="VSI34" s="531"/>
      <c r="VSJ34" s="532"/>
      <c r="VSK34" s="533"/>
      <c r="VSL34" s="534"/>
      <c r="VSM34" s="535"/>
      <c r="VSN34" s="536"/>
      <c r="VSO34" s="532"/>
      <c r="VSP34" s="530"/>
      <c r="VSQ34" s="530"/>
      <c r="VSR34" s="531"/>
      <c r="VSS34" s="532"/>
      <c r="VST34" s="533"/>
      <c r="VSU34" s="534"/>
      <c r="VSV34" s="535"/>
      <c r="VSW34" s="536"/>
      <c r="VSX34" s="532"/>
      <c r="VSY34" s="530"/>
      <c r="VSZ34" s="530"/>
      <c r="VTA34" s="531"/>
      <c r="VTB34" s="532"/>
      <c r="VTC34" s="533"/>
      <c r="VTD34" s="534"/>
      <c r="VTE34" s="535"/>
      <c r="VTF34" s="536"/>
      <c r="VTG34" s="532"/>
      <c r="VTH34" s="530"/>
      <c r="VTI34" s="530"/>
      <c r="VTJ34" s="531"/>
      <c r="VTK34" s="532"/>
      <c r="VTL34" s="533"/>
      <c r="VTM34" s="534"/>
      <c r="VTN34" s="535"/>
      <c r="VTO34" s="536"/>
      <c r="VTP34" s="532"/>
      <c r="VTQ34" s="530"/>
      <c r="VTR34" s="530"/>
      <c r="VTS34" s="531"/>
      <c r="VTT34" s="532"/>
      <c r="VTU34" s="533"/>
      <c r="VTV34" s="534"/>
      <c r="VTW34" s="535"/>
      <c r="VTX34" s="536"/>
      <c r="VTY34" s="532"/>
      <c r="VTZ34" s="530"/>
      <c r="VUA34" s="530"/>
      <c r="VUB34" s="531"/>
      <c r="VUC34" s="532"/>
      <c r="VUD34" s="533"/>
      <c r="VUE34" s="534"/>
      <c r="VUF34" s="535"/>
      <c r="VUG34" s="536"/>
      <c r="VUH34" s="532"/>
      <c r="VUI34" s="530"/>
      <c r="VUJ34" s="530"/>
      <c r="VUK34" s="531"/>
      <c r="VUL34" s="532"/>
      <c r="VUM34" s="533"/>
      <c r="VUN34" s="534"/>
      <c r="VUO34" s="535"/>
      <c r="VUP34" s="536"/>
      <c r="VUQ34" s="532"/>
      <c r="VUR34" s="530"/>
      <c r="VUS34" s="530"/>
      <c r="VUT34" s="531"/>
      <c r="VUU34" s="532"/>
      <c r="VUV34" s="533"/>
      <c r="VUW34" s="534"/>
      <c r="VUX34" s="535"/>
      <c r="VUY34" s="536"/>
      <c r="VUZ34" s="532"/>
      <c r="VVA34" s="530"/>
      <c r="VVB34" s="530"/>
      <c r="VVC34" s="531"/>
      <c r="VVD34" s="532"/>
      <c r="VVE34" s="533"/>
      <c r="VVF34" s="534"/>
      <c r="VVG34" s="535"/>
      <c r="VVH34" s="536"/>
      <c r="VVI34" s="532"/>
      <c r="VVJ34" s="530"/>
      <c r="VVK34" s="530"/>
      <c r="VVL34" s="531"/>
      <c r="VVM34" s="532"/>
      <c r="VVN34" s="533"/>
      <c r="VVO34" s="534"/>
      <c r="VVP34" s="535"/>
      <c r="VVQ34" s="536"/>
      <c r="VVR34" s="532"/>
      <c r="VVS34" s="530"/>
      <c r="VVT34" s="530"/>
      <c r="VVU34" s="531"/>
      <c r="VVV34" s="532"/>
      <c r="VVW34" s="533"/>
      <c r="VVX34" s="534"/>
      <c r="VVY34" s="535"/>
      <c r="VVZ34" s="536"/>
      <c r="VWA34" s="532"/>
      <c r="VWB34" s="530"/>
      <c r="VWC34" s="530"/>
      <c r="VWD34" s="531"/>
      <c r="VWE34" s="532"/>
      <c r="VWF34" s="533"/>
      <c r="VWG34" s="534"/>
      <c r="VWH34" s="535"/>
      <c r="VWI34" s="536"/>
      <c r="VWJ34" s="532"/>
      <c r="VWK34" s="530"/>
      <c r="VWL34" s="530"/>
      <c r="VWM34" s="531"/>
      <c r="VWN34" s="532"/>
      <c r="VWO34" s="533"/>
      <c r="VWP34" s="534"/>
      <c r="VWQ34" s="535"/>
      <c r="VWR34" s="536"/>
      <c r="VWS34" s="532"/>
      <c r="VWT34" s="530"/>
      <c r="VWU34" s="530"/>
      <c r="VWV34" s="531"/>
      <c r="VWW34" s="532"/>
      <c r="VWX34" s="533"/>
      <c r="VWY34" s="534"/>
      <c r="VWZ34" s="535"/>
      <c r="VXA34" s="536"/>
      <c r="VXB34" s="532"/>
      <c r="VXC34" s="530"/>
      <c r="VXD34" s="530"/>
      <c r="VXE34" s="531"/>
      <c r="VXF34" s="532"/>
      <c r="VXG34" s="533"/>
      <c r="VXH34" s="534"/>
      <c r="VXI34" s="535"/>
      <c r="VXJ34" s="536"/>
      <c r="VXK34" s="532"/>
      <c r="VXL34" s="530"/>
      <c r="VXM34" s="530"/>
      <c r="VXN34" s="531"/>
      <c r="VXO34" s="532"/>
      <c r="VXP34" s="533"/>
      <c r="VXQ34" s="534"/>
      <c r="VXR34" s="535"/>
      <c r="VXS34" s="536"/>
      <c r="VXT34" s="532"/>
      <c r="VXU34" s="530"/>
      <c r="VXV34" s="530"/>
      <c r="VXW34" s="531"/>
      <c r="VXX34" s="532"/>
      <c r="VXY34" s="533"/>
      <c r="VXZ34" s="534"/>
      <c r="VYA34" s="535"/>
      <c r="VYB34" s="536"/>
      <c r="VYC34" s="532"/>
      <c r="VYD34" s="530"/>
      <c r="VYE34" s="530"/>
      <c r="VYF34" s="531"/>
      <c r="VYG34" s="532"/>
      <c r="VYH34" s="533"/>
      <c r="VYI34" s="534"/>
      <c r="VYJ34" s="535"/>
      <c r="VYK34" s="536"/>
      <c r="VYL34" s="532"/>
      <c r="VYM34" s="530"/>
      <c r="VYN34" s="530"/>
      <c r="VYO34" s="531"/>
      <c r="VYP34" s="532"/>
      <c r="VYQ34" s="533"/>
      <c r="VYR34" s="534"/>
      <c r="VYS34" s="535"/>
      <c r="VYT34" s="536"/>
      <c r="VYU34" s="532"/>
      <c r="VYV34" s="530"/>
      <c r="VYW34" s="530"/>
      <c r="VYX34" s="531"/>
      <c r="VYY34" s="532"/>
      <c r="VYZ34" s="533"/>
      <c r="VZA34" s="534"/>
      <c r="VZB34" s="535"/>
      <c r="VZC34" s="536"/>
      <c r="VZD34" s="532"/>
      <c r="VZE34" s="530"/>
      <c r="VZF34" s="530"/>
      <c r="VZG34" s="531"/>
      <c r="VZH34" s="532"/>
      <c r="VZI34" s="533"/>
      <c r="VZJ34" s="534"/>
      <c r="VZK34" s="535"/>
      <c r="VZL34" s="536"/>
      <c r="VZM34" s="532"/>
      <c r="VZN34" s="530"/>
      <c r="VZO34" s="530"/>
      <c r="VZP34" s="531"/>
      <c r="VZQ34" s="532"/>
      <c r="VZR34" s="533"/>
      <c r="VZS34" s="534"/>
      <c r="VZT34" s="535"/>
      <c r="VZU34" s="536"/>
      <c r="VZV34" s="532"/>
      <c r="VZW34" s="530"/>
      <c r="VZX34" s="530"/>
      <c r="VZY34" s="531"/>
      <c r="VZZ34" s="532"/>
      <c r="WAA34" s="533"/>
      <c r="WAB34" s="534"/>
      <c r="WAC34" s="535"/>
      <c r="WAD34" s="536"/>
      <c r="WAE34" s="532"/>
      <c r="WAF34" s="530"/>
      <c r="WAG34" s="530"/>
      <c r="WAH34" s="531"/>
      <c r="WAI34" s="532"/>
      <c r="WAJ34" s="533"/>
      <c r="WAK34" s="534"/>
      <c r="WAL34" s="535"/>
      <c r="WAM34" s="536"/>
      <c r="WAN34" s="532"/>
      <c r="WAO34" s="530"/>
      <c r="WAP34" s="530"/>
      <c r="WAQ34" s="531"/>
      <c r="WAR34" s="532"/>
      <c r="WAS34" s="533"/>
      <c r="WAT34" s="534"/>
      <c r="WAU34" s="535"/>
      <c r="WAV34" s="536"/>
      <c r="WAW34" s="532"/>
      <c r="WAX34" s="530"/>
      <c r="WAY34" s="530"/>
      <c r="WAZ34" s="531"/>
      <c r="WBA34" s="532"/>
      <c r="WBB34" s="533"/>
      <c r="WBC34" s="534"/>
      <c r="WBD34" s="535"/>
      <c r="WBE34" s="536"/>
      <c r="WBF34" s="532"/>
      <c r="WBG34" s="530"/>
      <c r="WBH34" s="530"/>
      <c r="WBI34" s="531"/>
      <c r="WBJ34" s="532"/>
      <c r="WBK34" s="533"/>
      <c r="WBL34" s="534"/>
      <c r="WBM34" s="535"/>
      <c r="WBN34" s="536"/>
      <c r="WBO34" s="532"/>
      <c r="WBP34" s="530"/>
      <c r="WBQ34" s="530"/>
      <c r="WBR34" s="531"/>
      <c r="WBS34" s="532"/>
      <c r="WBT34" s="533"/>
      <c r="WBU34" s="534"/>
      <c r="WBV34" s="535"/>
      <c r="WBW34" s="536"/>
      <c r="WBX34" s="532"/>
      <c r="WBY34" s="530"/>
      <c r="WBZ34" s="530"/>
      <c r="WCA34" s="531"/>
      <c r="WCB34" s="532"/>
      <c r="WCC34" s="533"/>
      <c r="WCD34" s="534"/>
      <c r="WCE34" s="535"/>
      <c r="WCF34" s="536"/>
      <c r="WCG34" s="532"/>
      <c r="WCH34" s="530"/>
      <c r="WCI34" s="530"/>
      <c r="WCJ34" s="531"/>
      <c r="WCK34" s="532"/>
      <c r="WCL34" s="533"/>
      <c r="WCM34" s="534"/>
      <c r="WCN34" s="535"/>
      <c r="WCO34" s="536"/>
      <c r="WCP34" s="532"/>
      <c r="WCQ34" s="530"/>
      <c r="WCR34" s="530"/>
      <c r="WCS34" s="531"/>
      <c r="WCT34" s="532"/>
      <c r="WCU34" s="533"/>
      <c r="WCV34" s="534"/>
      <c r="WCW34" s="535"/>
      <c r="WCX34" s="536"/>
      <c r="WCY34" s="532"/>
      <c r="WCZ34" s="530"/>
      <c r="WDA34" s="530"/>
      <c r="WDB34" s="531"/>
      <c r="WDC34" s="532"/>
      <c r="WDD34" s="533"/>
      <c r="WDE34" s="534"/>
      <c r="WDF34" s="535"/>
      <c r="WDG34" s="536"/>
      <c r="WDH34" s="532"/>
      <c r="WDI34" s="530"/>
      <c r="WDJ34" s="530"/>
      <c r="WDK34" s="531"/>
      <c r="WDL34" s="532"/>
      <c r="WDM34" s="533"/>
      <c r="WDN34" s="534"/>
      <c r="WDO34" s="535"/>
      <c r="WDP34" s="536"/>
      <c r="WDQ34" s="532"/>
      <c r="WDR34" s="530"/>
      <c r="WDS34" s="530"/>
      <c r="WDT34" s="531"/>
      <c r="WDU34" s="532"/>
      <c r="WDV34" s="533"/>
      <c r="WDW34" s="534"/>
      <c r="WDX34" s="535"/>
      <c r="WDY34" s="536"/>
      <c r="WDZ34" s="532"/>
      <c r="WEA34" s="530"/>
      <c r="WEB34" s="530"/>
      <c r="WEC34" s="531"/>
      <c r="WED34" s="532"/>
      <c r="WEE34" s="533"/>
      <c r="WEF34" s="534"/>
      <c r="WEG34" s="535"/>
      <c r="WEH34" s="536"/>
      <c r="WEI34" s="532"/>
      <c r="WEJ34" s="530"/>
      <c r="WEK34" s="530"/>
      <c r="WEL34" s="531"/>
      <c r="WEM34" s="532"/>
      <c r="WEN34" s="533"/>
      <c r="WEO34" s="534"/>
      <c r="WEP34" s="535"/>
      <c r="WEQ34" s="536"/>
      <c r="WER34" s="532"/>
      <c r="WES34" s="530"/>
      <c r="WET34" s="530"/>
      <c r="WEU34" s="531"/>
      <c r="WEV34" s="532"/>
      <c r="WEW34" s="533"/>
      <c r="WEX34" s="534"/>
      <c r="WEY34" s="535"/>
      <c r="WEZ34" s="536"/>
      <c r="WFA34" s="532"/>
      <c r="WFB34" s="530"/>
      <c r="WFC34" s="530"/>
      <c r="WFD34" s="531"/>
      <c r="WFE34" s="532"/>
      <c r="WFF34" s="533"/>
      <c r="WFG34" s="534"/>
      <c r="WFH34" s="535"/>
      <c r="WFI34" s="536"/>
      <c r="WFJ34" s="532"/>
      <c r="WFK34" s="530"/>
      <c r="WFL34" s="530"/>
      <c r="WFM34" s="531"/>
      <c r="WFN34" s="532"/>
      <c r="WFO34" s="533"/>
      <c r="WFP34" s="534"/>
      <c r="WFQ34" s="535"/>
      <c r="WFR34" s="536"/>
      <c r="WFS34" s="532"/>
      <c r="WFT34" s="530"/>
      <c r="WFU34" s="530"/>
      <c r="WFV34" s="531"/>
      <c r="WFW34" s="532"/>
      <c r="WFX34" s="533"/>
      <c r="WFY34" s="534"/>
      <c r="WFZ34" s="535"/>
      <c r="WGA34" s="536"/>
      <c r="WGB34" s="532"/>
      <c r="WGC34" s="530"/>
      <c r="WGD34" s="530"/>
      <c r="WGE34" s="531"/>
      <c r="WGF34" s="532"/>
      <c r="WGG34" s="533"/>
      <c r="WGH34" s="534"/>
      <c r="WGI34" s="535"/>
      <c r="WGJ34" s="536"/>
      <c r="WGK34" s="532"/>
      <c r="WGL34" s="530"/>
      <c r="WGM34" s="530"/>
      <c r="WGN34" s="531"/>
      <c r="WGO34" s="532"/>
      <c r="WGP34" s="533"/>
      <c r="WGQ34" s="534"/>
      <c r="WGR34" s="535"/>
      <c r="WGS34" s="536"/>
      <c r="WGT34" s="532"/>
      <c r="WGU34" s="530"/>
      <c r="WGV34" s="530"/>
      <c r="WGW34" s="531"/>
      <c r="WGX34" s="532"/>
      <c r="WGY34" s="533"/>
      <c r="WGZ34" s="534"/>
      <c r="WHA34" s="535"/>
      <c r="WHB34" s="536"/>
      <c r="WHC34" s="532"/>
      <c r="WHD34" s="530"/>
      <c r="WHE34" s="530"/>
      <c r="WHF34" s="531"/>
      <c r="WHG34" s="532"/>
      <c r="WHH34" s="533"/>
      <c r="WHI34" s="534"/>
      <c r="WHJ34" s="535"/>
      <c r="WHK34" s="536"/>
      <c r="WHL34" s="532"/>
      <c r="WHM34" s="530"/>
      <c r="WHN34" s="530"/>
      <c r="WHO34" s="531"/>
      <c r="WHP34" s="532"/>
      <c r="WHQ34" s="533"/>
      <c r="WHR34" s="534"/>
      <c r="WHS34" s="535"/>
      <c r="WHT34" s="536"/>
      <c r="WHU34" s="532"/>
      <c r="WHV34" s="530"/>
      <c r="WHW34" s="530"/>
      <c r="WHX34" s="531"/>
      <c r="WHY34" s="532"/>
      <c r="WHZ34" s="533"/>
      <c r="WIA34" s="534"/>
      <c r="WIB34" s="535"/>
      <c r="WIC34" s="536"/>
      <c r="WID34" s="532"/>
      <c r="WIE34" s="530"/>
      <c r="WIF34" s="530"/>
      <c r="WIG34" s="531"/>
      <c r="WIH34" s="532"/>
      <c r="WII34" s="533"/>
      <c r="WIJ34" s="534"/>
      <c r="WIK34" s="535"/>
      <c r="WIL34" s="536"/>
      <c r="WIM34" s="532"/>
      <c r="WIN34" s="530"/>
      <c r="WIO34" s="530"/>
      <c r="WIP34" s="531"/>
      <c r="WIQ34" s="532"/>
      <c r="WIR34" s="533"/>
      <c r="WIS34" s="534"/>
      <c r="WIT34" s="535"/>
      <c r="WIU34" s="536"/>
      <c r="WIV34" s="532"/>
      <c r="WIW34" s="530"/>
      <c r="WIX34" s="530"/>
      <c r="WIY34" s="531"/>
      <c r="WIZ34" s="532"/>
      <c r="WJA34" s="533"/>
      <c r="WJB34" s="534"/>
      <c r="WJC34" s="535"/>
      <c r="WJD34" s="536"/>
      <c r="WJE34" s="532"/>
      <c r="WJF34" s="530"/>
      <c r="WJG34" s="530"/>
      <c r="WJH34" s="531"/>
      <c r="WJI34" s="532"/>
      <c r="WJJ34" s="533"/>
      <c r="WJK34" s="534"/>
      <c r="WJL34" s="535"/>
      <c r="WJM34" s="536"/>
      <c r="WJN34" s="532"/>
      <c r="WJO34" s="530"/>
      <c r="WJP34" s="530"/>
      <c r="WJQ34" s="531"/>
      <c r="WJR34" s="532"/>
      <c r="WJS34" s="533"/>
      <c r="WJT34" s="534"/>
      <c r="WJU34" s="535"/>
      <c r="WJV34" s="536"/>
      <c r="WJW34" s="532"/>
      <c r="WJX34" s="530"/>
      <c r="WJY34" s="530"/>
      <c r="WJZ34" s="531"/>
      <c r="WKA34" s="532"/>
      <c r="WKB34" s="533"/>
      <c r="WKC34" s="534"/>
      <c r="WKD34" s="535"/>
      <c r="WKE34" s="536"/>
      <c r="WKF34" s="532"/>
      <c r="WKG34" s="530"/>
      <c r="WKH34" s="530"/>
      <c r="WKI34" s="531"/>
      <c r="WKJ34" s="532"/>
      <c r="WKK34" s="533"/>
      <c r="WKL34" s="534"/>
      <c r="WKM34" s="535"/>
      <c r="WKN34" s="536"/>
      <c r="WKO34" s="532"/>
      <c r="WKP34" s="530"/>
      <c r="WKQ34" s="530"/>
      <c r="WKR34" s="531"/>
      <c r="WKS34" s="532"/>
      <c r="WKT34" s="533"/>
      <c r="WKU34" s="534"/>
      <c r="WKV34" s="535"/>
      <c r="WKW34" s="536"/>
      <c r="WKX34" s="532"/>
      <c r="WKY34" s="530"/>
      <c r="WKZ34" s="530"/>
      <c r="WLA34" s="531"/>
      <c r="WLB34" s="532"/>
      <c r="WLC34" s="533"/>
      <c r="WLD34" s="534"/>
      <c r="WLE34" s="535"/>
      <c r="WLF34" s="536"/>
      <c r="WLG34" s="532"/>
      <c r="WLH34" s="530"/>
      <c r="WLI34" s="530"/>
      <c r="WLJ34" s="531"/>
      <c r="WLK34" s="532"/>
      <c r="WLL34" s="533"/>
      <c r="WLM34" s="534"/>
      <c r="WLN34" s="535"/>
      <c r="WLO34" s="536"/>
      <c r="WLP34" s="532"/>
      <c r="WLQ34" s="530"/>
      <c r="WLR34" s="530"/>
      <c r="WLS34" s="531"/>
      <c r="WLT34" s="532"/>
      <c r="WLU34" s="533"/>
      <c r="WLV34" s="534"/>
      <c r="WLW34" s="535"/>
      <c r="WLX34" s="536"/>
      <c r="WLY34" s="532"/>
      <c r="WLZ34" s="530"/>
      <c r="WMA34" s="530"/>
      <c r="WMB34" s="531"/>
      <c r="WMC34" s="532"/>
      <c r="WMD34" s="533"/>
      <c r="WME34" s="534"/>
      <c r="WMF34" s="535"/>
      <c r="WMG34" s="536"/>
      <c r="WMH34" s="532"/>
      <c r="WMI34" s="530"/>
      <c r="WMJ34" s="530"/>
      <c r="WMK34" s="531"/>
      <c r="WML34" s="532"/>
      <c r="WMM34" s="533"/>
      <c r="WMN34" s="534"/>
      <c r="WMO34" s="535"/>
      <c r="WMP34" s="536"/>
      <c r="WMQ34" s="532"/>
      <c r="WMR34" s="530"/>
      <c r="WMS34" s="530"/>
      <c r="WMT34" s="531"/>
      <c r="WMU34" s="532"/>
      <c r="WMV34" s="533"/>
      <c r="WMW34" s="534"/>
      <c r="WMX34" s="535"/>
      <c r="WMY34" s="536"/>
      <c r="WMZ34" s="532"/>
      <c r="WNA34" s="530"/>
      <c r="WNB34" s="530"/>
      <c r="WNC34" s="531"/>
      <c r="WND34" s="532"/>
      <c r="WNE34" s="533"/>
      <c r="WNF34" s="534"/>
      <c r="WNG34" s="535"/>
      <c r="WNH34" s="536"/>
      <c r="WNI34" s="532"/>
      <c r="WNJ34" s="530"/>
      <c r="WNK34" s="530"/>
      <c r="WNL34" s="531"/>
      <c r="WNM34" s="532"/>
      <c r="WNN34" s="533"/>
      <c r="WNO34" s="534"/>
      <c r="WNP34" s="535"/>
      <c r="WNQ34" s="536"/>
      <c r="WNR34" s="532"/>
      <c r="WNS34" s="530"/>
      <c r="WNT34" s="530"/>
      <c r="WNU34" s="531"/>
      <c r="WNV34" s="532"/>
      <c r="WNW34" s="533"/>
      <c r="WNX34" s="534"/>
      <c r="WNY34" s="535"/>
      <c r="WNZ34" s="536"/>
      <c r="WOA34" s="532"/>
      <c r="WOB34" s="530"/>
      <c r="WOC34" s="530"/>
      <c r="WOD34" s="531"/>
      <c r="WOE34" s="532"/>
      <c r="WOF34" s="533"/>
      <c r="WOG34" s="534"/>
      <c r="WOH34" s="535"/>
      <c r="WOI34" s="536"/>
      <c r="WOJ34" s="532"/>
      <c r="WOK34" s="530"/>
      <c r="WOL34" s="530"/>
      <c r="WOM34" s="531"/>
      <c r="WON34" s="532"/>
      <c r="WOO34" s="533"/>
      <c r="WOP34" s="534"/>
      <c r="WOQ34" s="535"/>
      <c r="WOR34" s="536"/>
      <c r="WOS34" s="532"/>
      <c r="WOT34" s="530"/>
      <c r="WOU34" s="530"/>
      <c r="WOV34" s="531"/>
      <c r="WOW34" s="532"/>
      <c r="WOX34" s="533"/>
      <c r="WOY34" s="534"/>
      <c r="WOZ34" s="535"/>
      <c r="WPA34" s="536"/>
      <c r="WPB34" s="532"/>
      <c r="WPC34" s="530"/>
      <c r="WPD34" s="530"/>
      <c r="WPE34" s="531"/>
      <c r="WPF34" s="532"/>
      <c r="WPG34" s="533"/>
      <c r="WPH34" s="534"/>
      <c r="WPI34" s="535"/>
      <c r="WPJ34" s="536"/>
      <c r="WPK34" s="532"/>
      <c r="WPL34" s="530"/>
      <c r="WPM34" s="530"/>
      <c r="WPN34" s="531"/>
      <c r="WPO34" s="532"/>
      <c r="WPP34" s="533"/>
      <c r="WPQ34" s="534"/>
      <c r="WPR34" s="535"/>
      <c r="WPS34" s="536"/>
      <c r="WPT34" s="532"/>
      <c r="WPU34" s="530"/>
      <c r="WPV34" s="530"/>
      <c r="WPW34" s="531"/>
      <c r="WPX34" s="532"/>
      <c r="WPY34" s="533"/>
      <c r="WPZ34" s="534"/>
      <c r="WQA34" s="535"/>
      <c r="WQB34" s="536"/>
      <c r="WQC34" s="532"/>
      <c r="WQD34" s="530"/>
      <c r="WQE34" s="530"/>
      <c r="WQF34" s="531"/>
      <c r="WQG34" s="532"/>
      <c r="WQH34" s="533"/>
      <c r="WQI34" s="534"/>
      <c r="WQJ34" s="535"/>
      <c r="WQK34" s="536"/>
      <c r="WQL34" s="532"/>
      <c r="WQM34" s="530"/>
      <c r="WQN34" s="530"/>
      <c r="WQO34" s="531"/>
      <c r="WQP34" s="532"/>
      <c r="WQQ34" s="533"/>
      <c r="WQR34" s="534"/>
      <c r="WQS34" s="535"/>
      <c r="WQT34" s="536"/>
      <c r="WQU34" s="532"/>
      <c r="WQV34" s="530"/>
      <c r="WQW34" s="530"/>
      <c r="WQX34" s="531"/>
      <c r="WQY34" s="532"/>
      <c r="WQZ34" s="533"/>
      <c r="WRA34" s="534"/>
      <c r="WRB34" s="535"/>
      <c r="WRC34" s="536"/>
      <c r="WRD34" s="532"/>
      <c r="WRE34" s="530"/>
      <c r="WRF34" s="530"/>
      <c r="WRG34" s="531"/>
      <c r="WRH34" s="532"/>
      <c r="WRI34" s="533"/>
      <c r="WRJ34" s="534"/>
      <c r="WRK34" s="535"/>
      <c r="WRL34" s="536"/>
      <c r="WRM34" s="532"/>
      <c r="WRN34" s="530"/>
      <c r="WRO34" s="530"/>
      <c r="WRP34" s="531"/>
      <c r="WRQ34" s="532"/>
      <c r="WRR34" s="533"/>
      <c r="WRS34" s="534"/>
      <c r="WRT34" s="535"/>
      <c r="WRU34" s="536"/>
      <c r="WRV34" s="532"/>
      <c r="WRW34" s="530"/>
      <c r="WRX34" s="530"/>
      <c r="WRY34" s="531"/>
      <c r="WRZ34" s="532"/>
      <c r="WSA34" s="533"/>
      <c r="WSB34" s="534"/>
      <c r="WSC34" s="535"/>
      <c r="WSD34" s="536"/>
      <c r="WSE34" s="532"/>
      <c r="WSF34" s="530"/>
      <c r="WSG34" s="530"/>
      <c r="WSH34" s="531"/>
      <c r="WSI34" s="532"/>
      <c r="WSJ34" s="533"/>
      <c r="WSK34" s="534"/>
      <c r="WSL34" s="535"/>
      <c r="WSM34" s="536"/>
      <c r="WSN34" s="532"/>
      <c r="WSO34" s="530"/>
      <c r="WSP34" s="530"/>
      <c r="WSQ34" s="531"/>
      <c r="WSR34" s="532"/>
      <c r="WSS34" s="533"/>
      <c r="WST34" s="534"/>
      <c r="WSU34" s="535"/>
      <c r="WSV34" s="536"/>
      <c r="WSW34" s="532"/>
      <c r="WSX34" s="530"/>
      <c r="WSY34" s="530"/>
      <c r="WSZ34" s="531"/>
      <c r="WTA34" s="532"/>
      <c r="WTB34" s="533"/>
      <c r="WTC34" s="534"/>
      <c r="WTD34" s="535"/>
      <c r="WTE34" s="536"/>
      <c r="WTF34" s="532"/>
      <c r="WTG34" s="530"/>
      <c r="WTH34" s="530"/>
      <c r="WTI34" s="531"/>
      <c r="WTJ34" s="532"/>
      <c r="WTK34" s="533"/>
      <c r="WTL34" s="534"/>
      <c r="WTM34" s="535"/>
      <c r="WTN34" s="536"/>
      <c r="WTO34" s="532"/>
      <c r="WTP34" s="530"/>
      <c r="WTQ34" s="530"/>
      <c r="WTR34" s="531"/>
      <c r="WTS34" s="532"/>
      <c r="WTT34" s="533"/>
      <c r="WTU34" s="534"/>
      <c r="WTV34" s="535"/>
      <c r="WTW34" s="536"/>
      <c r="WTX34" s="532"/>
      <c r="WTY34" s="530"/>
      <c r="WTZ34" s="530"/>
      <c r="WUA34" s="531"/>
      <c r="WUB34" s="532"/>
      <c r="WUC34" s="533"/>
      <c r="WUD34" s="534"/>
      <c r="WUE34" s="535"/>
      <c r="WUF34" s="536"/>
      <c r="WUG34" s="532"/>
      <c r="WUH34" s="530"/>
      <c r="WUI34" s="530"/>
      <c r="WUJ34" s="531"/>
      <c r="WUK34" s="532"/>
      <c r="WUL34" s="533"/>
      <c r="WUM34" s="534"/>
      <c r="WUN34" s="535"/>
      <c r="WUO34" s="536"/>
      <c r="WUP34" s="532"/>
      <c r="WUQ34" s="530"/>
      <c r="WUR34" s="530"/>
      <c r="WUS34" s="531"/>
      <c r="WUT34" s="532"/>
      <c r="WUU34" s="533"/>
      <c r="WUV34" s="534"/>
      <c r="WUW34" s="535"/>
      <c r="WUX34" s="536"/>
      <c r="WUY34" s="532"/>
      <c r="WUZ34" s="530"/>
      <c r="WVA34" s="530"/>
      <c r="WVB34" s="531"/>
      <c r="WVC34" s="532"/>
      <c r="WVD34" s="533"/>
      <c r="WVE34" s="534"/>
      <c r="WVF34" s="535"/>
      <c r="WVG34" s="536"/>
      <c r="WVH34" s="532"/>
      <c r="WVI34" s="530"/>
      <c r="WVJ34" s="530"/>
      <c r="WVK34" s="531"/>
      <c r="WVL34" s="532"/>
      <c r="WVM34" s="533"/>
      <c r="WVN34" s="534"/>
      <c r="WVO34" s="535"/>
      <c r="WVP34" s="536"/>
      <c r="WVQ34" s="532"/>
      <c r="WVR34" s="530"/>
      <c r="WVS34" s="530"/>
      <c r="WVT34" s="531"/>
      <c r="WVU34" s="532"/>
      <c r="WVV34" s="533"/>
      <c r="WVW34" s="534"/>
      <c r="WVX34" s="535"/>
      <c r="WVY34" s="536"/>
      <c r="WVZ34" s="532"/>
      <c r="WWA34" s="530"/>
      <c r="WWB34" s="530"/>
      <c r="WWC34" s="531"/>
      <c r="WWD34" s="532"/>
      <c r="WWE34" s="533"/>
      <c r="WWF34" s="534"/>
      <c r="WWG34" s="535"/>
      <c r="WWH34" s="536"/>
      <c r="WWI34" s="532"/>
      <c r="WWJ34" s="530"/>
      <c r="WWK34" s="530"/>
      <c r="WWL34" s="531"/>
      <c r="WWM34" s="532"/>
      <c r="WWN34" s="533"/>
      <c r="WWO34" s="534"/>
      <c r="WWP34" s="535"/>
      <c r="WWQ34" s="536"/>
      <c r="WWR34" s="532"/>
      <c r="WWS34" s="530"/>
      <c r="WWT34" s="530"/>
      <c r="WWU34" s="531"/>
      <c r="WWV34" s="532"/>
      <c r="WWW34" s="533"/>
      <c r="WWX34" s="534"/>
      <c r="WWY34" s="535"/>
      <c r="WWZ34" s="536"/>
      <c r="WXA34" s="532"/>
      <c r="WXB34" s="530"/>
      <c r="WXC34" s="530"/>
      <c r="WXD34" s="531"/>
      <c r="WXE34" s="532"/>
      <c r="WXF34" s="533"/>
      <c r="WXG34" s="534"/>
      <c r="WXH34" s="535"/>
      <c r="WXI34" s="536"/>
      <c r="WXJ34" s="532"/>
      <c r="WXK34" s="530"/>
      <c r="WXL34" s="530"/>
      <c r="WXM34" s="531"/>
      <c r="WXN34" s="532"/>
      <c r="WXO34" s="533"/>
      <c r="WXP34" s="534"/>
      <c r="WXQ34" s="535"/>
      <c r="WXR34" s="536"/>
      <c r="WXS34" s="532"/>
      <c r="WXT34" s="530"/>
      <c r="WXU34" s="530"/>
      <c r="WXV34" s="531"/>
      <c r="WXW34" s="532"/>
      <c r="WXX34" s="533"/>
      <c r="WXY34" s="534"/>
      <c r="WXZ34" s="535"/>
      <c r="WYA34" s="536"/>
      <c r="WYB34" s="532"/>
      <c r="WYC34" s="530"/>
      <c r="WYD34" s="530"/>
      <c r="WYE34" s="531"/>
      <c r="WYF34" s="532"/>
      <c r="WYG34" s="533"/>
      <c r="WYH34" s="534"/>
      <c r="WYI34" s="535"/>
      <c r="WYJ34" s="536"/>
      <c r="WYK34" s="532"/>
      <c r="WYL34" s="530"/>
      <c r="WYM34" s="530"/>
      <c r="WYN34" s="531"/>
      <c r="WYO34" s="532"/>
      <c r="WYP34" s="533"/>
      <c r="WYQ34" s="534"/>
      <c r="WYR34" s="535"/>
      <c r="WYS34" s="536"/>
      <c r="WYT34" s="532"/>
      <c r="WYU34" s="530"/>
      <c r="WYV34" s="530"/>
      <c r="WYW34" s="531"/>
      <c r="WYX34" s="532"/>
      <c r="WYY34" s="533"/>
      <c r="WYZ34" s="534"/>
      <c r="WZA34" s="535"/>
      <c r="WZB34" s="536"/>
      <c r="WZC34" s="532"/>
      <c r="WZD34" s="530"/>
      <c r="WZE34" s="530"/>
      <c r="WZF34" s="531"/>
      <c r="WZG34" s="532"/>
      <c r="WZH34" s="533"/>
      <c r="WZI34" s="534"/>
      <c r="WZJ34" s="535"/>
      <c r="WZK34" s="536"/>
      <c r="WZL34" s="532"/>
      <c r="WZM34" s="530"/>
      <c r="WZN34" s="530"/>
      <c r="WZO34" s="531"/>
      <c r="WZP34" s="532"/>
      <c r="WZQ34" s="533"/>
      <c r="WZR34" s="534"/>
      <c r="WZS34" s="535"/>
      <c r="WZT34" s="536"/>
      <c r="WZU34" s="532"/>
      <c r="WZV34" s="530"/>
      <c r="WZW34" s="530"/>
      <c r="WZX34" s="531"/>
      <c r="WZY34" s="532"/>
      <c r="WZZ34" s="533"/>
      <c r="XAA34" s="534"/>
      <c r="XAB34" s="535"/>
      <c r="XAC34" s="536"/>
      <c r="XAD34" s="532"/>
      <c r="XAE34" s="530"/>
      <c r="XAF34" s="530"/>
      <c r="XAG34" s="531"/>
      <c r="XAH34" s="532"/>
      <c r="XAI34" s="533"/>
      <c r="XAJ34" s="534"/>
      <c r="XAK34" s="535"/>
      <c r="XAL34" s="536"/>
      <c r="XAM34" s="532"/>
      <c r="XAN34" s="530"/>
      <c r="XAO34" s="530"/>
      <c r="XAP34" s="531"/>
      <c r="XAQ34" s="532"/>
      <c r="XAR34" s="533"/>
      <c r="XAS34" s="534"/>
      <c r="XAT34" s="535"/>
      <c r="XAU34" s="536"/>
      <c r="XAV34" s="532"/>
      <c r="XAW34" s="530"/>
      <c r="XAX34" s="530"/>
      <c r="XAY34" s="531"/>
      <c r="XAZ34" s="532"/>
      <c r="XBA34" s="533"/>
      <c r="XBB34" s="534"/>
      <c r="XBC34" s="535"/>
      <c r="XBD34" s="536"/>
      <c r="XBE34" s="532"/>
      <c r="XBF34" s="530"/>
      <c r="XBG34" s="530"/>
      <c r="XBH34" s="531"/>
      <c r="XBI34" s="532"/>
      <c r="XBJ34" s="533"/>
      <c r="XBK34" s="534"/>
      <c r="XBL34" s="535"/>
      <c r="XBM34" s="536"/>
      <c r="XBN34" s="532"/>
      <c r="XBO34" s="530"/>
      <c r="XBP34" s="530"/>
      <c r="XBQ34" s="531"/>
      <c r="XBR34" s="532"/>
      <c r="XBS34" s="533"/>
      <c r="XBT34" s="534"/>
      <c r="XBU34" s="535"/>
      <c r="XBV34" s="536"/>
      <c r="XBW34" s="532"/>
      <c r="XBX34" s="530"/>
      <c r="XBY34" s="530"/>
      <c r="XBZ34" s="531"/>
      <c r="XCA34" s="532"/>
      <c r="XCB34" s="533"/>
      <c r="XCC34" s="534"/>
      <c r="XCD34" s="535"/>
      <c r="XCE34" s="536"/>
      <c r="XCF34" s="532"/>
      <c r="XCG34" s="530"/>
      <c r="XCH34" s="530"/>
      <c r="XCI34" s="531"/>
      <c r="XCJ34" s="532"/>
      <c r="XCK34" s="533"/>
      <c r="XCL34" s="534"/>
      <c r="XCM34" s="535"/>
      <c r="XCN34" s="536"/>
      <c r="XCO34" s="532"/>
      <c r="XCP34" s="530"/>
      <c r="XCQ34" s="530"/>
      <c r="XCR34" s="531"/>
      <c r="XCS34" s="532"/>
      <c r="XCT34" s="533"/>
      <c r="XCU34" s="534"/>
      <c r="XCV34" s="535"/>
      <c r="XCW34" s="536"/>
      <c r="XCX34" s="532"/>
      <c r="XCY34" s="530"/>
      <c r="XCZ34" s="530"/>
      <c r="XDA34" s="531"/>
      <c r="XDB34" s="532"/>
      <c r="XDC34" s="533"/>
      <c r="XDD34" s="534"/>
      <c r="XDE34" s="535"/>
      <c r="XDF34" s="536"/>
      <c r="XDG34" s="532"/>
      <c r="XDH34" s="530"/>
      <c r="XDI34" s="530"/>
      <c r="XDJ34" s="531"/>
      <c r="XDK34" s="532"/>
      <c r="XDL34" s="533"/>
      <c r="XDM34" s="534"/>
      <c r="XDN34" s="535"/>
      <c r="XDO34" s="536"/>
      <c r="XDP34" s="532"/>
      <c r="XDQ34" s="530"/>
      <c r="XDR34" s="530"/>
      <c r="XDS34" s="531"/>
      <c r="XDT34" s="532"/>
      <c r="XDU34" s="533"/>
      <c r="XDV34" s="534"/>
      <c r="XDW34" s="535"/>
      <c r="XDX34" s="536"/>
      <c r="XDY34" s="532"/>
      <c r="XDZ34" s="530"/>
      <c r="XEA34" s="530"/>
      <c r="XEB34" s="531"/>
      <c r="XEC34" s="532"/>
      <c r="XED34" s="533"/>
      <c r="XEE34" s="534"/>
      <c r="XEF34" s="535"/>
      <c r="XEG34" s="536"/>
      <c r="XEH34" s="532"/>
      <c r="XEI34" s="530"/>
      <c r="XEJ34" s="530"/>
      <c r="XEK34" s="531"/>
      <c r="XEL34" s="532"/>
      <c r="XEM34" s="533"/>
      <c r="XEN34" s="534"/>
      <c r="XEO34" s="535"/>
      <c r="XEP34" s="536"/>
      <c r="XEQ34" s="532"/>
      <c r="XER34" s="530"/>
      <c r="XES34" s="530"/>
      <c r="XET34" s="531"/>
      <c r="XEU34" s="532"/>
      <c r="XEV34" s="533"/>
      <c r="XEW34" s="534"/>
      <c r="XEX34" s="535"/>
      <c r="XEY34" s="536"/>
      <c r="XEZ34" s="532"/>
      <c r="XFA34" s="530"/>
      <c r="XFB34" s="530"/>
      <c r="XFC34" s="531"/>
      <c r="XFD34" s="532"/>
    </row>
    <row r="35" spans="1:16384" ht="24.95" customHeight="1" x14ac:dyDescent="0.2">
      <c r="A35" s="167">
        <v>14</v>
      </c>
      <c r="B35" s="167" t="s">
        <v>1145</v>
      </c>
      <c r="C35" s="168"/>
      <c r="D35" s="169" t="s">
        <v>9245</v>
      </c>
      <c r="E35" s="170" t="s">
        <v>744</v>
      </c>
      <c r="F35" s="171">
        <v>1</v>
      </c>
      <c r="G35" s="117"/>
      <c r="H35" s="172">
        <f t="shared" si="6"/>
        <v>0</v>
      </c>
      <c r="I35" s="169"/>
      <c r="J35" s="537"/>
      <c r="K35" s="537"/>
      <c r="L35" s="538"/>
      <c r="M35" s="539"/>
      <c r="N35" s="540"/>
      <c r="O35" s="541"/>
      <c r="P35" s="542"/>
      <c r="Q35" s="543"/>
      <c r="R35" s="539"/>
      <c r="S35" s="537"/>
      <c r="T35" s="537"/>
      <c r="U35" s="538"/>
      <c r="V35" s="539"/>
      <c r="W35" s="540"/>
      <c r="X35" s="541"/>
      <c r="Y35" s="542"/>
      <c r="Z35" s="543"/>
      <c r="AA35" s="539"/>
      <c r="AB35" s="537"/>
      <c r="AC35" s="537"/>
      <c r="AD35" s="538"/>
      <c r="AE35" s="539"/>
      <c r="AF35" s="540"/>
      <c r="AG35" s="541"/>
      <c r="AH35" s="542"/>
      <c r="AI35" s="543"/>
      <c r="AJ35" s="539"/>
      <c r="AK35" s="537"/>
      <c r="AL35" s="537"/>
      <c r="AM35" s="538"/>
      <c r="AN35" s="539"/>
      <c r="AO35" s="540"/>
      <c r="AP35" s="541"/>
      <c r="AQ35" s="542"/>
      <c r="AR35" s="543"/>
      <c r="AS35" s="539"/>
      <c r="AT35" s="537"/>
      <c r="AU35" s="537"/>
      <c r="AV35" s="538"/>
      <c r="AW35" s="539"/>
      <c r="AX35" s="540"/>
      <c r="AY35" s="541"/>
      <c r="AZ35" s="542"/>
      <c r="BA35" s="543"/>
      <c r="BB35" s="539"/>
      <c r="BC35" s="537"/>
      <c r="BD35" s="537"/>
      <c r="BE35" s="538"/>
      <c r="BF35" s="539"/>
      <c r="BG35" s="540"/>
      <c r="BH35" s="541"/>
      <c r="BI35" s="542"/>
      <c r="BJ35" s="543"/>
      <c r="BK35" s="539"/>
      <c r="BL35" s="537"/>
      <c r="BM35" s="537"/>
      <c r="BN35" s="538"/>
      <c r="BO35" s="539"/>
      <c r="BP35" s="540"/>
      <c r="BQ35" s="541"/>
      <c r="BR35" s="542"/>
      <c r="BS35" s="543"/>
      <c r="BT35" s="539"/>
      <c r="BU35" s="537"/>
      <c r="BV35" s="537"/>
      <c r="BW35" s="538"/>
      <c r="BX35" s="539"/>
      <c r="BY35" s="540"/>
      <c r="BZ35" s="541"/>
      <c r="CA35" s="542"/>
      <c r="CB35" s="543"/>
      <c r="CC35" s="539"/>
      <c r="CD35" s="537"/>
      <c r="CE35" s="537"/>
      <c r="CF35" s="538"/>
      <c r="CG35" s="539"/>
      <c r="CH35" s="540"/>
      <c r="CI35" s="541"/>
      <c r="CJ35" s="542"/>
      <c r="CK35" s="543"/>
      <c r="CL35" s="539"/>
      <c r="CM35" s="537"/>
      <c r="CN35" s="537"/>
      <c r="CO35" s="538"/>
      <c r="CP35" s="539"/>
      <c r="CQ35" s="540"/>
      <c r="CR35" s="541"/>
      <c r="CS35" s="542"/>
      <c r="CT35" s="543"/>
      <c r="CU35" s="539"/>
      <c r="CV35" s="537"/>
      <c r="CW35" s="537"/>
      <c r="CX35" s="538"/>
      <c r="CY35" s="539"/>
      <c r="CZ35" s="540"/>
      <c r="DA35" s="541"/>
      <c r="DB35" s="542"/>
      <c r="DC35" s="543"/>
      <c r="DD35" s="539"/>
      <c r="DE35" s="537"/>
      <c r="DF35" s="537"/>
      <c r="DG35" s="538"/>
      <c r="DH35" s="539"/>
      <c r="DI35" s="540"/>
      <c r="DJ35" s="541"/>
      <c r="DK35" s="542"/>
      <c r="DL35" s="543"/>
      <c r="DM35" s="539"/>
      <c r="DN35" s="537"/>
      <c r="DO35" s="537"/>
      <c r="DP35" s="538"/>
      <c r="DQ35" s="539"/>
      <c r="DR35" s="540"/>
      <c r="DS35" s="541"/>
      <c r="DT35" s="542"/>
      <c r="DU35" s="543"/>
      <c r="DV35" s="539"/>
      <c r="DW35" s="537"/>
      <c r="DX35" s="537"/>
      <c r="DY35" s="538"/>
      <c r="DZ35" s="539"/>
      <c r="EA35" s="540"/>
      <c r="EB35" s="541"/>
      <c r="EC35" s="542"/>
      <c r="ED35" s="543"/>
      <c r="EE35" s="539"/>
      <c r="EF35" s="537"/>
      <c r="EG35" s="537"/>
      <c r="EH35" s="538"/>
      <c r="EI35" s="539"/>
      <c r="EJ35" s="540"/>
      <c r="EK35" s="541"/>
      <c r="EL35" s="542"/>
      <c r="EM35" s="543"/>
      <c r="EN35" s="539"/>
      <c r="EO35" s="537"/>
      <c r="EP35" s="537"/>
      <c r="EQ35" s="538"/>
      <c r="ER35" s="539"/>
      <c r="ES35" s="540"/>
      <c r="ET35" s="541"/>
      <c r="EU35" s="542"/>
      <c r="EV35" s="543"/>
      <c r="EW35" s="539"/>
      <c r="EX35" s="537"/>
      <c r="EY35" s="537"/>
      <c r="EZ35" s="538"/>
      <c r="FA35" s="539"/>
      <c r="FB35" s="540"/>
      <c r="FC35" s="541"/>
      <c r="FD35" s="542"/>
      <c r="FE35" s="543"/>
      <c r="FF35" s="539"/>
      <c r="FG35" s="537"/>
      <c r="FH35" s="537"/>
      <c r="FI35" s="538"/>
      <c r="FJ35" s="539"/>
      <c r="FK35" s="540"/>
      <c r="FL35" s="541"/>
      <c r="FM35" s="542"/>
      <c r="FN35" s="543"/>
      <c r="FO35" s="539"/>
      <c r="FP35" s="537"/>
      <c r="FQ35" s="537"/>
      <c r="FR35" s="538"/>
      <c r="FS35" s="539"/>
      <c r="FT35" s="540"/>
      <c r="FU35" s="541"/>
      <c r="FV35" s="542"/>
      <c r="FW35" s="543"/>
      <c r="FX35" s="539"/>
      <c r="FY35" s="537"/>
      <c r="FZ35" s="537"/>
      <c r="GA35" s="538"/>
      <c r="GB35" s="539"/>
      <c r="GC35" s="540"/>
      <c r="GD35" s="541"/>
      <c r="GE35" s="542"/>
      <c r="GF35" s="543"/>
      <c r="GG35" s="539"/>
      <c r="GH35" s="537"/>
      <c r="GI35" s="537"/>
      <c r="GJ35" s="538"/>
      <c r="GK35" s="539"/>
      <c r="GL35" s="540"/>
      <c r="GM35" s="541"/>
      <c r="GN35" s="542"/>
      <c r="GO35" s="543"/>
      <c r="GP35" s="539"/>
      <c r="GQ35" s="537"/>
      <c r="GR35" s="537"/>
      <c r="GS35" s="538"/>
      <c r="GT35" s="539"/>
      <c r="GU35" s="540"/>
      <c r="GV35" s="541"/>
      <c r="GW35" s="542"/>
      <c r="GX35" s="543"/>
      <c r="GY35" s="539"/>
      <c r="GZ35" s="537"/>
      <c r="HA35" s="537"/>
      <c r="HB35" s="538"/>
      <c r="HC35" s="539"/>
      <c r="HD35" s="540"/>
      <c r="HE35" s="541"/>
      <c r="HF35" s="542"/>
      <c r="HG35" s="543"/>
      <c r="HH35" s="539"/>
      <c r="HI35" s="537"/>
      <c r="HJ35" s="537"/>
      <c r="HK35" s="538"/>
      <c r="HL35" s="539"/>
      <c r="HM35" s="540"/>
      <c r="HN35" s="541"/>
      <c r="HO35" s="542"/>
      <c r="HP35" s="543"/>
      <c r="HQ35" s="539"/>
      <c r="HR35" s="537"/>
      <c r="HS35" s="537"/>
      <c r="HT35" s="538"/>
      <c r="HU35" s="539"/>
      <c r="HV35" s="540"/>
      <c r="HW35" s="541"/>
      <c r="HX35" s="542"/>
      <c r="HY35" s="543"/>
      <c r="HZ35" s="539"/>
      <c r="IA35" s="537"/>
      <c r="IB35" s="537"/>
      <c r="IC35" s="538"/>
      <c r="ID35" s="539"/>
      <c r="IE35" s="540"/>
      <c r="IF35" s="541"/>
      <c r="IG35" s="542"/>
      <c r="IH35" s="543"/>
      <c r="II35" s="539"/>
      <c r="IJ35" s="537"/>
      <c r="IK35" s="537"/>
      <c r="IL35" s="538"/>
      <c r="IM35" s="539"/>
      <c r="IN35" s="540"/>
      <c r="IO35" s="541"/>
      <c r="IP35" s="542"/>
      <c r="IQ35" s="543"/>
      <c r="IR35" s="539"/>
      <c r="IS35" s="537"/>
      <c r="IT35" s="537"/>
      <c r="IU35" s="538"/>
      <c r="IV35" s="539"/>
      <c r="IW35" s="540"/>
      <c r="IX35" s="541"/>
      <c r="IY35" s="542"/>
      <c r="IZ35" s="543"/>
      <c r="JA35" s="539"/>
      <c r="JB35" s="537"/>
      <c r="JC35" s="537"/>
      <c r="JD35" s="538"/>
      <c r="JE35" s="539"/>
      <c r="JF35" s="540"/>
      <c r="JG35" s="541"/>
      <c r="JH35" s="542"/>
      <c r="JI35" s="543"/>
      <c r="JJ35" s="539"/>
      <c r="JK35" s="537"/>
      <c r="JL35" s="537"/>
      <c r="JM35" s="538"/>
      <c r="JN35" s="539"/>
      <c r="JO35" s="540"/>
      <c r="JP35" s="541"/>
      <c r="JQ35" s="542"/>
      <c r="JR35" s="543"/>
      <c r="JS35" s="539"/>
      <c r="JT35" s="537"/>
      <c r="JU35" s="537"/>
      <c r="JV35" s="538"/>
      <c r="JW35" s="539"/>
      <c r="JX35" s="540"/>
      <c r="JY35" s="541"/>
      <c r="JZ35" s="542"/>
      <c r="KA35" s="543"/>
      <c r="KB35" s="539"/>
      <c r="KC35" s="537"/>
      <c r="KD35" s="537"/>
      <c r="KE35" s="538"/>
      <c r="KF35" s="539"/>
      <c r="KG35" s="540"/>
      <c r="KH35" s="541"/>
      <c r="KI35" s="542"/>
      <c r="KJ35" s="543"/>
      <c r="KK35" s="539"/>
      <c r="KL35" s="537"/>
      <c r="KM35" s="537"/>
      <c r="KN35" s="538"/>
      <c r="KO35" s="539"/>
      <c r="KP35" s="540"/>
      <c r="KQ35" s="541"/>
      <c r="KR35" s="542"/>
      <c r="KS35" s="543"/>
      <c r="KT35" s="539"/>
      <c r="KU35" s="537"/>
      <c r="KV35" s="537"/>
      <c r="KW35" s="538"/>
      <c r="KX35" s="539"/>
      <c r="KY35" s="540"/>
      <c r="KZ35" s="541"/>
      <c r="LA35" s="542"/>
      <c r="LB35" s="543"/>
      <c r="LC35" s="539"/>
      <c r="LD35" s="537"/>
      <c r="LE35" s="537"/>
      <c r="LF35" s="538"/>
      <c r="LG35" s="539"/>
      <c r="LH35" s="540"/>
      <c r="LI35" s="541"/>
      <c r="LJ35" s="542"/>
      <c r="LK35" s="543"/>
      <c r="LL35" s="539"/>
      <c r="LM35" s="537"/>
      <c r="LN35" s="537"/>
      <c r="LO35" s="538"/>
      <c r="LP35" s="539"/>
      <c r="LQ35" s="540"/>
      <c r="LR35" s="541"/>
      <c r="LS35" s="542"/>
      <c r="LT35" s="543"/>
      <c r="LU35" s="539"/>
      <c r="LV35" s="537"/>
      <c r="LW35" s="537"/>
      <c r="LX35" s="538"/>
      <c r="LY35" s="539"/>
      <c r="LZ35" s="540"/>
      <c r="MA35" s="541"/>
      <c r="MB35" s="542"/>
      <c r="MC35" s="543"/>
      <c r="MD35" s="539"/>
      <c r="ME35" s="537"/>
      <c r="MF35" s="537"/>
      <c r="MG35" s="538"/>
      <c r="MH35" s="539"/>
      <c r="MI35" s="540"/>
      <c r="MJ35" s="541"/>
      <c r="MK35" s="542"/>
      <c r="ML35" s="543"/>
      <c r="MM35" s="539"/>
      <c r="MN35" s="537"/>
      <c r="MO35" s="537"/>
      <c r="MP35" s="538"/>
      <c r="MQ35" s="539"/>
      <c r="MR35" s="540"/>
      <c r="MS35" s="541"/>
      <c r="MT35" s="542"/>
      <c r="MU35" s="543"/>
      <c r="MV35" s="539"/>
      <c r="MW35" s="537"/>
      <c r="MX35" s="537"/>
      <c r="MY35" s="538"/>
      <c r="MZ35" s="539"/>
      <c r="NA35" s="540"/>
      <c r="NB35" s="541"/>
      <c r="NC35" s="542"/>
      <c r="ND35" s="543"/>
      <c r="NE35" s="539"/>
      <c r="NF35" s="537"/>
      <c r="NG35" s="537"/>
      <c r="NH35" s="538"/>
      <c r="NI35" s="539"/>
      <c r="NJ35" s="540"/>
      <c r="NK35" s="541"/>
      <c r="NL35" s="542"/>
      <c r="NM35" s="543"/>
      <c r="NN35" s="539"/>
      <c r="NO35" s="537"/>
      <c r="NP35" s="537"/>
      <c r="NQ35" s="538"/>
      <c r="NR35" s="539"/>
      <c r="NS35" s="540"/>
      <c r="NT35" s="541"/>
      <c r="NU35" s="542"/>
      <c r="NV35" s="543"/>
      <c r="NW35" s="539"/>
      <c r="NX35" s="537"/>
      <c r="NY35" s="537"/>
      <c r="NZ35" s="538"/>
      <c r="OA35" s="539"/>
      <c r="OB35" s="540"/>
      <c r="OC35" s="541"/>
      <c r="OD35" s="542"/>
      <c r="OE35" s="543"/>
      <c r="OF35" s="539"/>
      <c r="OG35" s="537"/>
      <c r="OH35" s="537"/>
      <c r="OI35" s="538"/>
      <c r="OJ35" s="539"/>
      <c r="OK35" s="540"/>
      <c r="OL35" s="541"/>
      <c r="OM35" s="542"/>
      <c r="ON35" s="543"/>
      <c r="OO35" s="539"/>
      <c r="OP35" s="537"/>
      <c r="OQ35" s="537"/>
      <c r="OR35" s="538"/>
      <c r="OS35" s="539"/>
      <c r="OT35" s="540"/>
      <c r="OU35" s="541"/>
      <c r="OV35" s="542"/>
      <c r="OW35" s="543"/>
      <c r="OX35" s="539"/>
      <c r="OY35" s="537"/>
      <c r="OZ35" s="537"/>
      <c r="PA35" s="538"/>
      <c r="PB35" s="539"/>
      <c r="PC35" s="540"/>
      <c r="PD35" s="541"/>
      <c r="PE35" s="542"/>
      <c r="PF35" s="543"/>
      <c r="PG35" s="539"/>
      <c r="PH35" s="537"/>
      <c r="PI35" s="537"/>
      <c r="PJ35" s="538"/>
      <c r="PK35" s="539"/>
      <c r="PL35" s="540"/>
      <c r="PM35" s="541"/>
      <c r="PN35" s="542"/>
      <c r="PO35" s="543"/>
      <c r="PP35" s="539"/>
      <c r="PQ35" s="537"/>
      <c r="PR35" s="537"/>
      <c r="PS35" s="538"/>
      <c r="PT35" s="539"/>
      <c r="PU35" s="540"/>
      <c r="PV35" s="541"/>
      <c r="PW35" s="542"/>
      <c r="PX35" s="543"/>
      <c r="PY35" s="539"/>
      <c r="PZ35" s="537"/>
      <c r="QA35" s="537"/>
      <c r="QB35" s="538"/>
      <c r="QC35" s="539"/>
      <c r="QD35" s="540"/>
      <c r="QE35" s="541"/>
      <c r="QF35" s="542"/>
      <c r="QG35" s="543"/>
      <c r="QH35" s="539"/>
      <c r="QI35" s="537"/>
      <c r="QJ35" s="537"/>
      <c r="QK35" s="538"/>
      <c r="QL35" s="539"/>
      <c r="QM35" s="540"/>
      <c r="QN35" s="541"/>
      <c r="QO35" s="542"/>
      <c r="QP35" s="543"/>
      <c r="QQ35" s="539"/>
      <c r="QR35" s="537"/>
      <c r="QS35" s="537"/>
      <c r="QT35" s="538"/>
      <c r="QU35" s="539"/>
      <c r="QV35" s="540"/>
      <c r="QW35" s="541"/>
      <c r="QX35" s="542"/>
      <c r="QY35" s="543"/>
      <c r="QZ35" s="539"/>
      <c r="RA35" s="537"/>
      <c r="RB35" s="537"/>
      <c r="RC35" s="538"/>
      <c r="RD35" s="539"/>
      <c r="RE35" s="540"/>
      <c r="RF35" s="541"/>
      <c r="RG35" s="542"/>
      <c r="RH35" s="543"/>
      <c r="RI35" s="539"/>
      <c r="RJ35" s="537"/>
      <c r="RK35" s="537"/>
      <c r="RL35" s="538"/>
      <c r="RM35" s="539"/>
      <c r="RN35" s="540"/>
      <c r="RO35" s="541"/>
      <c r="RP35" s="542"/>
      <c r="RQ35" s="543"/>
      <c r="RR35" s="539"/>
      <c r="RS35" s="537"/>
      <c r="RT35" s="537"/>
      <c r="RU35" s="538"/>
      <c r="RV35" s="539"/>
      <c r="RW35" s="540"/>
      <c r="RX35" s="541"/>
      <c r="RY35" s="542"/>
      <c r="RZ35" s="543"/>
      <c r="SA35" s="539"/>
      <c r="SB35" s="537"/>
      <c r="SC35" s="537"/>
      <c r="SD35" s="538"/>
      <c r="SE35" s="539"/>
      <c r="SF35" s="540"/>
      <c r="SG35" s="541"/>
      <c r="SH35" s="542"/>
      <c r="SI35" s="543"/>
      <c r="SJ35" s="539"/>
      <c r="SK35" s="537"/>
      <c r="SL35" s="537"/>
      <c r="SM35" s="538"/>
      <c r="SN35" s="539"/>
      <c r="SO35" s="540"/>
      <c r="SP35" s="541"/>
      <c r="SQ35" s="542"/>
      <c r="SR35" s="543"/>
      <c r="SS35" s="539"/>
      <c r="ST35" s="537"/>
      <c r="SU35" s="537"/>
      <c r="SV35" s="538"/>
      <c r="SW35" s="539"/>
      <c r="SX35" s="540"/>
      <c r="SY35" s="541"/>
      <c r="SZ35" s="542"/>
      <c r="TA35" s="543"/>
      <c r="TB35" s="539"/>
      <c r="TC35" s="537"/>
      <c r="TD35" s="537"/>
      <c r="TE35" s="538"/>
      <c r="TF35" s="539"/>
      <c r="TG35" s="540"/>
      <c r="TH35" s="541"/>
      <c r="TI35" s="542"/>
      <c r="TJ35" s="543"/>
      <c r="TK35" s="539"/>
      <c r="TL35" s="537"/>
      <c r="TM35" s="537"/>
      <c r="TN35" s="538"/>
      <c r="TO35" s="539"/>
      <c r="TP35" s="540"/>
      <c r="TQ35" s="541"/>
      <c r="TR35" s="542"/>
      <c r="TS35" s="543"/>
      <c r="TT35" s="539"/>
      <c r="TU35" s="537"/>
      <c r="TV35" s="537"/>
      <c r="TW35" s="538"/>
      <c r="TX35" s="539"/>
      <c r="TY35" s="540"/>
      <c r="TZ35" s="541"/>
      <c r="UA35" s="542"/>
      <c r="UB35" s="543"/>
      <c r="UC35" s="539"/>
      <c r="UD35" s="537"/>
      <c r="UE35" s="537"/>
      <c r="UF35" s="538"/>
      <c r="UG35" s="539"/>
      <c r="UH35" s="540"/>
      <c r="UI35" s="541"/>
      <c r="UJ35" s="542"/>
      <c r="UK35" s="543"/>
      <c r="UL35" s="539"/>
      <c r="UM35" s="537"/>
      <c r="UN35" s="537"/>
      <c r="UO35" s="538"/>
      <c r="UP35" s="539"/>
      <c r="UQ35" s="540"/>
      <c r="UR35" s="541"/>
      <c r="US35" s="542"/>
      <c r="UT35" s="543"/>
      <c r="UU35" s="539"/>
      <c r="UV35" s="537"/>
      <c r="UW35" s="537"/>
      <c r="UX35" s="538"/>
      <c r="UY35" s="539"/>
      <c r="UZ35" s="540"/>
      <c r="VA35" s="541"/>
      <c r="VB35" s="542"/>
      <c r="VC35" s="543"/>
      <c r="VD35" s="539"/>
      <c r="VE35" s="537"/>
      <c r="VF35" s="537"/>
      <c r="VG35" s="538"/>
      <c r="VH35" s="539"/>
      <c r="VI35" s="540"/>
      <c r="VJ35" s="541"/>
      <c r="VK35" s="542"/>
      <c r="VL35" s="543"/>
      <c r="VM35" s="539"/>
      <c r="VN35" s="537"/>
      <c r="VO35" s="537"/>
      <c r="VP35" s="538"/>
      <c r="VQ35" s="539"/>
      <c r="VR35" s="540"/>
      <c r="VS35" s="541"/>
      <c r="VT35" s="542"/>
      <c r="VU35" s="543"/>
      <c r="VV35" s="539"/>
      <c r="VW35" s="537"/>
      <c r="VX35" s="537"/>
      <c r="VY35" s="538"/>
      <c r="VZ35" s="539"/>
      <c r="WA35" s="540"/>
      <c r="WB35" s="541"/>
      <c r="WC35" s="542"/>
      <c r="WD35" s="543"/>
      <c r="WE35" s="539"/>
      <c r="WF35" s="537"/>
      <c r="WG35" s="537"/>
      <c r="WH35" s="538"/>
      <c r="WI35" s="539"/>
      <c r="WJ35" s="540"/>
      <c r="WK35" s="541"/>
      <c r="WL35" s="542"/>
      <c r="WM35" s="543"/>
      <c r="WN35" s="539"/>
      <c r="WO35" s="537"/>
      <c r="WP35" s="537"/>
      <c r="WQ35" s="538"/>
      <c r="WR35" s="539"/>
      <c r="WS35" s="540"/>
      <c r="WT35" s="541"/>
      <c r="WU35" s="542"/>
      <c r="WV35" s="543"/>
      <c r="WW35" s="539"/>
      <c r="WX35" s="537"/>
      <c r="WY35" s="537"/>
      <c r="WZ35" s="538"/>
      <c r="XA35" s="539"/>
      <c r="XB35" s="540"/>
      <c r="XC35" s="541"/>
      <c r="XD35" s="542"/>
      <c r="XE35" s="543"/>
      <c r="XF35" s="539"/>
      <c r="XG35" s="537"/>
      <c r="XH35" s="537"/>
      <c r="XI35" s="538"/>
      <c r="XJ35" s="539"/>
      <c r="XK35" s="540"/>
      <c r="XL35" s="541"/>
      <c r="XM35" s="542"/>
      <c r="XN35" s="543"/>
      <c r="XO35" s="539"/>
      <c r="XP35" s="537"/>
      <c r="XQ35" s="537"/>
      <c r="XR35" s="538"/>
      <c r="XS35" s="539"/>
      <c r="XT35" s="540"/>
      <c r="XU35" s="541"/>
      <c r="XV35" s="542"/>
      <c r="XW35" s="543"/>
      <c r="XX35" s="539"/>
      <c r="XY35" s="537"/>
      <c r="XZ35" s="537"/>
      <c r="YA35" s="538"/>
      <c r="YB35" s="539"/>
      <c r="YC35" s="540"/>
      <c r="YD35" s="541"/>
      <c r="YE35" s="542"/>
      <c r="YF35" s="543"/>
      <c r="YG35" s="539"/>
      <c r="YH35" s="537"/>
      <c r="YI35" s="537"/>
      <c r="YJ35" s="538"/>
      <c r="YK35" s="539"/>
      <c r="YL35" s="540"/>
      <c r="YM35" s="541"/>
      <c r="YN35" s="542"/>
      <c r="YO35" s="543"/>
      <c r="YP35" s="539"/>
      <c r="YQ35" s="537"/>
      <c r="YR35" s="537"/>
      <c r="YS35" s="538"/>
      <c r="YT35" s="539"/>
      <c r="YU35" s="540"/>
      <c r="YV35" s="541"/>
      <c r="YW35" s="542"/>
      <c r="YX35" s="543"/>
      <c r="YY35" s="539"/>
      <c r="YZ35" s="537"/>
      <c r="ZA35" s="537"/>
      <c r="ZB35" s="538"/>
      <c r="ZC35" s="539"/>
      <c r="ZD35" s="540"/>
      <c r="ZE35" s="541"/>
      <c r="ZF35" s="542"/>
      <c r="ZG35" s="543"/>
      <c r="ZH35" s="539"/>
      <c r="ZI35" s="537"/>
      <c r="ZJ35" s="537"/>
      <c r="ZK35" s="538"/>
      <c r="ZL35" s="539"/>
      <c r="ZM35" s="540"/>
      <c r="ZN35" s="541"/>
      <c r="ZO35" s="542"/>
      <c r="ZP35" s="543"/>
      <c r="ZQ35" s="539"/>
      <c r="ZR35" s="537"/>
      <c r="ZS35" s="537"/>
      <c r="ZT35" s="538"/>
      <c r="ZU35" s="539"/>
      <c r="ZV35" s="540"/>
      <c r="ZW35" s="541"/>
      <c r="ZX35" s="542"/>
      <c r="ZY35" s="543"/>
      <c r="ZZ35" s="539"/>
      <c r="AAA35" s="537"/>
      <c r="AAB35" s="537"/>
      <c r="AAC35" s="538"/>
      <c r="AAD35" s="539"/>
      <c r="AAE35" s="540"/>
      <c r="AAF35" s="541"/>
      <c r="AAG35" s="542"/>
      <c r="AAH35" s="543"/>
      <c r="AAI35" s="539"/>
      <c r="AAJ35" s="537"/>
      <c r="AAK35" s="537"/>
      <c r="AAL35" s="538"/>
      <c r="AAM35" s="539"/>
      <c r="AAN35" s="540"/>
      <c r="AAO35" s="541"/>
      <c r="AAP35" s="542"/>
      <c r="AAQ35" s="543"/>
      <c r="AAR35" s="539"/>
      <c r="AAS35" s="537"/>
      <c r="AAT35" s="537"/>
      <c r="AAU35" s="538"/>
      <c r="AAV35" s="539"/>
      <c r="AAW35" s="540"/>
      <c r="AAX35" s="541"/>
      <c r="AAY35" s="542"/>
      <c r="AAZ35" s="543"/>
      <c r="ABA35" s="539"/>
      <c r="ABB35" s="537"/>
      <c r="ABC35" s="537"/>
      <c r="ABD35" s="538"/>
      <c r="ABE35" s="539"/>
      <c r="ABF35" s="540"/>
      <c r="ABG35" s="541"/>
      <c r="ABH35" s="542"/>
      <c r="ABI35" s="543"/>
      <c r="ABJ35" s="539"/>
      <c r="ABK35" s="537"/>
      <c r="ABL35" s="537"/>
      <c r="ABM35" s="538"/>
      <c r="ABN35" s="539"/>
      <c r="ABO35" s="540"/>
      <c r="ABP35" s="541"/>
      <c r="ABQ35" s="542"/>
      <c r="ABR35" s="543"/>
      <c r="ABS35" s="539"/>
      <c r="ABT35" s="537"/>
      <c r="ABU35" s="537"/>
      <c r="ABV35" s="538"/>
      <c r="ABW35" s="539"/>
      <c r="ABX35" s="540"/>
      <c r="ABY35" s="541"/>
      <c r="ABZ35" s="542"/>
      <c r="ACA35" s="543"/>
      <c r="ACB35" s="539"/>
      <c r="ACC35" s="537"/>
      <c r="ACD35" s="537"/>
      <c r="ACE35" s="538"/>
      <c r="ACF35" s="539"/>
      <c r="ACG35" s="540"/>
      <c r="ACH35" s="541"/>
      <c r="ACI35" s="542"/>
      <c r="ACJ35" s="543"/>
      <c r="ACK35" s="539"/>
      <c r="ACL35" s="537"/>
      <c r="ACM35" s="537"/>
      <c r="ACN35" s="538"/>
      <c r="ACO35" s="539"/>
      <c r="ACP35" s="540"/>
      <c r="ACQ35" s="541"/>
      <c r="ACR35" s="542"/>
      <c r="ACS35" s="543"/>
      <c r="ACT35" s="539"/>
      <c r="ACU35" s="537"/>
      <c r="ACV35" s="537"/>
      <c r="ACW35" s="538"/>
      <c r="ACX35" s="539"/>
      <c r="ACY35" s="540"/>
      <c r="ACZ35" s="541"/>
      <c r="ADA35" s="542"/>
      <c r="ADB35" s="543"/>
      <c r="ADC35" s="539"/>
      <c r="ADD35" s="537"/>
      <c r="ADE35" s="537"/>
      <c r="ADF35" s="538"/>
      <c r="ADG35" s="539"/>
      <c r="ADH35" s="540"/>
      <c r="ADI35" s="541"/>
      <c r="ADJ35" s="542"/>
      <c r="ADK35" s="543"/>
      <c r="ADL35" s="539"/>
      <c r="ADM35" s="537"/>
      <c r="ADN35" s="537"/>
      <c r="ADO35" s="538"/>
      <c r="ADP35" s="539"/>
      <c r="ADQ35" s="540"/>
      <c r="ADR35" s="541"/>
      <c r="ADS35" s="542"/>
      <c r="ADT35" s="543"/>
      <c r="ADU35" s="539"/>
      <c r="ADV35" s="537"/>
      <c r="ADW35" s="537"/>
      <c r="ADX35" s="538"/>
      <c r="ADY35" s="539"/>
      <c r="ADZ35" s="540"/>
      <c r="AEA35" s="541"/>
      <c r="AEB35" s="542"/>
      <c r="AEC35" s="543"/>
      <c r="AED35" s="539"/>
      <c r="AEE35" s="537"/>
      <c r="AEF35" s="537"/>
      <c r="AEG35" s="538"/>
      <c r="AEH35" s="539"/>
      <c r="AEI35" s="540"/>
      <c r="AEJ35" s="541"/>
      <c r="AEK35" s="542"/>
      <c r="AEL35" s="543"/>
      <c r="AEM35" s="539"/>
      <c r="AEN35" s="537"/>
      <c r="AEO35" s="537"/>
      <c r="AEP35" s="538"/>
      <c r="AEQ35" s="539"/>
      <c r="AER35" s="540"/>
      <c r="AES35" s="541"/>
      <c r="AET35" s="542"/>
      <c r="AEU35" s="543"/>
      <c r="AEV35" s="539"/>
      <c r="AEW35" s="537"/>
      <c r="AEX35" s="537"/>
      <c r="AEY35" s="538"/>
      <c r="AEZ35" s="539"/>
      <c r="AFA35" s="540"/>
      <c r="AFB35" s="541"/>
      <c r="AFC35" s="542"/>
      <c r="AFD35" s="543"/>
      <c r="AFE35" s="539"/>
      <c r="AFF35" s="537"/>
      <c r="AFG35" s="537"/>
      <c r="AFH35" s="538"/>
      <c r="AFI35" s="539"/>
      <c r="AFJ35" s="540"/>
      <c r="AFK35" s="541"/>
      <c r="AFL35" s="542"/>
      <c r="AFM35" s="543"/>
      <c r="AFN35" s="539"/>
      <c r="AFO35" s="537"/>
      <c r="AFP35" s="537"/>
      <c r="AFQ35" s="538"/>
      <c r="AFR35" s="539"/>
      <c r="AFS35" s="540"/>
      <c r="AFT35" s="541"/>
      <c r="AFU35" s="542"/>
      <c r="AFV35" s="543"/>
      <c r="AFW35" s="539"/>
      <c r="AFX35" s="537"/>
      <c r="AFY35" s="537"/>
      <c r="AFZ35" s="538"/>
      <c r="AGA35" s="539"/>
      <c r="AGB35" s="540"/>
      <c r="AGC35" s="541"/>
      <c r="AGD35" s="542"/>
      <c r="AGE35" s="543"/>
      <c r="AGF35" s="539"/>
      <c r="AGG35" s="537"/>
      <c r="AGH35" s="537"/>
      <c r="AGI35" s="538"/>
      <c r="AGJ35" s="539"/>
      <c r="AGK35" s="540"/>
      <c r="AGL35" s="541"/>
      <c r="AGM35" s="542"/>
      <c r="AGN35" s="543"/>
      <c r="AGO35" s="539"/>
      <c r="AGP35" s="537"/>
      <c r="AGQ35" s="537"/>
      <c r="AGR35" s="538"/>
      <c r="AGS35" s="539"/>
      <c r="AGT35" s="540"/>
      <c r="AGU35" s="541"/>
      <c r="AGV35" s="542"/>
      <c r="AGW35" s="543"/>
      <c r="AGX35" s="539"/>
      <c r="AGY35" s="537"/>
      <c r="AGZ35" s="537"/>
      <c r="AHA35" s="538"/>
      <c r="AHB35" s="539"/>
      <c r="AHC35" s="540"/>
      <c r="AHD35" s="541"/>
      <c r="AHE35" s="542"/>
      <c r="AHF35" s="543"/>
      <c r="AHG35" s="539"/>
      <c r="AHH35" s="537"/>
      <c r="AHI35" s="537"/>
      <c r="AHJ35" s="538"/>
      <c r="AHK35" s="539"/>
      <c r="AHL35" s="540"/>
      <c r="AHM35" s="541"/>
      <c r="AHN35" s="542"/>
      <c r="AHO35" s="543"/>
      <c r="AHP35" s="539"/>
      <c r="AHQ35" s="537"/>
      <c r="AHR35" s="537"/>
      <c r="AHS35" s="538"/>
      <c r="AHT35" s="539"/>
      <c r="AHU35" s="540"/>
      <c r="AHV35" s="541"/>
      <c r="AHW35" s="542"/>
      <c r="AHX35" s="543"/>
      <c r="AHY35" s="539"/>
      <c r="AHZ35" s="537"/>
      <c r="AIA35" s="537"/>
      <c r="AIB35" s="538"/>
      <c r="AIC35" s="539"/>
      <c r="AID35" s="540"/>
      <c r="AIE35" s="541"/>
      <c r="AIF35" s="542"/>
      <c r="AIG35" s="543"/>
      <c r="AIH35" s="539"/>
      <c r="AII35" s="537"/>
      <c r="AIJ35" s="537"/>
      <c r="AIK35" s="538"/>
      <c r="AIL35" s="539"/>
      <c r="AIM35" s="540"/>
      <c r="AIN35" s="541"/>
      <c r="AIO35" s="542"/>
      <c r="AIP35" s="543"/>
      <c r="AIQ35" s="539"/>
      <c r="AIR35" s="537"/>
      <c r="AIS35" s="537"/>
      <c r="AIT35" s="538"/>
      <c r="AIU35" s="539"/>
      <c r="AIV35" s="540"/>
      <c r="AIW35" s="541"/>
      <c r="AIX35" s="542"/>
      <c r="AIY35" s="543"/>
      <c r="AIZ35" s="539"/>
      <c r="AJA35" s="537"/>
      <c r="AJB35" s="537"/>
      <c r="AJC35" s="538"/>
      <c r="AJD35" s="539"/>
      <c r="AJE35" s="540"/>
      <c r="AJF35" s="541"/>
      <c r="AJG35" s="542"/>
      <c r="AJH35" s="543"/>
      <c r="AJI35" s="539"/>
      <c r="AJJ35" s="537"/>
      <c r="AJK35" s="537"/>
      <c r="AJL35" s="538"/>
      <c r="AJM35" s="539"/>
      <c r="AJN35" s="540"/>
      <c r="AJO35" s="541"/>
      <c r="AJP35" s="542"/>
      <c r="AJQ35" s="543"/>
      <c r="AJR35" s="539"/>
      <c r="AJS35" s="537"/>
      <c r="AJT35" s="537"/>
      <c r="AJU35" s="538"/>
      <c r="AJV35" s="539"/>
      <c r="AJW35" s="540"/>
      <c r="AJX35" s="541"/>
      <c r="AJY35" s="542"/>
      <c r="AJZ35" s="543"/>
      <c r="AKA35" s="539"/>
      <c r="AKB35" s="537"/>
      <c r="AKC35" s="537"/>
      <c r="AKD35" s="538"/>
      <c r="AKE35" s="539"/>
      <c r="AKF35" s="540"/>
      <c r="AKG35" s="541"/>
      <c r="AKH35" s="542"/>
      <c r="AKI35" s="543"/>
      <c r="AKJ35" s="539"/>
      <c r="AKK35" s="537"/>
      <c r="AKL35" s="537"/>
      <c r="AKM35" s="538"/>
      <c r="AKN35" s="539"/>
      <c r="AKO35" s="540"/>
      <c r="AKP35" s="541"/>
      <c r="AKQ35" s="542"/>
      <c r="AKR35" s="543"/>
      <c r="AKS35" s="539"/>
      <c r="AKT35" s="537"/>
      <c r="AKU35" s="537"/>
      <c r="AKV35" s="538"/>
      <c r="AKW35" s="539"/>
      <c r="AKX35" s="540"/>
      <c r="AKY35" s="541"/>
      <c r="AKZ35" s="542"/>
      <c r="ALA35" s="543"/>
      <c r="ALB35" s="539"/>
      <c r="ALC35" s="537"/>
      <c r="ALD35" s="537"/>
      <c r="ALE35" s="538"/>
      <c r="ALF35" s="539"/>
      <c r="ALG35" s="540"/>
      <c r="ALH35" s="541"/>
      <c r="ALI35" s="542"/>
      <c r="ALJ35" s="543"/>
      <c r="ALK35" s="539"/>
      <c r="ALL35" s="537"/>
      <c r="ALM35" s="537"/>
      <c r="ALN35" s="538"/>
      <c r="ALO35" s="539"/>
      <c r="ALP35" s="540"/>
      <c r="ALQ35" s="541"/>
      <c r="ALR35" s="542"/>
      <c r="ALS35" s="543"/>
      <c r="ALT35" s="539"/>
      <c r="ALU35" s="537"/>
      <c r="ALV35" s="537"/>
      <c r="ALW35" s="538"/>
      <c r="ALX35" s="539"/>
      <c r="ALY35" s="540"/>
      <c r="ALZ35" s="541"/>
      <c r="AMA35" s="542"/>
      <c r="AMB35" s="543"/>
      <c r="AMC35" s="539"/>
      <c r="AMD35" s="537"/>
      <c r="AME35" s="537"/>
      <c r="AMF35" s="538"/>
      <c r="AMG35" s="539"/>
      <c r="AMH35" s="540"/>
      <c r="AMI35" s="541"/>
      <c r="AMJ35" s="542"/>
      <c r="AMK35" s="543"/>
      <c r="AML35" s="539"/>
      <c r="AMM35" s="537"/>
      <c r="AMN35" s="537"/>
      <c r="AMO35" s="538"/>
      <c r="AMP35" s="539"/>
      <c r="AMQ35" s="540"/>
      <c r="AMR35" s="541"/>
      <c r="AMS35" s="542"/>
      <c r="AMT35" s="543"/>
      <c r="AMU35" s="539"/>
      <c r="AMV35" s="537"/>
      <c r="AMW35" s="537"/>
      <c r="AMX35" s="538"/>
      <c r="AMY35" s="539"/>
      <c r="AMZ35" s="540"/>
      <c r="ANA35" s="541"/>
      <c r="ANB35" s="542"/>
      <c r="ANC35" s="543"/>
      <c r="AND35" s="539"/>
      <c r="ANE35" s="537"/>
      <c r="ANF35" s="537"/>
      <c r="ANG35" s="538"/>
      <c r="ANH35" s="539"/>
      <c r="ANI35" s="540"/>
      <c r="ANJ35" s="541"/>
      <c r="ANK35" s="542"/>
      <c r="ANL35" s="543"/>
      <c r="ANM35" s="539"/>
      <c r="ANN35" s="537"/>
      <c r="ANO35" s="537"/>
      <c r="ANP35" s="538"/>
      <c r="ANQ35" s="539"/>
      <c r="ANR35" s="540"/>
      <c r="ANS35" s="541"/>
      <c r="ANT35" s="542"/>
      <c r="ANU35" s="543"/>
      <c r="ANV35" s="539"/>
      <c r="ANW35" s="537"/>
      <c r="ANX35" s="537"/>
      <c r="ANY35" s="538"/>
      <c r="ANZ35" s="539"/>
      <c r="AOA35" s="540"/>
      <c r="AOB35" s="541"/>
      <c r="AOC35" s="542"/>
      <c r="AOD35" s="543"/>
      <c r="AOE35" s="539"/>
      <c r="AOF35" s="537"/>
      <c r="AOG35" s="537"/>
      <c r="AOH35" s="538"/>
      <c r="AOI35" s="539"/>
      <c r="AOJ35" s="540"/>
      <c r="AOK35" s="541"/>
      <c r="AOL35" s="542"/>
      <c r="AOM35" s="543"/>
      <c r="AON35" s="539"/>
      <c r="AOO35" s="537"/>
      <c r="AOP35" s="537"/>
      <c r="AOQ35" s="538"/>
      <c r="AOR35" s="539"/>
      <c r="AOS35" s="540"/>
      <c r="AOT35" s="541"/>
      <c r="AOU35" s="542"/>
      <c r="AOV35" s="543"/>
      <c r="AOW35" s="539"/>
      <c r="AOX35" s="537"/>
      <c r="AOY35" s="537"/>
      <c r="AOZ35" s="538"/>
      <c r="APA35" s="539"/>
      <c r="APB35" s="540"/>
      <c r="APC35" s="541"/>
      <c r="APD35" s="542"/>
      <c r="APE35" s="543"/>
      <c r="APF35" s="539"/>
      <c r="APG35" s="537"/>
      <c r="APH35" s="537"/>
      <c r="API35" s="538"/>
      <c r="APJ35" s="539"/>
      <c r="APK35" s="540"/>
      <c r="APL35" s="541"/>
      <c r="APM35" s="542"/>
      <c r="APN35" s="543"/>
      <c r="APO35" s="539"/>
      <c r="APP35" s="537"/>
      <c r="APQ35" s="537"/>
      <c r="APR35" s="538"/>
      <c r="APS35" s="539"/>
      <c r="APT35" s="540"/>
      <c r="APU35" s="541"/>
      <c r="APV35" s="542"/>
      <c r="APW35" s="543"/>
      <c r="APX35" s="539"/>
      <c r="APY35" s="537"/>
      <c r="APZ35" s="537"/>
      <c r="AQA35" s="538"/>
      <c r="AQB35" s="539"/>
      <c r="AQC35" s="540"/>
      <c r="AQD35" s="541"/>
      <c r="AQE35" s="542"/>
      <c r="AQF35" s="543"/>
      <c r="AQG35" s="539"/>
      <c r="AQH35" s="537"/>
      <c r="AQI35" s="537"/>
      <c r="AQJ35" s="538"/>
      <c r="AQK35" s="539"/>
      <c r="AQL35" s="540"/>
      <c r="AQM35" s="541"/>
      <c r="AQN35" s="542"/>
      <c r="AQO35" s="543"/>
      <c r="AQP35" s="539"/>
      <c r="AQQ35" s="537"/>
      <c r="AQR35" s="537"/>
      <c r="AQS35" s="538"/>
      <c r="AQT35" s="539"/>
      <c r="AQU35" s="540"/>
      <c r="AQV35" s="541"/>
      <c r="AQW35" s="542"/>
      <c r="AQX35" s="543"/>
      <c r="AQY35" s="539"/>
      <c r="AQZ35" s="537"/>
      <c r="ARA35" s="537"/>
      <c r="ARB35" s="538"/>
      <c r="ARC35" s="539"/>
      <c r="ARD35" s="540"/>
      <c r="ARE35" s="541"/>
      <c r="ARF35" s="542"/>
      <c r="ARG35" s="543"/>
      <c r="ARH35" s="539"/>
      <c r="ARI35" s="537"/>
      <c r="ARJ35" s="537"/>
      <c r="ARK35" s="538"/>
      <c r="ARL35" s="539"/>
      <c r="ARM35" s="540"/>
      <c r="ARN35" s="541"/>
      <c r="ARO35" s="542"/>
      <c r="ARP35" s="543"/>
      <c r="ARQ35" s="539"/>
      <c r="ARR35" s="537"/>
      <c r="ARS35" s="537"/>
      <c r="ART35" s="538"/>
      <c r="ARU35" s="539"/>
      <c r="ARV35" s="540"/>
      <c r="ARW35" s="541"/>
      <c r="ARX35" s="542"/>
      <c r="ARY35" s="543"/>
      <c r="ARZ35" s="539"/>
      <c r="ASA35" s="537"/>
      <c r="ASB35" s="537"/>
      <c r="ASC35" s="538"/>
      <c r="ASD35" s="539"/>
      <c r="ASE35" s="540"/>
      <c r="ASF35" s="541"/>
      <c r="ASG35" s="542"/>
      <c r="ASH35" s="543"/>
      <c r="ASI35" s="539"/>
      <c r="ASJ35" s="537"/>
      <c r="ASK35" s="537"/>
      <c r="ASL35" s="538"/>
      <c r="ASM35" s="539"/>
      <c r="ASN35" s="540"/>
      <c r="ASO35" s="541"/>
      <c r="ASP35" s="542"/>
      <c r="ASQ35" s="543"/>
      <c r="ASR35" s="539"/>
      <c r="ASS35" s="537"/>
      <c r="AST35" s="537"/>
      <c r="ASU35" s="538"/>
      <c r="ASV35" s="539"/>
      <c r="ASW35" s="540"/>
      <c r="ASX35" s="541"/>
      <c r="ASY35" s="542"/>
      <c r="ASZ35" s="543"/>
      <c r="ATA35" s="539"/>
      <c r="ATB35" s="537"/>
      <c r="ATC35" s="537"/>
      <c r="ATD35" s="538"/>
      <c r="ATE35" s="539"/>
      <c r="ATF35" s="540"/>
      <c r="ATG35" s="541"/>
      <c r="ATH35" s="542"/>
      <c r="ATI35" s="543"/>
      <c r="ATJ35" s="539"/>
      <c r="ATK35" s="537"/>
      <c r="ATL35" s="537"/>
      <c r="ATM35" s="538"/>
      <c r="ATN35" s="539"/>
      <c r="ATO35" s="540"/>
      <c r="ATP35" s="541"/>
      <c r="ATQ35" s="542"/>
      <c r="ATR35" s="543"/>
      <c r="ATS35" s="539"/>
      <c r="ATT35" s="537"/>
      <c r="ATU35" s="537"/>
      <c r="ATV35" s="538"/>
      <c r="ATW35" s="539"/>
      <c r="ATX35" s="540"/>
      <c r="ATY35" s="541"/>
      <c r="ATZ35" s="542"/>
      <c r="AUA35" s="543"/>
      <c r="AUB35" s="539"/>
      <c r="AUC35" s="537"/>
      <c r="AUD35" s="537"/>
      <c r="AUE35" s="538"/>
      <c r="AUF35" s="539"/>
      <c r="AUG35" s="540"/>
      <c r="AUH35" s="541"/>
      <c r="AUI35" s="542"/>
      <c r="AUJ35" s="543"/>
      <c r="AUK35" s="539"/>
      <c r="AUL35" s="537"/>
      <c r="AUM35" s="537"/>
      <c r="AUN35" s="538"/>
      <c r="AUO35" s="539"/>
      <c r="AUP35" s="540"/>
      <c r="AUQ35" s="541"/>
      <c r="AUR35" s="542"/>
      <c r="AUS35" s="543"/>
      <c r="AUT35" s="539"/>
      <c r="AUU35" s="537"/>
      <c r="AUV35" s="537"/>
      <c r="AUW35" s="538"/>
      <c r="AUX35" s="539"/>
      <c r="AUY35" s="540"/>
      <c r="AUZ35" s="541"/>
      <c r="AVA35" s="542"/>
      <c r="AVB35" s="543"/>
      <c r="AVC35" s="539"/>
      <c r="AVD35" s="537"/>
      <c r="AVE35" s="537"/>
      <c r="AVF35" s="538"/>
      <c r="AVG35" s="539"/>
      <c r="AVH35" s="540"/>
      <c r="AVI35" s="541"/>
      <c r="AVJ35" s="542"/>
      <c r="AVK35" s="543"/>
      <c r="AVL35" s="539"/>
      <c r="AVM35" s="537"/>
      <c r="AVN35" s="537"/>
      <c r="AVO35" s="538"/>
      <c r="AVP35" s="539"/>
      <c r="AVQ35" s="540"/>
      <c r="AVR35" s="541"/>
      <c r="AVS35" s="542"/>
      <c r="AVT35" s="543"/>
      <c r="AVU35" s="539"/>
      <c r="AVV35" s="537"/>
      <c r="AVW35" s="537"/>
      <c r="AVX35" s="538"/>
      <c r="AVY35" s="539"/>
      <c r="AVZ35" s="540"/>
      <c r="AWA35" s="541"/>
      <c r="AWB35" s="542"/>
      <c r="AWC35" s="543"/>
      <c r="AWD35" s="539"/>
      <c r="AWE35" s="537"/>
      <c r="AWF35" s="537"/>
      <c r="AWG35" s="538"/>
      <c r="AWH35" s="539"/>
      <c r="AWI35" s="540"/>
      <c r="AWJ35" s="541"/>
      <c r="AWK35" s="542"/>
      <c r="AWL35" s="543"/>
      <c r="AWM35" s="539"/>
      <c r="AWN35" s="537"/>
      <c r="AWO35" s="537"/>
      <c r="AWP35" s="538"/>
      <c r="AWQ35" s="539"/>
      <c r="AWR35" s="540"/>
      <c r="AWS35" s="541"/>
      <c r="AWT35" s="542"/>
      <c r="AWU35" s="543"/>
      <c r="AWV35" s="539"/>
      <c r="AWW35" s="537"/>
      <c r="AWX35" s="537"/>
      <c r="AWY35" s="538"/>
      <c r="AWZ35" s="539"/>
      <c r="AXA35" s="540"/>
      <c r="AXB35" s="541"/>
      <c r="AXC35" s="542"/>
      <c r="AXD35" s="543"/>
      <c r="AXE35" s="539"/>
      <c r="AXF35" s="537"/>
      <c r="AXG35" s="537"/>
      <c r="AXH35" s="538"/>
      <c r="AXI35" s="539"/>
      <c r="AXJ35" s="540"/>
      <c r="AXK35" s="541"/>
      <c r="AXL35" s="542"/>
      <c r="AXM35" s="543"/>
      <c r="AXN35" s="539"/>
      <c r="AXO35" s="537"/>
      <c r="AXP35" s="537"/>
      <c r="AXQ35" s="538"/>
      <c r="AXR35" s="539"/>
      <c r="AXS35" s="540"/>
      <c r="AXT35" s="541"/>
      <c r="AXU35" s="542"/>
      <c r="AXV35" s="543"/>
      <c r="AXW35" s="539"/>
      <c r="AXX35" s="537"/>
      <c r="AXY35" s="537"/>
      <c r="AXZ35" s="538"/>
      <c r="AYA35" s="539"/>
      <c r="AYB35" s="540"/>
      <c r="AYC35" s="541"/>
      <c r="AYD35" s="542"/>
      <c r="AYE35" s="543"/>
      <c r="AYF35" s="539"/>
      <c r="AYG35" s="537"/>
      <c r="AYH35" s="537"/>
      <c r="AYI35" s="538"/>
      <c r="AYJ35" s="539"/>
      <c r="AYK35" s="540"/>
      <c r="AYL35" s="541"/>
      <c r="AYM35" s="542"/>
      <c r="AYN35" s="543"/>
      <c r="AYO35" s="539"/>
      <c r="AYP35" s="537"/>
      <c r="AYQ35" s="537"/>
      <c r="AYR35" s="538"/>
      <c r="AYS35" s="539"/>
      <c r="AYT35" s="540"/>
      <c r="AYU35" s="541"/>
      <c r="AYV35" s="542"/>
      <c r="AYW35" s="543"/>
      <c r="AYX35" s="539"/>
      <c r="AYY35" s="537"/>
      <c r="AYZ35" s="537"/>
      <c r="AZA35" s="538"/>
      <c r="AZB35" s="539"/>
      <c r="AZC35" s="540"/>
      <c r="AZD35" s="541"/>
      <c r="AZE35" s="542"/>
      <c r="AZF35" s="543"/>
      <c r="AZG35" s="539"/>
      <c r="AZH35" s="537"/>
      <c r="AZI35" s="537"/>
      <c r="AZJ35" s="538"/>
      <c r="AZK35" s="539"/>
      <c r="AZL35" s="540"/>
      <c r="AZM35" s="541"/>
      <c r="AZN35" s="542"/>
      <c r="AZO35" s="543"/>
      <c r="AZP35" s="539"/>
      <c r="AZQ35" s="537"/>
      <c r="AZR35" s="537"/>
      <c r="AZS35" s="538"/>
      <c r="AZT35" s="539"/>
      <c r="AZU35" s="540"/>
      <c r="AZV35" s="541"/>
      <c r="AZW35" s="542"/>
      <c r="AZX35" s="543"/>
      <c r="AZY35" s="539"/>
      <c r="AZZ35" s="537"/>
      <c r="BAA35" s="537"/>
      <c r="BAB35" s="538"/>
      <c r="BAC35" s="539"/>
      <c r="BAD35" s="540"/>
      <c r="BAE35" s="541"/>
      <c r="BAF35" s="542"/>
      <c r="BAG35" s="543"/>
      <c r="BAH35" s="539"/>
      <c r="BAI35" s="537"/>
      <c r="BAJ35" s="537"/>
      <c r="BAK35" s="538"/>
      <c r="BAL35" s="539"/>
      <c r="BAM35" s="540"/>
      <c r="BAN35" s="541"/>
      <c r="BAO35" s="542"/>
      <c r="BAP35" s="543"/>
      <c r="BAQ35" s="539"/>
      <c r="BAR35" s="537"/>
      <c r="BAS35" s="537"/>
      <c r="BAT35" s="538"/>
      <c r="BAU35" s="539"/>
      <c r="BAV35" s="540"/>
      <c r="BAW35" s="541"/>
      <c r="BAX35" s="542"/>
      <c r="BAY35" s="543"/>
      <c r="BAZ35" s="539"/>
      <c r="BBA35" s="537"/>
      <c r="BBB35" s="537"/>
      <c r="BBC35" s="538"/>
      <c r="BBD35" s="539"/>
      <c r="BBE35" s="540"/>
      <c r="BBF35" s="541"/>
      <c r="BBG35" s="542"/>
      <c r="BBH35" s="543"/>
      <c r="BBI35" s="539"/>
      <c r="BBJ35" s="537"/>
      <c r="BBK35" s="537"/>
      <c r="BBL35" s="538"/>
      <c r="BBM35" s="539"/>
      <c r="BBN35" s="540"/>
      <c r="BBO35" s="541"/>
      <c r="BBP35" s="542"/>
      <c r="BBQ35" s="543"/>
      <c r="BBR35" s="539"/>
      <c r="BBS35" s="537"/>
      <c r="BBT35" s="537"/>
      <c r="BBU35" s="538"/>
      <c r="BBV35" s="539"/>
      <c r="BBW35" s="540"/>
      <c r="BBX35" s="541"/>
      <c r="BBY35" s="542"/>
      <c r="BBZ35" s="543"/>
      <c r="BCA35" s="539"/>
      <c r="BCB35" s="537"/>
      <c r="BCC35" s="537"/>
      <c r="BCD35" s="538"/>
      <c r="BCE35" s="539"/>
      <c r="BCF35" s="540"/>
      <c r="BCG35" s="541"/>
      <c r="BCH35" s="542"/>
      <c r="BCI35" s="543"/>
      <c r="BCJ35" s="539"/>
      <c r="BCK35" s="537"/>
      <c r="BCL35" s="537"/>
      <c r="BCM35" s="538"/>
      <c r="BCN35" s="539"/>
      <c r="BCO35" s="540"/>
      <c r="BCP35" s="541"/>
      <c r="BCQ35" s="542"/>
      <c r="BCR35" s="543"/>
      <c r="BCS35" s="539"/>
      <c r="BCT35" s="537"/>
      <c r="BCU35" s="537"/>
      <c r="BCV35" s="538"/>
      <c r="BCW35" s="539"/>
      <c r="BCX35" s="540"/>
      <c r="BCY35" s="541"/>
      <c r="BCZ35" s="542"/>
      <c r="BDA35" s="543"/>
      <c r="BDB35" s="539"/>
      <c r="BDC35" s="537"/>
      <c r="BDD35" s="537"/>
      <c r="BDE35" s="538"/>
      <c r="BDF35" s="539"/>
      <c r="BDG35" s="540"/>
      <c r="BDH35" s="541"/>
      <c r="BDI35" s="542"/>
      <c r="BDJ35" s="543"/>
      <c r="BDK35" s="539"/>
      <c r="BDL35" s="537"/>
      <c r="BDM35" s="537"/>
      <c r="BDN35" s="538"/>
      <c r="BDO35" s="539"/>
      <c r="BDP35" s="540"/>
      <c r="BDQ35" s="541"/>
      <c r="BDR35" s="542"/>
      <c r="BDS35" s="543"/>
      <c r="BDT35" s="539"/>
      <c r="BDU35" s="537"/>
      <c r="BDV35" s="537"/>
      <c r="BDW35" s="538"/>
      <c r="BDX35" s="539"/>
      <c r="BDY35" s="540"/>
      <c r="BDZ35" s="541"/>
      <c r="BEA35" s="542"/>
      <c r="BEB35" s="543"/>
      <c r="BEC35" s="539"/>
      <c r="BED35" s="537"/>
      <c r="BEE35" s="537"/>
      <c r="BEF35" s="538"/>
      <c r="BEG35" s="539"/>
      <c r="BEH35" s="540"/>
      <c r="BEI35" s="541"/>
      <c r="BEJ35" s="542"/>
      <c r="BEK35" s="543"/>
      <c r="BEL35" s="539"/>
      <c r="BEM35" s="537"/>
      <c r="BEN35" s="537"/>
      <c r="BEO35" s="538"/>
      <c r="BEP35" s="539"/>
      <c r="BEQ35" s="540"/>
      <c r="BER35" s="541"/>
      <c r="BES35" s="542"/>
      <c r="BET35" s="543"/>
      <c r="BEU35" s="539"/>
      <c r="BEV35" s="537"/>
      <c r="BEW35" s="537"/>
      <c r="BEX35" s="538"/>
      <c r="BEY35" s="539"/>
      <c r="BEZ35" s="540"/>
      <c r="BFA35" s="541"/>
      <c r="BFB35" s="542"/>
      <c r="BFC35" s="543"/>
      <c r="BFD35" s="539"/>
      <c r="BFE35" s="537"/>
      <c r="BFF35" s="537"/>
      <c r="BFG35" s="538"/>
      <c r="BFH35" s="539"/>
      <c r="BFI35" s="540"/>
      <c r="BFJ35" s="541"/>
      <c r="BFK35" s="542"/>
      <c r="BFL35" s="543"/>
      <c r="BFM35" s="539"/>
      <c r="BFN35" s="537"/>
      <c r="BFO35" s="537"/>
      <c r="BFP35" s="538"/>
      <c r="BFQ35" s="539"/>
      <c r="BFR35" s="540"/>
      <c r="BFS35" s="541"/>
      <c r="BFT35" s="542"/>
      <c r="BFU35" s="543"/>
      <c r="BFV35" s="539"/>
      <c r="BFW35" s="537"/>
      <c r="BFX35" s="537"/>
      <c r="BFY35" s="538"/>
      <c r="BFZ35" s="539"/>
      <c r="BGA35" s="540"/>
      <c r="BGB35" s="541"/>
      <c r="BGC35" s="542"/>
      <c r="BGD35" s="543"/>
      <c r="BGE35" s="539"/>
      <c r="BGF35" s="537"/>
      <c r="BGG35" s="537"/>
      <c r="BGH35" s="538"/>
      <c r="BGI35" s="539"/>
      <c r="BGJ35" s="540"/>
      <c r="BGK35" s="541"/>
      <c r="BGL35" s="542"/>
      <c r="BGM35" s="543"/>
      <c r="BGN35" s="539"/>
      <c r="BGO35" s="537"/>
      <c r="BGP35" s="537"/>
      <c r="BGQ35" s="538"/>
      <c r="BGR35" s="539"/>
      <c r="BGS35" s="540"/>
      <c r="BGT35" s="541"/>
      <c r="BGU35" s="542"/>
      <c r="BGV35" s="543"/>
      <c r="BGW35" s="539"/>
      <c r="BGX35" s="537"/>
      <c r="BGY35" s="537"/>
      <c r="BGZ35" s="538"/>
      <c r="BHA35" s="539"/>
      <c r="BHB35" s="540"/>
      <c r="BHC35" s="541"/>
      <c r="BHD35" s="542"/>
      <c r="BHE35" s="543"/>
      <c r="BHF35" s="539"/>
      <c r="BHG35" s="537"/>
      <c r="BHH35" s="537"/>
      <c r="BHI35" s="538"/>
      <c r="BHJ35" s="539"/>
      <c r="BHK35" s="540"/>
      <c r="BHL35" s="541"/>
      <c r="BHM35" s="542"/>
      <c r="BHN35" s="543"/>
      <c r="BHO35" s="539"/>
      <c r="BHP35" s="537"/>
      <c r="BHQ35" s="537"/>
      <c r="BHR35" s="538"/>
      <c r="BHS35" s="539"/>
      <c r="BHT35" s="540"/>
      <c r="BHU35" s="541"/>
      <c r="BHV35" s="542"/>
      <c r="BHW35" s="543"/>
      <c r="BHX35" s="539"/>
      <c r="BHY35" s="537"/>
      <c r="BHZ35" s="537"/>
      <c r="BIA35" s="538"/>
      <c r="BIB35" s="539"/>
      <c r="BIC35" s="540"/>
      <c r="BID35" s="541"/>
      <c r="BIE35" s="542"/>
      <c r="BIF35" s="543"/>
      <c r="BIG35" s="539"/>
      <c r="BIH35" s="537"/>
      <c r="BII35" s="537"/>
      <c r="BIJ35" s="538"/>
      <c r="BIK35" s="539"/>
      <c r="BIL35" s="540"/>
      <c r="BIM35" s="541"/>
      <c r="BIN35" s="542"/>
      <c r="BIO35" s="543"/>
      <c r="BIP35" s="539"/>
      <c r="BIQ35" s="537"/>
      <c r="BIR35" s="537"/>
      <c r="BIS35" s="538"/>
      <c r="BIT35" s="539"/>
      <c r="BIU35" s="540"/>
      <c r="BIV35" s="541"/>
      <c r="BIW35" s="542"/>
      <c r="BIX35" s="543"/>
      <c r="BIY35" s="539"/>
      <c r="BIZ35" s="537"/>
      <c r="BJA35" s="537"/>
      <c r="BJB35" s="538"/>
      <c r="BJC35" s="539"/>
      <c r="BJD35" s="540"/>
      <c r="BJE35" s="541"/>
      <c r="BJF35" s="542"/>
      <c r="BJG35" s="543"/>
      <c r="BJH35" s="539"/>
      <c r="BJI35" s="537"/>
      <c r="BJJ35" s="537"/>
      <c r="BJK35" s="538"/>
      <c r="BJL35" s="539"/>
      <c r="BJM35" s="540"/>
      <c r="BJN35" s="541"/>
      <c r="BJO35" s="542"/>
      <c r="BJP35" s="543"/>
      <c r="BJQ35" s="539"/>
      <c r="BJR35" s="537"/>
      <c r="BJS35" s="537"/>
      <c r="BJT35" s="538"/>
      <c r="BJU35" s="539"/>
      <c r="BJV35" s="540"/>
      <c r="BJW35" s="541"/>
      <c r="BJX35" s="542"/>
      <c r="BJY35" s="543"/>
      <c r="BJZ35" s="539"/>
      <c r="BKA35" s="537"/>
      <c r="BKB35" s="537"/>
      <c r="BKC35" s="538"/>
      <c r="BKD35" s="539"/>
      <c r="BKE35" s="540"/>
      <c r="BKF35" s="541"/>
      <c r="BKG35" s="542"/>
      <c r="BKH35" s="543"/>
      <c r="BKI35" s="539"/>
      <c r="BKJ35" s="537"/>
      <c r="BKK35" s="537"/>
      <c r="BKL35" s="538"/>
      <c r="BKM35" s="539"/>
      <c r="BKN35" s="540"/>
      <c r="BKO35" s="541"/>
      <c r="BKP35" s="542"/>
      <c r="BKQ35" s="543"/>
      <c r="BKR35" s="539"/>
      <c r="BKS35" s="537"/>
      <c r="BKT35" s="537"/>
      <c r="BKU35" s="538"/>
      <c r="BKV35" s="539"/>
      <c r="BKW35" s="540"/>
      <c r="BKX35" s="541"/>
      <c r="BKY35" s="542"/>
      <c r="BKZ35" s="543"/>
      <c r="BLA35" s="539"/>
      <c r="BLB35" s="537"/>
      <c r="BLC35" s="537"/>
      <c r="BLD35" s="538"/>
      <c r="BLE35" s="539"/>
      <c r="BLF35" s="540"/>
      <c r="BLG35" s="541"/>
      <c r="BLH35" s="542"/>
      <c r="BLI35" s="543"/>
      <c r="BLJ35" s="539"/>
      <c r="BLK35" s="537"/>
      <c r="BLL35" s="537"/>
      <c r="BLM35" s="538"/>
      <c r="BLN35" s="539"/>
      <c r="BLO35" s="540"/>
      <c r="BLP35" s="541"/>
      <c r="BLQ35" s="542"/>
      <c r="BLR35" s="543"/>
      <c r="BLS35" s="539"/>
      <c r="BLT35" s="537"/>
      <c r="BLU35" s="537"/>
      <c r="BLV35" s="538"/>
      <c r="BLW35" s="539"/>
      <c r="BLX35" s="540"/>
      <c r="BLY35" s="541"/>
      <c r="BLZ35" s="542"/>
      <c r="BMA35" s="543"/>
      <c r="BMB35" s="539"/>
      <c r="BMC35" s="537"/>
      <c r="BMD35" s="537"/>
      <c r="BME35" s="538"/>
      <c r="BMF35" s="539"/>
      <c r="BMG35" s="540"/>
      <c r="BMH35" s="541"/>
      <c r="BMI35" s="542"/>
      <c r="BMJ35" s="543"/>
      <c r="BMK35" s="539"/>
      <c r="BML35" s="537"/>
      <c r="BMM35" s="537"/>
      <c r="BMN35" s="538"/>
      <c r="BMO35" s="539"/>
      <c r="BMP35" s="540"/>
      <c r="BMQ35" s="541"/>
      <c r="BMR35" s="542"/>
      <c r="BMS35" s="543"/>
      <c r="BMT35" s="539"/>
      <c r="BMU35" s="537"/>
      <c r="BMV35" s="537"/>
      <c r="BMW35" s="538"/>
      <c r="BMX35" s="539"/>
      <c r="BMY35" s="540"/>
      <c r="BMZ35" s="541"/>
      <c r="BNA35" s="542"/>
      <c r="BNB35" s="543"/>
      <c r="BNC35" s="539"/>
      <c r="BND35" s="537"/>
      <c r="BNE35" s="537"/>
      <c r="BNF35" s="538"/>
      <c r="BNG35" s="539"/>
      <c r="BNH35" s="540"/>
      <c r="BNI35" s="541"/>
      <c r="BNJ35" s="542"/>
      <c r="BNK35" s="543"/>
      <c r="BNL35" s="539"/>
      <c r="BNM35" s="537"/>
      <c r="BNN35" s="537"/>
      <c r="BNO35" s="538"/>
      <c r="BNP35" s="539"/>
      <c r="BNQ35" s="540"/>
      <c r="BNR35" s="541"/>
      <c r="BNS35" s="542"/>
      <c r="BNT35" s="543"/>
      <c r="BNU35" s="539"/>
      <c r="BNV35" s="537"/>
      <c r="BNW35" s="537"/>
      <c r="BNX35" s="538"/>
      <c r="BNY35" s="539"/>
      <c r="BNZ35" s="540"/>
      <c r="BOA35" s="541"/>
      <c r="BOB35" s="542"/>
      <c r="BOC35" s="543"/>
      <c r="BOD35" s="539"/>
      <c r="BOE35" s="537"/>
      <c r="BOF35" s="537"/>
      <c r="BOG35" s="538"/>
      <c r="BOH35" s="539"/>
      <c r="BOI35" s="540"/>
      <c r="BOJ35" s="541"/>
      <c r="BOK35" s="542"/>
      <c r="BOL35" s="543"/>
      <c r="BOM35" s="539"/>
      <c r="BON35" s="537"/>
      <c r="BOO35" s="537"/>
      <c r="BOP35" s="538"/>
      <c r="BOQ35" s="539"/>
      <c r="BOR35" s="540"/>
      <c r="BOS35" s="541"/>
      <c r="BOT35" s="542"/>
      <c r="BOU35" s="543"/>
      <c r="BOV35" s="539"/>
      <c r="BOW35" s="537"/>
      <c r="BOX35" s="537"/>
      <c r="BOY35" s="538"/>
      <c r="BOZ35" s="539"/>
      <c r="BPA35" s="540"/>
      <c r="BPB35" s="541"/>
      <c r="BPC35" s="542"/>
      <c r="BPD35" s="543"/>
      <c r="BPE35" s="539"/>
      <c r="BPF35" s="537"/>
      <c r="BPG35" s="537"/>
      <c r="BPH35" s="538"/>
      <c r="BPI35" s="539"/>
      <c r="BPJ35" s="540"/>
      <c r="BPK35" s="541"/>
      <c r="BPL35" s="542"/>
      <c r="BPM35" s="543"/>
      <c r="BPN35" s="539"/>
      <c r="BPO35" s="537"/>
      <c r="BPP35" s="537"/>
      <c r="BPQ35" s="538"/>
      <c r="BPR35" s="539"/>
      <c r="BPS35" s="540"/>
      <c r="BPT35" s="541"/>
      <c r="BPU35" s="542"/>
      <c r="BPV35" s="543"/>
      <c r="BPW35" s="539"/>
      <c r="BPX35" s="537"/>
      <c r="BPY35" s="537"/>
      <c r="BPZ35" s="538"/>
      <c r="BQA35" s="539"/>
      <c r="BQB35" s="540"/>
      <c r="BQC35" s="541"/>
      <c r="BQD35" s="542"/>
      <c r="BQE35" s="543"/>
      <c r="BQF35" s="539"/>
      <c r="BQG35" s="537"/>
      <c r="BQH35" s="537"/>
      <c r="BQI35" s="538"/>
      <c r="BQJ35" s="539"/>
      <c r="BQK35" s="540"/>
      <c r="BQL35" s="541"/>
      <c r="BQM35" s="542"/>
      <c r="BQN35" s="543"/>
      <c r="BQO35" s="539"/>
      <c r="BQP35" s="537"/>
      <c r="BQQ35" s="537"/>
      <c r="BQR35" s="538"/>
      <c r="BQS35" s="539"/>
      <c r="BQT35" s="540"/>
      <c r="BQU35" s="541"/>
      <c r="BQV35" s="542"/>
      <c r="BQW35" s="543"/>
      <c r="BQX35" s="539"/>
      <c r="BQY35" s="537"/>
      <c r="BQZ35" s="537"/>
      <c r="BRA35" s="538"/>
      <c r="BRB35" s="539"/>
      <c r="BRC35" s="540"/>
      <c r="BRD35" s="541"/>
      <c r="BRE35" s="542"/>
      <c r="BRF35" s="543"/>
      <c r="BRG35" s="539"/>
      <c r="BRH35" s="537"/>
      <c r="BRI35" s="537"/>
      <c r="BRJ35" s="538"/>
      <c r="BRK35" s="539"/>
      <c r="BRL35" s="540"/>
      <c r="BRM35" s="541"/>
      <c r="BRN35" s="542"/>
      <c r="BRO35" s="543"/>
      <c r="BRP35" s="539"/>
      <c r="BRQ35" s="537"/>
      <c r="BRR35" s="537"/>
      <c r="BRS35" s="538"/>
      <c r="BRT35" s="539"/>
      <c r="BRU35" s="540"/>
      <c r="BRV35" s="541"/>
      <c r="BRW35" s="542"/>
      <c r="BRX35" s="543"/>
      <c r="BRY35" s="539"/>
      <c r="BRZ35" s="537"/>
      <c r="BSA35" s="537"/>
      <c r="BSB35" s="538"/>
      <c r="BSC35" s="539"/>
      <c r="BSD35" s="540"/>
      <c r="BSE35" s="541"/>
      <c r="BSF35" s="542"/>
      <c r="BSG35" s="543"/>
      <c r="BSH35" s="539"/>
      <c r="BSI35" s="537"/>
      <c r="BSJ35" s="537"/>
      <c r="BSK35" s="538"/>
      <c r="BSL35" s="539"/>
      <c r="BSM35" s="540"/>
      <c r="BSN35" s="541"/>
      <c r="BSO35" s="542"/>
      <c r="BSP35" s="543"/>
      <c r="BSQ35" s="539"/>
      <c r="BSR35" s="537"/>
      <c r="BSS35" s="537"/>
      <c r="BST35" s="538"/>
      <c r="BSU35" s="539"/>
      <c r="BSV35" s="540"/>
      <c r="BSW35" s="541"/>
      <c r="BSX35" s="542"/>
      <c r="BSY35" s="543"/>
      <c r="BSZ35" s="539"/>
      <c r="BTA35" s="537"/>
      <c r="BTB35" s="537"/>
      <c r="BTC35" s="538"/>
      <c r="BTD35" s="539"/>
      <c r="BTE35" s="540"/>
      <c r="BTF35" s="541"/>
      <c r="BTG35" s="542"/>
      <c r="BTH35" s="543"/>
      <c r="BTI35" s="539"/>
      <c r="BTJ35" s="537"/>
      <c r="BTK35" s="537"/>
      <c r="BTL35" s="538"/>
      <c r="BTM35" s="539"/>
      <c r="BTN35" s="540"/>
      <c r="BTO35" s="541"/>
      <c r="BTP35" s="542"/>
      <c r="BTQ35" s="543"/>
      <c r="BTR35" s="539"/>
      <c r="BTS35" s="537"/>
      <c r="BTT35" s="537"/>
      <c r="BTU35" s="538"/>
      <c r="BTV35" s="539"/>
      <c r="BTW35" s="540"/>
      <c r="BTX35" s="541"/>
      <c r="BTY35" s="542"/>
      <c r="BTZ35" s="543"/>
      <c r="BUA35" s="539"/>
      <c r="BUB35" s="537"/>
      <c r="BUC35" s="537"/>
      <c r="BUD35" s="538"/>
      <c r="BUE35" s="539"/>
      <c r="BUF35" s="540"/>
      <c r="BUG35" s="541"/>
      <c r="BUH35" s="542"/>
      <c r="BUI35" s="543"/>
      <c r="BUJ35" s="539"/>
      <c r="BUK35" s="537"/>
      <c r="BUL35" s="537"/>
      <c r="BUM35" s="538"/>
      <c r="BUN35" s="539"/>
      <c r="BUO35" s="540"/>
      <c r="BUP35" s="541"/>
      <c r="BUQ35" s="542"/>
      <c r="BUR35" s="543"/>
      <c r="BUS35" s="539"/>
      <c r="BUT35" s="537"/>
      <c r="BUU35" s="537"/>
      <c r="BUV35" s="538"/>
      <c r="BUW35" s="539"/>
      <c r="BUX35" s="540"/>
      <c r="BUY35" s="541"/>
      <c r="BUZ35" s="542"/>
      <c r="BVA35" s="543"/>
      <c r="BVB35" s="539"/>
      <c r="BVC35" s="537"/>
      <c r="BVD35" s="537"/>
      <c r="BVE35" s="538"/>
      <c r="BVF35" s="539"/>
      <c r="BVG35" s="540"/>
      <c r="BVH35" s="541"/>
      <c r="BVI35" s="542"/>
      <c r="BVJ35" s="543"/>
      <c r="BVK35" s="539"/>
      <c r="BVL35" s="537"/>
      <c r="BVM35" s="537"/>
      <c r="BVN35" s="538"/>
      <c r="BVO35" s="539"/>
      <c r="BVP35" s="540"/>
      <c r="BVQ35" s="541"/>
      <c r="BVR35" s="542"/>
      <c r="BVS35" s="543"/>
      <c r="BVT35" s="539"/>
      <c r="BVU35" s="537"/>
      <c r="BVV35" s="537"/>
      <c r="BVW35" s="538"/>
      <c r="BVX35" s="539"/>
      <c r="BVY35" s="540"/>
      <c r="BVZ35" s="541"/>
      <c r="BWA35" s="542"/>
      <c r="BWB35" s="543"/>
      <c r="BWC35" s="539"/>
      <c r="BWD35" s="537"/>
      <c r="BWE35" s="537"/>
      <c r="BWF35" s="538"/>
      <c r="BWG35" s="539"/>
      <c r="BWH35" s="540"/>
      <c r="BWI35" s="541"/>
      <c r="BWJ35" s="542"/>
      <c r="BWK35" s="543"/>
      <c r="BWL35" s="539"/>
      <c r="BWM35" s="537"/>
      <c r="BWN35" s="537"/>
      <c r="BWO35" s="538"/>
      <c r="BWP35" s="539"/>
      <c r="BWQ35" s="540"/>
      <c r="BWR35" s="541"/>
      <c r="BWS35" s="542"/>
      <c r="BWT35" s="543"/>
      <c r="BWU35" s="539"/>
      <c r="BWV35" s="537"/>
      <c r="BWW35" s="537"/>
      <c r="BWX35" s="538"/>
      <c r="BWY35" s="539"/>
      <c r="BWZ35" s="540"/>
      <c r="BXA35" s="541"/>
      <c r="BXB35" s="542"/>
      <c r="BXC35" s="543"/>
      <c r="BXD35" s="539"/>
      <c r="BXE35" s="537"/>
      <c r="BXF35" s="537"/>
      <c r="BXG35" s="538"/>
      <c r="BXH35" s="539"/>
      <c r="BXI35" s="540"/>
      <c r="BXJ35" s="541"/>
      <c r="BXK35" s="542"/>
      <c r="BXL35" s="543"/>
      <c r="BXM35" s="539"/>
      <c r="BXN35" s="537"/>
      <c r="BXO35" s="537"/>
      <c r="BXP35" s="538"/>
      <c r="BXQ35" s="539"/>
      <c r="BXR35" s="540"/>
      <c r="BXS35" s="541"/>
      <c r="BXT35" s="542"/>
      <c r="BXU35" s="543"/>
      <c r="BXV35" s="539"/>
      <c r="BXW35" s="537"/>
      <c r="BXX35" s="537"/>
      <c r="BXY35" s="538"/>
      <c r="BXZ35" s="539"/>
      <c r="BYA35" s="540"/>
      <c r="BYB35" s="541"/>
      <c r="BYC35" s="542"/>
      <c r="BYD35" s="543"/>
      <c r="BYE35" s="539"/>
      <c r="BYF35" s="537"/>
      <c r="BYG35" s="537"/>
      <c r="BYH35" s="538"/>
      <c r="BYI35" s="539"/>
      <c r="BYJ35" s="540"/>
      <c r="BYK35" s="541"/>
      <c r="BYL35" s="542"/>
      <c r="BYM35" s="543"/>
      <c r="BYN35" s="539"/>
      <c r="BYO35" s="537"/>
      <c r="BYP35" s="537"/>
      <c r="BYQ35" s="538"/>
      <c r="BYR35" s="539"/>
      <c r="BYS35" s="540"/>
      <c r="BYT35" s="541"/>
      <c r="BYU35" s="542"/>
      <c r="BYV35" s="543"/>
      <c r="BYW35" s="539"/>
      <c r="BYX35" s="537"/>
      <c r="BYY35" s="537"/>
      <c r="BYZ35" s="538"/>
      <c r="BZA35" s="539"/>
      <c r="BZB35" s="540"/>
      <c r="BZC35" s="541"/>
      <c r="BZD35" s="542"/>
      <c r="BZE35" s="543"/>
      <c r="BZF35" s="539"/>
      <c r="BZG35" s="537"/>
      <c r="BZH35" s="537"/>
      <c r="BZI35" s="538"/>
      <c r="BZJ35" s="539"/>
      <c r="BZK35" s="540"/>
      <c r="BZL35" s="541"/>
      <c r="BZM35" s="542"/>
      <c r="BZN35" s="543"/>
      <c r="BZO35" s="539"/>
      <c r="BZP35" s="537"/>
      <c r="BZQ35" s="537"/>
      <c r="BZR35" s="538"/>
      <c r="BZS35" s="539"/>
      <c r="BZT35" s="540"/>
      <c r="BZU35" s="541"/>
      <c r="BZV35" s="542"/>
      <c r="BZW35" s="543"/>
      <c r="BZX35" s="539"/>
      <c r="BZY35" s="537"/>
      <c r="BZZ35" s="537"/>
      <c r="CAA35" s="538"/>
      <c r="CAB35" s="539"/>
      <c r="CAC35" s="540"/>
      <c r="CAD35" s="541"/>
      <c r="CAE35" s="542"/>
      <c r="CAF35" s="543"/>
      <c r="CAG35" s="539"/>
      <c r="CAH35" s="537"/>
      <c r="CAI35" s="537"/>
      <c r="CAJ35" s="538"/>
      <c r="CAK35" s="539"/>
      <c r="CAL35" s="540"/>
      <c r="CAM35" s="541"/>
      <c r="CAN35" s="542"/>
      <c r="CAO35" s="543"/>
      <c r="CAP35" s="539"/>
      <c r="CAQ35" s="537"/>
      <c r="CAR35" s="537"/>
      <c r="CAS35" s="538"/>
      <c r="CAT35" s="539"/>
      <c r="CAU35" s="540"/>
      <c r="CAV35" s="541"/>
      <c r="CAW35" s="542"/>
      <c r="CAX35" s="543"/>
      <c r="CAY35" s="539"/>
      <c r="CAZ35" s="537"/>
      <c r="CBA35" s="537"/>
      <c r="CBB35" s="538"/>
      <c r="CBC35" s="539"/>
      <c r="CBD35" s="540"/>
      <c r="CBE35" s="541"/>
      <c r="CBF35" s="542"/>
      <c r="CBG35" s="543"/>
      <c r="CBH35" s="539"/>
      <c r="CBI35" s="537"/>
      <c r="CBJ35" s="537"/>
      <c r="CBK35" s="538"/>
      <c r="CBL35" s="539"/>
      <c r="CBM35" s="540"/>
      <c r="CBN35" s="541"/>
      <c r="CBO35" s="542"/>
      <c r="CBP35" s="543"/>
      <c r="CBQ35" s="539"/>
      <c r="CBR35" s="537"/>
      <c r="CBS35" s="537"/>
      <c r="CBT35" s="538"/>
      <c r="CBU35" s="539"/>
      <c r="CBV35" s="540"/>
      <c r="CBW35" s="541"/>
      <c r="CBX35" s="542"/>
      <c r="CBY35" s="543"/>
      <c r="CBZ35" s="539"/>
      <c r="CCA35" s="537"/>
      <c r="CCB35" s="537"/>
      <c r="CCC35" s="538"/>
      <c r="CCD35" s="539"/>
      <c r="CCE35" s="540"/>
      <c r="CCF35" s="541"/>
      <c r="CCG35" s="542"/>
      <c r="CCH35" s="543"/>
      <c r="CCI35" s="539"/>
      <c r="CCJ35" s="537"/>
      <c r="CCK35" s="537"/>
      <c r="CCL35" s="538"/>
      <c r="CCM35" s="539"/>
      <c r="CCN35" s="540"/>
      <c r="CCO35" s="541"/>
      <c r="CCP35" s="542"/>
      <c r="CCQ35" s="543"/>
      <c r="CCR35" s="539"/>
      <c r="CCS35" s="537"/>
      <c r="CCT35" s="537"/>
      <c r="CCU35" s="538"/>
      <c r="CCV35" s="539"/>
      <c r="CCW35" s="540"/>
      <c r="CCX35" s="541"/>
      <c r="CCY35" s="542"/>
      <c r="CCZ35" s="543"/>
      <c r="CDA35" s="539"/>
      <c r="CDB35" s="537"/>
      <c r="CDC35" s="537"/>
      <c r="CDD35" s="538"/>
      <c r="CDE35" s="539"/>
      <c r="CDF35" s="540"/>
      <c r="CDG35" s="541"/>
      <c r="CDH35" s="542"/>
      <c r="CDI35" s="543"/>
      <c r="CDJ35" s="539"/>
      <c r="CDK35" s="537"/>
      <c r="CDL35" s="537"/>
      <c r="CDM35" s="538"/>
      <c r="CDN35" s="539"/>
      <c r="CDO35" s="540"/>
      <c r="CDP35" s="541"/>
      <c r="CDQ35" s="542"/>
      <c r="CDR35" s="543"/>
      <c r="CDS35" s="539"/>
      <c r="CDT35" s="537"/>
      <c r="CDU35" s="537"/>
      <c r="CDV35" s="538"/>
      <c r="CDW35" s="539"/>
      <c r="CDX35" s="540"/>
      <c r="CDY35" s="541"/>
      <c r="CDZ35" s="542"/>
      <c r="CEA35" s="543"/>
      <c r="CEB35" s="539"/>
      <c r="CEC35" s="537"/>
      <c r="CED35" s="537"/>
      <c r="CEE35" s="538"/>
      <c r="CEF35" s="539"/>
      <c r="CEG35" s="540"/>
      <c r="CEH35" s="541"/>
      <c r="CEI35" s="542"/>
      <c r="CEJ35" s="543"/>
      <c r="CEK35" s="539"/>
      <c r="CEL35" s="537"/>
      <c r="CEM35" s="537"/>
      <c r="CEN35" s="538"/>
      <c r="CEO35" s="539"/>
      <c r="CEP35" s="540"/>
      <c r="CEQ35" s="541"/>
      <c r="CER35" s="542"/>
      <c r="CES35" s="543"/>
      <c r="CET35" s="539"/>
      <c r="CEU35" s="537"/>
      <c r="CEV35" s="537"/>
      <c r="CEW35" s="538"/>
      <c r="CEX35" s="539"/>
      <c r="CEY35" s="540"/>
      <c r="CEZ35" s="541"/>
      <c r="CFA35" s="542"/>
      <c r="CFB35" s="543"/>
      <c r="CFC35" s="539"/>
      <c r="CFD35" s="537"/>
      <c r="CFE35" s="537"/>
      <c r="CFF35" s="538"/>
      <c r="CFG35" s="539"/>
      <c r="CFH35" s="540"/>
      <c r="CFI35" s="541"/>
      <c r="CFJ35" s="542"/>
      <c r="CFK35" s="543"/>
      <c r="CFL35" s="539"/>
      <c r="CFM35" s="537"/>
      <c r="CFN35" s="537"/>
      <c r="CFO35" s="538"/>
      <c r="CFP35" s="539"/>
      <c r="CFQ35" s="540"/>
      <c r="CFR35" s="541"/>
      <c r="CFS35" s="542"/>
      <c r="CFT35" s="543"/>
      <c r="CFU35" s="539"/>
      <c r="CFV35" s="537"/>
      <c r="CFW35" s="537"/>
      <c r="CFX35" s="538"/>
      <c r="CFY35" s="539"/>
      <c r="CFZ35" s="540"/>
      <c r="CGA35" s="541"/>
      <c r="CGB35" s="542"/>
      <c r="CGC35" s="543"/>
      <c r="CGD35" s="539"/>
      <c r="CGE35" s="537"/>
      <c r="CGF35" s="537"/>
      <c r="CGG35" s="538"/>
      <c r="CGH35" s="539"/>
      <c r="CGI35" s="540"/>
      <c r="CGJ35" s="541"/>
      <c r="CGK35" s="542"/>
      <c r="CGL35" s="543"/>
      <c r="CGM35" s="539"/>
      <c r="CGN35" s="537"/>
      <c r="CGO35" s="537"/>
      <c r="CGP35" s="538"/>
      <c r="CGQ35" s="539"/>
      <c r="CGR35" s="540"/>
      <c r="CGS35" s="541"/>
      <c r="CGT35" s="542"/>
      <c r="CGU35" s="543"/>
      <c r="CGV35" s="539"/>
      <c r="CGW35" s="537"/>
      <c r="CGX35" s="537"/>
      <c r="CGY35" s="538"/>
      <c r="CGZ35" s="539"/>
      <c r="CHA35" s="540"/>
      <c r="CHB35" s="541"/>
      <c r="CHC35" s="542"/>
      <c r="CHD35" s="543"/>
      <c r="CHE35" s="539"/>
      <c r="CHF35" s="537"/>
      <c r="CHG35" s="537"/>
      <c r="CHH35" s="538"/>
      <c r="CHI35" s="539"/>
      <c r="CHJ35" s="540"/>
      <c r="CHK35" s="541"/>
      <c r="CHL35" s="542"/>
      <c r="CHM35" s="543"/>
      <c r="CHN35" s="539"/>
      <c r="CHO35" s="537"/>
      <c r="CHP35" s="537"/>
      <c r="CHQ35" s="538"/>
      <c r="CHR35" s="539"/>
      <c r="CHS35" s="540"/>
      <c r="CHT35" s="541"/>
      <c r="CHU35" s="542"/>
      <c r="CHV35" s="543"/>
      <c r="CHW35" s="539"/>
      <c r="CHX35" s="537"/>
      <c r="CHY35" s="537"/>
      <c r="CHZ35" s="538"/>
      <c r="CIA35" s="539"/>
      <c r="CIB35" s="540"/>
      <c r="CIC35" s="541"/>
      <c r="CID35" s="542"/>
      <c r="CIE35" s="543"/>
      <c r="CIF35" s="539"/>
      <c r="CIG35" s="537"/>
      <c r="CIH35" s="537"/>
      <c r="CII35" s="538"/>
      <c r="CIJ35" s="539"/>
      <c r="CIK35" s="540"/>
      <c r="CIL35" s="541"/>
      <c r="CIM35" s="542"/>
      <c r="CIN35" s="543"/>
      <c r="CIO35" s="539"/>
      <c r="CIP35" s="537"/>
      <c r="CIQ35" s="537"/>
      <c r="CIR35" s="538"/>
      <c r="CIS35" s="539"/>
      <c r="CIT35" s="540"/>
      <c r="CIU35" s="541"/>
      <c r="CIV35" s="542"/>
      <c r="CIW35" s="543"/>
      <c r="CIX35" s="539"/>
      <c r="CIY35" s="537"/>
      <c r="CIZ35" s="537"/>
      <c r="CJA35" s="538"/>
      <c r="CJB35" s="539"/>
      <c r="CJC35" s="540"/>
      <c r="CJD35" s="541"/>
      <c r="CJE35" s="542"/>
      <c r="CJF35" s="543"/>
      <c r="CJG35" s="539"/>
      <c r="CJH35" s="537"/>
      <c r="CJI35" s="537"/>
      <c r="CJJ35" s="538"/>
      <c r="CJK35" s="539"/>
      <c r="CJL35" s="540"/>
      <c r="CJM35" s="541"/>
      <c r="CJN35" s="542"/>
      <c r="CJO35" s="543"/>
      <c r="CJP35" s="539"/>
      <c r="CJQ35" s="537"/>
      <c r="CJR35" s="537"/>
      <c r="CJS35" s="538"/>
      <c r="CJT35" s="539"/>
      <c r="CJU35" s="540"/>
      <c r="CJV35" s="541"/>
      <c r="CJW35" s="542"/>
      <c r="CJX35" s="543"/>
      <c r="CJY35" s="539"/>
      <c r="CJZ35" s="537"/>
      <c r="CKA35" s="537"/>
      <c r="CKB35" s="538"/>
      <c r="CKC35" s="539"/>
      <c r="CKD35" s="540"/>
      <c r="CKE35" s="541"/>
      <c r="CKF35" s="542"/>
      <c r="CKG35" s="543"/>
      <c r="CKH35" s="539"/>
      <c r="CKI35" s="537"/>
      <c r="CKJ35" s="537"/>
      <c r="CKK35" s="538"/>
      <c r="CKL35" s="539"/>
      <c r="CKM35" s="540"/>
      <c r="CKN35" s="541"/>
      <c r="CKO35" s="542"/>
      <c r="CKP35" s="543"/>
      <c r="CKQ35" s="539"/>
      <c r="CKR35" s="537"/>
      <c r="CKS35" s="537"/>
      <c r="CKT35" s="538"/>
      <c r="CKU35" s="539"/>
      <c r="CKV35" s="540"/>
      <c r="CKW35" s="541"/>
      <c r="CKX35" s="542"/>
      <c r="CKY35" s="543"/>
      <c r="CKZ35" s="539"/>
      <c r="CLA35" s="537"/>
      <c r="CLB35" s="537"/>
      <c r="CLC35" s="538"/>
      <c r="CLD35" s="539"/>
      <c r="CLE35" s="540"/>
      <c r="CLF35" s="541"/>
      <c r="CLG35" s="542"/>
      <c r="CLH35" s="543"/>
      <c r="CLI35" s="539"/>
      <c r="CLJ35" s="537"/>
      <c r="CLK35" s="537"/>
      <c r="CLL35" s="538"/>
      <c r="CLM35" s="539"/>
      <c r="CLN35" s="540"/>
      <c r="CLO35" s="541"/>
      <c r="CLP35" s="542"/>
      <c r="CLQ35" s="543"/>
      <c r="CLR35" s="539"/>
      <c r="CLS35" s="537"/>
      <c r="CLT35" s="537"/>
      <c r="CLU35" s="538"/>
      <c r="CLV35" s="539"/>
      <c r="CLW35" s="540"/>
      <c r="CLX35" s="541"/>
      <c r="CLY35" s="542"/>
      <c r="CLZ35" s="543"/>
      <c r="CMA35" s="539"/>
      <c r="CMB35" s="537"/>
      <c r="CMC35" s="537"/>
      <c r="CMD35" s="538"/>
      <c r="CME35" s="539"/>
      <c r="CMF35" s="540"/>
      <c r="CMG35" s="541"/>
      <c r="CMH35" s="542"/>
      <c r="CMI35" s="543"/>
      <c r="CMJ35" s="539"/>
      <c r="CMK35" s="537"/>
      <c r="CML35" s="537"/>
      <c r="CMM35" s="538"/>
      <c r="CMN35" s="539"/>
      <c r="CMO35" s="540"/>
      <c r="CMP35" s="541"/>
      <c r="CMQ35" s="542"/>
      <c r="CMR35" s="543"/>
      <c r="CMS35" s="539"/>
      <c r="CMT35" s="537"/>
      <c r="CMU35" s="537"/>
      <c r="CMV35" s="538"/>
      <c r="CMW35" s="539"/>
      <c r="CMX35" s="540"/>
      <c r="CMY35" s="541"/>
      <c r="CMZ35" s="542"/>
      <c r="CNA35" s="543"/>
      <c r="CNB35" s="539"/>
      <c r="CNC35" s="537"/>
      <c r="CND35" s="537"/>
      <c r="CNE35" s="538"/>
      <c r="CNF35" s="539"/>
      <c r="CNG35" s="540"/>
      <c r="CNH35" s="541"/>
      <c r="CNI35" s="542"/>
      <c r="CNJ35" s="543"/>
      <c r="CNK35" s="539"/>
      <c r="CNL35" s="537"/>
      <c r="CNM35" s="537"/>
      <c r="CNN35" s="538"/>
      <c r="CNO35" s="539"/>
      <c r="CNP35" s="540"/>
      <c r="CNQ35" s="541"/>
      <c r="CNR35" s="542"/>
      <c r="CNS35" s="543"/>
      <c r="CNT35" s="539"/>
      <c r="CNU35" s="537"/>
      <c r="CNV35" s="537"/>
      <c r="CNW35" s="538"/>
      <c r="CNX35" s="539"/>
      <c r="CNY35" s="540"/>
      <c r="CNZ35" s="541"/>
      <c r="COA35" s="542"/>
      <c r="COB35" s="543"/>
      <c r="COC35" s="539"/>
      <c r="COD35" s="537"/>
      <c r="COE35" s="537"/>
      <c r="COF35" s="538"/>
      <c r="COG35" s="539"/>
      <c r="COH35" s="540"/>
      <c r="COI35" s="541"/>
      <c r="COJ35" s="542"/>
      <c r="COK35" s="543"/>
      <c r="COL35" s="539"/>
      <c r="COM35" s="537"/>
      <c r="CON35" s="537"/>
      <c r="COO35" s="538"/>
      <c r="COP35" s="539"/>
      <c r="COQ35" s="540"/>
      <c r="COR35" s="541"/>
      <c r="COS35" s="542"/>
      <c r="COT35" s="543"/>
      <c r="COU35" s="539"/>
      <c r="COV35" s="537"/>
      <c r="COW35" s="537"/>
      <c r="COX35" s="538"/>
      <c r="COY35" s="539"/>
      <c r="COZ35" s="540"/>
      <c r="CPA35" s="541"/>
      <c r="CPB35" s="542"/>
      <c r="CPC35" s="543"/>
      <c r="CPD35" s="539"/>
      <c r="CPE35" s="537"/>
      <c r="CPF35" s="537"/>
      <c r="CPG35" s="538"/>
      <c r="CPH35" s="539"/>
      <c r="CPI35" s="540"/>
      <c r="CPJ35" s="541"/>
      <c r="CPK35" s="542"/>
      <c r="CPL35" s="543"/>
      <c r="CPM35" s="539"/>
      <c r="CPN35" s="537"/>
      <c r="CPO35" s="537"/>
      <c r="CPP35" s="538"/>
      <c r="CPQ35" s="539"/>
      <c r="CPR35" s="540"/>
      <c r="CPS35" s="541"/>
      <c r="CPT35" s="542"/>
      <c r="CPU35" s="543"/>
      <c r="CPV35" s="539"/>
      <c r="CPW35" s="537"/>
      <c r="CPX35" s="537"/>
      <c r="CPY35" s="538"/>
      <c r="CPZ35" s="539"/>
      <c r="CQA35" s="540"/>
      <c r="CQB35" s="541"/>
      <c r="CQC35" s="542"/>
      <c r="CQD35" s="543"/>
      <c r="CQE35" s="539"/>
      <c r="CQF35" s="537"/>
      <c r="CQG35" s="537"/>
      <c r="CQH35" s="538"/>
      <c r="CQI35" s="539"/>
      <c r="CQJ35" s="540"/>
      <c r="CQK35" s="541"/>
      <c r="CQL35" s="542"/>
      <c r="CQM35" s="543"/>
      <c r="CQN35" s="539"/>
      <c r="CQO35" s="537"/>
      <c r="CQP35" s="537"/>
      <c r="CQQ35" s="538"/>
      <c r="CQR35" s="539"/>
      <c r="CQS35" s="540"/>
      <c r="CQT35" s="541"/>
      <c r="CQU35" s="542"/>
      <c r="CQV35" s="543"/>
      <c r="CQW35" s="539"/>
      <c r="CQX35" s="537"/>
      <c r="CQY35" s="537"/>
      <c r="CQZ35" s="538"/>
      <c r="CRA35" s="539"/>
      <c r="CRB35" s="540"/>
      <c r="CRC35" s="541"/>
      <c r="CRD35" s="542"/>
      <c r="CRE35" s="543"/>
      <c r="CRF35" s="539"/>
      <c r="CRG35" s="537"/>
      <c r="CRH35" s="537"/>
      <c r="CRI35" s="538"/>
      <c r="CRJ35" s="539"/>
      <c r="CRK35" s="540"/>
      <c r="CRL35" s="541"/>
      <c r="CRM35" s="542"/>
      <c r="CRN35" s="543"/>
      <c r="CRO35" s="539"/>
      <c r="CRP35" s="537"/>
      <c r="CRQ35" s="537"/>
      <c r="CRR35" s="538"/>
      <c r="CRS35" s="539"/>
      <c r="CRT35" s="540"/>
      <c r="CRU35" s="541"/>
      <c r="CRV35" s="542"/>
      <c r="CRW35" s="543"/>
      <c r="CRX35" s="539"/>
      <c r="CRY35" s="537"/>
      <c r="CRZ35" s="537"/>
      <c r="CSA35" s="538"/>
      <c r="CSB35" s="539"/>
      <c r="CSC35" s="540"/>
      <c r="CSD35" s="541"/>
      <c r="CSE35" s="542"/>
      <c r="CSF35" s="543"/>
      <c r="CSG35" s="539"/>
      <c r="CSH35" s="537"/>
      <c r="CSI35" s="537"/>
      <c r="CSJ35" s="538"/>
      <c r="CSK35" s="539"/>
      <c r="CSL35" s="540"/>
      <c r="CSM35" s="541"/>
      <c r="CSN35" s="542"/>
      <c r="CSO35" s="543"/>
      <c r="CSP35" s="539"/>
      <c r="CSQ35" s="537"/>
      <c r="CSR35" s="537"/>
      <c r="CSS35" s="538"/>
      <c r="CST35" s="539"/>
      <c r="CSU35" s="540"/>
      <c r="CSV35" s="541"/>
      <c r="CSW35" s="542"/>
      <c r="CSX35" s="543"/>
      <c r="CSY35" s="539"/>
      <c r="CSZ35" s="537"/>
      <c r="CTA35" s="537"/>
      <c r="CTB35" s="538"/>
      <c r="CTC35" s="539"/>
      <c r="CTD35" s="540"/>
      <c r="CTE35" s="541"/>
      <c r="CTF35" s="542"/>
      <c r="CTG35" s="543"/>
      <c r="CTH35" s="539"/>
      <c r="CTI35" s="537"/>
      <c r="CTJ35" s="537"/>
      <c r="CTK35" s="538"/>
      <c r="CTL35" s="539"/>
      <c r="CTM35" s="540"/>
      <c r="CTN35" s="541"/>
      <c r="CTO35" s="542"/>
      <c r="CTP35" s="543"/>
      <c r="CTQ35" s="539"/>
      <c r="CTR35" s="537"/>
      <c r="CTS35" s="537"/>
      <c r="CTT35" s="538"/>
      <c r="CTU35" s="539"/>
      <c r="CTV35" s="540"/>
      <c r="CTW35" s="541"/>
      <c r="CTX35" s="542"/>
      <c r="CTY35" s="543"/>
      <c r="CTZ35" s="539"/>
      <c r="CUA35" s="537"/>
      <c r="CUB35" s="537"/>
      <c r="CUC35" s="538"/>
      <c r="CUD35" s="539"/>
      <c r="CUE35" s="540"/>
      <c r="CUF35" s="541"/>
      <c r="CUG35" s="542"/>
      <c r="CUH35" s="543"/>
      <c r="CUI35" s="539"/>
      <c r="CUJ35" s="537"/>
      <c r="CUK35" s="537"/>
      <c r="CUL35" s="538"/>
      <c r="CUM35" s="539"/>
      <c r="CUN35" s="540"/>
      <c r="CUO35" s="541"/>
      <c r="CUP35" s="542"/>
      <c r="CUQ35" s="543"/>
      <c r="CUR35" s="539"/>
      <c r="CUS35" s="537"/>
      <c r="CUT35" s="537"/>
      <c r="CUU35" s="538"/>
      <c r="CUV35" s="539"/>
      <c r="CUW35" s="540"/>
      <c r="CUX35" s="541"/>
      <c r="CUY35" s="542"/>
      <c r="CUZ35" s="543"/>
      <c r="CVA35" s="539"/>
      <c r="CVB35" s="537"/>
      <c r="CVC35" s="537"/>
      <c r="CVD35" s="538"/>
      <c r="CVE35" s="539"/>
      <c r="CVF35" s="540"/>
      <c r="CVG35" s="541"/>
      <c r="CVH35" s="542"/>
      <c r="CVI35" s="543"/>
      <c r="CVJ35" s="539"/>
      <c r="CVK35" s="537"/>
      <c r="CVL35" s="537"/>
      <c r="CVM35" s="538"/>
      <c r="CVN35" s="539"/>
      <c r="CVO35" s="540"/>
      <c r="CVP35" s="541"/>
      <c r="CVQ35" s="542"/>
      <c r="CVR35" s="543"/>
      <c r="CVS35" s="539"/>
      <c r="CVT35" s="537"/>
      <c r="CVU35" s="537"/>
      <c r="CVV35" s="538"/>
      <c r="CVW35" s="539"/>
      <c r="CVX35" s="540"/>
      <c r="CVY35" s="541"/>
      <c r="CVZ35" s="542"/>
      <c r="CWA35" s="543"/>
      <c r="CWB35" s="539"/>
      <c r="CWC35" s="537"/>
      <c r="CWD35" s="537"/>
      <c r="CWE35" s="538"/>
      <c r="CWF35" s="539"/>
      <c r="CWG35" s="540"/>
      <c r="CWH35" s="541"/>
      <c r="CWI35" s="542"/>
      <c r="CWJ35" s="543"/>
      <c r="CWK35" s="539"/>
      <c r="CWL35" s="537"/>
      <c r="CWM35" s="537"/>
      <c r="CWN35" s="538"/>
      <c r="CWO35" s="539"/>
      <c r="CWP35" s="540"/>
      <c r="CWQ35" s="541"/>
      <c r="CWR35" s="542"/>
      <c r="CWS35" s="543"/>
      <c r="CWT35" s="539"/>
      <c r="CWU35" s="537"/>
      <c r="CWV35" s="537"/>
      <c r="CWW35" s="538"/>
      <c r="CWX35" s="539"/>
      <c r="CWY35" s="540"/>
      <c r="CWZ35" s="541"/>
      <c r="CXA35" s="542"/>
      <c r="CXB35" s="543"/>
      <c r="CXC35" s="539"/>
      <c r="CXD35" s="537"/>
      <c r="CXE35" s="537"/>
      <c r="CXF35" s="538"/>
      <c r="CXG35" s="539"/>
      <c r="CXH35" s="540"/>
      <c r="CXI35" s="541"/>
      <c r="CXJ35" s="542"/>
      <c r="CXK35" s="543"/>
      <c r="CXL35" s="539"/>
      <c r="CXM35" s="537"/>
      <c r="CXN35" s="537"/>
      <c r="CXO35" s="538"/>
      <c r="CXP35" s="539"/>
      <c r="CXQ35" s="540"/>
      <c r="CXR35" s="541"/>
      <c r="CXS35" s="542"/>
      <c r="CXT35" s="543"/>
      <c r="CXU35" s="539"/>
      <c r="CXV35" s="537"/>
      <c r="CXW35" s="537"/>
      <c r="CXX35" s="538"/>
      <c r="CXY35" s="539"/>
      <c r="CXZ35" s="540"/>
      <c r="CYA35" s="541"/>
      <c r="CYB35" s="542"/>
      <c r="CYC35" s="543"/>
      <c r="CYD35" s="539"/>
      <c r="CYE35" s="537"/>
      <c r="CYF35" s="537"/>
      <c r="CYG35" s="538"/>
      <c r="CYH35" s="539"/>
      <c r="CYI35" s="540"/>
      <c r="CYJ35" s="541"/>
      <c r="CYK35" s="542"/>
      <c r="CYL35" s="543"/>
      <c r="CYM35" s="539"/>
      <c r="CYN35" s="537"/>
      <c r="CYO35" s="537"/>
      <c r="CYP35" s="538"/>
      <c r="CYQ35" s="539"/>
      <c r="CYR35" s="540"/>
      <c r="CYS35" s="541"/>
      <c r="CYT35" s="542"/>
      <c r="CYU35" s="543"/>
      <c r="CYV35" s="539"/>
      <c r="CYW35" s="537"/>
      <c r="CYX35" s="537"/>
      <c r="CYY35" s="538"/>
      <c r="CYZ35" s="539"/>
      <c r="CZA35" s="540"/>
      <c r="CZB35" s="541"/>
      <c r="CZC35" s="542"/>
      <c r="CZD35" s="543"/>
      <c r="CZE35" s="539"/>
      <c r="CZF35" s="537"/>
      <c r="CZG35" s="537"/>
      <c r="CZH35" s="538"/>
      <c r="CZI35" s="539"/>
      <c r="CZJ35" s="540"/>
      <c r="CZK35" s="541"/>
      <c r="CZL35" s="542"/>
      <c r="CZM35" s="543"/>
      <c r="CZN35" s="539"/>
      <c r="CZO35" s="537"/>
      <c r="CZP35" s="537"/>
      <c r="CZQ35" s="538"/>
      <c r="CZR35" s="539"/>
      <c r="CZS35" s="540"/>
      <c r="CZT35" s="541"/>
      <c r="CZU35" s="542"/>
      <c r="CZV35" s="543"/>
      <c r="CZW35" s="539"/>
      <c r="CZX35" s="537"/>
      <c r="CZY35" s="537"/>
      <c r="CZZ35" s="538"/>
      <c r="DAA35" s="539"/>
      <c r="DAB35" s="540"/>
      <c r="DAC35" s="541"/>
      <c r="DAD35" s="542"/>
      <c r="DAE35" s="543"/>
      <c r="DAF35" s="539"/>
      <c r="DAG35" s="537"/>
      <c r="DAH35" s="537"/>
      <c r="DAI35" s="538"/>
      <c r="DAJ35" s="539"/>
      <c r="DAK35" s="540"/>
      <c r="DAL35" s="541"/>
      <c r="DAM35" s="542"/>
      <c r="DAN35" s="543"/>
      <c r="DAO35" s="539"/>
      <c r="DAP35" s="537"/>
      <c r="DAQ35" s="537"/>
      <c r="DAR35" s="538"/>
      <c r="DAS35" s="539"/>
      <c r="DAT35" s="540"/>
      <c r="DAU35" s="541"/>
      <c r="DAV35" s="542"/>
      <c r="DAW35" s="543"/>
      <c r="DAX35" s="539"/>
      <c r="DAY35" s="537"/>
      <c r="DAZ35" s="537"/>
      <c r="DBA35" s="538"/>
      <c r="DBB35" s="539"/>
      <c r="DBC35" s="540"/>
      <c r="DBD35" s="541"/>
      <c r="DBE35" s="542"/>
      <c r="DBF35" s="543"/>
      <c r="DBG35" s="539"/>
      <c r="DBH35" s="537"/>
      <c r="DBI35" s="537"/>
      <c r="DBJ35" s="538"/>
      <c r="DBK35" s="539"/>
      <c r="DBL35" s="540"/>
      <c r="DBM35" s="541"/>
      <c r="DBN35" s="542"/>
      <c r="DBO35" s="543"/>
      <c r="DBP35" s="539"/>
      <c r="DBQ35" s="537"/>
      <c r="DBR35" s="537"/>
      <c r="DBS35" s="538"/>
      <c r="DBT35" s="539"/>
      <c r="DBU35" s="540"/>
      <c r="DBV35" s="541"/>
      <c r="DBW35" s="542"/>
      <c r="DBX35" s="543"/>
      <c r="DBY35" s="539"/>
      <c r="DBZ35" s="537"/>
      <c r="DCA35" s="537"/>
      <c r="DCB35" s="538"/>
      <c r="DCC35" s="539"/>
      <c r="DCD35" s="540"/>
      <c r="DCE35" s="541"/>
      <c r="DCF35" s="542"/>
      <c r="DCG35" s="543"/>
      <c r="DCH35" s="539"/>
      <c r="DCI35" s="537"/>
      <c r="DCJ35" s="537"/>
      <c r="DCK35" s="538"/>
      <c r="DCL35" s="539"/>
      <c r="DCM35" s="540"/>
      <c r="DCN35" s="541"/>
      <c r="DCO35" s="542"/>
      <c r="DCP35" s="543"/>
      <c r="DCQ35" s="539"/>
      <c r="DCR35" s="537"/>
      <c r="DCS35" s="537"/>
      <c r="DCT35" s="538"/>
      <c r="DCU35" s="539"/>
      <c r="DCV35" s="540"/>
      <c r="DCW35" s="541"/>
      <c r="DCX35" s="542"/>
      <c r="DCY35" s="543"/>
      <c r="DCZ35" s="539"/>
      <c r="DDA35" s="537"/>
      <c r="DDB35" s="537"/>
      <c r="DDC35" s="538"/>
      <c r="DDD35" s="539"/>
      <c r="DDE35" s="540"/>
      <c r="DDF35" s="541"/>
      <c r="DDG35" s="542"/>
      <c r="DDH35" s="543"/>
      <c r="DDI35" s="539"/>
      <c r="DDJ35" s="537"/>
      <c r="DDK35" s="537"/>
      <c r="DDL35" s="538"/>
      <c r="DDM35" s="539"/>
      <c r="DDN35" s="540"/>
      <c r="DDO35" s="541"/>
      <c r="DDP35" s="542"/>
      <c r="DDQ35" s="543"/>
      <c r="DDR35" s="539"/>
      <c r="DDS35" s="537"/>
      <c r="DDT35" s="537"/>
      <c r="DDU35" s="538"/>
      <c r="DDV35" s="539"/>
      <c r="DDW35" s="540"/>
      <c r="DDX35" s="541"/>
      <c r="DDY35" s="542"/>
      <c r="DDZ35" s="543"/>
      <c r="DEA35" s="539"/>
      <c r="DEB35" s="537"/>
      <c r="DEC35" s="537"/>
      <c r="DED35" s="538"/>
      <c r="DEE35" s="539"/>
      <c r="DEF35" s="540"/>
      <c r="DEG35" s="541"/>
      <c r="DEH35" s="542"/>
      <c r="DEI35" s="543"/>
      <c r="DEJ35" s="539"/>
      <c r="DEK35" s="537"/>
      <c r="DEL35" s="537"/>
      <c r="DEM35" s="538"/>
      <c r="DEN35" s="539"/>
      <c r="DEO35" s="540"/>
      <c r="DEP35" s="541"/>
      <c r="DEQ35" s="542"/>
      <c r="DER35" s="543"/>
      <c r="DES35" s="539"/>
      <c r="DET35" s="537"/>
      <c r="DEU35" s="537"/>
      <c r="DEV35" s="538"/>
      <c r="DEW35" s="539"/>
      <c r="DEX35" s="540"/>
      <c r="DEY35" s="541"/>
      <c r="DEZ35" s="542"/>
      <c r="DFA35" s="543"/>
      <c r="DFB35" s="539"/>
      <c r="DFC35" s="537"/>
      <c r="DFD35" s="537"/>
      <c r="DFE35" s="538"/>
      <c r="DFF35" s="539"/>
      <c r="DFG35" s="540"/>
      <c r="DFH35" s="541"/>
      <c r="DFI35" s="542"/>
      <c r="DFJ35" s="543"/>
      <c r="DFK35" s="539"/>
      <c r="DFL35" s="537"/>
      <c r="DFM35" s="537"/>
      <c r="DFN35" s="538"/>
      <c r="DFO35" s="539"/>
      <c r="DFP35" s="540"/>
      <c r="DFQ35" s="541"/>
      <c r="DFR35" s="542"/>
      <c r="DFS35" s="543"/>
      <c r="DFT35" s="539"/>
      <c r="DFU35" s="537"/>
      <c r="DFV35" s="537"/>
      <c r="DFW35" s="538"/>
      <c r="DFX35" s="539"/>
      <c r="DFY35" s="540"/>
      <c r="DFZ35" s="541"/>
      <c r="DGA35" s="542"/>
      <c r="DGB35" s="543"/>
      <c r="DGC35" s="539"/>
      <c r="DGD35" s="537"/>
      <c r="DGE35" s="537"/>
      <c r="DGF35" s="538"/>
      <c r="DGG35" s="539"/>
      <c r="DGH35" s="540"/>
      <c r="DGI35" s="541"/>
      <c r="DGJ35" s="542"/>
      <c r="DGK35" s="543"/>
      <c r="DGL35" s="539"/>
      <c r="DGM35" s="537"/>
      <c r="DGN35" s="537"/>
      <c r="DGO35" s="538"/>
      <c r="DGP35" s="539"/>
      <c r="DGQ35" s="540"/>
      <c r="DGR35" s="541"/>
      <c r="DGS35" s="542"/>
      <c r="DGT35" s="543"/>
      <c r="DGU35" s="539"/>
      <c r="DGV35" s="537"/>
      <c r="DGW35" s="537"/>
      <c r="DGX35" s="538"/>
      <c r="DGY35" s="539"/>
      <c r="DGZ35" s="540"/>
      <c r="DHA35" s="541"/>
      <c r="DHB35" s="542"/>
      <c r="DHC35" s="543"/>
      <c r="DHD35" s="539"/>
      <c r="DHE35" s="537"/>
      <c r="DHF35" s="537"/>
      <c r="DHG35" s="538"/>
      <c r="DHH35" s="539"/>
      <c r="DHI35" s="540"/>
      <c r="DHJ35" s="541"/>
      <c r="DHK35" s="542"/>
      <c r="DHL35" s="543"/>
      <c r="DHM35" s="539"/>
      <c r="DHN35" s="537"/>
      <c r="DHO35" s="537"/>
      <c r="DHP35" s="538"/>
      <c r="DHQ35" s="539"/>
      <c r="DHR35" s="540"/>
      <c r="DHS35" s="541"/>
      <c r="DHT35" s="542"/>
      <c r="DHU35" s="543"/>
      <c r="DHV35" s="539"/>
      <c r="DHW35" s="537"/>
      <c r="DHX35" s="537"/>
      <c r="DHY35" s="538"/>
      <c r="DHZ35" s="539"/>
      <c r="DIA35" s="540"/>
      <c r="DIB35" s="541"/>
      <c r="DIC35" s="542"/>
      <c r="DID35" s="543"/>
      <c r="DIE35" s="539"/>
      <c r="DIF35" s="537"/>
      <c r="DIG35" s="537"/>
      <c r="DIH35" s="538"/>
      <c r="DII35" s="539"/>
      <c r="DIJ35" s="540"/>
      <c r="DIK35" s="541"/>
      <c r="DIL35" s="542"/>
      <c r="DIM35" s="543"/>
      <c r="DIN35" s="539"/>
      <c r="DIO35" s="537"/>
      <c r="DIP35" s="537"/>
      <c r="DIQ35" s="538"/>
      <c r="DIR35" s="539"/>
      <c r="DIS35" s="540"/>
      <c r="DIT35" s="541"/>
      <c r="DIU35" s="542"/>
      <c r="DIV35" s="543"/>
      <c r="DIW35" s="539"/>
      <c r="DIX35" s="537"/>
      <c r="DIY35" s="537"/>
      <c r="DIZ35" s="538"/>
      <c r="DJA35" s="539"/>
      <c r="DJB35" s="540"/>
      <c r="DJC35" s="541"/>
      <c r="DJD35" s="542"/>
      <c r="DJE35" s="543"/>
      <c r="DJF35" s="539"/>
      <c r="DJG35" s="537"/>
      <c r="DJH35" s="537"/>
      <c r="DJI35" s="538"/>
      <c r="DJJ35" s="539"/>
      <c r="DJK35" s="540"/>
      <c r="DJL35" s="541"/>
      <c r="DJM35" s="542"/>
      <c r="DJN35" s="543"/>
      <c r="DJO35" s="539"/>
      <c r="DJP35" s="537"/>
      <c r="DJQ35" s="537"/>
      <c r="DJR35" s="538"/>
      <c r="DJS35" s="539"/>
      <c r="DJT35" s="540"/>
      <c r="DJU35" s="541"/>
      <c r="DJV35" s="542"/>
      <c r="DJW35" s="543"/>
      <c r="DJX35" s="539"/>
      <c r="DJY35" s="537"/>
      <c r="DJZ35" s="537"/>
      <c r="DKA35" s="538"/>
      <c r="DKB35" s="539"/>
      <c r="DKC35" s="540"/>
      <c r="DKD35" s="541"/>
      <c r="DKE35" s="542"/>
      <c r="DKF35" s="543"/>
      <c r="DKG35" s="539"/>
      <c r="DKH35" s="537"/>
      <c r="DKI35" s="537"/>
      <c r="DKJ35" s="538"/>
      <c r="DKK35" s="539"/>
      <c r="DKL35" s="540"/>
      <c r="DKM35" s="541"/>
      <c r="DKN35" s="542"/>
      <c r="DKO35" s="543"/>
      <c r="DKP35" s="539"/>
      <c r="DKQ35" s="537"/>
      <c r="DKR35" s="537"/>
      <c r="DKS35" s="538"/>
      <c r="DKT35" s="539"/>
      <c r="DKU35" s="540"/>
      <c r="DKV35" s="541"/>
      <c r="DKW35" s="542"/>
      <c r="DKX35" s="543"/>
      <c r="DKY35" s="539"/>
      <c r="DKZ35" s="537"/>
      <c r="DLA35" s="537"/>
      <c r="DLB35" s="538"/>
      <c r="DLC35" s="539"/>
      <c r="DLD35" s="540"/>
      <c r="DLE35" s="541"/>
      <c r="DLF35" s="542"/>
      <c r="DLG35" s="543"/>
      <c r="DLH35" s="539"/>
      <c r="DLI35" s="537"/>
      <c r="DLJ35" s="537"/>
      <c r="DLK35" s="538"/>
      <c r="DLL35" s="539"/>
      <c r="DLM35" s="540"/>
      <c r="DLN35" s="541"/>
      <c r="DLO35" s="542"/>
      <c r="DLP35" s="543"/>
      <c r="DLQ35" s="539"/>
      <c r="DLR35" s="537"/>
      <c r="DLS35" s="537"/>
      <c r="DLT35" s="538"/>
      <c r="DLU35" s="539"/>
      <c r="DLV35" s="540"/>
      <c r="DLW35" s="541"/>
      <c r="DLX35" s="542"/>
      <c r="DLY35" s="543"/>
      <c r="DLZ35" s="539"/>
      <c r="DMA35" s="537"/>
      <c r="DMB35" s="537"/>
      <c r="DMC35" s="538"/>
      <c r="DMD35" s="539"/>
      <c r="DME35" s="540"/>
      <c r="DMF35" s="541"/>
      <c r="DMG35" s="542"/>
      <c r="DMH35" s="543"/>
      <c r="DMI35" s="539"/>
      <c r="DMJ35" s="537"/>
      <c r="DMK35" s="537"/>
      <c r="DML35" s="538"/>
      <c r="DMM35" s="539"/>
      <c r="DMN35" s="540"/>
      <c r="DMO35" s="541"/>
      <c r="DMP35" s="542"/>
      <c r="DMQ35" s="543"/>
      <c r="DMR35" s="539"/>
      <c r="DMS35" s="537"/>
      <c r="DMT35" s="537"/>
      <c r="DMU35" s="538"/>
      <c r="DMV35" s="539"/>
      <c r="DMW35" s="540"/>
      <c r="DMX35" s="541"/>
      <c r="DMY35" s="542"/>
      <c r="DMZ35" s="543"/>
      <c r="DNA35" s="539"/>
      <c r="DNB35" s="537"/>
      <c r="DNC35" s="537"/>
      <c r="DND35" s="538"/>
      <c r="DNE35" s="539"/>
      <c r="DNF35" s="540"/>
      <c r="DNG35" s="541"/>
      <c r="DNH35" s="542"/>
      <c r="DNI35" s="543"/>
      <c r="DNJ35" s="539"/>
      <c r="DNK35" s="537"/>
      <c r="DNL35" s="537"/>
      <c r="DNM35" s="538"/>
      <c r="DNN35" s="539"/>
      <c r="DNO35" s="540"/>
      <c r="DNP35" s="541"/>
      <c r="DNQ35" s="542"/>
      <c r="DNR35" s="543"/>
      <c r="DNS35" s="539"/>
      <c r="DNT35" s="537"/>
      <c r="DNU35" s="537"/>
      <c r="DNV35" s="538"/>
      <c r="DNW35" s="539"/>
      <c r="DNX35" s="540"/>
      <c r="DNY35" s="541"/>
      <c r="DNZ35" s="542"/>
      <c r="DOA35" s="543"/>
      <c r="DOB35" s="539"/>
      <c r="DOC35" s="537"/>
      <c r="DOD35" s="537"/>
      <c r="DOE35" s="538"/>
      <c r="DOF35" s="539"/>
      <c r="DOG35" s="540"/>
      <c r="DOH35" s="541"/>
      <c r="DOI35" s="542"/>
      <c r="DOJ35" s="543"/>
      <c r="DOK35" s="539"/>
      <c r="DOL35" s="537"/>
      <c r="DOM35" s="537"/>
      <c r="DON35" s="538"/>
      <c r="DOO35" s="539"/>
      <c r="DOP35" s="540"/>
      <c r="DOQ35" s="541"/>
      <c r="DOR35" s="542"/>
      <c r="DOS35" s="543"/>
      <c r="DOT35" s="539"/>
      <c r="DOU35" s="537"/>
      <c r="DOV35" s="537"/>
      <c r="DOW35" s="538"/>
      <c r="DOX35" s="539"/>
      <c r="DOY35" s="540"/>
      <c r="DOZ35" s="541"/>
      <c r="DPA35" s="542"/>
      <c r="DPB35" s="543"/>
      <c r="DPC35" s="539"/>
      <c r="DPD35" s="537"/>
      <c r="DPE35" s="537"/>
      <c r="DPF35" s="538"/>
      <c r="DPG35" s="539"/>
      <c r="DPH35" s="540"/>
      <c r="DPI35" s="541"/>
      <c r="DPJ35" s="542"/>
      <c r="DPK35" s="543"/>
      <c r="DPL35" s="539"/>
      <c r="DPM35" s="537"/>
      <c r="DPN35" s="537"/>
      <c r="DPO35" s="538"/>
      <c r="DPP35" s="539"/>
      <c r="DPQ35" s="540"/>
      <c r="DPR35" s="541"/>
      <c r="DPS35" s="542"/>
      <c r="DPT35" s="543"/>
      <c r="DPU35" s="539"/>
      <c r="DPV35" s="537"/>
      <c r="DPW35" s="537"/>
      <c r="DPX35" s="538"/>
      <c r="DPY35" s="539"/>
      <c r="DPZ35" s="540"/>
      <c r="DQA35" s="541"/>
      <c r="DQB35" s="542"/>
      <c r="DQC35" s="543"/>
      <c r="DQD35" s="539"/>
      <c r="DQE35" s="537"/>
      <c r="DQF35" s="537"/>
      <c r="DQG35" s="538"/>
      <c r="DQH35" s="539"/>
      <c r="DQI35" s="540"/>
      <c r="DQJ35" s="541"/>
      <c r="DQK35" s="542"/>
      <c r="DQL35" s="543"/>
      <c r="DQM35" s="539"/>
      <c r="DQN35" s="537"/>
      <c r="DQO35" s="537"/>
      <c r="DQP35" s="538"/>
      <c r="DQQ35" s="539"/>
      <c r="DQR35" s="540"/>
      <c r="DQS35" s="541"/>
      <c r="DQT35" s="542"/>
      <c r="DQU35" s="543"/>
      <c r="DQV35" s="539"/>
      <c r="DQW35" s="537"/>
      <c r="DQX35" s="537"/>
      <c r="DQY35" s="538"/>
      <c r="DQZ35" s="539"/>
      <c r="DRA35" s="540"/>
      <c r="DRB35" s="541"/>
      <c r="DRC35" s="542"/>
      <c r="DRD35" s="543"/>
      <c r="DRE35" s="539"/>
      <c r="DRF35" s="537"/>
      <c r="DRG35" s="537"/>
      <c r="DRH35" s="538"/>
      <c r="DRI35" s="539"/>
      <c r="DRJ35" s="540"/>
      <c r="DRK35" s="541"/>
      <c r="DRL35" s="542"/>
      <c r="DRM35" s="543"/>
      <c r="DRN35" s="539"/>
      <c r="DRO35" s="537"/>
      <c r="DRP35" s="537"/>
      <c r="DRQ35" s="538"/>
      <c r="DRR35" s="539"/>
      <c r="DRS35" s="540"/>
      <c r="DRT35" s="541"/>
      <c r="DRU35" s="542"/>
      <c r="DRV35" s="543"/>
      <c r="DRW35" s="539"/>
      <c r="DRX35" s="537"/>
      <c r="DRY35" s="537"/>
      <c r="DRZ35" s="538"/>
      <c r="DSA35" s="539"/>
      <c r="DSB35" s="540"/>
      <c r="DSC35" s="541"/>
      <c r="DSD35" s="542"/>
      <c r="DSE35" s="543"/>
      <c r="DSF35" s="539"/>
      <c r="DSG35" s="537"/>
      <c r="DSH35" s="537"/>
      <c r="DSI35" s="538"/>
      <c r="DSJ35" s="539"/>
      <c r="DSK35" s="540"/>
      <c r="DSL35" s="541"/>
      <c r="DSM35" s="542"/>
      <c r="DSN35" s="543"/>
      <c r="DSO35" s="539"/>
      <c r="DSP35" s="537"/>
      <c r="DSQ35" s="537"/>
      <c r="DSR35" s="538"/>
      <c r="DSS35" s="539"/>
      <c r="DST35" s="540"/>
      <c r="DSU35" s="541"/>
      <c r="DSV35" s="542"/>
      <c r="DSW35" s="543"/>
      <c r="DSX35" s="539"/>
      <c r="DSY35" s="537"/>
      <c r="DSZ35" s="537"/>
      <c r="DTA35" s="538"/>
      <c r="DTB35" s="539"/>
      <c r="DTC35" s="540"/>
      <c r="DTD35" s="541"/>
      <c r="DTE35" s="542"/>
      <c r="DTF35" s="543"/>
      <c r="DTG35" s="539"/>
      <c r="DTH35" s="537"/>
      <c r="DTI35" s="537"/>
      <c r="DTJ35" s="538"/>
      <c r="DTK35" s="539"/>
      <c r="DTL35" s="540"/>
      <c r="DTM35" s="541"/>
      <c r="DTN35" s="542"/>
      <c r="DTO35" s="543"/>
      <c r="DTP35" s="539"/>
      <c r="DTQ35" s="537"/>
      <c r="DTR35" s="537"/>
      <c r="DTS35" s="538"/>
      <c r="DTT35" s="539"/>
      <c r="DTU35" s="540"/>
      <c r="DTV35" s="541"/>
      <c r="DTW35" s="542"/>
      <c r="DTX35" s="543"/>
      <c r="DTY35" s="539"/>
      <c r="DTZ35" s="537"/>
      <c r="DUA35" s="537"/>
      <c r="DUB35" s="538"/>
      <c r="DUC35" s="539"/>
      <c r="DUD35" s="540"/>
      <c r="DUE35" s="541"/>
      <c r="DUF35" s="542"/>
      <c r="DUG35" s="543"/>
      <c r="DUH35" s="539"/>
      <c r="DUI35" s="537"/>
      <c r="DUJ35" s="537"/>
      <c r="DUK35" s="538"/>
      <c r="DUL35" s="539"/>
      <c r="DUM35" s="540"/>
      <c r="DUN35" s="541"/>
      <c r="DUO35" s="542"/>
      <c r="DUP35" s="543"/>
      <c r="DUQ35" s="539"/>
      <c r="DUR35" s="537"/>
      <c r="DUS35" s="537"/>
      <c r="DUT35" s="538"/>
      <c r="DUU35" s="539"/>
      <c r="DUV35" s="540"/>
      <c r="DUW35" s="541"/>
      <c r="DUX35" s="542"/>
      <c r="DUY35" s="543"/>
      <c r="DUZ35" s="539"/>
      <c r="DVA35" s="537"/>
      <c r="DVB35" s="537"/>
      <c r="DVC35" s="538"/>
      <c r="DVD35" s="539"/>
      <c r="DVE35" s="540"/>
      <c r="DVF35" s="541"/>
      <c r="DVG35" s="542"/>
      <c r="DVH35" s="543"/>
      <c r="DVI35" s="539"/>
      <c r="DVJ35" s="537"/>
      <c r="DVK35" s="537"/>
      <c r="DVL35" s="538"/>
      <c r="DVM35" s="539"/>
      <c r="DVN35" s="540"/>
      <c r="DVO35" s="541"/>
      <c r="DVP35" s="542"/>
      <c r="DVQ35" s="543"/>
      <c r="DVR35" s="539"/>
      <c r="DVS35" s="537"/>
      <c r="DVT35" s="537"/>
      <c r="DVU35" s="538"/>
      <c r="DVV35" s="539"/>
      <c r="DVW35" s="540"/>
      <c r="DVX35" s="541"/>
      <c r="DVY35" s="542"/>
      <c r="DVZ35" s="543"/>
      <c r="DWA35" s="539"/>
      <c r="DWB35" s="537"/>
      <c r="DWC35" s="537"/>
      <c r="DWD35" s="538"/>
      <c r="DWE35" s="539"/>
      <c r="DWF35" s="540"/>
      <c r="DWG35" s="541"/>
      <c r="DWH35" s="542"/>
      <c r="DWI35" s="543"/>
      <c r="DWJ35" s="539"/>
      <c r="DWK35" s="537"/>
      <c r="DWL35" s="537"/>
      <c r="DWM35" s="538"/>
      <c r="DWN35" s="539"/>
      <c r="DWO35" s="540"/>
      <c r="DWP35" s="541"/>
      <c r="DWQ35" s="542"/>
      <c r="DWR35" s="543"/>
      <c r="DWS35" s="539"/>
      <c r="DWT35" s="537"/>
      <c r="DWU35" s="537"/>
      <c r="DWV35" s="538"/>
      <c r="DWW35" s="539"/>
      <c r="DWX35" s="540"/>
      <c r="DWY35" s="541"/>
      <c r="DWZ35" s="542"/>
      <c r="DXA35" s="543"/>
      <c r="DXB35" s="539"/>
      <c r="DXC35" s="537"/>
      <c r="DXD35" s="537"/>
      <c r="DXE35" s="538"/>
      <c r="DXF35" s="539"/>
      <c r="DXG35" s="540"/>
      <c r="DXH35" s="541"/>
      <c r="DXI35" s="542"/>
      <c r="DXJ35" s="543"/>
      <c r="DXK35" s="539"/>
      <c r="DXL35" s="537"/>
      <c r="DXM35" s="537"/>
      <c r="DXN35" s="538"/>
      <c r="DXO35" s="539"/>
      <c r="DXP35" s="540"/>
      <c r="DXQ35" s="541"/>
      <c r="DXR35" s="542"/>
      <c r="DXS35" s="543"/>
      <c r="DXT35" s="539"/>
      <c r="DXU35" s="537"/>
      <c r="DXV35" s="537"/>
      <c r="DXW35" s="538"/>
      <c r="DXX35" s="539"/>
      <c r="DXY35" s="540"/>
      <c r="DXZ35" s="541"/>
      <c r="DYA35" s="542"/>
      <c r="DYB35" s="543"/>
      <c r="DYC35" s="539"/>
      <c r="DYD35" s="537"/>
      <c r="DYE35" s="537"/>
      <c r="DYF35" s="538"/>
      <c r="DYG35" s="539"/>
      <c r="DYH35" s="540"/>
      <c r="DYI35" s="541"/>
      <c r="DYJ35" s="542"/>
      <c r="DYK35" s="543"/>
      <c r="DYL35" s="539"/>
      <c r="DYM35" s="537"/>
      <c r="DYN35" s="537"/>
      <c r="DYO35" s="538"/>
      <c r="DYP35" s="539"/>
      <c r="DYQ35" s="540"/>
      <c r="DYR35" s="541"/>
      <c r="DYS35" s="542"/>
      <c r="DYT35" s="543"/>
      <c r="DYU35" s="539"/>
      <c r="DYV35" s="537"/>
      <c r="DYW35" s="537"/>
      <c r="DYX35" s="538"/>
      <c r="DYY35" s="539"/>
      <c r="DYZ35" s="540"/>
      <c r="DZA35" s="541"/>
      <c r="DZB35" s="542"/>
      <c r="DZC35" s="543"/>
      <c r="DZD35" s="539"/>
      <c r="DZE35" s="537"/>
      <c r="DZF35" s="537"/>
      <c r="DZG35" s="538"/>
      <c r="DZH35" s="539"/>
      <c r="DZI35" s="540"/>
      <c r="DZJ35" s="541"/>
      <c r="DZK35" s="542"/>
      <c r="DZL35" s="543"/>
      <c r="DZM35" s="539"/>
      <c r="DZN35" s="537"/>
      <c r="DZO35" s="537"/>
      <c r="DZP35" s="538"/>
      <c r="DZQ35" s="539"/>
      <c r="DZR35" s="540"/>
      <c r="DZS35" s="541"/>
      <c r="DZT35" s="542"/>
      <c r="DZU35" s="543"/>
      <c r="DZV35" s="539"/>
      <c r="DZW35" s="537"/>
      <c r="DZX35" s="537"/>
      <c r="DZY35" s="538"/>
      <c r="DZZ35" s="539"/>
      <c r="EAA35" s="540"/>
      <c r="EAB35" s="541"/>
      <c r="EAC35" s="542"/>
      <c r="EAD35" s="543"/>
      <c r="EAE35" s="539"/>
      <c r="EAF35" s="537"/>
      <c r="EAG35" s="537"/>
      <c r="EAH35" s="538"/>
      <c r="EAI35" s="539"/>
      <c r="EAJ35" s="540"/>
      <c r="EAK35" s="541"/>
      <c r="EAL35" s="542"/>
      <c r="EAM35" s="543"/>
      <c r="EAN35" s="539"/>
      <c r="EAO35" s="537"/>
      <c r="EAP35" s="537"/>
      <c r="EAQ35" s="538"/>
      <c r="EAR35" s="539"/>
      <c r="EAS35" s="540"/>
      <c r="EAT35" s="541"/>
      <c r="EAU35" s="542"/>
      <c r="EAV35" s="543"/>
      <c r="EAW35" s="539"/>
      <c r="EAX35" s="537"/>
      <c r="EAY35" s="537"/>
      <c r="EAZ35" s="538"/>
      <c r="EBA35" s="539"/>
      <c r="EBB35" s="540"/>
      <c r="EBC35" s="541"/>
      <c r="EBD35" s="542"/>
      <c r="EBE35" s="543"/>
      <c r="EBF35" s="539"/>
      <c r="EBG35" s="537"/>
      <c r="EBH35" s="537"/>
      <c r="EBI35" s="538"/>
      <c r="EBJ35" s="539"/>
      <c r="EBK35" s="540"/>
      <c r="EBL35" s="541"/>
      <c r="EBM35" s="542"/>
      <c r="EBN35" s="543"/>
      <c r="EBO35" s="539"/>
      <c r="EBP35" s="537"/>
      <c r="EBQ35" s="537"/>
      <c r="EBR35" s="538"/>
      <c r="EBS35" s="539"/>
      <c r="EBT35" s="540"/>
      <c r="EBU35" s="541"/>
      <c r="EBV35" s="542"/>
      <c r="EBW35" s="543"/>
      <c r="EBX35" s="539"/>
      <c r="EBY35" s="537"/>
      <c r="EBZ35" s="537"/>
      <c r="ECA35" s="538"/>
      <c r="ECB35" s="539"/>
      <c r="ECC35" s="540"/>
      <c r="ECD35" s="541"/>
      <c r="ECE35" s="542"/>
      <c r="ECF35" s="543"/>
      <c r="ECG35" s="539"/>
      <c r="ECH35" s="537"/>
      <c r="ECI35" s="537"/>
      <c r="ECJ35" s="538"/>
      <c r="ECK35" s="539"/>
      <c r="ECL35" s="540"/>
      <c r="ECM35" s="541"/>
      <c r="ECN35" s="542"/>
      <c r="ECO35" s="543"/>
      <c r="ECP35" s="539"/>
      <c r="ECQ35" s="537"/>
      <c r="ECR35" s="537"/>
      <c r="ECS35" s="538"/>
      <c r="ECT35" s="539"/>
      <c r="ECU35" s="540"/>
      <c r="ECV35" s="541"/>
      <c r="ECW35" s="542"/>
      <c r="ECX35" s="543"/>
      <c r="ECY35" s="539"/>
      <c r="ECZ35" s="537"/>
      <c r="EDA35" s="537"/>
      <c r="EDB35" s="538"/>
      <c r="EDC35" s="539"/>
      <c r="EDD35" s="540"/>
      <c r="EDE35" s="541"/>
      <c r="EDF35" s="542"/>
      <c r="EDG35" s="543"/>
      <c r="EDH35" s="539"/>
      <c r="EDI35" s="537"/>
      <c r="EDJ35" s="537"/>
      <c r="EDK35" s="538"/>
      <c r="EDL35" s="539"/>
      <c r="EDM35" s="540"/>
      <c r="EDN35" s="541"/>
      <c r="EDO35" s="542"/>
      <c r="EDP35" s="543"/>
      <c r="EDQ35" s="539"/>
      <c r="EDR35" s="537"/>
      <c r="EDS35" s="537"/>
      <c r="EDT35" s="538"/>
      <c r="EDU35" s="539"/>
      <c r="EDV35" s="540"/>
      <c r="EDW35" s="541"/>
      <c r="EDX35" s="542"/>
      <c r="EDY35" s="543"/>
      <c r="EDZ35" s="539"/>
      <c r="EEA35" s="537"/>
      <c r="EEB35" s="537"/>
      <c r="EEC35" s="538"/>
      <c r="EED35" s="539"/>
      <c r="EEE35" s="540"/>
      <c r="EEF35" s="541"/>
      <c r="EEG35" s="542"/>
      <c r="EEH35" s="543"/>
      <c r="EEI35" s="539"/>
      <c r="EEJ35" s="537"/>
      <c r="EEK35" s="537"/>
      <c r="EEL35" s="538"/>
      <c r="EEM35" s="539"/>
      <c r="EEN35" s="540"/>
      <c r="EEO35" s="541"/>
      <c r="EEP35" s="542"/>
      <c r="EEQ35" s="543"/>
      <c r="EER35" s="539"/>
      <c r="EES35" s="537"/>
      <c r="EET35" s="537"/>
      <c r="EEU35" s="538"/>
      <c r="EEV35" s="539"/>
      <c r="EEW35" s="540"/>
      <c r="EEX35" s="541"/>
      <c r="EEY35" s="542"/>
      <c r="EEZ35" s="543"/>
      <c r="EFA35" s="539"/>
      <c r="EFB35" s="537"/>
      <c r="EFC35" s="537"/>
      <c r="EFD35" s="538"/>
      <c r="EFE35" s="539"/>
      <c r="EFF35" s="540"/>
      <c r="EFG35" s="541"/>
      <c r="EFH35" s="542"/>
      <c r="EFI35" s="543"/>
      <c r="EFJ35" s="539"/>
      <c r="EFK35" s="537"/>
      <c r="EFL35" s="537"/>
      <c r="EFM35" s="538"/>
      <c r="EFN35" s="539"/>
      <c r="EFO35" s="540"/>
      <c r="EFP35" s="541"/>
      <c r="EFQ35" s="542"/>
      <c r="EFR35" s="543"/>
      <c r="EFS35" s="539"/>
      <c r="EFT35" s="537"/>
      <c r="EFU35" s="537"/>
      <c r="EFV35" s="538"/>
      <c r="EFW35" s="539"/>
      <c r="EFX35" s="540"/>
      <c r="EFY35" s="541"/>
      <c r="EFZ35" s="542"/>
      <c r="EGA35" s="543"/>
      <c r="EGB35" s="539"/>
      <c r="EGC35" s="537"/>
      <c r="EGD35" s="537"/>
      <c r="EGE35" s="538"/>
      <c r="EGF35" s="539"/>
      <c r="EGG35" s="540"/>
      <c r="EGH35" s="541"/>
      <c r="EGI35" s="542"/>
      <c r="EGJ35" s="543"/>
      <c r="EGK35" s="539"/>
      <c r="EGL35" s="537"/>
      <c r="EGM35" s="537"/>
      <c r="EGN35" s="538"/>
      <c r="EGO35" s="539"/>
      <c r="EGP35" s="540"/>
      <c r="EGQ35" s="541"/>
      <c r="EGR35" s="542"/>
      <c r="EGS35" s="543"/>
      <c r="EGT35" s="539"/>
      <c r="EGU35" s="537"/>
      <c r="EGV35" s="537"/>
      <c r="EGW35" s="538"/>
      <c r="EGX35" s="539"/>
      <c r="EGY35" s="540"/>
      <c r="EGZ35" s="541"/>
      <c r="EHA35" s="542"/>
      <c r="EHB35" s="543"/>
      <c r="EHC35" s="539"/>
      <c r="EHD35" s="537"/>
      <c r="EHE35" s="537"/>
      <c r="EHF35" s="538"/>
      <c r="EHG35" s="539"/>
      <c r="EHH35" s="540"/>
      <c r="EHI35" s="541"/>
      <c r="EHJ35" s="542"/>
      <c r="EHK35" s="543"/>
      <c r="EHL35" s="539"/>
      <c r="EHM35" s="537"/>
      <c r="EHN35" s="537"/>
      <c r="EHO35" s="538"/>
      <c r="EHP35" s="539"/>
      <c r="EHQ35" s="540"/>
      <c r="EHR35" s="541"/>
      <c r="EHS35" s="542"/>
      <c r="EHT35" s="543"/>
      <c r="EHU35" s="539"/>
      <c r="EHV35" s="537"/>
      <c r="EHW35" s="537"/>
      <c r="EHX35" s="538"/>
      <c r="EHY35" s="539"/>
      <c r="EHZ35" s="540"/>
      <c r="EIA35" s="541"/>
      <c r="EIB35" s="542"/>
      <c r="EIC35" s="543"/>
      <c r="EID35" s="539"/>
      <c r="EIE35" s="537"/>
      <c r="EIF35" s="537"/>
      <c r="EIG35" s="538"/>
      <c r="EIH35" s="539"/>
      <c r="EII35" s="540"/>
      <c r="EIJ35" s="541"/>
      <c r="EIK35" s="542"/>
      <c r="EIL35" s="543"/>
      <c r="EIM35" s="539"/>
      <c r="EIN35" s="537"/>
      <c r="EIO35" s="537"/>
      <c r="EIP35" s="538"/>
      <c r="EIQ35" s="539"/>
      <c r="EIR35" s="540"/>
      <c r="EIS35" s="541"/>
      <c r="EIT35" s="542"/>
      <c r="EIU35" s="543"/>
      <c r="EIV35" s="539"/>
      <c r="EIW35" s="537"/>
      <c r="EIX35" s="537"/>
      <c r="EIY35" s="538"/>
      <c r="EIZ35" s="539"/>
      <c r="EJA35" s="540"/>
      <c r="EJB35" s="541"/>
      <c r="EJC35" s="542"/>
      <c r="EJD35" s="543"/>
      <c r="EJE35" s="539"/>
      <c r="EJF35" s="537"/>
      <c r="EJG35" s="537"/>
      <c r="EJH35" s="538"/>
      <c r="EJI35" s="539"/>
      <c r="EJJ35" s="540"/>
      <c r="EJK35" s="541"/>
      <c r="EJL35" s="542"/>
      <c r="EJM35" s="543"/>
      <c r="EJN35" s="539"/>
      <c r="EJO35" s="537"/>
      <c r="EJP35" s="537"/>
      <c r="EJQ35" s="538"/>
      <c r="EJR35" s="539"/>
      <c r="EJS35" s="540"/>
      <c r="EJT35" s="541"/>
      <c r="EJU35" s="542"/>
      <c r="EJV35" s="543"/>
      <c r="EJW35" s="539"/>
      <c r="EJX35" s="537"/>
      <c r="EJY35" s="537"/>
      <c r="EJZ35" s="538"/>
      <c r="EKA35" s="539"/>
      <c r="EKB35" s="540"/>
      <c r="EKC35" s="541"/>
      <c r="EKD35" s="542"/>
      <c r="EKE35" s="543"/>
      <c r="EKF35" s="539"/>
      <c r="EKG35" s="537"/>
      <c r="EKH35" s="537"/>
      <c r="EKI35" s="538"/>
      <c r="EKJ35" s="539"/>
      <c r="EKK35" s="540"/>
      <c r="EKL35" s="541"/>
      <c r="EKM35" s="542"/>
      <c r="EKN35" s="543"/>
      <c r="EKO35" s="539"/>
      <c r="EKP35" s="537"/>
      <c r="EKQ35" s="537"/>
      <c r="EKR35" s="538"/>
      <c r="EKS35" s="539"/>
      <c r="EKT35" s="540"/>
      <c r="EKU35" s="541"/>
      <c r="EKV35" s="542"/>
      <c r="EKW35" s="543"/>
      <c r="EKX35" s="539"/>
      <c r="EKY35" s="537"/>
      <c r="EKZ35" s="537"/>
      <c r="ELA35" s="538"/>
      <c r="ELB35" s="539"/>
      <c r="ELC35" s="540"/>
      <c r="ELD35" s="541"/>
      <c r="ELE35" s="542"/>
      <c r="ELF35" s="543"/>
      <c r="ELG35" s="539"/>
      <c r="ELH35" s="537"/>
      <c r="ELI35" s="537"/>
      <c r="ELJ35" s="538"/>
      <c r="ELK35" s="539"/>
      <c r="ELL35" s="540"/>
      <c r="ELM35" s="541"/>
      <c r="ELN35" s="542"/>
      <c r="ELO35" s="543"/>
      <c r="ELP35" s="539"/>
      <c r="ELQ35" s="537"/>
      <c r="ELR35" s="537"/>
      <c r="ELS35" s="538"/>
      <c r="ELT35" s="539"/>
      <c r="ELU35" s="540"/>
      <c r="ELV35" s="541"/>
      <c r="ELW35" s="542"/>
      <c r="ELX35" s="543"/>
      <c r="ELY35" s="539"/>
      <c r="ELZ35" s="537"/>
      <c r="EMA35" s="537"/>
      <c r="EMB35" s="538"/>
      <c r="EMC35" s="539"/>
      <c r="EMD35" s="540"/>
      <c r="EME35" s="541"/>
      <c r="EMF35" s="542"/>
      <c r="EMG35" s="543"/>
      <c r="EMH35" s="539"/>
      <c r="EMI35" s="537"/>
      <c r="EMJ35" s="537"/>
      <c r="EMK35" s="538"/>
      <c r="EML35" s="539"/>
      <c r="EMM35" s="540"/>
      <c r="EMN35" s="541"/>
      <c r="EMO35" s="542"/>
      <c r="EMP35" s="543"/>
      <c r="EMQ35" s="539"/>
      <c r="EMR35" s="537"/>
      <c r="EMS35" s="537"/>
      <c r="EMT35" s="538"/>
      <c r="EMU35" s="539"/>
      <c r="EMV35" s="540"/>
      <c r="EMW35" s="541"/>
      <c r="EMX35" s="542"/>
      <c r="EMY35" s="543"/>
      <c r="EMZ35" s="539"/>
      <c r="ENA35" s="537"/>
      <c r="ENB35" s="537"/>
      <c r="ENC35" s="538"/>
      <c r="END35" s="539"/>
      <c r="ENE35" s="540"/>
      <c r="ENF35" s="541"/>
      <c r="ENG35" s="542"/>
      <c r="ENH35" s="543"/>
      <c r="ENI35" s="539"/>
      <c r="ENJ35" s="537"/>
      <c r="ENK35" s="537"/>
      <c r="ENL35" s="538"/>
      <c r="ENM35" s="539"/>
      <c r="ENN35" s="540"/>
      <c r="ENO35" s="541"/>
      <c r="ENP35" s="542"/>
      <c r="ENQ35" s="543"/>
      <c r="ENR35" s="539"/>
      <c r="ENS35" s="537"/>
      <c r="ENT35" s="537"/>
      <c r="ENU35" s="538"/>
      <c r="ENV35" s="539"/>
      <c r="ENW35" s="540"/>
      <c r="ENX35" s="541"/>
      <c r="ENY35" s="542"/>
      <c r="ENZ35" s="543"/>
      <c r="EOA35" s="539"/>
      <c r="EOB35" s="537"/>
      <c r="EOC35" s="537"/>
      <c r="EOD35" s="538"/>
      <c r="EOE35" s="539"/>
      <c r="EOF35" s="540"/>
      <c r="EOG35" s="541"/>
      <c r="EOH35" s="542"/>
      <c r="EOI35" s="543"/>
      <c r="EOJ35" s="539"/>
      <c r="EOK35" s="537"/>
      <c r="EOL35" s="537"/>
      <c r="EOM35" s="538"/>
      <c r="EON35" s="539"/>
      <c r="EOO35" s="540"/>
      <c r="EOP35" s="541"/>
      <c r="EOQ35" s="542"/>
      <c r="EOR35" s="543"/>
      <c r="EOS35" s="539"/>
      <c r="EOT35" s="537"/>
      <c r="EOU35" s="537"/>
      <c r="EOV35" s="538"/>
      <c r="EOW35" s="539"/>
      <c r="EOX35" s="540"/>
      <c r="EOY35" s="541"/>
      <c r="EOZ35" s="542"/>
      <c r="EPA35" s="543"/>
      <c r="EPB35" s="539"/>
      <c r="EPC35" s="537"/>
      <c r="EPD35" s="537"/>
      <c r="EPE35" s="538"/>
      <c r="EPF35" s="539"/>
      <c r="EPG35" s="540"/>
      <c r="EPH35" s="541"/>
      <c r="EPI35" s="542"/>
      <c r="EPJ35" s="543"/>
      <c r="EPK35" s="539"/>
      <c r="EPL35" s="537"/>
      <c r="EPM35" s="537"/>
      <c r="EPN35" s="538"/>
      <c r="EPO35" s="539"/>
      <c r="EPP35" s="540"/>
      <c r="EPQ35" s="541"/>
      <c r="EPR35" s="542"/>
      <c r="EPS35" s="543"/>
      <c r="EPT35" s="539"/>
      <c r="EPU35" s="537"/>
      <c r="EPV35" s="537"/>
      <c r="EPW35" s="538"/>
      <c r="EPX35" s="539"/>
      <c r="EPY35" s="540"/>
      <c r="EPZ35" s="541"/>
      <c r="EQA35" s="542"/>
      <c r="EQB35" s="543"/>
      <c r="EQC35" s="539"/>
      <c r="EQD35" s="537"/>
      <c r="EQE35" s="537"/>
      <c r="EQF35" s="538"/>
      <c r="EQG35" s="539"/>
      <c r="EQH35" s="540"/>
      <c r="EQI35" s="541"/>
      <c r="EQJ35" s="542"/>
      <c r="EQK35" s="543"/>
      <c r="EQL35" s="539"/>
      <c r="EQM35" s="537"/>
      <c r="EQN35" s="537"/>
      <c r="EQO35" s="538"/>
      <c r="EQP35" s="539"/>
      <c r="EQQ35" s="540"/>
      <c r="EQR35" s="541"/>
      <c r="EQS35" s="542"/>
      <c r="EQT35" s="543"/>
      <c r="EQU35" s="539"/>
      <c r="EQV35" s="537"/>
      <c r="EQW35" s="537"/>
      <c r="EQX35" s="538"/>
      <c r="EQY35" s="539"/>
      <c r="EQZ35" s="540"/>
      <c r="ERA35" s="541"/>
      <c r="ERB35" s="542"/>
      <c r="ERC35" s="543"/>
      <c r="ERD35" s="539"/>
      <c r="ERE35" s="537"/>
      <c r="ERF35" s="537"/>
      <c r="ERG35" s="538"/>
      <c r="ERH35" s="539"/>
      <c r="ERI35" s="540"/>
      <c r="ERJ35" s="541"/>
      <c r="ERK35" s="542"/>
      <c r="ERL35" s="543"/>
      <c r="ERM35" s="539"/>
      <c r="ERN35" s="537"/>
      <c r="ERO35" s="537"/>
      <c r="ERP35" s="538"/>
      <c r="ERQ35" s="539"/>
      <c r="ERR35" s="540"/>
      <c r="ERS35" s="541"/>
      <c r="ERT35" s="542"/>
      <c r="ERU35" s="543"/>
      <c r="ERV35" s="539"/>
      <c r="ERW35" s="537"/>
      <c r="ERX35" s="537"/>
      <c r="ERY35" s="538"/>
      <c r="ERZ35" s="539"/>
      <c r="ESA35" s="540"/>
      <c r="ESB35" s="541"/>
      <c r="ESC35" s="542"/>
      <c r="ESD35" s="543"/>
      <c r="ESE35" s="539"/>
      <c r="ESF35" s="537"/>
      <c r="ESG35" s="537"/>
      <c r="ESH35" s="538"/>
      <c r="ESI35" s="539"/>
      <c r="ESJ35" s="540"/>
      <c r="ESK35" s="541"/>
      <c r="ESL35" s="542"/>
      <c r="ESM35" s="543"/>
      <c r="ESN35" s="539"/>
      <c r="ESO35" s="537"/>
      <c r="ESP35" s="537"/>
      <c r="ESQ35" s="538"/>
      <c r="ESR35" s="539"/>
      <c r="ESS35" s="540"/>
      <c r="EST35" s="541"/>
      <c r="ESU35" s="542"/>
      <c r="ESV35" s="543"/>
      <c r="ESW35" s="539"/>
      <c r="ESX35" s="537"/>
      <c r="ESY35" s="537"/>
      <c r="ESZ35" s="538"/>
      <c r="ETA35" s="539"/>
      <c r="ETB35" s="540"/>
      <c r="ETC35" s="541"/>
      <c r="ETD35" s="542"/>
      <c r="ETE35" s="543"/>
      <c r="ETF35" s="539"/>
      <c r="ETG35" s="537"/>
      <c r="ETH35" s="537"/>
      <c r="ETI35" s="538"/>
      <c r="ETJ35" s="539"/>
      <c r="ETK35" s="540"/>
      <c r="ETL35" s="541"/>
      <c r="ETM35" s="542"/>
      <c r="ETN35" s="543"/>
      <c r="ETO35" s="539"/>
      <c r="ETP35" s="537"/>
      <c r="ETQ35" s="537"/>
      <c r="ETR35" s="538"/>
      <c r="ETS35" s="539"/>
      <c r="ETT35" s="540"/>
      <c r="ETU35" s="541"/>
      <c r="ETV35" s="542"/>
      <c r="ETW35" s="543"/>
      <c r="ETX35" s="539"/>
      <c r="ETY35" s="537"/>
      <c r="ETZ35" s="537"/>
      <c r="EUA35" s="538"/>
      <c r="EUB35" s="539"/>
      <c r="EUC35" s="540"/>
      <c r="EUD35" s="541"/>
      <c r="EUE35" s="542"/>
      <c r="EUF35" s="543"/>
      <c r="EUG35" s="539"/>
      <c r="EUH35" s="537"/>
      <c r="EUI35" s="537"/>
      <c r="EUJ35" s="538"/>
      <c r="EUK35" s="539"/>
      <c r="EUL35" s="540"/>
      <c r="EUM35" s="541"/>
      <c r="EUN35" s="542"/>
      <c r="EUO35" s="543"/>
      <c r="EUP35" s="539"/>
      <c r="EUQ35" s="537"/>
      <c r="EUR35" s="537"/>
      <c r="EUS35" s="538"/>
      <c r="EUT35" s="539"/>
      <c r="EUU35" s="540"/>
      <c r="EUV35" s="541"/>
      <c r="EUW35" s="542"/>
      <c r="EUX35" s="543"/>
      <c r="EUY35" s="539"/>
      <c r="EUZ35" s="537"/>
      <c r="EVA35" s="537"/>
      <c r="EVB35" s="538"/>
      <c r="EVC35" s="539"/>
      <c r="EVD35" s="540"/>
      <c r="EVE35" s="541"/>
      <c r="EVF35" s="542"/>
      <c r="EVG35" s="543"/>
      <c r="EVH35" s="539"/>
      <c r="EVI35" s="537"/>
      <c r="EVJ35" s="537"/>
      <c r="EVK35" s="538"/>
      <c r="EVL35" s="539"/>
      <c r="EVM35" s="540"/>
      <c r="EVN35" s="541"/>
      <c r="EVO35" s="542"/>
      <c r="EVP35" s="543"/>
      <c r="EVQ35" s="539"/>
      <c r="EVR35" s="537"/>
      <c r="EVS35" s="537"/>
      <c r="EVT35" s="538"/>
      <c r="EVU35" s="539"/>
      <c r="EVV35" s="540"/>
      <c r="EVW35" s="541"/>
      <c r="EVX35" s="542"/>
      <c r="EVY35" s="543"/>
      <c r="EVZ35" s="539"/>
      <c r="EWA35" s="537"/>
      <c r="EWB35" s="537"/>
      <c r="EWC35" s="538"/>
      <c r="EWD35" s="539"/>
      <c r="EWE35" s="540"/>
      <c r="EWF35" s="541"/>
      <c r="EWG35" s="542"/>
      <c r="EWH35" s="543"/>
      <c r="EWI35" s="539"/>
      <c r="EWJ35" s="537"/>
      <c r="EWK35" s="537"/>
      <c r="EWL35" s="538"/>
      <c r="EWM35" s="539"/>
      <c r="EWN35" s="540"/>
      <c r="EWO35" s="541"/>
      <c r="EWP35" s="542"/>
      <c r="EWQ35" s="543"/>
      <c r="EWR35" s="539"/>
      <c r="EWS35" s="537"/>
      <c r="EWT35" s="537"/>
      <c r="EWU35" s="538"/>
      <c r="EWV35" s="539"/>
      <c r="EWW35" s="540"/>
      <c r="EWX35" s="541"/>
      <c r="EWY35" s="542"/>
      <c r="EWZ35" s="543"/>
      <c r="EXA35" s="539"/>
      <c r="EXB35" s="537"/>
      <c r="EXC35" s="537"/>
      <c r="EXD35" s="538"/>
      <c r="EXE35" s="539"/>
      <c r="EXF35" s="540"/>
      <c r="EXG35" s="541"/>
      <c r="EXH35" s="542"/>
      <c r="EXI35" s="543"/>
      <c r="EXJ35" s="539"/>
      <c r="EXK35" s="537"/>
      <c r="EXL35" s="537"/>
      <c r="EXM35" s="538"/>
      <c r="EXN35" s="539"/>
      <c r="EXO35" s="540"/>
      <c r="EXP35" s="541"/>
      <c r="EXQ35" s="542"/>
      <c r="EXR35" s="543"/>
      <c r="EXS35" s="539"/>
      <c r="EXT35" s="537"/>
      <c r="EXU35" s="537"/>
      <c r="EXV35" s="538"/>
      <c r="EXW35" s="539"/>
      <c r="EXX35" s="540"/>
      <c r="EXY35" s="541"/>
      <c r="EXZ35" s="542"/>
      <c r="EYA35" s="543"/>
      <c r="EYB35" s="539"/>
      <c r="EYC35" s="537"/>
      <c r="EYD35" s="537"/>
      <c r="EYE35" s="538"/>
      <c r="EYF35" s="539"/>
      <c r="EYG35" s="540"/>
      <c r="EYH35" s="541"/>
      <c r="EYI35" s="542"/>
      <c r="EYJ35" s="543"/>
      <c r="EYK35" s="539"/>
      <c r="EYL35" s="537"/>
      <c r="EYM35" s="537"/>
      <c r="EYN35" s="538"/>
      <c r="EYO35" s="539"/>
      <c r="EYP35" s="540"/>
      <c r="EYQ35" s="541"/>
      <c r="EYR35" s="542"/>
      <c r="EYS35" s="543"/>
      <c r="EYT35" s="539"/>
      <c r="EYU35" s="537"/>
      <c r="EYV35" s="537"/>
      <c r="EYW35" s="538"/>
      <c r="EYX35" s="539"/>
      <c r="EYY35" s="540"/>
      <c r="EYZ35" s="541"/>
      <c r="EZA35" s="542"/>
      <c r="EZB35" s="543"/>
      <c r="EZC35" s="539"/>
      <c r="EZD35" s="537"/>
      <c r="EZE35" s="537"/>
      <c r="EZF35" s="538"/>
      <c r="EZG35" s="539"/>
      <c r="EZH35" s="540"/>
      <c r="EZI35" s="541"/>
      <c r="EZJ35" s="542"/>
      <c r="EZK35" s="543"/>
      <c r="EZL35" s="539"/>
      <c r="EZM35" s="537"/>
      <c r="EZN35" s="537"/>
      <c r="EZO35" s="538"/>
      <c r="EZP35" s="539"/>
      <c r="EZQ35" s="540"/>
      <c r="EZR35" s="541"/>
      <c r="EZS35" s="542"/>
      <c r="EZT35" s="543"/>
      <c r="EZU35" s="539"/>
      <c r="EZV35" s="537"/>
      <c r="EZW35" s="537"/>
      <c r="EZX35" s="538"/>
      <c r="EZY35" s="539"/>
      <c r="EZZ35" s="540"/>
      <c r="FAA35" s="541"/>
      <c r="FAB35" s="542"/>
      <c r="FAC35" s="543"/>
      <c r="FAD35" s="539"/>
      <c r="FAE35" s="537"/>
      <c r="FAF35" s="537"/>
      <c r="FAG35" s="538"/>
      <c r="FAH35" s="539"/>
      <c r="FAI35" s="540"/>
      <c r="FAJ35" s="541"/>
      <c r="FAK35" s="542"/>
      <c r="FAL35" s="543"/>
      <c r="FAM35" s="539"/>
      <c r="FAN35" s="537"/>
      <c r="FAO35" s="537"/>
      <c r="FAP35" s="538"/>
      <c r="FAQ35" s="539"/>
      <c r="FAR35" s="540"/>
      <c r="FAS35" s="541"/>
      <c r="FAT35" s="542"/>
      <c r="FAU35" s="543"/>
      <c r="FAV35" s="539"/>
      <c r="FAW35" s="537"/>
      <c r="FAX35" s="537"/>
      <c r="FAY35" s="538"/>
      <c r="FAZ35" s="539"/>
      <c r="FBA35" s="540"/>
      <c r="FBB35" s="541"/>
      <c r="FBC35" s="542"/>
      <c r="FBD35" s="543"/>
      <c r="FBE35" s="539"/>
      <c r="FBF35" s="537"/>
      <c r="FBG35" s="537"/>
      <c r="FBH35" s="538"/>
      <c r="FBI35" s="539"/>
      <c r="FBJ35" s="540"/>
      <c r="FBK35" s="541"/>
      <c r="FBL35" s="542"/>
      <c r="FBM35" s="543"/>
      <c r="FBN35" s="539"/>
      <c r="FBO35" s="537"/>
      <c r="FBP35" s="537"/>
      <c r="FBQ35" s="538"/>
      <c r="FBR35" s="539"/>
      <c r="FBS35" s="540"/>
      <c r="FBT35" s="541"/>
      <c r="FBU35" s="542"/>
      <c r="FBV35" s="543"/>
      <c r="FBW35" s="539"/>
      <c r="FBX35" s="537"/>
      <c r="FBY35" s="537"/>
      <c r="FBZ35" s="538"/>
      <c r="FCA35" s="539"/>
      <c r="FCB35" s="540"/>
      <c r="FCC35" s="541"/>
      <c r="FCD35" s="542"/>
      <c r="FCE35" s="543"/>
      <c r="FCF35" s="539"/>
      <c r="FCG35" s="537"/>
      <c r="FCH35" s="537"/>
      <c r="FCI35" s="538"/>
      <c r="FCJ35" s="539"/>
      <c r="FCK35" s="540"/>
      <c r="FCL35" s="541"/>
      <c r="FCM35" s="542"/>
      <c r="FCN35" s="543"/>
      <c r="FCO35" s="539"/>
      <c r="FCP35" s="537"/>
      <c r="FCQ35" s="537"/>
      <c r="FCR35" s="538"/>
      <c r="FCS35" s="539"/>
      <c r="FCT35" s="540"/>
      <c r="FCU35" s="541"/>
      <c r="FCV35" s="542"/>
      <c r="FCW35" s="543"/>
      <c r="FCX35" s="539"/>
      <c r="FCY35" s="537"/>
      <c r="FCZ35" s="537"/>
      <c r="FDA35" s="538"/>
      <c r="FDB35" s="539"/>
      <c r="FDC35" s="540"/>
      <c r="FDD35" s="541"/>
      <c r="FDE35" s="542"/>
      <c r="FDF35" s="543"/>
      <c r="FDG35" s="539"/>
      <c r="FDH35" s="537"/>
      <c r="FDI35" s="537"/>
      <c r="FDJ35" s="538"/>
      <c r="FDK35" s="539"/>
      <c r="FDL35" s="540"/>
      <c r="FDM35" s="541"/>
      <c r="FDN35" s="542"/>
      <c r="FDO35" s="543"/>
      <c r="FDP35" s="539"/>
      <c r="FDQ35" s="537"/>
      <c r="FDR35" s="537"/>
      <c r="FDS35" s="538"/>
      <c r="FDT35" s="539"/>
      <c r="FDU35" s="540"/>
      <c r="FDV35" s="541"/>
      <c r="FDW35" s="542"/>
      <c r="FDX35" s="543"/>
      <c r="FDY35" s="539"/>
      <c r="FDZ35" s="537"/>
      <c r="FEA35" s="537"/>
      <c r="FEB35" s="538"/>
      <c r="FEC35" s="539"/>
      <c r="FED35" s="540"/>
      <c r="FEE35" s="541"/>
      <c r="FEF35" s="542"/>
      <c r="FEG35" s="543"/>
      <c r="FEH35" s="539"/>
      <c r="FEI35" s="537"/>
      <c r="FEJ35" s="537"/>
      <c r="FEK35" s="538"/>
      <c r="FEL35" s="539"/>
      <c r="FEM35" s="540"/>
      <c r="FEN35" s="541"/>
      <c r="FEO35" s="542"/>
      <c r="FEP35" s="543"/>
      <c r="FEQ35" s="539"/>
      <c r="FER35" s="537"/>
      <c r="FES35" s="537"/>
      <c r="FET35" s="538"/>
      <c r="FEU35" s="539"/>
      <c r="FEV35" s="540"/>
      <c r="FEW35" s="541"/>
      <c r="FEX35" s="542"/>
      <c r="FEY35" s="543"/>
      <c r="FEZ35" s="539"/>
      <c r="FFA35" s="537"/>
      <c r="FFB35" s="537"/>
      <c r="FFC35" s="538"/>
      <c r="FFD35" s="539"/>
      <c r="FFE35" s="540"/>
      <c r="FFF35" s="541"/>
      <c r="FFG35" s="542"/>
      <c r="FFH35" s="543"/>
      <c r="FFI35" s="539"/>
      <c r="FFJ35" s="537"/>
      <c r="FFK35" s="537"/>
      <c r="FFL35" s="538"/>
      <c r="FFM35" s="539"/>
      <c r="FFN35" s="540"/>
      <c r="FFO35" s="541"/>
      <c r="FFP35" s="542"/>
      <c r="FFQ35" s="543"/>
      <c r="FFR35" s="539"/>
      <c r="FFS35" s="537"/>
      <c r="FFT35" s="537"/>
      <c r="FFU35" s="538"/>
      <c r="FFV35" s="539"/>
      <c r="FFW35" s="540"/>
      <c r="FFX35" s="541"/>
      <c r="FFY35" s="542"/>
      <c r="FFZ35" s="543"/>
      <c r="FGA35" s="539"/>
      <c r="FGB35" s="537"/>
      <c r="FGC35" s="537"/>
      <c r="FGD35" s="538"/>
      <c r="FGE35" s="539"/>
      <c r="FGF35" s="540"/>
      <c r="FGG35" s="541"/>
      <c r="FGH35" s="542"/>
      <c r="FGI35" s="543"/>
      <c r="FGJ35" s="539"/>
      <c r="FGK35" s="537"/>
      <c r="FGL35" s="537"/>
      <c r="FGM35" s="538"/>
      <c r="FGN35" s="539"/>
      <c r="FGO35" s="540"/>
      <c r="FGP35" s="541"/>
      <c r="FGQ35" s="542"/>
      <c r="FGR35" s="543"/>
      <c r="FGS35" s="539"/>
      <c r="FGT35" s="537"/>
      <c r="FGU35" s="537"/>
      <c r="FGV35" s="538"/>
      <c r="FGW35" s="539"/>
      <c r="FGX35" s="540"/>
      <c r="FGY35" s="541"/>
      <c r="FGZ35" s="542"/>
      <c r="FHA35" s="543"/>
      <c r="FHB35" s="539"/>
      <c r="FHC35" s="537"/>
      <c r="FHD35" s="537"/>
      <c r="FHE35" s="538"/>
      <c r="FHF35" s="539"/>
      <c r="FHG35" s="540"/>
      <c r="FHH35" s="541"/>
      <c r="FHI35" s="542"/>
      <c r="FHJ35" s="543"/>
      <c r="FHK35" s="539"/>
      <c r="FHL35" s="537"/>
      <c r="FHM35" s="537"/>
      <c r="FHN35" s="538"/>
      <c r="FHO35" s="539"/>
      <c r="FHP35" s="540"/>
      <c r="FHQ35" s="541"/>
      <c r="FHR35" s="542"/>
      <c r="FHS35" s="543"/>
      <c r="FHT35" s="539"/>
      <c r="FHU35" s="537"/>
      <c r="FHV35" s="537"/>
      <c r="FHW35" s="538"/>
      <c r="FHX35" s="539"/>
      <c r="FHY35" s="540"/>
      <c r="FHZ35" s="541"/>
      <c r="FIA35" s="542"/>
      <c r="FIB35" s="543"/>
      <c r="FIC35" s="539"/>
      <c r="FID35" s="537"/>
      <c r="FIE35" s="537"/>
      <c r="FIF35" s="538"/>
      <c r="FIG35" s="539"/>
      <c r="FIH35" s="540"/>
      <c r="FII35" s="541"/>
      <c r="FIJ35" s="542"/>
      <c r="FIK35" s="543"/>
      <c r="FIL35" s="539"/>
      <c r="FIM35" s="537"/>
      <c r="FIN35" s="537"/>
      <c r="FIO35" s="538"/>
      <c r="FIP35" s="539"/>
      <c r="FIQ35" s="540"/>
      <c r="FIR35" s="541"/>
      <c r="FIS35" s="542"/>
      <c r="FIT35" s="543"/>
      <c r="FIU35" s="539"/>
      <c r="FIV35" s="537"/>
      <c r="FIW35" s="537"/>
      <c r="FIX35" s="538"/>
      <c r="FIY35" s="539"/>
      <c r="FIZ35" s="540"/>
      <c r="FJA35" s="541"/>
      <c r="FJB35" s="542"/>
      <c r="FJC35" s="543"/>
      <c r="FJD35" s="539"/>
      <c r="FJE35" s="537"/>
      <c r="FJF35" s="537"/>
      <c r="FJG35" s="538"/>
      <c r="FJH35" s="539"/>
      <c r="FJI35" s="540"/>
      <c r="FJJ35" s="541"/>
      <c r="FJK35" s="542"/>
      <c r="FJL35" s="543"/>
      <c r="FJM35" s="539"/>
      <c r="FJN35" s="537"/>
      <c r="FJO35" s="537"/>
      <c r="FJP35" s="538"/>
      <c r="FJQ35" s="539"/>
      <c r="FJR35" s="540"/>
      <c r="FJS35" s="541"/>
      <c r="FJT35" s="542"/>
      <c r="FJU35" s="543"/>
      <c r="FJV35" s="539"/>
      <c r="FJW35" s="537"/>
      <c r="FJX35" s="537"/>
      <c r="FJY35" s="538"/>
      <c r="FJZ35" s="539"/>
      <c r="FKA35" s="540"/>
      <c r="FKB35" s="541"/>
      <c r="FKC35" s="542"/>
      <c r="FKD35" s="543"/>
      <c r="FKE35" s="539"/>
      <c r="FKF35" s="537"/>
      <c r="FKG35" s="537"/>
      <c r="FKH35" s="538"/>
      <c r="FKI35" s="539"/>
      <c r="FKJ35" s="540"/>
      <c r="FKK35" s="541"/>
      <c r="FKL35" s="542"/>
      <c r="FKM35" s="543"/>
      <c r="FKN35" s="539"/>
      <c r="FKO35" s="537"/>
      <c r="FKP35" s="537"/>
      <c r="FKQ35" s="538"/>
      <c r="FKR35" s="539"/>
      <c r="FKS35" s="540"/>
      <c r="FKT35" s="541"/>
      <c r="FKU35" s="542"/>
      <c r="FKV35" s="543"/>
      <c r="FKW35" s="539"/>
      <c r="FKX35" s="537"/>
      <c r="FKY35" s="537"/>
      <c r="FKZ35" s="538"/>
      <c r="FLA35" s="539"/>
      <c r="FLB35" s="540"/>
      <c r="FLC35" s="541"/>
      <c r="FLD35" s="542"/>
      <c r="FLE35" s="543"/>
      <c r="FLF35" s="539"/>
      <c r="FLG35" s="537"/>
      <c r="FLH35" s="537"/>
      <c r="FLI35" s="538"/>
      <c r="FLJ35" s="539"/>
      <c r="FLK35" s="540"/>
      <c r="FLL35" s="541"/>
      <c r="FLM35" s="542"/>
      <c r="FLN35" s="543"/>
      <c r="FLO35" s="539"/>
      <c r="FLP35" s="537"/>
      <c r="FLQ35" s="537"/>
      <c r="FLR35" s="538"/>
      <c r="FLS35" s="539"/>
      <c r="FLT35" s="540"/>
      <c r="FLU35" s="541"/>
      <c r="FLV35" s="542"/>
      <c r="FLW35" s="543"/>
      <c r="FLX35" s="539"/>
      <c r="FLY35" s="537"/>
      <c r="FLZ35" s="537"/>
      <c r="FMA35" s="538"/>
      <c r="FMB35" s="539"/>
      <c r="FMC35" s="540"/>
      <c r="FMD35" s="541"/>
      <c r="FME35" s="542"/>
      <c r="FMF35" s="543"/>
      <c r="FMG35" s="539"/>
      <c r="FMH35" s="537"/>
      <c r="FMI35" s="537"/>
      <c r="FMJ35" s="538"/>
      <c r="FMK35" s="539"/>
      <c r="FML35" s="540"/>
      <c r="FMM35" s="541"/>
      <c r="FMN35" s="542"/>
      <c r="FMO35" s="543"/>
      <c r="FMP35" s="539"/>
      <c r="FMQ35" s="537"/>
      <c r="FMR35" s="537"/>
      <c r="FMS35" s="538"/>
      <c r="FMT35" s="539"/>
      <c r="FMU35" s="540"/>
      <c r="FMV35" s="541"/>
      <c r="FMW35" s="542"/>
      <c r="FMX35" s="543"/>
      <c r="FMY35" s="539"/>
      <c r="FMZ35" s="537"/>
      <c r="FNA35" s="537"/>
      <c r="FNB35" s="538"/>
      <c r="FNC35" s="539"/>
      <c r="FND35" s="540"/>
      <c r="FNE35" s="541"/>
      <c r="FNF35" s="542"/>
      <c r="FNG35" s="543"/>
      <c r="FNH35" s="539"/>
      <c r="FNI35" s="537"/>
      <c r="FNJ35" s="537"/>
      <c r="FNK35" s="538"/>
      <c r="FNL35" s="539"/>
      <c r="FNM35" s="540"/>
      <c r="FNN35" s="541"/>
      <c r="FNO35" s="542"/>
      <c r="FNP35" s="543"/>
      <c r="FNQ35" s="539"/>
      <c r="FNR35" s="537"/>
      <c r="FNS35" s="537"/>
      <c r="FNT35" s="538"/>
      <c r="FNU35" s="539"/>
      <c r="FNV35" s="540"/>
      <c r="FNW35" s="541"/>
      <c r="FNX35" s="542"/>
      <c r="FNY35" s="543"/>
      <c r="FNZ35" s="539"/>
      <c r="FOA35" s="537"/>
      <c r="FOB35" s="537"/>
      <c r="FOC35" s="538"/>
      <c r="FOD35" s="539"/>
      <c r="FOE35" s="540"/>
      <c r="FOF35" s="541"/>
      <c r="FOG35" s="542"/>
      <c r="FOH35" s="543"/>
      <c r="FOI35" s="539"/>
      <c r="FOJ35" s="537"/>
      <c r="FOK35" s="537"/>
      <c r="FOL35" s="538"/>
      <c r="FOM35" s="539"/>
      <c r="FON35" s="540"/>
      <c r="FOO35" s="541"/>
      <c r="FOP35" s="542"/>
      <c r="FOQ35" s="543"/>
      <c r="FOR35" s="539"/>
      <c r="FOS35" s="537"/>
      <c r="FOT35" s="537"/>
      <c r="FOU35" s="538"/>
      <c r="FOV35" s="539"/>
      <c r="FOW35" s="540"/>
      <c r="FOX35" s="541"/>
      <c r="FOY35" s="542"/>
      <c r="FOZ35" s="543"/>
      <c r="FPA35" s="539"/>
      <c r="FPB35" s="537"/>
      <c r="FPC35" s="537"/>
      <c r="FPD35" s="538"/>
      <c r="FPE35" s="539"/>
      <c r="FPF35" s="540"/>
      <c r="FPG35" s="541"/>
      <c r="FPH35" s="542"/>
      <c r="FPI35" s="543"/>
      <c r="FPJ35" s="539"/>
      <c r="FPK35" s="537"/>
      <c r="FPL35" s="537"/>
      <c r="FPM35" s="538"/>
      <c r="FPN35" s="539"/>
      <c r="FPO35" s="540"/>
      <c r="FPP35" s="541"/>
      <c r="FPQ35" s="542"/>
      <c r="FPR35" s="543"/>
      <c r="FPS35" s="539"/>
      <c r="FPT35" s="537"/>
      <c r="FPU35" s="537"/>
      <c r="FPV35" s="538"/>
      <c r="FPW35" s="539"/>
      <c r="FPX35" s="540"/>
      <c r="FPY35" s="541"/>
      <c r="FPZ35" s="542"/>
      <c r="FQA35" s="543"/>
      <c r="FQB35" s="539"/>
      <c r="FQC35" s="537"/>
      <c r="FQD35" s="537"/>
      <c r="FQE35" s="538"/>
      <c r="FQF35" s="539"/>
      <c r="FQG35" s="540"/>
      <c r="FQH35" s="541"/>
      <c r="FQI35" s="542"/>
      <c r="FQJ35" s="543"/>
      <c r="FQK35" s="539"/>
      <c r="FQL35" s="537"/>
      <c r="FQM35" s="537"/>
      <c r="FQN35" s="538"/>
      <c r="FQO35" s="539"/>
      <c r="FQP35" s="540"/>
      <c r="FQQ35" s="541"/>
      <c r="FQR35" s="542"/>
      <c r="FQS35" s="543"/>
      <c r="FQT35" s="539"/>
      <c r="FQU35" s="537"/>
      <c r="FQV35" s="537"/>
      <c r="FQW35" s="538"/>
      <c r="FQX35" s="539"/>
      <c r="FQY35" s="540"/>
      <c r="FQZ35" s="541"/>
      <c r="FRA35" s="542"/>
      <c r="FRB35" s="543"/>
      <c r="FRC35" s="539"/>
      <c r="FRD35" s="537"/>
      <c r="FRE35" s="537"/>
      <c r="FRF35" s="538"/>
      <c r="FRG35" s="539"/>
      <c r="FRH35" s="540"/>
      <c r="FRI35" s="541"/>
      <c r="FRJ35" s="542"/>
      <c r="FRK35" s="543"/>
      <c r="FRL35" s="539"/>
      <c r="FRM35" s="537"/>
      <c r="FRN35" s="537"/>
      <c r="FRO35" s="538"/>
      <c r="FRP35" s="539"/>
      <c r="FRQ35" s="540"/>
      <c r="FRR35" s="541"/>
      <c r="FRS35" s="542"/>
      <c r="FRT35" s="543"/>
      <c r="FRU35" s="539"/>
      <c r="FRV35" s="537"/>
      <c r="FRW35" s="537"/>
      <c r="FRX35" s="538"/>
      <c r="FRY35" s="539"/>
      <c r="FRZ35" s="540"/>
      <c r="FSA35" s="541"/>
      <c r="FSB35" s="542"/>
      <c r="FSC35" s="543"/>
      <c r="FSD35" s="539"/>
      <c r="FSE35" s="537"/>
      <c r="FSF35" s="537"/>
      <c r="FSG35" s="538"/>
      <c r="FSH35" s="539"/>
      <c r="FSI35" s="540"/>
      <c r="FSJ35" s="541"/>
      <c r="FSK35" s="542"/>
      <c r="FSL35" s="543"/>
      <c r="FSM35" s="539"/>
      <c r="FSN35" s="537"/>
      <c r="FSO35" s="537"/>
      <c r="FSP35" s="538"/>
      <c r="FSQ35" s="539"/>
      <c r="FSR35" s="540"/>
      <c r="FSS35" s="541"/>
      <c r="FST35" s="542"/>
      <c r="FSU35" s="543"/>
      <c r="FSV35" s="539"/>
      <c r="FSW35" s="537"/>
      <c r="FSX35" s="537"/>
      <c r="FSY35" s="538"/>
      <c r="FSZ35" s="539"/>
      <c r="FTA35" s="540"/>
      <c r="FTB35" s="541"/>
      <c r="FTC35" s="542"/>
      <c r="FTD35" s="543"/>
      <c r="FTE35" s="539"/>
      <c r="FTF35" s="537"/>
      <c r="FTG35" s="537"/>
      <c r="FTH35" s="538"/>
      <c r="FTI35" s="539"/>
      <c r="FTJ35" s="540"/>
      <c r="FTK35" s="541"/>
      <c r="FTL35" s="542"/>
      <c r="FTM35" s="543"/>
      <c r="FTN35" s="539"/>
      <c r="FTO35" s="537"/>
      <c r="FTP35" s="537"/>
      <c r="FTQ35" s="538"/>
      <c r="FTR35" s="539"/>
      <c r="FTS35" s="540"/>
      <c r="FTT35" s="541"/>
      <c r="FTU35" s="542"/>
      <c r="FTV35" s="543"/>
      <c r="FTW35" s="539"/>
      <c r="FTX35" s="537"/>
      <c r="FTY35" s="537"/>
      <c r="FTZ35" s="538"/>
      <c r="FUA35" s="539"/>
      <c r="FUB35" s="540"/>
      <c r="FUC35" s="541"/>
      <c r="FUD35" s="542"/>
      <c r="FUE35" s="543"/>
      <c r="FUF35" s="539"/>
      <c r="FUG35" s="537"/>
      <c r="FUH35" s="537"/>
      <c r="FUI35" s="538"/>
      <c r="FUJ35" s="539"/>
      <c r="FUK35" s="540"/>
      <c r="FUL35" s="541"/>
      <c r="FUM35" s="542"/>
      <c r="FUN35" s="543"/>
      <c r="FUO35" s="539"/>
      <c r="FUP35" s="537"/>
      <c r="FUQ35" s="537"/>
      <c r="FUR35" s="538"/>
      <c r="FUS35" s="539"/>
      <c r="FUT35" s="540"/>
      <c r="FUU35" s="541"/>
      <c r="FUV35" s="542"/>
      <c r="FUW35" s="543"/>
      <c r="FUX35" s="539"/>
      <c r="FUY35" s="537"/>
      <c r="FUZ35" s="537"/>
      <c r="FVA35" s="538"/>
      <c r="FVB35" s="539"/>
      <c r="FVC35" s="540"/>
      <c r="FVD35" s="541"/>
      <c r="FVE35" s="542"/>
      <c r="FVF35" s="543"/>
      <c r="FVG35" s="539"/>
      <c r="FVH35" s="537"/>
      <c r="FVI35" s="537"/>
      <c r="FVJ35" s="538"/>
      <c r="FVK35" s="539"/>
      <c r="FVL35" s="540"/>
      <c r="FVM35" s="541"/>
      <c r="FVN35" s="542"/>
      <c r="FVO35" s="543"/>
      <c r="FVP35" s="539"/>
      <c r="FVQ35" s="537"/>
      <c r="FVR35" s="537"/>
      <c r="FVS35" s="538"/>
      <c r="FVT35" s="539"/>
      <c r="FVU35" s="540"/>
      <c r="FVV35" s="541"/>
      <c r="FVW35" s="542"/>
      <c r="FVX35" s="543"/>
      <c r="FVY35" s="539"/>
      <c r="FVZ35" s="537"/>
      <c r="FWA35" s="537"/>
      <c r="FWB35" s="538"/>
      <c r="FWC35" s="539"/>
      <c r="FWD35" s="540"/>
      <c r="FWE35" s="541"/>
      <c r="FWF35" s="542"/>
      <c r="FWG35" s="543"/>
      <c r="FWH35" s="539"/>
      <c r="FWI35" s="537"/>
      <c r="FWJ35" s="537"/>
      <c r="FWK35" s="538"/>
      <c r="FWL35" s="539"/>
      <c r="FWM35" s="540"/>
      <c r="FWN35" s="541"/>
      <c r="FWO35" s="542"/>
      <c r="FWP35" s="543"/>
      <c r="FWQ35" s="539"/>
      <c r="FWR35" s="537"/>
      <c r="FWS35" s="537"/>
      <c r="FWT35" s="538"/>
      <c r="FWU35" s="539"/>
      <c r="FWV35" s="540"/>
      <c r="FWW35" s="541"/>
      <c r="FWX35" s="542"/>
      <c r="FWY35" s="543"/>
      <c r="FWZ35" s="539"/>
      <c r="FXA35" s="537"/>
      <c r="FXB35" s="537"/>
      <c r="FXC35" s="538"/>
      <c r="FXD35" s="539"/>
      <c r="FXE35" s="540"/>
      <c r="FXF35" s="541"/>
      <c r="FXG35" s="542"/>
      <c r="FXH35" s="543"/>
      <c r="FXI35" s="539"/>
      <c r="FXJ35" s="537"/>
      <c r="FXK35" s="537"/>
      <c r="FXL35" s="538"/>
      <c r="FXM35" s="539"/>
      <c r="FXN35" s="540"/>
      <c r="FXO35" s="541"/>
      <c r="FXP35" s="542"/>
      <c r="FXQ35" s="543"/>
      <c r="FXR35" s="539"/>
      <c r="FXS35" s="537"/>
      <c r="FXT35" s="537"/>
      <c r="FXU35" s="538"/>
      <c r="FXV35" s="539"/>
      <c r="FXW35" s="540"/>
      <c r="FXX35" s="541"/>
      <c r="FXY35" s="542"/>
      <c r="FXZ35" s="543"/>
      <c r="FYA35" s="539"/>
      <c r="FYB35" s="537"/>
      <c r="FYC35" s="537"/>
      <c r="FYD35" s="538"/>
      <c r="FYE35" s="539"/>
      <c r="FYF35" s="540"/>
      <c r="FYG35" s="541"/>
      <c r="FYH35" s="542"/>
      <c r="FYI35" s="543"/>
      <c r="FYJ35" s="539"/>
      <c r="FYK35" s="537"/>
      <c r="FYL35" s="537"/>
      <c r="FYM35" s="538"/>
      <c r="FYN35" s="539"/>
      <c r="FYO35" s="540"/>
      <c r="FYP35" s="541"/>
      <c r="FYQ35" s="542"/>
      <c r="FYR35" s="543"/>
      <c r="FYS35" s="539"/>
      <c r="FYT35" s="537"/>
      <c r="FYU35" s="537"/>
      <c r="FYV35" s="538"/>
      <c r="FYW35" s="539"/>
      <c r="FYX35" s="540"/>
      <c r="FYY35" s="541"/>
      <c r="FYZ35" s="542"/>
      <c r="FZA35" s="543"/>
      <c r="FZB35" s="539"/>
      <c r="FZC35" s="537"/>
      <c r="FZD35" s="537"/>
      <c r="FZE35" s="538"/>
      <c r="FZF35" s="539"/>
      <c r="FZG35" s="540"/>
      <c r="FZH35" s="541"/>
      <c r="FZI35" s="542"/>
      <c r="FZJ35" s="543"/>
      <c r="FZK35" s="539"/>
      <c r="FZL35" s="537"/>
      <c r="FZM35" s="537"/>
      <c r="FZN35" s="538"/>
      <c r="FZO35" s="539"/>
      <c r="FZP35" s="540"/>
      <c r="FZQ35" s="541"/>
      <c r="FZR35" s="542"/>
      <c r="FZS35" s="543"/>
      <c r="FZT35" s="539"/>
      <c r="FZU35" s="537"/>
      <c r="FZV35" s="537"/>
      <c r="FZW35" s="538"/>
      <c r="FZX35" s="539"/>
      <c r="FZY35" s="540"/>
      <c r="FZZ35" s="541"/>
      <c r="GAA35" s="542"/>
      <c r="GAB35" s="543"/>
      <c r="GAC35" s="539"/>
      <c r="GAD35" s="537"/>
      <c r="GAE35" s="537"/>
      <c r="GAF35" s="538"/>
      <c r="GAG35" s="539"/>
      <c r="GAH35" s="540"/>
      <c r="GAI35" s="541"/>
      <c r="GAJ35" s="542"/>
      <c r="GAK35" s="543"/>
      <c r="GAL35" s="539"/>
      <c r="GAM35" s="537"/>
      <c r="GAN35" s="537"/>
      <c r="GAO35" s="538"/>
      <c r="GAP35" s="539"/>
      <c r="GAQ35" s="540"/>
      <c r="GAR35" s="541"/>
      <c r="GAS35" s="542"/>
      <c r="GAT35" s="543"/>
      <c r="GAU35" s="539"/>
      <c r="GAV35" s="537"/>
      <c r="GAW35" s="537"/>
      <c r="GAX35" s="538"/>
      <c r="GAY35" s="539"/>
      <c r="GAZ35" s="540"/>
      <c r="GBA35" s="541"/>
      <c r="GBB35" s="542"/>
      <c r="GBC35" s="543"/>
      <c r="GBD35" s="539"/>
      <c r="GBE35" s="537"/>
      <c r="GBF35" s="537"/>
      <c r="GBG35" s="538"/>
      <c r="GBH35" s="539"/>
      <c r="GBI35" s="540"/>
      <c r="GBJ35" s="541"/>
      <c r="GBK35" s="542"/>
      <c r="GBL35" s="543"/>
      <c r="GBM35" s="539"/>
      <c r="GBN35" s="537"/>
      <c r="GBO35" s="537"/>
      <c r="GBP35" s="538"/>
      <c r="GBQ35" s="539"/>
      <c r="GBR35" s="540"/>
      <c r="GBS35" s="541"/>
      <c r="GBT35" s="542"/>
      <c r="GBU35" s="543"/>
      <c r="GBV35" s="539"/>
      <c r="GBW35" s="537"/>
      <c r="GBX35" s="537"/>
      <c r="GBY35" s="538"/>
      <c r="GBZ35" s="539"/>
      <c r="GCA35" s="540"/>
      <c r="GCB35" s="541"/>
      <c r="GCC35" s="542"/>
      <c r="GCD35" s="543"/>
      <c r="GCE35" s="539"/>
      <c r="GCF35" s="537"/>
      <c r="GCG35" s="537"/>
      <c r="GCH35" s="538"/>
      <c r="GCI35" s="539"/>
      <c r="GCJ35" s="540"/>
      <c r="GCK35" s="541"/>
      <c r="GCL35" s="542"/>
      <c r="GCM35" s="543"/>
      <c r="GCN35" s="539"/>
      <c r="GCO35" s="537"/>
      <c r="GCP35" s="537"/>
      <c r="GCQ35" s="538"/>
      <c r="GCR35" s="539"/>
      <c r="GCS35" s="540"/>
      <c r="GCT35" s="541"/>
      <c r="GCU35" s="542"/>
      <c r="GCV35" s="543"/>
      <c r="GCW35" s="539"/>
      <c r="GCX35" s="537"/>
      <c r="GCY35" s="537"/>
      <c r="GCZ35" s="538"/>
      <c r="GDA35" s="539"/>
      <c r="GDB35" s="540"/>
      <c r="GDC35" s="541"/>
      <c r="GDD35" s="542"/>
      <c r="GDE35" s="543"/>
      <c r="GDF35" s="539"/>
      <c r="GDG35" s="537"/>
      <c r="GDH35" s="537"/>
      <c r="GDI35" s="538"/>
      <c r="GDJ35" s="539"/>
      <c r="GDK35" s="540"/>
      <c r="GDL35" s="541"/>
      <c r="GDM35" s="542"/>
      <c r="GDN35" s="543"/>
      <c r="GDO35" s="539"/>
      <c r="GDP35" s="537"/>
      <c r="GDQ35" s="537"/>
      <c r="GDR35" s="538"/>
      <c r="GDS35" s="539"/>
      <c r="GDT35" s="540"/>
      <c r="GDU35" s="541"/>
      <c r="GDV35" s="542"/>
      <c r="GDW35" s="543"/>
      <c r="GDX35" s="539"/>
      <c r="GDY35" s="537"/>
      <c r="GDZ35" s="537"/>
      <c r="GEA35" s="538"/>
      <c r="GEB35" s="539"/>
      <c r="GEC35" s="540"/>
      <c r="GED35" s="541"/>
      <c r="GEE35" s="542"/>
      <c r="GEF35" s="543"/>
      <c r="GEG35" s="539"/>
      <c r="GEH35" s="537"/>
      <c r="GEI35" s="537"/>
      <c r="GEJ35" s="538"/>
      <c r="GEK35" s="539"/>
      <c r="GEL35" s="540"/>
      <c r="GEM35" s="541"/>
      <c r="GEN35" s="542"/>
      <c r="GEO35" s="543"/>
      <c r="GEP35" s="539"/>
      <c r="GEQ35" s="537"/>
      <c r="GER35" s="537"/>
      <c r="GES35" s="538"/>
      <c r="GET35" s="539"/>
      <c r="GEU35" s="540"/>
      <c r="GEV35" s="541"/>
      <c r="GEW35" s="542"/>
      <c r="GEX35" s="543"/>
      <c r="GEY35" s="539"/>
      <c r="GEZ35" s="537"/>
      <c r="GFA35" s="537"/>
      <c r="GFB35" s="538"/>
      <c r="GFC35" s="539"/>
      <c r="GFD35" s="540"/>
      <c r="GFE35" s="541"/>
      <c r="GFF35" s="542"/>
      <c r="GFG35" s="543"/>
      <c r="GFH35" s="539"/>
      <c r="GFI35" s="537"/>
      <c r="GFJ35" s="537"/>
      <c r="GFK35" s="538"/>
      <c r="GFL35" s="539"/>
      <c r="GFM35" s="540"/>
      <c r="GFN35" s="541"/>
      <c r="GFO35" s="542"/>
      <c r="GFP35" s="543"/>
      <c r="GFQ35" s="539"/>
      <c r="GFR35" s="537"/>
      <c r="GFS35" s="537"/>
      <c r="GFT35" s="538"/>
      <c r="GFU35" s="539"/>
      <c r="GFV35" s="540"/>
      <c r="GFW35" s="541"/>
      <c r="GFX35" s="542"/>
      <c r="GFY35" s="543"/>
      <c r="GFZ35" s="539"/>
      <c r="GGA35" s="537"/>
      <c r="GGB35" s="537"/>
      <c r="GGC35" s="538"/>
      <c r="GGD35" s="539"/>
      <c r="GGE35" s="540"/>
      <c r="GGF35" s="541"/>
      <c r="GGG35" s="542"/>
      <c r="GGH35" s="543"/>
      <c r="GGI35" s="539"/>
      <c r="GGJ35" s="537"/>
      <c r="GGK35" s="537"/>
      <c r="GGL35" s="538"/>
      <c r="GGM35" s="539"/>
      <c r="GGN35" s="540"/>
      <c r="GGO35" s="541"/>
      <c r="GGP35" s="542"/>
      <c r="GGQ35" s="543"/>
      <c r="GGR35" s="539"/>
      <c r="GGS35" s="537"/>
      <c r="GGT35" s="537"/>
      <c r="GGU35" s="538"/>
      <c r="GGV35" s="539"/>
      <c r="GGW35" s="540"/>
      <c r="GGX35" s="541"/>
      <c r="GGY35" s="542"/>
      <c r="GGZ35" s="543"/>
      <c r="GHA35" s="539"/>
      <c r="GHB35" s="537"/>
      <c r="GHC35" s="537"/>
      <c r="GHD35" s="538"/>
      <c r="GHE35" s="539"/>
      <c r="GHF35" s="540"/>
      <c r="GHG35" s="541"/>
      <c r="GHH35" s="542"/>
      <c r="GHI35" s="543"/>
      <c r="GHJ35" s="539"/>
      <c r="GHK35" s="537"/>
      <c r="GHL35" s="537"/>
      <c r="GHM35" s="538"/>
      <c r="GHN35" s="539"/>
      <c r="GHO35" s="540"/>
      <c r="GHP35" s="541"/>
      <c r="GHQ35" s="542"/>
      <c r="GHR35" s="543"/>
      <c r="GHS35" s="539"/>
      <c r="GHT35" s="537"/>
      <c r="GHU35" s="537"/>
      <c r="GHV35" s="538"/>
      <c r="GHW35" s="539"/>
      <c r="GHX35" s="540"/>
      <c r="GHY35" s="541"/>
      <c r="GHZ35" s="542"/>
      <c r="GIA35" s="543"/>
      <c r="GIB35" s="539"/>
      <c r="GIC35" s="537"/>
      <c r="GID35" s="537"/>
      <c r="GIE35" s="538"/>
      <c r="GIF35" s="539"/>
      <c r="GIG35" s="540"/>
      <c r="GIH35" s="541"/>
      <c r="GII35" s="542"/>
      <c r="GIJ35" s="543"/>
      <c r="GIK35" s="539"/>
      <c r="GIL35" s="537"/>
      <c r="GIM35" s="537"/>
      <c r="GIN35" s="538"/>
      <c r="GIO35" s="539"/>
      <c r="GIP35" s="540"/>
      <c r="GIQ35" s="541"/>
      <c r="GIR35" s="542"/>
      <c r="GIS35" s="543"/>
      <c r="GIT35" s="539"/>
      <c r="GIU35" s="537"/>
      <c r="GIV35" s="537"/>
      <c r="GIW35" s="538"/>
      <c r="GIX35" s="539"/>
      <c r="GIY35" s="540"/>
      <c r="GIZ35" s="541"/>
      <c r="GJA35" s="542"/>
      <c r="GJB35" s="543"/>
      <c r="GJC35" s="539"/>
      <c r="GJD35" s="537"/>
      <c r="GJE35" s="537"/>
      <c r="GJF35" s="538"/>
      <c r="GJG35" s="539"/>
      <c r="GJH35" s="540"/>
      <c r="GJI35" s="541"/>
      <c r="GJJ35" s="542"/>
      <c r="GJK35" s="543"/>
      <c r="GJL35" s="539"/>
      <c r="GJM35" s="537"/>
      <c r="GJN35" s="537"/>
      <c r="GJO35" s="538"/>
      <c r="GJP35" s="539"/>
      <c r="GJQ35" s="540"/>
      <c r="GJR35" s="541"/>
      <c r="GJS35" s="542"/>
      <c r="GJT35" s="543"/>
      <c r="GJU35" s="539"/>
      <c r="GJV35" s="537"/>
      <c r="GJW35" s="537"/>
      <c r="GJX35" s="538"/>
      <c r="GJY35" s="539"/>
      <c r="GJZ35" s="540"/>
      <c r="GKA35" s="541"/>
      <c r="GKB35" s="542"/>
      <c r="GKC35" s="543"/>
      <c r="GKD35" s="539"/>
      <c r="GKE35" s="537"/>
      <c r="GKF35" s="537"/>
      <c r="GKG35" s="538"/>
      <c r="GKH35" s="539"/>
      <c r="GKI35" s="540"/>
      <c r="GKJ35" s="541"/>
      <c r="GKK35" s="542"/>
      <c r="GKL35" s="543"/>
      <c r="GKM35" s="539"/>
      <c r="GKN35" s="537"/>
      <c r="GKO35" s="537"/>
      <c r="GKP35" s="538"/>
      <c r="GKQ35" s="539"/>
      <c r="GKR35" s="540"/>
      <c r="GKS35" s="541"/>
      <c r="GKT35" s="542"/>
      <c r="GKU35" s="543"/>
      <c r="GKV35" s="539"/>
      <c r="GKW35" s="537"/>
      <c r="GKX35" s="537"/>
      <c r="GKY35" s="538"/>
      <c r="GKZ35" s="539"/>
      <c r="GLA35" s="540"/>
      <c r="GLB35" s="541"/>
      <c r="GLC35" s="542"/>
      <c r="GLD35" s="543"/>
      <c r="GLE35" s="539"/>
      <c r="GLF35" s="537"/>
      <c r="GLG35" s="537"/>
      <c r="GLH35" s="538"/>
      <c r="GLI35" s="539"/>
      <c r="GLJ35" s="540"/>
      <c r="GLK35" s="541"/>
      <c r="GLL35" s="542"/>
      <c r="GLM35" s="543"/>
      <c r="GLN35" s="539"/>
      <c r="GLO35" s="537"/>
      <c r="GLP35" s="537"/>
      <c r="GLQ35" s="538"/>
      <c r="GLR35" s="539"/>
      <c r="GLS35" s="540"/>
      <c r="GLT35" s="541"/>
      <c r="GLU35" s="542"/>
      <c r="GLV35" s="543"/>
      <c r="GLW35" s="539"/>
      <c r="GLX35" s="537"/>
      <c r="GLY35" s="537"/>
      <c r="GLZ35" s="538"/>
      <c r="GMA35" s="539"/>
      <c r="GMB35" s="540"/>
      <c r="GMC35" s="541"/>
      <c r="GMD35" s="542"/>
      <c r="GME35" s="543"/>
      <c r="GMF35" s="539"/>
      <c r="GMG35" s="537"/>
      <c r="GMH35" s="537"/>
      <c r="GMI35" s="538"/>
      <c r="GMJ35" s="539"/>
      <c r="GMK35" s="540"/>
      <c r="GML35" s="541"/>
      <c r="GMM35" s="542"/>
      <c r="GMN35" s="543"/>
      <c r="GMO35" s="539"/>
      <c r="GMP35" s="537"/>
      <c r="GMQ35" s="537"/>
      <c r="GMR35" s="538"/>
      <c r="GMS35" s="539"/>
      <c r="GMT35" s="540"/>
      <c r="GMU35" s="541"/>
      <c r="GMV35" s="542"/>
      <c r="GMW35" s="543"/>
      <c r="GMX35" s="539"/>
      <c r="GMY35" s="537"/>
      <c r="GMZ35" s="537"/>
      <c r="GNA35" s="538"/>
      <c r="GNB35" s="539"/>
      <c r="GNC35" s="540"/>
      <c r="GND35" s="541"/>
      <c r="GNE35" s="542"/>
      <c r="GNF35" s="543"/>
      <c r="GNG35" s="539"/>
      <c r="GNH35" s="537"/>
      <c r="GNI35" s="537"/>
      <c r="GNJ35" s="538"/>
      <c r="GNK35" s="539"/>
      <c r="GNL35" s="540"/>
      <c r="GNM35" s="541"/>
      <c r="GNN35" s="542"/>
      <c r="GNO35" s="543"/>
      <c r="GNP35" s="539"/>
      <c r="GNQ35" s="537"/>
      <c r="GNR35" s="537"/>
      <c r="GNS35" s="538"/>
      <c r="GNT35" s="539"/>
      <c r="GNU35" s="540"/>
      <c r="GNV35" s="541"/>
      <c r="GNW35" s="542"/>
      <c r="GNX35" s="543"/>
      <c r="GNY35" s="539"/>
      <c r="GNZ35" s="537"/>
      <c r="GOA35" s="537"/>
      <c r="GOB35" s="538"/>
      <c r="GOC35" s="539"/>
      <c r="GOD35" s="540"/>
      <c r="GOE35" s="541"/>
      <c r="GOF35" s="542"/>
      <c r="GOG35" s="543"/>
      <c r="GOH35" s="539"/>
      <c r="GOI35" s="537"/>
      <c r="GOJ35" s="537"/>
      <c r="GOK35" s="538"/>
      <c r="GOL35" s="539"/>
      <c r="GOM35" s="540"/>
      <c r="GON35" s="541"/>
      <c r="GOO35" s="542"/>
      <c r="GOP35" s="543"/>
      <c r="GOQ35" s="539"/>
      <c r="GOR35" s="537"/>
      <c r="GOS35" s="537"/>
      <c r="GOT35" s="538"/>
      <c r="GOU35" s="539"/>
      <c r="GOV35" s="540"/>
      <c r="GOW35" s="541"/>
      <c r="GOX35" s="542"/>
      <c r="GOY35" s="543"/>
      <c r="GOZ35" s="539"/>
      <c r="GPA35" s="537"/>
      <c r="GPB35" s="537"/>
      <c r="GPC35" s="538"/>
      <c r="GPD35" s="539"/>
      <c r="GPE35" s="540"/>
      <c r="GPF35" s="541"/>
      <c r="GPG35" s="542"/>
      <c r="GPH35" s="543"/>
      <c r="GPI35" s="539"/>
      <c r="GPJ35" s="537"/>
      <c r="GPK35" s="537"/>
      <c r="GPL35" s="538"/>
      <c r="GPM35" s="539"/>
      <c r="GPN35" s="540"/>
      <c r="GPO35" s="541"/>
      <c r="GPP35" s="542"/>
      <c r="GPQ35" s="543"/>
      <c r="GPR35" s="539"/>
      <c r="GPS35" s="537"/>
      <c r="GPT35" s="537"/>
      <c r="GPU35" s="538"/>
      <c r="GPV35" s="539"/>
      <c r="GPW35" s="540"/>
      <c r="GPX35" s="541"/>
      <c r="GPY35" s="542"/>
      <c r="GPZ35" s="543"/>
      <c r="GQA35" s="539"/>
      <c r="GQB35" s="537"/>
      <c r="GQC35" s="537"/>
      <c r="GQD35" s="538"/>
      <c r="GQE35" s="539"/>
      <c r="GQF35" s="540"/>
      <c r="GQG35" s="541"/>
      <c r="GQH35" s="542"/>
      <c r="GQI35" s="543"/>
      <c r="GQJ35" s="539"/>
      <c r="GQK35" s="537"/>
      <c r="GQL35" s="537"/>
      <c r="GQM35" s="538"/>
      <c r="GQN35" s="539"/>
      <c r="GQO35" s="540"/>
      <c r="GQP35" s="541"/>
      <c r="GQQ35" s="542"/>
      <c r="GQR35" s="543"/>
      <c r="GQS35" s="539"/>
      <c r="GQT35" s="537"/>
      <c r="GQU35" s="537"/>
      <c r="GQV35" s="538"/>
      <c r="GQW35" s="539"/>
      <c r="GQX35" s="540"/>
      <c r="GQY35" s="541"/>
      <c r="GQZ35" s="542"/>
      <c r="GRA35" s="543"/>
      <c r="GRB35" s="539"/>
      <c r="GRC35" s="537"/>
      <c r="GRD35" s="537"/>
      <c r="GRE35" s="538"/>
      <c r="GRF35" s="539"/>
      <c r="GRG35" s="540"/>
      <c r="GRH35" s="541"/>
      <c r="GRI35" s="542"/>
      <c r="GRJ35" s="543"/>
      <c r="GRK35" s="539"/>
      <c r="GRL35" s="537"/>
      <c r="GRM35" s="537"/>
      <c r="GRN35" s="538"/>
      <c r="GRO35" s="539"/>
      <c r="GRP35" s="540"/>
      <c r="GRQ35" s="541"/>
      <c r="GRR35" s="542"/>
      <c r="GRS35" s="543"/>
      <c r="GRT35" s="539"/>
      <c r="GRU35" s="537"/>
      <c r="GRV35" s="537"/>
      <c r="GRW35" s="538"/>
      <c r="GRX35" s="539"/>
      <c r="GRY35" s="540"/>
      <c r="GRZ35" s="541"/>
      <c r="GSA35" s="542"/>
      <c r="GSB35" s="543"/>
      <c r="GSC35" s="539"/>
      <c r="GSD35" s="537"/>
      <c r="GSE35" s="537"/>
      <c r="GSF35" s="538"/>
      <c r="GSG35" s="539"/>
      <c r="GSH35" s="540"/>
      <c r="GSI35" s="541"/>
      <c r="GSJ35" s="542"/>
      <c r="GSK35" s="543"/>
      <c r="GSL35" s="539"/>
      <c r="GSM35" s="537"/>
      <c r="GSN35" s="537"/>
      <c r="GSO35" s="538"/>
      <c r="GSP35" s="539"/>
      <c r="GSQ35" s="540"/>
      <c r="GSR35" s="541"/>
      <c r="GSS35" s="542"/>
      <c r="GST35" s="543"/>
      <c r="GSU35" s="539"/>
      <c r="GSV35" s="537"/>
      <c r="GSW35" s="537"/>
      <c r="GSX35" s="538"/>
      <c r="GSY35" s="539"/>
      <c r="GSZ35" s="540"/>
      <c r="GTA35" s="541"/>
      <c r="GTB35" s="542"/>
      <c r="GTC35" s="543"/>
      <c r="GTD35" s="539"/>
      <c r="GTE35" s="537"/>
      <c r="GTF35" s="537"/>
      <c r="GTG35" s="538"/>
      <c r="GTH35" s="539"/>
      <c r="GTI35" s="540"/>
      <c r="GTJ35" s="541"/>
      <c r="GTK35" s="542"/>
      <c r="GTL35" s="543"/>
      <c r="GTM35" s="539"/>
      <c r="GTN35" s="537"/>
      <c r="GTO35" s="537"/>
      <c r="GTP35" s="538"/>
      <c r="GTQ35" s="539"/>
      <c r="GTR35" s="540"/>
      <c r="GTS35" s="541"/>
      <c r="GTT35" s="542"/>
      <c r="GTU35" s="543"/>
      <c r="GTV35" s="539"/>
      <c r="GTW35" s="537"/>
      <c r="GTX35" s="537"/>
      <c r="GTY35" s="538"/>
      <c r="GTZ35" s="539"/>
      <c r="GUA35" s="540"/>
      <c r="GUB35" s="541"/>
      <c r="GUC35" s="542"/>
      <c r="GUD35" s="543"/>
      <c r="GUE35" s="539"/>
      <c r="GUF35" s="537"/>
      <c r="GUG35" s="537"/>
      <c r="GUH35" s="538"/>
      <c r="GUI35" s="539"/>
      <c r="GUJ35" s="540"/>
      <c r="GUK35" s="541"/>
      <c r="GUL35" s="542"/>
      <c r="GUM35" s="543"/>
      <c r="GUN35" s="539"/>
      <c r="GUO35" s="537"/>
      <c r="GUP35" s="537"/>
      <c r="GUQ35" s="538"/>
      <c r="GUR35" s="539"/>
      <c r="GUS35" s="540"/>
      <c r="GUT35" s="541"/>
      <c r="GUU35" s="542"/>
      <c r="GUV35" s="543"/>
      <c r="GUW35" s="539"/>
      <c r="GUX35" s="537"/>
      <c r="GUY35" s="537"/>
      <c r="GUZ35" s="538"/>
      <c r="GVA35" s="539"/>
      <c r="GVB35" s="540"/>
      <c r="GVC35" s="541"/>
      <c r="GVD35" s="542"/>
      <c r="GVE35" s="543"/>
      <c r="GVF35" s="539"/>
      <c r="GVG35" s="537"/>
      <c r="GVH35" s="537"/>
      <c r="GVI35" s="538"/>
      <c r="GVJ35" s="539"/>
      <c r="GVK35" s="540"/>
      <c r="GVL35" s="541"/>
      <c r="GVM35" s="542"/>
      <c r="GVN35" s="543"/>
      <c r="GVO35" s="539"/>
      <c r="GVP35" s="537"/>
      <c r="GVQ35" s="537"/>
      <c r="GVR35" s="538"/>
      <c r="GVS35" s="539"/>
      <c r="GVT35" s="540"/>
      <c r="GVU35" s="541"/>
      <c r="GVV35" s="542"/>
      <c r="GVW35" s="543"/>
      <c r="GVX35" s="539"/>
      <c r="GVY35" s="537"/>
      <c r="GVZ35" s="537"/>
      <c r="GWA35" s="538"/>
      <c r="GWB35" s="539"/>
      <c r="GWC35" s="540"/>
      <c r="GWD35" s="541"/>
      <c r="GWE35" s="542"/>
      <c r="GWF35" s="543"/>
      <c r="GWG35" s="539"/>
      <c r="GWH35" s="537"/>
      <c r="GWI35" s="537"/>
      <c r="GWJ35" s="538"/>
      <c r="GWK35" s="539"/>
      <c r="GWL35" s="540"/>
      <c r="GWM35" s="541"/>
      <c r="GWN35" s="542"/>
      <c r="GWO35" s="543"/>
      <c r="GWP35" s="539"/>
      <c r="GWQ35" s="537"/>
      <c r="GWR35" s="537"/>
      <c r="GWS35" s="538"/>
      <c r="GWT35" s="539"/>
      <c r="GWU35" s="540"/>
      <c r="GWV35" s="541"/>
      <c r="GWW35" s="542"/>
      <c r="GWX35" s="543"/>
      <c r="GWY35" s="539"/>
      <c r="GWZ35" s="537"/>
      <c r="GXA35" s="537"/>
      <c r="GXB35" s="538"/>
      <c r="GXC35" s="539"/>
      <c r="GXD35" s="540"/>
      <c r="GXE35" s="541"/>
      <c r="GXF35" s="542"/>
      <c r="GXG35" s="543"/>
      <c r="GXH35" s="539"/>
      <c r="GXI35" s="537"/>
      <c r="GXJ35" s="537"/>
      <c r="GXK35" s="538"/>
      <c r="GXL35" s="539"/>
      <c r="GXM35" s="540"/>
      <c r="GXN35" s="541"/>
      <c r="GXO35" s="542"/>
      <c r="GXP35" s="543"/>
      <c r="GXQ35" s="539"/>
      <c r="GXR35" s="537"/>
      <c r="GXS35" s="537"/>
      <c r="GXT35" s="538"/>
      <c r="GXU35" s="539"/>
      <c r="GXV35" s="540"/>
      <c r="GXW35" s="541"/>
      <c r="GXX35" s="542"/>
      <c r="GXY35" s="543"/>
      <c r="GXZ35" s="539"/>
      <c r="GYA35" s="537"/>
      <c r="GYB35" s="537"/>
      <c r="GYC35" s="538"/>
      <c r="GYD35" s="539"/>
      <c r="GYE35" s="540"/>
      <c r="GYF35" s="541"/>
      <c r="GYG35" s="542"/>
      <c r="GYH35" s="543"/>
      <c r="GYI35" s="539"/>
      <c r="GYJ35" s="537"/>
      <c r="GYK35" s="537"/>
      <c r="GYL35" s="538"/>
      <c r="GYM35" s="539"/>
      <c r="GYN35" s="540"/>
      <c r="GYO35" s="541"/>
      <c r="GYP35" s="542"/>
      <c r="GYQ35" s="543"/>
      <c r="GYR35" s="539"/>
      <c r="GYS35" s="537"/>
      <c r="GYT35" s="537"/>
      <c r="GYU35" s="538"/>
      <c r="GYV35" s="539"/>
      <c r="GYW35" s="540"/>
      <c r="GYX35" s="541"/>
      <c r="GYY35" s="542"/>
      <c r="GYZ35" s="543"/>
      <c r="GZA35" s="539"/>
      <c r="GZB35" s="537"/>
      <c r="GZC35" s="537"/>
      <c r="GZD35" s="538"/>
      <c r="GZE35" s="539"/>
      <c r="GZF35" s="540"/>
      <c r="GZG35" s="541"/>
      <c r="GZH35" s="542"/>
      <c r="GZI35" s="543"/>
      <c r="GZJ35" s="539"/>
      <c r="GZK35" s="537"/>
      <c r="GZL35" s="537"/>
      <c r="GZM35" s="538"/>
      <c r="GZN35" s="539"/>
      <c r="GZO35" s="540"/>
      <c r="GZP35" s="541"/>
      <c r="GZQ35" s="542"/>
      <c r="GZR35" s="543"/>
      <c r="GZS35" s="539"/>
      <c r="GZT35" s="537"/>
      <c r="GZU35" s="537"/>
      <c r="GZV35" s="538"/>
      <c r="GZW35" s="539"/>
      <c r="GZX35" s="540"/>
      <c r="GZY35" s="541"/>
      <c r="GZZ35" s="542"/>
      <c r="HAA35" s="543"/>
      <c r="HAB35" s="539"/>
      <c r="HAC35" s="537"/>
      <c r="HAD35" s="537"/>
      <c r="HAE35" s="538"/>
      <c r="HAF35" s="539"/>
      <c r="HAG35" s="540"/>
      <c r="HAH35" s="541"/>
      <c r="HAI35" s="542"/>
      <c r="HAJ35" s="543"/>
      <c r="HAK35" s="539"/>
      <c r="HAL35" s="537"/>
      <c r="HAM35" s="537"/>
      <c r="HAN35" s="538"/>
      <c r="HAO35" s="539"/>
      <c r="HAP35" s="540"/>
      <c r="HAQ35" s="541"/>
      <c r="HAR35" s="542"/>
      <c r="HAS35" s="543"/>
      <c r="HAT35" s="539"/>
      <c r="HAU35" s="537"/>
      <c r="HAV35" s="537"/>
      <c r="HAW35" s="538"/>
      <c r="HAX35" s="539"/>
      <c r="HAY35" s="540"/>
      <c r="HAZ35" s="541"/>
      <c r="HBA35" s="542"/>
      <c r="HBB35" s="543"/>
      <c r="HBC35" s="539"/>
      <c r="HBD35" s="537"/>
      <c r="HBE35" s="537"/>
      <c r="HBF35" s="538"/>
      <c r="HBG35" s="539"/>
      <c r="HBH35" s="540"/>
      <c r="HBI35" s="541"/>
      <c r="HBJ35" s="542"/>
      <c r="HBK35" s="543"/>
      <c r="HBL35" s="539"/>
      <c r="HBM35" s="537"/>
      <c r="HBN35" s="537"/>
      <c r="HBO35" s="538"/>
      <c r="HBP35" s="539"/>
      <c r="HBQ35" s="540"/>
      <c r="HBR35" s="541"/>
      <c r="HBS35" s="542"/>
      <c r="HBT35" s="543"/>
      <c r="HBU35" s="539"/>
      <c r="HBV35" s="537"/>
      <c r="HBW35" s="537"/>
      <c r="HBX35" s="538"/>
      <c r="HBY35" s="539"/>
      <c r="HBZ35" s="540"/>
      <c r="HCA35" s="541"/>
      <c r="HCB35" s="542"/>
      <c r="HCC35" s="543"/>
      <c r="HCD35" s="539"/>
      <c r="HCE35" s="537"/>
      <c r="HCF35" s="537"/>
      <c r="HCG35" s="538"/>
      <c r="HCH35" s="539"/>
      <c r="HCI35" s="540"/>
      <c r="HCJ35" s="541"/>
      <c r="HCK35" s="542"/>
      <c r="HCL35" s="543"/>
      <c r="HCM35" s="539"/>
      <c r="HCN35" s="537"/>
      <c r="HCO35" s="537"/>
      <c r="HCP35" s="538"/>
      <c r="HCQ35" s="539"/>
      <c r="HCR35" s="540"/>
      <c r="HCS35" s="541"/>
      <c r="HCT35" s="542"/>
      <c r="HCU35" s="543"/>
      <c r="HCV35" s="539"/>
      <c r="HCW35" s="537"/>
      <c r="HCX35" s="537"/>
      <c r="HCY35" s="538"/>
      <c r="HCZ35" s="539"/>
      <c r="HDA35" s="540"/>
      <c r="HDB35" s="541"/>
      <c r="HDC35" s="542"/>
      <c r="HDD35" s="543"/>
      <c r="HDE35" s="539"/>
      <c r="HDF35" s="537"/>
      <c r="HDG35" s="537"/>
      <c r="HDH35" s="538"/>
      <c r="HDI35" s="539"/>
      <c r="HDJ35" s="540"/>
      <c r="HDK35" s="541"/>
      <c r="HDL35" s="542"/>
      <c r="HDM35" s="543"/>
      <c r="HDN35" s="539"/>
      <c r="HDO35" s="537"/>
      <c r="HDP35" s="537"/>
      <c r="HDQ35" s="538"/>
      <c r="HDR35" s="539"/>
      <c r="HDS35" s="540"/>
      <c r="HDT35" s="541"/>
      <c r="HDU35" s="542"/>
      <c r="HDV35" s="543"/>
      <c r="HDW35" s="539"/>
      <c r="HDX35" s="537"/>
      <c r="HDY35" s="537"/>
      <c r="HDZ35" s="538"/>
      <c r="HEA35" s="539"/>
      <c r="HEB35" s="540"/>
      <c r="HEC35" s="541"/>
      <c r="HED35" s="542"/>
      <c r="HEE35" s="543"/>
      <c r="HEF35" s="539"/>
      <c r="HEG35" s="537"/>
      <c r="HEH35" s="537"/>
      <c r="HEI35" s="538"/>
      <c r="HEJ35" s="539"/>
      <c r="HEK35" s="540"/>
      <c r="HEL35" s="541"/>
      <c r="HEM35" s="542"/>
      <c r="HEN35" s="543"/>
      <c r="HEO35" s="539"/>
      <c r="HEP35" s="537"/>
      <c r="HEQ35" s="537"/>
      <c r="HER35" s="538"/>
      <c r="HES35" s="539"/>
      <c r="HET35" s="540"/>
      <c r="HEU35" s="541"/>
      <c r="HEV35" s="542"/>
      <c r="HEW35" s="543"/>
      <c r="HEX35" s="539"/>
      <c r="HEY35" s="537"/>
      <c r="HEZ35" s="537"/>
      <c r="HFA35" s="538"/>
      <c r="HFB35" s="539"/>
      <c r="HFC35" s="540"/>
      <c r="HFD35" s="541"/>
      <c r="HFE35" s="542"/>
      <c r="HFF35" s="543"/>
      <c r="HFG35" s="539"/>
      <c r="HFH35" s="537"/>
      <c r="HFI35" s="537"/>
      <c r="HFJ35" s="538"/>
      <c r="HFK35" s="539"/>
      <c r="HFL35" s="540"/>
      <c r="HFM35" s="541"/>
      <c r="HFN35" s="542"/>
      <c r="HFO35" s="543"/>
      <c r="HFP35" s="539"/>
      <c r="HFQ35" s="537"/>
      <c r="HFR35" s="537"/>
      <c r="HFS35" s="538"/>
      <c r="HFT35" s="539"/>
      <c r="HFU35" s="540"/>
      <c r="HFV35" s="541"/>
      <c r="HFW35" s="542"/>
      <c r="HFX35" s="543"/>
      <c r="HFY35" s="539"/>
      <c r="HFZ35" s="537"/>
      <c r="HGA35" s="537"/>
      <c r="HGB35" s="538"/>
      <c r="HGC35" s="539"/>
      <c r="HGD35" s="540"/>
      <c r="HGE35" s="541"/>
      <c r="HGF35" s="542"/>
      <c r="HGG35" s="543"/>
      <c r="HGH35" s="539"/>
      <c r="HGI35" s="537"/>
      <c r="HGJ35" s="537"/>
      <c r="HGK35" s="538"/>
      <c r="HGL35" s="539"/>
      <c r="HGM35" s="540"/>
      <c r="HGN35" s="541"/>
      <c r="HGO35" s="542"/>
      <c r="HGP35" s="543"/>
      <c r="HGQ35" s="539"/>
      <c r="HGR35" s="537"/>
      <c r="HGS35" s="537"/>
      <c r="HGT35" s="538"/>
      <c r="HGU35" s="539"/>
      <c r="HGV35" s="540"/>
      <c r="HGW35" s="541"/>
      <c r="HGX35" s="542"/>
      <c r="HGY35" s="543"/>
      <c r="HGZ35" s="539"/>
      <c r="HHA35" s="537"/>
      <c r="HHB35" s="537"/>
      <c r="HHC35" s="538"/>
      <c r="HHD35" s="539"/>
      <c r="HHE35" s="540"/>
      <c r="HHF35" s="541"/>
      <c r="HHG35" s="542"/>
      <c r="HHH35" s="543"/>
      <c r="HHI35" s="539"/>
      <c r="HHJ35" s="537"/>
      <c r="HHK35" s="537"/>
      <c r="HHL35" s="538"/>
      <c r="HHM35" s="539"/>
      <c r="HHN35" s="540"/>
      <c r="HHO35" s="541"/>
      <c r="HHP35" s="542"/>
      <c r="HHQ35" s="543"/>
      <c r="HHR35" s="539"/>
      <c r="HHS35" s="537"/>
      <c r="HHT35" s="537"/>
      <c r="HHU35" s="538"/>
      <c r="HHV35" s="539"/>
      <c r="HHW35" s="540"/>
      <c r="HHX35" s="541"/>
      <c r="HHY35" s="542"/>
      <c r="HHZ35" s="543"/>
      <c r="HIA35" s="539"/>
      <c r="HIB35" s="537"/>
      <c r="HIC35" s="537"/>
      <c r="HID35" s="538"/>
      <c r="HIE35" s="539"/>
      <c r="HIF35" s="540"/>
      <c r="HIG35" s="541"/>
      <c r="HIH35" s="542"/>
      <c r="HII35" s="543"/>
      <c r="HIJ35" s="539"/>
      <c r="HIK35" s="537"/>
      <c r="HIL35" s="537"/>
      <c r="HIM35" s="538"/>
      <c r="HIN35" s="539"/>
      <c r="HIO35" s="540"/>
      <c r="HIP35" s="541"/>
      <c r="HIQ35" s="542"/>
      <c r="HIR35" s="543"/>
      <c r="HIS35" s="539"/>
      <c r="HIT35" s="537"/>
      <c r="HIU35" s="537"/>
      <c r="HIV35" s="538"/>
      <c r="HIW35" s="539"/>
      <c r="HIX35" s="540"/>
      <c r="HIY35" s="541"/>
      <c r="HIZ35" s="542"/>
      <c r="HJA35" s="543"/>
      <c r="HJB35" s="539"/>
      <c r="HJC35" s="537"/>
      <c r="HJD35" s="537"/>
      <c r="HJE35" s="538"/>
      <c r="HJF35" s="539"/>
      <c r="HJG35" s="540"/>
      <c r="HJH35" s="541"/>
      <c r="HJI35" s="542"/>
      <c r="HJJ35" s="543"/>
      <c r="HJK35" s="539"/>
      <c r="HJL35" s="537"/>
      <c r="HJM35" s="537"/>
      <c r="HJN35" s="538"/>
      <c r="HJO35" s="539"/>
      <c r="HJP35" s="540"/>
      <c r="HJQ35" s="541"/>
      <c r="HJR35" s="542"/>
      <c r="HJS35" s="543"/>
      <c r="HJT35" s="539"/>
      <c r="HJU35" s="537"/>
      <c r="HJV35" s="537"/>
      <c r="HJW35" s="538"/>
      <c r="HJX35" s="539"/>
      <c r="HJY35" s="540"/>
      <c r="HJZ35" s="541"/>
      <c r="HKA35" s="542"/>
      <c r="HKB35" s="543"/>
      <c r="HKC35" s="539"/>
      <c r="HKD35" s="537"/>
      <c r="HKE35" s="537"/>
      <c r="HKF35" s="538"/>
      <c r="HKG35" s="539"/>
      <c r="HKH35" s="540"/>
      <c r="HKI35" s="541"/>
      <c r="HKJ35" s="542"/>
      <c r="HKK35" s="543"/>
      <c r="HKL35" s="539"/>
      <c r="HKM35" s="537"/>
      <c r="HKN35" s="537"/>
      <c r="HKO35" s="538"/>
      <c r="HKP35" s="539"/>
      <c r="HKQ35" s="540"/>
      <c r="HKR35" s="541"/>
      <c r="HKS35" s="542"/>
      <c r="HKT35" s="543"/>
      <c r="HKU35" s="539"/>
      <c r="HKV35" s="537"/>
      <c r="HKW35" s="537"/>
      <c r="HKX35" s="538"/>
      <c r="HKY35" s="539"/>
      <c r="HKZ35" s="540"/>
      <c r="HLA35" s="541"/>
      <c r="HLB35" s="542"/>
      <c r="HLC35" s="543"/>
      <c r="HLD35" s="539"/>
      <c r="HLE35" s="537"/>
      <c r="HLF35" s="537"/>
      <c r="HLG35" s="538"/>
      <c r="HLH35" s="539"/>
      <c r="HLI35" s="540"/>
      <c r="HLJ35" s="541"/>
      <c r="HLK35" s="542"/>
      <c r="HLL35" s="543"/>
      <c r="HLM35" s="539"/>
      <c r="HLN35" s="537"/>
      <c r="HLO35" s="537"/>
      <c r="HLP35" s="538"/>
      <c r="HLQ35" s="539"/>
      <c r="HLR35" s="540"/>
      <c r="HLS35" s="541"/>
      <c r="HLT35" s="542"/>
      <c r="HLU35" s="543"/>
      <c r="HLV35" s="539"/>
      <c r="HLW35" s="537"/>
      <c r="HLX35" s="537"/>
      <c r="HLY35" s="538"/>
      <c r="HLZ35" s="539"/>
      <c r="HMA35" s="540"/>
      <c r="HMB35" s="541"/>
      <c r="HMC35" s="542"/>
      <c r="HMD35" s="543"/>
      <c r="HME35" s="539"/>
      <c r="HMF35" s="537"/>
      <c r="HMG35" s="537"/>
      <c r="HMH35" s="538"/>
      <c r="HMI35" s="539"/>
      <c r="HMJ35" s="540"/>
      <c r="HMK35" s="541"/>
      <c r="HML35" s="542"/>
      <c r="HMM35" s="543"/>
      <c r="HMN35" s="539"/>
      <c r="HMO35" s="537"/>
      <c r="HMP35" s="537"/>
      <c r="HMQ35" s="538"/>
      <c r="HMR35" s="539"/>
      <c r="HMS35" s="540"/>
      <c r="HMT35" s="541"/>
      <c r="HMU35" s="542"/>
      <c r="HMV35" s="543"/>
      <c r="HMW35" s="539"/>
      <c r="HMX35" s="537"/>
      <c r="HMY35" s="537"/>
      <c r="HMZ35" s="538"/>
      <c r="HNA35" s="539"/>
      <c r="HNB35" s="540"/>
      <c r="HNC35" s="541"/>
      <c r="HND35" s="542"/>
      <c r="HNE35" s="543"/>
      <c r="HNF35" s="539"/>
      <c r="HNG35" s="537"/>
      <c r="HNH35" s="537"/>
      <c r="HNI35" s="538"/>
      <c r="HNJ35" s="539"/>
      <c r="HNK35" s="540"/>
      <c r="HNL35" s="541"/>
      <c r="HNM35" s="542"/>
      <c r="HNN35" s="543"/>
      <c r="HNO35" s="539"/>
      <c r="HNP35" s="537"/>
      <c r="HNQ35" s="537"/>
      <c r="HNR35" s="538"/>
      <c r="HNS35" s="539"/>
      <c r="HNT35" s="540"/>
      <c r="HNU35" s="541"/>
      <c r="HNV35" s="542"/>
      <c r="HNW35" s="543"/>
      <c r="HNX35" s="539"/>
      <c r="HNY35" s="537"/>
      <c r="HNZ35" s="537"/>
      <c r="HOA35" s="538"/>
      <c r="HOB35" s="539"/>
      <c r="HOC35" s="540"/>
      <c r="HOD35" s="541"/>
      <c r="HOE35" s="542"/>
      <c r="HOF35" s="543"/>
      <c r="HOG35" s="539"/>
      <c r="HOH35" s="537"/>
      <c r="HOI35" s="537"/>
      <c r="HOJ35" s="538"/>
      <c r="HOK35" s="539"/>
      <c r="HOL35" s="540"/>
      <c r="HOM35" s="541"/>
      <c r="HON35" s="542"/>
      <c r="HOO35" s="543"/>
      <c r="HOP35" s="539"/>
      <c r="HOQ35" s="537"/>
      <c r="HOR35" s="537"/>
      <c r="HOS35" s="538"/>
      <c r="HOT35" s="539"/>
      <c r="HOU35" s="540"/>
      <c r="HOV35" s="541"/>
      <c r="HOW35" s="542"/>
      <c r="HOX35" s="543"/>
      <c r="HOY35" s="539"/>
      <c r="HOZ35" s="537"/>
      <c r="HPA35" s="537"/>
      <c r="HPB35" s="538"/>
      <c r="HPC35" s="539"/>
      <c r="HPD35" s="540"/>
      <c r="HPE35" s="541"/>
      <c r="HPF35" s="542"/>
      <c r="HPG35" s="543"/>
      <c r="HPH35" s="539"/>
      <c r="HPI35" s="537"/>
      <c r="HPJ35" s="537"/>
      <c r="HPK35" s="538"/>
      <c r="HPL35" s="539"/>
      <c r="HPM35" s="540"/>
      <c r="HPN35" s="541"/>
      <c r="HPO35" s="542"/>
      <c r="HPP35" s="543"/>
      <c r="HPQ35" s="539"/>
      <c r="HPR35" s="537"/>
      <c r="HPS35" s="537"/>
      <c r="HPT35" s="538"/>
      <c r="HPU35" s="539"/>
      <c r="HPV35" s="540"/>
      <c r="HPW35" s="541"/>
      <c r="HPX35" s="542"/>
      <c r="HPY35" s="543"/>
      <c r="HPZ35" s="539"/>
      <c r="HQA35" s="537"/>
      <c r="HQB35" s="537"/>
      <c r="HQC35" s="538"/>
      <c r="HQD35" s="539"/>
      <c r="HQE35" s="540"/>
      <c r="HQF35" s="541"/>
      <c r="HQG35" s="542"/>
      <c r="HQH35" s="543"/>
      <c r="HQI35" s="539"/>
      <c r="HQJ35" s="537"/>
      <c r="HQK35" s="537"/>
      <c r="HQL35" s="538"/>
      <c r="HQM35" s="539"/>
      <c r="HQN35" s="540"/>
      <c r="HQO35" s="541"/>
      <c r="HQP35" s="542"/>
      <c r="HQQ35" s="543"/>
      <c r="HQR35" s="539"/>
      <c r="HQS35" s="537"/>
      <c r="HQT35" s="537"/>
      <c r="HQU35" s="538"/>
      <c r="HQV35" s="539"/>
      <c r="HQW35" s="540"/>
      <c r="HQX35" s="541"/>
      <c r="HQY35" s="542"/>
      <c r="HQZ35" s="543"/>
      <c r="HRA35" s="539"/>
      <c r="HRB35" s="537"/>
      <c r="HRC35" s="537"/>
      <c r="HRD35" s="538"/>
      <c r="HRE35" s="539"/>
      <c r="HRF35" s="540"/>
      <c r="HRG35" s="541"/>
      <c r="HRH35" s="542"/>
      <c r="HRI35" s="543"/>
      <c r="HRJ35" s="539"/>
      <c r="HRK35" s="537"/>
      <c r="HRL35" s="537"/>
      <c r="HRM35" s="538"/>
      <c r="HRN35" s="539"/>
      <c r="HRO35" s="540"/>
      <c r="HRP35" s="541"/>
      <c r="HRQ35" s="542"/>
      <c r="HRR35" s="543"/>
      <c r="HRS35" s="539"/>
      <c r="HRT35" s="537"/>
      <c r="HRU35" s="537"/>
      <c r="HRV35" s="538"/>
      <c r="HRW35" s="539"/>
      <c r="HRX35" s="540"/>
      <c r="HRY35" s="541"/>
      <c r="HRZ35" s="542"/>
      <c r="HSA35" s="543"/>
      <c r="HSB35" s="539"/>
      <c r="HSC35" s="537"/>
      <c r="HSD35" s="537"/>
      <c r="HSE35" s="538"/>
      <c r="HSF35" s="539"/>
      <c r="HSG35" s="540"/>
      <c r="HSH35" s="541"/>
      <c r="HSI35" s="542"/>
      <c r="HSJ35" s="543"/>
      <c r="HSK35" s="539"/>
      <c r="HSL35" s="537"/>
      <c r="HSM35" s="537"/>
      <c r="HSN35" s="538"/>
      <c r="HSO35" s="539"/>
      <c r="HSP35" s="540"/>
      <c r="HSQ35" s="541"/>
      <c r="HSR35" s="542"/>
      <c r="HSS35" s="543"/>
      <c r="HST35" s="539"/>
      <c r="HSU35" s="537"/>
      <c r="HSV35" s="537"/>
      <c r="HSW35" s="538"/>
      <c r="HSX35" s="539"/>
      <c r="HSY35" s="540"/>
      <c r="HSZ35" s="541"/>
      <c r="HTA35" s="542"/>
      <c r="HTB35" s="543"/>
      <c r="HTC35" s="539"/>
      <c r="HTD35" s="537"/>
      <c r="HTE35" s="537"/>
      <c r="HTF35" s="538"/>
      <c r="HTG35" s="539"/>
      <c r="HTH35" s="540"/>
      <c r="HTI35" s="541"/>
      <c r="HTJ35" s="542"/>
      <c r="HTK35" s="543"/>
      <c r="HTL35" s="539"/>
      <c r="HTM35" s="537"/>
      <c r="HTN35" s="537"/>
      <c r="HTO35" s="538"/>
      <c r="HTP35" s="539"/>
      <c r="HTQ35" s="540"/>
      <c r="HTR35" s="541"/>
      <c r="HTS35" s="542"/>
      <c r="HTT35" s="543"/>
      <c r="HTU35" s="539"/>
      <c r="HTV35" s="537"/>
      <c r="HTW35" s="537"/>
      <c r="HTX35" s="538"/>
      <c r="HTY35" s="539"/>
      <c r="HTZ35" s="540"/>
      <c r="HUA35" s="541"/>
      <c r="HUB35" s="542"/>
      <c r="HUC35" s="543"/>
      <c r="HUD35" s="539"/>
      <c r="HUE35" s="537"/>
      <c r="HUF35" s="537"/>
      <c r="HUG35" s="538"/>
      <c r="HUH35" s="539"/>
      <c r="HUI35" s="540"/>
      <c r="HUJ35" s="541"/>
      <c r="HUK35" s="542"/>
      <c r="HUL35" s="543"/>
      <c r="HUM35" s="539"/>
      <c r="HUN35" s="537"/>
      <c r="HUO35" s="537"/>
      <c r="HUP35" s="538"/>
      <c r="HUQ35" s="539"/>
      <c r="HUR35" s="540"/>
      <c r="HUS35" s="541"/>
      <c r="HUT35" s="542"/>
      <c r="HUU35" s="543"/>
      <c r="HUV35" s="539"/>
      <c r="HUW35" s="537"/>
      <c r="HUX35" s="537"/>
      <c r="HUY35" s="538"/>
      <c r="HUZ35" s="539"/>
      <c r="HVA35" s="540"/>
      <c r="HVB35" s="541"/>
      <c r="HVC35" s="542"/>
      <c r="HVD35" s="543"/>
      <c r="HVE35" s="539"/>
      <c r="HVF35" s="537"/>
      <c r="HVG35" s="537"/>
      <c r="HVH35" s="538"/>
      <c r="HVI35" s="539"/>
      <c r="HVJ35" s="540"/>
      <c r="HVK35" s="541"/>
      <c r="HVL35" s="542"/>
      <c r="HVM35" s="543"/>
      <c r="HVN35" s="539"/>
      <c r="HVO35" s="537"/>
      <c r="HVP35" s="537"/>
      <c r="HVQ35" s="538"/>
      <c r="HVR35" s="539"/>
      <c r="HVS35" s="540"/>
      <c r="HVT35" s="541"/>
      <c r="HVU35" s="542"/>
      <c r="HVV35" s="543"/>
      <c r="HVW35" s="539"/>
      <c r="HVX35" s="537"/>
      <c r="HVY35" s="537"/>
      <c r="HVZ35" s="538"/>
      <c r="HWA35" s="539"/>
      <c r="HWB35" s="540"/>
      <c r="HWC35" s="541"/>
      <c r="HWD35" s="542"/>
      <c r="HWE35" s="543"/>
      <c r="HWF35" s="539"/>
      <c r="HWG35" s="537"/>
      <c r="HWH35" s="537"/>
      <c r="HWI35" s="538"/>
      <c r="HWJ35" s="539"/>
      <c r="HWK35" s="540"/>
      <c r="HWL35" s="541"/>
      <c r="HWM35" s="542"/>
      <c r="HWN35" s="543"/>
      <c r="HWO35" s="539"/>
      <c r="HWP35" s="537"/>
      <c r="HWQ35" s="537"/>
      <c r="HWR35" s="538"/>
      <c r="HWS35" s="539"/>
      <c r="HWT35" s="540"/>
      <c r="HWU35" s="541"/>
      <c r="HWV35" s="542"/>
      <c r="HWW35" s="543"/>
      <c r="HWX35" s="539"/>
      <c r="HWY35" s="537"/>
      <c r="HWZ35" s="537"/>
      <c r="HXA35" s="538"/>
      <c r="HXB35" s="539"/>
      <c r="HXC35" s="540"/>
      <c r="HXD35" s="541"/>
      <c r="HXE35" s="542"/>
      <c r="HXF35" s="543"/>
      <c r="HXG35" s="539"/>
      <c r="HXH35" s="537"/>
      <c r="HXI35" s="537"/>
      <c r="HXJ35" s="538"/>
      <c r="HXK35" s="539"/>
      <c r="HXL35" s="540"/>
      <c r="HXM35" s="541"/>
      <c r="HXN35" s="542"/>
      <c r="HXO35" s="543"/>
      <c r="HXP35" s="539"/>
      <c r="HXQ35" s="537"/>
      <c r="HXR35" s="537"/>
      <c r="HXS35" s="538"/>
      <c r="HXT35" s="539"/>
      <c r="HXU35" s="540"/>
      <c r="HXV35" s="541"/>
      <c r="HXW35" s="542"/>
      <c r="HXX35" s="543"/>
      <c r="HXY35" s="539"/>
      <c r="HXZ35" s="537"/>
      <c r="HYA35" s="537"/>
      <c r="HYB35" s="538"/>
      <c r="HYC35" s="539"/>
      <c r="HYD35" s="540"/>
      <c r="HYE35" s="541"/>
      <c r="HYF35" s="542"/>
      <c r="HYG35" s="543"/>
      <c r="HYH35" s="539"/>
      <c r="HYI35" s="537"/>
      <c r="HYJ35" s="537"/>
      <c r="HYK35" s="538"/>
      <c r="HYL35" s="539"/>
      <c r="HYM35" s="540"/>
      <c r="HYN35" s="541"/>
      <c r="HYO35" s="542"/>
      <c r="HYP35" s="543"/>
      <c r="HYQ35" s="539"/>
      <c r="HYR35" s="537"/>
      <c r="HYS35" s="537"/>
      <c r="HYT35" s="538"/>
      <c r="HYU35" s="539"/>
      <c r="HYV35" s="540"/>
      <c r="HYW35" s="541"/>
      <c r="HYX35" s="542"/>
      <c r="HYY35" s="543"/>
      <c r="HYZ35" s="539"/>
      <c r="HZA35" s="537"/>
      <c r="HZB35" s="537"/>
      <c r="HZC35" s="538"/>
      <c r="HZD35" s="539"/>
      <c r="HZE35" s="540"/>
      <c r="HZF35" s="541"/>
      <c r="HZG35" s="542"/>
      <c r="HZH35" s="543"/>
      <c r="HZI35" s="539"/>
      <c r="HZJ35" s="537"/>
      <c r="HZK35" s="537"/>
      <c r="HZL35" s="538"/>
      <c r="HZM35" s="539"/>
      <c r="HZN35" s="540"/>
      <c r="HZO35" s="541"/>
      <c r="HZP35" s="542"/>
      <c r="HZQ35" s="543"/>
      <c r="HZR35" s="539"/>
      <c r="HZS35" s="537"/>
      <c r="HZT35" s="537"/>
      <c r="HZU35" s="538"/>
      <c r="HZV35" s="539"/>
      <c r="HZW35" s="540"/>
      <c r="HZX35" s="541"/>
      <c r="HZY35" s="542"/>
      <c r="HZZ35" s="543"/>
      <c r="IAA35" s="539"/>
      <c r="IAB35" s="537"/>
      <c r="IAC35" s="537"/>
      <c r="IAD35" s="538"/>
      <c r="IAE35" s="539"/>
      <c r="IAF35" s="540"/>
      <c r="IAG35" s="541"/>
      <c r="IAH35" s="542"/>
      <c r="IAI35" s="543"/>
      <c r="IAJ35" s="539"/>
      <c r="IAK35" s="537"/>
      <c r="IAL35" s="537"/>
      <c r="IAM35" s="538"/>
      <c r="IAN35" s="539"/>
      <c r="IAO35" s="540"/>
      <c r="IAP35" s="541"/>
      <c r="IAQ35" s="542"/>
      <c r="IAR35" s="543"/>
      <c r="IAS35" s="539"/>
      <c r="IAT35" s="537"/>
      <c r="IAU35" s="537"/>
      <c r="IAV35" s="538"/>
      <c r="IAW35" s="539"/>
      <c r="IAX35" s="540"/>
      <c r="IAY35" s="541"/>
      <c r="IAZ35" s="542"/>
      <c r="IBA35" s="543"/>
      <c r="IBB35" s="539"/>
      <c r="IBC35" s="537"/>
      <c r="IBD35" s="537"/>
      <c r="IBE35" s="538"/>
      <c r="IBF35" s="539"/>
      <c r="IBG35" s="540"/>
      <c r="IBH35" s="541"/>
      <c r="IBI35" s="542"/>
      <c r="IBJ35" s="543"/>
      <c r="IBK35" s="539"/>
      <c r="IBL35" s="537"/>
      <c r="IBM35" s="537"/>
      <c r="IBN35" s="538"/>
      <c r="IBO35" s="539"/>
      <c r="IBP35" s="540"/>
      <c r="IBQ35" s="541"/>
      <c r="IBR35" s="542"/>
      <c r="IBS35" s="543"/>
      <c r="IBT35" s="539"/>
      <c r="IBU35" s="537"/>
      <c r="IBV35" s="537"/>
      <c r="IBW35" s="538"/>
      <c r="IBX35" s="539"/>
      <c r="IBY35" s="540"/>
      <c r="IBZ35" s="541"/>
      <c r="ICA35" s="542"/>
      <c r="ICB35" s="543"/>
      <c r="ICC35" s="539"/>
      <c r="ICD35" s="537"/>
      <c r="ICE35" s="537"/>
      <c r="ICF35" s="538"/>
      <c r="ICG35" s="539"/>
      <c r="ICH35" s="540"/>
      <c r="ICI35" s="541"/>
      <c r="ICJ35" s="542"/>
      <c r="ICK35" s="543"/>
      <c r="ICL35" s="539"/>
      <c r="ICM35" s="537"/>
      <c r="ICN35" s="537"/>
      <c r="ICO35" s="538"/>
      <c r="ICP35" s="539"/>
      <c r="ICQ35" s="540"/>
      <c r="ICR35" s="541"/>
      <c r="ICS35" s="542"/>
      <c r="ICT35" s="543"/>
      <c r="ICU35" s="539"/>
      <c r="ICV35" s="537"/>
      <c r="ICW35" s="537"/>
      <c r="ICX35" s="538"/>
      <c r="ICY35" s="539"/>
      <c r="ICZ35" s="540"/>
      <c r="IDA35" s="541"/>
      <c r="IDB35" s="542"/>
      <c r="IDC35" s="543"/>
      <c r="IDD35" s="539"/>
      <c r="IDE35" s="537"/>
      <c r="IDF35" s="537"/>
      <c r="IDG35" s="538"/>
      <c r="IDH35" s="539"/>
      <c r="IDI35" s="540"/>
      <c r="IDJ35" s="541"/>
      <c r="IDK35" s="542"/>
      <c r="IDL35" s="543"/>
      <c r="IDM35" s="539"/>
      <c r="IDN35" s="537"/>
      <c r="IDO35" s="537"/>
      <c r="IDP35" s="538"/>
      <c r="IDQ35" s="539"/>
      <c r="IDR35" s="540"/>
      <c r="IDS35" s="541"/>
      <c r="IDT35" s="542"/>
      <c r="IDU35" s="543"/>
      <c r="IDV35" s="539"/>
      <c r="IDW35" s="537"/>
      <c r="IDX35" s="537"/>
      <c r="IDY35" s="538"/>
      <c r="IDZ35" s="539"/>
      <c r="IEA35" s="540"/>
      <c r="IEB35" s="541"/>
      <c r="IEC35" s="542"/>
      <c r="IED35" s="543"/>
      <c r="IEE35" s="539"/>
      <c r="IEF35" s="537"/>
      <c r="IEG35" s="537"/>
      <c r="IEH35" s="538"/>
      <c r="IEI35" s="539"/>
      <c r="IEJ35" s="540"/>
      <c r="IEK35" s="541"/>
      <c r="IEL35" s="542"/>
      <c r="IEM35" s="543"/>
      <c r="IEN35" s="539"/>
      <c r="IEO35" s="537"/>
      <c r="IEP35" s="537"/>
      <c r="IEQ35" s="538"/>
      <c r="IER35" s="539"/>
      <c r="IES35" s="540"/>
      <c r="IET35" s="541"/>
      <c r="IEU35" s="542"/>
      <c r="IEV35" s="543"/>
      <c r="IEW35" s="539"/>
      <c r="IEX35" s="537"/>
      <c r="IEY35" s="537"/>
      <c r="IEZ35" s="538"/>
      <c r="IFA35" s="539"/>
      <c r="IFB35" s="540"/>
      <c r="IFC35" s="541"/>
      <c r="IFD35" s="542"/>
      <c r="IFE35" s="543"/>
      <c r="IFF35" s="539"/>
      <c r="IFG35" s="537"/>
      <c r="IFH35" s="537"/>
      <c r="IFI35" s="538"/>
      <c r="IFJ35" s="539"/>
      <c r="IFK35" s="540"/>
      <c r="IFL35" s="541"/>
      <c r="IFM35" s="542"/>
      <c r="IFN35" s="543"/>
      <c r="IFO35" s="539"/>
      <c r="IFP35" s="537"/>
      <c r="IFQ35" s="537"/>
      <c r="IFR35" s="538"/>
      <c r="IFS35" s="539"/>
      <c r="IFT35" s="540"/>
      <c r="IFU35" s="541"/>
      <c r="IFV35" s="542"/>
      <c r="IFW35" s="543"/>
      <c r="IFX35" s="539"/>
      <c r="IFY35" s="537"/>
      <c r="IFZ35" s="537"/>
      <c r="IGA35" s="538"/>
      <c r="IGB35" s="539"/>
      <c r="IGC35" s="540"/>
      <c r="IGD35" s="541"/>
      <c r="IGE35" s="542"/>
      <c r="IGF35" s="543"/>
      <c r="IGG35" s="539"/>
      <c r="IGH35" s="537"/>
      <c r="IGI35" s="537"/>
      <c r="IGJ35" s="538"/>
      <c r="IGK35" s="539"/>
      <c r="IGL35" s="540"/>
      <c r="IGM35" s="541"/>
      <c r="IGN35" s="542"/>
      <c r="IGO35" s="543"/>
      <c r="IGP35" s="539"/>
      <c r="IGQ35" s="537"/>
      <c r="IGR35" s="537"/>
      <c r="IGS35" s="538"/>
      <c r="IGT35" s="539"/>
      <c r="IGU35" s="540"/>
      <c r="IGV35" s="541"/>
      <c r="IGW35" s="542"/>
      <c r="IGX35" s="543"/>
      <c r="IGY35" s="539"/>
      <c r="IGZ35" s="537"/>
      <c r="IHA35" s="537"/>
      <c r="IHB35" s="538"/>
      <c r="IHC35" s="539"/>
      <c r="IHD35" s="540"/>
      <c r="IHE35" s="541"/>
      <c r="IHF35" s="542"/>
      <c r="IHG35" s="543"/>
      <c r="IHH35" s="539"/>
      <c r="IHI35" s="537"/>
      <c r="IHJ35" s="537"/>
      <c r="IHK35" s="538"/>
      <c r="IHL35" s="539"/>
      <c r="IHM35" s="540"/>
      <c r="IHN35" s="541"/>
      <c r="IHO35" s="542"/>
      <c r="IHP35" s="543"/>
      <c r="IHQ35" s="539"/>
      <c r="IHR35" s="537"/>
      <c r="IHS35" s="537"/>
      <c r="IHT35" s="538"/>
      <c r="IHU35" s="539"/>
      <c r="IHV35" s="540"/>
      <c r="IHW35" s="541"/>
      <c r="IHX35" s="542"/>
      <c r="IHY35" s="543"/>
      <c r="IHZ35" s="539"/>
      <c r="IIA35" s="537"/>
      <c r="IIB35" s="537"/>
      <c r="IIC35" s="538"/>
      <c r="IID35" s="539"/>
      <c r="IIE35" s="540"/>
      <c r="IIF35" s="541"/>
      <c r="IIG35" s="542"/>
      <c r="IIH35" s="543"/>
      <c r="III35" s="539"/>
      <c r="IIJ35" s="537"/>
      <c r="IIK35" s="537"/>
      <c r="IIL35" s="538"/>
      <c r="IIM35" s="539"/>
      <c r="IIN35" s="540"/>
      <c r="IIO35" s="541"/>
      <c r="IIP35" s="542"/>
      <c r="IIQ35" s="543"/>
      <c r="IIR35" s="539"/>
      <c r="IIS35" s="537"/>
      <c r="IIT35" s="537"/>
      <c r="IIU35" s="538"/>
      <c r="IIV35" s="539"/>
      <c r="IIW35" s="540"/>
      <c r="IIX35" s="541"/>
      <c r="IIY35" s="542"/>
      <c r="IIZ35" s="543"/>
      <c r="IJA35" s="539"/>
      <c r="IJB35" s="537"/>
      <c r="IJC35" s="537"/>
      <c r="IJD35" s="538"/>
      <c r="IJE35" s="539"/>
      <c r="IJF35" s="540"/>
      <c r="IJG35" s="541"/>
      <c r="IJH35" s="542"/>
      <c r="IJI35" s="543"/>
      <c r="IJJ35" s="539"/>
      <c r="IJK35" s="537"/>
      <c r="IJL35" s="537"/>
      <c r="IJM35" s="538"/>
      <c r="IJN35" s="539"/>
      <c r="IJO35" s="540"/>
      <c r="IJP35" s="541"/>
      <c r="IJQ35" s="542"/>
      <c r="IJR35" s="543"/>
      <c r="IJS35" s="539"/>
      <c r="IJT35" s="537"/>
      <c r="IJU35" s="537"/>
      <c r="IJV35" s="538"/>
      <c r="IJW35" s="539"/>
      <c r="IJX35" s="540"/>
      <c r="IJY35" s="541"/>
      <c r="IJZ35" s="542"/>
      <c r="IKA35" s="543"/>
      <c r="IKB35" s="539"/>
      <c r="IKC35" s="537"/>
      <c r="IKD35" s="537"/>
      <c r="IKE35" s="538"/>
      <c r="IKF35" s="539"/>
      <c r="IKG35" s="540"/>
      <c r="IKH35" s="541"/>
      <c r="IKI35" s="542"/>
      <c r="IKJ35" s="543"/>
      <c r="IKK35" s="539"/>
      <c r="IKL35" s="537"/>
      <c r="IKM35" s="537"/>
      <c r="IKN35" s="538"/>
      <c r="IKO35" s="539"/>
      <c r="IKP35" s="540"/>
      <c r="IKQ35" s="541"/>
      <c r="IKR35" s="542"/>
      <c r="IKS35" s="543"/>
      <c r="IKT35" s="539"/>
      <c r="IKU35" s="537"/>
      <c r="IKV35" s="537"/>
      <c r="IKW35" s="538"/>
      <c r="IKX35" s="539"/>
      <c r="IKY35" s="540"/>
      <c r="IKZ35" s="541"/>
      <c r="ILA35" s="542"/>
      <c r="ILB35" s="543"/>
      <c r="ILC35" s="539"/>
      <c r="ILD35" s="537"/>
      <c r="ILE35" s="537"/>
      <c r="ILF35" s="538"/>
      <c r="ILG35" s="539"/>
      <c r="ILH35" s="540"/>
      <c r="ILI35" s="541"/>
      <c r="ILJ35" s="542"/>
      <c r="ILK35" s="543"/>
      <c r="ILL35" s="539"/>
      <c r="ILM35" s="537"/>
      <c r="ILN35" s="537"/>
      <c r="ILO35" s="538"/>
      <c r="ILP35" s="539"/>
      <c r="ILQ35" s="540"/>
      <c r="ILR35" s="541"/>
      <c r="ILS35" s="542"/>
      <c r="ILT35" s="543"/>
      <c r="ILU35" s="539"/>
      <c r="ILV35" s="537"/>
      <c r="ILW35" s="537"/>
      <c r="ILX35" s="538"/>
      <c r="ILY35" s="539"/>
      <c r="ILZ35" s="540"/>
      <c r="IMA35" s="541"/>
      <c r="IMB35" s="542"/>
      <c r="IMC35" s="543"/>
      <c r="IMD35" s="539"/>
      <c r="IME35" s="537"/>
      <c r="IMF35" s="537"/>
      <c r="IMG35" s="538"/>
      <c r="IMH35" s="539"/>
      <c r="IMI35" s="540"/>
      <c r="IMJ35" s="541"/>
      <c r="IMK35" s="542"/>
      <c r="IML35" s="543"/>
      <c r="IMM35" s="539"/>
      <c r="IMN35" s="537"/>
      <c r="IMO35" s="537"/>
      <c r="IMP35" s="538"/>
      <c r="IMQ35" s="539"/>
      <c r="IMR35" s="540"/>
      <c r="IMS35" s="541"/>
      <c r="IMT35" s="542"/>
      <c r="IMU35" s="543"/>
      <c r="IMV35" s="539"/>
      <c r="IMW35" s="537"/>
      <c r="IMX35" s="537"/>
      <c r="IMY35" s="538"/>
      <c r="IMZ35" s="539"/>
      <c r="INA35" s="540"/>
      <c r="INB35" s="541"/>
      <c r="INC35" s="542"/>
      <c r="IND35" s="543"/>
      <c r="INE35" s="539"/>
      <c r="INF35" s="537"/>
      <c r="ING35" s="537"/>
      <c r="INH35" s="538"/>
      <c r="INI35" s="539"/>
      <c r="INJ35" s="540"/>
      <c r="INK35" s="541"/>
      <c r="INL35" s="542"/>
      <c r="INM35" s="543"/>
      <c r="INN35" s="539"/>
      <c r="INO35" s="537"/>
      <c r="INP35" s="537"/>
      <c r="INQ35" s="538"/>
      <c r="INR35" s="539"/>
      <c r="INS35" s="540"/>
      <c r="INT35" s="541"/>
      <c r="INU35" s="542"/>
      <c r="INV35" s="543"/>
      <c r="INW35" s="539"/>
      <c r="INX35" s="537"/>
      <c r="INY35" s="537"/>
      <c r="INZ35" s="538"/>
      <c r="IOA35" s="539"/>
      <c r="IOB35" s="540"/>
      <c r="IOC35" s="541"/>
      <c r="IOD35" s="542"/>
      <c r="IOE35" s="543"/>
      <c r="IOF35" s="539"/>
      <c r="IOG35" s="537"/>
      <c r="IOH35" s="537"/>
      <c r="IOI35" s="538"/>
      <c r="IOJ35" s="539"/>
      <c r="IOK35" s="540"/>
      <c r="IOL35" s="541"/>
      <c r="IOM35" s="542"/>
      <c r="ION35" s="543"/>
      <c r="IOO35" s="539"/>
      <c r="IOP35" s="537"/>
      <c r="IOQ35" s="537"/>
      <c r="IOR35" s="538"/>
      <c r="IOS35" s="539"/>
      <c r="IOT35" s="540"/>
      <c r="IOU35" s="541"/>
      <c r="IOV35" s="542"/>
      <c r="IOW35" s="543"/>
      <c r="IOX35" s="539"/>
      <c r="IOY35" s="537"/>
      <c r="IOZ35" s="537"/>
      <c r="IPA35" s="538"/>
      <c r="IPB35" s="539"/>
      <c r="IPC35" s="540"/>
      <c r="IPD35" s="541"/>
      <c r="IPE35" s="542"/>
      <c r="IPF35" s="543"/>
      <c r="IPG35" s="539"/>
      <c r="IPH35" s="537"/>
      <c r="IPI35" s="537"/>
      <c r="IPJ35" s="538"/>
      <c r="IPK35" s="539"/>
      <c r="IPL35" s="540"/>
      <c r="IPM35" s="541"/>
      <c r="IPN35" s="542"/>
      <c r="IPO35" s="543"/>
      <c r="IPP35" s="539"/>
      <c r="IPQ35" s="537"/>
      <c r="IPR35" s="537"/>
      <c r="IPS35" s="538"/>
      <c r="IPT35" s="539"/>
      <c r="IPU35" s="540"/>
      <c r="IPV35" s="541"/>
      <c r="IPW35" s="542"/>
      <c r="IPX35" s="543"/>
      <c r="IPY35" s="539"/>
      <c r="IPZ35" s="537"/>
      <c r="IQA35" s="537"/>
      <c r="IQB35" s="538"/>
      <c r="IQC35" s="539"/>
      <c r="IQD35" s="540"/>
      <c r="IQE35" s="541"/>
      <c r="IQF35" s="542"/>
      <c r="IQG35" s="543"/>
      <c r="IQH35" s="539"/>
      <c r="IQI35" s="537"/>
      <c r="IQJ35" s="537"/>
      <c r="IQK35" s="538"/>
      <c r="IQL35" s="539"/>
      <c r="IQM35" s="540"/>
      <c r="IQN35" s="541"/>
      <c r="IQO35" s="542"/>
      <c r="IQP35" s="543"/>
      <c r="IQQ35" s="539"/>
      <c r="IQR35" s="537"/>
      <c r="IQS35" s="537"/>
      <c r="IQT35" s="538"/>
      <c r="IQU35" s="539"/>
      <c r="IQV35" s="540"/>
      <c r="IQW35" s="541"/>
      <c r="IQX35" s="542"/>
      <c r="IQY35" s="543"/>
      <c r="IQZ35" s="539"/>
      <c r="IRA35" s="537"/>
      <c r="IRB35" s="537"/>
      <c r="IRC35" s="538"/>
      <c r="IRD35" s="539"/>
      <c r="IRE35" s="540"/>
      <c r="IRF35" s="541"/>
      <c r="IRG35" s="542"/>
      <c r="IRH35" s="543"/>
      <c r="IRI35" s="539"/>
      <c r="IRJ35" s="537"/>
      <c r="IRK35" s="537"/>
      <c r="IRL35" s="538"/>
      <c r="IRM35" s="539"/>
      <c r="IRN35" s="540"/>
      <c r="IRO35" s="541"/>
      <c r="IRP35" s="542"/>
      <c r="IRQ35" s="543"/>
      <c r="IRR35" s="539"/>
      <c r="IRS35" s="537"/>
      <c r="IRT35" s="537"/>
      <c r="IRU35" s="538"/>
      <c r="IRV35" s="539"/>
      <c r="IRW35" s="540"/>
      <c r="IRX35" s="541"/>
      <c r="IRY35" s="542"/>
      <c r="IRZ35" s="543"/>
      <c r="ISA35" s="539"/>
      <c r="ISB35" s="537"/>
      <c r="ISC35" s="537"/>
      <c r="ISD35" s="538"/>
      <c r="ISE35" s="539"/>
      <c r="ISF35" s="540"/>
      <c r="ISG35" s="541"/>
      <c r="ISH35" s="542"/>
      <c r="ISI35" s="543"/>
      <c r="ISJ35" s="539"/>
      <c r="ISK35" s="537"/>
      <c r="ISL35" s="537"/>
      <c r="ISM35" s="538"/>
      <c r="ISN35" s="539"/>
      <c r="ISO35" s="540"/>
      <c r="ISP35" s="541"/>
      <c r="ISQ35" s="542"/>
      <c r="ISR35" s="543"/>
      <c r="ISS35" s="539"/>
      <c r="IST35" s="537"/>
      <c r="ISU35" s="537"/>
      <c r="ISV35" s="538"/>
      <c r="ISW35" s="539"/>
      <c r="ISX35" s="540"/>
      <c r="ISY35" s="541"/>
      <c r="ISZ35" s="542"/>
      <c r="ITA35" s="543"/>
      <c r="ITB35" s="539"/>
      <c r="ITC35" s="537"/>
      <c r="ITD35" s="537"/>
      <c r="ITE35" s="538"/>
      <c r="ITF35" s="539"/>
      <c r="ITG35" s="540"/>
      <c r="ITH35" s="541"/>
      <c r="ITI35" s="542"/>
      <c r="ITJ35" s="543"/>
      <c r="ITK35" s="539"/>
      <c r="ITL35" s="537"/>
      <c r="ITM35" s="537"/>
      <c r="ITN35" s="538"/>
      <c r="ITO35" s="539"/>
      <c r="ITP35" s="540"/>
      <c r="ITQ35" s="541"/>
      <c r="ITR35" s="542"/>
      <c r="ITS35" s="543"/>
      <c r="ITT35" s="539"/>
      <c r="ITU35" s="537"/>
      <c r="ITV35" s="537"/>
      <c r="ITW35" s="538"/>
      <c r="ITX35" s="539"/>
      <c r="ITY35" s="540"/>
      <c r="ITZ35" s="541"/>
      <c r="IUA35" s="542"/>
      <c r="IUB35" s="543"/>
      <c r="IUC35" s="539"/>
      <c r="IUD35" s="537"/>
      <c r="IUE35" s="537"/>
      <c r="IUF35" s="538"/>
      <c r="IUG35" s="539"/>
      <c r="IUH35" s="540"/>
      <c r="IUI35" s="541"/>
      <c r="IUJ35" s="542"/>
      <c r="IUK35" s="543"/>
      <c r="IUL35" s="539"/>
      <c r="IUM35" s="537"/>
      <c r="IUN35" s="537"/>
      <c r="IUO35" s="538"/>
      <c r="IUP35" s="539"/>
      <c r="IUQ35" s="540"/>
      <c r="IUR35" s="541"/>
      <c r="IUS35" s="542"/>
      <c r="IUT35" s="543"/>
      <c r="IUU35" s="539"/>
      <c r="IUV35" s="537"/>
      <c r="IUW35" s="537"/>
      <c r="IUX35" s="538"/>
      <c r="IUY35" s="539"/>
      <c r="IUZ35" s="540"/>
      <c r="IVA35" s="541"/>
      <c r="IVB35" s="542"/>
      <c r="IVC35" s="543"/>
      <c r="IVD35" s="539"/>
      <c r="IVE35" s="537"/>
      <c r="IVF35" s="537"/>
      <c r="IVG35" s="538"/>
      <c r="IVH35" s="539"/>
      <c r="IVI35" s="540"/>
      <c r="IVJ35" s="541"/>
      <c r="IVK35" s="542"/>
      <c r="IVL35" s="543"/>
      <c r="IVM35" s="539"/>
      <c r="IVN35" s="537"/>
      <c r="IVO35" s="537"/>
      <c r="IVP35" s="538"/>
      <c r="IVQ35" s="539"/>
      <c r="IVR35" s="540"/>
      <c r="IVS35" s="541"/>
      <c r="IVT35" s="542"/>
      <c r="IVU35" s="543"/>
      <c r="IVV35" s="539"/>
      <c r="IVW35" s="537"/>
      <c r="IVX35" s="537"/>
      <c r="IVY35" s="538"/>
      <c r="IVZ35" s="539"/>
      <c r="IWA35" s="540"/>
      <c r="IWB35" s="541"/>
      <c r="IWC35" s="542"/>
      <c r="IWD35" s="543"/>
      <c r="IWE35" s="539"/>
      <c r="IWF35" s="537"/>
      <c r="IWG35" s="537"/>
      <c r="IWH35" s="538"/>
      <c r="IWI35" s="539"/>
      <c r="IWJ35" s="540"/>
      <c r="IWK35" s="541"/>
      <c r="IWL35" s="542"/>
      <c r="IWM35" s="543"/>
      <c r="IWN35" s="539"/>
      <c r="IWO35" s="537"/>
      <c r="IWP35" s="537"/>
      <c r="IWQ35" s="538"/>
      <c r="IWR35" s="539"/>
      <c r="IWS35" s="540"/>
      <c r="IWT35" s="541"/>
      <c r="IWU35" s="542"/>
      <c r="IWV35" s="543"/>
      <c r="IWW35" s="539"/>
      <c r="IWX35" s="537"/>
      <c r="IWY35" s="537"/>
      <c r="IWZ35" s="538"/>
      <c r="IXA35" s="539"/>
      <c r="IXB35" s="540"/>
      <c r="IXC35" s="541"/>
      <c r="IXD35" s="542"/>
      <c r="IXE35" s="543"/>
      <c r="IXF35" s="539"/>
      <c r="IXG35" s="537"/>
      <c r="IXH35" s="537"/>
      <c r="IXI35" s="538"/>
      <c r="IXJ35" s="539"/>
      <c r="IXK35" s="540"/>
      <c r="IXL35" s="541"/>
      <c r="IXM35" s="542"/>
      <c r="IXN35" s="543"/>
      <c r="IXO35" s="539"/>
      <c r="IXP35" s="537"/>
      <c r="IXQ35" s="537"/>
      <c r="IXR35" s="538"/>
      <c r="IXS35" s="539"/>
      <c r="IXT35" s="540"/>
      <c r="IXU35" s="541"/>
      <c r="IXV35" s="542"/>
      <c r="IXW35" s="543"/>
      <c r="IXX35" s="539"/>
      <c r="IXY35" s="537"/>
      <c r="IXZ35" s="537"/>
      <c r="IYA35" s="538"/>
      <c r="IYB35" s="539"/>
      <c r="IYC35" s="540"/>
      <c r="IYD35" s="541"/>
      <c r="IYE35" s="542"/>
      <c r="IYF35" s="543"/>
      <c r="IYG35" s="539"/>
      <c r="IYH35" s="537"/>
      <c r="IYI35" s="537"/>
      <c r="IYJ35" s="538"/>
      <c r="IYK35" s="539"/>
      <c r="IYL35" s="540"/>
      <c r="IYM35" s="541"/>
      <c r="IYN35" s="542"/>
      <c r="IYO35" s="543"/>
      <c r="IYP35" s="539"/>
      <c r="IYQ35" s="537"/>
      <c r="IYR35" s="537"/>
      <c r="IYS35" s="538"/>
      <c r="IYT35" s="539"/>
      <c r="IYU35" s="540"/>
      <c r="IYV35" s="541"/>
      <c r="IYW35" s="542"/>
      <c r="IYX35" s="543"/>
      <c r="IYY35" s="539"/>
      <c r="IYZ35" s="537"/>
      <c r="IZA35" s="537"/>
      <c r="IZB35" s="538"/>
      <c r="IZC35" s="539"/>
      <c r="IZD35" s="540"/>
      <c r="IZE35" s="541"/>
      <c r="IZF35" s="542"/>
      <c r="IZG35" s="543"/>
      <c r="IZH35" s="539"/>
      <c r="IZI35" s="537"/>
      <c r="IZJ35" s="537"/>
      <c r="IZK35" s="538"/>
      <c r="IZL35" s="539"/>
      <c r="IZM35" s="540"/>
      <c r="IZN35" s="541"/>
      <c r="IZO35" s="542"/>
      <c r="IZP35" s="543"/>
      <c r="IZQ35" s="539"/>
      <c r="IZR35" s="537"/>
      <c r="IZS35" s="537"/>
      <c r="IZT35" s="538"/>
      <c r="IZU35" s="539"/>
      <c r="IZV35" s="540"/>
      <c r="IZW35" s="541"/>
      <c r="IZX35" s="542"/>
      <c r="IZY35" s="543"/>
      <c r="IZZ35" s="539"/>
      <c r="JAA35" s="537"/>
      <c r="JAB35" s="537"/>
      <c r="JAC35" s="538"/>
      <c r="JAD35" s="539"/>
      <c r="JAE35" s="540"/>
      <c r="JAF35" s="541"/>
      <c r="JAG35" s="542"/>
      <c r="JAH35" s="543"/>
      <c r="JAI35" s="539"/>
      <c r="JAJ35" s="537"/>
      <c r="JAK35" s="537"/>
      <c r="JAL35" s="538"/>
      <c r="JAM35" s="539"/>
      <c r="JAN35" s="540"/>
      <c r="JAO35" s="541"/>
      <c r="JAP35" s="542"/>
      <c r="JAQ35" s="543"/>
      <c r="JAR35" s="539"/>
      <c r="JAS35" s="537"/>
      <c r="JAT35" s="537"/>
      <c r="JAU35" s="538"/>
      <c r="JAV35" s="539"/>
      <c r="JAW35" s="540"/>
      <c r="JAX35" s="541"/>
      <c r="JAY35" s="542"/>
      <c r="JAZ35" s="543"/>
      <c r="JBA35" s="539"/>
      <c r="JBB35" s="537"/>
      <c r="JBC35" s="537"/>
      <c r="JBD35" s="538"/>
      <c r="JBE35" s="539"/>
      <c r="JBF35" s="540"/>
      <c r="JBG35" s="541"/>
      <c r="JBH35" s="542"/>
      <c r="JBI35" s="543"/>
      <c r="JBJ35" s="539"/>
      <c r="JBK35" s="537"/>
      <c r="JBL35" s="537"/>
      <c r="JBM35" s="538"/>
      <c r="JBN35" s="539"/>
      <c r="JBO35" s="540"/>
      <c r="JBP35" s="541"/>
      <c r="JBQ35" s="542"/>
      <c r="JBR35" s="543"/>
      <c r="JBS35" s="539"/>
      <c r="JBT35" s="537"/>
      <c r="JBU35" s="537"/>
      <c r="JBV35" s="538"/>
      <c r="JBW35" s="539"/>
      <c r="JBX35" s="540"/>
      <c r="JBY35" s="541"/>
      <c r="JBZ35" s="542"/>
      <c r="JCA35" s="543"/>
      <c r="JCB35" s="539"/>
      <c r="JCC35" s="537"/>
      <c r="JCD35" s="537"/>
      <c r="JCE35" s="538"/>
      <c r="JCF35" s="539"/>
      <c r="JCG35" s="540"/>
      <c r="JCH35" s="541"/>
      <c r="JCI35" s="542"/>
      <c r="JCJ35" s="543"/>
      <c r="JCK35" s="539"/>
      <c r="JCL35" s="537"/>
      <c r="JCM35" s="537"/>
      <c r="JCN35" s="538"/>
      <c r="JCO35" s="539"/>
      <c r="JCP35" s="540"/>
      <c r="JCQ35" s="541"/>
      <c r="JCR35" s="542"/>
      <c r="JCS35" s="543"/>
      <c r="JCT35" s="539"/>
      <c r="JCU35" s="537"/>
      <c r="JCV35" s="537"/>
      <c r="JCW35" s="538"/>
      <c r="JCX35" s="539"/>
      <c r="JCY35" s="540"/>
      <c r="JCZ35" s="541"/>
      <c r="JDA35" s="542"/>
      <c r="JDB35" s="543"/>
      <c r="JDC35" s="539"/>
      <c r="JDD35" s="537"/>
      <c r="JDE35" s="537"/>
      <c r="JDF35" s="538"/>
      <c r="JDG35" s="539"/>
      <c r="JDH35" s="540"/>
      <c r="JDI35" s="541"/>
      <c r="JDJ35" s="542"/>
      <c r="JDK35" s="543"/>
      <c r="JDL35" s="539"/>
      <c r="JDM35" s="537"/>
      <c r="JDN35" s="537"/>
      <c r="JDO35" s="538"/>
      <c r="JDP35" s="539"/>
      <c r="JDQ35" s="540"/>
      <c r="JDR35" s="541"/>
      <c r="JDS35" s="542"/>
      <c r="JDT35" s="543"/>
      <c r="JDU35" s="539"/>
      <c r="JDV35" s="537"/>
      <c r="JDW35" s="537"/>
      <c r="JDX35" s="538"/>
      <c r="JDY35" s="539"/>
      <c r="JDZ35" s="540"/>
      <c r="JEA35" s="541"/>
      <c r="JEB35" s="542"/>
      <c r="JEC35" s="543"/>
      <c r="JED35" s="539"/>
      <c r="JEE35" s="537"/>
      <c r="JEF35" s="537"/>
      <c r="JEG35" s="538"/>
      <c r="JEH35" s="539"/>
      <c r="JEI35" s="540"/>
      <c r="JEJ35" s="541"/>
      <c r="JEK35" s="542"/>
      <c r="JEL35" s="543"/>
      <c r="JEM35" s="539"/>
      <c r="JEN35" s="537"/>
      <c r="JEO35" s="537"/>
      <c r="JEP35" s="538"/>
      <c r="JEQ35" s="539"/>
      <c r="JER35" s="540"/>
      <c r="JES35" s="541"/>
      <c r="JET35" s="542"/>
      <c r="JEU35" s="543"/>
      <c r="JEV35" s="539"/>
      <c r="JEW35" s="537"/>
      <c r="JEX35" s="537"/>
      <c r="JEY35" s="538"/>
      <c r="JEZ35" s="539"/>
      <c r="JFA35" s="540"/>
      <c r="JFB35" s="541"/>
      <c r="JFC35" s="542"/>
      <c r="JFD35" s="543"/>
      <c r="JFE35" s="539"/>
      <c r="JFF35" s="537"/>
      <c r="JFG35" s="537"/>
      <c r="JFH35" s="538"/>
      <c r="JFI35" s="539"/>
      <c r="JFJ35" s="540"/>
      <c r="JFK35" s="541"/>
      <c r="JFL35" s="542"/>
      <c r="JFM35" s="543"/>
      <c r="JFN35" s="539"/>
      <c r="JFO35" s="537"/>
      <c r="JFP35" s="537"/>
      <c r="JFQ35" s="538"/>
      <c r="JFR35" s="539"/>
      <c r="JFS35" s="540"/>
      <c r="JFT35" s="541"/>
      <c r="JFU35" s="542"/>
      <c r="JFV35" s="543"/>
      <c r="JFW35" s="539"/>
      <c r="JFX35" s="537"/>
      <c r="JFY35" s="537"/>
      <c r="JFZ35" s="538"/>
      <c r="JGA35" s="539"/>
      <c r="JGB35" s="540"/>
      <c r="JGC35" s="541"/>
      <c r="JGD35" s="542"/>
      <c r="JGE35" s="543"/>
      <c r="JGF35" s="539"/>
      <c r="JGG35" s="537"/>
      <c r="JGH35" s="537"/>
      <c r="JGI35" s="538"/>
      <c r="JGJ35" s="539"/>
      <c r="JGK35" s="540"/>
      <c r="JGL35" s="541"/>
      <c r="JGM35" s="542"/>
      <c r="JGN35" s="543"/>
      <c r="JGO35" s="539"/>
      <c r="JGP35" s="537"/>
      <c r="JGQ35" s="537"/>
      <c r="JGR35" s="538"/>
      <c r="JGS35" s="539"/>
      <c r="JGT35" s="540"/>
      <c r="JGU35" s="541"/>
      <c r="JGV35" s="542"/>
      <c r="JGW35" s="543"/>
      <c r="JGX35" s="539"/>
      <c r="JGY35" s="537"/>
      <c r="JGZ35" s="537"/>
      <c r="JHA35" s="538"/>
      <c r="JHB35" s="539"/>
      <c r="JHC35" s="540"/>
      <c r="JHD35" s="541"/>
      <c r="JHE35" s="542"/>
      <c r="JHF35" s="543"/>
      <c r="JHG35" s="539"/>
      <c r="JHH35" s="537"/>
      <c r="JHI35" s="537"/>
      <c r="JHJ35" s="538"/>
      <c r="JHK35" s="539"/>
      <c r="JHL35" s="540"/>
      <c r="JHM35" s="541"/>
      <c r="JHN35" s="542"/>
      <c r="JHO35" s="543"/>
      <c r="JHP35" s="539"/>
      <c r="JHQ35" s="537"/>
      <c r="JHR35" s="537"/>
      <c r="JHS35" s="538"/>
      <c r="JHT35" s="539"/>
      <c r="JHU35" s="540"/>
      <c r="JHV35" s="541"/>
      <c r="JHW35" s="542"/>
      <c r="JHX35" s="543"/>
      <c r="JHY35" s="539"/>
      <c r="JHZ35" s="537"/>
      <c r="JIA35" s="537"/>
      <c r="JIB35" s="538"/>
      <c r="JIC35" s="539"/>
      <c r="JID35" s="540"/>
      <c r="JIE35" s="541"/>
      <c r="JIF35" s="542"/>
      <c r="JIG35" s="543"/>
      <c r="JIH35" s="539"/>
      <c r="JII35" s="537"/>
      <c r="JIJ35" s="537"/>
      <c r="JIK35" s="538"/>
      <c r="JIL35" s="539"/>
      <c r="JIM35" s="540"/>
      <c r="JIN35" s="541"/>
      <c r="JIO35" s="542"/>
      <c r="JIP35" s="543"/>
      <c r="JIQ35" s="539"/>
      <c r="JIR35" s="537"/>
      <c r="JIS35" s="537"/>
      <c r="JIT35" s="538"/>
      <c r="JIU35" s="539"/>
      <c r="JIV35" s="540"/>
      <c r="JIW35" s="541"/>
      <c r="JIX35" s="542"/>
      <c r="JIY35" s="543"/>
      <c r="JIZ35" s="539"/>
      <c r="JJA35" s="537"/>
      <c r="JJB35" s="537"/>
      <c r="JJC35" s="538"/>
      <c r="JJD35" s="539"/>
      <c r="JJE35" s="540"/>
      <c r="JJF35" s="541"/>
      <c r="JJG35" s="542"/>
      <c r="JJH35" s="543"/>
      <c r="JJI35" s="539"/>
      <c r="JJJ35" s="537"/>
      <c r="JJK35" s="537"/>
      <c r="JJL35" s="538"/>
      <c r="JJM35" s="539"/>
      <c r="JJN35" s="540"/>
      <c r="JJO35" s="541"/>
      <c r="JJP35" s="542"/>
      <c r="JJQ35" s="543"/>
      <c r="JJR35" s="539"/>
      <c r="JJS35" s="537"/>
      <c r="JJT35" s="537"/>
      <c r="JJU35" s="538"/>
      <c r="JJV35" s="539"/>
      <c r="JJW35" s="540"/>
      <c r="JJX35" s="541"/>
      <c r="JJY35" s="542"/>
      <c r="JJZ35" s="543"/>
      <c r="JKA35" s="539"/>
      <c r="JKB35" s="537"/>
      <c r="JKC35" s="537"/>
      <c r="JKD35" s="538"/>
      <c r="JKE35" s="539"/>
      <c r="JKF35" s="540"/>
      <c r="JKG35" s="541"/>
      <c r="JKH35" s="542"/>
      <c r="JKI35" s="543"/>
      <c r="JKJ35" s="539"/>
      <c r="JKK35" s="537"/>
      <c r="JKL35" s="537"/>
      <c r="JKM35" s="538"/>
      <c r="JKN35" s="539"/>
      <c r="JKO35" s="540"/>
      <c r="JKP35" s="541"/>
      <c r="JKQ35" s="542"/>
      <c r="JKR35" s="543"/>
      <c r="JKS35" s="539"/>
      <c r="JKT35" s="537"/>
      <c r="JKU35" s="537"/>
      <c r="JKV35" s="538"/>
      <c r="JKW35" s="539"/>
      <c r="JKX35" s="540"/>
      <c r="JKY35" s="541"/>
      <c r="JKZ35" s="542"/>
      <c r="JLA35" s="543"/>
      <c r="JLB35" s="539"/>
      <c r="JLC35" s="537"/>
      <c r="JLD35" s="537"/>
      <c r="JLE35" s="538"/>
      <c r="JLF35" s="539"/>
      <c r="JLG35" s="540"/>
      <c r="JLH35" s="541"/>
      <c r="JLI35" s="542"/>
      <c r="JLJ35" s="543"/>
      <c r="JLK35" s="539"/>
      <c r="JLL35" s="537"/>
      <c r="JLM35" s="537"/>
      <c r="JLN35" s="538"/>
      <c r="JLO35" s="539"/>
      <c r="JLP35" s="540"/>
      <c r="JLQ35" s="541"/>
      <c r="JLR35" s="542"/>
      <c r="JLS35" s="543"/>
      <c r="JLT35" s="539"/>
      <c r="JLU35" s="537"/>
      <c r="JLV35" s="537"/>
      <c r="JLW35" s="538"/>
      <c r="JLX35" s="539"/>
      <c r="JLY35" s="540"/>
      <c r="JLZ35" s="541"/>
      <c r="JMA35" s="542"/>
      <c r="JMB35" s="543"/>
      <c r="JMC35" s="539"/>
      <c r="JMD35" s="537"/>
      <c r="JME35" s="537"/>
      <c r="JMF35" s="538"/>
      <c r="JMG35" s="539"/>
      <c r="JMH35" s="540"/>
      <c r="JMI35" s="541"/>
      <c r="JMJ35" s="542"/>
      <c r="JMK35" s="543"/>
      <c r="JML35" s="539"/>
      <c r="JMM35" s="537"/>
      <c r="JMN35" s="537"/>
      <c r="JMO35" s="538"/>
      <c r="JMP35" s="539"/>
      <c r="JMQ35" s="540"/>
      <c r="JMR35" s="541"/>
      <c r="JMS35" s="542"/>
      <c r="JMT35" s="543"/>
      <c r="JMU35" s="539"/>
      <c r="JMV35" s="537"/>
      <c r="JMW35" s="537"/>
      <c r="JMX35" s="538"/>
      <c r="JMY35" s="539"/>
      <c r="JMZ35" s="540"/>
      <c r="JNA35" s="541"/>
      <c r="JNB35" s="542"/>
      <c r="JNC35" s="543"/>
      <c r="JND35" s="539"/>
      <c r="JNE35" s="537"/>
      <c r="JNF35" s="537"/>
      <c r="JNG35" s="538"/>
      <c r="JNH35" s="539"/>
      <c r="JNI35" s="540"/>
      <c r="JNJ35" s="541"/>
      <c r="JNK35" s="542"/>
      <c r="JNL35" s="543"/>
      <c r="JNM35" s="539"/>
      <c r="JNN35" s="537"/>
      <c r="JNO35" s="537"/>
      <c r="JNP35" s="538"/>
      <c r="JNQ35" s="539"/>
      <c r="JNR35" s="540"/>
      <c r="JNS35" s="541"/>
      <c r="JNT35" s="542"/>
      <c r="JNU35" s="543"/>
      <c r="JNV35" s="539"/>
      <c r="JNW35" s="537"/>
      <c r="JNX35" s="537"/>
      <c r="JNY35" s="538"/>
      <c r="JNZ35" s="539"/>
      <c r="JOA35" s="540"/>
      <c r="JOB35" s="541"/>
      <c r="JOC35" s="542"/>
      <c r="JOD35" s="543"/>
      <c r="JOE35" s="539"/>
      <c r="JOF35" s="537"/>
      <c r="JOG35" s="537"/>
      <c r="JOH35" s="538"/>
      <c r="JOI35" s="539"/>
      <c r="JOJ35" s="540"/>
      <c r="JOK35" s="541"/>
      <c r="JOL35" s="542"/>
      <c r="JOM35" s="543"/>
      <c r="JON35" s="539"/>
      <c r="JOO35" s="537"/>
      <c r="JOP35" s="537"/>
      <c r="JOQ35" s="538"/>
      <c r="JOR35" s="539"/>
      <c r="JOS35" s="540"/>
      <c r="JOT35" s="541"/>
      <c r="JOU35" s="542"/>
      <c r="JOV35" s="543"/>
      <c r="JOW35" s="539"/>
      <c r="JOX35" s="537"/>
      <c r="JOY35" s="537"/>
      <c r="JOZ35" s="538"/>
      <c r="JPA35" s="539"/>
      <c r="JPB35" s="540"/>
      <c r="JPC35" s="541"/>
      <c r="JPD35" s="542"/>
      <c r="JPE35" s="543"/>
      <c r="JPF35" s="539"/>
      <c r="JPG35" s="537"/>
      <c r="JPH35" s="537"/>
      <c r="JPI35" s="538"/>
      <c r="JPJ35" s="539"/>
      <c r="JPK35" s="540"/>
      <c r="JPL35" s="541"/>
      <c r="JPM35" s="542"/>
      <c r="JPN35" s="543"/>
      <c r="JPO35" s="539"/>
      <c r="JPP35" s="537"/>
      <c r="JPQ35" s="537"/>
      <c r="JPR35" s="538"/>
      <c r="JPS35" s="539"/>
      <c r="JPT35" s="540"/>
      <c r="JPU35" s="541"/>
      <c r="JPV35" s="542"/>
      <c r="JPW35" s="543"/>
      <c r="JPX35" s="539"/>
      <c r="JPY35" s="537"/>
      <c r="JPZ35" s="537"/>
      <c r="JQA35" s="538"/>
      <c r="JQB35" s="539"/>
      <c r="JQC35" s="540"/>
      <c r="JQD35" s="541"/>
      <c r="JQE35" s="542"/>
      <c r="JQF35" s="543"/>
      <c r="JQG35" s="539"/>
      <c r="JQH35" s="537"/>
      <c r="JQI35" s="537"/>
      <c r="JQJ35" s="538"/>
      <c r="JQK35" s="539"/>
      <c r="JQL35" s="540"/>
      <c r="JQM35" s="541"/>
      <c r="JQN35" s="542"/>
      <c r="JQO35" s="543"/>
      <c r="JQP35" s="539"/>
      <c r="JQQ35" s="537"/>
      <c r="JQR35" s="537"/>
      <c r="JQS35" s="538"/>
      <c r="JQT35" s="539"/>
      <c r="JQU35" s="540"/>
      <c r="JQV35" s="541"/>
      <c r="JQW35" s="542"/>
      <c r="JQX35" s="543"/>
      <c r="JQY35" s="539"/>
      <c r="JQZ35" s="537"/>
      <c r="JRA35" s="537"/>
      <c r="JRB35" s="538"/>
      <c r="JRC35" s="539"/>
      <c r="JRD35" s="540"/>
      <c r="JRE35" s="541"/>
      <c r="JRF35" s="542"/>
      <c r="JRG35" s="543"/>
      <c r="JRH35" s="539"/>
      <c r="JRI35" s="537"/>
      <c r="JRJ35" s="537"/>
      <c r="JRK35" s="538"/>
      <c r="JRL35" s="539"/>
      <c r="JRM35" s="540"/>
      <c r="JRN35" s="541"/>
      <c r="JRO35" s="542"/>
      <c r="JRP35" s="543"/>
      <c r="JRQ35" s="539"/>
      <c r="JRR35" s="537"/>
      <c r="JRS35" s="537"/>
      <c r="JRT35" s="538"/>
      <c r="JRU35" s="539"/>
      <c r="JRV35" s="540"/>
      <c r="JRW35" s="541"/>
      <c r="JRX35" s="542"/>
      <c r="JRY35" s="543"/>
      <c r="JRZ35" s="539"/>
      <c r="JSA35" s="537"/>
      <c r="JSB35" s="537"/>
      <c r="JSC35" s="538"/>
      <c r="JSD35" s="539"/>
      <c r="JSE35" s="540"/>
      <c r="JSF35" s="541"/>
      <c r="JSG35" s="542"/>
      <c r="JSH35" s="543"/>
      <c r="JSI35" s="539"/>
      <c r="JSJ35" s="537"/>
      <c r="JSK35" s="537"/>
      <c r="JSL35" s="538"/>
      <c r="JSM35" s="539"/>
      <c r="JSN35" s="540"/>
      <c r="JSO35" s="541"/>
      <c r="JSP35" s="542"/>
      <c r="JSQ35" s="543"/>
      <c r="JSR35" s="539"/>
      <c r="JSS35" s="537"/>
      <c r="JST35" s="537"/>
      <c r="JSU35" s="538"/>
      <c r="JSV35" s="539"/>
      <c r="JSW35" s="540"/>
      <c r="JSX35" s="541"/>
      <c r="JSY35" s="542"/>
      <c r="JSZ35" s="543"/>
      <c r="JTA35" s="539"/>
      <c r="JTB35" s="537"/>
      <c r="JTC35" s="537"/>
      <c r="JTD35" s="538"/>
      <c r="JTE35" s="539"/>
      <c r="JTF35" s="540"/>
      <c r="JTG35" s="541"/>
      <c r="JTH35" s="542"/>
      <c r="JTI35" s="543"/>
      <c r="JTJ35" s="539"/>
      <c r="JTK35" s="537"/>
      <c r="JTL35" s="537"/>
      <c r="JTM35" s="538"/>
      <c r="JTN35" s="539"/>
      <c r="JTO35" s="540"/>
      <c r="JTP35" s="541"/>
      <c r="JTQ35" s="542"/>
      <c r="JTR35" s="543"/>
      <c r="JTS35" s="539"/>
      <c r="JTT35" s="537"/>
      <c r="JTU35" s="537"/>
      <c r="JTV35" s="538"/>
      <c r="JTW35" s="539"/>
      <c r="JTX35" s="540"/>
      <c r="JTY35" s="541"/>
      <c r="JTZ35" s="542"/>
      <c r="JUA35" s="543"/>
      <c r="JUB35" s="539"/>
      <c r="JUC35" s="537"/>
      <c r="JUD35" s="537"/>
      <c r="JUE35" s="538"/>
      <c r="JUF35" s="539"/>
      <c r="JUG35" s="540"/>
      <c r="JUH35" s="541"/>
      <c r="JUI35" s="542"/>
      <c r="JUJ35" s="543"/>
      <c r="JUK35" s="539"/>
      <c r="JUL35" s="537"/>
      <c r="JUM35" s="537"/>
      <c r="JUN35" s="538"/>
      <c r="JUO35" s="539"/>
      <c r="JUP35" s="540"/>
      <c r="JUQ35" s="541"/>
      <c r="JUR35" s="542"/>
      <c r="JUS35" s="543"/>
      <c r="JUT35" s="539"/>
      <c r="JUU35" s="537"/>
      <c r="JUV35" s="537"/>
      <c r="JUW35" s="538"/>
      <c r="JUX35" s="539"/>
      <c r="JUY35" s="540"/>
      <c r="JUZ35" s="541"/>
      <c r="JVA35" s="542"/>
      <c r="JVB35" s="543"/>
      <c r="JVC35" s="539"/>
      <c r="JVD35" s="537"/>
      <c r="JVE35" s="537"/>
      <c r="JVF35" s="538"/>
      <c r="JVG35" s="539"/>
      <c r="JVH35" s="540"/>
      <c r="JVI35" s="541"/>
      <c r="JVJ35" s="542"/>
      <c r="JVK35" s="543"/>
      <c r="JVL35" s="539"/>
      <c r="JVM35" s="537"/>
      <c r="JVN35" s="537"/>
      <c r="JVO35" s="538"/>
      <c r="JVP35" s="539"/>
      <c r="JVQ35" s="540"/>
      <c r="JVR35" s="541"/>
      <c r="JVS35" s="542"/>
      <c r="JVT35" s="543"/>
      <c r="JVU35" s="539"/>
      <c r="JVV35" s="537"/>
      <c r="JVW35" s="537"/>
      <c r="JVX35" s="538"/>
      <c r="JVY35" s="539"/>
      <c r="JVZ35" s="540"/>
      <c r="JWA35" s="541"/>
      <c r="JWB35" s="542"/>
      <c r="JWC35" s="543"/>
      <c r="JWD35" s="539"/>
      <c r="JWE35" s="537"/>
      <c r="JWF35" s="537"/>
      <c r="JWG35" s="538"/>
      <c r="JWH35" s="539"/>
      <c r="JWI35" s="540"/>
      <c r="JWJ35" s="541"/>
      <c r="JWK35" s="542"/>
      <c r="JWL35" s="543"/>
      <c r="JWM35" s="539"/>
      <c r="JWN35" s="537"/>
      <c r="JWO35" s="537"/>
      <c r="JWP35" s="538"/>
      <c r="JWQ35" s="539"/>
      <c r="JWR35" s="540"/>
      <c r="JWS35" s="541"/>
      <c r="JWT35" s="542"/>
      <c r="JWU35" s="543"/>
      <c r="JWV35" s="539"/>
      <c r="JWW35" s="537"/>
      <c r="JWX35" s="537"/>
      <c r="JWY35" s="538"/>
      <c r="JWZ35" s="539"/>
      <c r="JXA35" s="540"/>
      <c r="JXB35" s="541"/>
      <c r="JXC35" s="542"/>
      <c r="JXD35" s="543"/>
      <c r="JXE35" s="539"/>
      <c r="JXF35" s="537"/>
      <c r="JXG35" s="537"/>
      <c r="JXH35" s="538"/>
      <c r="JXI35" s="539"/>
      <c r="JXJ35" s="540"/>
      <c r="JXK35" s="541"/>
      <c r="JXL35" s="542"/>
      <c r="JXM35" s="543"/>
      <c r="JXN35" s="539"/>
      <c r="JXO35" s="537"/>
      <c r="JXP35" s="537"/>
      <c r="JXQ35" s="538"/>
      <c r="JXR35" s="539"/>
      <c r="JXS35" s="540"/>
      <c r="JXT35" s="541"/>
      <c r="JXU35" s="542"/>
      <c r="JXV35" s="543"/>
      <c r="JXW35" s="539"/>
      <c r="JXX35" s="537"/>
      <c r="JXY35" s="537"/>
      <c r="JXZ35" s="538"/>
      <c r="JYA35" s="539"/>
      <c r="JYB35" s="540"/>
      <c r="JYC35" s="541"/>
      <c r="JYD35" s="542"/>
      <c r="JYE35" s="543"/>
      <c r="JYF35" s="539"/>
      <c r="JYG35" s="537"/>
      <c r="JYH35" s="537"/>
      <c r="JYI35" s="538"/>
      <c r="JYJ35" s="539"/>
      <c r="JYK35" s="540"/>
      <c r="JYL35" s="541"/>
      <c r="JYM35" s="542"/>
      <c r="JYN35" s="543"/>
      <c r="JYO35" s="539"/>
      <c r="JYP35" s="537"/>
      <c r="JYQ35" s="537"/>
      <c r="JYR35" s="538"/>
      <c r="JYS35" s="539"/>
      <c r="JYT35" s="540"/>
      <c r="JYU35" s="541"/>
      <c r="JYV35" s="542"/>
      <c r="JYW35" s="543"/>
      <c r="JYX35" s="539"/>
      <c r="JYY35" s="537"/>
      <c r="JYZ35" s="537"/>
      <c r="JZA35" s="538"/>
      <c r="JZB35" s="539"/>
      <c r="JZC35" s="540"/>
      <c r="JZD35" s="541"/>
      <c r="JZE35" s="542"/>
      <c r="JZF35" s="543"/>
      <c r="JZG35" s="539"/>
      <c r="JZH35" s="537"/>
      <c r="JZI35" s="537"/>
      <c r="JZJ35" s="538"/>
      <c r="JZK35" s="539"/>
      <c r="JZL35" s="540"/>
      <c r="JZM35" s="541"/>
      <c r="JZN35" s="542"/>
      <c r="JZO35" s="543"/>
      <c r="JZP35" s="539"/>
      <c r="JZQ35" s="537"/>
      <c r="JZR35" s="537"/>
      <c r="JZS35" s="538"/>
      <c r="JZT35" s="539"/>
      <c r="JZU35" s="540"/>
      <c r="JZV35" s="541"/>
      <c r="JZW35" s="542"/>
      <c r="JZX35" s="543"/>
      <c r="JZY35" s="539"/>
      <c r="JZZ35" s="537"/>
      <c r="KAA35" s="537"/>
      <c r="KAB35" s="538"/>
      <c r="KAC35" s="539"/>
      <c r="KAD35" s="540"/>
      <c r="KAE35" s="541"/>
      <c r="KAF35" s="542"/>
      <c r="KAG35" s="543"/>
      <c r="KAH35" s="539"/>
      <c r="KAI35" s="537"/>
      <c r="KAJ35" s="537"/>
      <c r="KAK35" s="538"/>
      <c r="KAL35" s="539"/>
      <c r="KAM35" s="540"/>
      <c r="KAN35" s="541"/>
      <c r="KAO35" s="542"/>
      <c r="KAP35" s="543"/>
      <c r="KAQ35" s="539"/>
      <c r="KAR35" s="537"/>
      <c r="KAS35" s="537"/>
      <c r="KAT35" s="538"/>
      <c r="KAU35" s="539"/>
      <c r="KAV35" s="540"/>
      <c r="KAW35" s="541"/>
      <c r="KAX35" s="542"/>
      <c r="KAY35" s="543"/>
      <c r="KAZ35" s="539"/>
      <c r="KBA35" s="537"/>
      <c r="KBB35" s="537"/>
      <c r="KBC35" s="538"/>
      <c r="KBD35" s="539"/>
      <c r="KBE35" s="540"/>
      <c r="KBF35" s="541"/>
      <c r="KBG35" s="542"/>
      <c r="KBH35" s="543"/>
      <c r="KBI35" s="539"/>
      <c r="KBJ35" s="537"/>
      <c r="KBK35" s="537"/>
      <c r="KBL35" s="538"/>
      <c r="KBM35" s="539"/>
      <c r="KBN35" s="540"/>
      <c r="KBO35" s="541"/>
      <c r="KBP35" s="542"/>
      <c r="KBQ35" s="543"/>
      <c r="KBR35" s="539"/>
      <c r="KBS35" s="537"/>
      <c r="KBT35" s="537"/>
      <c r="KBU35" s="538"/>
      <c r="KBV35" s="539"/>
      <c r="KBW35" s="540"/>
      <c r="KBX35" s="541"/>
      <c r="KBY35" s="542"/>
      <c r="KBZ35" s="543"/>
      <c r="KCA35" s="539"/>
      <c r="KCB35" s="537"/>
      <c r="KCC35" s="537"/>
      <c r="KCD35" s="538"/>
      <c r="KCE35" s="539"/>
      <c r="KCF35" s="540"/>
      <c r="KCG35" s="541"/>
      <c r="KCH35" s="542"/>
      <c r="KCI35" s="543"/>
      <c r="KCJ35" s="539"/>
      <c r="KCK35" s="537"/>
      <c r="KCL35" s="537"/>
      <c r="KCM35" s="538"/>
      <c r="KCN35" s="539"/>
      <c r="KCO35" s="540"/>
      <c r="KCP35" s="541"/>
      <c r="KCQ35" s="542"/>
      <c r="KCR35" s="543"/>
      <c r="KCS35" s="539"/>
      <c r="KCT35" s="537"/>
      <c r="KCU35" s="537"/>
      <c r="KCV35" s="538"/>
      <c r="KCW35" s="539"/>
      <c r="KCX35" s="540"/>
      <c r="KCY35" s="541"/>
      <c r="KCZ35" s="542"/>
      <c r="KDA35" s="543"/>
      <c r="KDB35" s="539"/>
      <c r="KDC35" s="537"/>
      <c r="KDD35" s="537"/>
      <c r="KDE35" s="538"/>
      <c r="KDF35" s="539"/>
      <c r="KDG35" s="540"/>
      <c r="KDH35" s="541"/>
      <c r="KDI35" s="542"/>
      <c r="KDJ35" s="543"/>
      <c r="KDK35" s="539"/>
      <c r="KDL35" s="537"/>
      <c r="KDM35" s="537"/>
      <c r="KDN35" s="538"/>
      <c r="KDO35" s="539"/>
      <c r="KDP35" s="540"/>
      <c r="KDQ35" s="541"/>
      <c r="KDR35" s="542"/>
      <c r="KDS35" s="543"/>
      <c r="KDT35" s="539"/>
      <c r="KDU35" s="537"/>
      <c r="KDV35" s="537"/>
      <c r="KDW35" s="538"/>
      <c r="KDX35" s="539"/>
      <c r="KDY35" s="540"/>
      <c r="KDZ35" s="541"/>
      <c r="KEA35" s="542"/>
      <c r="KEB35" s="543"/>
      <c r="KEC35" s="539"/>
      <c r="KED35" s="537"/>
      <c r="KEE35" s="537"/>
      <c r="KEF35" s="538"/>
      <c r="KEG35" s="539"/>
      <c r="KEH35" s="540"/>
      <c r="KEI35" s="541"/>
      <c r="KEJ35" s="542"/>
      <c r="KEK35" s="543"/>
      <c r="KEL35" s="539"/>
      <c r="KEM35" s="537"/>
      <c r="KEN35" s="537"/>
      <c r="KEO35" s="538"/>
      <c r="KEP35" s="539"/>
      <c r="KEQ35" s="540"/>
      <c r="KER35" s="541"/>
      <c r="KES35" s="542"/>
      <c r="KET35" s="543"/>
      <c r="KEU35" s="539"/>
      <c r="KEV35" s="537"/>
      <c r="KEW35" s="537"/>
      <c r="KEX35" s="538"/>
      <c r="KEY35" s="539"/>
      <c r="KEZ35" s="540"/>
      <c r="KFA35" s="541"/>
      <c r="KFB35" s="542"/>
      <c r="KFC35" s="543"/>
      <c r="KFD35" s="539"/>
      <c r="KFE35" s="537"/>
      <c r="KFF35" s="537"/>
      <c r="KFG35" s="538"/>
      <c r="KFH35" s="539"/>
      <c r="KFI35" s="540"/>
      <c r="KFJ35" s="541"/>
      <c r="KFK35" s="542"/>
      <c r="KFL35" s="543"/>
      <c r="KFM35" s="539"/>
      <c r="KFN35" s="537"/>
      <c r="KFO35" s="537"/>
      <c r="KFP35" s="538"/>
      <c r="KFQ35" s="539"/>
      <c r="KFR35" s="540"/>
      <c r="KFS35" s="541"/>
      <c r="KFT35" s="542"/>
      <c r="KFU35" s="543"/>
      <c r="KFV35" s="539"/>
      <c r="KFW35" s="537"/>
      <c r="KFX35" s="537"/>
      <c r="KFY35" s="538"/>
      <c r="KFZ35" s="539"/>
      <c r="KGA35" s="540"/>
      <c r="KGB35" s="541"/>
      <c r="KGC35" s="542"/>
      <c r="KGD35" s="543"/>
      <c r="KGE35" s="539"/>
      <c r="KGF35" s="537"/>
      <c r="KGG35" s="537"/>
      <c r="KGH35" s="538"/>
      <c r="KGI35" s="539"/>
      <c r="KGJ35" s="540"/>
      <c r="KGK35" s="541"/>
      <c r="KGL35" s="542"/>
      <c r="KGM35" s="543"/>
      <c r="KGN35" s="539"/>
      <c r="KGO35" s="537"/>
      <c r="KGP35" s="537"/>
      <c r="KGQ35" s="538"/>
      <c r="KGR35" s="539"/>
      <c r="KGS35" s="540"/>
      <c r="KGT35" s="541"/>
      <c r="KGU35" s="542"/>
      <c r="KGV35" s="543"/>
      <c r="KGW35" s="539"/>
      <c r="KGX35" s="537"/>
      <c r="KGY35" s="537"/>
      <c r="KGZ35" s="538"/>
      <c r="KHA35" s="539"/>
      <c r="KHB35" s="540"/>
      <c r="KHC35" s="541"/>
      <c r="KHD35" s="542"/>
      <c r="KHE35" s="543"/>
      <c r="KHF35" s="539"/>
      <c r="KHG35" s="537"/>
      <c r="KHH35" s="537"/>
      <c r="KHI35" s="538"/>
      <c r="KHJ35" s="539"/>
      <c r="KHK35" s="540"/>
      <c r="KHL35" s="541"/>
      <c r="KHM35" s="542"/>
      <c r="KHN35" s="543"/>
      <c r="KHO35" s="539"/>
      <c r="KHP35" s="537"/>
      <c r="KHQ35" s="537"/>
      <c r="KHR35" s="538"/>
      <c r="KHS35" s="539"/>
      <c r="KHT35" s="540"/>
      <c r="KHU35" s="541"/>
      <c r="KHV35" s="542"/>
      <c r="KHW35" s="543"/>
      <c r="KHX35" s="539"/>
      <c r="KHY35" s="537"/>
      <c r="KHZ35" s="537"/>
      <c r="KIA35" s="538"/>
      <c r="KIB35" s="539"/>
      <c r="KIC35" s="540"/>
      <c r="KID35" s="541"/>
      <c r="KIE35" s="542"/>
      <c r="KIF35" s="543"/>
      <c r="KIG35" s="539"/>
      <c r="KIH35" s="537"/>
      <c r="KII35" s="537"/>
      <c r="KIJ35" s="538"/>
      <c r="KIK35" s="539"/>
      <c r="KIL35" s="540"/>
      <c r="KIM35" s="541"/>
      <c r="KIN35" s="542"/>
      <c r="KIO35" s="543"/>
      <c r="KIP35" s="539"/>
      <c r="KIQ35" s="537"/>
      <c r="KIR35" s="537"/>
      <c r="KIS35" s="538"/>
      <c r="KIT35" s="539"/>
      <c r="KIU35" s="540"/>
      <c r="KIV35" s="541"/>
      <c r="KIW35" s="542"/>
      <c r="KIX35" s="543"/>
      <c r="KIY35" s="539"/>
      <c r="KIZ35" s="537"/>
      <c r="KJA35" s="537"/>
      <c r="KJB35" s="538"/>
      <c r="KJC35" s="539"/>
      <c r="KJD35" s="540"/>
      <c r="KJE35" s="541"/>
      <c r="KJF35" s="542"/>
      <c r="KJG35" s="543"/>
      <c r="KJH35" s="539"/>
      <c r="KJI35" s="537"/>
      <c r="KJJ35" s="537"/>
      <c r="KJK35" s="538"/>
      <c r="KJL35" s="539"/>
      <c r="KJM35" s="540"/>
      <c r="KJN35" s="541"/>
      <c r="KJO35" s="542"/>
      <c r="KJP35" s="543"/>
      <c r="KJQ35" s="539"/>
      <c r="KJR35" s="537"/>
      <c r="KJS35" s="537"/>
      <c r="KJT35" s="538"/>
      <c r="KJU35" s="539"/>
      <c r="KJV35" s="540"/>
      <c r="KJW35" s="541"/>
      <c r="KJX35" s="542"/>
      <c r="KJY35" s="543"/>
      <c r="KJZ35" s="539"/>
      <c r="KKA35" s="537"/>
      <c r="KKB35" s="537"/>
      <c r="KKC35" s="538"/>
      <c r="KKD35" s="539"/>
      <c r="KKE35" s="540"/>
      <c r="KKF35" s="541"/>
      <c r="KKG35" s="542"/>
      <c r="KKH35" s="543"/>
      <c r="KKI35" s="539"/>
      <c r="KKJ35" s="537"/>
      <c r="KKK35" s="537"/>
      <c r="KKL35" s="538"/>
      <c r="KKM35" s="539"/>
      <c r="KKN35" s="540"/>
      <c r="KKO35" s="541"/>
      <c r="KKP35" s="542"/>
      <c r="KKQ35" s="543"/>
      <c r="KKR35" s="539"/>
      <c r="KKS35" s="537"/>
      <c r="KKT35" s="537"/>
      <c r="KKU35" s="538"/>
      <c r="KKV35" s="539"/>
      <c r="KKW35" s="540"/>
      <c r="KKX35" s="541"/>
      <c r="KKY35" s="542"/>
      <c r="KKZ35" s="543"/>
      <c r="KLA35" s="539"/>
      <c r="KLB35" s="537"/>
      <c r="KLC35" s="537"/>
      <c r="KLD35" s="538"/>
      <c r="KLE35" s="539"/>
      <c r="KLF35" s="540"/>
      <c r="KLG35" s="541"/>
      <c r="KLH35" s="542"/>
      <c r="KLI35" s="543"/>
      <c r="KLJ35" s="539"/>
      <c r="KLK35" s="537"/>
      <c r="KLL35" s="537"/>
      <c r="KLM35" s="538"/>
      <c r="KLN35" s="539"/>
      <c r="KLO35" s="540"/>
      <c r="KLP35" s="541"/>
      <c r="KLQ35" s="542"/>
      <c r="KLR35" s="543"/>
      <c r="KLS35" s="539"/>
      <c r="KLT35" s="537"/>
      <c r="KLU35" s="537"/>
      <c r="KLV35" s="538"/>
      <c r="KLW35" s="539"/>
      <c r="KLX35" s="540"/>
      <c r="KLY35" s="541"/>
      <c r="KLZ35" s="542"/>
      <c r="KMA35" s="543"/>
      <c r="KMB35" s="539"/>
      <c r="KMC35" s="537"/>
      <c r="KMD35" s="537"/>
      <c r="KME35" s="538"/>
      <c r="KMF35" s="539"/>
      <c r="KMG35" s="540"/>
      <c r="KMH35" s="541"/>
      <c r="KMI35" s="542"/>
      <c r="KMJ35" s="543"/>
      <c r="KMK35" s="539"/>
      <c r="KML35" s="537"/>
      <c r="KMM35" s="537"/>
      <c r="KMN35" s="538"/>
      <c r="KMO35" s="539"/>
      <c r="KMP35" s="540"/>
      <c r="KMQ35" s="541"/>
      <c r="KMR35" s="542"/>
      <c r="KMS35" s="543"/>
      <c r="KMT35" s="539"/>
      <c r="KMU35" s="537"/>
      <c r="KMV35" s="537"/>
      <c r="KMW35" s="538"/>
      <c r="KMX35" s="539"/>
      <c r="KMY35" s="540"/>
      <c r="KMZ35" s="541"/>
      <c r="KNA35" s="542"/>
      <c r="KNB35" s="543"/>
      <c r="KNC35" s="539"/>
      <c r="KND35" s="537"/>
      <c r="KNE35" s="537"/>
      <c r="KNF35" s="538"/>
      <c r="KNG35" s="539"/>
      <c r="KNH35" s="540"/>
      <c r="KNI35" s="541"/>
      <c r="KNJ35" s="542"/>
      <c r="KNK35" s="543"/>
      <c r="KNL35" s="539"/>
      <c r="KNM35" s="537"/>
      <c r="KNN35" s="537"/>
      <c r="KNO35" s="538"/>
      <c r="KNP35" s="539"/>
      <c r="KNQ35" s="540"/>
      <c r="KNR35" s="541"/>
      <c r="KNS35" s="542"/>
      <c r="KNT35" s="543"/>
      <c r="KNU35" s="539"/>
      <c r="KNV35" s="537"/>
      <c r="KNW35" s="537"/>
      <c r="KNX35" s="538"/>
      <c r="KNY35" s="539"/>
      <c r="KNZ35" s="540"/>
      <c r="KOA35" s="541"/>
      <c r="KOB35" s="542"/>
      <c r="KOC35" s="543"/>
      <c r="KOD35" s="539"/>
      <c r="KOE35" s="537"/>
      <c r="KOF35" s="537"/>
      <c r="KOG35" s="538"/>
      <c r="KOH35" s="539"/>
      <c r="KOI35" s="540"/>
      <c r="KOJ35" s="541"/>
      <c r="KOK35" s="542"/>
      <c r="KOL35" s="543"/>
      <c r="KOM35" s="539"/>
      <c r="KON35" s="537"/>
      <c r="KOO35" s="537"/>
      <c r="KOP35" s="538"/>
      <c r="KOQ35" s="539"/>
      <c r="KOR35" s="540"/>
      <c r="KOS35" s="541"/>
      <c r="KOT35" s="542"/>
      <c r="KOU35" s="543"/>
      <c r="KOV35" s="539"/>
      <c r="KOW35" s="537"/>
      <c r="KOX35" s="537"/>
      <c r="KOY35" s="538"/>
      <c r="KOZ35" s="539"/>
      <c r="KPA35" s="540"/>
      <c r="KPB35" s="541"/>
      <c r="KPC35" s="542"/>
      <c r="KPD35" s="543"/>
      <c r="KPE35" s="539"/>
      <c r="KPF35" s="537"/>
      <c r="KPG35" s="537"/>
      <c r="KPH35" s="538"/>
      <c r="KPI35" s="539"/>
      <c r="KPJ35" s="540"/>
      <c r="KPK35" s="541"/>
      <c r="KPL35" s="542"/>
      <c r="KPM35" s="543"/>
      <c r="KPN35" s="539"/>
      <c r="KPO35" s="537"/>
      <c r="KPP35" s="537"/>
      <c r="KPQ35" s="538"/>
      <c r="KPR35" s="539"/>
      <c r="KPS35" s="540"/>
      <c r="KPT35" s="541"/>
      <c r="KPU35" s="542"/>
      <c r="KPV35" s="543"/>
      <c r="KPW35" s="539"/>
      <c r="KPX35" s="537"/>
      <c r="KPY35" s="537"/>
      <c r="KPZ35" s="538"/>
      <c r="KQA35" s="539"/>
      <c r="KQB35" s="540"/>
      <c r="KQC35" s="541"/>
      <c r="KQD35" s="542"/>
      <c r="KQE35" s="543"/>
      <c r="KQF35" s="539"/>
      <c r="KQG35" s="537"/>
      <c r="KQH35" s="537"/>
      <c r="KQI35" s="538"/>
      <c r="KQJ35" s="539"/>
      <c r="KQK35" s="540"/>
      <c r="KQL35" s="541"/>
      <c r="KQM35" s="542"/>
      <c r="KQN35" s="543"/>
      <c r="KQO35" s="539"/>
      <c r="KQP35" s="537"/>
      <c r="KQQ35" s="537"/>
      <c r="KQR35" s="538"/>
      <c r="KQS35" s="539"/>
      <c r="KQT35" s="540"/>
      <c r="KQU35" s="541"/>
      <c r="KQV35" s="542"/>
      <c r="KQW35" s="543"/>
      <c r="KQX35" s="539"/>
      <c r="KQY35" s="537"/>
      <c r="KQZ35" s="537"/>
      <c r="KRA35" s="538"/>
      <c r="KRB35" s="539"/>
      <c r="KRC35" s="540"/>
      <c r="KRD35" s="541"/>
      <c r="KRE35" s="542"/>
      <c r="KRF35" s="543"/>
      <c r="KRG35" s="539"/>
      <c r="KRH35" s="537"/>
      <c r="KRI35" s="537"/>
      <c r="KRJ35" s="538"/>
      <c r="KRK35" s="539"/>
      <c r="KRL35" s="540"/>
      <c r="KRM35" s="541"/>
      <c r="KRN35" s="542"/>
      <c r="KRO35" s="543"/>
      <c r="KRP35" s="539"/>
      <c r="KRQ35" s="537"/>
      <c r="KRR35" s="537"/>
      <c r="KRS35" s="538"/>
      <c r="KRT35" s="539"/>
      <c r="KRU35" s="540"/>
      <c r="KRV35" s="541"/>
      <c r="KRW35" s="542"/>
      <c r="KRX35" s="543"/>
      <c r="KRY35" s="539"/>
      <c r="KRZ35" s="537"/>
      <c r="KSA35" s="537"/>
      <c r="KSB35" s="538"/>
      <c r="KSC35" s="539"/>
      <c r="KSD35" s="540"/>
      <c r="KSE35" s="541"/>
      <c r="KSF35" s="542"/>
      <c r="KSG35" s="543"/>
      <c r="KSH35" s="539"/>
      <c r="KSI35" s="537"/>
      <c r="KSJ35" s="537"/>
      <c r="KSK35" s="538"/>
      <c r="KSL35" s="539"/>
      <c r="KSM35" s="540"/>
      <c r="KSN35" s="541"/>
      <c r="KSO35" s="542"/>
      <c r="KSP35" s="543"/>
      <c r="KSQ35" s="539"/>
      <c r="KSR35" s="537"/>
      <c r="KSS35" s="537"/>
      <c r="KST35" s="538"/>
      <c r="KSU35" s="539"/>
      <c r="KSV35" s="540"/>
      <c r="KSW35" s="541"/>
      <c r="KSX35" s="542"/>
      <c r="KSY35" s="543"/>
      <c r="KSZ35" s="539"/>
      <c r="KTA35" s="537"/>
      <c r="KTB35" s="537"/>
      <c r="KTC35" s="538"/>
      <c r="KTD35" s="539"/>
      <c r="KTE35" s="540"/>
      <c r="KTF35" s="541"/>
      <c r="KTG35" s="542"/>
      <c r="KTH35" s="543"/>
      <c r="KTI35" s="539"/>
      <c r="KTJ35" s="537"/>
      <c r="KTK35" s="537"/>
      <c r="KTL35" s="538"/>
      <c r="KTM35" s="539"/>
      <c r="KTN35" s="540"/>
      <c r="KTO35" s="541"/>
      <c r="KTP35" s="542"/>
      <c r="KTQ35" s="543"/>
      <c r="KTR35" s="539"/>
      <c r="KTS35" s="537"/>
      <c r="KTT35" s="537"/>
      <c r="KTU35" s="538"/>
      <c r="KTV35" s="539"/>
      <c r="KTW35" s="540"/>
      <c r="KTX35" s="541"/>
      <c r="KTY35" s="542"/>
      <c r="KTZ35" s="543"/>
      <c r="KUA35" s="539"/>
      <c r="KUB35" s="537"/>
      <c r="KUC35" s="537"/>
      <c r="KUD35" s="538"/>
      <c r="KUE35" s="539"/>
      <c r="KUF35" s="540"/>
      <c r="KUG35" s="541"/>
      <c r="KUH35" s="542"/>
      <c r="KUI35" s="543"/>
      <c r="KUJ35" s="539"/>
      <c r="KUK35" s="537"/>
      <c r="KUL35" s="537"/>
      <c r="KUM35" s="538"/>
      <c r="KUN35" s="539"/>
      <c r="KUO35" s="540"/>
      <c r="KUP35" s="541"/>
      <c r="KUQ35" s="542"/>
      <c r="KUR35" s="543"/>
      <c r="KUS35" s="539"/>
      <c r="KUT35" s="537"/>
      <c r="KUU35" s="537"/>
      <c r="KUV35" s="538"/>
      <c r="KUW35" s="539"/>
      <c r="KUX35" s="540"/>
      <c r="KUY35" s="541"/>
      <c r="KUZ35" s="542"/>
      <c r="KVA35" s="543"/>
      <c r="KVB35" s="539"/>
      <c r="KVC35" s="537"/>
      <c r="KVD35" s="537"/>
      <c r="KVE35" s="538"/>
      <c r="KVF35" s="539"/>
      <c r="KVG35" s="540"/>
      <c r="KVH35" s="541"/>
      <c r="KVI35" s="542"/>
      <c r="KVJ35" s="543"/>
      <c r="KVK35" s="539"/>
      <c r="KVL35" s="537"/>
      <c r="KVM35" s="537"/>
      <c r="KVN35" s="538"/>
      <c r="KVO35" s="539"/>
      <c r="KVP35" s="540"/>
      <c r="KVQ35" s="541"/>
      <c r="KVR35" s="542"/>
      <c r="KVS35" s="543"/>
      <c r="KVT35" s="539"/>
      <c r="KVU35" s="537"/>
      <c r="KVV35" s="537"/>
      <c r="KVW35" s="538"/>
      <c r="KVX35" s="539"/>
      <c r="KVY35" s="540"/>
      <c r="KVZ35" s="541"/>
      <c r="KWA35" s="542"/>
      <c r="KWB35" s="543"/>
      <c r="KWC35" s="539"/>
      <c r="KWD35" s="537"/>
      <c r="KWE35" s="537"/>
      <c r="KWF35" s="538"/>
      <c r="KWG35" s="539"/>
      <c r="KWH35" s="540"/>
      <c r="KWI35" s="541"/>
      <c r="KWJ35" s="542"/>
      <c r="KWK35" s="543"/>
      <c r="KWL35" s="539"/>
      <c r="KWM35" s="537"/>
      <c r="KWN35" s="537"/>
      <c r="KWO35" s="538"/>
      <c r="KWP35" s="539"/>
      <c r="KWQ35" s="540"/>
      <c r="KWR35" s="541"/>
      <c r="KWS35" s="542"/>
      <c r="KWT35" s="543"/>
      <c r="KWU35" s="539"/>
      <c r="KWV35" s="537"/>
      <c r="KWW35" s="537"/>
      <c r="KWX35" s="538"/>
      <c r="KWY35" s="539"/>
      <c r="KWZ35" s="540"/>
      <c r="KXA35" s="541"/>
      <c r="KXB35" s="542"/>
      <c r="KXC35" s="543"/>
      <c r="KXD35" s="539"/>
      <c r="KXE35" s="537"/>
      <c r="KXF35" s="537"/>
      <c r="KXG35" s="538"/>
      <c r="KXH35" s="539"/>
      <c r="KXI35" s="540"/>
      <c r="KXJ35" s="541"/>
      <c r="KXK35" s="542"/>
      <c r="KXL35" s="543"/>
      <c r="KXM35" s="539"/>
      <c r="KXN35" s="537"/>
      <c r="KXO35" s="537"/>
      <c r="KXP35" s="538"/>
      <c r="KXQ35" s="539"/>
      <c r="KXR35" s="540"/>
      <c r="KXS35" s="541"/>
      <c r="KXT35" s="542"/>
      <c r="KXU35" s="543"/>
      <c r="KXV35" s="539"/>
      <c r="KXW35" s="537"/>
      <c r="KXX35" s="537"/>
      <c r="KXY35" s="538"/>
      <c r="KXZ35" s="539"/>
      <c r="KYA35" s="540"/>
      <c r="KYB35" s="541"/>
      <c r="KYC35" s="542"/>
      <c r="KYD35" s="543"/>
      <c r="KYE35" s="539"/>
      <c r="KYF35" s="537"/>
      <c r="KYG35" s="537"/>
      <c r="KYH35" s="538"/>
      <c r="KYI35" s="539"/>
      <c r="KYJ35" s="540"/>
      <c r="KYK35" s="541"/>
      <c r="KYL35" s="542"/>
      <c r="KYM35" s="543"/>
      <c r="KYN35" s="539"/>
      <c r="KYO35" s="537"/>
      <c r="KYP35" s="537"/>
      <c r="KYQ35" s="538"/>
      <c r="KYR35" s="539"/>
      <c r="KYS35" s="540"/>
      <c r="KYT35" s="541"/>
      <c r="KYU35" s="542"/>
      <c r="KYV35" s="543"/>
      <c r="KYW35" s="539"/>
      <c r="KYX35" s="537"/>
      <c r="KYY35" s="537"/>
      <c r="KYZ35" s="538"/>
      <c r="KZA35" s="539"/>
      <c r="KZB35" s="540"/>
      <c r="KZC35" s="541"/>
      <c r="KZD35" s="542"/>
      <c r="KZE35" s="543"/>
      <c r="KZF35" s="539"/>
      <c r="KZG35" s="537"/>
      <c r="KZH35" s="537"/>
      <c r="KZI35" s="538"/>
      <c r="KZJ35" s="539"/>
      <c r="KZK35" s="540"/>
      <c r="KZL35" s="541"/>
      <c r="KZM35" s="542"/>
      <c r="KZN35" s="543"/>
      <c r="KZO35" s="539"/>
      <c r="KZP35" s="537"/>
      <c r="KZQ35" s="537"/>
      <c r="KZR35" s="538"/>
      <c r="KZS35" s="539"/>
      <c r="KZT35" s="540"/>
      <c r="KZU35" s="541"/>
      <c r="KZV35" s="542"/>
      <c r="KZW35" s="543"/>
      <c r="KZX35" s="539"/>
      <c r="KZY35" s="537"/>
      <c r="KZZ35" s="537"/>
      <c r="LAA35" s="538"/>
      <c r="LAB35" s="539"/>
      <c r="LAC35" s="540"/>
      <c r="LAD35" s="541"/>
      <c r="LAE35" s="542"/>
      <c r="LAF35" s="543"/>
      <c r="LAG35" s="539"/>
      <c r="LAH35" s="537"/>
      <c r="LAI35" s="537"/>
      <c r="LAJ35" s="538"/>
      <c r="LAK35" s="539"/>
      <c r="LAL35" s="540"/>
      <c r="LAM35" s="541"/>
      <c r="LAN35" s="542"/>
      <c r="LAO35" s="543"/>
      <c r="LAP35" s="539"/>
      <c r="LAQ35" s="537"/>
      <c r="LAR35" s="537"/>
      <c r="LAS35" s="538"/>
      <c r="LAT35" s="539"/>
      <c r="LAU35" s="540"/>
      <c r="LAV35" s="541"/>
      <c r="LAW35" s="542"/>
      <c r="LAX35" s="543"/>
      <c r="LAY35" s="539"/>
      <c r="LAZ35" s="537"/>
      <c r="LBA35" s="537"/>
      <c r="LBB35" s="538"/>
      <c r="LBC35" s="539"/>
      <c r="LBD35" s="540"/>
      <c r="LBE35" s="541"/>
      <c r="LBF35" s="542"/>
      <c r="LBG35" s="543"/>
      <c r="LBH35" s="539"/>
      <c r="LBI35" s="537"/>
      <c r="LBJ35" s="537"/>
      <c r="LBK35" s="538"/>
      <c r="LBL35" s="539"/>
      <c r="LBM35" s="540"/>
      <c r="LBN35" s="541"/>
      <c r="LBO35" s="542"/>
      <c r="LBP35" s="543"/>
      <c r="LBQ35" s="539"/>
      <c r="LBR35" s="537"/>
      <c r="LBS35" s="537"/>
      <c r="LBT35" s="538"/>
      <c r="LBU35" s="539"/>
      <c r="LBV35" s="540"/>
      <c r="LBW35" s="541"/>
      <c r="LBX35" s="542"/>
      <c r="LBY35" s="543"/>
      <c r="LBZ35" s="539"/>
      <c r="LCA35" s="537"/>
      <c r="LCB35" s="537"/>
      <c r="LCC35" s="538"/>
      <c r="LCD35" s="539"/>
      <c r="LCE35" s="540"/>
      <c r="LCF35" s="541"/>
      <c r="LCG35" s="542"/>
      <c r="LCH35" s="543"/>
      <c r="LCI35" s="539"/>
      <c r="LCJ35" s="537"/>
      <c r="LCK35" s="537"/>
      <c r="LCL35" s="538"/>
      <c r="LCM35" s="539"/>
      <c r="LCN35" s="540"/>
      <c r="LCO35" s="541"/>
      <c r="LCP35" s="542"/>
      <c r="LCQ35" s="543"/>
      <c r="LCR35" s="539"/>
      <c r="LCS35" s="537"/>
      <c r="LCT35" s="537"/>
      <c r="LCU35" s="538"/>
      <c r="LCV35" s="539"/>
      <c r="LCW35" s="540"/>
      <c r="LCX35" s="541"/>
      <c r="LCY35" s="542"/>
      <c r="LCZ35" s="543"/>
      <c r="LDA35" s="539"/>
      <c r="LDB35" s="537"/>
      <c r="LDC35" s="537"/>
      <c r="LDD35" s="538"/>
      <c r="LDE35" s="539"/>
      <c r="LDF35" s="540"/>
      <c r="LDG35" s="541"/>
      <c r="LDH35" s="542"/>
      <c r="LDI35" s="543"/>
      <c r="LDJ35" s="539"/>
      <c r="LDK35" s="537"/>
      <c r="LDL35" s="537"/>
      <c r="LDM35" s="538"/>
      <c r="LDN35" s="539"/>
      <c r="LDO35" s="540"/>
      <c r="LDP35" s="541"/>
      <c r="LDQ35" s="542"/>
      <c r="LDR35" s="543"/>
      <c r="LDS35" s="539"/>
      <c r="LDT35" s="537"/>
      <c r="LDU35" s="537"/>
      <c r="LDV35" s="538"/>
      <c r="LDW35" s="539"/>
      <c r="LDX35" s="540"/>
      <c r="LDY35" s="541"/>
      <c r="LDZ35" s="542"/>
      <c r="LEA35" s="543"/>
      <c r="LEB35" s="539"/>
      <c r="LEC35" s="537"/>
      <c r="LED35" s="537"/>
      <c r="LEE35" s="538"/>
      <c r="LEF35" s="539"/>
      <c r="LEG35" s="540"/>
      <c r="LEH35" s="541"/>
      <c r="LEI35" s="542"/>
      <c r="LEJ35" s="543"/>
      <c r="LEK35" s="539"/>
      <c r="LEL35" s="537"/>
      <c r="LEM35" s="537"/>
      <c r="LEN35" s="538"/>
      <c r="LEO35" s="539"/>
      <c r="LEP35" s="540"/>
      <c r="LEQ35" s="541"/>
      <c r="LER35" s="542"/>
      <c r="LES35" s="543"/>
      <c r="LET35" s="539"/>
      <c r="LEU35" s="537"/>
      <c r="LEV35" s="537"/>
      <c r="LEW35" s="538"/>
      <c r="LEX35" s="539"/>
      <c r="LEY35" s="540"/>
      <c r="LEZ35" s="541"/>
      <c r="LFA35" s="542"/>
      <c r="LFB35" s="543"/>
      <c r="LFC35" s="539"/>
      <c r="LFD35" s="537"/>
      <c r="LFE35" s="537"/>
      <c r="LFF35" s="538"/>
      <c r="LFG35" s="539"/>
      <c r="LFH35" s="540"/>
      <c r="LFI35" s="541"/>
      <c r="LFJ35" s="542"/>
      <c r="LFK35" s="543"/>
      <c r="LFL35" s="539"/>
      <c r="LFM35" s="537"/>
      <c r="LFN35" s="537"/>
      <c r="LFO35" s="538"/>
      <c r="LFP35" s="539"/>
      <c r="LFQ35" s="540"/>
      <c r="LFR35" s="541"/>
      <c r="LFS35" s="542"/>
      <c r="LFT35" s="543"/>
      <c r="LFU35" s="539"/>
      <c r="LFV35" s="537"/>
      <c r="LFW35" s="537"/>
      <c r="LFX35" s="538"/>
      <c r="LFY35" s="539"/>
      <c r="LFZ35" s="540"/>
      <c r="LGA35" s="541"/>
      <c r="LGB35" s="542"/>
      <c r="LGC35" s="543"/>
      <c r="LGD35" s="539"/>
      <c r="LGE35" s="537"/>
      <c r="LGF35" s="537"/>
      <c r="LGG35" s="538"/>
      <c r="LGH35" s="539"/>
      <c r="LGI35" s="540"/>
      <c r="LGJ35" s="541"/>
      <c r="LGK35" s="542"/>
      <c r="LGL35" s="543"/>
      <c r="LGM35" s="539"/>
      <c r="LGN35" s="537"/>
      <c r="LGO35" s="537"/>
      <c r="LGP35" s="538"/>
      <c r="LGQ35" s="539"/>
      <c r="LGR35" s="540"/>
      <c r="LGS35" s="541"/>
      <c r="LGT35" s="542"/>
      <c r="LGU35" s="543"/>
      <c r="LGV35" s="539"/>
      <c r="LGW35" s="537"/>
      <c r="LGX35" s="537"/>
      <c r="LGY35" s="538"/>
      <c r="LGZ35" s="539"/>
      <c r="LHA35" s="540"/>
      <c r="LHB35" s="541"/>
      <c r="LHC35" s="542"/>
      <c r="LHD35" s="543"/>
      <c r="LHE35" s="539"/>
      <c r="LHF35" s="537"/>
      <c r="LHG35" s="537"/>
      <c r="LHH35" s="538"/>
      <c r="LHI35" s="539"/>
      <c r="LHJ35" s="540"/>
      <c r="LHK35" s="541"/>
      <c r="LHL35" s="542"/>
      <c r="LHM35" s="543"/>
      <c r="LHN35" s="539"/>
      <c r="LHO35" s="537"/>
      <c r="LHP35" s="537"/>
      <c r="LHQ35" s="538"/>
      <c r="LHR35" s="539"/>
      <c r="LHS35" s="540"/>
      <c r="LHT35" s="541"/>
      <c r="LHU35" s="542"/>
      <c r="LHV35" s="543"/>
      <c r="LHW35" s="539"/>
      <c r="LHX35" s="537"/>
      <c r="LHY35" s="537"/>
      <c r="LHZ35" s="538"/>
      <c r="LIA35" s="539"/>
      <c r="LIB35" s="540"/>
      <c r="LIC35" s="541"/>
      <c r="LID35" s="542"/>
      <c r="LIE35" s="543"/>
      <c r="LIF35" s="539"/>
      <c r="LIG35" s="537"/>
      <c r="LIH35" s="537"/>
      <c r="LII35" s="538"/>
      <c r="LIJ35" s="539"/>
      <c r="LIK35" s="540"/>
      <c r="LIL35" s="541"/>
      <c r="LIM35" s="542"/>
      <c r="LIN35" s="543"/>
      <c r="LIO35" s="539"/>
      <c r="LIP35" s="537"/>
      <c r="LIQ35" s="537"/>
      <c r="LIR35" s="538"/>
      <c r="LIS35" s="539"/>
      <c r="LIT35" s="540"/>
      <c r="LIU35" s="541"/>
      <c r="LIV35" s="542"/>
      <c r="LIW35" s="543"/>
      <c r="LIX35" s="539"/>
      <c r="LIY35" s="537"/>
      <c r="LIZ35" s="537"/>
      <c r="LJA35" s="538"/>
      <c r="LJB35" s="539"/>
      <c r="LJC35" s="540"/>
      <c r="LJD35" s="541"/>
      <c r="LJE35" s="542"/>
      <c r="LJF35" s="543"/>
      <c r="LJG35" s="539"/>
      <c r="LJH35" s="537"/>
      <c r="LJI35" s="537"/>
      <c r="LJJ35" s="538"/>
      <c r="LJK35" s="539"/>
      <c r="LJL35" s="540"/>
      <c r="LJM35" s="541"/>
      <c r="LJN35" s="542"/>
      <c r="LJO35" s="543"/>
      <c r="LJP35" s="539"/>
      <c r="LJQ35" s="537"/>
      <c r="LJR35" s="537"/>
      <c r="LJS35" s="538"/>
      <c r="LJT35" s="539"/>
      <c r="LJU35" s="540"/>
      <c r="LJV35" s="541"/>
      <c r="LJW35" s="542"/>
      <c r="LJX35" s="543"/>
      <c r="LJY35" s="539"/>
      <c r="LJZ35" s="537"/>
      <c r="LKA35" s="537"/>
      <c r="LKB35" s="538"/>
      <c r="LKC35" s="539"/>
      <c r="LKD35" s="540"/>
      <c r="LKE35" s="541"/>
      <c r="LKF35" s="542"/>
      <c r="LKG35" s="543"/>
      <c r="LKH35" s="539"/>
      <c r="LKI35" s="537"/>
      <c r="LKJ35" s="537"/>
      <c r="LKK35" s="538"/>
      <c r="LKL35" s="539"/>
      <c r="LKM35" s="540"/>
      <c r="LKN35" s="541"/>
      <c r="LKO35" s="542"/>
      <c r="LKP35" s="543"/>
      <c r="LKQ35" s="539"/>
      <c r="LKR35" s="537"/>
      <c r="LKS35" s="537"/>
      <c r="LKT35" s="538"/>
      <c r="LKU35" s="539"/>
      <c r="LKV35" s="540"/>
      <c r="LKW35" s="541"/>
      <c r="LKX35" s="542"/>
      <c r="LKY35" s="543"/>
      <c r="LKZ35" s="539"/>
      <c r="LLA35" s="537"/>
      <c r="LLB35" s="537"/>
      <c r="LLC35" s="538"/>
      <c r="LLD35" s="539"/>
      <c r="LLE35" s="540"/>
      <c r="LLF35" s="541"/>
      <c r="LLG35" s="542"/>
      <c r="LLH35" s="543"/>
      <c r="LLI35" s="539"/>
      <c r="LLJ35" s="537"/>
      <c r="LLK35" s="537"/>
      <c r="LLL35" s="538"/>
      <c r="LLM35" s="539"/>
      <c r="LLN35" s="540"/>
      <c r="LLO35" s="541"/>
      <c r="LLP35" s="542"/>
      <c r="LLQ35" s="543"/>
      <c r="LLR35" s="539"/>
      <c r="LLS35" s="537"/>
      <c r="LLT35" s="537"/>
      <c r="LLU35" s="538"/>
      <c r="LLV35" s="539"/>
      <c r="LLW35" s="540"/>
      <c r="LLX35" s="541"/>
      <c r="LLY35" s="542"/>
      <c r="LLZ35" s="543"/>
      <c r="LMA35" s="539"/>
      <c r="LMB35" s="537"/>
      <c r="LMC35" s="537"/>
      <c r="LMD35" s="538"/>
      <c r="LME35" s="539"/>
      <c r="LMF35" s="540"/>
      <c r="LMG35" s="541"/>
      <c r="LMH35" s="542"/>
      <c r="LMI35" s="543"/>
      <c r="LMJ35" s="539"/>
      <c r="LMK35" s="537"/>
      <c r="LML35" s="537"/>
      <c r="LMM35" s="538"/>
      <c r="LMN35" s="539"/>
      <c r="LMO35" s="540"/>
      <c r="LMP35" s="541"/>
      <c r="LMQ35" s="542"/>
      <c r="LMR35" s="543"/>
      <c r="LMS35" s="539"/>
      <c r="LMT35" s="537"/>
      <c r="LMU35" s="537"/>
      <c r="LMV35" s="538"/>
      <c r="LMW35" s="539"/>
      <c r="LMX35" s="540"/>
      <c r="LMY35" s="541"/>
      <c r="LMZ35" s="542"/>
      <c r="LNA35" s="543"/>
      <c r="LNB35" s="539"/>
      <c r="LNC35" s="537"/>
      <c r="LND35" s="537"/>
      <c r="LNE35" s="538"/>
      <c r="LNF35" s="539"/>
      <c r="LNG35" s="540"/>
      <c r="LNH35" s="541"/>
      <c r="LNI35" s="542"/>
      <c r="LNJ35" s="543"/>
      <c r="LNK35" s="539"/>
      <c r="LNL35" s="537"/>
      <c r="LNM35" s="537"/>
      <c r="LNN35" s="538"/>
      <c r="LNO35" s="539"/>
      <c r="LNP35" s="540"/>
      <c r="LNQ35" s="541"/>
      <c r="LNR35" s="542"/>
      <c r="LNS35" s="543"/>
      <c r="LNT35" s="539"/>
      <c r="LNU35" s="537"/>
      <c r="LNV35" s="537"/>
      <c r="LNW35" s="538"/>
      <c r="LNX35" s="539"/>
      <c r="LNY35" s="540"/>
      <c r="LNZ35" s="541"/>
      <c r="LOA35" s="542"/>
      <c r="LOB35" s="543"/>
      <c r="LOC35" s="539"/>
      <c r="LOD35" s="537"/>
      <c r="LOE35" s="537"/>
      <c r="LOF35" s="538"/>
      <c r="LOG35" s="539"/>
      <c r="LOH35" s="540"/>
      <c r="LOI35" s="541"/>
      <c r="LOJ35" s="542"/>
      <c r="LOK35" s="543"/>
      <c r="LOL35" s="539"/>
      <c r="LOM35" s="537"/>
      <c r="LON35" s="537"/>
      <c r="LOO35" s="538"/>
      <c r="LOP35" s="539"/>
      <c r="LOQ35" s="540"/>
      <c r="LOR35" s="541"/>
      <c r="LOS35" s="542"/>
      <c r="LOT35" s="543"/>
      <c r="LOU35" s="539"/>
      <c r="LOV35" s="537"/>
      <c r="LOW35" s="537"/>
      <c r="LOX35" s="538"/>
      <c r="LOY35" s="539"/>
      <c r="LOZ35" s="540"/>
      <c r="LPA35" s="541"/>
      <c r="LPB35" s="542"/>
      <c r="LPC35" s="543"/>
      <c r="LPD35" s="539"/>
      <c r="LPE35" s="537"/>
      <c r="LPF35" s="537"/>
      <c r="LPG35" s="538"/>
      <c r="LPH35" s="539"/>
      <c r="LPI35" s="540"/>
      <c r="LPJ35" s="541"/>
      <c r="LPK35" s="542"/>
      <c r="LPL35" s="543"/>
      <c r="LPM35" s="539"/>
      <c r="LPN35" s="537"/>
      <c r="LPO35" s="537"/>
      <c r="LPP35" s="538"/>
      <c r="LPQ35" s="539"/>
      <c r="LPR35" s="540"/>
      <c r="LPS35" s="541"/>
      <c r="LPT35" s="542"/>
      <c r="LPU35" s="543"/>
      <c r="LPV35" s="539"/>
      <c r="LPW35" s="537"/>
      <c r="LPX35" s="537"/>
      <c r="LPY35" s="538"/>
      <c r="LPZ35" s="539"/>
      <c r="LQA35" s="540"/>
      <c r="LQB35" s="541"/>
      <c r="LQC35" s="542"/>
      <c r="LQD35" s="543"/>
      <c r="LQE35" s="539"/>
      <c r="LQF35" s="537"/>
      <c r="LQG35" s="537"/>
      <c r="LQH35" s="538"/>
      <c r="LQI35" s="539"/>
      <c r="LQJ35" s="540"/>
      <c r="LQK35" s="541"/>
      <c r="LQL35" s="542"/>
      <c r="LQM35" s="543"/>
      <c r="LQN35" s="539"/>
      <c r="LQO35" s="537"/>
      <c r="LQP35" s="537"/>
      <c r="LQQ35" s="538"/>
      <c r="LQR35" s="539"/>
      <c r="LQS35" s="540"/>
      <c r="LQT35" s="541"/>
      <c r="LQU35" s="542"/>
      <c r="LQV35" s="543"/>
      <c r="LQW35" s="539"/>
      <c r="LQX35" s="537"/>
      <c r="LQY35" s="537"/>
      <c r="LQZ35" s="538"/>
      <c r="LRA35" s="539"/>
      <c r="LRB35" s="540"/>
      <c r="LRC35" s="541"/>
      <c r="LRD35" s="542"/>
      <c r="LRE35" s="543"/>
      <c r="LRF35" s="539"/>
      <c r="LRG35" s="537"/>
      <c r="LRH35" s="537"/>
      <c r="LRI35" s="538"/>
      <c r="LRJ35" s="539"/>
      <c r="LRK35" s="540"/>
      <c r="LRL35" s="541"/>
      <c r="LRM35" s="542"/>
      <c r="LRN35" s="543"/>
      <c r="LRO35" s="539"/>
      <c r="LRP35" s="537"/>
      <c r="LRQ35" s="537"/>
      <c r="LRR35" s="538"/>
      <c r="LRS35" s="539"/>
      <c r="LRT35" s="540"/>
      <c r="LRU35" s="541"/>
      <c r="LRV35" s="542"/>
      <c r="LRW35" s="543"/>
      <c r="LRX35" s="539"/>
      <c r="LRY35" s="537"/>
      <c r="LRZ35" s="537"/>
      <c r="LSA35" s="538"/>
      <c r="LSB35" s="539"/>
      <c r="LSC35" s="540"/>
      <c r="LSD35" s="541"/>
      <c r="LSE35" s="542"/>
      <c r="LSF35" s="543"/>
      <c r="LSG35" s="539"/>
      <c r="LSH35" s="537"/>
      <c r="LSI35" s="537"/>
      <c r="LSJ35" s="538"/>
      <c r="LSK35" s="539"/>
      <c r="LSL35" s="540"/>
      <c r="LSM35" s="541"/>
      <c r="LSN35" s="542"/>
      <c r="LSO35" s="543"/>
      <c r="LSP35" s="539"/>
      <c r="LSQ35" s="537"/>
      <c r="LSR35" s="537"/>
      <c r="LSS35" s="538"/>
      <c r="LST35" s="539"/>
      <c r="LSU35" s="540"/>
      <c r="LSV35" s="541"/>
      <c r="LSW35" s="542"/>
      <c r="LSX35" s="543"/>
      <c r="LSY35" s="539"/>
      <c r="LSZ35" s="537"/>
      <c r="LTA35" s="537"/>
      <c r="LTB35" s="538"/>
      <c r="LTC35" s="539"/>
      <c r="LTD35" s="540"/>
      <c r="LTE35" s="541"/>
      <c r="LTF35" s="542"/>
      <c r="LTG35" s="543"/>
      <c r="LTH35" s="539"/>
      <c r="LTI35" s="537"/>
      <c r="LTJ35" s="537"/>
      <c r="LTK35" s="538"/>
      <c r="LTL35" s="539"/>
      <c r="LTM35" s="540"/>
      <c r="LTN35" s="541"/>
      <c r="LTO35" s="542"/>
      <c r="LTP35" s="543"/>
      <c r="LTQ35" s="539"/>
      <c r="LTR35" s="537"/>
      <c r="LTS35" s="537"/>
      <c r="LTT35" s="538"/>
      <c r="LTU35" s="539"/>
      <c r="LTV35" s="540"/>
      <c r="LTW35" s="541"/>
      <c r="LTX35" s="542"/>
      <c r="LTY35" s="543"/>
      <c r="LTZ35" s="539"/>
      <c r="LUA35" s="537"/>
      <c r="LUB35" s="537"/>
      <c r="LUC35" s="538"/>
      <c r="LUD35" s="539"/>
      <c r="LUE35" s="540"/>
      <c r="LUF35" s="541"/>
      <c r="LUG35" s="542"/>
      <c r="LUH35" s="543"/>
      <c r="LUI35" s="539"/>
      <c r="LUJ35" s="537"/>
      <c r="LUK35" s="537"/>
      <c r="LUL35" s="538"/>
      <c r="LUM35" s="539"/>
      <c r="LUN35" s="540"/>
      <c r="LUO35" s="541"/>
      <c r="LUP35" s="542"/>
      <c r="LUQ35" s="543"/>
      <c r="LUR35" s="539"/>
      <c r="LUS35" s="537"/>
      <c r="LUT35" s="537"/>
      <c r="LUU35" s="538"/>
      <c r="LUV35" s="539"/>
      <c r="LUW35" s="540"/>
      <c r="LUX35" s="541"/>
      <c r="LUY35" s="542"/>
      <c r="LUZ35" s="543"/>
      <c r="LVA35" s="539"/>
      <c r="LVB35" s="537"/>
      <c r="LVC35" s="537"/>
      <c r="LVD35" s="538"/>
      <c r="LVE35" s="539"/>
      <c r="LVF35" s="540"/>
      <c r="LVG35" s="541"/>
      <c r="LVH35" s="542"/>
      <c r="LVI35" s="543"/>
      <c r="LVJ35" s="539"/>
      <c r="LVK35" s="537"/>
      <c r="LVL35" s="537"/>
      <c r="LVM35" s="538"/>
      <c r="LVN35" s="539"/>
      <c r="LVO35" s="540"/>
      <c r="LVP35" s="541"/>
      <c r="LVQ35" s="542"/>
      <c r="LVR35" s="543"/>
      <c r="LVS35" s="539"/>
      <c r="LVT35" s="537"/>
      <c r="LVU35" s="537"/>
      <c r="LVV35" s="538"/>
      <c r="LVW35" s="539"/>
      <c r="LVX35" s="540"/>
      <c r="LVY35" s="541"/>
      <c r="LVZ35" s="542"/>
      <c r="LWA35" s="543"/>
      <c r="LWB35" s="539"/>
      <c r="LWC35" s="537"/>
      <c r="LWD35" s="537"/>
      <c r="LWE35" s="538"/>
      <c r="LWF35" s="539"/>
      <c r="LWG35" s="540"/>
      <c r="LWH35" s="541"/>
      <c r="LWI35" s="542"/>
      <c r="LWJ35" s="543"/>
      <c r="LWK35" s="539"/>
      <c r="LWL35" s="537"/>
      <c r="LWM35" s="537"/>
      <c r="LWN35" s="538"/>
      <c r="LWO35" s="539"/>
      <c r="LWP35" s="540"/>
      <c r="LWQ35" s="541"/>
      <c r="LWR35" s="542"/>
      <c r="LWS35" s="543"/>
      <c r="LWT35" s="539"/>
      <c r="LWU35" s="537"/>
      <c r="LWV35" s="537"/>
      <c r="LWW35" s="538"/>
      <c r="LWX35" s="539"/>
      <c r="LWY35" s="540"/>
      <c r="LWZ35" s="541"/>
      <c r="LXA35" s="542"/>
      <c r="LXB35" s="543"/>
      <c r="LXC35" s="539"/>
      <c r="LXD35" s="537"/>
      <c r="LXE35" s="537"/>
      <c r="LXF35" s="538"/>
      <c r="LXG35" s="539"/>
      <c r="LXH35" s="540"/>
      <c r="LXI35" s="541"/>
      <c r="LXJ35" s="542"/>
      <c r="LXK35" s="543"/>
      <c r="LXL35" s="539"/>
      <c r="LXM35" s="537"/>
      <c r="LXN35" s="537"/>
      <c r="LXO35" s="538"/>
      <c r="LXP35" s="539"/>
      <c r="LXQ35" s="540"/>
      <c r="LXR35" s="541"/>
      <c r="LXS35" s="542"/>
      <c r="LXT35" s="543"/>
      <c r="LXU35" s="539"/>
      <c r="LXV35" s="537"/>
      <c r="LXW35" s="537"/>
      <c r="LXX35" s="538"/>
      <c r="LXY35" s="539"/>
      <c r="LXZ35" s="540"/>
      <c r="LYA35" s="541"/>
      <c r="LYB35" s="542"/>
      <c r="LYC35" s="543"/>
      <c r="LYD35" s="539"/>
      <c r="LYE35" s="537"/>
      <c r="LYF35" s="537"/>
      <c r="LYG35" s="538"/>
      <c r="LYH35" s="539"/>
      <c r="LYI35" s="540"/>
      <c r="LYJ35" s="541"/>
      <c r="LYK35" s="542"/>
      <c r="LYL35" s="543"/>
      <c r="LYM35" s="539"/>
      <c r="LYN35" s="537"/>
      <c r="LYO35" s="537"/>
      <c r="LYP35" s="538"/>
      <c r="LYQ35" s="539"/>
      <c r="LYR35" s="540"/>
      <c r="LYS35" s="541"/>
      <c r="LYT35" s="542"/>
      <c r="LYU35" s="543"/>
      <c r="LYV35" s="539"/>
      <c r="LYW35" s="537"/>
      <c r="LYX35" s="537"/>
      <c r="LYY35" s="538"/>
      <c r="LYZ35" s="539"/>
      <c r="LZA35" s="540"/>
      <c r="LZB35" s="541"/>
      <c r="LZC35" s="542"/>
      <c r="LZD35" s="543"/>
      <c r="LZE35" s="539"/>
      <c r="LZF35" s="537"/>
      <c r="LZG35" s="537"/>
      <c r="LZH35" s="538"/>
      <c r="LZI35" s="539"/>
      <c r="LZJ35" s="540"/>
      <c r="LZK35" s="541"/>
      <c r="LZL35" s="542"/>
      <c r="LZM35" s="543"/>
      <c r="LZN35" s="539"/>
      <c r="LZO35" s="537"/>
      <c r="LZP35" s="537"/>
      <c r="LZQ35" s="538"/>
      <c r="LZR35" s="539"/>
      <c r="LZS35" s="540"/>
      <c r="LZT35" s="541"/>
      <c r="LZU35" s="542"/>
      <c r="LZV35" s="543"/>
      <c r="LZW35" s="539"/>
      <c r="LZX35" s="537"/>
      <c r="LZY35" s="537"/>
      <c r="LZZ35" s="538"/>
      <c r="MAA35" s="539"/>
      <c r="MAB35" s="540"/>
      <c r="MAC35" s="541"/>
      <c r="MAD35" s="542"/>
      <c r="MAE35" s="543"/>
      <c r="MAF35" s="539"/>
      <c r="MAG35" s="537"/>
      <c r="MAH35" s="537"/>
      <c r="MAI35" s="538"/>
      <c r="MAJ35" s="539"/>
      <c r="MAK35" s="540"/>
      <c r="MAL35" s="541"/>
      <c r="MAM35" s="542"/>
      <c r="MAN35" s="543"/>
      <c r="MAO35" s="539"/>
      <c r="MAP35" s="537"/>
      <c r="MAQ35" s="537"/>
      <c r="MAR35" s="538"/>
      <c r="MAS35" s="539"/>
      <c r="MAT35" s="540"/>
      <c r="MAU35" s="541"/>
      <c r="MAV35" s="542"/>
      <c r="MAW35" s="543"/>
      <c r="MAX35" s="539"/>
      <c r="MAY35" s="537"/>
      <c r="MAZ35" s="537"/>
      <c r="MBA35" s="538"/>
      <c r="MBB35" s="539"/>
      <c r="MBC35" s="540"/>
      <c r="MBD35" s="541"/>
      <c r="MBE35" s="542"/>
      <c r="MBF35" s="543"/>
      <c r="MBG35" s="539"/>
      <c r="MBH35" s="537"/>
      <c r="MBI35" s="537"/>
      <c r="MBJ35" s="538"/>
      <c r="MBK35" s="539"/>
      <c r="MBL35" s="540"/>
      <c r="MBM35" s="541"/>
      <c r="MBN35" s="542"/>
      <c r="MBO35" s="543"/>
      <c r="MBP35" s="539"/>
      <c r="MBQ35" s="537"/>
      <c r="MBR35" s="537"/>
      <c r="MBS35" s="538"/>
      <c r="MBT35" s="539"/>
      <c r="MBU35" s="540"/>
      <c r="MBV35" s="541"/>
      <c r="MBW35" s="542"/>
      <c r="MBX35" s="543"/>
      <c r="MBY35" s="539"/>
      <c r="MBZ35" s="537"/>
      <c r="MCA35" s="537"/>
      <c r="MCB35" s="538"/>
      <c r="MCC35" s="539"/>
      <c r="MCD35" s="540"/>
      <c r="MCE35" s="541"/>
      <c r="MCF35" s="542"/>
      <c r="MCG35" s="543"/>
      <c r="MCH35" s="539"/>
      <c r="MCI35" s="537"/>
      <c r="MCJ35" s="537"/>
      <c r="MCK35" s="538"/>
      <c r="MCL35" s="539"/>
      <c r="MCM35" s="540"/>
      <c r="MCN35" s="541"/>
      <c r="MCO35" s="542"/>
      <c r="MCP35" s="543"/>
      <c r="MCQ35" s="539"/>
      <c r="MCR35" s="537"/>
      <c r="MCS35" s="537"/>
      <c r="MCT35" s="538"/>
      <c r="MCU35" s="539"/>
      <c r="MCV35" s="540"/>
      <c r="MCW35" s="541"/>
      <c r="MCX35" s="542"/>
      <c r="MCY35" s="543"/>
      <c r="MCZ35" s="539"/>
      <c r="MDA35" s="537"/>
      <c r="MDB35" s="537"/>
      <c r="MDC35" s="538"/>
      <c r="MDD35" s="539"/>
      <c r="MDE35" s="540"/>
      <c r="MDF35" s="541"/>
      <c r="MDG35" s="542"/>
      <c r="MDH35" s="543"/>
      <c r="MDI35" s="539"/>
      <c r="MDJ35" s="537"/>
      <c r="MDK35" s="537"/>
      <c r="MDL35" s="538"/>
      <c r="MDM35" s="539"/>
      <c r="MDN35" s="540"/>
      <c r="MDO35" s="541"/>
      <c r="MDP35" s="542"/>
      <c r="MDQ35" s="543"/>
      <c r="MDR35" s="539"/>
      <c r="MDS35" s="537"/>
      <c r="MDT35" s="537"/>
      <c r="MDU35" s="538"/>
      <c r="MDV35" s="539"/>
      <c r="MDW35" s="540"/>
      <c r="MDX35" s="541"/>
      <c r="MDY35" s="542"/>
      <c r="MDZ35" s="543"/>
      <c r="MEA35" s="539"/>
      <c r="MEB35" s="537"/>
      <c r="MEC35" s="537"/>
      <c r="MED35" s="538"/>
      <c r="MEE35" s="539"/>
      <c r="MEF35" s="540"/>
      <c r="MEG35" s="541"/>
      <c r="MEH35" s="542"/>
      <c r="MEI35" s="543"/>
      <c r="MEJ35" s="539"/>
      <c r="MEK35" s="537"/>
      <c r="MEL35" s="537"/>
      <c r="MEM35" s="538"/>
      <c r="MEN35" s="539"/>
      <c r="MEO35" s="540"/>
      <c r="MEP35" s="541"/>
      <c r="MEQ35" s="542"/>
      <c r="MER35" s="543"/>
      <c r="MES35" s="539"/>
      <c r="MET35" s="537"/>
      <c r="MEU35" s="537"/>
      <c r="MEV35" s="538"/>
      <c r="MEW35" s="539"/>
      <c r="MEX35" s="540"/>
      <c r="MEY35" s="541"/>
      <c r="MEZ35" s="542"/>
      <c r="MFA35" s="543"/>
      <c r="MFB35" s="539"/>
      <c r="MFC35" s="537"/>
      <c r="MFD35" s="537"/>
      <c r="MFE35" s="538"/>
      <c r="MFF35" s="539"/>
      <c r="MFG35" s="540"/>
      <c r="MFH35" s="541"/>
      <c r="MFI35" s="542"/>
      <c r="MFJ35" s="543"/>
      <c r="MFK35" s="539"/>
      <c r="MFL35" s="537"/>
      <c r="MFM35" s="537"/>
      <c r="MFN35" s="538"/>
      <c r="MFO35" s="539"/>
      <c r="MFP35" s="540"/>
      <c r="MFQ35" s="541"/>
      <c r="MFR35" s="542"/>
      <c r="MFS35" s="543"/>
      <c r="MFT35" s="539"/>
      <c r="MFU35" s="537"/>
      <c r="MFV35" s="537"/>
      <c r="MFW35" s="538"/>
      <c r="MFX35" s="539"/>
      <c r="MFY35" s="540"/>
      <c r="MFZ35" s="541"/>
      <c r="MGA35" s="542"/>
      <c r="MGB35" s="543"/>
      <c r="MGC35" s="539"/>
      <c r="MGD35" s="537"/>
      <c r="MGE35" s="537"/>
      <c r="MGF35" s="538"/>
      <c r="MGG35" s="539"/>
      <c r="MGH35" s="540"/>
      <c r="MGI35" s="541"/>
      <c r="MGJ35" s="542"/>
      <c r="MGK35" s="543"/>
      <c r="MGL35" s="539"/>
      <c r="MGM35" s="537"/>
      <c r="MGN35" s="537"/>
      <c r="MGO35" s="538"/>
      <c r="MGP35" s="539"/>
      <c r="MGQ35" s="540"/>
      <c r="MGR35" s="541"/>
      <c r="MGS35" s="542"/>
      <c r="MGT35" s="543"/>
      <c r="MGU35" s="539"/>
      <c r="MGV35" s="537"/>
      <c r="MGW35" s="537"/>
      <c r="MGX35" s="538"/>
      <c r="MGY35" s="539"/>
      <c r="MGZ35" s="540"/>
      <c r="MHA35" s="541"/>
      <c r="MHB35" s="542"/>
      <c r="MHC35" s="543"/>
      <c r="MHD35" s="539"/>
      <c r="MHE35" s="537"/>
      <c r="MHF35" s="537"/>
      <c r="MHG35" s="538"/>
      <c r="MHH35" s="539"/>
      <c r="MHI35" s="540"/>
      <c r="MHJ35" s="541"/>
      <c r="MHK35" s="542"/>
      <c r="MHL35" s="543"/>
      <c r="MHM35" s="539"/>
      <c r="MHN35" s="537"/>
      <c r="MHO35" s="537"/>
      <c r="MHP35" s="538"/>
      <c r="MHQ35" s="539"/>
      <c r="MHR35" s="540"/>
      <c r="MHS35" s="541"/>
      <c r="MHT35" s="542"/>
      <c r="MHU35" s="543"/>
      <c r="MHV35" s="539"/>
      <c r="MHW35" s="537"/>
      <c r="MHX35" s="537"/>
      <c r="MHY35" s="538"/>
      <c r="MHZ35" s="539"/>
      <c r="MIA35" s="540"/>
      <c r="MIB35" s="541"/>
      <c r="MIC35" s="542"/>
      <c r="MID35" s="543"/>
      <c r="MIE35" s="539"/>
      <c r="MIF35" s="537"/>
      <c r="MIG35" s="537"/>
      <c r="MIH35" s="538"/>
      <c r="MII35" s="539"/>
      <c r="MIJ35" s="540"/>
      <c r="MIK35" s="541"/>
      <c r="MIL35" s="542"/>
      <c r="MIM35" s="543"/>
      <c r="MIN35" s="539"/>
      <c r="MIO35" s="537"/>
      <c r="MIP35" s="537"/>
      <c r="MIQ35" s="538"/>
      <c r="MIR35" s="539"/>
      <c r="MIS35" s="540"/>
      <c r="MIT35" s="541"/>
      <c r="MIU35" s="542"/>
      <c r="MIV35" s="543"/>
      <c r="MIW35" s="539"/>
      <c r="MIX35" s="537"/>
      <c r="MIY35" s="537"/>
      <c r="MIZ35" s="538"/>
      <c r="MJA35" s="539"/>
      <c r="MJB35" s="540"/>
      <c r="MJC35" s="541"/>
      <c r="MJD35" s="542"/>
      <c r="MJE35" s="543"/>
      <c r="MJF35" s="539"/>
      <c r="MJG35" s="537"/>
      <c r="MJH35" s="537"/>
      <c r="MJI35" s="538"/>
      <c r="MJJ35" s="539"/>
      <c r="MJK35" s="540"/>
      <c r="MJL35" s="541"/>
      <c r="MJM35" s="542"/>
      <c r="MJN35" s="543"/>
      <c r="MJO35" s="539"/>
      <c r="MJP35" s="537"/>
      <c r="MJQ35" s="537"/>
      <c r="MJR35" s="538"/>
      <c r="MJS35" s="539"/>
      <c r="MJT35" s="540"/>
      <c r="MJU35" s="541"/>
      <c r="MJV35" s="542"/>
      <c r="MJW35" s="543"/>
      <c r="MJX35" s="539"/>
      <c r="MJY35" s="537"/>
      <c r="MJZ35" s="537"/>
      <c r="MKA35" s="538"/>
      <c r="MKB35" s="539"/>
      <c r="MKC35" s="540"/>
      <c r="MKD35" s="541"/>
      <c r="MKE35" s="542"/>
      <c r="MKF35" s="543"/>
      <c r="MKG35" s="539"/>
      <c r="MKH35" s="537"/>
      <c r="MKI35" s="537"/>
      <c r="MKJ35" s="538"/>
      <c r="MKK35" s="539"/>
      <c r="MKL35" s="540"/>
      <c r="MKM35" s="541"/>
      <c r="MKN35" s="542"/>
      <c r="MKO35" s="543"/>
      <c r="MKP35" s="539"/>
      <c r="MKQ35" s="537"/>
      <c r="MKR35" s="537"/>
      <c r="MKS35" s="538"/>
      <c r="MKT35" s="539"/>
      <c r="MKU35" s="540"/>
      <c r="MKV35" s="541"/>
      <c r="MKW35" s="542"/>
      <c r="MKX35" s="543"/>
      <c r="MKY35" s="539"/>
      <c r="MKZ35" s="537"/>
      <c r="MLA35" s="537"/>
      <c r="MLB35" s="538"/>
      <c r="MLC35" s="539"/>
      <c r="MLD35" s="540"/>
      <c r="MLE35" s="541"/>
      <c r="MLF35" s="542"/>
      <c r="MLG35" s="543"/>
      <c r="MLH35" s="539"/>
      <c r="MLI35" s="537"/>
      <c r="MLJ35" s="537"/>
      <c r="MLK35" s="538"/>
      <c r="MLL35" s="539"/>
      <c r="MLM35" s="540"/>
      <c r="MLN35" s="541"/>
      <c r="MLO35" s="542"/>
      <c r="MLP35" s="543"/>
      <c r="MLQ35" s="539"/>
      <c r="MLR35" s="537"/>
      <c r="MLS35" s="537"/>
      <c r="MLT35" s="538"/>
      <c r="MLU35" s="539"/>
      <c r="MLV35" s="540"/>
      <c r="MLW35" s="541"/>
      <c r="MLX35" s="542"/>
      <c r="MLY35" s="543"/>
      <c r="MLZ35" s="539"/>
      <c r="MMA35" s="537"/>
      <c r="MMB35" s="537"/>
      <c r="MMC35" s="538"/>
      <c r="MMD35" s="539"/>
      <c r="MME35" s="540"/>
      <c r="MMF35" s="541"/>
      <c r="MMG35" s="542"/>
      <c r="MMH35" s="543"/>
      <c r="MMI35" s="539"/>
      <c r="MMJ35" s="537"/>
      <c r="MMK35" s="537"/>
      <c r="MML35" s="538"/>
      <c r="MMM35" s="539"/>
      <c r="MMN35" s="540"/>
      <c r="MMO35" s="541"/>
      <c r="MMP35" s="542"/>
      <c r="MMQ35" s="543"/>
      <c r="MMR35" s="539"/>
      <c r="MMS35" s="537"/>
      <c r="MMT35" s="537"/>
      <c r="MMU35" s="538"/>
      <c r="MMV35" s="539"/>
      <c r="MMW35" s="540"/>
      <c r="MMX35" s="541"/>
      <c r="MMY35" s="542"/>
      <c r="MMZ35" s="543"/>
      <c r="MNA35" s="539"/>
      <c r="MNB35" s="537"/>
      <c r="MNC35" s="537"/>
      <c r="MND35" s="538"/>
      <c r="MNE35" s="539"/>
      <c r="MNF35" s="540"/>
      <c r="MNG35" s="541"/>
      <c r="MNH35" s="542"/>
      <c r="MNI35" s="543"/>
      <c r="MNJ35" s="539"/>
      <c r="MNK35" s="537"/>
      <c r="MNL35" s="537"/>
      <c r="MNM35" s="538"/>
      <c r="MNN35" s="539"/>
      <c r="MNO35" s="540"/>
      <c r="MNP35" s="541"/>
      <c r="MNQ35" s="542"/>
      <c r="MNR35" s="543"/>
      <c r="MNS35" s="539"/>
      <c r="MNT35" s="537"/>
      <c r="MNU35" s="537"/>
      <c r="MNV35" s="538"/>
      <c r="MNW35" s="539"/>
      <c r="MNX35" s="540"/>
      <c r="MNY35" s="541"/>
      <c r="MNZ35" s="542"/>
      <c r="MOA35" s="543"/>
      <c r="MOB35" s="539"/>
      <c r="MOC35" s="537"/>
      <c r="MOD35" s="537"/>
      <c r="MOE35" s="538"/>
      <c r="MOF35" s="539"/>
      <c r="MOG35" s="540"/>
      <c r="MOH35" s="541"/>
      <c r="MOI35" s="542"/>
      <c r="MOJ35" s="543"/>
      <c r="MOK35" s="539"/>
      <c r="MOL35" s="537"/>
      <c r="MOM35" s="537"/>
      <c r="MON35" s="538"/>
      <c r="MOO35" s="539"/>
      <c r="MOP35" s="540"/>
      <c r="MOQ35" s="541"/>
      <c r="MOR35" s="542"/>
      <c r="MOS35" s="543"/>
      <c r="MOT35" s="539"/>
      <c r="MOU35" s="537"/>
      <c r="MOV35" s="537"/>
      <c r="MOW35" s="538"/>
      <c r="MOX35" s="539"/>
      <c r="MOY35" s="540"/>
      <c r="MOZ35" s="541"/>
      <c r="MPA35" s="542"/>
      <c r="MPB35" s="543"/>
      <c r="MPC35" s="539"/>
      <c r="MPD35" s="537"/>
      <c r="MPE35" s="537"/>
      <c r="MPF35" s="538"/>
      <c r="MPG35" s="539"/>
      <c r="MPH35" s="540"/>
      <c r="MPI35" s="541"/>
      <c r="MPJ35" s="542"/>
      <c r="MPK35" s="543"/>
      <c r="MPL35" s="539"/>
      <c r="MPM35" s="537"/>
      <c r="MPN35" s="537"/>
      <c r="MPO35" s="538"/>
      <c r="MPP35" s="539"/>
      <c r="MPQ35" s="540"/>
      <c r="MPR35" s="541"/>
      <c r="MPS35" s="542"/>
      <c r="MPT35" s="543"/>
      <c r="MPU35" s="539"/>
      <c r="MPV35" s="537"/>
      <c r="MPW35" s="537"/>
      <c r="MPX35" s="538"/>
      <c r="MPY35" s="539"/>
      <c r="MPZ35" s="540"/>
      <c r="MQA35" s="541"/>
      <c r="MQB35" s="542"/>
      <c r="MQC35" s="543"/>
      <c r="MQD35" s="539"/>
      <c r="MQE35" s="537"/>
      <c r="MQF35" s="537"/>
      <c r="MQG35" s="538"/>
      <c r="MQH35" s="539"/>
      <c r="MQI35" s="540"/>
      <c r="MQJ35" s="541"/>
      <c r="MQK35" s="542"/>
      <c r="MQL35" s="543"/>
      <c r="MQM35" s="539"/>
      <c r="MQN35" s="537"/>
      <c r="MQO35" s="537"/>
      <c r="MQP35" s="538"/>
      <c r="MQQ35" s="539"/>
      <c r="MQR35" s="540"/>
      <c r="MQS35" s="541"/>
      <c r="MQT35" s="542"/>
      <c r="MQU35" s="543"/>
      <c r="MQV35" s="539"/>
      <c r="MQW35" s="537"/>
      <c r="MQX35" s="537"/>
      <c r="MQY35" s="538"/>
      <c r="MQZ35" s="539"/>
      <c r="MRA35" s="540"/>
      <c r="MRB35" s="541"/>
      <c r="MRC35" s="542"/>
      <c r="MRD35" s="543"/>
      <c r="MRE35" s="539"/>
      <c r="MRF35" s="537"/>
      <c r="MRG35" s="537"/>
      <c r="MRH35" s="538"/>
      <c r="MRI35" s="539"/>
      <c r="MRJ35" s="540"/>
      <c r="MRK35" s="541"/>
      <c r="MRL35" s="542"/>
      <c r="MRM35" s="543"/>
      <c r="MRN35" s="539"/>
      <c r="MRO35" s="537"/>
      <c r="MRP35" s="537"/>
      <c r="MRQ35" s="538"/>
      <c r="MRR35" s="539"/>
      <c r="MRS35" s="540"/>
      <c r="MRT35" s="541"/>
      <c r="MRU35" s="542"/>
      <c r="MRV35" s="543"/>
      <c r="MRW35" s="539"/>
      <c r="MRX35" s="537"/>
      <c r="MRY35" s="537"/>
      <c r="MRZ35" s="538"/>
      <c r="MSA35" s="539"/>
      <c r="MSB35" s="540"/>
      <c r="MSC35" s="541"/>
      <c r="MSD35" s="542"/>
      <c r="MSE35" s="543"/>
      <c r="MSF35" s="539"/>
      <c r="MSG35" s="537"/>
      <c r="MSH35" s="537"/>
      <c r="MSI35" s="538"/>
      <c r="MSJ35" s="539"/>
      <c r="MSK35" s="540"/>
      <c r="MSL35" s="541"/>
      <c r="MSM35" s="542"/>
      <c r="MSN35" s="543"/>
      <c r="MSO35" s="539"/>
      <c r="MSP35" s="537"/>
      <c r="MSQ35" s="537"/>
      <c r="MSR35" s="538"/>
      <c r="MSS35" s="539"/>
      <c r="MST35" s="540"/>
      <c r="MSU35" s="541"/>
      <c r="MSV35" s="542"/>
      <c r="MSW35" s="543"/>
      <c r="MSX35" s="539"/>
      <c r="MSY35" s="537"/>
      <c r="MSZ35" s="537"/>
      <c r="MTA35" s="538"/>
      <c r="MTB35" s="539"/>
      <c r="MTC35" s="540"/>
      <c r="MTD35" s="541"/>
      <c r="MTE35" s="542"/>
      <c r="MTF35" s="543"/>
      <c r="MTG35" s="539"/>
      <c r="MTH35" s="537"/>
      <c r="MTI35" s="537"/>
      <c r="MTJ35" s="538"/>
      <c r="MTK35" s="539"/>
      <c r="MTL35" s="540"/>
      <c r="MTM35" s="541"/>
      <c r="MTN35" s="542"/>
      <c r="MTO35" s="543"/>
      <c r="MTP35" s="539"/>
      <c r="MTQ35" s="537"/>
      <c r="MTR35" s="537"/>
      <c r="MTS35" s="538"/>
      <c r="MTT35" s="539"/>
      <c r="MTU35" s="540"/>
      <c r="MTV35" s="541"/>
      <c r="MTW35" s="542"/>
      <c r="MTX35" s="543"/>
      <c r="MTY35" s="539"/>
      <c r="MTZ35" s="537"/>
      <c r="MUA35" s="537"/>
      <c r="MUB35" s="538"/>
      <c r="MUC35" s="539"/>
      <c r="MUD35" s="540"/>
      <c r="MUE35" s="541"/>
      <c r="MUF35" s="542"/>
      <c r="MUG35" s="543"/>
      <c r="MUH35" s="539"/>
      <c r="MUI35" s="537"/>
      <c r="MUJ35" s="537"/>
      <c r="MUK35" s="538"/>
      <c r="MUL35" s="539"/>
      <c r="MUM35" s="540"/>
      <c r="MUN35" s="541"/>
      <c r="MUO35" s="542"/>
      <c r="MUP35" s="543"/>
      <c r="MUQ35" s="539"/>
      <c r="MUR35" s="537"/>
      <c r="MUS35" s="537"/>
      <c r="MUT35" s="538"/>
      <c r="MUU35" s="539"/>
      <c r="MUV35" s="540"/>
      <c r="MUW35" s="541"/>
      <c r="MUX35" s="542"/>
      <c r="MUY35" s="543"/>
      <c r="MUZ35" s="539"/>
      <c r="MVA35" s="537"/>
      <c r="MVB35" s="537"/>
      <c r="MVC35" s="538"/>
      <c r="MVD35" s="539"/>
      <c r="MVE35" s="540"/>
      <c r="MVF35" s="541"/>
      <c r="MVG35" s="542"/>
      <c r="MVH35" s="543"/>
      <c r="MVI35" s="539"/>
      <c r="MVJ35" s="537"/>
      <c r="MVK35" s="537"/>
      <c r="MVL35" s="538"/>
      <c r="MVM35" s="539"/>
      <c r="MVN35" s="540"/>
      <c r="MVO35" s="541"/>
      <c r="MVP35" s="542"/>
      <c r="MVQ35" s="543"/>
      <c r="MVR35" s="539"/>
      <c r="MVS35" s="537"/>
      <c r="MVT35" s="537"/>
      <c r="MVU35" s="538"/>
      <c r="MVV35" s="539"/>
      <c r="MVW35" s="540"/>
      <c r="MVX35" s="541"/>
      <c r="MVY35" s="542"/>
      <c r="MVZ35" s="543"/>
      <c r="MWA35" s="539"/>
      <c r="MWB35" s="537"/>
      <c r="MWC35" s="537"/>
      <c r="MWD35" s="538"/>
      <c r="MWE35" s="539"/>
      <c r="MWF35" s="540"/>
      <c r="MWG35" s="541"/>
      <c r="MWH35" s="542"/>
      <c r="MWI35" s="543"/>
      <c r="MWJ35" s="539"/>
      <c r="MWK35" s="537"/>
      <c r="MWL35" s="537"/>
      <c r="MWM35" s="538"/>
      <c r="MWN35" s="539"/>
      <c r="MWO35" s="540"/>
      <c r="MWP35" s="541"/>
      <c r="MWQ35" s="542"/>
      <c r="MWR35" s="543"/>
      <c r="MWS35" s="539"/>
      <c r="MWT35" s="537"/>
      <c r="MWU35" s="537"/>
      <c r="MWV35" s="538"/>
      <c r="MWW35" s="539"/>
      <c r="MWX35" s="540"/>
      <c r="MWY35" s="541"/>
      <c r="MWZ35" s="542"/>
      <c r="MXA35" s="543"/>
      <c r="MXB35" s="539"/>
      <c r="MXC35" s="537"/>
      <c r="MXD35" s="537"/>
      <c r="MXE35" s="538"/>
      <c r="MXF35" s="539"/>
      <c r="MXG35" s="540"/>
      <c r="MXH35" s="541"/>
      <c r="MXI35" s="542"/>
      <c r="MXJ35" s="543"/>
      <c r="MXK35" s="539"/>
      <c r="MXL35" s="537"/>
      <c r="MXM35" s="537"/>
      <c r="MXN35" s="538"/>
      <c r="MXO35" s="539"/>
      <c r="MXP35" s="540"/>
      <c r="MXQ35" s="541"/>
      <c r="MXR35" s="542"/>
      <c r="MXS35" s="543"/>
      <c r="MXT35" s="539"/>
      <c r="MXU35" s="537"/>
      <c r="MXV35" s="537"/>
      <c r="MXW35" s="538"/>
      <c r="MXX35" s="539"/>
      <c r="MXY35" s="540"/>
      <c r="MXZ35" s="541"/>
      <c r="MYA35" s="542"/>
      <c r="MYB35" s="543"/>
      <c r="MYC35" s="539"/>
      <c r="MYD35" s="537"/>
      <c r="MYE35" s="537"/>
      <c r="MYF35" s="538"/>
      <c r="MYG35" s="539"/>
      <c r="MYH35" s="540"/>
      <c r="MYI35" s="541"/>
      <c r="MYJ35" s="542"/>
      <c r="MYK35" s="543"/>
      <c r="MYL35" s="539"/>
      <c r="MYM35" s="537"/>
      <c r="MYN35" s="537"/>
      <c r="MYO35" s="538"/>
      <c r="MYP35" s="539"/>
      <c r="MYQ35" s="540"/>
      <c r="MYR35" s="541"/>
      <c r="MYS35" s="542"/>
      <c r="MYT35" s="543"/>
      <c r="MYU35" s="539"/>
      <c r="MYV35" s="537"/>
      <c r="MYW35" s="537"/>
      <c r="MYX35" s="538"/>
      <c r="MYY35" s="539"/>
      <c r="MYZ35" s="540"/>
      <c r="MZA35" s="541"/>
      <c r="MZB35" s="542"/>
      <c r="MZC35" s="543"/>
      <c r="MZD35" s="539"/>
      <c r="MZE35" s="537"/>
      <c r="MZF35" s="537"/>
      <c r="MZG35" s="538"/>
      <c r="MZH35" s="539"/>
      <c r="MZI35" s="540"/>
      <c r="MZJ35" s="541"/>
      <c r="MZK35" s="542"/>
      <c r="MZL35" s="543"/>
      <c r="MZM35" s="539"/>
      <c r="MZN35" s="537"/>
      <c r="MZO35" s="537"/>
      <c r="MZP35" s="538"/>
      <c r="MZQ35" s="539"/>
      <c r="MZR35" s="540"/>
      <c r="MZS35" s="541"/>
      <c r="MZT35" s="542"/>
      <c r="MZU35" s="543"/>
      <c r="MZV35" s="539"/>
      <c r="MZW35" s="537"/>
      <c r="MZX35" s="537"/>
      <c r="MZY35" s="538"/>
      <c r="MZZ35" s="539"/>
      <c r="NAA35" s="540"/>
      <c r="NAB35" s="541"/>
      <c r="NAC35" s="542"/>
      <c r="NAD35" s="543"/>
      <c r="NAE35" s="539"/>
      <c r="NAF35" s="537"/>
      <c r="NAG35" s="537"/>
      <c r="NAH35" s="538"/>
      <c r="NAI35" s="539"/>
      <c r="NAJ35" s="540"/>
      <c r="NAK35" s="541"/>
      <c r="NAL35" s="542"/>
      <c r="NAM35" s="543"/>
      <c r="NAN35" s="539"/>
      <c r="NAO35" s="537"/>
      <c r="NAP35" s="537"/>
      <c r="NAQ35" s="538"/>
      <c r="NAR35" s="539"/>
      <c r="NAS35" s="540"/>
      <c r="NAT35" s="541"/>
      <c r="NAU35" s="542"/>
      <c r="NAV35" s="543"/>
      <c r="NAW35" s="539"/>
      <c r="NAX35" s="537"/>
      <c r="NAY35" s="537"/>
      <c r="NAZ35" s="538"/>
      <c r="NBA35" s="539"/>
      <c r="NBB35" s="540"/>
      <c r="NBC35" s="541"/>
      <c r="NBD35" s="542"/>
      <c r="NBE35" s="543"/>
      <c r="NBF35" s="539"/>
      <c r="NBG35" s="537"/>
      <c r="NBH35" s="537"/>
      <c r="NBI35" s="538"/>
      <c r="NBJ35" s="539"/>
      <c r="NBK35" s="540"/>
      <c r="NBL35" s="541"/>
      <c r="NBM35" s="542"/>
      <c r="NBN35" s="543"/>
      <c r="NBO35" s="539"/>
      <c r="NBP35" s="537"/>
      <c r="NBQ35" s="537"/>
      <c r="NBR35" s="538"/>
      <c r="NBS35" s="539"/>
      <c r="NBT35" s="540"/>
      <c r="NBU35" s="541"/>
      <c r="NBV35" s="542"/>
      <c r="NBW35" s="543"/>
      <c r="NBX35" s="539"/>
      <c r="NBY35" s="537"/>
      <c r="NBZ35" s="537"/>
      <c r="NCA35" s="538"/>
      <c r="NCB35" s="539"/>
      <c r="NCC35" s="540"/>
      <c r="NCD35" s="541"/>
      <c r="NCE35" s="542"/>
      <c r="NCF35" s="543"/>
      <c r="NCG35" s="539"/>
      <c r="NCH35" s="537"/>
      <c r="NCI35" s="537"/>
      <c r="NCJ35" s="538"/>
      <c r="NCK35" s="539"/>
      <c r="NCL35" s="540"/>
      <c r="NCM35" s="541"/>
      <c r="NCN35" s="542"/>
      <c r="NCO35" s="543"/>
      <c r="NCP35" s="539"/>
      <c r="NCQ35" s="537"/>
      <c r="NCR35" s="537"/>
      <c r="NCS35" s="538"/>
      <c r="NCT35" s="539"/>
      <c r="NCU35" s="540"/>
      <c r="NCV35" s="541"/>
      <c r="NCW35" s="542"/>
      <c r="NCX35" s="543"/>
      <c r="NCY35" s="539"/>
      <c r="NCZ35" s="537"/>
      <c r="NDA35" s="537"/>
      <c r="NDB35" s="538"/>
      <c r="NDC35" s="539"/>
      <c r="NDD35" s="540"/>
      <c r="NDE35" s="541"/>
      <c r="NDF35" s="542"/>
      <c r="NDG35" s="543"/>
      <c r="NDH35" s="539"/>
      <c r="NDI35" s="537"/>
      <c r="NDJ35" s="537"/>
      <c r="NDK35" s="538"/>
      <c r="NDL35" s="539"/>
      <c r="NDM35" s="540"/>
      <c r="NDN35" s="541"/>
      <c r="NDO35" s="542"/>
      <c r="NDP35" s="543"/>
      <c r="NDQ35" s="539"/>
      <c r="NDR35" s="537"/>
      <c r="NDS35" s="537"/>
      <c r="NDT35" s="538"/>
      <c r="NDU35" s="539"/>
      <c r="NDV35" s="540"/>
      <c r="NDW35" s="541"/>
      <c r="NDX35" s="542"/>
      <c r="NDY35" s="543"/>
      <c r="NDZ35" s="539"/>
      <c r="NEA35" s="537"/>
      <c r="NEB35" s="537"/>
      <c r="NEC35" s="538"/>
      <c r="NED35" s="539"/>
      <c r="NEE35" s="540"/>
      <c r="NEF35" s="541"/>
      <c r="NEG35" s="542"/>
      <c r="NEH35" s="543"/>
      <c r="NEI35" s="539"/>
      <c r="NEJ35" s="537"/>
      <c r="NEK35" s="537"/>
      <c r="NEL35" s="538"/>
      <c r="NEM35" s="539"/>
      <c r="NEN35" s="540"/>
      <c r="NEO35" s="541"/>
      <c r="NEP35" s="542"/>
      <c r="NEQ35" s="543"/>
      <c r="NER35" s="539"/>
      <c r="NES35" s="537"/>
      <c r="NET35" s="537"/>
      <c r="NEU35" s="538"/>
      <c r="NEV35" s="539"/>
      <c r="NEW35" s="540"/>
      <c r="NEX35" s="541"/>
      <c r="NEY35" s="542"/>
      <c r="NEZ35" s="543"/>
      <c r="NFA35" s="539"/>
      <c r="NFB35" s="537"/>
      <c r="NFC35" s="537"/>
      <c r="NFD35" s="538"/>
      <c r="NFE35" s="539"/>
      <c r="NFF35" s="540"/>
      <c r="NFG35" s="541"/>
      <c r="NFH35" s="542"/>
      <c r="NFI35" s="543"/>
      <c r="NFJ35" s="539"/>
      <c r="NFK35" s="537"/>
      <c r="NFL35" s="537"/>
      <c r="NFM35" s="538"/>
      <c r="NFN35" s="539"/>
      <c r="NFO35" s="540"/>
      <c r="NFP35" s="541"/>
      <c r="NFQ35" s="542"/>
      <c r="NFR35" s="543"/>
      <c r="NFS35" s="539"/>
      <c r="NFT35" s="537"/>
      <c r="NFU35" s="537"/>
      <c r="NFV35" s="538"/>
      <c r="NFW35" s="539"/>
      <c r="NFX35" s="540"/>
      <c r="NFY35" s="541"/>
      <c r="NFZ35" s="542"/>
      <c r="NGA35" s="543"/>
      <c r="NGB35" s="539"/>
      <c r="NGC35" s="537"/>
      <c r="NGD35" s="537"/>
      <c r="NGE35" s="538"/>
      <c r="NGF35" s="539"/>
      <c r="NGG35" s="540"/>
      <c r="NGH35" s="541"/>
      <c r="NGI35" s="542"/>
      <c r="NGJ35" s="543"/>
      <c r="NGK35" s="539"/>
      <c r="NGL35" s="537"/>
      <c r="NGM35" s="537"/>
      <c r="NGN35" s="538"/>
      <c r="NGO35" s="539"/>
      <c r="NGP35" s="540"/>
      <c r="NGQ35" s="541"/>
      <c r="NGR35" s="542"/>
      <c r="NGS35" s="543"/>
      <c r="NGT35" s="539"/>
      <c r="NGU35" s="537"/>
      <c r="NGV35" s="537"/>
      <c r="NGW35" s="538"/>
      <c r="NGX35" s="539"/>
      <c r="NGY35" s="540"/>
      <c r="NGZ35" s="541"/>
      <c r="NHA35" s="542"/>
      <c r="NHB35" s="543"/>
      <c r="NHC35" s="539"/>
      <c r="NHD35" s="537"/>
      <c r="NHE35" s="537"/>
      <c r="NHF35" s="538"/>
      <c r="NHG35" s="539"/>
      <c r="NHH35" s="540"/>
      <c r="NHI35" s="541"/>
      <c r="NHJ35" s="542"/>
      <c r="NHK35" s="543"/>
      <c r="NHL35" s="539"/>
      <c r="NHM35" s="537"/>
      <c r="NHN35" s="537"/>
      <c r="NHO35" s="538"/>
      <c r="NHP35" s="539"/>
      <c r="NHQ35" s="540"/>
      <c r="NHR35" s="541"/>
      <c r="NHS35" s="542"/>
      <c r="NHT35" s="543"/>
      <c r="NHU35" s="539"/>
      <c r="NHV35" s="537"/>
      <c r="NHW35" s="537"/>
      <c r="NHX35" s="538"/>
      <c r="NHY35" s="539"/>
      <c r="NHZ35" s="540"/>
      <c r="NIA35" s="541"/>
      <c r="NIB35" s="542"/>
      <c r="NIC35" s="543"/>
      <c r="NID35" s="539"/>
      <c r="NIE35" s="537"/>
      <c r="NIF35" s="537"/>
      <c r="NIG35" s="538"/>
      <c r="NIH35" s="539"/>
      <c r="NII35" s="540"/>
      <c r="NIJ35" s="541"/>
      <c r="NIK35" s="542"/>
      <c r="NIL35" s="543"/>
      <c r="NIM35" s="539"/>
      <c r="NIN35" s="537"/>
      <c r="NIO35" s="537"/>
      <c r="NIP35" s="538"/>
      <c r="NIQ35" s="539"/>
      <c r="NIR35" s="540"/>
      <c r="NIS35" s="541"/>
      <c r="NIT35" s="542"/>
      <c r="NIU35" s="543"/>
      <c r="NIV35" s="539"/>
      <c r="NIW35" s="537"/>
      <c r="NIX35" s="537"/>
      <c r="NIY35" s="538"/>
      <c r="NIZ35" s="539"/>
      <c r="NJA35" s="540"/>
      <c r="NJB35" s="541"/>
      <c r="NJC35" s="542"/>
      <c r="NJD35" s="543"/>
      <c r="NJE35" s="539"/>
      <c r="NJF35" s="537"/>
      <c r="NJG35" s="537"/>
      <c r="NJH35" s="538"/>
      <c r="NJI35" s="539"/>
      <c r="NJJ35" s="540"/>
      <c r="NJK35" s="541"/>
      <c r="NJL35" s="542"/>
      <c r="NJM35" s="543"/>
      <c r="NJN35" s="539"/>
      <c r="NJO35" s="537"/>
      <c r="NJP35" s="537"/>
      <c r="NJQ35" s="538"/>
      <c r="NJR35" s="539"/>
      <c r="NJS35" s="540"/>
      <c r="NJT35" s="541"/>
      <c r="NJU35" s="542"/>
      <c r="NJV35" s="543"/>
      <c r="NJW35" s="539"/>
      <c r="NJX35" s="537"/>
      <c r="NJY35" s="537"/>
      <c r="NJZ35" s="538"/>
      <c r="NKA35" s="539"/>
      <c r="NKB35" s="540"/>
      <c r="NKC35" s="541"/>
      <c r="NKD35" s="542"/>
      <c r="NKE35" s="543"/>
      <c r="NKF35" s="539"/>
      <c r="NKG35" s="537"/>
      <c r="NKH35" s="537"/>
      <c r="NKI35" s="538"/>
      <c r="NKJ35" s="539"/>
      <c r="NKK35" s="540"/>
      <c r="NKL35" s="541"/>
      <c r="NKM35" s="542"/>
      <c r="NKN35" s="543"/>
      <c r="NKO35" s="539"/>
      <c r="NKP35" s="537"/>
      <c r="NKQ35" s="537"/>
      <c r="NKR35" s="538"/>
      <c r="NKS35" s="539"/>
      <c r="NKT35" s="540"/>
      <c r="NKU35" s="541"/>
      <c r="NKV35" s="542"/>
      <c r="NKW35" s="543"/>
      <c r="NKX35" s="539"/>
      <c r="NKY35" s="537"/>
      <c r="NKZ35" s="537"/>
      <c r="NLA35" s="538"/>
      <c r="NLB35" s="539"/>
      <c r="NLC35" s="540"/>
      <c r="NLD35" s="541"/>
      <c r="NLE35" s="542"/>
      <c r="NLF35" s="543"/>
      <c r="NLG35" s="539"/>
      <c r="NLH35" s="537"/>
      <c r="NLI35" s="537"/>
      <c r="NLJ35" s="538"/>
      <c r="NLK35" s="539"/>
      <c r="NLL35" s="540"/>
      <c r="NLM35" s="541"/>
      <c r="NLN35" s="542"/>
      <c r="NLO35" s="543"/>
      <c r="NLP35" s="539"/>
      <c r="NLQ35" s="537"/>
      <c r="NLR35" s="537"/>
      <c r="NLS35" s="538"/>
      <c r="NLT35" s="539"/>
      <c r="NLU35" s="540"/>
      <c r="NLV35" s="541"/>
      <c r="NLW35" s="542"/>
      <c r="NLX35" s="543"/>
      <c r="NLY35" s="539"/>
      <c r="NLZ35" s="537"/>
      <c r="NMA35" s="537"/>
      <c r="NMB35" s="538"/>
      <c r="NMC35" s="539"/>
      <c r="NMD35" s="540"/>
      <c r="NME35" s="541"/>
      <c r="NMF35" s="542"/>
      <c r="NMG35" s="543"/>
      <c r="NMH35" s="539"/>
      <c r="NMI35" s="537"/>
      <c r="NMJ35" s="537"/>
      <c r="NMK35" s="538"/>
      <c r="NML35" s="539"/>
      <c r="NMM35" s="540"/>
      <c r="NMN35" s="541"/>
      <c r="NMO35" s="542"/>
      <c r="NMP35" s="543"/>
      <c r="NMQ35" s="539"/>
      <c r="NMR35" s="537"/>
      <c r="NMS35" s="537"/>
      <c r="NMT35" s="538"/>
      <c r="NMU35" s="539"/>
      <c r="NMV35" s="540"/>
      <c r="NMW35" s="541"/>
      <c r="NMX35" s="542"/>
      <c r="NMY35" s="543"/>
      <c r="NMZ35" s="539"/>
      <c r="NNA35" s="537"/>
      <c r="NNB35" s="537"/>
      <c r="NNC35" s="538"/>
      <c r="NND35" s="539"/>
      <c r="NNE35" s="540"/>
      <c r="NNF35" s="541"/>
      <c r="NNG35" s="542"/>
      <c r="NNH35" s="543"/>
      <c r="NNI35" s="539"/>
      <c r="NNJ35" s="537"/>
      <c r="NNK35" s="537"/>
      <c r="NNL35" s="538"/>
      <c r="NNM35" s="539"/>
      <c r="NNN35" s="540"/>
      <c r="NNO35" s="541"/>
      <c r="NNP35" s="542"/>
      <c r="NNQ35" s="543"/>
      <c r="NNR35" s="539"/>
      <c r="NNS35" s="537"/>
      <c r="NNT35" s="537"/>
      <c r="NNU35" s="538"/>
      <c r="NNV35" s="539"/>
      <c r="NNW35" s="540"/>
      <c r="NNX35" s="541"/>
      <c r="NNY35" s="542"/>
      <c r="NNZ35" s="543"/>
      <c r="NOA35" s="539"/>
      <c r="NOB35" s="537"/>
      <c r="NOC35" s="537"/>
      <c r="NOD35" s="538"/>
      <c r="NOE35" s="539"/>
      <c r="NOF35" s="540"/>
      <c r="NOG35" s="541"/>
      <c r="NOH35" s="542"/>
      <c r="NOI35" s="543"/>
      <c r="NOJ35" s="539"/>
      <c r="NOK35" s="537"/>
      <c r="NOL35" s="537"/>
      <c r="NOM35" s="538"/>
      <c r="NON35" s="539"/>
      <c r="NOO35" s="540"/>
      <c r="NOP35" s="541"/>
      <c r="NOQ35" s="542"/>
      <c r="NOR35" s="543"/>
      <c r="NOS35" s="539"/>
      <c r="NOT35" s="537"/>
      <c r="NOU35" s="537"/>
      <c r="NOV35" s="538"/>
      <c r="NOW35" s="539"/>
      <c r="NOX35" s="540"/>
      <c r="NOY35" s="541"/>
      <c r="NOZ35" s="542"/>
      <c r="NPA35" s="543"/>
      <c r="NPB35" s="539"/>
      <c r="NPC35" s="537"/>
      <c r="NPD35" s="537"/>
      <c r="NPE35" s="538"/>
      <c r="NPF35" s="539"/>
      <c r="NPG35" s="540"/>
      <c r="NPH35" s="541"/>
      <c r="NPI35" s="542"/>
      <c r="NPJ35" s="543"/>
      <c r="NPK35" s="539"/>
      <c r="NPL35" s="537"/>
      <c r="NPM35" s="537"/>
      <c r="NPN35" s="538"/>
      <c r="NPO35" s="539"/>
      <c r="NPP35" s="540"/>
      <c r="NPQ35" s="541"/>
      <c r="NPR35" s="542"/>
      <c r="NPS35" s="543"/>
      <c r="NPT35" s="539"/>
      <c r="NPU35" s="537"/>
      <c r="NPV35" s="537"/>
      <c r="NPW35" s="538"/>
      <c r="NPX35" s="539"/>
      <c r="NPY35" s="540"/>
      <c r="NPZ35" s="541"/>
      <c r="NQA35" s="542"/>
      <c r="NQB35" s="543"/>
      <c r="NQC35" s="539"/>
      <c r="NQD35" s="537"/>
      <c r="NQE35" s="537"/>
      <c r="NQF35" s="538"/>
      <c r="NQG35" s="539"/>
      <c r="NQH35" s="540"/>
      <c r="NQI35" s="541"/>
      <c r="NQJ35" s="542"/>
      <c r="NQK35" s="543"/>
      <c r="NQL35" s="539"/>
      <c r="NQM35" s="537"/>
      <c r="NQN35" s="537"/>
      <c r="NQO35" s="538"/>
      <c r="NQP35" s="539"/>
      <c r="NQQ35" s="540"/>
      <c r="NQR35" s="541"/>
      <c r="NQS35" s="542"/>
      <c r="NQT35" s="543"/>
      <c r="NQU35" s="539"/>
      <c r="NQV35" s="537"/>
      <c r="NQW35" s="537"/>
      <c r="NQX35" s="538"/>
      <c r="NQY35" s="539"/>
      <c r="NQZ35" s="540"/>
      <c r="NRA35" s="541"/>
      <c r="NRB35" s="542"/>
      <c r="NRC35" s="543"/>
      <c r="NRD35" s="539"/>
      <c r="NRE35" s="537"/>
      <c r="NRF35" s="537"/>
      <c r="NRG35" s="538"/>
      <c r="NRH35" s="539"/>
      <c r="NRI35" s="540"/>
      <c r="NRJ35" s="541"/>
      <c r="NRK35" s="542"/>
      <c r="NRL35" s="543"/>
      <c r="NRM35" s="539"/>
      <c r="NRN35" s="537"/>
      <c r="NRO35" s="537"/>
      <c r="NRP35" s="538"/>
      <c r="NRQ35" s="539"/>
      <c r="NRR35" s="540"/>
      <c r="NRS35" s="541"/>
      <c r="NRT35" s="542"/>
      <c r="NRU35" s="543"/>
      <c r="NRV35" s="539"/>
      <c r="NRW35" s="537"/>
      <c r="NRX35" s="537"/>
      <c r="NRY35" s="538"/>
      <c r="NRZ35" s="539"/>
      <c r="NSA35" s="540"/>
      <c r="NSB35" s="541"/>
      <c r="NSC35" s="542"/>
      <c r="NSD35" s="543"/>
      <c r="NSE35" s="539"/>
      <c r="NSF35" s="537"/>
      <c r="NSG35" s="537"/>
      <c r="NSH35" s="538"/>
      <c r="NSI35" s="539"/>
      <c r="NSJ35" s="540"/>
      <c r="NSK35" s="541"/>
      <c r="NSL35" s="542"/>
      <c r="NSM35" s="543"/>
      <c r="NSN35" s="539"/>
      <c r="NSO35" s="537"/>
      <c r="NSP35" s="537"/>
      <c r="NSQ35" s="538"/>
      <c r="NSR35" s="539"/>
      <c r="NSS35" s="540"/>
      <c r="NST35" s="541"/>
      <c r="NSU35" s="542"/>
      <c r="NSV35" s="543"/>
      <c r="NSW35" s="539"/>
      <c r="NSX35" s="537"/>
      <c r="NSY35" s="537"/>
      <c r="NSZ35" s="538"/>
      <c r="NTA35" s="539"/>
      <c r="NTB35" s="540"/>
      <c r="NTC35" s="541"/>
      <c r="NTD35" s="542"/>
      <c r="NTE35" s="543"/>
      <c r="NTF35" s="539"/>
      <c r="NTG35" s="537"/>
      <c r="NTH35" s="537"/>
      <c r="NTI35" s="538"/>
      <c r="NTJ35" s="539"/>
      <c r="NTK35" s="540"/>
      <c r="NTL35" s="541"/>
      <c r="NTM35" s="542"/>
      <c r="NTN35" s="543"/>
      <c r="NTO35" s="539"/>
      <c r="NTP35" s="537"/>
      <c r="NTQ35" s="537"/>
      <c r="NTR35" s="538"/>
      <c r="NTS35" s="539"/>
      <c r="NTT35" s="540"/>
      <c r="NTU35" s="541"/>
      <c r="NTV35" s="542"/>
      <c r="NTW35" s="543"/>
      <c r="NTX35" s="539"/>
      <c r="NTY35" s="537"/>
      <c r="NTZ35" s="537"/>
      <c r="NUA35" s="538"/>
      <c r="NUB35" s="539"/>
      <c r="NUC35" s="540"/>
      <c r="NUD35" s="541"/>
      <c r="NUE35" s="542"/>
      <c r="NUF35" s="543"/>
      <c r="NUG35" s="539"/>
      <c r="NUH35" s="537"/>
      <c r="NUI35" s="537"/>
      <c r="NUJ35" s="538"/>
      <c r="NUK35" s="539"/>
      <c r="NUL35" s="540"/>
      <c r="NUM35" s="541"/>
      <c r="NUN35" s="542"/>
      <c r="NUO35" s="543"/>
      <c r="NUP35" s="539"/>
      <c r="NUQ35" s="537"/>
      <c r="NUR35" s="537"/>
      <c r="NUS35" s="538"/>
      <c r="NUT35" s="539"/>
      <c r="NUU35" s="540"/>
      <c r="NUV35" s="541"/>
      <c r="NUW35" s="542"/>
      <c r="NUX35" s="543"/>
      <c r="NUY35" s="539"/>
      <c r="NUZ35" s="537"/>
      <c r="NVA35" s="537"/>
      <c r="NVB35" s="538"/>
      <c r="NVC35" s="539"/>
      <c r="NVD35" s="540"/>
      <c r="NVE35" s="541"/>
      <c r="NVF35" s="542"/>
      <c r="NVG35" s="543"/>
      <c r="NVH35" s="539"/>
      <c r="NVI35" s="537"/>
      <c r="NVJ35" s="537"/>
      <c r="NVK35" s="538"/>
      <c r="NVL35" s="539"/>
      <c r="NVM35" s="540"/>
      <c r="NVN35" s="541"/>
      <c r="NVO35" s="542"/>
      <c r="NVP35" s="543"/>
      <c r="NVQ35" s="539"/>
      <c r="NVR35" s="537"/>
      <c r="NVS35" s="537"/>
      <c r="NVT35" s="538"/>
      <c r="NVU35" s="539"/>
      <c r="NVV35" s="540"/>
      <c r="NVW35" s="541"/>
      <c r="NVX35" s="542"/>
      <c r="NVY35" s="543"/>
      <c r="NVZ35" s="539"/>
      <c r="NWA35" s="537"/>
      <c r="NWB35" s="537"/>
      <c r="NWC35" s="538"/>
      <c r="NWD35" s="539"/>
      <c r="NWE35" s="540"/>
      <c r="NWF35" s="541"/>
      <c r="NWG35" s="542"/>
      <c r="NWH35" s="543"/>
      <c r="NWI35" s="539"/>
      <c r="NWJ35" s="537"/>
      <c r="NWK35" s="537"/>
      <c r="NWL35" s="538"/>
      <c r="NWM35" s="539"/>
      <c r="NWN35" s="540"/>
      <c r="NWO35" s="541"/>
      <c r="NWP35" s="542"/>
      <c r="NWQ35" s="543"/>
      <c r="NWR35" s="539"/>
      <c r="NWS35" s="537"/>
      <c r="NWT35" s="537"/>
      <c r="NWU35" s="538"/>
      <c r="NWV35" s="539"/>
      <c r="NWW35" s="540"/>
      <c r="NWX35" s="541"/>
      <c r="NWY35" s="542"/>
      <c r="NWZ35" s="543"/>
      <c r="NXA35" s="539"/>
      <c r="NXB35" s="537"/>
      <c r="NXC35" s="537"/>
      <c r="NXD35" s="538"/>
      <c r="NXE35" s="539"/>
      <c r="NXF35" s="540"/>
      <c r="NXG35" s="541"/>
      <c r="NXH35" s="542"/>
      <c r="NXI35" s="543"/>
      <c r="NXJ35" s="539"/>
      <c r="NXK35" s="537"/>
      <c r="NXL35" s="537"/>
      <c r="NXM35" s="538"/>
      <c r="NXN35" s="539"/>
      <c r="NXO35" s="540"/>
      <c r="NXP35" s="541"/>
      <c r="NXQ35" s="542"/>
      <c r="NXR35" s="543"/>
      <c r="NXS35" s="539"/>
      <c r="NXT35" s="537"/>
      <c r="NXU35" s="537"/>
      <c r="NXV35" s="538"/>
      <c r="NXW35" s="539"/>
      <c r="NXX35" s="540"/>
      <c r="NXY35" s="541"/>
      <c r="NXZ35" s="542"/>
      <c r="NYA35" s="543"/>
      <c r="NYB35" s="539"/>
      <c r="NYC35" s="537"/>
      <c r="NYD35" s="537"/>
      <c r="NYE35" s="538"/>
      <c r="NYF35" s="539"/>
      <c r="NYG35" s="540"/>
      <c r="NYH35" s="541"/>
      <c r="NYI35" s="542"/>
      <c r="NYJ35" s="543"/>
      <c r="NYK35" s="539"/>
      <c r="NYL35" s="537"/>
      <c r="NYM35" s="537"/>
      <c r="NYN35" s="538"/>
      <c r="NYO35" s="539"/>
      <c r="NYP35" s="540"/>
      <c r="NYQ35" s="541"/>
      <c r="NYR35" s="542"/>
      <c r="NYS35" s="543"/>
      <c r="NYT35" s="539"/>
      <c r="NYU35" s="537"/>
      <c r="NYV35" s="537"/>
      <c r="NYW35" s="538"/>
      <c r="NYX35" s="539"/>
      <c r="NYY35" s="540"/>
      <c r="NYZ35" s="541"/>
      <c r="NZA35" s="542"/>
      <c r="NZB35" s="543"/>
      <c r="NZC35" s="539"/>
      <c r="NZD35" s="537"/>
      <c r="NZE35" s="537"/>
      <c r="NZF35" s="538"/>
      <c r="NZG35" s="539"/>
      <c r="NZH35" s="540"/>
      <c r="NZI35" s="541"/>
      <c r="NZJ35" s="542"/>
      <c r="NZK35" s="543"/>
      <c r="NZL35" s="539"/>
      <c r="NZM35" s="537"/>
      <c r="NZN35" s="537"/>
      <c r="NZO35" s="538"/>
      <c r="NZP35" s="539"/>
      <c r="NZQ35" s="540"/>
      <c r="NZR35" s="541"/>
      <c r="NZS35" s="542"/>
      <c r="NZT35" s="543"/>
      <c r="NZU35" s="539"/>
      <c r="NZV35" s="537"/>
      <c r="NZW35" s="537"/>
      <c r="NZX35" s="538"/>
      <c r="NZY35" s="539"/>
      <c r="NZZ35" s="540"/>
      <c r="OAA35" s="541"/>
      <c r="OAB35" s="542"/>
      <c r="OAC35" s="543"/>
      <c r="OAD35" s="539"/>
      <c r="OAE35" s="537"/>
      <c r="OAF35" s="537"/>
      <c r="OAG35" s="538"/>
      <c r="OAH35" s="539"/>
      <c r="OAI35" s="540"/>
      <c r="OAJ35" s="541"/>
      <c r="OAK35" s="542"/>
      <c r="OAL35" s="543"/>
      <c r="OAM35" s="539"/>
      <c r="OAN35" s="537"/>
      <c r="OAO35" s="537"/>
      <c r="OAP35" s="538"/>
      <c r="OAQ35" s="539"/>
      <c r="OAR35" s="540"/>
      <c r="OAS35" s="541"/>
      <c r="OAT35" s="542"/>
      <c r="OAU35" s="543"/>
      <c r="OAV35" s="539"/>
      <c r="OAW35" s="537"/>
      <c r="OAX35" s="537"/>
      <c r="OAY35" s="538"/>
      <c r="OAZ35" s="539"/>
      <c r="OBA35" s="540"/>
      <c r="OBB35" s="541"/>
      <c r="OBC35" s="542"/>
      <c r="OBD35" s="543"/>
      <c r="OBE35" s="539"/>
      <c r="OBF35" s="537"/>
      <c r="OBG35" s="537"/>
      <c r="OBH35" s="538"/>
      <c r="OBI35" s="539"/>
      <c r="OBJ35" s="540"/>
      <c r="OBK35" s="541"/>
      <c r="OBL35" s="542"/>
      <c r="OBM35" s="543"/>
      <c r="OBN35" s="539"/>
      <c r="OBO35" s="537"/>
      <c r="OBP35" s="537"/>
      <c r="OBQ35" s="538"/>
      <c r="OBR35" s="539"/>
      <c r="OBS35" s="540"/>
      <c r="OBT35" s="541"/>
      <c r="OBU35" s="542"/>
      <c r="OBV35" s="543"/>
      <c r="OBW35" s="539"/>
      <c r="OBX35" s="537"/>
      <c r="OBY35" s="537"/>
      <c r="OBZ35" s="538"/>
      <c r="OCA35" s="539"/>
      <c r="OCB35" s="540"/>
      <c r="OCC35" s="541"/>
      <c r="OCD35" s="542"/>
      <c r="OCE35" s="543"/>
      <c r="OCF35" s="539"/>
      <c r="OCG35" s="537"/>
      <c r="OCH35" s="537"/>
      <c r="OCI35" s="538"/>
      <c r="OCJ35" s="539"/>
      <c r="OCK35" s="540"/>
      <c r="OCL35" s="541"/>
      <c r="OCM35" s="542"/>
      <c r="OCN35" s="543"/>
      <c r="OCO35" s="539"/>
      <c r="OCP35" s="537"/>
      <c r="OCQ35" s="537"/>
      <c r="OCR35" s="538"/>
      <c r="OCS35" s="539"/>
      <c r="OCT35" s="540"/>
      <c r="OCU35" s="541"/>
      <c r="OCV35" s="542"/>
      <c r="OCW35" s="543"/>
      <c r="OCX35" s="539"/>
      <c r="OCY35" s="537"/>
      <c r="OCZ35" s="537"/>
      <c r="ODA35" s="538"/>
      <c r="ODB35" s="539"/>
      <c r="ODC35" s="540"/>
      <c r="ODD35" s="541"/>
      <c r="ODE35" s="542"/>
      <c r="ODF35" s="543"/>
      <c r="ODG35" s="539"/>
      <c r="ODH35" s="537"/>
      <c r="ODI35" s="537"/>
      <c r="ODJ35" s="538"/>
      <c r="ODK35" s="539"/>
      <c r="ODL35" s="540"/>
      <c r="ODM35" s="541"/>
      <c r="ODN35" s="542"/>
      <c r="ODO35" s="543"/>
      <c r="ODP35" s="539"/>
      <c r="ODQ35" s="537"/>
      <c r="ODR35" s="537"/>
      <c r="ODS35" s="538"/>
      <c r="ODT35" s="539"/>
      <c r="ODU35" s="540"/>
      <c r="ODV35" s="541"/>
      <c r="ODW35" s="542"/>
      <c r="ODX35" s="543"/>
      <c r="ODY35" s="539"/>
      <c r="ODZ35" s="537"/>
      <c r="OEA35" s="537"/>
      <c r="OEB35" s="538"/>
      <c r="OEC35" s="539"/>
      <c r="OED35" s="540"/>
      <c r="OEE35" s="541"/>
      <c r="OEF35" s="542"/>
      <c r="OEG35" s="543"/>
      <c r="OEH35" s="539"/>
      <c r="OEI35" s="537"/>
      <c r="OEJ35" s="537"/>
      <c r="OEK35" s="538"/>
      <c r="OEL35" s="539"/>
      <c r="OEM35" s="540"/>
      <c r="OEN35" s="541"/>
      <c r="OEO35" s="542"/>
      <c r="OEP35" s="543"/>
      <c r="OEQ35" s="539"/>
      <c r="OER35" s="537"/>
      <c r="OES35" s="537"/>
      <c r="OET35" s="538"/>
      <c r="OEU35" s="539"/>
      <c r="OEV35" s="540"/>
      <c r="OEW35" s="541"/>
      <c r="OEX35" s="542"/>
      <c r="OEY35" s="543"/>
      <c r="OEZ35" s="539"/>
      <c r="OFA35" s="537"/>
      <c r="OFB35" s="537"/>
      <c r="OFC35" s="538"/>
      <c r="OFD35" s="539"/>
      <c r="OFE35" s="540"/>
      <c r="OFF35" s="541"/>
      <c r="OFG35" s="542"/>
      <c r="OFH35" s="543"/>
      <c r="OFI35" s="539"/>
      <c r="OFJ35" s="537"/>
      <c r="OFK35" s="537"/>
      <c r="OFL35" s="538"/>
      <c r="OFM35" s="539"/>
      <c r="OFN35" s="540"/>
      <c r="OFO35" s="541"/>
      <c r="OFP35" s="542"/>
      <c r="OFQ35" s="543"/>
      <c r="OFR35" s="539"/>
      <c r="OFS35" s="537"/>
      <c r="OFT35" s="537"/>
      <c r="OFU35" s="538"/>
      <c r="OFV35" s="539"/>
      <c r="OFW35" s="540"/>
      <c r="OFX35" s="541"/>
      <c r="OFY35" s="542"/>
      <c r="OFZ35" s="543"/>
      <c r="OGA35" s="539"/>
      <c r="OGB35" s="537"/>
      <c r="OGC35" s="537"/>
      <c r="OGD35" s="538"/>
      <c r="OGE35" s="539"/>
      <c r="OGF35" s="540"/>
      <c r="OGG35" s="541"/>
      <c r="OGH35" s="542"/>
      <c r="OGI35" s="543"/>
      <c r="OGJ35" s="539"/>
      <c r="OGK35" s="537"/>
      <c r="OGL35" s="537"/>
      <c r="OGM35" s="538"/>
      <c r="OGN35" s="539"/>
      <c r="OGO35" s="540"/>
      <c r="OGP35" s="541"/>
      <c r="OGQ35" s="542"/>
      <c r="OGR35" s="543"/>
      <c r="OGS35" s="539"/>
      <c r="OGT35" s="537"/>
      <c r="OGU35" s="537"/>
      <c r="OGV35" s="538"/>
      <c r="OGW35" s="539"/>
      <c r="OGX35" s="540"/>
      <c r="OGY35" s="541"/>
      <c r="OGZ35" s="542"/>
      <c r="OHA35" s="543"/>
      <c r="OHB35" s="539"/>
      <c r="OHC35" s="537"/>
      <c r="OHD35" s="537"/>
      <c r="OHE35" s="538"/>
      <c r="OHF35" s="539"/>
      <c r="OHG35" s="540"/>
      <c r="OHH35" s="541"/>
      <c r="OHI35" s="542"/>
      <c r="OHJ35" s="543"/>
      <c r="OHK35" s="539"/>
      <c r="OHL35" s="537"/>
      <c r="OHM35" s="537"/>
      <c r="OHN35" s="538"/>
      <c r="OHO35" s="539"/>
      <c r="OHP35" s="540"/>
      <c r="OHQ35" s="541"/>
      <c r="OHR35" s="542"/>
      <c r="OHS35" s="543"/>
      <c r="OHT35" s="539"/>
      <c r="OHU35" s="537"/>
      <c r="OHV35" s="537"/>
      <c r="OHW35" s="538"/>
      <c r="OHX35" s="539"/>
      <c r="OHY35" s="540"/>
      <c r="OHZ35" s="541"/>
      <c r="OIA35" s="542"/>
      <c r="OIB35" s="543"/>
      <c r="OIC35" s="539"/>
      <c r="OID35" s="537"/>
      <c r="OIE35" s="537"/>
      <c r="OIF35" s="538"/>
      <c r="OIG35" s="539"/>
      <c r="OIH35" s="540"/>
      <c r="OII35" s="541"/>
      <c r="OIJ35" s="542"/>
      <c r="OIK35" s="543"/>
      <c r="OIL35" s="539"/>
      <c r="OIM35" s="537"/>
      <c r="OIN35" s="537"/>
      <c r="OIO35" s="538"/>
      <c r="OIP35" s="539"/>
      <c r="OIQ35" s="540"/>
      <c r="OIR35" s="541"/>
      <c r="OIS35" s="542"/>
      <c r="OIT35" s="543"/>
      <c r="OIU35" s="539"/>
      <c r="OIV35" s="537"/>
      <c r="OIW35" s="537"/>
      <c r="OIX35" s="538"/>
      <c r="OIY35" s="539"/>
      <c r="OIZ35" s="540"/>
      <c r="OJA35" s="541"/>
      <c r="OJB35" s="542"/>
      <c r="OJC35" s="543"/>
      <c r="OJD35" s="539"/>
      <c r="OJE35" s="537"/>
      <c r="OJF35" s="537"/>
      <c r="OJG35" s="538"/>
      <c r="OJH35" s="539"/>
      <c r="OJI35" s="540"/>
      <c r="OJJ35" s="541"/>
      <c r="OJK35" s="542"/>
      <c r="OJL35" s="543"/>
      <c r="OJM35" s="539"/>
      <c r="OJN35" s="537"/>
      <c r="OJO35" s="537"/>
      <c r="OJP35" s="538"/>
      <c r="OJQ35" s="539"/>
      <c r="OJR35" s="540"/>
      <c r="OJS35" s="541"/>
      <c r="OJT35" s="542"/>
      <c r="OJU35" s="543"/>
      <c r="OJV35" s="539"/>
      <c r="OJW35" s="537"/>
      <c r="OJX35" s="537"/>
      <c r="OJY35" s="538"/>
      <c r="OJZ35" s="539"/>
      <c r="OKA35" s="540"/>
      <c r="OKB35" s="541"/>
      <c r="OKC35" s="542"/>
      <c r="OKD35" s="543"/>
      <c r="OKE35" s="539"/>
      <c r="OKF35" s="537"/>
      <c r="OKG35" s="537"/>
      <c r="OKH35" s="538"/>
      <c r="OKI35" s="539"/>
      <c r="OKJ35" s="540"/>
      <c r="OKK35" s="541"/>
      <c r="OKL35" s="542"/>
      <c r="OKM35" s="543"/>
      <c r="OKN35" s="539"/>
      <c r="OKO35" s="537"/>
      <c r="OKP35" s="537"/>
      <c r="OKQ35" s="538"/>
      <c r="OKR35" s="539"/>
      <c r="OKS35" s="540"/>
      <c r="OKT35" s="541"/>
      <c r="OKU35" s="542"/>
      <c r="OKV35" s="543"/>
      <c r="OKW35" s="539"/>
      <c r="OKX35" s="537"/>
      <c r="OKY35" s="537"/>
      <c r="OKZ35" s="538"/>
      <c r="OLA35" s="539"/>
      <c r="OLB35" s="540"/>
      <c r="OLC35" s="541"/>
      <c r="OLD35" s="542"/>
      <c r="OLE35" s="543"/>
      <c r="OLF35" s="539"/>
      <c r="OLG35" s="537"/>
      <c r="OLH35" s="537"/>
      <c r="OLI35" s="538"/>
      <c r="OLJ35" s="539"/>
      <c r="OLK35" s="540"/>
      <c r="OLL35" s="541"/>
      <c r="OLM35" s="542"/>
      <c r="OLN35" s="543"/>
      <c r="OLO35" s="539"/>
      <c r="OLP35" s="537"/>
      <c r="OLQ35" s="537"/>
      <c r="OLR35" s="538"/>
      <c r="OLS35" s="539"/>
      <c r="OLT35" s="540"/>
      <c r="OLU35" s="541"/>
      <c r="OLV35" s="542"/>
      <c r="OLW35" s="543"/>
      <c r="OLX35" s="539"/>
      <c r="OLY35" s="537"/>
      <c r="OLZ35" s="537"/>
      <c r="OMA35" s="538"/>
      <c r="OMB35" s="539"/>
      <c r="OMC35" s="540"/>
      <c r="OMD35" s="541"/>
      <c r="OME35" s="542"/>
      <c r="OMF35" s="543"/>
      <c r="OMG35" s="539"/>
      <c r="OMH35" s="537"/>
      <c r="OMI35" s="537"/>
      <c r="OMJ35" s="538"/>
      <c r="OMK35" s="539"/>
      <c r="OML35" s="540"/>
      <c r="OMM35" s="541"/>
      <c r="OMN35" s="542"/>
      <c r="OMO35" s="543"/>
      <c r="OMP35" s="539"/>
      <c r="OMQ35" s="537"/>
      <c r="OMR35" s="537"/>
      <c r="OMS35" s="538"/>
      <c r="OMT35" s="539"/>
      <c r="OMU35" s="540"/>
      <c r="OMV35" s="541"/>
      <c r="OMW35" s="542"/>
      <c r="OMX35" s="543"/>
      <c r="OMY35" s="539"/>
      <c r="OMZ35" s="537"/>
      <c r="ONA35" s="537"/>
      <c r="ONB35" s="538"/>
      <c r="ONC35" s="539"/>
      <c r="OND35" s="540"/>
      <c r="ONE35" s="541"/>
      <c r="ONF35" s="542"/>
      <c r="ONG35" s="543"/>
      <c r="ONH35" s="539"/>
      <c r="ONI35" s="537"/>
      <c r="ONJ35" s="537"/>
      <c r="ONK35" s="538"/>
      <c r="ONL35" s="539"/>
      <c r="ONM35" s="540"/>
      <c r="ONN35" s="541"/>
      <c r="ONO35" s="542"/>
      <c r="ONP35" s="543"/>
      <c r="ONQ35" s="539"/>
      <c r="ONR35" s="537"/>
      <c r="ONS35" s="537"/>
      <c r="ONT35" s="538"/>
      <c r="ONU35" s="539"/>
      <c r="ONV35" s="540"/>
      <c r="ONW35" s="541"/>
      <c r="ONX35" s="542"/>
      <c r="ONY35" s="543"/>
      <c r="ONZ35" s="539"/>
      <c r="OOA35" s="537"/>
      <c r="OOB35" s="537"/>
      <c r="OOC35" s="538"/>
      <c r="OOD35" s="539"/>
      <c r="OOE35" s="540"/>
      <c r="OOF35" s="541"/>
      <c r="OOG35" s="542"/>
      <c r="OOH35" s="543"/>
      <c r="OOI35" s="539"/>
      <c r="OOJ35" s="537"/>
      <c r="OOK35" s="537"/>
      <c r="OOL35" s="538"/>
      <c r="OOM35" s="539"/>
      <c r="OON35" s="540"/>
      <c r="OOO35" s="541"/>
      <c r="OOP35" s="542"/>
      <c r="OOQ35" s="543"/>
      <c r="OOR35" s="539"/>
      <c r="OOS35" s="537"/>
      <c r="OOT35" s="537"/>
      <c r="OOU35" s="538"/>
      <c r="OOV35" s="539"/>
      <c r="OOW35" s="540"/>
      <c r="OOX35" s="541"/>
      <c r="OOY35" s="542"/>
      <c r="OOZ35" s="543"/>
      <c r="OPA35" s="539"/>
      <c r="OPB35" s="537"/>
      <c r="OPC35" s="537"/>
      <c r="OPD35" s="538"/>
      <c r="OPE35" s="539"/>
      <c r="OPF35" s="540"/>
      <c r="OPG35" s="541"/>
      <c r="OPH35" s="542"/>
      <c r="OPI35" s="543"/>
      <c r="OPJ35" s="539"/>
      <c r="OPK35" s="537"/>
      <c r="OPL35" s="537"/>
      <c r="OPM35" s="538"/>
      <c r="OPN35" s="539"/>
      <c r="OPO35" s="540"/>
      <c r="OPP35" s="541"/>
      <c r="OPQ35" s="542"/>
      <c r="OPR35" s="543"/>
      <c r="OPS35" s="539"/>
      <c r="OPT35" s="537"/>
      <c r="OPU35" s="537"/>
      <c r="OPV35" s="538"/>
      <c r="OPW35" s="539"/>
      <c r="OPX35" s="540"/>
      <c r="OPY35" s="541"/>
      <c r="OPZ35" s="542"/>
      <c r="OQA35" s="543"/>
      <c r="OQB35" s="539"/>
      <c r="OQC35" s="537"/>
      <c r="OQD35" s="537"/>
      <c r="OQE35" s="538"/>
      <c r="OQF35" s="539"/>
      <c r="OQG35" s="540"/>
      <c r="OQH35" s="541"/>
      <c r="OQI35" s="542"/>
      <c r="OQJ35" s="543"/>
      <c r="OQK35" s="539"/>
      <c r="OQL35" s="537"/>
      <c r="OQM35" s="537"/>
      <c r="OQN35" s="538"/>
      <c r="OQO35" s="539"/>
      <c r="OQP35" s="540"/>
      <c r="OQQ35" s="541"/>
      <c r="OQR35" s="542"/>
      <c r="OQS35" s="543"/>
      <c r="OQT35" s="539"/>
      <c r="OQU35" s="537"/>
      <c r="OQV35" s="537"/>
      <c r="OQW35" s="538"/>
      <c r="OQX35" s="539"/>
      <c r="OQY35" s="540"/>
      <c r="OQZ35" s="541"/>
      <c r="ORA35" s="542"/>
      <c r="ORB35" s="543"/>
      <c r="ORC35" s="539"/>
      <c r="ORD35" s="537"/>
      <c r="ORE35" s="537"/>
      <c r="ORF35" s="538"/>
      <c r="ORG35" s="539"/>
      <c r="ORH35" s="540"/>
      <c r="ORI35" s="541"/>
      <c r="ORJ35" s="542"/>
      <c r="ORK35" s="543"/>
      <c r="ORL35" s="539"/>
      <c r="ORM35" s="537"/>
      <c r="ORN35" s="537"/>
      <c r="ORO35" s="538"/>
      <c r="ORP35" s="539"/>
      <c r="ORQ35" s="540"/>
      <c r="ORR35" s="541"/>
      <c r="ORS35" s="542"/>
      <c r="ORT35" s="543"/>
      <c r="ORU35" s="539"/>
      <c r="ORV35" s="537"/>
      <c r="ORW35" s="537"/>
      <c r="ORX35" s="538"/>
      <c r="ORY35" s="539"/>
      <c r="ORZ35" s="540"/>
      <c r="OSA35" s="541"/>
      <c r="OSB35" s="542"/>
      <c r="OSC35" s="543"/>
      <c r="OSD35" s="539"/>
      <c r="OSE35" s="537"/>
      <c r="OSF35" s="537"/>
      <c r="OSG35" s="538"/>
      <c r="OSH35" s="539"/>
      <c r="OSI35" s="540"/>
      <c r="OSJ35" s="541"/>
      <c r="OSK35" s="542"/>
      <c r="OSL35" s="543"/>
      <c r="OSM35" s="539"/>
      <c r="OSN35" s="537"/>
      <c r="OSO35" s="537"/>
      <c r="OSP35" s="538"/>
      <c r="OSQ35" s="539"/>
      <c r="OSR35" s="540"/>
      <c r="OSS35" s="541"/>
      <c r="OST35" s="542"/>
      <c r="OSU35" s="543"/>
      <c r="OSV35" s="539"/>
      <c r="OSW35" s="537"/>
      <c r="OSX35" s="537"/>
      <c r="OSY35" s="538"/>
      <c r="OSZ35" s="539"/>
      <c r="OTA35" s="540"/>
      <c r="OTB35" s="541"/>
      <c r="OTC35" s="542"/>
      <c r="OTD35" s="543"/>
      <c r="OTE35" s="539"/>
      <c r="OTF35" s="537"/>
      <c r="OTG35" s="537"/>
      <c r="OTH35" s="538"/>
      <c r="OTI35" s="539"/>
      <c r="OTJ35" s="540"/>
      <c r="OTK35" s="541"/>
      <c r="OTL35" s="542"/>
      <c r="OTM35" s="543"/>
      <c r="OTN35" s="539"/>
      <c r="OTO35" s="537"/>
      <c r="OTP35" s="537"/>
      <c r="OTQ35" s="538"/>
      <c r="OTR35" s="539"/>
      <c r="OTS35" s="540"/>
      <c r="OTT35" s="541"/>
      <c r="OTU35" s="542"/>
      <c r="OTV35" s="543"/>
      <c r="OTW35" s="539"/>
      <c r="OTX35" s="537"/>
      <c r="OTY35" s="537"/>
      <c r="OTZ35" s="538"/>
      <c r="OUA35" s="539"/>
      <c r="OUB35" s="540"/>
      <c r="OUC35" s="541"/>
      <c r="OUD35" s="542"/>
      <c r="OUE35" s="543"/>
      <c r="OUF35" s="539"/>
      <c r="OUG35" s="537"/>
      <c r="OUH35" s="537"/>
      <c r="OUI35" s="538"/>
      <c r="OUJ35" s="539"/>
      <c r="OUK35" s="540"/>
      <c r="OUL35" s="541"/>
      <c r="OUM35" s="542"/>
      <c r="OUN35" s="543"/>
      <c r="OUO35" s="539"/>
      <c r="OUP35" s="537"/>
      <c r="OUQ35" s="537"/>
      <c r="OUR35" s="538"/>
      <c r="OUS35" s="539"/>
      <c r="OUT35" s="540"/>
      <c r="OUU35" s="541"/>
      <c r="OUV35" s="542"/>
      <c r="OUW35" s="543"/>
      <c r="OUX35" s="539"/>
      <c r="OUY35" s="537"/>
      <c r="OUZ35" s="537"/>
      <c r="OVA35" s="538"/>
      <c r="OVB35" s="539"/>
      <c r="OVC35" s="540"/>
      <c r="OVD35" s="541"/>
      <c r="OVE35" s="542"/>
      <c r="OVF35" s="543"/>
      <c r="OVG35" s="539"/>
      <c r="OVH35" s="537"/>
      <c r="OVI35" s="537"/>
      <c r="OVJ35" s="538"/>
      <c r="OVK35" s="539"/>
      <c r="OVL35" s="540"/>
      <c r="OVM35" s="541"/>
      <c r="OVN35" s="542"/>
      <c r="OVO35" s="543"/>
      <c r="OVP35" s="539"/>
      <c r="OVQ35" s="537"/>
      <c r="OVR35" s="537"/>
      <c r="OVS35" s="538"/>
      <c r="OVT35" s="539"/>
      <c r="OVU35" s="540"/>
      <c r="OVV35" s="541"/>
      <c r="OVW35" s="542"/>
      <c r="OVX35" s="543"/>
      <c r="OVY35" s="539"/>
      <c r="OVZ35" s="537"/>
      <c r="OWA35" s="537"/>
      <c r="OWB35" s="538"/>
      <c r="OWC35" s="539"/>
      <c r="OWD35" s="540"/>
      <c r="OWE35" s="541"/>
      <c r="OWF35" s="542"/>
      <c r="OWG35" s="543"/>
      <c r="OWH35" s="539"/>
      <c r="OWI35" s="537"/>
      <c r="OWJ35" s="537"/>
      <c r="OWK35" s="538"/>
      <c r="OWL35" s="539"/>
      <c r="OWM35" s="540"/>
      <c r="OWN35" s="541"/>
      <c r="OWO35" s="542"/>
      <c r="OWP35" s="543"/>
      <c r="OWQ35" s="539"/>
      <c r="OWR35" s="537"/>
      <c r="OWS35" s="537"/>
      <c r="OWT35" s="538"/>
      <c r="OWU35" s="539"/>
      <c r="OWV35" s="540"/>
      <c r="OWW35" s="541"/>
      <c r="OWX35" s="542"/>
      <c r="OWY35" s="543"/>
      <c r="OWZ35" s="539"/>
      <c r="OXA35" s="537"/>
      <c r="OXB35" s="537"/>
      <c r="OXC35" s="538"/>
      <c r="OXD35" s="539"/>
      <c r="OXE35" s="540"/>
      <c r="OXF35" s="541"/>
      <c r="OXG35" s="542"/>
      <c r="OXH35" s="543"/>
      <c r="OXI35" s="539"/>
      <c r="OXJ35" s="537"/>
      <c r="OXK35" s="537"/>
      <c r="OXL35" s="538"/>
      <c r="OXM35" s="539"/>
      <c r="OXN35" s="540"/>
      <c r="OXO35" s="541"/>
      <c r="OXP35" s="542"/>
      <c r="OXQ35" s="543"/>
      <c r="OXR35" s="539"/>
      <c r="OXS35" s="537"/>
      <c r="OXT35" s="537"/>
      <c r="OXU35" s="538"/>
      <c r="OXV35" s="539"/>
      <c r="OXW35" s="540"/>
      <c r="OXX35" s="541"/>
      <c r="OXY35" s="542"/>
      <c r="OXZ35" s="543"/>
      <c r="OYA35" s="539"/>
      <c r="OYB35" s="537"/>
      <c r="OYC35" s="537"/>
      <c r="OYD35" s="538"/>
      <c r="OYE35" s="539"/>
      <c r="OYF35" s="540"/>
      <c r="OYG35" s="541"/>
      <c r="OYH35" s="542"/>
      <c r="OYI35" s="543"/>
      <c r="OYJ35" s="539"/>
      <c r="OYK35" s="537"/>
      <c r="OYL35" s="537"/>
      <c r="OYM35" s="538"/>
      <c r="OYN35" s="539"/>
      <c r="OYO35" s="540"/>
      <c r="OYP35" s="541"/>
      <c r="OYQ35" s="542"/>
      <c r="OYR35" s="543"/>
      <c r="OYS35" s="539"/>
      <c r="OYT35" s="537"/>
      <c r="OYU35" s="537"/>
      <c r="OYV35" s="538"/>
      <c r="OYW35" s="539"/>
      <c r="OYX35" s="540"/>
      <c r="OYY35" s="541"/>
      <c r="OYZ35" s="542"/>
      <c r="OZA35" s="543"/>
      <c r="OZB35" s="539"/>
      <c r="OZC35" s="537"/>
      <c r="OZD35" s="537"/>
      <c r="OZE35" s="538"/>
      <c r="OZF35" s="539"/>
      <c r="OZG35" s="540"/>
      <c r="OZH35" s="541"/>
      <c r="OZI35" s="542"/>
      <c r="OZJ35" s="543"/>
      <c r="OZK35" s="539"/>
      <c r="OZL35" s="537"/>
      <c r="OZM35" s="537"/>
      <c r="OZN35" s="538"/>
      <c r="OZO35" s="539"/>
      <c r="OZP35" s="540"/>
      <c r="OZQ35" s="541"/>
      <c r="OZR35" s="542"/>
      <c r="OZS35" s="543"/>
      <c r="OZT35" s="539"/>
      <c r="OZU35" s="537"/>
      <c r="OZV35" s="537"/>
      <c r="OZW35" s="538"/>
      <c r="OZX35" s="539"/>
      <c r="OZY35" s="540"/>
      <c r="OZZ35" s="541"/>
      <c r="PAA35" s="542"/>
      <c r="PAB35" s="543"/>
      <c r="PAC35" s="539"/>
      <c r="PAD35" s="537"/>
      <c r="PAE35" s="537"/>
      <c r="PAF35" s="538"/>
      <c r="PAG35" s="539"/>
      <c r="PAH35" s="540"/>
      <c r="PAI35" s="541"/>
      <c r="PAJ35" s="542"/>
      <c r="PAK35" s="543"/>
      <c r="PAL35" s="539"/>
      <c r="PAM35" s="537"/>
      <c r="PAN35" s="537"/>
      <c r="PAO35" s="538"/>
      <c r="PAP35" s="539"/>
      <c r="PAQ35" s="540"/>
      <c r="PAR35" s="541"/>
      <c r="PAS35" s="542"/>
      <c r="PAT35" s="543"/>
      <c r="PAU35" s="539"/>
      <c r="PAV35" s="537"/>
      <c r="PAW35" s="537"/>
      <c r="PAX35" s="538"/>
      <c r="PAY35" s="539"/>
      <c r="PAZ35" s="540"/>
      <c r="PBA35" s="541"/>
      <c r="PBB35" s="542"/>
      <c r="PBC35" s="543"/>
      <c r="PBD35" s="539"/>
      <c r="PBE35" s="537"/>
      <c r="PBF35" s="537"/>
      <c r="PBG35" s="538"/>
      <c r="PBH35" s="539"/>
      <c r="PBI35" s="540"/>
      <c r="PBJ35" s="541"/>
      <c r="PBK35" s="542"/>
      <c r="PBL35" s="543"/>
      <c r="PBM35" s="539"/>
      <c r="PBN35" s="537"/>
      <c r="PBO35" s="537"/>
      <c r="PBP35" s="538"/>
      <c r="PBQ35" s="539"/>
      <c r="PBR35" s="540"/>
      <c r="PBS35" s="541"/>
      <c r="PBT35" s="542"/>
      <c r="PBU35" s="543"/>
      <c r="PBV35" s="539"/>
      <c r="PBW35" s="537"/>
      <c r="PBX35" s="537"/>
      <c r="PBY35" s="538"/>
      <c r="PBZ35" s="539"/>
      <c r="PCA35" s="540"/>
      <c r="PCB35" s="541"/>
      <c r="PCC35" s="542"/>
      <c r="PCD35" s="543"/>
      <c r="PCE35" s="539"/>
      <c r="PCF35" s="537"/>
      <c r="PCG35" s="537"/>
      <c r="PCH35" s="538"/>
      <c r="PCI35" s="539"/>
      <c r="PCJ35" s="540"/>
      <c r="PCK35" s="541"/>
      <c r="PCL35" s="542"/>
      <c r="PCM35" s="543"/>
      <c r="PCN35" s="539"/>
      <c r="PCO35" s="537"/>
      <c r="PCP35" s="537"/>
      <c r="PCQ35" s="538"/>
      <c r="PCR35" s="539"/>
      <c r="PCS35" s="540"/>
      <c r="PCT35" s="541"/>
      <c r="PCU35" s="542"/>
      <c r="PCV35" s="543"/>
      <c r="PCW35" s="539"/>
      <c r="PCX35" s="537"/>
      <c r="PCY35" s="537"/>
      <c r="PCZ35" s="538"/>
      <c r="PDA35" s="539"/>
      <c r="PDB35" s="540"/>
      <c r="PDC35" s="541"/>
      <c r="PDD35" s="542"/>
      <c r="PDE35" s="543"/>
      <c r="PDF35" s="539"/>
      <c r="PDG35" s="537"/>
      <c r="PDH35" s="537"/>
      <c r="PDI35" s="538"/>
      <c r="PDJ35" s="539"/>
      <c r="PDK35" s="540"/>
      <c r="PDL35" s="541"/>
      <c r="PDM35" s="542"/>
      <c r="PDN35" s="543"/>
      <c r="PDO35" s="539"/>
      <c r="PDP35" s="537"/>
      <c r="PDQ35" s="537"/>
      <c r="PDR35" s="538"/>
      <c r="PDS35" s="539"/>
      <c r="PDT35" s="540"/>
      <c r="PDU35" s="541"/>
      <c r="PDV35" s="542"/>
      <c r="PDW35" s="543"/>
      <c r="PDX35" s="539"/>
      <c r="PDY35" s="537"/>
      <c r="PDZ35" s="537"/>
      <c r="PEA35" s="538"/>
      <c r="PEB35" s="539"/>
      <c r="PEC35" s="540"/>
      <c r="PED35" s="541"/>
      <c r="PEE35" s="542"/>
      <c r="PEF35" s="543"/>
      <c r="PEG35" s="539"/>
      <c r="PEH35" s="537"/>
      <c r="PEI35" s="537"/>
      <c r="PEJ35" s="538"/>
      <c r="PEK35" s="539"/>
      <c r="PEL35" s="540"/>
      <c r="PEM35" s="541"/>
      <c r="PEN35" s="542"/>
      <c r="PEO35" s="543"/>
      <c r="PEP35" s="539"/>
      <c r="PEQ35" s="537"/>
      <c r="PER35" s="537"/>
      <c r="PES35" s="538"/>
      <c r="PET35" s="539"/>
      <c r="PEU35" s="540"/>
      <c r="PEV35" s="541"/>
      <c r="PEW35" s="542"/>
      <c r="PEX35" s="543"/>
      <c r="PEY35" s="539"/>
      <c r="PEZ35" s="537"/>
      <c r="PFA35" s="537"/>
      <c r="PFB35" s="538"/>
      <c r="PFC35" s="539"/>
      <c r="PFD35" s="540"/>
      <c r="PFE35" s="541"/>
      <c r="PFF35" s="542"/>
      <c r="PFG35" s="543"/>
      <c r="PFH35" s="539"/>
      <c r="PFI35" s="537"/>
      <c r="PFJ35" s="537"/>
      <c r="PFK35" s="538"/>
      <c r="PFL35" s="539"/>
      <c r="PFM35" s="540"/>
      <c r="PFN35" s="541"/>
      <c r="PFO35" s="542"/>
      <c r="PFP35" s="543"/>
      <c r="PFQ35" s="539"/>
      <c r="PFR35" s="537"/>
      <c r="PFS35" s="537"/>
      <c r="PFT35" s="538"/>
      <c r="PFU35" s="539"/>
      <c r="PFV35" s="540"/>
      <c r="PFW35" s="541"/>
      <c r="PFX35" s="542"/>
      <c r="PFY35" s="543"/>
      <c r="PFZ35" s="539"/>
      <c r="PGA35" s="537"/>
      <c r="PGB35" s="537"/>
      <c r="PGC35" s="538"/>
      <c r="PGD35" s="539"/>
      <c r="PGE35" s="540"/>
      <c r="PGF35" s="541"/>
      <c r="PGG35" s="542"/>
      <c r="PGH35" s="543"/>
      <c r="PGI35" s="539"/>
      <c r="PGJ35" s="537"/>
      <c r="PGK35" s="537"/>
      <c r="PGL35" s="538"/>
      <c r="PGM35" s="539"/>
      <c r="PGN35" s="540"/>
      <c r="PGO35" s="541"/>
      <c r="PGP35" s="542"/>
      <c r="PGQ35" s="543"/>
      <c r="PGR35" s="539"/>
      <c r="PGS35" s="537"/>
      <c r="PGT35" s="537"/>
      <c r="PGU35" s="538"/>
      <c r="PGV35" s="539"/>
      <c r="PGW35" s="540"/>
      <c r="PGX35" s="541"/>
      <c r="PGY35" s="542"/>
      <c r="PGZ35" s="543"/>
      <c r="PHA35" s="539"/>
      <c r="PHB35" s="537"/>
      <c r="PHC35" s="537"/>
      <c r="PHD35" s="538"/>
      <c r="PHE35" s="539"/>
      <c r="PHF35" s="540"/>
      <c r="PHG35" s="541"/>
      <c r="PHH35" s="542"/>
      <c r="PHI35" s="543"/>
      <c r="PHJ35" s="539"/>
      <c r="PHK35" s="537"/>
      <c r="PHL35" s="537"/>
      <c r="PHM35" s="538"/>
      <c r="PHN35" s="539"/>
      <c r="PHO35" s="540"/>
      <c r="PHP35" s="541"/>
      <c r="PHQ35" s="542"/>
      <c r="PHR35" s="543"/>
      <c r="PHS35" s="539"/>
      <c r="PHT35" s="537"/>
      <c r="PHU35" s="537"/>
      <c r="PHV35" s="538"/>
      <c r="PHW35" s="539"/>
      <c r="PHX35" s="540"/>
      <c r="PHY35" s="541"/>
      <c r="PHZ35" s="542"/>
      <c r="PIA35" s="543"/>
      <c r="PIB35" s="539"/>
      <c r="PIC35" s="537"/>
      <c r="PID35" s="537"/>
      <c r="PIE35" s="538"/>
      <c r="PIF35" s="539"/>
      <c r="PIG35" s="540"/>
      <c r="PIH35" s="541"/>
      <c r="PII35" s="542"/>
      <c r="PIJ35" s="543"/>
      <c r="PIK35" s="539"/>
      <c r="PIL35" s="537"/>
      <c r="PIM35" s="537"/>
      <c r="PIN35" s="538"/>
      <c r="PIO35" s="539"/>
      <c r="PIP35" s="540"/>
      <c r="PIQ35" s="541"/>
      <c r="PIR35" s="542"/>
      <c r="PIS35" s="543"/>
      <c r="PIT35" s="539"/>
      <c r="PIU35" s="537"/>
      <c r="PIV35" s="537"/>
      <c r="PIW35" s="538"/>
      <c r="PIX35" s="539"/>
      <c r="PIY35" s="540"/>
      <c r="PIZ35" s="541"/>
      <c r="PJA35" s="542"/>
      <c r="PJB35" s="543"/>
      <c r="PJC35" s="539"/>
      <c r="PJD35" s="537"/>
      <c r="PJE35" s="537"/>
      <c r="PJF35" s="538"/>
      <c r="PJG35" s="539"/>
      <c r="PJH35" s="540"/>
      <c r="PJI35" s="541"/>
      <c r="PJJ35" s="542"/>
      <c r="PJK35" s="543"/>
      <c r="PJL35" s="539"/>
      <c r="PJM35" s="537"/>
      <c r="PJN35" s="537"/>
      <c r="PJO35" s="538"/>
      <c r="PJP35" s="539"/>
      <c r="PJQ35" s="540"/>
      <c r="PJR35" s="541"/>
      <c r="PJS35" s="542"/>
      <c r="PJT35" s="543"/>
      <c r="PJU35" s="539"/>
      <c r="PJV35" s="537"/>
      <c r="PJW35" s="537"/>
      <c r="PJX35" s="538"/>
      <c r="PJY35" s="539"/>
      <c r="PJZ35" s="540"/>
      <c r="PKA35" s="541"/>
      <c r="PKB35" s="542"/>
      <c r="PKC35" s="543"/>
      <c r="PKD35" s="539"/>
      <c r="PKE35" s="537"/>
      <c r="PKF35" s="537"/>
      <c r="PKG35" s="538"/>
      <c r="PKH35" s="539"/>
      <c r="PKI35" s="540"/>
      <c r="PKJ35" s="541"/>
      <c r="PKK35" s="542"/>
      <c r="PKL35" s="543"/>
      <c r="PKM35" s="539"/>
      <c r="PKN35" s="537"/>
      <c r="PKO35" s="537"/>
      <c r="PKP35" s="538"/>
      <c r="PKQ35" s="539"/>
      <c r="PKR35" s="540"/>
      <c r="PKS35" s="541"/>
      <c r="PKT35" s="542"/>
      <c r="PKU35" s="543"/>
      <c r="PKV35" s="539"/>
      <c r="PKW35" s="537"/>
      <c r="PKX35" s="537"/>
      <c r="PKY35" s="538"/>
      <c r="PKZ35" s="539"/>
      <c r="PLA35" s="540"/>
      <c r="PLB35" s="541"/>
      <c r="PLC35" s="542"/>
      <c r="PLD35" s="543"/>
      <c r="PLE35" s="539"/>
      <c r="PLF35" s="537"/>
      <c r="PLG35" s="537"/>
      <c r="PLH35" s="538"/>
      <c r="PLI35" s="539"/>
      <c r="PLJ35" s="540"/>
      <c r="PLK35" s="541"/>
      <c r="PLL35" s="542"/>
      <c r="PLM35" s="543"/>
      <c r="PLN35" s="539"/>
      <c r="PLO35" s="537"/>
      <c r="PLP35" s="537"/>
      <c r="PLQ35" s="538"/>
      <c r="PLR35" s="539"/>
      <c r="PLS35" s="540"/>
      <c r="PLT35" s="541"/>
      <c r="PLU35" s="542"/>
      <c r="PLV35" s="543"/>
      <c r="PLW35" s="539"/>
      <c r="PLX35" s="537"/>
      <c r="PLY35" s="537"/>
      <c r="PLZ35" s="538"/>
      <c r="PMA35" s="539"/>
      <c r="PMB35" s="540"/>
      <c r="PMC35" s="541"/>
      <c r="PMD35" s="542"/>
      <c r="PME35" s="543"/>
      <c r="PMF35" s="539"/>
      <c r="PMG35" s="537"/>
      <c r="PMH35" s="537"/>
      <c r="PMI35" s="538"/>
      <c r="PMJ35" s="539"/>
      <c r="PMK35" s="540"/>
      <c r="PML35" s="541"/>
      <c r="PMM35" s="542"/>
      <c r="PMN35" s="543"/>
      <c r="PMO35" s="539"/>
      <c r="PMP35" s="537"/>
      <c r="PMQ35" s="537"/>
      <c r="PMR35" s="538"/>
      <c r="PMS35" s="539"/>
      <c r="PMT35" s="540"/>
      <c r="PMU35" s="541"/>
      <c r="PMV35" s="542"/>
      <c r="PMW35" s="543"/>
      <c r="PMX35" s="539"/>
      <c r="PMY35" s="537"/>
      <c r="PMZ35" s="537"/>
      <c r="PNA35" s="538"/>
      <c r="PNB35" s="539"/>
      <c r="PNC35" s="540"/>
      <c r="PND35" s="541"/>
      <c r="PNE35" s="542"/>
      <c r="PNF35" s="543"/>
      <c r="PNG35" s="539"/>
      <c r="PNH35" s="537"/>
      <c r="PNI35" s="537"/>
      <c r="PNJ35" s="538"/>
      <c r="PNK35" s="539"/>
      <c r="PNL35" s="540"/>
      <c r="PNM35" s="541"/>
      <c r="PNN35" s="542"/>
      <c r="PNO35" s="543"/>
      <c r="PNP35" s="539"/>
      <c r="PNQ35" s="537"/>
      <c r="PNR35" s="537"/>
      <c r="PNS35" s="538"/>
      <c r="PNT35" s="539"/>
      <c r="PNU35" s="540"/>
      <c r="PNV35" s="541"/>
      <c r="PNW35" s="542"/>
      <c r="PNX35" s="543"/>
      <c r="PNY35" s="539"/>
      <c r="PNZ35" s="537"/>
      <c r="POA35" s="537"/>
      <c r="POB35" s="538"/>
      <c r="POC35" s="539"/>
      <c r="POD35" s="540"/>
      <c r="POE35" s="541"/>
      <c r="POF35" s="542"/>
      <c r="POG35" s="543"/>
      <c r="POH35" s="539"/>
      <c r="POI35" s="537"/>
      <c r="POJ35" s="537"/>
      <c r="POK35" s="538"/>
      <c r="POL35" s="539"/>
      <c r="POM35" s="540"/>
      <c r="PON35" s="541"/>
      <c r="POO35" s="542"/>
      <c r="POP35" s="543"/>
      <c r="POQ35" s="539"/>
      <c r="POR35" s="537"/>
      <c r="POS35" s="537"/>
      <c r="POT35" s="538"/>
      <c r="POU35" s="539"/>
      <c r="POV35" s="540"/>
      <c r="POW35" s="541"/>
      <c r="POX35" s="542"/>
      <c r="POY35" s="543"/>
      <c r="POZ35" s="539"/>
      <c r="PPA35" s="537"/>
      <c r="PPB35" s="537"/>
      <c r="PPC35" s="538"/>
      <c r="PPD35" s="539"/>
      <c r="PPE35" s="540"/>
      <c r="PPF35" s="541"/>
      <c r="PPG35" s="542"/>
      <c r="PPH35" s="543"/>
      <c r="PPI35" s="539"/>
      <c r="PPJ35" s="537"/>
      <c r="PPK35" s="537"/>
      <c r="PPL35" s="538"/>
      <c r="PPM35" s="539"/>
      <c r="PPN35" s="540"/>
      <c r="PPO35" s="541"/>
      <c r="PPP35" s="542"/>
      <c r="PPQ35" s="543"/>
      <c r="PPR35" s="539"/>
      <c r="PPS35" s="537"/>
      <c r="PPT35" s="537"/>
      <c r="PPU35" s="538"/>
      <c r="PPV35" s="539"/>
      <c r="PPW35" s="540"/>
      <c r="PPX35" s="541"/>
      <c r="PPY35" s="542"/>
      <c r="PPZ35" s="543"/>
      <c r="PQA35" s="539"/>
      <c r="PQB35" s="537"/>
      <c r="PQC35" s="537"/>
      <c r="PQD35" s="538"/>
      <c r="PQE35" s="539"/>
      <c r="PQF35" s="540"/>
      <c r="PQG35" s="541"/>
      <c r="PQH35" s="542"/>
      <c r="PQI35" s="543"/>
      <c r="PQJ35" s="539"/>
      <c r="PQK35" s="537"/>
      <c r="PQL35" s="537"/>
      <c r="PQM35" s="538"/>
      <c r="PQN35" s="539"/>
      <c r="PQO35" s="540"/>
      <c r="PQP35" s="541"/>
      <c r="PQQ35" s="542"/>
      <c r="PQR35" s="543"/>
      <c r="PQS35" s="539"/>
      <c r="PQT35" s="537"/>
      <c r="PQU35" s="537"/>
      <c r="PQV35" s="538"/>
      <c r="PQW35" s="539"/>
      <c r="PQX35" s="540"/>
      <c r="PQY35" s="541"/>
      <c r="PQZ35" s="542"/>
      <c r="PRA35" s="543"/>
      <c r="PRB35" s="539"/>
      <c r="PRC35" s="537"/>
      <c r="PRD35" s="537"/>
      <c r="PRE35" s="538"/>
      <c r="PRF35" s="539"/>
      <c r="PRG35" s="540"/>
      <c r="PRH35" s="541"/>
      <c r="PRI35" s="542"/>
      <c r="PRJ35" s="543"/>
      <c r="PRK35" s="539"/>
      <c r="PRL35" s="537"/>
      <c r="PRM35" s="537"/>
      <c r="PRN35" s="538"/>
      <c r="PRO35" s="539"/>
      <c r="PRP35" s="540"/>
      <c r="PRQ35" s="541"/>
      <c r="PRR35" s="542"/>
      <c r="PRS35" s="543"/>
      <c r="PRT35" s="539"/>
      <c r="PRU35" s="537"/>
      <c r="PRV35" s="537"/>
      <c r="PRW35" s="538"/>
      <c r="PRX35" s="539"/>
      <c r="PRY35" s="540"/>
      <c r="PRZ35" s="541"/>
      <c r="PSA35" s="542"/>
      <c r="PSB35" s="543"/>
      <c r="PSC35" s="539"/>
      <c r="PSD35" s="537"/>
      <c r="PSE35" s="537"/>
      <c r="PSF35" s="538"/>
      <c r="PSG35" s="539"/>
      <c r="PSH35" s="540"/>
      <c r="PSI35" s="541"/>
      <c r="PSJ35" s="542"/>
      <c r="PSK35" s="543"/>
      <c r="PSL35" s="539"/>
      <c r="PSM35" s="537"/>
      <c r="PSN35" s="537"/>
      <c r="PSO35" s="538"/>
      <c r="PSP35" s="539"/>
      <c r="PSQ35" s="540"/>
      <c r="PSR35" s="541"/>
      <c r="PSS35" s="542"/>
      <c r="PST35" s="543"/>
      <c r="PSU35" s="539"/>
      <c r="PSV35" s="537"/>
      <c r="PSW35" s="537"/>
      <c r="PSX35" s="538"/>
      <c r="PSY35" s="539"/>
      <c r="PSZ35" s="540"/>
      <c r="PTA35" s="541"/>
      <c r="PTB35" s="542"/>
      <c r="PTC35" s="543"/>
      <c r="PTD35" s="539"/>
      <c r="PTE35" s="537"/>
      <c r="PTF35" s="537"/>
      <c r="PTG35" s="538"/>
      <c r="PTH35" s="539"/>
      <c r="PTI35" s="540"/>
      <c r="PTJ35" s="541"/>
      <c r="PTK35" s="542"/>
      <c r="PTL35" s="543"/>
      <c r="PTM35" s="539"/>
      <c r="PTN35" s="537"/>
      <c r="PTO35" s="537"/>
      <c r="PTP35" s="538"/>
      <c r="PTQ35" s="539"/>
      <c r="PTR35" s="540"/>
      <c r="PTS35" s="541"/>
      <c r="PTT35" s="542"/>
      <c r="PTU35" s="543"/>
      <c r="PTV35" s="539"/>
      <c r="PTW35" s="537"/>
      <c r="PTX35" s="537"/>
      <c r="PTY35" s="538"/>
      <c r="PTZ35" s="539"/>
      <c r="PUA35" s="540"/>
      <c r="PUB35" s="541"/>
      <c r="PUC35" s="542"/>
      <c r="PUD35" s="543"/>
      <c r="PUE35" s="539"/>
      <c r="PUF35" s="537"/>
      <c r="PUG35" s="537"/>
      <c r="PUH35" s="538"/>
      <c r="PUI35" s="539"/>
      <c r="PUJ35" s="540"/>
      <c r="PUK35" s="541"/>
      <c r="PUL35" s="542"/>
      <c r="PUM35" s="543"/>
      <c r="PUN35" s="539"/>
      <c r="PUO35" s="537"/>
      <c r="PUP35" s="537"/>
      <c r="PUQ35" s="538"/>
      <c r="PUR35" s="539"/>
      <c r="PUS35" s="540"/>
      <c r="PUT35" s="541"/>
      <c r="PUU35" s="542"/>
      <c r="PUV35" s="543"/>
      <c r="PUW35" s="539"/>
      <c r="PUX35" s="537"/>
      <c r="PUY35" s="537"/>
      <c r="PUZ35" s="538"/>
      <c r="PVA35" s="539"/>
      <c r="PVB35" s="540"/>
      <c r="PVC35" s="541"/>
      <c r="PVD35" s="542"/>
      <c r="PVE35" s="543"/>
      <c r="PVF35" s="539"/>
      <c r="PVG35" s="537"/>
      <c r="PVH35" s="537"/>
      <c r="PVI35" s="538"/>
      <c r="PVJ35" s="539"/>
      <c r="PVK35" s="540"/>
      <c r="PVL35" s="541"/>
      <c r="PVM35" s="542"/>
      <c r="PVN35" s="543"/>
      <c r="PVO35" s="539"/>
      <c r="PVP35" s="537"/>
      <c r="PVQ35" s="537"/>
      <c r="PVR35" s="538"/>
      <c r="PVS35" s="539"/>
      <c r="PVT35" s="540"/>
      <c r="PVU35" s="541"/>
      <c r="PVV35" s="542"/>
      <c r="PVW35" s="543"/>
      <c r="PVX35" s="539"/>
      <c r="PVY35" s="537"/>
      <c r="PVZ35" s="537"/>
      <c r="PWA35" s="538"/>
      <c r="PWB35" s="539"/>
      <c r="PWC35" s="540"/>
      <c r="PWD35" s="541"/>
      <c r="PWE35" s="542"/>
      <c r="PWF35" s="543"/>
      <c r="PWG35" s="539"/>
      <c r="PWH35" s="537"/>
      <c r="PWI35" s="537"/>
      <c r="PWJ35" s="538"/>
      <c r="PWK35" s="539"/>
      <c r="PWL35" s="540"/>
      <c r="PWM35" s="541"/>
      <c r="PWN35" s="542"/>
      <c r="PWO35" s="543"/>
      <c r="PWP35" s="539"/>
      <c r="PWQ35" s="537"/>
      <c r="PWR35" s="537"/>
      <c r="PWS35" s="538"/>
      <c r="PWT35" s="539"/>
      <c r="PWU35" s="540"/>
      <c r="PWV35" s="541"/>
      <c r="PWW35" s="542"/>
      <c r="PWX35" s="543"/>
      <c r="PWY35" s="539"/>
      <c r="PWZ35" s="537"/>
      <c r="PXA35" s="537"/>
      <c r="PXB35" s="538"/>
      <c r="PXC35" s="539"/>
      <c r="PXD35" s="540"/>
      <c r="PXE35" s="541"/>
      <c r="PXF35" s="542"/>
      <c r="PXG35" s="543"/>
      <c r="PXH35" s="539"/>
      <c r="PXI35" s="537"/>
      <c r="PXJ35" s="537"/>
      <c r="PXK35" s="538"/>
      <c r="PXL35" s="539"/>
      <c r="PXM35" s="540"/>
      <c r="PXN35" s="541"/>
      <c r="PXO35" s="542"/>
      <c r="PXP35" s="543"/>
      <c r="PXQ35" s="539"/>
      <c r="PXR35" s="537"/>
      <c r="PXS35" s="537"/>
      <c r="PXT35" s="538"/>
      <c r="PXU35" s="539"/>
      <c r="PXV35" s="540"/>
      <c r="PXW35" s="541"/>
      <c r="PXX35" s="542"/>
      <c r="PXY35" s="543"/>
      <c r="PXZ35" s="539"/>
      <c r="PYA35" s="537"/>
      <c r="PYB35" s="537"/>
      <c r="PYC35" s="538"/>
      <c r="PYD35" s="539"/>
      <c r="PYE35" s="540"/>
      <c r="PYF35" s="541"/>
      <c r="PYG35" s="542"/>
      <c r="PYH35" s="543"/>
      <c r="PYI35" s="539"/>
      <c r="PYJ35" s="537"/>
      <c r="PYK35" s="537"/>
      <c r="PYL35" s="538"/>
      <c r="PYM35" s="539"/>
      <c r="PYN35" s="540"/>
      <c r="PYO35" s="541"/>
      <c r="PYP35" s="542"/>
      <c r="PYQ35" s="543"/>
      <c r="PYR35" s="539"/>
      <c r="PYS35" s="537"/>
      <c r="PYT35" s="537"/>
      <c r="PYU35" s="538"/>
      <c r="PYV35" s="539"/>
      <c r="PYW35" s="540"/>
      <c r="PYX35" s="541"/>
      <c r="PYY35" s="542"/>
      <c r="PYZ35" s="543"/>
      <c r="PZA35" s="539"/>
      <c r="PZB35" s="537"/>
      <c r="PZC35" s="537"/>
      <c r="PZD35" s="538"/>
      <c r="PZE35" s="539"/>
      <c r="PZF35" s="540"/>
      <c r="PZG35" s="541"/>
      <c r="PZH35" s="542"/>
      <c r="PZI35" s="543"/>
      <c r="PZJ35" s="539"/>
      <c r="PZK35" s="537"/>
      <c r="PZL35" s="537"/>
      <c r="PZM35" s="538"/>
      <c r="PZN35" s="539"/>
      <c r="PZO35" s="540"/>
      <c r="PZP35" s="541"/>
      <c r="PZQ35" s="542"/>
      <c r="PZR35" s="543"/>
      <c r="PZS35" s="539"/>
      <c r="PZT35" s="537"/>
      <c r="PZU35" s="537"/>
      <c r="PZV35" s="538"/>
      <c r="PZW35" s="539"/>
      <c r="PZX35" s="540"/>
      <c r="PZY35" s="541"/>
      <c r="PZZ35" s="542"/>
      <c r="QAA35" s="543"/>
      <c r="QAB35" s="539"/>
      <c r="QAC35" s="537"/>
      <c r="QAD35" s="537"/>
      <c r="QAE35" s="538"/>
      <c r="QAF35" s="539"/>
      <c r="QAG35" s="540"/>
      <c r="QAH35" s="541"/>
      <c r="QAI35" s="542"/>
      <c r="QAJ35" s="543"/>
      <c r="QAK35" s="539"/>
      <c r="QAL35" s="537"/>
      <c r="QAM35" s="537"/>
      <c r="QAN35" s="538"/>
      <c r="QAO35" s="539"/>
      <c r="QAP35" s="540"/>
      <c r="QAQ35" s="541"/>
      <c r="QAR35" s="542"/>
      <c r="QAS35" s="543"/>
      <c r="QAT35" s="539"/>
      <c r="QAU35" s="537"/>
      <c r="QAV35" s="537"/>
      <c r="QAW35" s="538"/>
      <c r="QAX35" s="539"/>
      <c r="QAY35" s="540"/>
      <c r="QAZ35" s="541"/>
      <c r="QBA35" s="542"/>
      <c r="QBB35" s="543"/>
      <c r="QBC35" s="539"/>
      <c r="QBD35" s="537"/>
      <c r="QBE35" s="537"/>
      <c r="QBF35" s="538"/>
      <c r="QBG35" s="539"/>
      <c r="QBH35" s="540"/>
      <c r="QBI35" s="541"/>
      <c r="QBJ35" s="542"/>
      <c r="QBK35" s="543"/>
      <c r="QBL35" s="539"/>
      <c r="QBM35" s="537"/>
      <c r="QBN35" s="537"/>
      <c r="QBO35" s="538"/>
      <c r="QBP35" s="539"/>
      <c r="QBQ35" s="540"/>
      <c r="QBR35" s="541"/>
      <c r="QBS35" s="542"/>
      <c r="QBT35" s="543"/>
      <c r="QBU35" s="539"/>
      <c r="QBV35" s="537"/>
      <c r="QBW35" s="537"/>
      <c r="QBX35" s="538"/>
      <c r="QBY35" s="539"/>
      <c r="QBZ35" s="540"/>
      <c r="QCA35" s="541"/>
      <c r="QCB35" s="542"/>
      <c r="QCC35" s="543"/>
      <c r="QCD35" s="539"/>
      <c r="QCE35" s="537"/>
      <c r="QCF35" s="537"/>
      <c r="QCG35" s="538"/>
      <c r="QCH35" s="539"/>
      <c r="QCI35" s="540"/>
      <c r="QCJ35" s="541"/>
      <c r="QCK35" s="542"/>
      <c r="QCL35" s="543"/>
      <c r="QCM35" s="539"/>
      <c r="QCN35" s="537"/>
      <c r="QCO35" s="537"/>
      <c r="QCP35" s="538"/>
      <c r="QCQ35" s="539"/>
      <c r="QCR35" s="540"/>
      <c r="QCS35" s="541"/>
      <c r="QCT35" s="542"/>
      <c r="QCU35" s="543"/>
      <c r="QCV35" s="539"/>
      <c r="QCW35" s="537"/>
      <c r="QCX35" s="537"/>
      <c r="QCY35" s="538"/>
      <c r="QCZ35" s="539"/>
      <c r="QDA35" s="540"/>
      <c r="QDB35" s="541"/>
      <c r="QDC35" s="542"/>
      <c r="QDD35" s="543"/>
      <c r="QDE35" s="539"/>
      <c r="QDF35" s="537"/>
      <c r="QDG35" s="537"/>
      <c r="QDH35" s="538"/>
      <c r="QDI35" s="539"/>
      <c r="QDJ35" s="540"/>
      <c r="QDK35" s="541"/>
      <c r="QDL35" s="542"/>
      <c r="QDM35" s="543"/>
      <c r="QDN35" s="539"/>
      <c r="QDO35" s="537"/>
      <c r="QDP35" s="537"/>
      <c r="QDQ35" s="538"/>
      <c r="QDR35" s="539"/>
      <c r="QDS35" s="540"/>
      <c r="QDT35" s="541"/>
      <c r="QDU35" s="542"/>
      <c r="QDV35" s="543"/>
      <c r="QDW35" s="539"/>
      <c r="QDX35" s="537"/>
      <c r="QDY35" s="537"/>
      <c r="QDZ35" s="538"/>
      <c r="QEA35" s="539"/>
      <c r="QEB35" s="540"/>
      <c r="QEC35" s="541"/>
      <c r="QED35" s="542"/>
      <c r="QEE35" s="543"/>
      <c r="QEF35" s="539"/>
      <c r="QEG35" s="537"/>
      <c r="QEH35" s="537"/>
      <c r="QEI35" s="538"/>
      <c r="QEJ35" s="539"/>
      <c r="QEK35" s="540"/>
      <c r="QEL35" s="541"/>
      <c r="QEM35" s="542"/>
      <c r="QEN35" s="543"/>
      <c r="QEO35" s="539"/>
      <c r="QEP35" s="537"/>
      <c r="QEQ35" s="537"/>
      <c r="QER35" s="538"/>
      <c r="QES35" s="539"/>
      <c r="QET35" s="540"/>
      <c r="QEU35" s="541"/>
      <c r="QEV35" s="542"/>
      <c r="QEW35" s="543"/>
      <c r="QEX35" s="539"/>
      <c r="QEY35" s="537"/>
      <c r="QEZ35" s="537"/>
      <c r="QFA35" s="538"/>
      <c r="QFB35" s="539"/>
      <c r="QFC35" s="540"/>
      <c r="QFD35" s="541"/>
      <c r="QFE35" s="542"/>
      <c r="QFF35" s="543"/>
      <c r="QFG35" s="539"/>
      <c r="QFH35" s="537"/>
      <c r="QFI35" s="537"/>
      <c r="QFJ35" s="538"/>
      <c r="QFK35" s="539"/>
      <c r="QFL35" s="540"/>
      <c r="QFM35" s="541"/>
      <c r="QFN35" s="542"/>
      <c r="QFO35" s="543"/>
      <c r="QFP35" s="539"/>
      <c r="QFQ35" s="537"/>
      <c r="QFR35" s="537"/>
      <c r="QFS35" s="538"/>
      <c r="QFT35" s="539"/>
      <c r="QFU35" s="540"/>
      <c r="QFV35" s="541"/>
      <c r="QFW35" s="542"/>
      <c r="QFX35" s="543"/>
      <c r="QFY35" s="539"/>
      <c r="QFZ35" s="537"/>
      <c r="QGA35" s="537"/>
      <c r="QGB35" s="538"/>
      <c r="QGC35" s="539"/>
      <c r="QGD35" s="540"/>
      <c r="QGE35" s="541"/>
      <c r="QGF35" s="542"/>
      <c r="QGG35" s="543"/>
      <c r="QGH35" s="539"/>
      <c r="QGI35" s="537"/>
      <c r="QGJ35" s="537"/>
      <c r="QGK35" s="538"/>
      <c r="QGL35" s="539"/>
      <c r="QGM35" s="540"/>
      <c r="QGN35" s="541"/>
      <c r="QGO35" s="542"/>
      <c r="QGP35" s="543"/>
      <c r="QGQ35" s="539"/>
      <c r="QGR35" s="537"/>
      <c r="QGS35" s="537"/>
      <c r="QGT35" s="538"/>
      <c r="QGU35" s="539"/>
      <c r="QGV35" s="540"/>
      <c r="QGW35" s="541"/>
      <c r="QGX35" s="542"/>
      <c r="QGY35" s="543"/>
      <c r="QGZ35" s="539"/>
      <c r="QHA35" s="537"/>
      <c r="QHB35" s="537"/>
      <c r="QHC35" s="538"/>
      <c r="QHD35" s="539"/>
      <c r="QHE35" s="540"/>
      <c r="QHF35" s="541"/>
      <c r="QHG35" s="542"/>
      <c r="QHH35" s="543"/>
      <c r="QHI35" s="539"/>
      <c r="QHJ35" s="537"/>
      <c r="QHK35" s="537"/>
      <c r="QHL35" s="538"/>
      <c r="QHM35" s="539"/>
      <c r="QHN35" s="540"/>
      <c r="QHO35" s="541"/>
      <c r="QHP35" s="542"/>
      <c r="QHQ35" s="543"/>
      <c r="QHR35" s="539"/>
      <c r="QHS35" s="537"/>
      <c r="QHT35" s="537"/>
      <c r="QHU35" s="538"/>
      <c r="QHV35" s="539"/>
      <c r="QHW35" s="540"/>
      <c r="QHX35" s="541"/>
      <c r="QHY35" s="542"/>
      <c r="QHZ35" s="543"/>
      <c r="QIA35" s="539"/>
      <c r="QIB35" s="537"/>
      <c r="QIC35" s="537"/>
      <c r="QID35" s="538"/>
      <c r="QIE35" s="539"/>
      <c r="QIF35" s="540"/>
      <c r="QIG35" s="541"/>
      <c r="QIH35" s="542"/>
      <c r="QII35" s="543"/>
      <c r="QIJ35" s="539"/>
      <c r="QIK35" s="537"/>
      <c r="QIL35" s="537"/>
      <c r="QIM35" s="538"/>
      <c r="QIN35" s="539"/>
      <c r="QIO35" s="540"/>
      <c r="QIP35" s="541"/>
      <c r="QIQ35" s="542"/>
      <c r="QIR35" s="543"/>
      <c r="QIS35" s="539"/>
      <c r="QIT35" s="537"/>
      <c r="QIU35" s="537"/>
      <c r="QIV35" s="538"/>
      <c r="QIW35" s="539"/>
      <c r="QIX35" s="540"/>
      <c r="QIY35" s="541"/>
      <c r="QIZ35" s="542"/>
      <c r="QJA35" s="543"/>
      <c r="QJB35" s="539"/>
      <c r="QJC35" s="537"/>
      <c r="QJD35" s="537"/>
      <c r="QJE35" s="538"/>
      <c r="QJF35" s="539"/>
      <c r="QJG35" s="540"/>
      <c r="QJH35" s="541"/>
      <c r="QJI35" s="542"/>
      <c r="QJJ35" s="543"/>
      <c r="QJK35" s="539"/>
      <c r="QJL35" s="537"/>
      <c r="QJM35" s="537"/>
      <c r="QJN35" s="538"/>
      <c r="QJO35" s="539"/>
      <c r="QJP35" s="540"/>
      <c r="QJQ35" s="541"/>
      <c r="QJR35" s="542"/>
      <c r="QJS35" s="543"/>
      <c r="QJT35" s="539"/>
      <c r="QJU35" s="537"/>
      <c r="QJV35" s="537"/>
      <c r="QJW35" s="538"/>
      <c r="QJX35" s="539"/>
      <c r="QJY35" s="540"/>
      <c r="QJZ35" s="541"/>
      <c r="QKA35" s="542"/>
      <c r="QKB35" s="543"/>
      <c r="QKC35" s="539"/>
      <c r="QKD35" s="537"/>
      <c r="QKE35" s="537"/>
      <c r="QKF35" s="538"/>
      <c r="QKG35" s="539"/>
      <c r="QKH35" s="540"/>
      <c r="QKI35" s="541"/>
      <c r="QKJ35" s="542"/>
      <c r="QKK35" s="543"/>
      <c r="QKL35" s="539"/>
      <c r="QKM35" s="537"/>
      <c r="QKN35" s="537"/>
      <c r="QKO35" s="538"/>
      <c r="QKP35" s="539"/>
      <c r="QKQ35" s="540"/>
      <c r="QKR35" s="541"/>
      <c r="QKS35" s="542"/>
      <c r="QKT35" s="543"/>
      <c r="QKU35" s="539"/>
      <c r="QKV35" s="537"/>
      <c r="QKW35" s="537"/>
      <c r="QKX35" s="538"/>
      <c r="QKY35" s="539"/>
      <c r="QKZ35" s="540"/>
      <c r="QLA35" s="541"/>
      <c r="QLB35" s="542"/>
      <c r="QLC35" s="543"/>
      <c r="QLD35" s="539"/>
      <c r="QLE35" s="537"/>
      <c r="QLF35" s="537"/>
      <c r="QLG35" s="538"/>
      <c r="QLH35" s="539"/>
      <c r="QLI35" s="540"/>
      <c r="QLJ35" s="541"/>
      <c r="QLK35" s="542"/>
      <c r="QLL35" s="543"/>
      <c r="QLM35" s="539"/>
      <c r="QLN35" s="537"/>
      <c r="QLO35" s="537"/>
      <c r="QLP35" s="538"/>
      <c r="QLQ35" s="539"/>
      <c r="QLR35" s="540"/>
      <c r="QLS35" s="541"/>
      <c r="QLT35" s="542"/>
      <c r="QLU35" s="543"/>
      <c r="QLV35" s="539"/>
      <c r="QLW35" s="537"/>
      <c r="QLX35" s="537"/>
      <c r="QLY35" s="538"/>
      <c r="QLZ35" s="539"/>
      <c r="QMA35" s="540"/>
      <c r="QMB35" s="541"/>
      <c r="QMC35" s="542"/>
      <c r="QMD35" s="543"/>
      <c r="QME35" s="539"/>
      <c r="QMF35" s="537"/>
      <c r="QMG35" s="537"/>
      <c r="QMH35" s="538"/>
      <c r="QMI35" s="539"/>
      <c r="QMJ35" s="540"/>
      <c r="QMK35" s="541"/>
      <c r="QML35" s="542"/>
      <c r="QMM35" s="543"/>
      <c r="QMN35" s="539"/>
      <c r="QMO35" s="537"/>
      <c r="QMP35" s="537"/>
      <c r="QMQ35" s="538"/>
      <c r="QMR35" s="539"/>
      <c r="QMS35" s="540"/>
      <c r="QMT35" s="541"/>
      <c r="QMU35" s="542"/>
      <c r="QMV35" s="543"/>
      <c r="QMW35" s="539"/>
      <c r="QMX35" s="537"/>
      <c r="QMY35" s="537"/>
      <c r="QMZ35" s="538"/>
      <c r="QNA35" s="539"/>
      <c r="QNB35" s="540"/>
      <c r="QNC35" s="541"/>
      <c r="QND35" s="542"/>
      <c r="QNE35" s="543"/>
      <c r="QNF35" s="539"/>
      <c r="QNG35" s="537"/>
      <c r="QNH35" s="537"/>
      <c r="QNI35" s="538"/>
      <c r="QNJ35" s="539"/>
      <c r="QNK35" s="540"/>
      <c r="QNL35" s="541"/>
      <c r="QNM35" s="542"/>
      <c r="QNN35" s="543"/>
      <c r="QNO35" s="539"/>
      <c r="QNP35" s="537"/>
      <c r="QNQ35" s="537"/>
      <c r="QNR35" s="538"/>
      <c r="QNS35" s="539"/>
      <c r="QNT35" s="540"/>
      <c r="QNU35" s="541"/>
      <c r="QNV35" s="542"/>
      <c r="QNW35" s="543"/>
      <c r="QNX35" s="539"/>
      <c r="QNY35" s="537"/>
      <c r="QNZ35" s="537"/>
      <c r="QOA35" s="538"/>
      <c r="QOB35" s="539"/>
      <c r="QOC35" s="540"/>
      <c r="QOD35" s="541"/>
      <c r="QOE35" s="542"/>
      <c r="QOF35" s="543"/>
      <c r="QOG35" s="539"/>
      <c r="QOH35" s="537"/>
      <c r="QOI35" s="537"/>
      <c r="QOJ35" s="538"/>
      <c r="QOK35" s="539"/>
      <c r="QOL35" s="540"/>
      <c r="QOM35" s="541"/>
      <c r="QON35" s="542"/>
      <c r="QOO35" s="543"/>
      <c r="QOP35" s="539"/>
      <c r="QOQ35" s="537"/>
      <c r="QOR35" s="537"/>
      <c r="QOS35" s="538"/>
      <c r="QOT35" s="539"/>
      <c r="QOU35" s="540"/>
      <c r="QOV35" s="541"/>
      <c r="QOW35" s="542"/>
      <c r="QOX35" s="543"/>
      <c r="QOY35" s="539"/>
      <c r="QOZ35" s="537"/>
      <c r="QPA35" s="537"/>
      <c r="QPB35" s="538"/>
      <c r="QPC35" s="539"/>
      <c r="QPD35" s="540"/>
      <c r="QPE35" s="541"/>
      <c r="QPF35" s="542"/>
      <c r="QPG35" s="543"/>
      <c r="QPH35" s="539"/>
      <c r="QPI35" s="537"/>
      <c r="QPJ35" s="537"/>
      <c r="QPK35" s="538"/>
      <c r="QPL35" s="539"/>
      <c r="QPM35" s="540"/>
      <c r="QPN35" s="541"/>
      <c r="QPO35" s="542"/>
      <c r="QPP35" s="543"/>
      <c r="QPQ35" s="539"/>
      <c r="QPR35" s="537"/>
      <c r="QPS35" s="537"/>
      <c r="QPT35" s="538"/>
      <c r="QPU35" s="539"/>
      <c r="QPV35" s="540"/>
      <c r="QPW35" s="541"/>
      <c r="QPX35" s="542"/>
      <c r="QPY35" s="543"/>
      <c r="QPZ35" s="539"/>
      <c r="QQA35" s="537"/>
      <c r="QQB35" s="537"/>
      <c r="QQC35" s="538"/>
      <c r="QQD35" s="539"/>
      <c r="QQE35" s="540"/>
      <c r="QQF35" s="541"/>
      <c r="QQG35" s="542"/>
      <c r="QQH35" s="543"/>
      <c r="QQI35" s="539"/>
      <c r="QQJ35" s="537"/>
      <c r="QQK35" s="537"/>
      <c r="QQL35" s="538"/>
      <c r="QQM35" s="539"/>
      <c r="QQN35" s="540"/>
      <c r="QQO35" s="541"/>
      <c r="QQP35" s="542"/>
      <c r="QQQ35" s="543"/>
      <c r="QQR35" s="539"/>
      <c r="QQS35" s="537"/>
      <c r="QQT35" s="537"/>
      <c r="QQU35" s="538"/>
      <c r="QQV35" s="539"/>
      <c r="QQW35" s="540"/>
      <c r="QQX35" s="541"/>
      <c r="QQY35" s="542"/>
      <c r="QQZ35" s="543"/>
      <c r="QRA35" s="539"/>
      <c r="QRB35" s="537"/>
      <c r="QRC35" s="537"/>
      <c r="QRD35" s="538"/>
      <c r="QRE35" s="539"/>
      <c r="QRF35" s="540"/>
      <c r="QRG35" s="541"/>
      <c r="QRH35" s="542"/>
      <c r="QRI35" s="543"/>
      <c r="QRJ35" s="539"/>
      <c r="QRK35" s="537"/>
      <c r="QRL35" s="537"/>
      <c r="QRM35" s="538"/>
      <c r="QRN35" s="539"/>
      <c r="QRO35" s="540"/>
      <c r="QRP35" s="541"/>
      <c r="QRQ35" s="542"/>
      <c r="QRR35" s="543"/>
      <c r="QRS35" s="539"/>
      <c r="QRT35" s="537"/>
      <c r="QRU35" s="537"/>
      <c r="QRV35" s="538"/>
      <c r="QRW35" s="539"/>
      <c r="QRX35" s="540"/>
      <c r="QRY35" s="541"/>
      <c r="QRZ35" s="542"/>
      <c r="QSA35" s="543"/>
      <c r="QSB35" s="539"/>
      <c r="QSC35" s="537"/>
      <c r="QSD35" s="537"/>
      <c r="QSE35" s="538"/>
      <c r="QSF35" s="539"/>
      <c r="QSG35" s="540"/>
      <c r="QSH35" s="541"/>
      <c r="QSI35" s="542"/>
      <c r="QSJ35" s="543"/>
      <c r="QSK35" s="539"/>
      <c r="QSL35" s="537"/>
      <c r="QSM35" s="537"/>
      <c r="QSN35" s="538"/>
      <c r="QSO35" s="539"/>
      <c r="QSP35" s="540"/>
      <c r="QSQ35" s="541"/>
      <c r="QSR35" s="542"/>
      <c r="QSS35" s="543"/>
      <c r="QST35" s="539"/>
      <c r="QSU35" s="537"/>
      <c r="QSV35" s="537"/>
      <c r="QSW35" s="538"/>
      <c r="QSX35" s="539"/>
      <c r="QSY35" s="540"/>
      <c r="QSZ35" s="541"/>
      <c r="QTA35" s="542"/>
      <c r="QTB35" s="543"/>
      <c r="QTC35" s="539"/>
      <c r="QTD35" s="537"/>
      <c r="QTE35" s="537"/>
      <c r="QTF35" s="538"/>
      <c r="QTG35" s="539"/>
      <c r="QTH35" s="540"/>
      <c r="QTI35" s="541"/>
      <c r="QTJ35" s="542"/>
      <c r="QTK35" s="543"/>
      <c r="QTL35" s="539"/>
      <c r="QTM35" s="537"/>
      <c r="QTN35" s="537"/>
      <c r="QTO35" s="538"/>
      <c r="QTP35" s="539"/>
      <c r="QTQ35" s="540"/>
      <c r="QTR35" s="541"/>
      <c r="QTS35" s="542"/>
      <c r="QTT35" s="543"/>
      <c r="QTU35" s="539"/>
      <c r="QTV35" s="537"/>
      <c r="QTW35" s="537"/>
      <c r="QTX35" s="538"/>
      <c r="QTY35" s="539"/>
      <c r="QTZ35" s="540"/>
      <c r="QUA35" s="541"/>
      <c r="QUB35" s="542"/>
      <c r="QUC35" s="543"/>
      <c r="QUD35" s="539"/>
      <c r="QUE35" s="537"/>
      <c r="QUF35" s="537"/>
      <c r="QUG35" s="538"/>
      <c r="QUH35" s="539"/>
      <c r="QUI35" s="540"/>
      <c r="QUJ35" s="541"/>
      <c r="QUK35" s="542"/>
      <c r="QUL35" s="543"/>
      <c r="QUM35" s="539"/>
      <c r="QUN35" s="537"/>
      <c r="QUO35" s="537"/>
      <c r="QUP35" s="538"/>
      <c r="QUQ35" s="539"/>
      <c r="QUR35" s="540"/>
      <c r="QUS35" s="541"/>
      <c r="QUT35" s="542"/>
      <c r="QUU35" s="543"/>
      <c r="QUV35" s="539"/>
      <c r="QUW35" s="537"/>
      <c r="QUX35" s="537"/>
      <c r="QUY35" s="538"/>
      <c r="QUZ35" s="539"/>
      <c r="QVA35" s="540"/>
      <c r="QVB35" s="541"/>
      <c r="QVC35" s="542"/>
      <c r="QVD35" s="543"/>
      <c r="QVE35" s="539"/>
      <c r="QVF35" s="537"/>
      <c r="QVG35" s="537"/>
      <c r="QVH35" s="538"/>
      <c r="QVI35" s="539"/>
      <c r="QVJ35" s="540"/>
      <c r="QVK35" s="541"/>
      <c r="QVL35" s="542"/>
      <c r="QVM35" s="543"/>
      <c r="QVN35" s="539"/>
      <c r="QVO35" s="537"/>
      <c r="QVP35" s="537"/>
      <c r="QVQ35" s="538"/>
      <c r="QVR35" s="539"/>
      <c r="QVS35" s="540"/>
      <c r="QVT35" s="541"/>
      <c r="QVU35" s="542"/>
      <c r="QVV35" s="543"/>
      <c r="QVW35" s="539"/>
      <c r="QVX35" s="537"/>
      <c r="QVY35" s="537"/>
      <c r="QVZ35" s="538"/>
      <c r="QWA35" s="539"/>
      <c r="QWB35" s="540"/>
      <c r="QWC35" s="541"/>
      <c r="QWD35" s="542"/>
      <c r="QWE35" s="543"/>
      <c r="QWF35" s="539"/>
      <c r="QWG35" s="537"/>
      <c r="QWH35" s="537"/>
      <c r="QWI35" s="538"/>
      <c r="QWJ35" s="539"/>
      <c r="QWK35" s="540"/>
      <c r="QWL35" s="541"/>
      <c r="QWM35" s="542"/>
      <c r="QWN35" s="543"/>
      <c r="QWO35" s="539"/>
      <c r="QWP35" s="537"/>
      <c r="QWQ35" s="537"/>
      <c r="QWR35" s="538"/>
      <c r="QWS35" s="539"/>
      <c r="QWT35" s="540"/>
      <c r="QWU35" s="541"/>
      <c r="QWV35" s="542"/>
      <c r="QWW35" s="543"/>
      <c r="QWX35" s="539"/>
      <c r="QWY35" s="537"/>
      <c r="QWZ35" s="537"/>
      <c r="QXA35" s="538"/>
      <c r="QXB35" s="539"/>
      <c r="QXC35" s="540"/>
      <c r="QXD35" s="541"/>
      <c r="QXE35" s="542"/>
      <c r="QXF35" s="543"/>
      <c r="QXG35" s="539"/>
      <c r="QXH35" s="537"/>
      <c r="QXI35" s="537"/>
      <c r="QXJ35" s="538"/>
      <c r="QXK35" s="539"/>
      <c r="QXL35" s="540"/>
      <c r="QXM35" s="541"/>
      <c r="QXN35" s="542"/>
      <c r="QXO35" s="543"/>
      <c r="QXP35" s="539"/>
      <c r="QXQ35" s="537"/>
      <c r="QXR35" s="537"/>
      <c r="QXS35" s="538"/>
      <c r="QXT35" s="539"/>
      <c r="QXU35" s="540"/>
      <c r="QXV35" s="541"/>
      <c r="QXW35" s="542"/>
      <c r="QXX35" s="543"/>
      <c r="QXY35" s="539"/>
      <c r="QXZ35" s="537"/>
      <c r="QYA35" s="537"/>
      <c r="QYB35" s="538"/>
      <c r="QYC35" s="539"/>
      <c r="QYD35" s="540"/>
      <c r="QYE35" s="541"/>
      <c r="QYF35" s="542"/>
      <c r="QYG35" s="543"/>
      <c r="QYH35" s="539"/>
      <c r="QYI35" s="537"/>
      <c r="QYJ35" s="537"/>
      <c r="QYK35" s="538"/>
      <c r="QYL35" s="539"/>
      <c r="QYM35" s="540"/>
      <c r="QYN35" s="541"/>
      <c r="QYO35" s="542"/>
      <c r="QYP35" s="543"/>
      <c r="QYQ35" s="539"/>
      <c r="QYR35" s="537"/>
      <c r="QYS35" s="537"/>
      <c r="QYT35" s="538"/>
      <c r="QYU35" s="539"/>
      <c r="QYV35" s="540"/>
      <c r="QYW35" s="541"/>
      <c r="QYX35" s="542"/>
      <c r="QYY35" s="543"/>
      <c r="QYZ35" s="539"/>
      <c r="QZA35" s="537"/>
      <c r="QZB35" s="537"/>
      <c r="QZC35" s="538"/>
      <c r="QZD35" s="539"/>
      <c r="QZE35" s="540"/>
      <c r="QZF35" s="541"/>
      <c r="QZG35" s="542"/>
      <c r="QZH35" s="543"/>
      <c r="QZI35" s="539"/>
      <c r="QZJ35" s="537"/>
      <c r="QZK35" s="537"/>
      <c r="QZL35" s="538"/>
      <c r="QZM35" s="539"/>
      <c r="QZN35" s="540"/>
      <c r="QZO35" s="541"/>
      <c r="QZP35" s="542"/>
      <c r="QZQ35" s="543"/>
      <c r="QZR35" s="539"/>
      <c r="QZS35" s="537"/>
      <c r="QZT35" s="537"/>
      <c r="QZU35" s="538"/>
      <c r="QZV35" s="539"/>
      <c r="QZW35" s="540"/>
      <c r="QZX35" s="541"/>
      <c r="QZY35" s="542"/>
      <c r="QZZ35" s="543"/>
      <c r="RAA35" s="539"/>
      <c r="RAB35" s="537"/>
      <c r="RAC35" s="537"/>
      <c r="RAD35" s="538"/>
      <c r="RAE35" s="539"/>
      <c r="RAF35" s="540"/>
      <c r="RAG35" s="541"/>
      <c r="RAH35" s="542"/>
      <c r="RAI35" s="543"/>
      <c r="RAJ35" s="539"/>
      <c r="RAK35" s="537"/>
      <c r="RAL35" s="537"/>
      <c r="RAM35" s="538"/>
      <c r="RAN35" s="539"/>
      <c r="RAO35" s="540"/>
      <c r="RAP35" s="541"/>
      <c r="RAQ35" s="542"/>
      <c r="RAR35" s="543"/>
      <c r="RAS35" s="539"/>
      <c r="RAT35" s="537"/>
      <c r="RAU35" s="537"/>
      <c r="RAV35" s="538"/>
      <c r="RAW35" s="539"/>
      <c r="RAX35" s="540"/>
      <c r="RAY35" s="541"/>
      <c r="RAZ35" s="542"/>
      <c r="RBA35" s="543"/>
      <c r="RBB35" s="539"/>
      <c r="RBC35" s="537"/>
      <c r="RBD35" s="537"/>
      <c r="RBE35" s="538"/>
      <c r="RBF35" s="539"/>
      <c r="RBG35" s="540"/>
      <c r="RBH35" s="541"/>
      <c r="RBI35" s="542"/>
      <c r="RBJ35" s="543"/>
      <c r="RBK35" s="539"/>
      <c r="RBL35" s="537"/>
      <c r="RBM35" s="537"/>
      <c r="RBN35" s="538"/>
      <c r="RBO35" s="539"/>
      <c r="RBP35" s="540"/>
      <c r="RBQ35" s="541"/>
      <c r="RBR35" s="542"/>
      <c r="RBS35" s="543"/>
      <c r="RBT35" s="539"/>
      <c r="RBU35" s="537"/>
      <c r="RBV35" s="537"/>
      <c r="RBW35" s="538"/>
      <c r="RBX35" s="539"/>
      <c r="RBY35" s="540"/>
      <c r="RBZ35" s="541"/>
      <c r="RCA35" s="542"/>
      <c r="RCB35" s="543"/>
      <c r="RCC35" s="539"/>
      <c r="RCD35" s="537"/>
      <c r="RCE35" s="537"/>
      <c r="RCF35" s="538"/>
      <c r="RCG35" s="539"/>
      <c r="RCH35" s="540"/>
      <c r="RCI35" s="541"/>
      <c r="RCJ35" s="542"/>
      <c r="RCK35" s="543"/>
      <c r="RCL35" s="539"/>
      <c r="RCM35" s="537"/>
      <c r="RCN35" s="537"/>
      <c r="RCO35" s="538"/>
      <c r="RCP35" s="539"/>
      <c r="RCQ35" s="540"/>
      <c r="RCR35" s="541"/>
      <c r="RCS35" s="542"/>
      <c r="RCT35" s="543"/>
      <c r="RCU35" s="539"/>
      <c r="RCV35" s="537"/>
      <c r="RCW35" s="537"/>
      <c r="RCX35" s="538"/>
      <c r="RCY35" s="539"/>
      <c r="RCZ35" s="540"/>
      <c r="RDA35" s="541"/>
      <c r="RDB35" s="542"/>
      <c r="RDC35" s="543"/>
      <c r="RDD35" s="539"/>
      <c r="RDE35" s="537"/>
      <c r="RDF35" s="537"/>
      <c r="RDG35" s="538"/>
      <c r="RDH35" s="539"/>
      <c r="RDI35" s="540"/>
      <c r="RDJ35" s="541"/>
      <c r="RDK35" s="542"/>
      <c r="RDL35" s="543"/>
      <c r="RDM35" s="539"/>
      <c r="RDN35" s="537"/>
      <c r="RDO35" s="537"/>
      <c r="RDP35" s="538"/>
      <c r="RDQ35" s="539"/>
      <c r="RDR35" s="540"/>
      <c r="RDS35" s="541"/>
      <c r="RDT35" s="542"/>
      <c r="RDU35" s="543"/>
      <c r="RDV35" s="539"/>
      <c r="RDW35" s="537"/>
      <c r="RDX35" s="537"/>
      <c r="RDY35" s="538"/>
      <c r="RDZ35" s="539"/>
      <c r="REA35" s="540"/>
      <c r="REB35" s="541"/>
      <c r="REC35" s="542"/>
      <c r="RED35" s="543"/>
      <c r="REE35" s="539"/>
      <c r="REF35" s="537"/>
      <c r="REG35" s="537"/>
      <c r="REH35" s="538"/>
      <c r="REI35" s="539"/>
      <c r="REJ35" s="540"/>
      <c r="REK35" s="541"/>
      <c r="REL35" s="542"/>
      <c r="REM35" s="543"/>
      <c r="REN35" s="539"/>
      <c r="REO35" s="537"/>
      <c r="REP35" s="537"/>
      <c r="REQ35" s="538"/>
      <c r="RER35" s="539"/>
      <c r="RES35" s="540"/>
      <c r="RET35" s="541"/>
      <c r="REU35" s="542"/>
      <c r="REV35" s="543"/>
      <c r="REW35" s="539"/>
      <c r="REX35" s="537"/>
      <c r="REY35" s="537"/>
      <c r="REZ35" s="538"/>
      <c r="RFA35" s="539"/>
      <c r="RFB35" s="540"/>
      <c r="RFC35" s="541"/>
      <c r="RFD35" s="542"/>
      <c r="RFE35" s="543"/>
      <c r="RFF35" s="539"/>
      <c r="RFG35" s="537"/>
      <c r="RFH35" s="537"/>
      <c r="RFI35" s="538"/>
      <c r="RFJ35" s="539"/>
      <c r="RFK35" s="540"/>
      <c r="RFL35" s="541"/>
      <c r="RFM35" s="542"/>
      <c r="RFN35" s="543"/>
      <c r="RFO35" s="539"/>
      <c r="RFP35" s="537"/>
      <c r="RFQ35" s="537"/>
      <c r="RFR35" s="538"/>
      <c r="RFS35" s="539"/>
      <c r="RFT35" s="540"/>
      <c r="RFU35" s="541"/>
      <c r="RFV35" s="542"/>
      <c r="RFW35" s="543"/>
      <c r="RFX35" s="539"/>
      <c r="RFY35" s="537"/>
      <c r="RFZ35" s="537"/>
      <c r="RGA35" s="538"/>
      <c r="RGB35" s="539"/>
      <c r="RGC35" s="540"/>
      <c r="RGD35" s="541"/>
      <c r="RGE35" s="542"/>
      <c r="RGF35" s="543"/>
      <c r="RGG35" s="539"/>
      <c r="RGH35" s="537"/>
      <c r="RGI35" s="537"/>
      <c r="RGJ35" s="538"/>
      <c r="RGK35" s="539"/>
      <c r="RGL35" s="540"/>
      <c r="RGM35" s="541"/>
      <c r="RGN35" s="542"/>
      <c r="RGO35" s="543"/>
      <c r="RGP35" s="539"/>
      <c r="RGQ35" s="537"/>
      <c r="RGR35" s="537"/>
      <c r="RGS35" s="538"/>
      <c r="RGT35" s="539"/>
      <c r="RGU35" s="540"/>
      <c r="RGV35" s="541"/>
      <c r="RGW35" s="542"/>
      <c r="RGX35" s="543"/>
      <c r="RGY35" s="539"/>
      <c r="RGZ35" s="537"/>
      <c r="RHA35" s="537"/>
      <c r="RHB35" s="538"/>
      <c r="RHC35" s="539"/>
      <c r="RHD35" s="540"/>
      <c r="RHE35" s="541"/>
      <c r="RHF35" s="542"/>
      <c r="RHG35" s="543"/>
      <c r="RHH35" s="539"/>
      <c r="RHI35" s="537"/>
      <c r="RHJ35" s="537"/>
      <c r="RHK35" s="538"/>
      <c r="RHL35" s="539"/>
      <c r="RHM35" s="540"/>
      <c r="RHN35" s="541"/>
      <c r="RHO35" s="542"/>
      <c r="RHP35" s="543"/>
      <c r="RHQ35" s="539"/>
      <c r="RHR35" s="537"/>
      <c r="RHS35" s="537"/>
      <c r="RHT35" s="538"/>
      <c r="RHU35" s="539"/>
      <c r="RHV35" s="540"/>
      <c r="RHW35" s="541"/>
      <c r="RHX35" s="542"/>
      <c r="RHY35" s="543"/>
      <c r="RHZ35" s="539"/>
      <c r="RIA35" s="537"/>
      <c r="RIB35" s="537"/>
      <c r="RIC35" s="538"/>
      <c r="RID35" s="539"/>
      <c r="RIE35" s="540"/>
      <c r="RIF35" s="541"/>
      <c r="RIG35" s="542"/>
      <c r="RIH35" s="543"/>
      <c r="RII35" s="539"/>
      <c r="RIJ35" s="537"/>
      <c r="RIK35" s="537"/>
      <c r="RIL35" s="538"/>
      <c r="RIM35" s="539"/>
      <c r="RIN35" s="540"/>
      <c r="RIO35" s="541"/>
      <c r="RIP35" s="542"/>
      <c r="RIQ35" s="543"/>
      <c r="RIR35" s="539"/>
      <c r="RIS35" s="537"/>
      <c r="RIT35" s="537"/>
      <c r="RIU35" s="538"/>
      <c r="RIV35" s="539"/>
      <c r="RIW35" s="540"/>
      <c r="RIX35" s="541"/>
      <c r="RIY35" s="542"/>
      <c r="RIZ35" s="543"/>
      <c r="RJA35" s="539"/>
      <c r="RJB35" s="537"/>
      <c r="RJC35" s="537"/>
      <c r="RJD35" s="538"/>
      <c r="RJE35" s="539"/>
      <c r="RJF35" s="540"/>
      <c r="RJG35" s="541"/>
      <c r="RJH35" s="542"/>
      <c r="RJI35" s="543"/>
      <c r="RJJ35" s="539"/>
      <c r="RJK35" s="537"/>
      <c r="RJL35" s="537"/>
      <c r="RJM35" s="538"/>
      <c r="RJN35" s="539"/>
      <c r="RJO35" s="540"/>
      <c r="RJP35" s="541"/>
      <c r="RJQ35" s="542"/>
      <c r="RJR35" s="543"/>
      <c r="RJS35" s="539"/>
      <c r="RJT35" s="537"/>
      <c r="RJU35" s="537"/>
      <c r="RJV35" s="538"/>
      <c r="RJW35" s="539"/>
      <c r="RJX35" s="540"/>
      <c r="RJY35" s="541"/>
      <c r="RJZ35" s="542"/>
      <c r="RKA35" s="543"/>
      <c r="RKB35" s="539"/>
      <c r="RKC35" s="537"/>
      <c r="RKD35" s="537"/>
      <c r="RKE35" s="538"/>
      <c r="RKF35" s="539"/>
      <c r="RKG35" s="540"/>
      <c r="RKH35" s="541"/>
      <c r="RKI35" s="542"/>
      <c r="RKJ35" s="543"/>
      <c r="RKK35" s="539"/>
      <c r="RKL35" s="537"/>
      <c r="RKM35" s="537"/>
      <c r="RKN35" s="538"/>
      <c r="RKO35" s="539"/>
      <c r="RKP35" s="540"/>
      <c r="RKQ35" s="541"/>
      <c r="RKR35" s="542"/>
      <c r="RKS35" s="543"/>
      <c r="RKT35" s="539"/>
      <c r="RKU35" s="537"/>
      <c r="RKV35" s="537"/>
      <c r="RKW35" s="538"/>
      <c r="RKX35" s="539"/>
      <c r="RKY35" s="540"/>
      <c r="RKZ35" s="541"/>
      <c r="RLA35" s="542"/>
      <c r="RLB35" s="543"/>
      <c r="RLC35" s="539"/>
      <c r="RLD35" s="537"/>
      <c r="RLE35" s="537"/>
      <c r="RLF35" s="538"/>
      <c r="RLG35" s="539"/>
      <c r="RLH35" s="540"/>
      <c r="RLI35" s="541"/>
      <c r="RLJ35" s="542"/>
      <c r="RLK35" s="543"/>
      <c r="RLL35" s="539"/>
      <c r="RLM35" s="537"/>
      <c r="RLN35" s="537"/>
      <c r="RLO35" s="538"/>
      <c r="RLP35" s="539"/>
      <c r="RLQ35" s="540"/>
      <c r="RLR35" s="541"/>
      <c r="RLS35" s="542"/>
      <c r="RLT35" s="543"/>
      <c r="RLU35" s="539"/>
      <c r="RLV35" s="537"/>
      <c r="RLW35" s="537"/>
      <c r="RLX35" s="538"/>
      <c r="RLY35" s="539"/>
      <c r="RLZ35" s="540"/>
      <c r="RMA35" s="541"/>
      <c r="RMB35" s="542"/>
      <c r="RMC35" s="543"/>
      <c r="RMD35" s="539"/>
      <c r="RME35" s="537"/>
      <c r="RMF35" s="537"/>
      <c r="RMG35" s="538"/>
      <c r="RMH35" s="539"/>
      <c r="RMI35" s="540"/>
      <c r="RMJ35" s="541"/>
      <c r="RMK35" s="542"/>
      <c r="RML35" s="543"/>
      <c r="RMM35" s="539"/>
      <c r="RMN35" s="537"/>
      <c r="RMO35" s="537"/>
      <c r="RMP35" s="538"/>
      <c r="RMQ35" s="539"/>
      <c r="RMR35" s="540"/>
      <c r="RMS35" s="541"/>
      <c r="RMT35" s="542"/>
      <c r="RMU35" s="543"/>
      <c r="RMV35" s="539"/>
      <c r="RMW35" s="537"/>
      <c r="RMX35" s="537"/>
      <c r="RMY35" s="538"/>
      <c r="RMZ35" s="539"/>
      <c r="RNA35" s="540"/>
      <c r="RNB35" s="541"/>
      <c r="RNC35" s="542"/>
      <c r="RND35" s="543"/>
      <c r="RNE35" s="539"/>
      <c r="RNF35" s="537"/>
      <c r="RNG35" s="537"/>
      <c r="RNH35" s="538"/>
      <c r="RNI35" s="539"/>
      <c r="RNJ35" s="540"/>
      <c r="RNK35" s="541"/>
      <c r="RNL35" s="542"/>
      <c r="RNM35" s="543"/>
      <c r="RNN35" s="539"/>
      <c r="RNO35" s="537"/>
      <c r="RNP35" s="537"/>
      <c r="RNQ35" s="538"/>
      <c r="RNR35" s="539"/>
      <c r="RNS35" s="540"/>
      <c r="RNT35" s="541"/>
      <c r="RNU35" s="542"/>
      <c r="RNV35" s="543"/>
      <c r="RNW35" s="539"/>
      <c r="RNX35" s="537"/>
      <c r="RNY35" s="537"/>
      <c r="RNZ35" s="538"/>
      <c r="ROA35" s="539"/>
      <c r="ROB35" s="540"/>
      <c r="ROC35" s="541"/>
      <c r="ROD35" s="542"/>
      <c r="ROE35" s="543"/>
      <c r="ROF35" s="539"/>
      <c r="ROG35" s="537"/>
      <c r="ROH35" s="537"/>
      <c r="ROI35" s="538"/>
      <c r="ROJ35" s="539"/>
      <c r="ROK35" s="540"/>
      <c r="ROL35" s="541"/>
      <c r="ROM35" s="542"/>
      <c r="RON35" s="543"/>
      <c r="ROO35" s="539"/>
      <c r="ROP35" s="537"/>
      <c r="ROQ35" s="537"/>
      <c r="ROR35" s="538"/>
      <c r="ROS35" s="539"/>
      <c r="ROT35" s="540"/>
      <c r="ROU35" s="541"/>
      <c r="ROV35" s="542"/>
      <c r="ROW35" s="543"/>
      <c r="ROX35" s="539"/>
      <c r="ROY35" s="537"/>
      <c r="ROZ35" s="537"/>
      <c r="RPA35" s="538"/>
      <c r="RPB35" s="539"/>
      <c r="RPC35" s="540"/>
      <c r="RPD35" s="541"/>
      <c r="RPE35" s="542"/>
      <c r="RPF35" s="543"/>
      <c r="RPG35" s="539"/>
      <c r="RPH35" s="537"/>
      <c r="RPI35" s="537"/>
      <c r="RPJ35" s="538"/>
      <c r="RPK35" s="539"/>
      <c r="RPL35" s="540"/>
      <c r="RPM35" s="541"/>
      <c r="RPN35" s="542"/>
      <c r="RPO35" s="543"/>
      <c r="RPP35" s="539"/>
      <c r="RPQ35" s="537"/>
      <c r="RPR35" s="537"/>
      <c r="RPS35" s="538"/>
      <c r="RPT35" s="539"/>
      <c r="RPU35" s="540"/>
      <c r="RPV35" s="541"/>
      <c r="RPW35" s="542"/>
      <c r="RPX35" s="543"/>
      <c r="RPY35" s="539"/>
      <c r="RPZ35" s="537"/>
      <c r="RQA35" s="537"/>
      <c r="RQB35" s="538"/>
      <c r="RQC35" s="539"/>
      <c r="RQD35" s="540"/>
      <c r="RQE35" s="541"/>
      <c r="RQF35" s="542"/>
      <c r="RQG35" s="543"/>
      <c r="RQH35" s="539"/>
      <c r="RQI35" s="537"/>
      <c r="RQJ35" s="537"/>
      <c r="RQK35" s="538"/>
      <c r="RQL35" s="539"/>
      <c r="RQM35" s="540"/>
      <c r="RQN35" s="541"/>
      <c r="RQO35" s="542"/>
      <c r="RQP35" s="543"/>
      <c r="RQQ35" s="539"/>
      <c r="RQR35" s="537"/>
      <c r="RQS35" s="537"/>
      <c r="RQT35" s="538"/>
      <c r="RQU35" s="539"/>
      <c r="RQV35" s="540"/>
      <c r="RQW35" s="541"/>
      <c r="RQX35" s="542"/>
      <c r="RQY35" s="543"/>
      <c r="RQZ35" s="539"/>
      <c r="RRA35" s="537"/>
      <c r="RRB35" s="537"/>
      <c r="RRC35" s="538"/>
      <c r="RRD35" s="539"/>
      <c r="RRE35" s="540"/>
      <c r="RRF35" s="541"/>
      <c r="RRG35" s="542"/>
      <c r="RRH35" s="543"/>
      <c r="RRI35" s="539"/>
      <c r="RRJ35" s="537"/>
      <c r="RRK35" s="537"/>
      <c r="RRL35" s="538"/>
      <c r="RRM35" s="539"/>
      <c r="RRN35" s="540"/>
      <c r="RRO35" s="541"/>
      <c r="RRP35" s="542"/>
      <c r="RRQ35" s="543"/>
      <c r="RRR35" s="539"/>
      <c r="RRS35" s="537"/>
      <c r="RRT35" s="537"/>
      <c r="RRU35" s="538"/>
      <c r="RRV35" s="539"/>
      <c r="RRW35" s="540"/>
      <c r="RRX35" s="541"/>
      <c r="RRY35" s="542"/>
      <c r="RRZ35" s="543"/>
      <c r="RSA35" s="539"/>
      <c r="RSB35" s="537"/>
      <c r="RSC35" s="537"/>
      <c r="RSD35" s="538"/>
      <c r="RSE35" s="539"/>
      <c r="RSF35" s="540"/>
      <c r="RSG35" s="541"/>
      <c r="RSH35" s="542"/>
      <c r="RSI35" s="543"/>
      <c r="RSJ35" s="539"/>
      <c r="RSK35" s="537"/>
      <c r="RSL35" s="537"/>
      <c r="RSM35" s="538"/>
      <c r="RSN35" s="539"/>
      <c r="RSO35" s="540"/>
      <c r="RSP35" s="541"/>
      <c r="RSQ35" s="542"/>
      <c r="RSR35" s="543"/>
      <c r="RSS35" s="539"/>
      <c r="RST35" s="537"/>
      <c r="RSU35" s="537"/>
      <c r="RSV35" s="538"/>
      <c r="RSW35" s="539"/>
      <c r="RSX35" s="540"/>
      <c r="RSY35" s="541"/>
      <c r="RSZ35" s="542"/>
      <c r="RTA35" s="543"/>
      <c r="RTB35" s="539"/>
      <c r="RTC35" s="537"/>
      <c r="RTD35" s="537"/>
      <c r="RTE35" s="538"/>
      <c r="RTF35" s="539"/>
      <c r="RTG35" s="540"/>
      <c r="RTH35" s="541"/>
      <c r="RTI35" s="542"/>
      <c r="RTJ35" s="543"/>
      <c r="RTK35" s="539"/>
      <c r="RTL35" s="537"/>
      <c r="RTM35" s="537"/>
      <c r="RTN35" s="538"/>
      <c r="RTO35" s="539"/>
      <c r="RTP35" s="540"/>
      <c r="RTQ35" s="541"/>
      <c r="RTR35" s="542"/>
      <c r="RTS35" s="543"/>
      <c r="RTT35" s="539"/>
      <c r="RTU35" s="537"/>
      <c r="RTV35" s="537"/>
      <c r="RTW35" s="538"/>
      <c r="RTX35" s="539"/>
      <c r="RTY35" s="540"/>
      <c r="RTZ35" s="541"/>
      <c r="RUA35" s="542"/>
      <c r="RUB35" s="543"/>
      <c r="RUC35" s="539"/>
      <c r="RUD35" s="537"/>
      <c r="RUE35" s="537"/>
      <c r="RUF35" s="538"/>
      <c r="RUG35" s="539"/>
      <c r="RUH35" s="540"/>
      <c r="RUI35" s="541"/>
      <c r="RUJ35" s="542"/>
      <c r="RUK35" s="543"/>
      <c r="RUL35" s="539"/>
      <c r="RUM35" s="537"/>
      <c r="RUN35" s="537"/>
      <c r="RUO35" s="538"/>
      <c r="RUP35" s="539"/>
      <c r="RUQ35" s="540"/>
      <c r="RUR35" s="541"/>
      <c r="RUS35" s="542"/>
      <c r="RUT35" s="543"/>
      <c r="RUU35" s="539"/>
      <c r="RUV35" s="537"/>
      <c r="RUW35" s="537"/>
      <c r="RUX35" s="538"/>
      <c r="RUY35" s="539"/>
      <c r="RUZ35" s="540"/>
      <c r="RVA35" s="541"/>
      <c r="RVB35" s="542"/>
      <c r="RVC35" s="543"/>
      <c r="RVD35" s="539"/>
      <c r="RVE35" s="537"/>
      <c r="RVF35" s="537"/>
      <c r="RVG35" s="538"/>
      <c r="RVH35" s="539"/>
      <c r="RVI35" s="540"/>
      <c r="RVJ35" s="541"/>
      <c r="RVK35" s="542"/>
      <c r="RVL35" s="543"/>
      <c r="RVM35" s="539"/>
      <c r="RVN35" s="537"/>
      <c r="RVO35" s="537"/>
      <c r="RVP35" s="538"/>
      <c r="RVQ35" s="539"/>
      <c r="RVR35" s="540"/>
      <c r="RVS35" s="541"/>
      <c r="RVT35" s="542"/>
      <c r="RVU35" s="543"/>
      <c r="RVV35" s="539"/>
      <c r="RVW35" s="537"/>
      <c r="RVX35" s="537"/>
      <c r="RVY35" s="538"/>
      <c r="RVZ35" s="539"/>
      <c r="RWA35" s="540"/>
      <c r="RWB35" s="541"/>
      <c r="RWC35" s="542"/>
      <c r="RWD35" s="543"/>
      <c r="RWE35" s="539"/>
      <c r="RWF35" s="537"/>
      <c r="RWG35" s="537"/>
      <c r="RWH35" s="538"/>
      <c r="RWI35" s="539"/>
      <c r="RWJ35" s="540"/>
      <c r="RWK35" s="541"/>
      <c r="RWL35" s="542"/>
      <c r="RWM35" s="543"/>
      <c r="RWN35" s="539"/>
      <c r="RWO35" s="537"/>
      <c r="RWP35" s="537"/>
      <c r="RWQ35" s="538"/>
      <c r="RWR35" s="539"/>
      <c r="RWS35" s="540"/>
      <c r="RWT35" s="541"/>
      <c r="RWU35" s="542"/>
      <c r="RWV35" s="543"/>
      <c r="RWW35" s="539"/>
      <c r="RWX35" s="537"/>
      <c r="RWY35" s="537"/>
      <c r="RWZ35" s="538"/>
      <c r="RXA35" s="539"/>
      <c r="RXB35" s="540"/>
      <c r="RXC35" s="541"/>
      <c r="RXD35" s="542"/>
      <c r="RXE35" s="543"/>
      <c r="RXF35" s="539"/>
      <c r="RXG35" s="537"/>
      <c r="RXH35" s="537"/>
      <c r="RXI35" s="538"/>
      <c r="RXJ35" s="539"/>
      <c r="RXK35" s="540"/>
      <c r="RXL35" s="541"/>
      <c r="RXM35" s="542"/>
      <c r="RXN35" s="543"/>
      <c r="RXO35" s="539"/>
      <c r="RXP35" s="537"/>
      <c r="RXQ35" s="537"/>
      <c r="RXR35" s="538"/>
      <c r="RXS35" s="539"/>
      <c r="RXT35" s="540"/>
      <c r="RXU35" s="541"/>
      <c r="RXV35" s="542"/>
      <c r="RXW35" s="543"/>
      <c r="RXX35" s="539"/>
      <c r="RXY35" s="537"/>
      <c r="RXZ35" s="537"/>
      <c r="RYA35" s="538"/>
      <c r="RYB35" s="539"/>
      <c r="RYC35" s="540"/>
      <c r="RYD35" s="541"/>
      <c r="RYE35" s="542"/>
      <c r="RYF35" s="543"/>
      <c r="RYG35" s="539"/>
      <c r="RYH35" s="537"/>
      <c r="RYI35" s="537"/>
      <c r="RYJ35" s="538"/>
      <c r="RYK35" s="539"/>
      <c r="RYL35" s="540"/>
      <c r="RYM35" s="541"/>
      <c r="RYN35" s="542"/>
      <c r="RYO35" s="543"/>
      <c r="RYP35" s="539"/>
      <c r="RYQ35" s="537"/>
      <c r="RYR35" s="537"/>
      <c r="RYS35" s="538"/>
      <c r="RYT35" s="539"/>
      <c r="RYU35" s="540"/>
      <c r="RYV35" s="541"/>
      <c r="RYW35" s="542"/>
      <c r="RYX35" s="543"/>
      <c r="RYY35" s="539"/>
      <c r="RYZ35" s="537"/>
      <c r="RZA35" s="537"/>
      <c r="RZB35" s="538"/>
      <c r="RZC35" s="539"/>
      <c r="RZD35" s="540"/>
      <c r="RZE35" s="541"/>
      <c r="RZF35" s="542"/>
      <c r="RZG35" s="543"/>
      <c r="RZH35" s="539"/>
      <c r="RZI35" s="537"/>
      <c r="RZJ35" s="537"/>
      <c r="RZK35" s="538"/>
      <c r="RZL35" s="539"/>
      <c r="RZM35" s="540"/>
      <c r="RZN35" s="541"/>
      <c r="RZO35" s="542"/>
      <c r="RZP35" s="543"/>
      <c r="RZQ35" s="539"/>
      <c r="RZR35" s="537"/>
      <c r="RZS35" s="537"/>
      <c r="RZT35" s="538"/>
      <c r="RZU35" s="539"/>
      <c r="RZV35" s="540"/>
      <c r="RZW35" s="541"/>
      <c r="RZX35" s="542"/>
      <c r="RZY35" s="543"/>
      <c r="RZZ35" s="539"/>
      <c r="SAA35" s="537"/>
      <c r="SAB35" s="537"/>
      <c r="SAC35" s="538"/>
      <c r="SAD35" s="539"/>
      <c r="SAE35" s="540"/>
      <c r="SAF35" s="541"/>
      <c r="SAG35" s="542"/>
      <c r="SAH35" s="543"/>
      <c r="SAI35" s="539"/>
      <c r="SAJ35" s="537"/>
      <c r="SAK35" s="537"/>
      <c r="SAL35" s="538"/>
      <c r="SAM35" s="539"/>
      <c r="SAN35" s="540"/>
      <c r="SAO35" s="541"/>
      <c r="SAP35" s="542"/>
      <c r="SAQ35" s="543"/>
      <c r="SAR35" s="539"/>
      <c r="SAS35" s="537"/>
      <c r="SAT35" s="537"/>
      <c r="SAU35" s="538"/>
      <c r="SAV35" s="539"/>
      <c r="SAW35" s="540"/>
      <c r="SAX35" s="541"/>
      <c r="SAY35" s="542"/>
      <c r="SAZ35" s="543"/>
      <c r="SBA35" s="539"/>
      <c r="SBB35" s="537"/>
      <c r="SBC35" s="537"/>
      <c r="SBD35" s="538"/>
      <c r="SBE35" s="539"/>
      <c r="SBF35" s="540"/>
      <c r="SBG35" s="541"/>
      <c r="SBH35" s="542"/>
      <c r="SBI35" s="543"/>
      <c r="SBJ35" s="539"/>
      <c r="SBK35" s="537"/>
      <c r="SBL35" s="537"/>
      <c r="SBM35" s="538"/>
      <c r="SBN35" s="539"/>
      <c r="SBO35" s="540"/>
      <c r="SBP35" s="541"/>
      <c r="SBQ35" s="542"/>
      <c r="SBR35" s="543"/>
      <c r="SBS35" s="539"/>
      <c r="SBT35" s="537"/>
      <c r="SBU35" s="537"/>
      <c r="SBV35" s="538"/>
      <c r="SBW35" s="539"/>
      <c r="SBX35" s="540"/>
      <c r="SBY35" s="541"/>
      <c r="SBZ35" s="542"/>
      <c r="SCA35" s="543"/>
      <c r="SCB35" s="539"/>
      <c r="SCC35" s="537"/>
      <c r="SCD35" s="537"/>
      <c r="SCE35" s="538"/>
      <c r="SCF35" s="539"/>
      <c r="SCG35" s="540"/>
      <c r="SCH35" s="541"/>
      <c r="SCI35" s="542"/>
      <c r="SCJ35" s="543"/>
      <c r="SCK35" s="539"/>
      <c r="SCL35" s="537"/>
      <c r="SCM35" s="537"/>
      <c r="SCN35" s="538"/>
      <c r="SCO35" s="539"/>
      <c r="SCP35" s="540"/>
      <c r="SCQ35" s="541"/>
      <c r="SCR35" s="542"/>
      <c r="SCS35" s="543"/>
      <c r="SCT35" s="539"/>
      <c r="SCU35" s="537"/>
      <c r="SCV35" s="537"/>
      <c r="SCW35" s="538"/>
      <c r="SCX35" s="539"/>
      <c r="SCY35" s="540"/>
      <c r="SCZ35" s="541"/>
      <c r="SDA35" s="542"/>
      <c r="SDB35" s="543"/>
      <c r="SDC35" s="539"/>
      <c r="SDD35" s="537"/>
      <c r="SDE35" s="537"/>
      <c r="SDF35" s="538"/>
      <c r="SDG35" s="539"/>
      <c r="SDH35" s="540"/>
      <c r="SDI35" s="541"/>
      <c r="SDJ35" s="542"/>
      <c r="SDK35" s="543"/>
      <c r="SDL35" s="539"/>
      <c r="SDM35" s="537"/>
      <c r="SDN35" s="537"/>
      <c r="SDO35" s="538"/>
      <c r="SDP35" s="539"/>
      <c r="SDQ35" s="540"/>
      <c r="SDR35" s="541"/>
      <c r="SDS35" s="542"/>
      <c r="SDT35" s="543"/>
      <c r="SDU35" s="539"/>
      <c r="SDV35" s="537"/>
      <c r="SDW35" s="537"/>
      <c r="SDX35" s="538"/>
      <c r="SDY35" s="539"/>
      <c r="SDZ35" s="540"/>
      <c r="SEA35" s="541"/>
      <c r="SEB35" s="542"/>
      <c r="SEC35" s="543"/>
      <c r="SED35" s="539"/>
      <c r="SEE35" s="537"/>
      <c r="SEF35" s="537"/>
      <c r="SEG35" s="538"/>
      <c r="SEH35" s="539"/>
      <c r="SEI35" s="540"/>
      <c r="SEJ35" s="541"/>
      <c r="SEK35" s="542"/>
      <c r="SEL35" s="543"/>
      <c r="SEM35" s="539"/>
      <c r="SEN35" s="537"/>
      <c r="SEO35" s="537"/>
      <c r="SEP35" s="538"/>
      <c r="SEQ35" s="539"/>
      <c r="SER35" s="540"/>
      <c r="SES35" s="541"/>
      <c r="SET35" s="542"/>
      <c r="SEU35" s="543"/>
      <c r="SEV35" s="539"/>
      <c r="SEW35" s="537"/>
      <c r="SEX35" s="537"/>
      <c r="SEY35" s="538"/>
      <c r="SEZ35" s="539"/>
      <c r="SFA35" s="540"/>
      <c r="SFB35" s="541"/>
      <c r="SFC35" s="542"/>
      <c r="SFD35" s="543"/>
      <c r="SFE35" s="539"/>
      <c r="SFF35" s="537"/>
      <c r="SFG35" s="537"/>
      <c r="SFH35" s="538"/>
      <c r="SFI35" s="539"/>
      <c r="SFJ35" s="540"/>
      <c r="SFK35" s="541"/>
      <c r="SFL35" s="542"/>
      <c r="SFM35" s="543"/>
      <c r="SFN35" s="539"/>
      <c r="SFO35" s="537"/>
      <c r="SFP35" s="537"/>
      <c r="SFQ35" s="538"/>
      <c r="SFR35" s="539"/>
      <c r="SFS35" s="540"/>
      <c r="SFT35" s="541"/>
      <c r="SFU35" s="542"/>
      <c r="SFV35" s="543"/>
      <c r="SFW35" s="539"/>
      <c r="SFX35" s="537"/>
      <c r="SFY35" s="537"/>
      <c r="SFZ35" s="538"/>
      <c r="SGA35" s="539"/>
      <c r="SGB35" s="540"/>
      <c r="SGC35" s="541"/>
      <c r="SGD35" s="542"/>
      <c r="SGE35" s="543"/>
      <c r="SGF35" s="539"/>
      <c r="SGG35" s="537"/>
      <c r="SGH35" s="537"/>
      <c r="SGI35" s="538"/>
      <c r="SGJ35" s="539"/>
      <c r="SGK35" s="540"/>
      <c r="SGL35" s="541"/>
      <c r="SGM35" s="542"/>
      <c r="SGN35" s="543"/>
      <c r="SGO35" s="539"/>
      <c r="SGP35" s="537"/>
      <c r="SGQ35" s="537"/>
      <c r="SGR35" s="538"/>
      <c r="SGS35" s="539"/>
      <c r="SGT35" s="540"/>
      <c r="SGU35" s="541"/>
      <c r="SGV35" s="542"/>
      <c r="SGW35" s="543"/>
      <c r="SGX35" s="539"/>
      <c r="SGY35" s="537"/>
      <c r="SGZ35" s="537"/>
      <c r="SHA35" s="538"/>
      <c r="SHB35" s="539"/>
      <c r="SHC35" s="540"/>
      <c r="SHD35" s="541"/>
      <c r="SHE35" s="542"/>
      <c r="SHF35" s="543"/>
      <c r="SHG35" s="539"/>
      <c r="SHH35" s="537"/>
      <c r="SHI35" s="537"/>
      <c r="SHJ35" s="538"/>
      <c r="SHK35" s="539"/>
      <c r="SHL35" s="540"/>
      <c r="SHM35" s="541"/>
      <c r="SHN35" s="542"/>
      <c r="SHO35" s="543"/>
      <c r="SHP35" s="539"/>
      <c r="SHQ35" s="537"/>
      <c r="SHR35" s="537"/>
      <c r="SHS35" s="538"/>
      <c r="SHT35" s="539"/>
      <c r="SHU35" s="540"/>
      <c r="SHV35" s="541"/>
      <c r="SHW35" s="542"/>
      <c r="SHX35" s="543"/>
      <c r="SHY35" s="539"/>
      <c r="SHZ35" s="537"/>
      <c r="SIA35" s="537"/>
      <c r="SIB35" s="538"/>
      <c r="SIC35" s="539"/>
      <c r="SID35" s="540"/>
      <c r="SIE35" s="541"/>
      <c r="SIF35" s="542"/>
      <c r="SIG35" s="543"/>
      <c r="SIH35" s="539"/>
      <c r="SII35" s="537"/>
      <c r="SIJ35" s="537"/>
      <c r="SIK35" s="538"/>
      <c r="SIL35" s="539"/>
      <c r="SIM35" s="540"/>
      <c r="SIN35" s="541"/>
      <c r="SIO35" s="542"/>
      <c r="SIP35" s="543"/>
      <c r="SIQ35" s="539"/>
      <c r="SIR35" s="537"/>
      <c r="SIS35" s="537"/>
      <c r="SIT35" s="538"/>
      <c r="SIU35" s="539"/>
      <c r="SIV35" s="540"/>
      <c r="SIW35" s="541"/>
      <c r="SIX35" s="542"/>
      <c r="SIY35" s="543"/>
      <c r="SIZ35" s="539"/>
      <c r="SJA35" s="537"/>
      <c r="SJB35" s="537"/>
      <c r="SJC35" s="538"/>
      <c r="SJD35" s="539"/>
      <c r="SJE35" s="540"/>
      <c r="SJF35" s="541"/>
      <c r="SJG35" s="542"/>
      <c r="SJH35" s="543"/>
      <c r="SJI35" s="539"/>
      <c r="SJJ35" s="537"/>
      <c r="SJK35" s="537"/>
      <c r="SJL35" s="538"/>
      <c r="SJM35" s="539"/>
      <c r="SJN35" s="540"/>
      <c r="SJO35" s="541"/>
      <c r="SJP35" s="542"/>
      <c r="SJQ35" s="543"/>
      <c r="SJR35" s="539"/>
      <c r="SJS35" s="537"/>
      <c r="SJT35" s="537"/>
      <c r="SJU35" s="538"/>
      <c r="SJV35" s="539"/>
      <c r="SJW35" s="540"/>
      <c r="SJX35" s="541"/>
      <c r="SJY35" s="542"/>
      <c r="SJZ35" s="543"/>
      <c r="SKA35" s="539"/>
      <c r="SKB35" s="537"/>
      <c r="SKC35" s="537"/>
      <c r="SKD35" s="538"/>
      <c r="SKE35" s="539"/>
      <c r="SKF35" s="540"/>
      <c r="SKG35" s="541"/>
      <c r="SKH35" s="542"/>
      <c r="SKI35" s="543"/>
      <c r="SKJ35" s="539"/>
      <c r="SKK35" s="537"/>
      <c r="SKL35" s="537"/>
      <c r="SKM35" s="538"/>
      <c r="SKN35" s="539"/>
      <c r="SKO35" s="540"/>
      <c r="SKP35" s="541"/>
      <c r="SKQ35" s="542"/>
      <c r="SKR35" s="543"/>
      <c r="SKS35" s="539"/>
      <c r="SKT35" s="537"/>
      <c r="SKU35" s="537"/>
      <c r="SKV35" s="538"/>
      <c r="SKW35" s="539"/>
      <c r="SKX35" s="540"/>
      <c r="SKY35" s="541"/>
      <c r="SKZ35" s="542"/>
      <c r="SLA35" s="543"/>
      <c r="SLB35" s="539"/>
      <c r="SLC35" s="537"/>
      <c r="SLD35" s="537"/>
      <c r="SLE35" s="538"/>
      <c r="SLF35" s="539"/>
      <c r="SLG35" s="540"/>
      <c r="SLH35" s="541"/>
      <c r="SLI35" s="542"/>
      <c r="SLJ35" s="543"/>
      <c r="SLK35" s="539"/>
      <c r="SLL35" s="537"/>
      <c r="SLM35" s="537"/>
      <c r="SLN35" s="538"/>
      <c r="SLO35" s="539"/>
      <c r="SLP35" s="540"/>
      <c r="SLQ35" s="541"/>
      <c r="SLR35" s="542"/>
      <c r="SLS35" s="543"/>
      <c r="SLT35" s="539"/>
      <c r="SLU35" s="537"/>
      <c r="SLV35" s="537"/>
      <c r="SLW35" s="538"/>
      <c r="SLX35" s="539"/>
      <c r="SLY35" s="540"/>
      <c r="SLZ35" s="541"/>
      <c r="SMA35" s="542"/>
      <c r="SMB35" s="543"/>
      <c r="SMC35" s="539"/>
      <c r="SMD35" s="537"/>
      <c r="SME35" s="537"/>
      <c r="SMF35" s="538"/>
      <c r="SMG35" s="539"/>
      <c r="SMH35" s="540"/>
      <c r="SMI35" s="541"/>
      <c r="SMJ35" s="542"/>
      <c r="SMK35" s="543"/>
      <c r="SML35" s="539"/>
      <c r="SMM35" s="537"/>
      <c r="SMN35" s="537"/>
      <c r="SMO35" s="538"/>
      <c r="SMP35" s="539"/>
      <c r="SMQ35" s="540"/>
      <c r="SMR35" s="541"/>
      <c r="SMS35" s="542"/>
      <c r="SMT35" s="543"/>
      <c r="SMU35" s="539"/>
      <c r="SMV35" s="537"/>
      <c r="SMW35" s="537"/>
      <c r="SMX35" s="538"/>
      <c r="SMY35" s="539"/>
      <c r="SMZ35" s="540"/>
      <c r="SNA35" s="541"/>
      <c r="SNB35" s="542"/>
      <c r="SNC35" s="543"/>
      <c r="SND35" s="539"/>
      <c r="SNE35" s="537"/>
      <c r="SNF35" s="537"/>
      <c r="SNG35" s="538"/>
      <c r="SNH35" s="539"/>
      <c r="SNI35" s="540"/>
      <c r="SNJ35" s="541"/>
      <c r="SNK35" s="542"/>
      <c r="SNL35" s="543"/>
      <c r="SNM35" s="539"/>
      <c r="SNN35" s="537"/>
      <c r="SNO35" s="537"/>
      <c r="SNP35" s="538"/>
      <c r="SNQ35" s="539"/>
      <c r="SNR35" s="540"/>
      <c r="SNS35" s="541"/>
      <c r="SNT35" s="542"/>
      <c r="SNU35" s="543"/>
      <c r="SNV35" s="539"/>
      <c r="SNW35" s="537"/>
      <c r="SNX35" s="537"/>
      <c r="SNY35" s="538"/>
      <c r="SNZ35" s="539"/>
      <c r="SOA35" s="540"/>
      <c r="SOB35" s="541"/>
      <c r="SOC35" s="542"/>
      <c r="SOD35" s="543"/>
      <c r="SOE35" s="539"/>
      <c r="SOF35" s="537"/>
      <c r="SOG35" s="537"/>
      <c r="SOH35" s="538"/>
      <c r="SOI35" s="539"/>
      <c r="SOJ35" s="540"/>
      <c r="SOK35" s="541"/>
      <c r="SOL35" s="542"/>
      <c r="SOM35" s="543"/>
      <c r="SON35" s="539"/>
      <c r="SOO35" s="537"/>
      <c r="SOP35" s="537"/>
      <c r="SOQ35" s="538"/>
      <c r="SOR35" s="539"/>
      <c r="SOS35" s="540"/>
      <c r="SOT35" s="541"/>
      <c r="SOU35" s="542"/>
      <c r="SOV35" s="543"/>
      <c r="SOW35" s="539"/>
      <c r="SOX35" s="537"/>
      <c r="SOY35" s="537"/>
      <c r="SOZ35" s="538"/>
      <c r="SPA35" s="539"/>
      <c r="SPB35" s="540"/>
      <c r="SPC35" s="541"/>
      <c r="SPD35" s="542"/>
      <c r="SPE35" s="543"/>
      <c r="SPF35" s="539"/>
      <c r="SPG35" s="537"/>
      <c r="SPH35" s="537"/>
      <c r="SPI35" s="538"/>
      <c r="SPJ35" s="539"/>
      <c r="SPK35" s="540"/>
      <c r="SPL35" s="541"/>
      <c r="SPM35" s="542"/>
      <c r="SPN35" s="543"/>
      <c r="SPO35" s="539"/>
      <c r="SPP35" s="537"/>
      <c r="SPQ35" s="537"/>
      <c r="SPR35" s="538"/>
      <c r="SPS35" s="539"/>
      <c r="SPT35" s="540"/>
      <c r="SPU35" s="541"/>
      <c r="SPV35" s="542"/>
      <c r="SPW35" s="543"/>
      <c r="SPX35" s="539"/>
      <c r="SPY35" s="537"/>
      <c r="SPZ35" s="537"/>
      <c r="SQA35" s="538"/>
      <c r="SQB35" s="539"/>
      <c r="SQC35" s="540"/>
      <c r="SQD35" s="541"/>
      <c r="SQE35" s="542"/>
      <c r="SQF35" s="543"/>
      <c r="SQG35" s="539"/>
      <c r="SQH35" s="537"/>
      <c r="SQI35" s="537"/>
      <c r="SQJ35" s="538"/>
      <c r="SQK35" s="539"/>
      <c r="SQL35" s="540"/>
      <c r="SQM35" s="541"/>
      <c r="SQN35" s="542"/>
      <c r="SQO35" s="543"/>
      <c r="SQP35" s="539"/>
      <c r="SQQ35" s="537"/>
      <c r="SQR35" s="537"/>
      <c r="SQS35" s="538"/>
      <c r="SQT35" s="539"/>
      <c r="SQU35" s="540"/>
      <c r="SQV35" s="541"/>
      <c r="SQW35" s="542"/>
      <c r="SQX35" s="543"/>
      <c r="SQY35" s="539"/>
      <c r="SQZ35" s="537"/>
      <c r="SRA35" s="537"/>
      <c r="SRB35" s="538"/>
      <c r="SRC35" s="539"/>
      <c r="SRD35" s="540"/>
      <c r="SRE35" s="541"/>
      <c r="SRF35" s="542"/>
      <c r="SRG35" s="543"/>
      <c r="SRH35" s="539"/>
      <c r="SRI35" s="537"/>
      <c r="SRJ35" s="537"/>
      <c r="SRK35" s="538"/>
      <c r="SRL35" s="539"/>
      <c r="SRM35" s="540"/>
      <c r="SRN35" s="541"/>
      <c r="SRO35" s="542"/>
      <c r="SRP35" s="543"/>
      <c r="SRQ35" s="539"/>
      <c r="SRR35" s="537"/>
      <c r="SRS35" s="537"/>
      <c r="SRT35" s="538"/>
      <c r="SRU35" s="539"/>
      <c r="SRV35" s="540"/>
      <c r="SRW35" s="541"/>
      <c r="SRX35" s="542"/>
      <c r="SRY35" s="543"/>
      <c r="SRZ35" s="539"/>
      <c r="SSA35" s="537"/>
      <c r="SSB35" s="537"/>
      <c r="SSC35" s="538"/>
      <c r="SSD35" s="539"/>
      <c r="SSE35" s="540"/>
      <c r="SSF35" s="541"/>
      <c r="SSG35" s="542"/>
      <c r="SSH35" s="543"/>
      <c r="SSI35" s="539"/>
      <c r="SSJ35" s="537"/>
      <c r="SSK35" s="537"/>
      <c r="SSL35" s="538"/>
      <c r="SSM35" s="539"/>
      <c r="SSN35" s="540"/>
      <c r="SSO35" s="541"/>
      <c r="SSP35" s="542"/>
      <c r="SSQ35" s="543"/>
      <c r="SSR35" s="539"/>
      <c r="SSS35" s="537"/>
      <c r="SST35" s="537"/>
      <c r="SSU35" s="538"/>
      <c r="SSV35" s="539"/>
      <c r="SSW35" s="540"/>
      <c r="SSX35" s="541"/>
      <c r="SSY35" s="542"/>
      <c r="SSZ35" s="543"/>
      <c r="STA35" s="539"/>
      <c r="STB35" s="537"/>
      <c r="STC35" s="537"/>
      <c r="STD35" s="538"/>
      <c r="STE35" s="539"/>
      <c r="STF35" s="540"/>
      <c r="STG35" s="541"/>
      <c r="STH35" s="542"/>
      <c r="STI35" s="543"/>
      <c r="STJ35" s="539"/>
      <c r="STK35" s="537"/>
      <c r="STL35" s="537"/>
      <c r="STM35" s="538"/>
      <c r="STN35" s="539"/>
      <c r="STO35" s="540"/>
      <c r="STP35" s="541"/>
      <c r="STQ35" s="542"/>
      <c r="STR35" s="543"/>
      <c r="STS35" s="539"/>
      <c r="STT35" s="537"/>
      <c r="STU35" s="537"/>
      <c r="STV35" s="538"/>
      <c r="STW35" s="539"/>
      <c r="STX35" s="540"/>
      <c r="STY35" s="541"/>
      <c r="STZ35" s="542"/>
      <c r="SUA35" s="543"/>
      <c r="SUB35" s="539"/>
      <c r="SUC35" s="537"/>
      <c r="SUD35" s="537"/>
      <c r="SUE35" s="538"/>
      <c r="SUF35" s="539"/>
      <c r="SUG35" s="540"/>
      <c r="SUH35" s="541"/>
      <c r="SUI35" s="542"/>
      <c r="SUJ35" s="543"/>
      <c r="SUK35" s="539"/>
      <c r="SUL35" s="537"/>
      <c r="SUM35" s="537"/>
      <c r="SUN35" s="538"/>
      <c r="SUO35" s="539"/>
      <c r="SUP35" s="540"/>
      <c r="SUQ35" s="541"/>
      <c r="SUR35" s="542"/>
      <c r="SUS35" s="543"/>
      <c r="SUT35" s="539"/>
      <c r="SUU35" s="537"/>
      <c r="SUV35" s="537"/>
      <c r="SUW35" s="538"/>
      <c r="SUX35" s="539"/>
      <c r="SUY35" s="540"/>
      <c r="SUZ35" s="541"/>
      <c r="SVA35" s="542"/>
      <c r="SVB35" s="543"/>
      <c r="SVC35" s="539"/>
      <c r="SVD35" s="537"/>
      <c r="SVE35" s="537"/>
      <c r="SVF35" s="538"/>
      <c r="SVG35" s="539"/>
      <c r="SVH35" s="540"/>
      <c r="SVI35" s="541"/>
      <c r="SVJ35" s="542"/>
      <c r="SVK35" s="543"/>
      <c r="SVL35" s="539"/>
      <c r="SVM35" s="537"/>
      <c r="SVN35" s="537"/>
      <c r="SVO35" s="538"/>
      <c r="SVP35" s="539"/>
      <c r="SVQ35" s="540"/>
      <c r="SVR35" s="541"/>
      <c r="SVS35" s="542"/>
      <c r="SVT35" s="543"/>
      <c r="SVU35" s="539"/>
      <c r="SVV35" s="537"/>
      <c r="SVW35" s="537"/>
      <c r="SVX35" s="538"/>
      <c r="SVY35" s="539"/>
      <c r="SVZ35" s="540"/>
      <c r="SWA35" s="541"/>
      <c r="SWB35" s="542"/>
      <c r="SWC35" s="543"/>
      <c r="SWD35" s="539"/>
      <c r="SWE35" s="537"/>
      <c r="SWF35" s="537"/>
      <c r="SWG35" s="538"/>
      <c r="SWH35" s="539"/>
      <c r="SWI35" s="540"/>
      <c r="SWJ35" s="541"/>
      <c r="SWK35" s="542"/>
      <c r="SWL35" s="543"/>
      <c r="SWM35" s="539"/>
      <c r="SWN35" s="537"/>
      <c r="SWO35" s="537"/>
      <c r="SWP35" s="538"/>
      <c r="SWQ35" s="539"/>
      <c r="SWR35" s="540"/>
      <c r="SWS35" s="541"/>
      <c r="SWT35" s="542"/>
      <c r="SWU35" s="543"/>
      <c r="SWV35" s="539"/>
      <c r="SWW35" s="537"/>
      <c r="SWX35" s="537"/>
      <c r="SWY35" s="538"/>
      <c r="SWZ35" s="539"/>
      <c r="SXA35" s="540"/>
      <c r="SXB35" s="541"/>
      <c r="SXC35" s="542"/>
      <c r="SXD35" s="543"/>
      <c r="SXE35" s="539"/>
      <c r="SXF35" s="537"/>
      <c r="SXG35" s="537"/>
      <c r="SXH35" s="538"/>
      <c r="SXI35" s="539"/>
      <c r="SXJ35" s="540"/>
      <c r="SXK35" s="541"/>
      <c r="SXL35" s="542"/>
      <c r="SXM35" s="543"/>
      <c r="SXN35" s="539"/>
      <c r="SXO35" s="537"/>
      <c r="SXP35" s="537"/>
      <c r="SXQ35" s="538"/>
      <c r="SXR35" s="539"/>
      <c r="SXS35" s="540"/>
      <c r="SXT35" s="541"/>
      <c r="SXU35" s="542"/>
      <c r="SXV35" s="543"/>
      <c r="SXW35" s="539"/>
      <c r="SXX35" s="537"/>
      <c r="SXY35" s="537"/>
      <c r="SXZ35" s="538"/>
      <c r="SYA35" s="539"/>
      <c r="SYB35" s="540"/>
      <c r="SYC35" s="541"/>
      <c r="SYD35" s="542"/>
      <c r="SYE35" s="543"/>
      <c r="SYF35" s="539"/>
      <c r="SYG35" s="537"/>
      <c r="SYH35" s="537"/>
      <c r="SYI35" s="538"/>
      <c r="SYJ35" s="539"/>
      <c r="SYK35" s="540"/>
      <c r="SYL35" s="541"/>
      <c r="SYM35" s="542"/>
      <c r="SYN35" s="543"/>
      <c r="SYO35" s="539"/>
      <c r="SYP35" s="537"/>
      <c r="SYQ35" s="537"/>
      <c r="SYR35" s="538"/>
      <c r="SYS35" s="539"/>
      <c r="SYT35" s="540"/>
      <c r="SYU35" s="541"/>
      <c r="SYV35" s="542"/>
      <c r="SYW35" s="543"/>
      <c r="SYX35" s="539"/>
      <c r="SYY35" s="537"/>
      <c r="SYZ35" s="537"/>
      <c r="SZA35" s="538"/>
      <c r="SZB35" s="539"/>
      <c r="SZC35" s="540"/>
      <c r="SZD35" s="541"/>
      <c r="SZE35" s="542"/>
      <c r="SZF35" s="543"/>
      <c r="SZG35" s="539"/>
      <c r="SZH35" s="537"/>
      <c r="SZI35" s="537"/>
      <c r="SZJ35" s="538"/>
      <c r="SZK35" s="539"/>
      <c r="SZL35" s="540"/>
      <c r="SZM35" s="541"/>
      <c r="SZN35" s="542"/>
      <c r="SZO35" s="543"/>
      <c r="SZP35" s="539"/>
      <c r="SZQ35" s="537"/>
      <c r="SZR35" s="537"/>
      <c r="SZS35" s="538"/>
      <c r="SZT35" s="539"/>
      <c r="SZU35" s="540"/>
      <c r="SZV35" s="541"/>
      <c r="SZW35" s="542"/>
      <c r="SZX35" s="543"/>
      <c r="SZY35" s="539"/>
      <c r="SZZ35" s="537"/>
      <c r="TAA35" s="537"/>
      <c r="TAB35" s="538"/>
      <c r="TAC35" s="539"/>
      <c r="TAD35" s="540"/>
      <c r="TAE35" s="541"/>
      <c r="TAF35" s="542"/>
      <c r="TAG35" s="543"/>
      <c r="TAH35" s="539"/>
      <c r="TAI35" s="537"/>
      <c r="TAJ35" s="537"/>
      <c r="TAK35" s="538"/>
      <c r="TAL35" s="539"/>
      <c r="TAM35" s="540"/>
      <c r="TAN35" s="541"/>
      <c r="TAO35" s="542"/>
      <c r="TAP35" s="543"/>
      <c r="TAQ35" s="539"/>
      <c r="TAR35" s="537"/>
      <c r="TAS35" s="537"/>
      <c r="TAT35" s="538"/>
      <c r="TAU35" s="539"/>
      <c r="TAV35" s="540"/>
      <c r="TAW35" s="541"/>
      <c r="TAX35" s="542"/>
      <c r="TAY35" s="543"/>
      <c r="TAZ35" s="539"/>
      <c r="TBA35" s="537"/>
      <c r="TBB35" s="537"/>
      <c r="TBC35" s="538"/>
      <c r="TBD35" s="539"/>
      <c r="TBE35" s="540"/>
      <c r="TBF35" s="541"/>
      <c r="TBG35" s="542"/>
      <c r="TBH35" s="543"/>
      <c r="TBI35" s="539"/>
      <c r="TBJ35" s="537"/>
      <c r="TBK35" s="537"/>
      <c r="TBL35" s="538"/>
      <c r="TBM35" s="539"/>
      <c r="TBN35" s="540"/>
      <c r="TBO35" s="541"/>
      <c r="TBP35" s="542"/>
      <c r="TBQ35" s="543"/>
      <c r="TBR35" s="539"/>
      <c r="TBS35" s="537"/>
      <c r="TBT35" s="537"/>
      <c r="TBU35" s="538"/>
      <c r="TBV35" s="539"/>
      <c r="TBW35" s="540"/>
      <c r="TBX35" s="541"/>
      <c r="TBY35" s="542"/>
      <c r="TBZ35" s="543"/>
      <c r="TCA35" s="539"/>
      <c r="TCB35" s="537"/>
      <c r="TCC35" s="537"/>
      <c r="TCD35" s="538"/>
      <c r="TCE35" s="539"/>
      <c r="TCF35" s="540"/>
      <c r="TCG35" s="541"/>
      <c r="TCH35" s="542"/>
      <c r="TCI35" s="543"/>
      <c r="TCJ35" s="539"/>
      <c r="TCK35" s="537"/>
      <c r="TCL35" s="537"/>
      <c r="TCM35" s="538"/>
      <c r="TCN35" s="539"/>
      <c r="TCO35" s="540"/>
      <c r="TCP35" s="541"/>
      <c r="TCQ35" s="542"/>
      <c r="TCR35" s="543"/>
      <c r="TCS35" s="539"/>
      <c r="TCT35" s="537"/>
      <c r="TCU35" s="537"/>
      <c r="TCV35" s="538"/>
      <c r="TCW35" s="539"/>
      <c r="TCX35" s="540"/>
      <c r="TCY35" s="541"/>
      <c r="TCZ35" s="542"/>
      <c r="TDA35" s="543"/>
      <c r="TDB35" s="539"/>
      <c r="TDC35" s="537"/>
      <c r="TDD35" s="537"/>
      <c r="TDE35" s="538"/>
      <c r="TDF35" s="539"/>
      <c r="TDG35" s="540"/>
      <c r="TDH35" s="541"/>
      <c r="TDI35" s="542"/>
      <c r="TDJ35" s="543"/>
      <c r="TDK35" s="539"/>
      <c r="TDL35" s="537"/>
      <c r="TDM35" s="537"/>
      <c r="TDN35" s="538"/>
      <c r="TDO35" s="539"/>
      <c r="TDP35" s="540"/>
      <c r="TDQ35" s="541"/>
      <c r="TDR35" s="542"/>
      <c r="TDS35" s="543"/>
      <c r="TDT35" s="539"/>
      <c r="TDU35" s="537"/>
      <c r="TDV35" s="537"/>
      <c r="TDW35" s="538"/>
      <c r="TDX35" s="539"/>
      <c r="TDY35" s="540"/>
      <c r="TDZ35" s="541"/>
      <c r="TEA35" s="542"/>
      <c r="TEB35" s="543"/>
      <c r="TEC35" s="539"/>
      <c r="TED35" s="537"/>
      <c r="TEE35" s="537"/>
      <c r="TEF35" s="538"/>
      <c r="TEG35" s="539"/>
      <c r="TEH35" s="540"/>
      <c r="TEI35" s="541"/>
      <c r="TEJ35" s="542"/>
      <c r="TEK35" s="543"/>
      <c r="TEL35" s="539"/>
      <c r="TEM35" s="537"/>
      <c r="TEN35" s="537"/>
      <c r="TEO35" s="538"/>
      <c r="TEP35" s="539"/>
      <c r="TEQ35" s="540"/>
      <c r="TER35" s="541"/>
      <c r="TES35" s="542"/>
      <c r="TET35" s="543"/>
      <c r="TEU35" s="539"/>
      <c r="TEV35" s="537"/>
      <c r="TEW35" s="537"/>
      <c r="TEX35" s="538"/>
      <c r="TEY35" s="539"/>
      <c r="TEZ35" s="540"/>
      <c r="TFA35" s="541"/>
      <c r="TFB35" s="542"/>
      <c r="TFC35" s="543"/>
      <c r="TFD35" s="539"/>
      <c r="TFE35" s="537"/>
      <c r="TFF35" s="537"/>
      <c r="TFG35" s="538"/>
      <c r="TFH35" s="539"/>
      <c r="TFI35" s="540"/>
      <c r="TFJ35" s="541"/>
      <c r="TFK35" s="542"/>
      <c r="TFL35" s="543"/>
      <c r="TFM35" s="539"/>
      <c r="TFN35" s="537"/>
      <c r="TFO35" s="537"/>
      <c r="TFP35" s="538"/>
      <c r="TFQ35" s="539"/>
      <c r="TFR35" s="540"/>
      <c r="TFS35" s="541"/>
      <c r="TFT35" s="542"/>
      <c r="TFU35" s="543"/>
      <c r="TFV35" s="539"/>
      <c r="TFW35" s="537"/>
      <c r="TFX35" s="537"/>
      <c r="TFY35" s="538"/>
      <c r="TFZ35" s="539"/>
      <c r="TGA35" s="540"/>
      <c r="TGB35" s="541"/>
      <c r="TGC35" s="542"/>
      <c r="TGD35" s="543"/>
      <c r="TGE35" s="539"/>
      <c r="TGF35" s="537"/>
      <c r="TGG35" s="537"/>
      <c r="TGH35" s="538"/>
      <c r="TGI35" s="539"/>
      <c r="TGJ35" s="540"/>
      <c r="TGK35" s="541"/>
      <c r="TGL35" s="542"/>
      <c r="TGM35" s="543"/>
      <c r="TGN35" s="539"/>
      <c r="TGO35" s="537"/>
      <c r="TGP35" s="537"/>
      <c r="TGQ35" s="538"/>
      <c r="TGR35" s="539"/>
      <c r="TGS35" s="540"/>
      <c r="TGT35" s="541"/>
      <c r="TGU35" s="542"/>
      <c r="TGV35" s="543"/>
      <c r="TGW35" s="539"/>
      <c r="TGX35" s="537"/>
      <c r="TGY35" s="537"/>
      <c r="TGZ35" s="538"/>
      <c r="THA35" s="539"/>
      <c r="THB35" s="540"/>
      <c r="THC35" s="541"/>
      <c r="THD35" s="542"/>
      <c r="THE35" s="543"/>
      <c r="THF35" s="539"/>
      <c r="THG35" s="537"/>
      <c r="THH35" s="537"/>
      <c r="THI35" s="538"/>
      <c r="THJ35" s="539"/>
      <c r="THK35" s="540"/>
      <c r="THL35" s="541"/>
      <c r="THM35" s="542"/>
      <c r="THN35" s="543"/>
      <c r="THO35" s="539"/>
      <c r="THP35" s="537"/>
      <c r="THQ35" s="537"/>
      <c r="THR35" s="538"/>
      <c r="THS35" s="539"/>
      <c r="THT35" s="540"/>
      <c r="THU35" s="541"/>
      <c r="THV35" s="542"/>
      <c r="THW35" s="543"/>
      <c r="THX35" s="539"/>
      <c r="THY35" s="537"/>
      <c r="THZ35" s="537"/>
      <c r="TIA35" s="538"/>
      <c r="TIB35" s="539"/>
      <c r="TIC35" s="540"/>
      <c r="TID35" s="541"/>
      <c r="TIE35" s="542"/>
      <c r="TIF35" s="543"/>
      <c r="TIG35" s="539"/>
      <c r="TIH35" s="537"/>
      <c r="TII35" s="537"/>
      <c r="TIJ35" s="538"/>
      <c r="TIK35" s="539"/>
      <c r="TIL35" s="540"/>
      <c r="TIM35" s="541"/>
      <c r="TIN35" s="542"/>
      <c r="TIO35" s="543"/>
      <c r="TIP35" s="539"/>
      <c r="TIQ35" s="537"/>
      <c r="TIR35" s="537"/>
      <c r="TIS35" s="538"/>
      <c r="TIT35" s="539"/>
      <c r="TIU35" s="540"/>
      <c r="TIV35" s="541"/>
      <c r="TIW35" s="542"/>
      <c r="TIX35" s="543"/>
      <c r="TIY35" s="539"/>
      <c r="TIZ35" s="537"/>
      <c r="TJA35" s="537"/>
      <c r="TJB35" s="538"/>
      <c r="TJC35" s="539"/>
      <c r="TJD35" s="540"/>
      <c r="TJE35" s="541"/>
      <c r="TJF35" s="542"/>
      <c r="TJG35" s="543"/>
      <c r="TJH35" s="539"/>
      <c r="TJI35" s="537"/>
      <c r="TJJ35" s="537"/>
      <c r="TJK35" s="538"/>
      <c r="TJL35" s="539"/>
      <c r="TJM35" s="540"/>
      <c r="TJN35" s="541"/>
      <c r="TJO35" s="542"/>
      <c r="TJP35" s="543"/>
      <c r="TJQ35" s="539"/>
      <c r="TJR35" s="537"/>
      <c r="TJS35" s="537"/>
      <c r="TJT35" s="538"/>
      <c r="TJU35" s="539"/>
      <c r="TJV35" s="540"/>
      <c r="TJW35" s="541"/>
      <c r="TJX35" s="542"/>
      <c r="TJY35" s="543"/>
      <c r="TJZ35" s="539"/>
      <c r="TKA35" s="537"/>
      <c r="TKB35" s="537"/>
      <c r="TKC35" s="538"/>
      <c r="TKD35" s="539"/>
      <c r="TKE35" s="540"/>
      <c r="TKF35" s="541"/>
      <c r="TKG35" s="542"/>
      <c r="TKH35" s="543"/>
      <c r="TKI35" s="539"/>
      <c r="TKJ35" s="537"/>
      <c r="TKK35" s="537"/>
      <c r="TKL35" s="538"/>
      <c r="TKM35" s="539"/>
      <c r="TKN35" s="540"/>
      <c r="TKO35" s="541"/>
      <c r="TKP35" s="542"/>
      <c r="TKQ35" s="543"/>
      <c r="TKR35" s="539"/>
      <c r="TKS35" s="537"/>
      <c r="TKT35" s="537"/>
      <c r="TKU35" s="538"/>
      <c r="TKV35" s="539"/>
      <c r="TKW35" s="540"/>
      <c r="TKX35" s="541"/>
      <c r="TKY35" s="542"/>
      <c r="TKZ35" s="543"/>
      <c r="TLA35" s="539"/>
      <c r="TLB35" s="537"/>
      <c r="TLC35" s="537"/>
      <c r="TLD35" s="538"/>
      <c r="TLE35" s="539"/>
      <c r="TLF35" s="540"/>
      <c r="TLG35" s="541"/>
      <c r="TLH35" s="542"/>
      <c r="TLI35" s="543"/>
      <c r="TLJ35" s="539"/>
      <c r="TLK35" s="537"/>
      <c r="TLL35" s="537"/>
      <c r="TLM35" s="538"/>
      <c r="TLN35" s="539"/>
      <c r="TLO35" s="540"/>
      <c r="TLP35" s="541"/>
      <c r="TLQ35" s="542"/>
      <c r="TLR35" s="543"/>
      <c r="TLS35" s="539"/>
      <c r="TLT35" s="537"/>
      <c r="TLU35" s="537"/>
      <c r="TLV35" s="538"/>
      <c r="TLW35" s="539"/>
      <c r="TLX35" s="540"/>
      <c r="TLY35" s="541"/>
      <c r="TLZ35" s="542"/>
      <c r="TMA35" s="543"/>
      <c r="TMB35" s="539"/>
      <c r="TMC35" s="537"/>
      <c r="TMD35" s="537"/>
      <c r="TME35" s="538"/>
      <c r="TMF35" s="539"/>
      <c r="TMG35" s="540"/>
      <c r="TMH35" s="541"/>
      <c r="TMI35" s="542"/>
      <c r="TMJ35" s="543"/>
      <c r="TMK35" s="539"/>
      <c r="TML35" s="537"/>
      <c r="TMM35" s="537"/>
      <c r="TMN35" s="538"/>
      <c r="TMO35" s="539"/>
      <c r="TMP35" s="540"/>
      <c r="TMQ35" s="541"/>
      <c r="TMR35" s="542"/>
      <c r="TMS35" s="543"/>
      <c r="TMT35" s="539"/>
      <c r="TMU35" s="537"/>
      <c r="TMV35" s="537"/>
      <c r="TMW35" s="538"/>
      <c r="TMX35" s="539"/>
      <c r="TMY35" s="540"/>
      <c r="TMZ35" s="541"/>
      <c r="TNA35" s="542"/>
      <c r="TNB35" s="543"/>
      <c r="TNC35" s="539"/>
      <c r="TND35" s="537"/>
      <c r="TNE35" s="537"/>
      <c r="TNF35" s="538"/>
      <c r="TNG35" s="539"/>
      <c r="TNH35" s="540"/>
      <c r="TNI35" s="541"/>
      <c r="TNJ35" s="542"/>
      <c r="TNK35" s="543"/>
      <c r="TNL35" s="539"/>
      <c r="TNM35" s="537"/>
      <c r="TNN35" s="537"/>
      <c r="TNO35" s="538"/>
      <c r="TNP35" s="539"/>
      <c r="TNQ35" s="540"/>
      <c r="TNR35" s="541"/>
      <c r="TNS35" s="542"/>
      <c r="TNT35" s="543"/>
      <c r="TNU35" s="539"/>
      <c r="TNV35" s="537"/>
      <c r="TNW35" s="537"/>
      <c r="TNX35" s="538"/>
      <c r="TNY35" s="539"/>
      <c r="TNZ35" s="540"/>
      <c r="TOA35" s="541"/>
      <c r="TOB35" s="542"/>
      <c r="TOC35" s="543"/>
      <c r="TOD35" s="539"/>
      <c r="TOE35" s="537"/>
      <c r="TOF35" s="537"/>
      <c r="TOG35" s="538"/>
      <c r="TOH35" s="539"/>
      <c r="TOI35" s="540"/>
      <c r="TOJ35" s="541"/>
      <c r="TOK35" s="542"/>
      <c r="TOL35" s="543"/>
      <c r="TOM35" s="539"/>
      <c r="TON35" s="537"/>
      <c r="TOO35" s="537"/>
      <c r="TOP35" s="538"/>
      <c r="TOQ35" s="539"/>
      <c r="TOR35" s="540"/>
      <c r="TOS35" s="541"/>
      <c r="TOT35" s="542"/>
      <c r="TOU35" s="543"/>
      <c r="TOV35" s="539"/>
      <c r="TOW35" s="537"/>
      <c r="TOX35" s="537"/>
      <c r="TOY35" s="538"/>
      <c r="TOZ35" s="539"/>
      <c r="TPA35" s="540"/>
      <c r="TPB35" s="541"/>
      <c r="TPC35" s="542"/>
      <c r="TPD35" s="543"/>
      <c r="TPE35" s="539"/>
      <c r="TPF35" s="537"/>
      <c r="TPG35" s="537"/>
      <c r="TPH35" s="538"/>
      <c r="TPI35" s="539"/>
      <c r="TPJ35" s="540"/>
      <c r="TPK35" s="541"/>
      <c r="TPL35" s="542"/>
      <c r="TPM35" s="543"/>
      <c r="TPN35" s="539"/>
      <c r="TPO35" s="537"/>
      <c r="TPP35" s="537"/>
      <c r="TPQ35" s="538"/>
      <c r="TPR35" s="539"/>
      <c r="TPS35" s="540"/>
      <c r="TPT35" s="541"/>
      <c r="TPU35" s="542"/>
      <c r="TPV35" s="543"/>
      <c r="TPW35" s="539"/>
      <c r="TPX35" s="537"/>
      <c r="TPY35" s="537"/>
      <c r="TPZ35" s="538"/>
      <c r="TQA35" s="539"/>
      <c r="TQB35" s="540"/>
      <c r="TQC35" s="541"/>
      <c r="TQD35" s="542"/>
      <c r="TQE35" s="543"/>
      <c r="TQF35" s="539"/>
      <c r="TQG35" s="537"/>
      <c r="TQH35" s="537"/>
      <c r="TQI35" s="538"/>
      <c r="TQJ35" s="539"/>
      <c r="TQK35" s="540"/>
      <c r="TQL35" s="541"/>
      <c r="TQM35" s="542"/>
      <c r="TQN35" s="543"/>
      <c r="TQO35" s="539"/>
      <c r="TQP35" s="537"/>
      <c r="TQQ35" s="537"/>
      <c r="TQR35" s="538"/>
      <c r="TQS35" s="539"/>
      <c r="TQT35" s="540"/>
      <c r="TQU35" s="541"/>
      <c r="TQV35" s="542"/>
      <c r="TQW35" s="543"/>
      <c r="TQX35" s="539"/>
      <c r="TQY35" s="537"/>
      <c r="TQZ35" s="537"/>
      <c r="TRA35" s="538"/>
      <c r="TRB35" s="539"/>
      <c r="TRC35" s="540"/>
      <c r="TRD35" s="541"/>
      <c r="TRE35" s="542"/>
      <c r="TRF35" s="543"/>
      <c r="TRG35" s="539"/>
      <c r="TRH35" s="537"/>
      <c r="TRI35" s="537"/>
      <c r="TRJ35" s="538"/>
      <c r="TRK35" s="539"/>
      <c r="TRL35" s="540"/>
      <c r="TRM35" s="541"/>
      <c r="TRN35" s="542"/>
      <c r="TRO35" s="543"/>
      <c r="TRP35" s="539"/>
      <c r="TRQ35" s="537"/>
      <c r="TRR35" s="537"/>
      <c r="TRS35" s="538"/>
      <c r="TRT35" s="539"/>
      <c r="TRU35" s="540"/>
      <c r="TRV35" s="541"/>
      <c r="TRW35" s="542"/>
      <c r="TRX35" s="543"/>
      <c r="TRY35" s="539"/>
      <c r="TRZ35" s="537"/>
      <c r="TSA35" s="537"/>
      <c r="TSB35" s="538"/>
      <c r="TSC35" s="539"/>
      <c r="TSD35" s="540"/>
      <c r="TSE35" s="541"/>
      <c r="TSF35" s="542"/>
      <c r="TSG35" s="543"/>
      <c r="TSH35" s="539"/>
      <c r="TSI35" s="537"/>
      <c r="TSJ35" s="537"/>
      <c r="TSK35" s="538"/>
      <c r="TSL35" s="539"/>
      <c r="TSM35" s="540"/>
      <c r="TSN35" s="541"/>
      <c r="TSO35" s="542"/>
      <c r="TSP35" s="543"/>
      <c r="TSQ35" s="539"/>
      <c r="TSR35" s="537"/>
      <c r="TSS35" s="537"/>
      <c r="TST35" s="538"/>
      <c r="TSU35" s="539"/>
      <c r="TSV35" s="540"/>
      <c r="TSW35" s="541"/>
      <c r="TSX35" s="542"/>
      <c r="TSY35" s="543"/>
      <c r="TSZ35" s="539"/>
      <c r="TTA35" s="537"/>
      <c r="TTB35" s="537"/>
      <c r="TTC35" s="538"/>
      <c r="TTD35" s="539"/>
      <c r="TTE35" s="540"/>
      <c r="TTF35" s="541"/>
      <c r="TTG35" s="542"/>
      <c r="TTH35" s="543"/>
      <c r="TTI35" s="539"/>
      <c r="TTJ35" s="537"/>
      <c r="TTK35" s="537"/>
      <c r="TTL35" s="538"/>
      <c r="TTM35" s="539"/>
      <c r="TTN35" s="540"/>
      <c r="TTO35" s="541"/>
      <c r="TTP35" s="542"/>
      <c r="TTQ35" s="543"/>
      <c r="TTR35" s="539"/>
      <c r="TTS35" s="537"/>
      <c r="TTT35" s="537"/>
      <c r="TTU35" s="538"/>
      <c r="TTV35" s="539"/>
      <c r="TTW35" s="540"/>
      <c r="TTX35" s="541"/>
      <c r="TTY35" s="542"/>
      <c r="TTZ35" s="543"/>
      <c r="TUA35" s="539"/>
      <c r="TUB35" s="537"/>
      <c r="TUC35" s="537"/>
      <c r="TUD35" s="538"/>
      <c r="TUE35" s="539"/>
      <c r="TUF35" s="540"/>
      <c r="TUG35" s="541"/>
      <c r="TUH35" s="542"/>
      <c r="TUI35" s="543"/>
      <c r="TUJ35" s="539"/>
      <c r="TUK35" s="537"/>
      <c r="TUL35" s="537"/>
      <c r="TUM35" s="538"/>
      <c r="TUN35" s="539"/>
      <c r="TUO35" s="540"/>
      <c r="TUP35" s="541"/>
      <c r="TUQ35" s="542"/>
      <c r="TUR35" s="543"/>
      <c r="TUS35" s="539"/>
      <c r="TUT35" s="537"/>
      <c r="TUU35" s="537"/>
      <c r="TUV35" s="538"/>
      <c r="TUW35" s="539"/>
      <c r="TUX35" s="540"/>
      <c r="TUY35" s="541"/>
      <c r="TUZ35" s="542"/>
      <c r="TVA35" s="543"/>
      <c r="TVB35" s="539"/>
      <c r="TVC35" s="537"/>
      <c r="TVD35" s="537"/>
      <c r="TVE35" s="538"/>
      <c r="TVF35" s="539"/>
      <c r="TVG35" s="540"/>
      <c r="TVH35" s="541"/>
      <c r="TVI35" s="542"/>
      <c r="TVJ35" s="543"/>
      <c r="TVK35" s="539"/>
      <c r="TVL35" s="537"/>
      <c r="TVM35" s="537"/>
      <c r="TVN35" s="538"/>
      <c r="TVO35" s="539"/>
      <c r="TVP35" s="540"/>
      <c r="TVQ35" s="541"/>
      <c r="TVR35" s="542"/>
      <c r="TVS35" s="543"/>
      <c r="TVT35" s="539"/>
      <c r="TVU35" s="537"/>
      <c r="TVV35" s="537"/>
      <c r="TVW35" s="538"/>
      <c r="TVX35" s="539"/>
      <c r="TVY35" s="540"/>
      <c r="TVZ35" s="541"/>
      <c r="TWA35" s="542"/>
      <c r="TWB35" s="543"/>
      <c r="TWC35" s="539"/>
      <c r="TWD35" s="537"/>
      <c r="TWE35" s="537"/>
      <c r="TWF35" s="538"/>
      <c r="TWG35" s="539"/>
      <c r="TWH35" s="540"/>
      <c r="TWI35" s="541"/>
      <c r="TWJ35" s="542"/>
      <c r="TWK35" s="543"/>
      <c r="TWL35" s="539"/>
      <c r="TWM35" s="537"/>
      <c r="TWN35" s="537"/>
      <c r="TWO35" s="538"/>
      <c r="TWP35" s="539"/>
      <c r="TWQ35" s="540"/>
      <c r="TWR35" s="541"/>
      <c r="TWS35" s="542"/>
      <c r="TWT35" s="543"/>
      <c r="TWU35" s="539"/>
      <c r="TWV35" s="537"/>
      <c r="TWW35" s="537"/>
      <c r="TWX35" s="538"/>
      <c r="TWY35" s="539"/>
      <c r="TWZ35" s="540"/>
      <c r="TXA35" s="541"/>
      <c r="TXB35" s="542"/>
      <c r="TXC35" s="543"/>
      <c r="TXD35" s="539"/>
      <c r="TXE35" s="537"/>
      <c r="TXF35" s="537"/>
      <c r="TXG35" s="538"/>
      <c r="TXH35" s="539"/>
      <c r="TXI35" s="540"/>
      <c r="TXJ35" s="541"/>
      <c r="TXK35" s="542"/>
      <c r="TXL35" s="543"/>
      <c r="TXM35" s="539"/>
      <c r="TXN35" s="537"/>
      <c r="TXO35" s="537"/>
      <c r="TXP35" s="538"/>
      <c r="TXQ35" s="539"/>
      <c r="TXR35" s="540"/>
      <c r="TXS35" s="541"/>
      <c r="TXT35" s="542"/>
      <c r="TXU35" s="543"/>
      <c r="TXV35" s="539"/>
      <c r="TXW35" s="537"/>
      <c r="TXX35" s="537"/>
      <c r="TXY35" s="538"/>
      <c r="TXZ35" s="539"/>
      <c r="TYA35" s="540"/>
      <c r="TYB35" s="541"/>
      <c r="TYC35" s="542"/>
      <c r="TYD35" s="543"/>
      <c r="TYE35" s="539"/>
      <c r="TYF35" s="537"/>
      <c r="TYG35" s="537"/>
      <c r="TYH35" s="538"/>
      <c r="TYI35" s="539"/>
      <c r="TYJ35" s="540"/>
      <c r="TYK35" s="541"/>
      <c r="TYL35" s="542"/>
      <c r="TYM35" s="543"/>
      <c r="TYN35" s="539"/>
      <c r="TYO35" s="537"/>
      <c r="TYP35" s="537"/>
      <c r="TYQ35" s="538"/>
      <c r="TYR35" s="539"/>
      <c r="TYS35" s="540"/>
      <c r="TYT35" s="541"/>
      <c r="TYU35" s="542"/>
      <c r="TYV35" s="543"/>
      <c r="TYW35" s="539"/>
      <c r="TYX35" s="537"/>
      <c r="TYY35" s="537"/>
      <c r="TYZ35" s="538"/>
      <c r="TZA35" s="539"/>
      <c r="TZB35" s="540"/>
      <c r="TZC35" s="541"/>
      <c r="TZD35" s="542"/>
      <c r="TZE35" s="543"/>
      <c r="TZF35" s="539"/>
      <c r="TZG35" s="537"/>
      <c r="TZH35" s="537"/>
      <c r="TZI35" s="538"/>
      <c r="TZJ35" s="539"/>
      <c r="TZK35" s="540"/>
      <c r="TZL35" s="541"/>
      <c r="TZM35" s="542"/>
      <c r="TZN35" s="543"/>
      <c r="TZO35" s="539"/>
      <c r="TZP35" s="537"/>
      <c r="TZQ35" s="537"/>
      <c r="TZR35" s="538"/>
      <c r="TZS35" s="539"/>
      <c r="TZT35" s="540"/>
      <c r="TZU35" s="541"/>
      <c r="TZV35" s="542"/>
      <c r="TZW35" s="543"/>
      <c r="TZX35" s="539"/>
      <c r="TZY35" s="537"/>
      <c r="TZZ35" s="537"/>
      <c r="UAA35" s="538"/>
      <c r="UAB35" s="539"/>
      <c r="UAC35" s="540"/>
      <c r="UAD35" s="541"/>
      <c r="UAE35" s="542"/>
      <c r="UAF35" s="543"/>
      <c r="UAG35" s="539"/>
      <c r="UAH35" s="537"/>
      <c r="UAI35" s="537"/>
      <c r="UAJ35" s="538"/>
      <c r="UAK35" s="539"/>
      <c r="UAL35" s="540"/>
      <c r="UAM35" s="541"/>
      <c r="UAN35" s="542"/>
      <c r="UAO35" s="543"/>
      <c r="UAP35" s="539"/>
      <c r="UAQ35" s="537"/>
      <c r="UAR35" s="537"/>
      <c r="UAS35" s="538"/>
      <c r="UAT35" s="539"/>
      <c r="UAU35" s="540"/>
      <c r="UAV35" s="541"/>
      <c r="UAW35" s="542"/>
      <c r="UAX35" s="543"/>
      <c r="UAY35" s="539"/>
      <c r="UAZ35" s="537"/>
      <c r="UBA35" s="537"/>
      <c r="UBB35" s="538"/>
      <c r="UBC35" s="539"/>
      <c r="UBD35" s="540"/>
      <c r="UBE35" s="541"/>
      <c r="UBF35" s="542"/>
      <c r="UBG35" s="543"/>
      <c r="UBH35" s="539"/>
      <c r="UBI35" s="537"/>
      <c r="UBJ35" s="537"/>
      <c r="UBK35" s="538"/>
      <c r="UBL35" s="539"/>
      <c r="UBM35" s="540"/>
      <c r="UBN35" s="541"/>
      <c r="UBO35" s="542"/>
      <c r="UBP35" s="543"/>
      <c r="UBQ35" s="539"/>
      <c r="UBR35" s="537"/>
      <c r="UBS35" s="537"/>
      <c r="UBT35" s="538"/>
      <c r="UBU35" s="539"/>
      <c r="UBV35" s="540"/>
      <c r="UBW35" s="541"/>
      <c r="UBX35" s="542"/>
      <c r="UBY35" s="543"/>
      <c r="UBZ35" s="539"/>
      <c r="UCA35" s="537"/>
      <c r="UCB35" s="537"/>
      <c r="UCC35" s="538"/>
      <c r="UCD35" s="539"/>
      <c r="UCE35" s="540"/>
      <c r="UCF35" s="541"/>
      <c r="UCG35" s="542"/>
      <c r="UCH35" s="543"/>
      <c r="UCI35" s="539"/>
      <c r="UCJ35" s="537"/>
      <c r="UCK35" s="537"/>
      <c r="UCL35" s="538"/>
      <c r="UCM35" s="539"/>
      <c r="UCN35" s="540"/>
      <c r="UCO35" s="541"/>
      <c r="UCP35" s="542"/>
      <c r="UCQ35" s="543"/>
      <c r="UCR35" s="539"/>
      <c r="UCS35" s="537"/>
      <c r="UCT35" s="537"/>
      <c r="UCU35" s="538"/>
      <c r="UCV35" s="539"/>
      <c r="UCW35" s="540"/>
      <c r="UCX35" s="541"/>
      <c r="UCY35" s="542"/>
      <c r="UCZ35" s="543"/>
      <c r="UDA35" s="539"/>
      <c r="UDB35" s="537"/>
      <c r="UDC35" s="537"/>
      <c r="UDD35" s="538"/>
      <c r="UDE35" s="539"/>
      <c r="UDF35" s="540"/>
      <c r="UDG35" s="541"/>
      <c r="UDH35" s="542"/>
      <c r="UDI35" s="543"/>
      <c r="UDJ35" s="539"/>
      <c r="UDK35" s="537"/>
      <c r="UDL35" s="537"/>
      <c r="UDM35" s="538"/>
      <c r="UDN35" s="539"/>
      <c r="UDO35" s="540"/>
      <c r="UDP35" s="541"/>
      <c r="UDQ35" s="542"/>
      <c r="UDR35" s="543"/>
      <c r="UDS35" s="539"/>
      <c r="UDT35" s="537"/>
      <c r="UDU35" s="537"/>
      <c r="UDV35" s="538"/>
      <c r="UDW35" s="539"/>
      <c r="UDX35" s="540"/>
      <c r="UDY35" s="541"/>
      <c r="UDZ35" s="542"/>
      <c r="UEA35" s="543"/>
      <c r="UEB35" s="539"/>
      <c r="UEC35" s="537"/>
      <c r="UED35" s="537"/>
      <c r="UEE35" s="538"/>
      <c r="UEF35" s="539"/>
      <c r="UEG35" s="540"/>
      <c r="UEH35" s="541"/>
      <c r="UEI35" s="542"/>
      <c r="UEJ35" s="543"/>
      <c r="UEK35" s="539"/>
      <c r="UEL35" s="537"/>
      <c r="UEM35" s="537"/>
      <c r="UEN35" s="538"/>
      <c r="UEO35" s="539"/>
      <c r="UEP35" s="540"/>
      <c r="UEQ35" s="541"/>
      <c r="UER35" s="542"/>
      <c r="UES35" s="543"/>
      <c r="UET35" s="539"/>
      <c r="UEU35" s="537"/>
      <c r="UEV35" s="537"/>
      <c r="UEW35" s="538"/>
      <c r="UEX35" s="539"/>
      <c r="UEY35" s="540"/>
      <c r="UEZ35" s="541"/>
      <c r="UFA35" s="542"/>
      <c r="UFB35" s="543"/>
      <c r="UFC35" s="539"/>
      <c r="UFD35" s="537"/>
      <c r="UFE35" s="537"/>
      <c r="UFF35" s="538"/>
      <c r="UFG35" s="539"/>
      <c r="UFH35" s="540"/>
      <c r="UFI35" s="541"/>
      <c r="UFJ35" s="542"/>
      <c r="UFK35" s="543"/>
      <c r="UFL35" s="539"/>
      <c r="UFM35" s="537"/>
      <c r="UFN35" s="537"/>
      <c r="UFO35" s="538"/>
      <c r="UFP35" s="539"/>
      <c r="UFQ35" s="540"/>
      <c r="UFR35" s="541"/>
      <c r="UFS35" s="542"/>
      <c r="UFT35" s="543"/>
      <c r="UFU35" s="539"/>
      <c r="UFV35" s="537"/>
      <c r="UFW35" s="537"/>
      <c r="UFX35" s="538"/>
      <c r="UFY35" s="539"/>
      <c r="UFZ35" s="540"/>
      <c r="UGA35" s="541"/>
      <c r="UGB35" s="542"/>
      <c r="UGC35" s="543"/>
      <c r="UGD35" s="539"/>
      <c r="UGE35" s="537"/>
      <c r="UGF35" s="537"/>
      <c r="UGG35" s="538"/>
      <c r="UGH35" s="539"/>
      <c r="UGI35" s="540"/>
      <c r="UGJ35" s="541"/>
      <c r="UGK35" s="542"/>
      <c r="UGL35" s="543"/>
      <c r="UGM35" s="539"/>
      <c r="UGN35" s="537"/>
      <c r="UGO35" s="537"/>
      <c r="UGP35" s="538"/>
      <c r="UGQ35" s="539"/>
      <c r="UGR35" s="540"/>
      <c r="UGS35" s="541"/>
      <c r="UGT35" s="542"/>
      <c r="UGU35" s="543"/>
      <c r="UGV35" s="539"/>
      <c r="UGW35" s="537"/>
      <c r="UGX35" s="537"/>
      <c r="UGY35" s="538"/>
      <c r="UGZ35" s="539"/>
      <c r="UHA35" s="540"/>
      <c r="UHB35" s="541"/>
      <c r="UHC35" s="542"/>
      <c r="UHD35" s="543"/>
      <c r="UHE35" s="539"/>
      <c r="UHF35" s="537"/>
      <c r="UHG35" s="537"/>
      <c r="UHH35" s="538"/>
      <c r="UHI35" s="539"/>
      <c r="UHJ35" s="540"/>
      <c r="UHK35" s="541"/>
      <c r="UHL35" s="542"/>
      <c r="UHM35" s="543"/>
      <c r="UHN35" s="539"/>
      <c r="UHO35" s="537"/>
      <c r="UHP35" s="537"/>
      <c r="UHQ35" s="538"/>
      <c r="UHR35" s="539"/>
      <c r="UHS35" s="540"/>
      <c r="UHT35" s="541"/>
      <c r="UHU35" s="542"/>
      <c r="UHV35" s="543"/>
      <c r="UHW35" s="539"/>
      <c r="UHX35" s="537"/>
      <c r="UHY35" s="537"/>
      <c r="UHZ35" s="538"/>
      <c r="UIA35" s="539"/>
      <c r="UIB35" s="540"/>
      <c r="UIC35" s="541"/>
      <c r="UID35" s="542"/>
      <c r="UIE35" s="543"/>
      <c r="UIF35" s="539"/>
      <c r="UIG35" s="537"/>
      <c r="UIH35" s="537"/>
      <c r="UII35" s="538"/>
      <c r="UIJ35" s="539"/>
      <c r="UIK35" s="540"/>
      <c r="UIL35" s="541"/>
      <c r="UIM35" s="542"/>
      <c r="UIN35" s="543"/>
      <c r="UIO35" s="539"/>
      <c r="UIP35" s="537"/>
      <c r="UIQ35" s="537"/>
      <c r="UIR35" s="538"/>
      <c r="UIS35" s="539"/>
      <c r="UIT35" s="540"/>
      <c r="UIU35" s="541"/>
      <c r="UIV35" s="542"/>
      <c r="UIW35" s="543"/>
      <c r="UIX35" s="539"/>
      <c r="UIY35" s="537"/>
      <c r="UIZ35" s="537"/>
      <c r="UJA35" s="538"/>
      <c r="UJB35" s="539"/>
      <c r="UJC35" s="540"/>
      <c r="UJD35" s="541"/>
      <c r="UJE35" s="542"/>
      <c r="UJF35" s="543"/>
      <c r="UJG35" s="539"/>
      <c r="UJH35" s="537"/>
      <c r="UJI35" s="537"/>
      <c r="UJJ35" s="538"/>
      <c r="UJK35" s="539"/>
      <c r="UJL35" s="540"/>
      <c r="UJM35" s="541"/>
      <c r="UJN35" s="542"/>
      <c r="UJO35" s="543"/>
      <c r="UJP35" s="539"/>
      <c r="UJQ35" s="537"/>
      <c r="UJR35" s="537"/>
      <c r="UJS35" s="538"/>
      <c r="UJT35" s="539"/>
      <c r="UJU35" s="540"/>
      <c r="UJV35" s="541"/>
      <c r="UJW35" s="542"/>
      <c r="UJX35" s="543"/>
      <c r="UJY35" s="539"/>
      <c r="UJZ35" s="537"/>
      <c r="UKA35" s="537"/>
      <c r="UKB35" s="538"/>
      <c r="UKC35" s="539"/>
      <c r="UKD35" s="540"/>
      <c r="UKE35" s="541"/>
      <c r="UKF35" s="542"/>
      <c r="UKG35" s="543"/>
      <c r="UKH35" s="539"/>
      <c r="UKI35" s="537"/>
      <c r="UKJ35" s="537"/>
      <c r="UKK35" s="538"/>
      <c r="UKL35" s="539"/>
      <c r="UKM35" s="540"/>
      <c r="UKN35" s="541"/>
      <c r="UKO35" s="542"/>
      <c r="UKP35" s="543"/>
      <c r="UKQ35" s="539"/>
      <c r="UKR35" s="537"/>
      <c r="UKS35" s="537"/>
      <c r="UKT35" s="538"/>
      <c r="UKU35" s="539"/>
      <c r="UKV35" s="540"/>
      <c r="UKW35" s="541"/>
      <c r="UKX35" s="542"/>
      <c r="UKY35" s="543"/>
      <c r="UKZ35" s="539"/>
      <c r="ULA35" s="537"/>
      <c r="ULB35" s="537"/>
      <c r="ULC35" s="538"/>
      <c r="ULD35" s="539"/>
      <c r="ULE35" s="540"/>
      <c r="ULF35" s="541"/>
      <c r="ULG35" s="542"/>
      <c r="ULH35" s="543"/>
      <c r="ULI35" s="539"/>
      <c r="ULJ35" s="537"/>
      <c r="ULK35" s="537"/>
      <c r="ULL35" s="538"/>
      <c r="ULM35" s="539"/>
      <c r="ULN35" s="540"/>
      <c r="ULO35" s="541"/>
      <c r="ULP35" s="542"/>
      <c r="ULQ35" s="543"/>
      <c r="ULR35" s="539"/>
      <c r="ULS35" s="537"/>
      <c r="ULT35" s="537"/>
      <c r="ULU35" s="538"/>
      <c r="ULV35" s="539"/>
      <c r="ULW35" s="540"/>
      <c r="ULX35" s="541"/>
      <c r="ULY35" s="542"/>
      <c r="ULZ35" s="543"/>
      <c r="UMA35" s="539"/>
      <c r="UMB35" s="537"/>
      <c r="UMC35" s="537"/>
      <c r="UMD35" s="538"/>
      <c r="UME35" s="539"/>
      <c r="UMF35" s="540"/>
      <c r="UMG35" s="541"/>
      <c r="UMH35" s="542"/>
      <c r="UMI35" s="543"/>
      <c r="UMJ35" s="539"/>
      <c r="UMK35" s="537"/>
      <c r="UML35" s="537"/>
      <c r="UMM35" s="538"/>
      <c r="UMN35" s="539"/>
      <c r="UMO35" s="540"/>
      <c r="UMP35" s="541"/>
      <c r="UMQ35" s="542"/>
      <c r="UMR35" s="543"/>
      <c r="UMS35" s="539"/>
      <c r="UMT35" s="537"/>
      <c r="UMU35" s="537"/>
      <c r="UMV35" s="538"/>
      <c r="UMW35" s="539"/>
      <c r="UMX35" s="540"/>
      <c r="UMY35" s="541"/>
      <c r="UMZ35" s="542"/>
      <c r="UNA35" s="543"/>
      <c r="UNB35" s="539"/>
      <c r="UNC35" s="537"/>
      <c r="UND35" s="537"/>
      <c r="UNE35" s="538"/>
      <c r="UNF35" s="539"/>
      <c r="UNG35" s="540"/>
      <c r="UNH35" s="541"/>
      <c r="UNI35" s="542"/>
      <c r="UNJ35" s="543"/>
      <c r="UNK35" s="539"/>
      <c r="UNL35" s="537"/>
      <c r="UNM35" s="537"/>
      <c r="UNN35" s="538"/>
      <c r="UNO35" s="539"/>
      <c r="UNP35" s="540"/>
      <c r="UNQ35" s="541"/>
      <c r="UNR35" s="542"/>
      <c r="UNS35" s="543"/>
      <c r="UNT35" s="539"/>
      <c r="UNU35" s="537"/>
      <c r="UNV35" s="537"/>
      <c r="UNW35" s="538"/>
      <c r="UNX35" s="539"/>
      <c r="UNY35" s="540"/>
      <c r="UNZ35" s="541"/>
      <c r="UOA35" s="542"/>
      <c r="UOB35" s="543"/>
      <c r="UOC35" s="539"/>
      <c r="UOD35" s="537"/>
      <c r="UOE35" s="537"/>
      <c r="UOF35" s="538"/>
      <c r="UOG35" s="539"/>
      <c r="UOH35" s="540"/>
      <c r="UOI35" s="541"/>
      <c r="UOJ35" s="542"/>
      <c r="UOK35" s="543"/>
      <c r="UOL35" s="539"/>
      <c r="UOM35" s="537"/>
      <c r="UON35" s="537"/>
      <c r="UOO35" s="538"/>
      <c r="UOP35" s="539"/>
      <c r="UOQ35" s="540"/>
      <c r="UOR35" s="541"/>
      <c r="UOS35" s="542"/>
      <c r="UOT35" s="543"/>
      <c r="UOU35" s="539"/>
      <c r="UOV35" s="537"/>
      <c r="UOW35" s="537"/>
      <c r="UOX35" s="538"/>
      <c r="UOY35" s="539"/>
      <c r="UOZ35" s="540"/>
      <c r="UPA35" s="541"/>
      <c r="UPB35" s="542"/>
      <c r="UPC35" s="543"/>
      <c r="UPD35" s="539"/>
      <c r="UPE35" s="537"/>
      <c r="UPF35" s="537"/>
      <c r="UPG35" s="538"/>
      <c r="UPH35" s="539"/>
      <c r="UPI35" s="540"/>
      <c r="UPJ35" s="541"/>
      <c r="UPK35" s="542"/>
      <c r="UPL35" s="543"/>
      <c r="UPM35" s="539"/>
      <c r="UPN35" s="537"/>
      <c r="UPO35" s="537"/>
      <c r="UPP35" s="538"/>
      <c r="UPQ35" s="539"/>
      <c r="UPR35" s="540"/>
      <c r="UPS35" s="541"/>
      <c r="UPT35" s="542"/>
      <c r="UPU35" s="543"/>
      <c r="UPV35" s="539"/>
      <c r="UPW35" s="537"/>
      <c r="UPX35" s="537"/>
      <c r="UPY35" s="538"/>
      <c r="UPZ35" s="539"/>
      <c r="UQA35" s="540"/>
      <c r="UQB35" s="541"/>
      <c r="UQC35" s="542"/>
      <c r="UQD35" s="543"/>
      <c r="UQE35" s="539"/>
      <c r="UQF35" s="537"/>
      <c r="UQG35" s="537"/>
      <c r="UQH35" s="538"/>
      <c r="UQI35" s="539"/>
      <c r="UQJ35" s="540"/>
      <c r="UQK35" s="541"/>
      <c r="UQL35" s="542"/>
      <c r="UQM35" s="543"/>
      <c r="UQN35" s="539"/>
      <c r="UQO35" s="537"/>
      <c r="UQP35" s="537"/>
      <c r="UQQ35" s="538"/>
      <c r="UQR35" s="539"/>
      <c r="UQS35" s="540"/>
      <c r="UQT35" s="541"/>
      <c r="UQU35" s="542"/>
      <c r="UQV35" s="543"/>
      <c r="UQW35" s="539"/>
      <c r="UQX35" s="537"/>
      <c r="UQY35" s="537"/>
      <c r="UQZ35" s="538"/>
      <c r="URA35" s="539"/>
      <c r="URB35" s="540"/>
      <c r="URC35" s="541"/>
      <c r="URD35" s="542"/>
      <c r="URE35" s="543"/>
      <c r="URF35" s="539"/>
      <c r="URG35" s="537"/>
      <c r="URH35" s="537"/>
      <c r="URI35" s="538"/>
      <c r="URJ35" s="539"/>
      <c r="URK35" s="540"/>
      <c r="URL35" s="541"/>
      <c r="URM35" s="542"/>
      <c r="URN35" s="543"/>
      <c r="URO35" s="539"/>
      <c r="URP35" s="537"/>
      <c r="URQ35" s="537"/>
      <c r="URR35" s="538"/>
      <c r="URS35" s="539"/>
      <c r="URT35" s="540"/>
      <c r="URU35" s="541"/>
      <c r="URV35" s="542"/>
      <c r="URW35" s="543"/>
      <c r="URX35" s="539"/>
      <c r="URY35" s="537"/>
      <c r="URZ35" s="537"/>
      <c r="USA35" s="538"/>
      <c r="USB35" s="539"/>
      <c r="USC35" s="540"/>
      <c r="USD35" s="541"/>
      <c r="USE35" s="542"/>
      <c r="USF35" s="543"/>
      <c r="USG35" s="539"/>
      <c r="USH35" s="537"/>
      <c r="USI35" s="537"/>
      <c r="USJ35" s="538"/>
      <c r="USK35" s="539"/>
      <c r="USL35" s="540"/>
      <c r="USM35" s="541"/>
      <c r="USN35" s="542"/>
      <c r="USO35" s="543"/>
      <c r="USP35" s="539"/>
      <c r="USQ35" s="537"/>
      <c r="USR35" s="537"/>
      <c r="USS35" s="538"/>
      <c r="UST35" s="539"/>
      <c r="USU35" s="540"/>
      <c r="USV35" s="541"/>
      <c r="USW35" s="542"/>
      <c r="USX35" s="543"/>
      <c r="USY35" s="539"/>
      <c r="USZ35" s="537"/>
      <c r="UTA35" s="537"/>
      <c r="UTB35" s="538"/>
      <c r="UTC35" s="539"/>
      <c r="UTD35" s="540"/>
      <c r="UTE35" s="541"/>
      <c r="UTF35" s="542"/>
      <c r="UTG35" s="543"/>
      <c r="UTH35" s="539"/>
      <c r="UTI35" s="537"/>
      <c r="UTJ35" s="537"/>
      <c r="UTK35" s="538"/>
      <c r="UTL35" s="539"/>
      <c r="UTM35" s="540"/>
      <c r="UTN35" s="541"/>
      <c r="UTO35" s="542"/>
      <c r="UTP35" s="543"/>
      <c r="UTQ35" s="539"/>
      <c r="UTR35" s="537"/>
      <c r="UTS35" s="537"/>
      <c r="UTT35" s="538"/>
      <c r="UTU35" s="539"/>
      <c r="UTV35" s="540"/>
      <c r="UTW35" s="541"/>
      <c r="UTX35" s="542"/>
      <c r="UTY35" s="543"/>
      <c r="UTZ35" s="539"/>
      <c r="UUA35" s="537"/>
      <c r="UUB35" s="537"/>
      <c r="UUC35" s="538"/>
      <c r="UUD35" s="539"/>
      <c r="UUE35" s="540"/>
      <c r="UUF35" s="541"/>
      <c r="UUG35" s="542"/>
      <c r="UUH35" s="543"/>
      <c r="UUI35" s="539"/>
      <c r="UUJ35" s="537"/>
      <c r="UUK35" s="537"/>
      <c r="UUL35" s="538"/>
      <c r="UUM35" s="539"/>
      <c r="UUN35" s="540"/>
      <c r="UUO35" s="541"/>
      <c r="UUP35" s="542"/>
      <c r="UUQ35" s="543"/>
      <c r="UUR35" s="539"/>
      <c r="UUS35" s="537"/>
      <c r="UUT35" s="537"/>
      <c r="UUU35" s="538"/>
      <c r="UUV35" s="539"/>
      <c r="UUW35" s="540"/>
      <c r="UUX35" s="541"/>
      <c r="UUY35" s="542"/>
      <c r="UUZ35" s="543"/>
      <c r="UVA35" s="539"/>
      <c r="UVB35" s="537"/>
      <c r="UVC35" s="537"/>
      <c r="UVD35" s="538"/>
      <c r="UVE35" s="539"/>
      <c r="UVF35" s="540"/>
      <c r="UVG35" s="541"/>
      <c r="UVH35" s="542"/>
      <c r="UVI35" s="543"/>
      <c r="UVJ35" s="539"/>
      <c r="UVK35" s="537"/>
      <c r="UVL35" s="537"/>
      <c r="UVM35" s="538"/>
      <c r="UVN35" s="539"/>
      <c r="UVO35" s="540"/>
      <c r="UVP35" s="541"/>
      <c r="UVQ35" s="542"/>
      <c r="UVR35" s="543"/>
      <c r="UVS35" s="539"/>
      <c r="UVT35" s="537"/>
      <c r="UVU35" s="537"/>
      <c r="UVV35" s="538"/>
      <c r="UVW35" s="539"/>
      <c r="UVX35" s="540"/>
      <c r="UVY35" s="541"/>
      <c r="UVZ35" s="542"/>
      <c r="UWA35" s="543"/>
      <c r="UWB35" s="539"/>
      <c r="UWC35" s="537"/>
      <c r="UWD35" s="537"/>
      <c r="UWE35" s="538"/>
      <c r="UWF35" s="539"/>
      <c r="UWG35" s="540"/>
      <c r="UWH35" s="541"/>
      <c r="UWI35" s="542"/>
      <c r="UWJ35" s="543"/>
      <c r="UWK35" s="539"/>
      <c r="UWL35" s="537"/>
      <c r="UWM35" s="537"/>
      <c r="UWN35" s="538"/>
      <c r="UWO35" s="539"/>
      <c r="UWP35" s="540"/>
      <c r="UWQ35" s="541"/>
      <c r="UWR35" s="542"/>
      <c r="UWS35" s="543"/>
      <c r="UWT35" s="539"/>
      <c r="UWU35" s="537"/>
      <c r="UWV35" s="537"/>
      <c r="UWW35" s="538"/>
      <c r="UWX35" s="539"/>
      <c r="UWY35" s="540"/>
      <c r="UWZ35" s="541"/>
      <c r="UXA35" s="542"/>
      <c r="UXB35" s="543"/>
      <c r="UXC35" s="539"/>
      <c r="UXD35" s="537"/>
      <c r="UXE35" s="537"/>
      <c r="UXF35" s="538"/>
      <c r="UXG35" s="539"/>
      <c r="UXH35" s="540"/>
      <c r="UXI35" s="541"/>
      <c r="UXJ35" s="542"/>
      <c r="UXK35" s="543"/>
      <c r="UXL35" s="539"/>
      <c r="UXM35" s="537"/>
      <c r="UXN35" s="537"/>
      <c r="UXO35" s="538"/>
      <c r="UXP35" s="539"/>
      <c r="UXQ35" s="540"/>
      <c r="UXR35" s="541"/>
      <c r="UXS35" s="542"/>
      <c r="UXT35" s="543"/>
      <c r="UXU35" s="539"/>
      <c r="UXV35" s="537"/>
      <c r="UXW35" s="537"/>
      <c r="UXX35" s="538"/>
      <c r="UXY35" s="539"/>
      <c r="UXZ35" s="540"/>
      <c r="UYA35" s="541"/>
      <c r="UYB35" s="542"/>
      <c r="UYC35" s="543"/>
      <c r="UYD35" s="539"/>
      <c r="UYE35" s="537"/>
      <c r="UYF35" s="537"/>
      <c r="UYG35" s="538"/>
      <c r="UYH35" s="539"/>
      <c r="UYI35" s="540"/>
      <c r="UYJ35" s="541"/>
      <c r="UYK35" s="542"/>
      <c r="UYL35" s="543"/>
      <c r="UYM35" s="539"/>
      <c r="UYN35" s="537"/>
      <c r="UYO35" s="537"/>
      <c r="UYP35" s="538"/>
      <c r="UYQ35" s="539"/>
      <c r="UYR35" s="540"/>
      <c r="UYS35" s="541"/>
      <c r="UYT35" s="542"/>
      <c r="UYU35" s="543"/>
      <c r="UYV35" s="539"/>
      <c r="UYW35" s="537"/>
      <c r="UYX35" s="537"/>
      <c r="UYY35" s="538"/>
      <c r="UYZ35" s="539"/>
      <c r="UZA35" s="540"/>
      <c r="UZB35" s="541"/>
      <c r="UZC35" s="542"/>
      <c r="UZD35" s="543"/>
      <c r="UZE35" s="539"/>
      <c r="UZF35" s="537"/>
      <c r="UZG35" s="537"/>
      <c r="UZH35" s="538"/>
      <c r="UZI35" s="539"/>
      <c r="UZJ35" s="540"/>
      <c r="UZK35" s="541"/>
      <c r="UZL35" s="542"/>
      <c r="UZM35" s="543"/>
      <c r="UZN35" s="539"/>
      <c r="UZO35" s="537"/>
      <c r="UZP35" s="537"/>
      <c r="UZQ35" s="538"/>
      <c r="UZR35" s="539"/>
      <c r="UZS35" s="540"/>
      <c r="UZT35" s="541"/>
      <c r="UZU35" s="542"/>
      <c r="UZV35" s="543"/>
      <c r="UZW35" s="539"/>
      <c r="UZX35" s="537"/>
      <c r="UZY35" s="537"/>
      <c r="UZZ35" s="538"/>
      <c r="VAA35" s="539"/>
      <c r="VAB35" s="540"/>
      <c r="VAC35" s="541"/>
      <c r="VAD35" s="542"/>
      <c r="VAE35" s="543"/>
      <c r="VAF35" s="539"/>
      <c r="VAG35" s="537"/>
      <c r="VAH35" s="537"/>
      <c r="VAI35" s="538"/>
      <c r="VAJ35" s="539"/>
      <c r="VAK35" s="540"/>
      <c r="VAL35" s="541"/>
      <c r="VAM35" s="542"/>
      <c r="VAN35" s="543"/>
      <c r="VAO35" s="539"/>
      <c r="VAP35" s="537"/>
      <c r="VAQ35" s="537"/>
      <c r="VAR35" s="538"/>
      <c r="VAS35" s="539"/>
      <c r="VAT35" s="540"/>
      <c r="VAU35" s="541"/>
      <c r="VAV35" s="542"/>
      <c r="VAW35" s="543"/>
      <c r="VAX35" s="539"/>
      <c r="VAY35" s="537"/>
      <c r="VAZ35" s="537"/>
      <c r="VBA35" s="538"/>
      <c r="VBB35" s="539"/>
      <c r="VBC35" s="540"/>
      <c r="VBD35" s="541"/>
      <c r="VBE35" s="542"/>
      <c r="VBF35" s="543"/>
      <c r="VBG35" s="539"/>
      <c r="VBH35" s="537"/>
      <c r="VBI35" s="537"/>
      <c r="VBJ35" s="538"/>
      <c r="VBK35" s="539"/>
      <c r="VBL35" s="540"/>
      <c r="VBM35" s="541"/>
      <c r="VBN35" s="542"/>
      <c r="VBO35" s="543"/>
      <c r="VBP35" s="539"/>
      <c r="VBQ35" s="537"/>
      <c r="VBR35" s="537"/>
      <c r="VBS35" s="538"/>
      <c r="VBT35" s="539"/>
      <c r="VBU35" s="540"/>
      <c r="VBV35" s="541"/>
      <c r="VBW35" s="542"/>
      <c r="VBX35" s="543"/>
      <c r="VBY35" s="539"/>
      <c r="VBZ35" s="537"/>
      <c r="VCA35" s="537"/>
      <c r="VCB35" s="538"/>
      <c r="VCC35" s="539"/>
      <c r="VCD35" s="540"/>
      <c r="VCE35" s="541"/>
      <c r="VCF35" s="542"/>
      <c r="VCG35" s="543"/>
      <c r="VCH35" s="539"/>
      <c r="VCI35" s="537"/>
      <c r="VCJ35" s="537"/>
      <c r="VCK35" s="538"/>
      <c r="VCL35" s="539"/>
      <c r="VCM35" s="540"/>
      <c r="VCN35" s="541"/>
      <c r="VCO35" s="542"/>
      <c r="VCP35" s="543"/>
      <c r="VCQ35" s="539"/>
      <c r="VCR35" s="537"/>
      <c r="VCS35" s="537"/>
      <c r="VCT35" s="538"/>
      <c r="VCU35" s="539"/>
      <c r="VCV35" s="540"/>
      <c r="VCW35" s="541"/>
      <c r="VCX35" s="542"/>
      <c r="VCY35" s="543"/>
      <c r="VCZ35" s="539"/>
      <c r="VDA35" s="537"/>
      <c r="VDB35" s="537"/>
      <c r="VDC35" s="538"/>
      <c r="VDD35" s="539"/>
      <c r="VDE35" s="540"/>
      <c r="VDF35" s="541"/>
      <c r="VDG35" s="542"/>
      <c r="VDH35" s="543"/>
      <c r="VDI35" s="539"/>
      <c r="VDJ35" s="537"/>
      <c r="VDK35" s="537"/>
      <c r="VDL35" s="538"/>
      <c r="VDM35" s="539"/>
      <c r="VDN35" s="540"/>
      <c r="VDO35" s="541"/>
      <c r="VDP35" s="542"/>
      <c r="VDQ35" s="543"/>
      <c r="VDR35" s="539"/>
      <c r="VDS35" s="537"/>
      <c r="VDT35" s="537"/>
      <c r="VDU35" s="538"/>
      <c r="VDV35" s="539"/>
      <c r="VDW35" s="540"/>
      <c r="VDX35" s="541"/>
      <c r="VDY35" s="542"/>
      <c r="VDZ35" s="543"/>
      <c r="VEA35" s="539"/>
      <c r="VEB35" s="537"/>
      <c r="VEC35" s="537"/>
      <c r="VED35" s="538"/>
      <c r="VEE35" s="539"/>
      <c r="VEF35" s="540"/>
      <c r="VEG35" s="541"/>
      <c r="VEH35" s="542"/>
      <c r="VEI35" s="543"/>
      <c r="VEJ35" s="539"/>
      <c r="VEK35" s="537"/>
      <c r="VEL35" s="537"/>
      <c r="VEM35" s="538"/>
      <c r="VEN35" s="539"/>
      <c r="VEO35" s="540"/>
      <c r="VEP35" s="541"/>
      <c r="VEQ35" s="542"/>
      <c r="VER35" s="543"/>
      <c r="VES35" s="539"/>
      <c r="VET35" s="537"/>
      <c r="VEU35" s="537"/>
      <c r="VEV35" s="538"/>
      <c r="VEW35" s="539"/>
      <c r="VEX35" s="540"/>
      <c r="VEY35" s="541"/>
      <c r="VEZ35" s="542"/>
      <c r="VFA35" s="543"/>
      <c r="VFB35" s="539"/>
      <c r="VFC35" s="537"/>
      <c r="VFD35" s="537"/>
      <c r="VFE35" s="538"/>
      <c r="VFF35" s="539"/>
      <c r="VFG35" s="540"/>
      <c r="VFH35" s="541"/>
      <c r="VFI35" s="542"/>
      <c r="VFJ35" s="543"/>
      <c r="VFK35" s="539"/>
      <c r="VFL35" s="537"/>
      <c r="VFM35" s="537"/>
      <c r="VFN35" s="538"/>
      <c r="VFO35" s="539"/>
      <c r="VFP35" s="540"/>
      <c r="VFQ35" s="541"/>
      <c r="VFR35" s="542"/>
      <c r="VFS35" s="543"/>
      <c r="VFT35" s="539"/>
      <c r="VFU35" s="537"/>
      <c r="VFV35" s="537"/>
      <c r="VFW35" s="538"/>
      <c r="VFX35" s="539"/>
      <c r="VFY35" s="540"/>
      <c r="VFZ35" s="541"/>
      <c r="VGA35" s="542"/>
      <c r="VGB35" s="543"/>
      <c r="VGC35" s="539"/>
      <c r="VGD35" s="537"/>
      <c r="VGE35" s="537"/>
      <c r="VGF35" s="538"/>
      <c r="VGG35" s="539"/>
      <c r="VGH35" s="540"/>
      <c r="VGI35" s="541"/>
      <c r="VGJ35" s="542"/>
      <c r="VGK35" s="543"/>
      <c r="VGL35" s="539"/>
      <c r="VGM35" s="537"/>
      <c r="VGN35" s="537"/>
      <c r="VGO35" s="538"/>
      <c r="VGP35" s="539"/>
      <c r="VGQ35" s="540"/>
      <c r="VGR35" s="541"/>
      <c r="VGS35" s="542"/>
      <c r="VGT35" s="543"/>
      <c r="VGU35" s="539"/>
      <c r="VGV35" s="537"/>
      <c r="VGW35" s="537"/>
      <c r="VGX35" s="538"/>
      <c r="VGY35" s="539"/>
      <c r="VGZ35" s="540"/>
      <c r="VHA35" s="541"/>
      <c r="VHB35" s="542"/>
      <c r="VHC35" s="543"/>
      <c r="VHD35" s="539"/>
      <c r="VHE35" s="537"/>
      <c r="VHF35" s="537"/>
      <c r="VHG35" s="538"/>
      <c r="VHH35" s="539"/>
      <c r="VHI35" s="540"/>
      <c r="VHJ35" s="541"/>
      <c r="VHK35" s="542"/>
      <c r="VHL35" s="543"/>
      <c r="VHM35" s="539"/>
      <c r="VHN35" s="537"/>
      <c r="VHO35" s="537"/>
      <c r="VHP35" s="538"/>
      <c r="VHQ35" s="539"/>
      <c r="VHR35" s="540"/>
      <c r="VHS35" s="541"/>
      <c r="VHT35" s="542"/>
      <c r="VHU35" s="543"/>
      <c r="VHV35" s="539"/>
      <c r="VHW35" s="537"/>
      <c r="VHX35" s="537"/>
      <c r="VHY35" s="538"/>
      <c r="VHZ35" s="539"/>
      <c r="VIA35" s="540"/>
      <c r="VIB35" s="541"/>
      <c r="VIC35" s="542"/>
      <c r="VID35" s="543"/>
      <c r="VIE35" s="539"/>
      <c r="VIF35" s="537"/>
      <c r="VIG35" s="537"/>
      <c r="VIH35" s="538"/>
      <c r="VII35" s="539"/>
      <c r="VIJ35" s="540"/>
      <c r="VIK35" s="541"/>
      <c r="VIL35" s="542"/>
      <c r="VIM35" s="543"/>
      <c r="VIN35" s="539"/>
      <c r="VIO35" s="537"/>
      <c r="VIP35" s="537"/>
      <c r="VIQ35" s="538"/>
      <c r="VIR35" s="539"/>
      <c r="VIS35" s="540"/>
      <c r="VIT35" s="541"/>
      <c r="VIU35" s="542"/>
      <c r="VIV35" s="543"/>
      <c r="VIW35" s="539"/>
      <c r="VIX35" s="537"/>
      <c r="VIY35" s="537"/>
      <c r="VIZ35" s="538"/>
      <c r="VJA35" s="539"/>
      <c r="VJB35" s="540"/>
      <c r="VJC35" s="541"/>
      <c r="VJD35" s="542"/>
      <c r="VJE35" s="543"/>
      <c r="VJF35" s="539"/>
      <c r="VJG35" s="537"/>
      <c r="VJH35" s="537"/>
      <c r="VJI35" s="538"/>
      <c r="VJJ35" s="539"/>
      <c r="VJK35" s="540"/>
      <c r="VJL35" s="541"/>
      <c r="VJM35" s="542"/>
      <c r="VJN35" s="543"/>
      <c r="VJO35" s="539"/>
      <c r="VJP35" s="537"/>
      <c r="VJQ35" s="537"/>
      <c r="VJR35" s="538"/>
      <c r="VJS35" s="539"/>
      <c r="VJT35" s="540"/>
      <c r="VJU35" s="541"/>
      <c r="VJV35" s="542"/>
      <c r="VJW35" s="543"/>
      <c r="VJX35" s="539"/>
      <c r="VJY35" s="537"/>
      <c r="VJZ35" s="537"/>
      <c r="VKA35" s="538"/>
      <c r="VKB35" s="539"/>
      <c r="VKC35" s="540"/>
      <c r="VKD35" s="541"/>
      <c r="VKE35" s="542"/>
      <c r="VKF35" s="543"/>
      <c r="VKG35" s="539"/>
      <c r="VKH35" s="537"/>
      <c r="VKI35" s="537"/>
      <c r="VKJ35" s="538"/>
      <c r="VKK35" s="539"/>
      <c r="VKL35" s="540"/>
      <c r="VKM35" s="541"/>
      <c r="VKN35" s="542"/>
      <c r="VKO35" s="543"/>
      <c r="VKP35" s="539"/>
      <c r="VKQ35" s="537"/>
      <c r="VKR35" s="537"/>
      <c r="VKS35" s="538"/>
      <c r="VKT35" s="539"/>
      <c r="VKU35" s="540"/>
      <c r="VKV35" s="541"/>
      <c r="VKW35" s="542"/>
      <c r="VKX35" s="543"/>
      <c r="VKY35" s="539"/>
      <c r="VKZ35" s="537"/>
      <c r="VLA35" s="537"/>
      <c r="VLB35" s="538"/>
      <c r="VLC35" s="539"/>
      <c r="VLD35" s="540"/>
      <c r="VLE35" s="541"/>
      <c r="VLF35" s="542"/>
      <c r="VLG35" s="543"/>
      <c r="VLH35" s="539"/>
      <c r="VLI35" s="537"/>
      <c r="VLJ35" s="537"/>
      <c r="VLK35" s="538"/>
      <c r="VLL35" s="539"/>
      <c r="VLM35" s="540"/>
      <c r="VLN35" s="541"/>
      <c r="VLO35" s="542"/>
      <c r="VLP35" s="543"/>
      <c r="VLQ35" s="539"/>
      <c r="VLR35" s="537"/>
      <c r="VLS35" s="537"/>
      <c r="VLT35" s="538"/>
      <c r="VLU35" s="539"/>
      <c r="VLV35" s="540"/>
      <c r="VLW35" s="541"/>
      <c r="VLX35" s="542"/>
      <c r="VLY35" s="543"/>
      <c r="VLZ35" s="539"/>
      <c r="VMA35" s="537"/>
      <c r="VMB35" s="537"/>
      <c r="VMC35" s="538"/>
      <c r="VMD35" s="539"/>
      <c r="VME35" s="540"/>
      <c r="VMF35" s="541"/>
      <c r="VMG35" s="542"/>
      <c r="VMH35" s="543"/>
      <c r="VMI35" s="539"/>
      <c r="VMJ35" s="537"/>
      <c r="VMK35" s="537"/>
      <c r="VML35" s="538"/>
      <c r="VMM35" s="539"/>
      <c r="VMN35" s="540"/>
      <c r="VMO35" s="541"/>
      <c r="VMP35" s="542"/>
      <c r="VMQ35" s="543"/>
      <c r="VMR35" s="539"/>
      <c r="VMS35" s="537"/>
      <c r="VMT35" s="537"/>
      <c r="VMU35" s="538"/>
      <c r="VMV35" s="539"/>
      <c r="VMW35" s="540"/>
      <c r="VMX35" s="541"/>
      <c r="VMY35" s="542"/>
      <c r="VMZ35" s="543"/>
      <c r="VNA35" s="539"/>
      <c r="VNB35" s="537"/>
      <c r="VNC35" s="537"/>
      <c r="VND35" s="538"/>
      <c r="VNE35" s="539"/>
      <c r="VNF35" s="540"/>
      <c r="VNG35" s="541"/>
      <c r="VNH35" s="542"/>
      <c r="VNI35" s="543"/>
      <c r="VNJ35" s="539"/>
      <c r="VNK35" s="537"/>
      <c r="VNL35" s="537"/>
      <c r="VNM35" s="538"/>
      <c r="VNN35" s="539"/>
      <c r="VNO35" s="540"/>
      <c r="VNP35" s="541"/>
      <c r="VNQ35" s="542"/>
      <c r="VNR35" s="543"/>
      <c r="VNS35" s="539"/>
      <c r="VNT35" s="537"/>
      <c r="VNU35" s="537"/>
      <c r="VNV35" s="538"/>
      <c r="VNW35" s="539"/>
      <c r="VNX35" s="540"/>
      <c r="VNY35" s="541"/>
      <c r="VNZ35" s="542"/>
      <c r="VOA35" s="543"/>
      <c r="VOB35" s="539"/>
      <c r="VOC35" s="537"/>
      <c r="VOD35" s="537"/>
      <c r="VOE35" s="538"/>
      <c r="VOF35" s="539"/>
      <c r="VOG35" s="540"/>
      <c r="VOH35" s="541"/>
      <c r="VOI35" s="542"/>
      <c r="VOJ35" s="543"/>
      <c r="VOK35" s="539"/>
      <c r="VOL35" s="537"/>
      <c r="VOM35" s="537"/>
      <c r="VON35" s="538"/>
      <c r="VOO35" s="539"/>
      <c r="VOP35" s="540"/>
      <c r="VOQ35" s="541"/>
      <c r="VOR35" s="542"/>
      <c r="VOS35" s="543"/>
      <c r="VOT35" s="539"/>
      <c r="VOU35" s="537"/>
      <c r="VOV35" s="537"/>
      <c r="VOW35" s="538"/>
      <c r="VOX35" s="539"/>
      <c r="VOY35" s="540"/>
      <c r="VOZ35" s="541"/>
      <c r="VPA35" s="542"/>
      <c r="VPB35" s="543"/>
      <c r="VPC35" s="539"/>
      <c r="VPD35" s="537"/>
      <c r="VPE35" s="537"/>
      <c r="VPF35" s="538"/>
      <c r="VPG35" s="539"/>
      <c r="VPH35" s="540"/>
      <c r="VPI35" s="541"/>
      <c r="VPJ35" s="542"/>
      <c r="VPK35" s="543"/>
      <c r="VPL35" s="539"/>
      <c r="VPM35" s="537"/>
      <c r="VPN35" s="537"/>
      <c r="VPO35" s="538"/>
      <c r="VPP35" s="539"/>
      <c r="VPQ35" s="540"/>
      <c r="VPR35" s="541"/>
      <c r="VPS35" s="542"/>
      <c r="VPT35" s="543"/>
      <c r="VPU35" s="539"/>
      <c r="VPV35" s="537"/>
      <c r="VPW35" s="537"/>
      <c r="VPX35" s="538"/>
      <c r="VPY35" s="539"/>
      <c r="VPZ35" s="540"/>
      <c r="VQA35" s="541"/>
      <c r="VQB35" s="542"/>
      <c r="VQC35" s="543"/>
      <c r="VQD35" s="539"/>
      <c r="VQE35" s="537"/>
      <c r="VQF35" s="537"/>
      <c r="VQG35" s="538"/>
      <c r="VQH35" s="539"/>
      <c r="VQI35" s="540"/>
      <c r="VQJ35" s="541"/>
      <c r="VQK35" s="542"/>
      <c r="VQL35" s="543"/>
      <c r="VQM35" s="539"/>
      <c r="VQN35" s="537"/>
      <c r="VQO35" s="537"/>
      <c r="VQP35" s="538"/>
      <c r="VQQ35" s="539"/>
      <c r="VQR35" s="540"/>
      <c r="VQS35" s="541"/>
      <c r="VQT35" s="542"/>
      <c r="VQU35" s="543"/>
      <c r="VQV35" s="539"/>
      <c r="VQW35" s="537"/>
      <c r="VQX35" s="537"/>
      <c r="VQY35" s="538"/>
      <c r="VQZ35" s="539"/>
      <c r="VRA35" s="540"/>
      <c r="VRB35" s="541"/>
      <c r="VRC35" s="542"/>
      <c r="VRD35" s="543"/>
      <c r="VRE35" s="539"/>
      <c r="VRF35" s="537"/>
      <c r="VRG35" s="537"/>
      <c r="VRH35" s="538"/>
      <c r="VRI35" s="539"/>
      <c r="VRJ35" s="540"/>
      <c r="VRK35" s="541"/>
      <c r="VRL35" s="542"/>
      <c r="VRM35" s="543"/>
      <c r="VRN35" s="539"/>
      <c r="VRO35" s="537"/>
      <c r="VRP35" s="537"/>
      <c r="VRQ35" s="538"/>
      <c r="VRR35" s="539"/>
      <c r="VRS35" s="540"/>
      <c r="VRT35" s="541"/>
      <c r="VRU35" s="542"/>
      <c r="VRV35" s="543"/>
      <c r="VRW35" s="539"/>
      <c r="VRX35" s="537"/>
      <c r="VRY35" s="537"/>
      <c r="VRZ35" s="538"/>
      <c r="VSA35" s="539"/>
      <c r="VSB35" s="540"/>
      <c r="VSC35" s="541"/>
      <c r="VSD35" s="542"/>
      <c r="VSE35" s="543"/>
      <c r="VSF35" s="539"/>
      <c r="VSG35" s="537"/>
      <c r="VSH35" s="537"/>
      <c r="VSI35" s="538"/>
      <c r="VSJ35" s="539"/>
      <c r="VSK35" s="540"/>
      <c r="VSL35" s="541"/>
      <c r="VSM35" s="542"/>
      <c r="VSN35" s="543"/>
      <c r="VSO35" s="539"/>
      <c r="VSP35" s="537"/>
      <c r="VSQ35" s="537"/>
      <c r="VSR35" s="538"/>
      <c r="VSS35" s="539"/>
      <c r="VST35" s="540"/>
      <c r="VSU35" s="541"/>
      <c r="VSV35" s="542"/>
      <c r="VSW35" s="543"/>
      <c r="VSX35" s="539"/>
      <c r="VSY35" s="537"/>
      <c r="VSZ35" s="537"/>
      <c r="VTA35" s="538"/>
      <c r="VTB35" s="539"/>
      <c r="VTC35" s="540"/>
      <c r="VTD35" s="541"/>
      <c r="VTE35" s="542"/>
      <c r="VTF35" s="543"/>
      <c r="VTG35" s="539"/>
      <c r="VTH35" s="537"/>
      <c r="VTI35" s="537"/>
      <c r="VTJ35" s="538"/>
      <c r="VTK35" s="539"/>
      <c r="VTL35" s="540"/>
      <c r="VTM35" s="541"/>
      <c r="VTN35" s="542"/>
      <c r="VTO35" s="543"/>
      <c r="VTP35" s="539"/>
      <c r="VTQ35" s="537"/>
      <c r="VTR35" s="537"/>
      <c r="VTS35" s="538"/>
      <c r="VTT35" s="539"/>
      <c r="VTU35" s="540"/>
      <c r="VTV35" s="541"/>
      <c r="VTW35" s="542"/>
      <c r="VTX35" s="543"/>
      <c r="VTY35" s="539"/>
      <c r="VTZ35" s="537"/>
      <c r="VUA35" s="537"/>
      <c r="VUB35" s="538"/>
      <c r="VUC35" s="539"/>
      <c r="VUD35" s="540"/>
      <c r="VUE35" s="541"/>
      <c r="VUF35" s="542"/>
      <c r="VUG35" s="543"/>
      <c r="VUH35" s="539"/>
      <c r="VUI35" s="537"/>
      <c r="VUJ35" s="537"/>
      <c r="VUK35" s="538"/>
      <c r="VUL35" s="539"/>
      <c r="VUM35" s="540"/>
      <c r="VUN35" s="541"/>
      <c r="VUO35" s="542"/>
      <c r="VUP35" s="543"/>
      <c r="VUQ35" s="539"/>
      <c r="VUR35" s="537"/>
      <c r="VUS35" s="537"/>
      <c r="VUT35" s="538"/>
      <c r="VUU35" s="539"/>
      <c r="VUV35" s="540"/>
      <c r="VUW35" s="541"/>
      <c r="VUX35" s="542"/>
      <c r="VUY35" s="543"/>
      <c r="VUZ35" s="539"/>
      <c r="VVA35" s="537"/>
      <c r="VVB35" s="537"/>
      <c r="VVC35" s="538"/>
      <c r="VVD35" s="539"/>
      <c r="VVE35" s="540"/>
      <c r="VVF35" s="541"/>
      <c r="VVG35" s="542"/>
      <c r="VVH35" s="543"/>
      <c r="VVI35" s="539"/>
      <c r="VVJ35" s="537"/>
      <c r="VVK35" s="537"/>
      <c r="VVL35" s="538"/>
      <c r="VVM35" s="539"/>
      <c r="VVN35" s="540"/>
      <c r="VVO35" s="541"/>
      <c r="VVP35" s="542"/>
      <c r="VVQ35" s="543"/>
      <c r="VVR35" s="539"/>
      <c r="VVS35" s="537"/>
      <c r="VVT35" s="537"/>
      <c r="VVU35" s="538"/>
      <c r="VVV35" s="539"/>
      <c r="VVW35" s="540"/>
      <c r="VVX35" s="541"/>
      <c r="VVY35" s="542"/>
      <c r="VVZ35" s="543"/>
      <c r="VWA35" s="539"/>
      <c r="VWB35" s="537"/>
      <c r="VWC35" s="537"/>
      <c r="VWD35" s="538"/>
      <c r="VWE35" s="539"/>
      <c r="VWF35" s="540"/>
      <c r="VWG35" s="541"/>
      <c r="VWH35" s="542"/>
      <c r="VWI35" s="543"/>
      <c r="VWJ35" s="539"/>
      <c r="VWK35" s="537"/>
      <c r="VWL35" s="537"/>
      <c r="VWM35" s="538"/>
      <c r="VWN35" s="539"/>
      <c r="VWO35" s="540"/>
      <c r="VWP35" s="541"/>
      <c r="VWQ35" s="542"/>
      <c r="VWR35" s="543"/>
      <c r="VWS35" s="539"/>
      <c r="VWT35" s="537"/>
      <c r="VWU35" s="537"/>
      <c r="VWV35" s="538"/>
      <c r="VWW35" s="539"/>
      <c r="VWX35" s="540"/>
      <c r="VWY35" s="541"/>
      <c r="VWZ35" s="542"/>
      <c r="VXA35" s="543"/>
      <c r="VXB35" s="539"/>
      <c r="VXC35" s="537"/>
      <c r="VXD35" s="537"/>
      <c r="VXE35" s="538"/>
      <c r="VXF35" s="539"/>
      <c r="VXG35" s="540"/>
      <c r="VXH35" s="541"/>
      <c r="VXI35" s="542"/>
      <c r="VXJ35" s="543"/>
      <c r="VXK35" s="539"/>
      <c r="VXL35" s="537"/>
      <c r="VXM35" s="537"/>
      <c r="VXN35" s="538"/>
      <c r="VXO35" s="539"/>
      <c r="VXP35" s="540"/>
      <c r="VXQ35" s="541"/>
      <c r="VXR35" s="542"/>
      <c r="VXS35" s="543"/>
      <c r="VXT35" s="539"/>
      <c r="VXU35" s="537"/>
      <c r="VXV35" s="537"/>
      <c r="VXW35" s="538"/>
      <c r="VXX35" s="539"/>
      <c r="VXY35" s="540"/>
      <c r="VXZ35" s="541"/>
      <c r="VYA35" s="542"/>
      <c r="VYB35" s="543"/>
      <c r="VYC35" s="539"/>
      <c r="VYD35" s="537"/>
      <c r="VYE35" s="537"/>
      <c r="VYF35" s="538"/>
      <c r="VYG35" s="539"/>
      <c r="VYH35" s="540"/>
      <c r="VYI35" s="541"/>
      <c r="VYJ35" s="542"/>
      <c r="VYK35" s="543"/>
      <c r="VYL35" s="539"/>
      <c r="VYM35" s="537"/>
      <c r="VYN35" s="537"/>
      <c r="VYO35" s="538"/>
      <c r="VYP35" s="539"/>
      <c r="VYQ35" s="540"/>
      <c r="VYR35" s="541"/>
      <c r="VYS35" s="542"/>
      <c r="VYT35" s="543"/>
      <c r="VYU35" s="539"/>
      <c r="VYV35" s="537"/>
      <c r="VYW35" s="537"/>
      <c r="VYX35" s="538"/>
      <c r="VYY35" s="539"/>
      <c r="VYZ35" s="540"/>
      <c r="VZA35" s="541"/>
      <c r="VZB35" s="542"/>
      <c r="VZC35" s="543"/>
      <c r="VZD35" s="539"/>
      <c r="VZE35" s="537"/>
      <c r="VZF35" s="537"/>
      <c r="VZG35" s="538"/>
      <c r="VZH35" s="539"/>
      <c r="VZI35" s="540"/>
      <c r="VZJ35" s="541"/>
      <c r="VZK35" s="542"/>
      <c r="VZL35" s="543"/>
      <c r="VZM35" s="539"/>
      <c r="VZN35" s="537"/>
      <c r="VZO35" s="537"/>
      <c r="VZP35" s="538"/>
      <c r="VZQ35" s="539"/>
      <c r="VZR35" s="540"/>
      <c r="VZS35" s="541"/>
      <c r="VZT35" s="542"/>
      <c r="VZU35" s="543"/>
      <c r="VZV35" s="539"/>
      <c r="VZW35" s="537"/>
      <c r="VZX35" s="537"/>
      <c r="VZY35" s="538"/>
      <c r="VZZ35" s="539"/>
      <c r="WAA35" s="540"/>
      <c r="WAB35" s="541"/>
      <c r="WAC35" s="542"/>
      <c r="WAD35" s="543"/>
      <c r="WAE35" s="539"/>
      <c r="WAF35" s="537"/>
      <c r="WAG35" s="537"/>
      <c r="WAH35" s="538"/>
      <c r="WAI35" s="539"/>
      <c r="WAJ35" s="540"/>
      <c r="WAK35" s="541"/>
      <c r="WAL35" s="542"/>
      <c r="WAM35" s="543"/>
      <c r="WAN35" s="539"/>
      <c r="WAO35" s="537"/>
      <c r="WAP35" s="537"/>
      <c r="WAQ35" s="538"/>
      <c r="WAR35" s="539"/>
      <c r="WAS35" s="540"/>
      <c r="WAT35" s="541"/>
      <c r="WAU35" s="542"/>
      <c r="WAV35" s="543"/>
      <c r="WAW35" s="539"/>
      <c r="WAX35" s="537"/>
      <c r="WAY35" s="537"/>
      <c r="WAZ35" s="538"/>
      <c r="WBA35" s="539"/>
      <c r="WBB35" s="540"/>
      <c r="WBC35" s="541"/>
      <c r="WBD35" s="542"/>
      <c r="WBE35" s="543"/>
      <c r="WBF35" s="539"/>
      <c r="WBG35" s="537"/>
      <c r="WBH35" s="537"/>
      <c r="WBI35" s="538"/>
      <c r="WBJ35" s="539"/>
      <c r="WBK35" s="540"/>
      <c r="WBL35" s="541"/>
      <c r="WBM35" s="542"/>
      <c r="WBN35" s="543"/>
      <c r="WBO35" s="539"/>
      <c r="WBP35" s="537"/>
      <c r="WBQ35" s="537"/>
      <c r="WBR35" s="538"/>
      <c r="WBS35" s="539"/>
      <c r="WBT35" s="540"/>
      <c r="WBU35" s="541"/>
      <c r="WBV35" s="542"/>
      <c r="WBW35" s="543"/>
      <c r="WBX35" s="539"/>
      <c r="WBY35" s="537"/>
      <c r="WBZ35" s="537"/>
      <c r="WCA35" s="538"/>
      <c r="WCB35" s="539"/>
      <c r="WCC35" s="540"/>
      <c r="WCD35" s="541"/>
      <c r="WCE35" s="542"/>
      <c r="WCF35" s="543"/>
      <c r="WCG35" s="539"/>
      <c r="WCH35" s="537"/>
      <c r="WCI35" s="537"/>
      <c r="WCJ35" s="538"/>
      <c r="WCK35" s="539"/>
      <c r="WCL35" s="540"/>
      <c r="WCM35" s="541"/>
      <c r="WCN35" s="542"/>
      <c r="WCO35" s="543"/>
      <c r="WCP35" s="539"/>
      <c r="WCQ35" s="537"/>
      <c r="WCR35" s="537"/>
      <c r="WCS35" s="538"/>
      <c r="WCT35" s="539"/>
      <c r="WCU35" s="540"/>
      <c r="WCV35" s="541"/>
      <c r="WCW35" s="542"/>
      <c r="WCX35" s="543"/>
      <c r="WCY35" s="539"/>
      <c r="WCZ35" s="537"/>
      <c r="WDA35" s="537"/>
      <c r="WDB35" s="538"/>
      <c r="WDC35" s="539"/>
      <c r="WDD35" s="540"/>
      <c r="WDE35" s="541"/>
      <c r="WDF35" s="542"/>
      <c r="WDG35" s="543"/>
      <c r="WDH35" s="539"/>
      <c r="WDI35" s="537"/>
      <c r="WDJ35" s="537"/>
      <c r="WDK35" s="538"/>
      <c r="WDL35" s="539"/>
      <c r="WDM35" s="540"/>
      <c r="WDN35" s="541"/>
      <c r="WDO35" s="542"/>
      <c r="WDP35" s="543"/>
      <c r="WDQ35" s="539"/>
      <c r="WDR35" s="537"/>
      <c r="WDS35" s="537"/>
      <c r="WDT35" s="538"/>
      <c r="WDU35" s="539"/>
      <c r="WDV35" s="540"/>
      <c r="WDW35" s="541"/>
      <c r="WDX35" s="542"/>
      <c r="WDY35" s="543"/>
      <c r="WDZ35" s="539"/>
      <c r="WEA35" s="537"/>
      <c r="WEB35" s="537"/>
      <c r="WEC35" s="538"/>
      <c r="WED35" s="539"/>
      <c r="WEE35" s="540"/>
      <c r="WEF35" s="541"/>
      <c r="WEG35" s="542"/>
      <c r="WEH35" s="543"/>
      <c r="WEI35" s="539"/>
      <c r="WEJ35" s="537"/>
      <c r="WEK35" s="537"/>
      <c r="WEL35" s="538"/>
      <c r="WEM35" s="539"/>
      <c r="WEN35" s="540"/>
      <c r="WEO35" s="541"/>
      <c r="WEP35" s="542"/>
      <c r="WEQ35" s="543"/>
      <c r="WER35" s="539"/>
      <c r="WES35" s="537"/>
      <c r="WET35" s="537"/>
      <c r="WEU35" s="538"/>
      <c r="WEV35" s="539"/>
      <c r="WEW35" s="540"/>
      <c r="WEX35" s="541"/>
      <c r="WEY35" s="542"/>
      <c r="WEZ35" s="543"/>
      <c r="WFA35" s="539"/>
      <c r="WFB35" s="537"/>
      <c r="WFC35" s="537"/>
      <c r="WFD35" s="538"/>
      <c r="WFE35" s="539"/>
      <c r="WFF35" s="540"/>
      <c r="WFG35" s="541"/>
      <c r="WFH35" s="542"/>
      <c r="WFI35" s="543"/>
      <c r="WFJ35" s="539"/>
      <c r="WFK35" s="537"/>
      <c r="WFL35" s="537"/>
      <c r="WFM35" s="538"/>
      <c r="WFN35" s="539"/>
      <c r="WFO35" s="540"/>
      <c r="WFP35" s="541"/>
      <c r="WFQ35" s="542"/>
      <c r="WFR35" s="543"/>
      <c r="WFS35" s="539"/>
      <c r="WFT35" s="537"/>
      <c r="WFU35" s="537"/>
      <c r="WFV35" s="538"/>
      <c r="WFW35" s="539"/>
      <c r="WFX35" s="540"/>
      <c r="WFY35" s="541"/>
      <c r="WFZ35" s="542"/>
      <c r="WGA35" s="543"/>
      <c r="WGB35" s="539"/>
      <c r="WGC35" s="537"/>
      <c r="WGD35" s="537"/>
      <c r="WGE35" s="538"/>
      <c r="WGF35" s="539"/>
      <c r="WGG35" s="540"/>
      <c r="WGH35" s="541"/>
      <c r="WGI35" s="542"/>
      <c r="WGJ35" s="543"/>
      <c r="WGK35" s="539"/>
      <c r="WGL35" s="537"/>
      <c r="WGM35" s="537"/>
      <c r="WGN35" s="538"/>
      <c r="WGO35" s="539"/>
      <c r="WGP35" s="540"/>
      <c r="WGQ35" s="541"/>
      <c r="WGR35" s="542"/>
      <c r="WGS35" s="543"/>
      <c r="WGT35" s="539"/>
      <c r="WGU35" s="537"/>
      <c r="WGV35" s="537"/>
      <c r="WGW35" s="538"/>
      <c r="WGX35" s="539"/>
      <c r="WGY35" s="540"/>
      <c r="WGZ35" s="541"/>
      <c r="WHA35" s="542"/>
      <c r="WHB35" s="543"/>
      <c r="WHC35" s="539"/>
      <c r="WHD35" s="537"/>
      <c r="WHE35" s="537"/>
      <c r="WHF35" s="538"/>
      <c r="WHG35" s="539"/>
      <c r="WHH35" s="540"/>
      <c r="WHI35" s="541"/>
      <c r="WHJ35" s="542"/>
      <c r="WHK35" s="543"/>
      <c r="WHL35" s="539"/>
      <c r="WHM35" s="537"/>
      <c r="WHN35" s="537"/>
      <c r="WHO35" s="538"/>
      <c r="WHP35" s="539"/>
      <c r="WHQ35" s="540"/>
      <c r="WHR35" s="541"/>
      <c r="WHS35" s="542"/>
      <c r="WHT35" s="543"/>
      <c r="WHU35" s="539"/>
      <c r="WHV35" s="537"/>
      <c r="WHW35" s="537"/>
      <c r="WHX35" s="538"/>
      <c r="WHY35" s="539"/>
      <c r="WHZ35" s="540"/>
      <c r="WIA35" s="541"/>
      <c r="WIB35" s="542"/>
      <c r="WIC35" s="543"/>
      <c r="WID35" s="539"/>
      <c r="WIE35" s="537"/>
      <c r="WIF35" s="537"/>
      <c r="WIG35" s="538"/>
      <c r="WIH35" s="539"/>
      <c r="WII35" s="540"/>
      <c r="WIJ35" s="541"/>
      <c r="WIK35" s="542"/>
      <c r="WIL35" s="543"/>
      <c r="WIM35" s="539"/>
      <c r="WIN35" s="537"/>
      <c r="WIO35" s="537"/>
      <c r="WIP35" s="538"/>
      <c r="WIQ35" s="539"/>
      <c r="WIR35" s="540"/>
      <c r="WIS35" s="541"/>
      <c r="WIT35" s="542"/>
      <c r="WIU35" s="543"/>
      <c r="WIV35" s="539"/>
      <c r="WIW35" s="537"/>
      <c r="WIX35" s="537"/>
      <c r="WIY35" s="538"/>
      <c r="WIZ35" s="539"/>
      <c r="WJA35" s="540"/>
      <c r="WJB35" s="541"/>
      <c r="WJC35" s="542"/>
      <c r="WJD35" s="543"/>
      <c r="WJE35" s="539"/>
      <c r="WJF35" s="537"/>
      <c r="WJG35" s="537"/>
      <c r="WJH35" s="538"/>
      <c r="WJI35" s="539"/>
      <c r="WJJ35" s="540"/>
      <c r="WJK35" s="541"/>
      <c r="WJL35" s="542"/>
      <c r="WJM35" s="543"/>
      <c r="WJN35" s="539"/>
      <c r="WJO35" s="537"/>
      <c r="WJP35" s="537"/>
      <c r="WJQ35" s="538"/>
      <c r="WJR35" s="539"/>
      <c r="WJS35" s="540"/>
      <c r="WJT35" s="541"/>
      <c r="WJU35" s="542"/>
      <c r="WJV35" s="543"/>
      <c r="WJW35" s="539"/>
      <c r="WJX35" s="537"/>
      <c r="WJY35" s="537"/>
      <c r="WJZ35" s="538"/>
      <c r="WKA35" s="539"/>
      <c r="WKB35" s="540"/>
      <c r="WKC35" s="541"/>
      <c r="WKD35" s="542"/>
      <c r="WKE35" s="543"/>
      <c r="WKF35" s="539"/>
      <c r="WKG35" s="537"/>
      <c r="WKH35" s="537"/>
      <c r="WKI35" s="538"/>
      <c r="WKJ35" s="539"/>
      <c r="WKK35" s="540"/>
      <c r="WKL35" s="541"/>
      <c r="WKM35" s="542"/>
      <c r="WKN35" s="543"/>
      <c r="WKO35" s="539"/>
      <c r="WKP35" s="537"/>
      <c r="WKQ35" s="537"/>
      <c r="WKR35" s="538"/>
      <c r="WKS35" s="539"/>
      <c r="WKT35" s="540"/>
      <c r="WKU35" s="541"/>
      <c r="WKV35" s="542"/>
      <c r="WKW35" s="543"/>
      <c r="WKX35" s="539"/>
      <c r="WKY35" s="537"/>
      <c r="WKZ35" s="537"/>
      <c r="WLA35" s="538"/>
      <c r="WLB35" s="539"/>
      <c r="WLC35" s="540"/>
      <c r="WLD35" s="541"/>
      <c r="WLE35" s="542"/>
      <c r="WLF35" s="543"/>
      <c r="WLG35" s="539"/>
      <c r="WLH35" s="537"/>
      <c r="WLI35" s="537"/>
      <c r="WLJ35" s="538"/>
      <c r="WLK35" s="539"/>
      <c r="WLL35" s="540"/>
      <c r="WLM35" s="541"/>
      <c r="WLN35" s="542"/>
      <c r="WLO35" s="543"/>
      <c r="WLP35" s="539"/>
      <c r="WLQ35" s="537"/>
      <c r="WLR35" s="537"/>
      <c r="WLS35" s="538"/>
      <c r="WLT35" s="539"/>
      <c r="WLU35" s="540"/>
      <c r="WLV35" s="541"/>
      <c r="WLW35" s="542"/>
      <c r="WLX35" s="543"/>
      <c r="WLY35" s="539"/>
      <c r="WLZ35" s="537"/>
      <c r="WMA35" s="537"/>
      <c r="WMB35" s="538"/>
      <c r="WMC35" s="539"/>
      <c r="WMD35" s="540"/>
      <c r="WME35" s="541"/>
      <c r="WMF35" s="542"/>
      <c r="WMG35" s="543"/>
      <c r="WMH35" s="539"/>
      <c r="WMI35" s="537"/>
      <c r="WMJ35" s="537"/>
      <c r="WMK35" s="538"/>
      <c r="WML35" s="539"/>
      <c r="WMM35" s="540"/>
      <c r="WMN35" s="541"/>
      <c r="WMO35" s="542"/>
      <c r="WMP35" s="543"/>
      <c r="WMQ35" s="539"/>
      <c r="WMR35" s="537"/>
      <c r="WMS35" s="537"/>
      <c r="WMT35" s="538"/>
      <c r="WMU35" s="539"/>
      <c r="WMV35" s="540"/>
      <c r="WMW35" s="541"/>
      <c r="WMX35" s="542"/>
      <c r="WMY35" s="543"/>
      <c r="WMZ35" s="539"/>
      <c r="WNA35" s="537"/>
      <c r="WNB35" s="537"/>
      <c r="WNC35" s="538"/>
      <c r="WND35" s="539"/>
      <c r="WNE35" s="540"/>
      <c r="WNF35" s="541"/>
      <c r="WNG35" s="542"/>
      <c r="WNH35" s="543"/>
      <c r="WNI35" s="539"/>
      <c r="WNJ35" s="537"/>
      <c r="WNK35" s="537"/>
      <c r="WNL35" s="538"/>
      <c r="WNM35" s="539"/>
      <c r="WNN35" s="540"/>
      <c r="WNO35" s="541"/>
      <c r="WNP35" s="542"/>
      <c r="WNQ35" s="543"/>
      <c r="WNR35" s="539"/>
      <c r="WNS35" s="537"/>
      <c r="WNT35" s="537"/>
      <c r="WNU35" s="538"/>
      <c r="WNV35" s="539"/>
      <c r="WNW35" s="540"/>
      <c r="WNX35" s="541"/>
      <c r="WNY35" s="542"/>
      <c r="WNZ35" s="543"/>
      <c r="WOA35" s="539"/>
      <c r="WOB35" s="537"/>
      <c r="WOC35" s="537"/>
      <c r="WOD35" s="538"/>
      <c r="WOE35" s="539"/>
      <c r="WOF35" s="540"/>
      <c r="WOG35" s="541"/>
      <c r="WOH35" s="542"/>
      <c r="WOI35" s="543"/>
      <c r="WOJ35" s="539"/>
      <c r="WOK35" s="537"/>
      <c r="WOL35" s="537"/>
      <c r="WOM35" s="538"/>
      <c r="WON35" s="539"/>
      <c r="WOO35" s="540"/>
      <c r="WOP35" s="541"/>
      <c r="WOQ35" s="542"/>
      <c r="WOR35" s="543"/>
      <c r="WOS35" s="539"/>
      <c r="WOT35" s="537"/>
      <c r="WOU35" s="537"/>
      <c r="WOV35" s="538"/>
      <c r="WOW35" s="539"/>
      <c r="WOX35" s="540"/>
      <c r="WOY35" s="541"/>
      <c r="WOZ35" s="542"/>
      <c r="WPA35" s="543"/>
      <c r="WPB35" s="539"/>
      <c r="WPC35" s="537"/>
      <c r="WPD35" s="537"/>
      <c r="WPE35" s="538"/>
      <c r="WPF35" s="539"/>
      <c r="WPG35" s="540"/>
      <c r="WPH35" s="541"/>
      <c r="WPI35" s="542"/>
      <c r="WPJ35" s="543"/>
      <c r="WPK35" s="539"/>
      <c r="WPL35" s="537"/>
      <c r="WPM35" s="537"/>
      <c r="WPN35" s="538"/>
      <c r="WPO35" s="539"/>
      <c r="WPP35" s="540"/>
      <c r="WPQ35" s="541"/>
      <c r="WPR35" s="542"/>
      <c r="WPS35" s="543"/>
      <c r="WPT35" s="539"/>
      <c r="WPU35" s="537"/>
      <c r="WPV35" s="537"/>
      <c r="WPW35" s="538"/>
      <c r="WPX35" s="539"/>
      <c r="WPY35" s="540"/>
      <c r="WPZ35" s="541"/>
      <c r="WQA35" s="542"/>
      <c r="WQB35" s="543"/>
      <c r="WQC35" s="539"/>
      <c r="WQD35" s="537"/>
      <c r="WQE35" s="537"/>
      <c r="WQF35" s="538"/>
      <c r="WQG35" s="539"/>
      <c r="WQH35" s="540"/>
      <c r="WQI35" s="541"/>
      <c r="WQJ35" s="542"/>
      <c r="WQK35" s="543"/>
      <c r="WQL35" s="539"/>
      <c r="WQM35" s="537"/>
      <c r="WQN35" s="537"/>
      <c r="WQO35" s="538"/>
      <c r="WQP35" s="539"/>
      <c r="WQQ35" s="540"/>
      <c r="WQR35" s="541"/>
      <c r="WQS35" s="542"/>
      <c r="WQT35" s="543"/>
      <c r="WQU35" s="539"/>
      <c r="WQV35" s="537"/>
      <c r="WQW35" s="537"/>
      <c r="WQX35" s="538"/>
      <c r="WQY35" s="539"/>
      <c r="WQZ35" s="540"/>
      <c r="WRA35" s="541"/>
      <c r="WRB35" s="542"/>
      <c r="WRC35" s="543"/>
      <c r="WRD35" s="539"/>
      <c r="WRE35" s="537"/>
      <c r="WRF35" s="537"/>
      <c r="WRG35" s="538"/>
      <c r="WRH35" s="539"/>
      <c r="WRI35" s="540"/>
      <c r="WRJ35" s="541"/>
      <c r="WRK35" s="542"/>
      <c r="WRL35" s="543"/>
      <c r="WRM35" s="539"/>
      <c r="WRN35" s="537"/>
      <c r="WRO35" s="537"/>
      <c r="WRP35" s="538"/>
      <c r="WRQ35" s="539"/>
      <c r="WRR35" s="540"/>
      <c r="WRS35" s="541"/>
      <c r="WRT35" s="542"/>
      <c r="WRU35" s="543"/>
      <c r="WRV35" s="539"/>
      <c r="WRW35" s="537"/>
      <c r="WRX35" s="537"/>
      <c r="WRY35" s="538"/>
      <c r="WRZ35" s="539"/>
      <c r="WSA35" s="540"/>
      <c r="WSB35" s="541"/>
      <c r="WSC35" s="542"/>
      <c r="WSD35" s="543"/>
      <c r="WSE35" s="539"/>
      <c r="WSF35" s="537"/>
      <c r="WSG35" s="537"/>
      <c r="WSH35" s="538"/>
      <c r="WSI35" s="539"/>
      <c r="WSJ35" s="540"/>
      <c r="WSK35" s="541"/>
      <c r="WSL35" s="542"/>
      <c r="WSM35" s="543"/>
      <c r="WSN35" s="539"/>
      <c r="WSO35" s="537"/>
      <c r="WSP35" s="537"/>
      <c r="WSQ35" s="538"/>
      <c r="WSR35" s="539"/>
      <c r="WSS35" s="540"/>
      <c r="WST35" s="541"/>
      <c r="WSU35" s="542"/>
      <c r="WSV35" s="543"/>
      <c r="WSW35" s="539"/>
      <c r="WSX35" s="537"/>
      <c r="WSY35" s="537"/>
      <c r="WSZ35" s="538"/>
      <c r="WTA35" s="539"/>
      <c r="WTB35" s="540"/>
      <c r="WTC35" s="541"/>
      <c r="WTD35" s="542"/>
      <c r="WTE35" s="543"/>
      <c r="WTF35" s="539"/>
      <c r="WTG35" s="537"/>
      <c r="WTH35" s="537"/>
      <c r="WTI35" s="538"/>
      <c r="WTJ35" s="539"/>
      <c r="WTK35" s="540"/>
      <c r="WTL35" s="541"/>
      <c r="WTM35" s="542"/>
      <c r="WTN35" s="543"/>
      <c r="WTO35" s="539"/>
      <c r="WTP35" s="537"/>
      <c r="WTQ35" s="537"/>
      <c r="WTR35" s="538"/>
      <c r="WTS35" s="539"/>
      <c r="WTT35" s="540"/>
      <c r="WTU35" s="541"/>
      <c r="WTV35" s="542"/>
      <c r="WTW35" s="543"/>
      <c r="WTX35" s="539"/>
      <c r="WTY35" s="537"/>
      <c r="WTZ35" s="537"/>
      <c r="WUA35" s="538"/>
      <c r="WUB35" s="539"/>
      <c r="WUC35" s="540"/>
      <c r="WUD35" s="541"/>
      <c r="WUE35" s="542"/>
      <c r="WUF35" s="543"/>
      <c r="WUG35" s="539"/>
      <c r="WUH35" s="537"/>
      <c r="WUI35" s="537"/>
      <c r="WUJ35" s="538"/>
      <c r="WUK35" s="539"/>
      <c r="WUL35" s="540"/>
      <c r="WUM35" s="541"/>
      <c r="WUN35" s="542"/>
      <c r="WUO35" s="543"/>
      <c r="WUP35" s="539"/>
      <c r="WUQ35" s="537"/>
      <c r="WUR35" s="537"/>
      <c r="WUS35" s="538"/>
      <c r="WUT35" s="539"/>
      <c r="WUU35" s="540"/>
      <c r="WUV35" s="541"/>
      <c r="WUW35" s="542"/>
      <c r="WUX35" s="543"/>
      <c r="WUY35" s="539"/>
      <c r="WUZ35" s="537"/>
      <c r="WVA35" s="537"/>
      <c r="WVB35" s="538"/>
      <c r="WVC35" s="539"/>
      <c r="WVD35" s="540"/>
      <c r="WVE35" s="541"/>
      <c r="WVF35" s="542"/>
      <c r="WVG35" s="543"/>
      <c r="WVH35" s="539"/>
      <c r="WVI35" s="537"/>
      <c r="WVJ35" s="537"/>
      <c r="WVK35" s="538"/>
      <c r="WVL35" s="539"/>
      <c r="WVM35" s="540"/>
      <c r="WVN35" s="541"/>
      <c r="WVO35" s="542"/>
      <c r="WVP35" s="543"/>
      <c r="WVQ35" s="539"/>
      <c r="WVR35" s="537"/>
      <c r="WVS35" s="537"/>
      <c r="WVT35" s="538"/>
      <c r="WVU35" s="539"/>
      <c r="WVV35" s="540"/>
      <c r="WVW35" s="541"/>
      <c r="WVX35" s="542"/>
      <c r="WVY35" s="543"/>
      <c r="WVZ35" s="539"/>
      <c r="WWA35" s="537"/>
      <c r="WWB35" s="537"/>
      <c r="WWC35" s="538"/>
      <c r="WWD35" s="539"/>
      <c r="WWE35" s="540"/>
      <c r="WWF35" s="541"/>
      <c r="WWG35" s="542"/>
      <c r="WWH35" s="543"/>
      <c r="WWI35" s="539"/>
      <c r="WWJ35" s="537"/>
      <c r="WWK35" s="537"/>
      <c r="WWL35" s="538"/>
      <c r="WWM35" s="539"/>
      <c r="WWN35" s="540"/>
      <c r="WWO35" s="541"/>
      <c r="WWP35" s="542"/>
      <c r="WWQ35" s="543"/>
      <c r="WWR35" s="539"/>
      <c r="WWS35" s="537"/>
      <c r="WWT35" s="537"/>
      <c r="WWU35" s="538"/>
      <c r="WWV35" s="539"/>
      <c r="WWW35" s="540"/>
      <c r="WWX35" s="541"/>
      <c r="WWY35" s="542"/>
      <c r="WWZ35" s="543"/>
      <c r="WXA35" s="539"/>
      <c r="WXB35" s="537"/>
      <c r="WXC35" s="537"/>
      <c r="WXD35" s="538"/>
      <c r="WXE35" s="539"/>
      <c r="WXF35" s="540"/>
      <c r="WXG35" s="541"/>
      <c r="WXH35" s="542"/>
      <c r="WXI35" s="543"/>
      <c r="WXJ35" s="539"/>
      <c r="WXK35" s="537"/>
      <c r="WXL35" s="537"/>
      <c r="WXM35" s="538"/>
      <c r="WXN35" s="539"/>
      <c r="WXO35" s="540"/>
      <c r="WXP35" s="541"/>
      <c r="WXQ35" s="542"/>
      <c r="WXR35" s="543"/>
      <c r="WXS35" s="539"/>
      <c r="WXT35" s="537"/>
      <c r="WXU35" s="537"/>
      <c r="WXV35" s="538"/>
      <c r="WXW35" s="539"/>
      <c r="WXX35" s="540"/>
      <c r="WXY35" s="541"/>
      <c r="WXZ35" s="542"/>
      <c r="WYA35" s="543"/>
      <c r="WYB35" s="539"/>
      <c r="WYC35" s="537"/>
      <c r="WYD35" s="537"/>
      <c r="WYE35" s="538"/>
      <c r="WYF35" s="539"/>
      <c r="WYG35" s="540"/>
      <c r="WYH35" s="541"/>
      <c r="WYI35" s="542"/>
      <c r="WYJ35" s="543"/>
      <c r="WYK35" s="539"/>
      <c r="WYL35" s="537"/>
      <c r="WYM35" s="537"/>
      <c r="WYN35" s="538"/>
      <c r="WYO35" s="539"/>
      <c r="WYP35" s="540"/>
      <c r="WYQ35" s="541"/>
      <c r="WYR35" s="542"/>
      <c r="WYS35" s="543"/>
      <c r="WYT35" s="539"/>
      <c r="WYU35" s="537"/>
      <c r="WYV35" s="537"/>
      <c r="WYW35" s="538"/>
      <c r="WYX35" s="539"/>
      <c r="WYY35" s="540"/>
      <c r="WYZ35" s="541"/>
      <c r="WZA35" s="542"/>
      <c r="WZB35" s="543"/>
      <c r="WZC35" s="539"/>
      <c r="WZD35" s="537"/>
      <c r="WZE35" s="537"/>
      <c r="WZF35" s="538"/>
      <c r="WZG35" s="539"/>
      <c r="WZH35" s="540"/>
      <c r="WZI35" s="541"/>
      <c r="WZJ35" s="542"/>
      <c r="WZK35" s="543"/>
      <c r="WZL35" s="539"/>
      <c r="WZM35" s="537"/>
      <c r="WZN35" s="537"/>
      <c r="WZO35" s="538"/>
      <c r="WZP35" s="539"/>
      <c r="WZQ35" s="540"/>
      <c r="WZR35" s="541"/>
      <c r="WZS35" s="542"/>
      <c r="WZT35" s="543"/>
      <c r="WZU35" s="539"/>
      <c r="WZV35" s="537"/>
      <c r="WZW35" s="537"/>
      <c r="WZX35" s="538"/>
      <c r="WZY35" s="539"/>
      <c r="WZZ35" s="540"/>
      <c r="XAA35" s="541"/>
      <c r="XAB35" s="542"/>
      <c r="XAC35" s="543"/>
      <c r="XAD35" s="539"/>
      <c r="XAE35" s="537"/>
      <c r="XAF35" s="537"/>
      <c r="XAG35" s="538"/>
      <c r="XAH35" s="539"/>
      <c r="XAI35" s="540"/>
      <c r="XAJ35" s="541"/>
      <c r="XAK35" s="542"/>
      <c r="XAL35" s="543"/>
      <c r="XAM35" s="539"/>
      <c r="XAN35" s="537"/>
      <c r="XAO35" s="537"/>
      <c r="XAP35" s="538"/>
      <c r="XAQ35" s="539"/>
      <c r="XAR35" s="540"/>
      <c r="XAS35" s="541"/>
      <c r="XAT35" s="542"/>
      <c r="XAU35" s="543"/>
      <c r="XAV35" s="539"/>
      <c r="XAW35" s="537"/>
      <c r="XAX35" s="537"/>
      <c r="XAY35" s="538"/>
      <c r="XAZ35" s="539"/>
      <c r="XBA35" s="540"/>
      <c r="XBB35" s="541"/>
      <c r="XBC35" s="542"/>
      <c r="XBD35" s="543"/>
      <c r="XBE35" s="539"/>
      <c r="XBF35" s="537"/>
      <c r="XBG35" s="537"/>
      <c r="XBH35" s="538"/>
      <c r="XBI35" s="539"/>
      <c r="XBJ35" s="540"/>
      <c r="XBK35" s="541"/>
      <c r="XBL35" s="542"/>
      <c r="XBM35" s="543"/>
      <c r="XBN35" s="539"/>
      <c r="XBO35" s="537"/>
      <c r="XBP35" s="537"/>
      <c r="XBQ35" s="538"/>
      <c r="XBR35" s="539"/>
      <c r="XBS35" s="540"/>
      <c r="XBT35" s="541"/>
      <c r="XBU35" s="542"/>
      <c r="XBV35" s="543"/>
      <c r="XBW35" s="539"/>
      <c r="XBX35" s="537"/>
      <c r="XBY35" s="537"/>
      <c r="XBZ35" s="538"/>
      <c r="XCA35" s="539"/>
      <c r="XCB35" s="540"/>
      <c r="XCC35" s="541"/>
      <c r="XCD35" s="542"/>
      <c r="XCE35" s="543"/>
      <c r="XCF35" s="539"/>
      <c r="XCG35" s="537"/>
      <c r="XCH35" s="537"/>
      <c r="XCI35" s="538"/>
      <c r="XCJ35" s="539"/>
      <c r="XCK35" s="540"/>
      <c r="XCL35" s="541"/>
      <c r="XCM35" s="542"/>
      <c r="XCN35" s="543"/>
      <c r="XCO35" s="539"/>
      <c r="XCP35" s="537"/>
      <c r="XCQ35" s="537"/>
      <c r="XCR35" s="538"/>
      <c r="XCS35" s="539"/>
      <c r="XCT35" s="540"/>
      <c r="XCU35" s="541"/>
      <c r="XCV35" s="542"/>
      <c r="XCW35" s="543"/>
      <c r="XCX35" s="539"/>
      <c r="XCY35" s="537"/>
      <c r="XCZ35" s="537"/>
      <c r="XDA35" s="538"/>
      <c r="XDB35" s="539"/>
      <c r="XDC35" s="540"/>
      <c r="XDD35" s="541"/>
      <c r="XDE35" s="542"/>
      <c r="XDF35" s="543"/>
      <c r="XDG35" s="539"/>
      <c r="XDH35" s="537"/>
      <c r="XDI35" s="537"/>
      <c r="XDJ35" s="538"/>
      <c r="XDK35" s="539"/>
      <c r="XDL35" s="540"/>
      <c r="XDM35" s="541"/>
      <c r="XDN35" s="542"/>
      <c r="XDO35" s="543"/>
      <c r="XDP35" s="539"/>
      <c r="XDQ35" s="537"/>
      <c r="XDR35" s="537"/>
      <c r="XDS35" s="538"/>
      <c r="XDT35" s="539"/>
      <c r="XDU35" s="540"/>
      <c r="XDV35" s="541"/>
      <c r="XDW35" s="542"/>
      <c r="XDX35" s="543"/>
      <c r="XDY35" s="539"/>
      <c r="XDZ35" s="537"/>
      <c r="XEA35" s="537"/>
      <c r="XEB35" s="538"/>
      <c r="XEC35" s="539"/>
      <c r="XED35" s="540"/>
      <c r="XEE35" s="541"/>
      <c r="XEF35" s="542"/>
      <c r="XEG35" s="543"/>
      <c r="XEH35" s="539"/>
      <c r="XEI35" s="537"/>
      <c r="XEJ35" s="537"/>
      <c r="XEK35" s="538"/>
      <c r="XEL35" s="539"/>
      <c r="XEM35" s="540"/>
      <c r="XEN35" s="541"/>
      <c r="XEO35" s="542"/>
      <c r="XEP35" s="543"/>
      <c r="XEQ35" s="539"/>
      <c r="XER35" s="537"/>
      <c r="XES35" s="537"/>
      <c r="XET35" s="538"/>
      <c r="XEU35" s="539"/>
      <c r="XEV35" s="540"/>
      <c r="XEW35" s="541"/>
      <c r="XEX35" s="542"/>
      <c r="XEY35" s="543"/>
      <c r="XEZ35" s="539"/>
      <c r="XFA35" s="537"/>
      <c r="XFB35" s="537"/>
      <c r="XFC35" s="538"/>
      <c r="XFD35" s="539"/>
    </row>
    <row r="36" spans="1:16384" s="526" customFormat="1" ht="12" x14ac:dyDescent="0.2">
      <c r="A36" s="175"/>
      <c r="B36" s="523" t="s">
        <v>8934</v>
      </c>
      <c r="C36" s="209"/>
      <c r="D36" s="524" t="s">
        <v>9227</v>
      </c>
      <c r="E36" s="209"/>
      <c r="F36" s="209"/>
      <c r="G36" s="209"/>
      <c r="H36" s="525"/>
      <c r="I36" s="385"/>
    </row>
    <row r="37" spans="1:16384" s="526" customFormat="1" ht="12" x14ac:dyDescent="0.2">
      <c r="A37" s="175"/>
      <c r="B37" s="523" t="s">
        <v>8934</v>
      </c>
      <c r="C37" s="209"/>
      <c r="D37" s="524" t="s">
        <v>9228</v>
      </c>
      <c r="E37" s="209"/>
      <c r="F37" s="209"/>
      <c r="G37" s="209"/>
      <c r="H37" s="525"/>
      <c r="I37" s="385"/>
    </row>
    <row r="38" spans="1:16384" s="46" customFormat="1" ht="24.95" customHeight="1" x14ac:dyDescent="0.25">
      <c r="A38" s="278">
        <v>15</v>
      </c>
      <c r="B38" s="278" t="s">
        <v>979</v>
      </c>
      <c r="C38" s="382"/>
      <c r="D38" s="280" t="s">
        <v>9246</v>
      </c>
      <c r="E38" s="281" t="s">
        <v>744</v>
      </c>
      <c r="F38" s="282">
        <v>1</v>
      </c>
      <c r="G38" s="67"/>
      <c r="H38" s="254">
        <f t="shared" ref="H38:H39" si="7">ROUND(G38*F38,2)</f>
        <v>0</v>
      </c>
      <c r="I38" s="280"/>
    </row>
    <row r="39" spans="1:16384" ht="24.95" customHeight="1" x14ac:dyDescent="0.2">
      <c r="A39" s="167">
        <v>16</v>
      </c>
      <c r="B39" s="167" t="s">
        <v>1145</v>
      </c>
      <c r="C39" s="168"/>
      <c r="D39" s="169" t="s">
        <v>9247</v>
      </c>
      <c r="E39" s="170" t="s">
        <v>744</v>
      </c>
      <c r="F39" s="171">
        <v>1</v>
      </c>
      <c r="G39" s="117"/>
      <c r="H39" s="172">
        <f t="shared" si="7"/>
        <v>0</v>
      </c>
      <c r="I39" s="169"/>
    </row>
    <row r="40" spans="1:16384" s="526" customFormat="1" ht="12" x14ac:dyDescent="0.2">
      <c r="A40" s="175"/>
      <c r="B40" s="523" t="s">
        <v>8934</v>
      </c>
      <c r="C40" s="209"/>
      <c r="D40" s="524" t="s">
        <v>9227</v>
      </c>
      <c r="E40" s="209"/>
      <c r="F40" s="209"/>
      <c r="G40" s="209"/>
      <c r="H40" s="525"/>
      <c r="I40" s="385"/>
    </row>
    <row r="41" spans="1:16384" s="526" customFormat="1" ht="12" x14ac:dyDescent="0.2">
      <c r="A41" s="175"/>
      <c r="B41" s="523" t="s">
        <v>8934</v>
      </c>
      <c r="C41" s="209"/>
      <c r="D41" s="524" t="s">
        <v>9228</v>
      </c>
      <c r="E41" s="209"/>
      <c r="F41" s="209"/>
      <c r="G41" s="209"/>
      <c r="H41" s="525"/>
      <c r="I41" s="385"/>
    </row>
    <row r="42" spans="1:16384" s="46" customFormat="1" ht="24.95" customHeight="1" x14ac:dyDescent="0.25">
      <c r="A42" s="278">
        <v>17</v>
      </c>
      <c r="B42" s="278" t="s">
        <v>979</v>
      </c>
      <c r="C42" s="382"/>
      <c r="D42" s="280" t="s">
        <v>9248</v>
      </c>
      <c r="E42" s="281" t="s">
        <v>744</v>
      </c>
      <c r="F42" s="282">
        <v>1</v>
      </c>
      <c r="G42" s="67"/>
      <c r="H42" s="254">
        <f t="shared" ref="H42:H43" si="8">ROUND(G42*F42,2)</f>
        <v>0</v>
      </c>
      <c r="I42" s="280"/>
    </row>
    <row r="43" spans="1:16384" ht="24.95" customHeight="1" x14ac:dyDescent="0.2">
      <c r="A43" s="167">
        <v>18</v>
      </c>
      <c r="B43" s="167" t="s">
        <v>1145</v>
      </c>
      <c r="C43" s="168"/>
      <c r="D43" s="169" t="s">
        <v>9249</v>
      </c>
      <c r="E43" s="170" t="s">
        <v>744</v>
      </c>
      <c r="F43" s="171">
        <v>1</v>
      </c>
      <c r="G43" s="117"/>
      <c r="H43" s="172">
        <f t="shared" si="8"/>
        <v>0</v>
      </c>
      <c r="I43" s="169"/>
    </row>
    <row r="44" spans="1:16384" s="526" customFormat="1" ht="12" x14ac:dyDescent="0.2">
      <c r="A44" s="175"/>
      <c r="B44" s="523" t="s">
        <v>8934</v>
      </c>
      <c r="C44" s="209"/>
      <c r="D44" s="524" t="s">
        <v>9227</v>
      </c>
      <c r="E44" s="209"/>
      <c r="F44" s="209"/>
      <c r="G44" s="209"/>
      <c r="H44" s="525"/>
      <c r="I44" s="385"/>
    </row>
    <row r="45" spans="1:16384" s="526" customFormat="1" ht="12" x14ac:dyDescent="0.2">
      <c r="A45" s="175"/>
      <c r="B45" s="523" t="s">
        <v>8934</v>
      </c>
      <c r="C45" s="209"/>
      <c r="D45" s="524" t="s">
        <v>9228</v>
      </c>
      <c r="E45" s="209"/>
      <c r="F45" s="209"/>
      <c r="G45" s="209"/>
      <c r="H45" s="525"/>
      <c r="I45" s="385"/>
    </row>
    <row r="46" spans="1:16384" s="46" customFormat="1" ht="24.95" customHeight="1" x14ac:dyDescent="0.25">
      <c r="A46" s="278">
        <v>19</v>
      </c>
      <c r="B46" s="278" t="s">
        <v>979</v>
      </c>
      <c r="C46" s="382"/>
      <c r="D46" s="280" t="s">
        <v>9250</v>
      </c>
      <c r="E46" s="281" t="s">
        <v>744</v>
      </c>
      <c r="F46" s="282">
        <v>1</v>
      </c>
      <c r="G46" s="67"/>
      <c r="H46" s="254">
        <f t="shared" ref="H46:H47" si="9">ROUND(G46*F46,2)</f>
        <v>0</v>
      </c>
      <c r="I46" s="280"/>
    </row>
    <row r="47" spans="1:16384" ht="24.95" customHeight="1" x14ac:dyDescent="0.2">
      <c r="A47" s="167">
        <v>20</v>
      </c>
      <c r="B47" s="167" t="s">
        <v>1145</v>
      </c>
      <c r="C47" s="168"/>
      <c r="D47" s="169" t="s">
        <v>9251</v>
      </c>
      <c r="E47" s="170" t="s">
        <v>744</v>
      </c>
      <c r="F47" s="171">
        <v>1</v>
      </c>
      <c r="G47" s="117"/>
      <c r="H47" s="172">
        <f t="shared" si="9"/>
        <v>0</v>
      </c>
      <c r="I47" s="169"/>
    </row>
    <row r="48" spans="1:16384" s="526" customFormat="1" ht="12" x14ac:dyDescent="0.2">
      <c r="A48" s="175"/>
      <c r="B48" s="523" t="s">
        <v>8934</v>
      </c>
      <c r="C48" s="209"/>
      <c r="D48" s="524" t="s">
        <v>9227</v>
      </c>
      <c r="E48" s="209"/>
      <c r="F48" s="209"/>
      <c r="G48" s="209"/>
      <c r="H48" s="525"/>
      <c r="I48" s="385"/>
    </row>
    <row r="49" spans="1:9" s="526" customFormat="1" ht="12" x14ac:dyDescent="0.2">
      <c r="A49" s="175"/>
      <c r="B49" s="523" t="s">
        <v>8934</v>
      </c>
      <c r="C49" s="209"/>
      <c r="D49" s="524" t="s">
        <v>9228</v>
      </c>
      <c r="E49" s="209"/>
      <c r="F49" s="209"/>
      <c r="G49" s="209"/>
      <c r="H49" s="525"/>
      <c r="I49" s="385"/>
    </row>
    <row r="50" spans="1:9" s="46" customFormat="1" ht="24.95" customHeight="1" x14ac:dyDescent="0.25">
      <c r="A50" s="278">
        <v>21</v>
      </c>
      <c r="B50" s="278" t="s">
        <v>979</v>
      </c>
      <c r="C50" s="382"/>
      <c r="D50" s="280" t="s">
        <v>9252</v>
      </c>
      <c r="E50" s="281" t="s">
        <v>744</v>
      </c>
      <c r="F50" s="282">
        <v>1</v>
      </c>
      <c r="G50" s="67"/>
      <c r="H50" s="254">
        <f t="shared" ref="H50:H51" si="10">ROUND(G50*F50,2)</f>
        <v>0</v>
      </c>
      <c r="I50" s="280"/>
    </row>
    <row r="51" spans="1:9" ht="24.95" customHeight="1" x14ac:dyDescent="0.2">
      <c r="A51" s="167">
        <v>22</v>
      </c>
      <c r="B51" s="167" t="s">
        <v>1145</v>
      </c>
      <c r="C51" s="168"/>
      <c r="D51" s="169" t="s">
        <v>9253</v>
      </c>
      <c r="E51" s="170" t="s">
        <v>744</v>
      </c>
      <c r="F51" s="171">
        <v>1</v>
      </c>
      <c r="G51" s="117"/>
      <c r="H51" s="172">
        <f t="shared" si="10"/>
        <v>0</v>
      </c>
      <c r="I51" s="169"/>
    </row>
    <row r="52" spans="1:9" s="526" customFormat="1" ht="12" x14ac:dyDescent="0.2">
      <c r="A52" s="175"/>
      <c r="B52" s="523" t="s">
        <v>8934</v>
      </c>
      <c r="C52" s="209"/>
      <c r="D52" s="524" t="s">
        <v>9227</v>
      </c>
      <c r="E52" s="209"/>
      <c r="F52" s="209"/>
      <c r="G52" s="209"/>
      <c r="H52" s="525"/>
      <c r="I52" s="385"/>
    </row>
    <row r="53" spans="1:9" s="526" customFormat="1" ht="12" x14ac:dyDescent="0.2">
      <c r="A53" s="175"/>
      <c r="B53" s="523" t="s">
        <v>8934</v>
      </c>
      <c r="C53" s="209"/>
      <c r="D53" s="524" t="s">
        <v>9228</v>
      </c>
      <c r="E53" s="209"/>
      <c r="F53" s="209"/>
      <c r="G53" s="209"/>
      <c r="H53" s="525"/>
      <c r="I53" s="385"/>
    </row>
    <row r="54" spans="1:9" s="46" customFormat="1" ht="24.95" customHeight="1" x14ac:dyDescent="0.25">
      <c r="A54" s="278">
        <v>23</v>
      </c>
      <c r="B54" s="278" t="s">
        <v>979</v>
      </c>
      <c r="C54" s="382"/>
      <c r="D54" s="280" t="s">
        <v>9254</v>
      </c>
      <c r="E54" s="281" t="s">
        <v>744</v>
      </c>
      <c r="F54" s="282">
        <v>1</v>
      </c>
      <c r="G54" s="67"/>
      <c r="H54" s="254">
        <f t="shared" ref="H54:H55" si="11">ROUND(G54*F54,2)</f>
        <v>0</v>
      </c>
      <c r="I54" s="280"/>
    </row>
    <row r="55" spans="1:9" ht="24.95" customHeight="1" x14ac:dyDescent="0.2">
      <c r="A55" s="167">
        <v>24</v>
      </c>
      <c r="B55" s="167" t="s">
        <v>1145</v>
      </c>
      <c r="C55" s="168"/>
      <c r="D55" s="169" t="s">
        <v>9255</v>
      </c>
      <c r="E55" s="170" t="s">
        <v>744</v>
      </c>
      <c r="F55" s="171">
        <v>1</v>
      </c>
      <c r="G55" s="117"/>
      <c r="H55" s="172">
        <f t="shared" si="11"/>
        <v>0</v>
      </c>
      <c r="I55" s="169"/>
    </row>
    <row r="56" spans="1:9" s="526" customFormat="1" ht="12" x14ac:dyDescent="0.2">
      <c r="A56" s="175"/>
      <c r="B56" s="523" t="s">
        <v>8934</v>
      </c>
      <c r="C56" s="209"/>
      <c r="D56" s="524" t="s">
        <v>9227</v>
      </c>
      <c r="E56" s="209"/>
      <c r="F56" s="209"/>
      <c r="G56" s="209"/>
      <c r="H56" s="525"/>
      <c r="I56" s="385"/>
    </row>
    <row r="57" spans="1:9" s="526" customFormat="1" ht="12" x14ac:dyDescent="0.2">
      <c r="A57" s="175"/>
      <c r="B57" s="523" t="s">
        <v>8934</v>
      </c>
      <c r="C57" s="209"/>
      <c r="D57" s="524" t="s">
        <v>9228</v>
      </c>
      <c r="E57" s="209"/>
      <c r="F57" s="209"/>
      <c r="G57" s="209"/>
      <c r="H57" s="525"/>
      <c r="I57" s="385"/>
    </row>
    <row r="58" spans="1:9" s="46" customFormat="1" ht="24.95" customHeight="1" x14ac:dyDescent="0.25">
      <c r="A58" s="278">
        <v>25</v>
      </c>
      <c r="B58" s="278" t="s">
        <v>979</v>
      </c>
      <c r="C58" s="382"/>
      <c r="D58" s="280" t="s">
        <v>9258</v>
      </c>
      <c r="E58" s="281" t="s">
        <v>125</v>
      </c>
      <c r="F58" s="282">
        <v>18</v>
      </c>
      <c r="G58" s="67"/>
      <c r="H58" s="254">
        <f t="shared" ref="H58:H59" si="12">ROUND(G58*F58,2)</f>
        <v>0</v>
      </c>
      <c r="I58" s="280"/>
    </row>
    <row r="59" spans="1:9" ht="24.95" customHeight="1" x14ac:dyDescent="0.2">
      <c r="A59" s="167">
        <v>26</v>
      </c>
      <c r="B59" s="167" t="s">
        <v>1145</v>
      </c>
      <c r="C59" s="168"/>
      <c r="D59" s="169" t="s">
        <v>9259</v>
      </c>
      <c r="E59" s="170" t="s">
        <v>125</v>
      </c>
      <c r="F59" s="171">
        <v>18</v>
      </c>
      <c r="G59" s="117"/>
      <c r="H59" s="172">
        <f t="shared" si="12"/>
        <v>0</v>
      </c>
      <c r="I59" s="169"/>
    </row>
    <row r="60" spans="1:9" s="526" customFormat="1" ht="12" x14ac:dyDescent="0.2">
      <c r="A60" s="175"/>
      <c r="B60" s="523" t="s">
        <v>8934</v>
      </c>
      <c r="C60" s="209"/>
      <c r="D60" s="524" t="s">
        <v>9227</v>
      </c>
      <c r="E60" s="209"/>
      <c r="F60" s="209"/>
      <c r="G60" s="209"/>
      <c r="H60" s="525"/>
      <c r="I60" s="385"/>
    </row>
    <row r="61" spans="1:9" s="526" customFormat="1" ht="12" x14ac:dyDescent="0.2">
      <c r="A61" s="175"/>
      <c r="B61" s="523" t="s">
        <v>8934</v>
      </c>
      <c r="C61" s="209"/>
      <c r="D61" s="524" t="s">
        <v>11709</v>
      </c>
      <c r="E61" s="209"/>
      <c r="F61" s="209"/>
      <c r="G61" s="209"/>
      <c r="H61" s="525"/>
      <c r="I61" s="385"/>
    </row>
    <row r="62" spans="1:9" s="46" customFormat="1" ht="24.95" customHeight="1" x14ac:dyDescent="0.25">
      <c r="A62" s="278">
        <v>27</v>
      </c>
      <c r="B62" s="278" t="s">
        <v>979</v>
      </c>
      <c r="C62" s="382"/>
      <c r="D62" s="280" t="s">
        <v>9261</v>
      </c>
      <c r="E62" s="281" t="s">
        <v>125</v>
      </c>
      <c r="F62" s="282">
        <v>18</v>
      </c>
      <c r="G62" s="67"/>
      <c r="H62" s="254">
        <f t="shared" ref="H62:H63" si="13">ROUND(G62*F62,2)</f>
        <v>0</v>
      </c>
      <c r="I62" s="280"/>
    </row>
    <row r="63" spans="1:9" ht="24.95" customHeight="1" x14ac:dyDescent="0.2">
      <c r="A63" s="167">
        <v>28</v>
      </c>
      <c r="B63" s="167" t="s">
        <v>1145</v>
      </c>
      <c r="C63" s="168"/>
      <c r="D63" s="169" t="s">
        <v>9262</v>
      </c>
      <c r="E63" s="170" t="s">
        <v>125</v>
      </c>
      <c r="F63" s="171">
        <v>18</v>
      </c>
      <c r="G63" s="117"/>
      <c r="H63" s="172">
        <f t="shared" si="13"/>
        <v>0</v>
      </c>
      <c r="I63" s="169"/>
    </row>
    <row r="64" spans="1:9" s="526" customFormat="1" ht="12" x14ac:dyDescent="0.2">
      <c r="A64" s="175"/>
      <c r="B64" s="523" t="s">
        <v>8934</v>
      </c>
      <c r="C64" s="209"/>
      <c r="D64" s="524" t="s">
        <v>9227</v>
      </c>
      <c r="E64" s="209"/>
      <c r="F64" s="209"/>
      <c r="G64" s="209"/>
      <c r="H64" s="525"/>
      <c r="I64" s="385"/>
    </row>
    <row r="65" spans="1:9" s="526" customFormat="1" ht="12" x14ac:dyDescent="0.2">
      <c r="A65" s="175"/>
      <c r="B65" s="523" t="s">
        <v>8934</v>
      </c>
      <c r="C65" s="209"/>
      <c r="D65" s="524" t="s">
        <v>11709</v>
      </c>
      <c r="E65" s="209"/>
      <c r="F65" s="209"/>
      <c r="G65" s="209"/>
      <c r="H65" s="525"/>
      <c r="I65" s="385"/>
    </row>
    <row r="66" spans="1:9" s="46" customFormat="1" ht="24.95" customHeight="1" x14ac:dyDescent="0.25">
      <c r="A66" s="278">
        <v>29</v>
      </c>
      <c r="B66" s="278" t="s">
        <v>979</v>
      </c>
      <c r="C66" s="382"/>
      <c r="D66" s="280" t="s">
        <v>9019</v>
      </c>
      <c r="E66" s="281" t="s">
        <v>744</v>
      </c>
      <c r="F66" s="282">
        <v>12</v>
      </c>
      <c r="G66" s="67"/>
      <c r="H66" s="254">
        <f t="shared" ref="H66:H67" si="14">ROUND(G66*F66,2)</f>
        <v>0</v>
      </c>
      <c r="I66" s="280"/>
    </row>
    <row r="67" spans="1:9" ht="24.95" customHeight="1" x14ac:dyDescent="0.2">
      <c r="A67" s="167">
        <v>30</v>
      </c>
      <c r="B67" s="167" t="s">
        <v>1145</v>
      </c>
      <c r="C67" s="168"/>
      <c r="D67" s="169" t="s">
        <v>9020</v>
      </c>
      <c r="E67" s="170" t="s">
        <v>744</v>
      </c>
      <c r="F67" s="171">
        <v>12</v>
      </c>
      <c r="G67" s="117"/>
      <c r="H67" s="172">
        <f t="shared" si="14"/>
        <v>0</v>
      </c>
      <c r="I67" s="169"/>
    </row>
    <row r="68" spans="1:9" s="526" customFormat="1" ht="12" x14ac:dyDescent="0.2">
      <c r="A68" s="175"/>
      <c r="B68" s="523" t="s">
        <v>8934</v>
      </c>
      <c r="C68" s="209"/>
      <c r="D68" s="524" t="s">
        <v>9227</v>
      </c>
      <c r="E68" s="209"/>
      <c r="F68" s="209"/>
      <c r="G68" s="209"/>
      <c r="H68" s="525"/>
      <c r="I68" s="385"/>
    </row>
    <row r="69" spans="1:9" s="526" customFormat="1" ht="12" x14ac:dyDescent="0.2">
      <c r="A69" s="175"/>
      <c r="B69" s="523" t="s">
        <v>8934</v>
      </c>
      <c r="C69" s="209"/>
      <c r="D69" s="524" t="s">
        <v>11710</v>
      </c>
      <c r="E69" s="209"/>
      <c r="F69" s="209"/>
      <c r="G69" s="209"/>
      <c r="H69" s="525"/>
      <c r="I69" s="385"/>
    </row>
    <row r="70" spans="1:9" s="46" customFormat="1" ht="24.95" customHeight="1" x14ac:dyDescent="0.25">
      <c r="A70" s="278">
        <v>31</v>
      </c>
      <c r="B70" s="278" t="s">
        <v>979</v>
      </c>
      <c r="C70" s="382"/>
      <c r="D70" s="280" t="s">
        <v>9025</v>
      </c>
      <c r="E70" s="281" t="s">
        <v>125</v>
      </c>
      <c r="F70" s="282">
        <v>7</v>
      </c>
      <c r="G70" s="67"/>
      <c r="H70" s="254">
        <f t="shared" ref="H70:H71" si="15">ROUND(G70*F70,2)</f>
        <v>0</v>
      </c>
      <c r="I70" s="280"/>
    </row>
    <row r="71" spans="1:9" ht="24.95" customHeight="1" x14ac:dyDescent="0.2">
      <c r="A71" s="167">
        <v>32</v>
      </c>
      <c r="B71" s="167" t="s">
        <v>1145</v>
      </c>
      <c r="C71" s="168"/>
      <c r="D71" s="169" t="s">
        <v>9026</v>
      </c>
      <c r="E71" s="170" t="s">
        <v>125</v>
      </c>
      <c r="F71" s="171">
        <v>7</v>
      </c>
      <c r="G71" s="117"/>
      <c r="H71" s="172">
        <f t="shared" si="15"/>
        <v>0</v>
      </c>
      <c r="I71" s="169"/>
    </row>
    <row r="72" spans="1:9" s="526" customFormat="1" ht="12" x14ac:dyDescent="0.2">
      <c r="A72" s="175"/>
      <c r="B72" s="523" t="s">
        <v>8934</v>
      </c>
      <c r="C72" s="209"/>
      <c r="D72" s="524" t="s">
        <v>9227</v>
      </c>
      <c r="E72" s="209"/>
      <c r="F72" s="209"/>
      <c r="G72" s="209"/>
      <c r="H72" s="525"/>
      <c r="I72" s="385"/>
    </row>
    <row r="73" spans="1:9" s="526" customFormat="1" ht="12" x14ac:dyDescent="0.2">
      <c r="A73" s="175"/>
      <c r="B73" s="523" t="s">
        <v>8934</v>
      </c>
      <c r="C73" s="209"/>
      <c r="D73" s="524" t="s">
        <v>11711</v>
      </c>
      <c r="E73" s="209"/>
      <c r="F73" s="209"/>
      <c r="G73" s="209"/>
      <c r="H73" s="525"/>
      <c r="I73" s="385"/>
    </row>
    <row r="74" spans="1:9" s="46" customFormat="1" ht="24.95" customHeight="1" x14ac:dyDescent="0.25">
      <c r="A74" s="278">
        <v>33</v>
      </c>
      <c r="B74" s="278" t="s">
        <v>979</v>
      </c>
      <c r="C74" s="382"/>
      <c r="D74" s="280" t="s">
        <v>9265</v>
      </c>
      <c r="E74" s="281" t="s">
        <v>125</v>
      </c>
      <c r="F74" s="282">
        <v>5</v>
      </c>
      <c r="G74" s="67"/>
      <c r="H74" s="254">
        <f t="shared" ref="H74" si="16">ROUND(G74*F74,2)</f>
        <v>0</v>
      </c>
      <c r="I74" s="280"/>
    </row>
    <row r="75" spans="1:9" s="526" customFormat="1" ht="12" x14ac:dyDescent="0.2">
      <c r="A75" s="175"/>
      <c r="B75" s="523" t="s">
        <v>8934</v>
      </c>
      <c r="C75" s="209"/>
      <c r="D75" s="524" t="s">
        <v>9227</v>
      </c>
      <c r="E75" s="209"/>
      <c r="F75" s="209"/>
      <c r="G75" s="209"/>
      <c r="H75" s="525"/>
      <c r="I75" s="385"/>
    </row>
    <row r="76" spans="1:9" s="526" customFormat="1" ht="12" x14ac:dyDescent="0.2">
      <c r="A76" s="175"/>
      <c r="B76" s="523" t="s">
        <v>8934</v>
      </c>
      <c r="C76" s="209"/>
      <c r="D76" s="524" t="s">
        <v>11712</v>
      </c>
      <c r="E76" s="209"/>
      <c r="F76" s="209"/>
      <c r="G76" s="209"/>
      <c r="H76" s="525"/>
      <c r="I76" s="385"/>
    </row>
    <row r="77" spans="1:9" s="46" customFormat="1" ht="24.95" customHeight="1" x14ac:dyDescent="0.25">
      <c r="A77" s="278">
        <v>34</v>
      </c>
      <c r="B77" s="278" t="s">
        <v>979</v>
      </c>
      <c r="C77" s="382"/>
      <c r="D77" s="280" t="s">
        <v>9041</v>
      </c>
      <c r="E77" s="281" t="s">
        <v>125</v>
      </c>
      <c r="F77" s="282">
        <v>5</v>
      </c>
      <c r="G77" s="67"/>
      <c r="H77" s="254">
        <f t="shared" ref="H77" si="17">ROUND(G77*F77,2)</f>
        <v>0</v>
      </c>
      <c r="I77" s="280"/>
    </row>
    <row r="78" spans="1:9" s="526" customFormat="1" ht="12" x14ac:dyDescent="0.2">
      <c r="A78" s="175"/>
      <c r="B78" s="523" t="s">
        <v>8934</v>
      </c>
      <c r="C78" s="209"/>
      <c r="D78" s="524" t="s">
        <v>9227</v>
      </c>
      <c r="E78" s="209"/>
      <c r="F78" s="209"/>
      <c r="G78" s="209"/>
      <c r="H78" s="525"/>
      <c r="I78" s="385"/>
    </row>
    <row r="79" spans="1:9" s="526" customFormat="1" ht="12" x14ac:dyDescent="0.2">
      <c r="A79" s="175"/>
      <c r="B79" s="523" t="s">
        <v>8934</v>
      </c>
      <c r="C79" s="209"/>
      <c r="D79" s="524" t="s">
        <v>11712</v>
      </c>
      <c r="E79" s="209"/>
      <c r="F79" s="209"/>
      <c r="G79" s="209"/>
      <c r="H79" s="525"/>
      <c r="I79" s="385"/>
    </row>
    <row r="80" spans="1:9" s="46" customFormat="1" ht="24.95" customHeight="1" x14ac:dyDescent="0.25">
      <c r="A80" s="278">
        <v>35</v>
      </c>
      <c r="B80" s="278" t="s">
        <v>979</v>
      </c>
      <c r="C80" s="382"/>
      <c r="D80" s="280" t="s">
        <v>9049</v>
      </c>
      <c r="E80" s="281" t="s">
        <v>744</v>
      </c>
      <c r="F80" s="282">
        <v>2</v>
      </c>
      <c r="G80" s="67"/>
      <c r="H80" s="254">
        <f t="shared" ref="H80" si="18">ROUND(G80*F80,2)</f>
        <v>0</v>
      </c>
      <c r="I80" s="280"/>
    </row>
    <row r="81" spans="1:9" s="526" customFormat="1" ht="12" x14ac:dyDescent="0.2">
      <c r="A81" s="175"/>
      <c r="B81" s="523" t="s">
        <v>8934</v>
      </c>
      <c r="C81" s="209"/>
      <c r="D81" s="524" t="s">
        <v>9227</v>
      </c>
      <c r="E81" s="209"/>
      <c r="F81" s="209"/>
      <c r="G81" s="209"/>
      <c r="H81" s="525"/>
      <c r="I81" s="385"/>
    </row>
    <row r="82" spans="1:9" s="526" customFormat="1" ht="12" x14ac:dyDescent="0.2">
      <c r="A82" s="175"/>
      <c r="B82" s="523" t="s">
        <v>8934</v>
      </c>
      <c r="C82" s="209"/>
      <c r="D82" s="524" t="s">
        <v>11713</v>
      </c>
      <c r="E82" s="209"/>
      <c r="F82" s="209"/>
      <c r="G82" s="209"/>
      <c r="H82" s="525"/>
      <c r="I82" s="385"/>
    </row>
    <row r="83" spans="1:9" s="46" customFormat="1" ht="24.95" customHeight="1" x14ac:dyDescent="0.25">
      <c r="A83" s="278">
        <v>36</v>
      </c>
      <c r="B83" s="278" t="s">
        <v>979</v>
      </c>
      <c r="C83" s="382"/>
      <c r="D83" s="280" t="s">
        <v>9053</v>
      </c>
      <c r="E83" s="281" t="s">
        <v>721</v>
      </c>
      <c r="F83" s="282">
        <v>1</v>
      </c>
      <c r="G83" s="67"/>
      <c r="H83" s="254">
        <f t="shared" ref="H83:H84" si="19">ROUND(G83*F83,2)</f>
        <v>0</v>
      </c>
      <c r="I83" s="280"/>
    </row>
    <row r="84" spans="1:9" ht="24.95" customHeight="1" x14ac:dyDescent="0.2">
      <c r="A84" s="167">
        <v>37</v>
      </c>
      <c r="B84" s="167" t="s">
        <v>1145</v>
      </c>
      <c r="C84" s="168"/>
      <c r="D84" s="169" t="s">
        <v>9054</v>
      </c>
      <c r="E84" s="170" t="s">
        <v>721</v>
      </c>
      <c r="F84" s="171">
        <v>1</v>
      </c>
      <c r="G84" s="117"/>
      <c r="H84" s="172">
        <f t="shared" si="19"/>
        <v>0</v>
      </c>
      <c r="I84" s="169"/>
    </row>
    <row r="85" spans="1:9" s="526" customFormat="1" ht="12" x14ac:dyDescent="0.2">
      <c r="A85" s="175"/>
      <c r="B85" s="523" t="s">
        <v>8934</v>
      </c>
      <c r="C85" s="209"/>
      <c r="D85" s="524" t="s">
        <v>9227</v>
      </c>
      <c r="E85" s="209"/>
      <c r="F85" s="209"/>
      <c r="G85" s="209"/>
      <c r="H85" s="525"/>
      <c r="I85" s="385"/>
    </row>
    <row r="86" spans="1:9" s="526" customFormat="1" ht="12" x14ac:dyDescent="0.2">
      <c r="A86" s="175"/>
      <c r="B86" s="523" t="s">
        <v>8934</v>
      </c>
      <c r="C86" s="209"/>
      <c r="D86" s="524">
        <v>1</v>
      </c>
      <c r="E86" s="209"/>
      <c r="F86" s="209"/>
      <c r="G86" s="209"/>
      <c r="H86" s="525"/>
      <c r="I86" s="385"/>
    </row>
    <row r="87" spans="1:9" ht="24.95" customHeight="1" x14ac:dyDescent="0.2">
      <c r="A87" s="167">
        <v>38</v>
      </c>
      <c r="B87" s="167" t="s">
        <v>1145</v>
      </c>
      <c r="C87" s="168"/>
      <c r="D87" s="169" t="s">
        <v>5571</v>
      </c>
      <c r="E87" s="170" t="s">
        <v>721</v>
      </c>
      <c r="F87" s="171">
        <v>1</v>
      </c>
      <c r="G87" s="117"/>
      <c r="H87" s="172">
        <f t="shared" ref="H87" si="20">ROUND(G87*F87,2)</f>
        <v>0</v>
      </c>
      <c r="I87" s="169"/>
    </row>
    <row r="88" spans="1:9" s="526" customFormat="1" ht="12" x14ac:dyDescent="0.2">
      <c r="A88" s="175"/>
      <c r="B88" s="523" t="s">
        <v>8934</v>
      </c>
      <c r="C88" s="209"/>
      <c r="D88" s="524" t="s">
        <v>9227</v>
      </c>
      <c r="E88" s="209"/>
      <c r="F88" s="209"/>
      <c r="G88" s="209"/>
      <c r="H88" s="525"/>
      <c r="I88" s="385"/>
    </row>
    <row r="89" spans="1:9" s="526" customFormat="1" ht="12" x14ac:dyDescent="0.2">
      <c r="A89" s="175"/>
      <c r="B89" s="523" t="s">
        <v>8934</v>
      </c>
      <c r="C89" s="209"/>
      <c r="D89" s="524">
        <v>1</v>
      </c>
      <c r="E89" s="209"/>
      <c r="F89" s="209"/>
      <c r="G89" s="209"/>
      <c r="H89" s="525"/>
      <c r="I89" s="385"/>
    </row>
    <row r="90" spans="1:9" s="46" customFormat="1" ht="24.95" customHeight="1" x14ac:dyDescent="0.25">
      <c r="A90" s="278">
        <v>39</v>
      </c>
      <c r="B90" s="278" t="s">
        <v>979</v>
      </c>
      <c r="C90" s="382"/>
      <c r="D90" s="280" t="s">
        <v>9267</v>
      </c>
      <c r="E90" s="281" t="s">
        <v>940</v>
      </c>
      <c r="F90" s="282">
        <v>4</v>
      </c>
      <c r="G90" s="67"/>
      <c r="H90" s="254">
        <f t="shared" ref="H90" si="21">ROUND(G90*F90,2)</f>
        <v>0</v>
      </c>
      <c r="I90" s="280"/>
    </row>
    <row r="91" spans="1:9" s="526" customFormat="1" ht="12" x14ac:dyDescent="0.2">
      <c r="A91" s="175"/>
      <c r="B91" s="523" t="s">
        <v>8934</v>
      </c>
      <c r="C91" s="209"/>
      <c r="D91" s="524" t="s">
        <v>9227</v>
      </c>
      <c r="E91" s="209"/>
      <c r="F91" s="209"/>
      <c r="G91" s="209"/>
      <c r="H91" s="525"/>
      <c r="I91" s="385"/>
    </row>
    <row r="92" spans="1:9" s="526" customFormat="1" ht="12" x14ac:dyDescent="0.2">
      <c r="A92" s="175"/>
      <c r="B92" s="523" t="s">
        <v>8934</v>
      </c>
      <c r="C92" s="209"/>
      <c r="D92" s="524">
        <v>4</v>
      </c>
      <c r="E92" s="209"/>
      <c r="F92" s="209"/>
      <c r="G92" s="209"/>
      <c r="H92" s="525"/>
      <c r="I92" s="385"/>
    </row>
    <row r="93" spans="1:9" s="46" customFormat="1" ht="24.95" customHeight="1" x14ac:dyDescent="0.25">
      <c r="A93" s="278">
        <v>40</v>
      </c>
      <c r="B93" s="278" t="s">
        <v>979</v>
      </c>
      <c r="C93" s="382"/>
      <c r="D93" s="280" t="s">
        <v>9268</v>
      </c>
      <c r="E93" s="281" t="s">
        <v>940</v>
      </c>
      <c r="F93" s="282">
        <v>2</v>
      </c>
      <c r="G93" s="67"/>
      <c r="H93" s="254">
        <f t="shared" ref="H93" si="22">ROUND(G93*F93,2)</f>
        <v>0</v>
      </c>
      <c r="I93" s="280"/>
    </row>
    <row r="94" spans="1:9" s="526" customFormat="1" ht="12" x14ac:dyDescent="0.2">
      <c r="A94" s="175"/>
      <c r="B94" s="523" t="s">
        <v>8934</v>
      </c>
      <c r="C94" s="209"/>
      <c r="D94" s="524" t="s">
        <v>9227</v>
      </c>
      <c r="E94" s="209"/>
      <c r="F94" s="209"/>
      <c r="G94" s="209"/>
      <c r="H94" s="525"/>
      <c r="I94" s="385"/>
    </row>
    <row r="95" spans="1:9" s="526" customFormat="1" ht="12" x14ac:dyDescent="0.2">
      <c r="A95" s="175"/>
      <c r="B95" s="523" t="s">
        <v>8934</v>
      </c>
      <c r="C95" s="209"/>
      <c r="D95" s="524">
        <v>2</v>
      </c>
      <c r="E95" s="209"/>
      <c r="F95" s="209"/>
      <c r="G95" s="209"/>
      <c r="H95" s="525"/>
      <c r="I95" s="385"/>
    </row>
    <row r="96" spans="1:9" s="46" customFormat="1" ht="24.95" customHeight="1" x14ac:dyDescent="0.25">
      <c r="A96" s="278">
        <v>41</v>
      </c>
      <c r="B96" s="278" t="s">
        <v>979</v>
      </c>
      <c r="C96" s="382"/>
      <c r="D96" s="280" t="s">
        <v>5547</v>
      </c>
      <c r="E96" s="281" t="s">
        <v>721</v>
      </c>
      <c r="F96" s="282">
        <v>1</v>
      </c>
      <c r="G96" s="67"/>
      <c r="H96" s="254">
        <f t="shared" ref="H96" si="23">ROUND(G96*F96,2)</f>
        <v>0</v>
      </c>
      <c r="I96" s="280"/>
    </row>
    <row r="97" spans="1:9" s="526" customFormat="1" ht="12" x14ac:dyDescent="0.2">
      <c r="A97" s="175"/>
      <c r="B97" s="523" t="s">
        <v>8934</v>
      </c>
      <c r="C97" s="209"/>
      <c r="D97" s="524" t="s">
        <v>9227</v>
      </c>
      <c r="E97" s="209"/>
      <c r="F97" s="209"/>
      <c r="G97" s="209"/>
      <c r="H97" s="525"/>
      <c r="I97" s="385"/>
    </row>
    <row r="98" spans="1:9" s="526" customFormat="1" ht="12" x14ac:dyDescent="0.2">
      <c r="A98" s="175"/>
      <c r="B98" s="523" t="s">
        <v>8934</v>
      </c>
      <c r="C98" s="209"/>
      <c r="D98" s="524">
        <v>1</v>
      </c>
      <c r="E98" s="209"/>
      <c r="F98" s="209"/>
      <c r="G98" s="209"/>
      <c r="H98" s="525"/>
      <c r="I98" s="385"/>
    </row>
    <row r="99" spans="1:9" s="46" customFormat="1" ht="24.95" customHeight="1" x14ac:dyDescent="0.25">
      <c r="A99" s="278">
        <v>42</v>
      </c>
      <c r="B99" s="278" t="s">
        <v>979</v>
      </c>
      <c r="C99" s="382"/>
      <c r="D99" s="280" t="s">
        <v>9061</v>
      </c>
      <c r="E99" s="281" t="s">
        <v>721</v>
      </c>
      <c r="F99" s="282">
        <v>1</v>
      </c>
      <c r="G99" s="67"/>
      <c r="H99" s="254">
        <f t="shared" ref="H99" si="24">ROUND(G99*F99,2)</f>
        <v>0</v>
      </c>
      <c r="I99" s="280"/>
    </row>
    <row r="100" spans="1:9" s="526" customFormat="1" ht="12" x14ac:dyDescent="0.2">
      <c r="A100" s="175"/>
      <c r="B100" s="523" t="s">
        <v>8934</v>
      </c>
      <c r="C100" s="209"/>
      <c r="D100" s="524" t="s">
        <v>9227</v>
      </c>
      <c r="E100" s="209"/>
      <c r="F100" s="209"/>
      <c r="G100" s="209"/>
      <c r="H100" s="525"/>
      <c r="I100" s="385"/>
    </row>
    <row r="101" spans="1:9" s="526" customFormat="1" ht="12" x14ac:dyDescent="0.2">
      <c r="A101" s="184"/>
      <c r="B101" s="527" t="s">
        <v>8934</v>
      </c>
      <c r="C101" s="185"/>
      <c r="D101" s="528">
        <v>1</v>
      </c>
      <c r="E101" s="185"/>
      <c r="F101" s="185"/>
      <c r="G101" s="185"/>
      <c r="H101" s="529"/>
      <c r="I101" s="402"/>
    </row>
  </sheetData>
  <sheetProtection algorithmName="SHA-512" hashValue="rSDB769Q4Vg3Na7IwcweS3h0q7kAP1I/pK6zqYb5d9lRcNCS2y1cKRTWMqaeNziT7/ovn5CxLDZR3eI6xo5Hkw==" saltValue="0we15F40U0mrP80qZnNyK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9270</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D.1.4.4.6-Kamerový systém - CCTV</v>
      </c>
      <c r="E8" s="348"/>
      <c r="F8" s="350"/>
      <c r="G8" s="350"/>
      <c r="H8" s="350">
        <f>H9</f>
        <v>0</v>
      </c>
      <c r="I8" s="276"/>
    </row>
    <row r="9" spans="1:29" s="46" customFormat="1" ht="24.95" customHeight="1" x14ac:dyDescent="0.25">
      <c r="A9" s="298"/>
      <c r="B9" s="351" t="s">
        <v>8930</v>
      </c>
      <c r="C9" s="352" t="s">
        <v>11714</v>
      </c>
      <c r="D9" s="352" t="s">
        <v>9272</v>
      </c>
      <c r="E9" s="353"/>
      <c r="F9" s="116"/>
      <c r="G9" s="116"/>
      <c r="H9" s="116">
        <f>SUM(H10:H40)</f>
        <v>0</v>
      </c>
      <c r="I9" s="277"/>
    </row>
    <row r="10" spans="1:29" s="46" customFormat="1" ht="24.95" customHeight="1" x14ac:dyDescent="0.25">
      <c r="A10" s="278">
        <v>1</v>
      </c>
      <c r="B10" s="278" t="s">
        <v>979</v>
      </c>
      <c r="C10" s="382"/>
      <c r="D10" s="280" t="s">
        <v>9273</v>
      </c>
      <c r="E10" s="281" t="s">
        <v>744</v>
      </c>
      <c r="F10" s="282">
        <v>3</v>
      </c>
      <c r="G10" s="67"/>
      <c r="H10" s="254">
        <f t="shared" ref="H10:H11" si="0">ROUND(G10*F10,2)</f>
        <v>0</v>
      </c>
      <c r="I10" s="280"/>
    </row>
    <row r="11" spans="1:29" ht="24.95" customHeight="1" x14ac:dyDescent="0.2">
      <c r="A11" s="167">
        <v>2</v>
      </c>
      <c r="B11" s="167" t="s">
        <v>1145</v>
      </c>
      <c r="C11" s="168"/>
      <c r="D11" s="169" t="s">
        <v>9274</v>
      </c>
      <c r="E11" s="170" t="s">
        <v>744</v>
      </c>
      <c r="F11" s="171">
        <v>3</v>
      </c>
      <c r="G11" s="117"/>
      <c r="H11" s="172">
        <f t="shared" si="0"/>
        <v>0</v>
      </c>
      <c r="I11" s="169"/>
    </row>
    <row r="12" spans="1:29" s="526" customFormat="1" ht="12" x14ac:dyDescent="0.2">
      <c r="A12" s="175"/>
      <c r="B12" s="523" t="s">
        <v>8934</v>
      </c>
      <c r="C12" s="209"/>
      <c r="D12" s="524" t="s">
        <v>8984</v>
      </c>
      <c r="E12" s="209"/>
      <c r="F12" s="209"/>
      <c r="G12" s="209"/>
      <c r="H12" s="525"/>
      <c r="I12" s="385"/>
    </row>
    <row r="13" spans="1:29" s="526" customFormat="1" ht="12" x14ac:dyDescent="0.2">
      <c r="A13" s="175"/>
      <c r="B13" s="523" t="s">
        <v>8934</v>
      </c>
      <c r="C13" s="209"/>
      <c r="D13" s="524" t="s">
        <v>11715</v>
      </c>
      <c r="E13" s="209"/>
      <c r="F13" s="209"/>
      <c r="G13" s="209"/>
      <c r="H13" s="525"/>
      <c r="I13" s="385"/>
    </row>
    <row r="14" spans="1:29" s="46" customFormat="1" ht="24.95" customHeight="1" x14ac:dyDescent="0.25">
      <c r="A14" s="278">
        <v>3</v>
      </c>
      <c r="B14" s="278" t="s">
        <v>979</v>
      </c>
      <c r="C14" s="382"/>
      <c r="D14" s="280" t="s">
        <v>5629</v>
      </c>
      <c r="E14" s="281" t="s">
        <v>744</v>
      </c>
      <c r="F14" s="282">
        <v>3</v>
      </c>
      <c r="G14" s="67"/>
      <c r="H14" s="254">
        <f t="shared" ref="H14:H15" si="1">ROUND(G14*F14,2)</f>
        <v>0</v>
      </c>
      <c r="I14" s="280"/>
    </row>
    <row r="15" spans="1:29" ht="24.95" customHeight="1" x14ac:dyDescent="0.2">
      <c r="A15" s="167">
        <v>4</v>
      </c>
      <c r="B15" s="167" t="s">
        <v>1145</v>
      </c>
      <c r="C15" s="168"/>
      <c r="D15" s="169" t="s">
        <v>5631</v>
      </c>
      <c r="E15" s="170" t="s">
        <v>744</v>
      </c>
      <c r="F15" s="171">
        <v>3</v>
      </c>
      <c r="G15" s="117"/>
      <c r="H15" s="172">
        <f t="shared" si="1"/>
        <v>0</v>
      </c>
      <c r="I15" s="169"/>
    </row>
    <row r="16" spans="1:29" s="526" customFormat="1" ht="12" x14ac:dyDescent="0.2">
      <c r="A16" s="175"/>
      <c r="B16" s="523" t="s">
        <v>8934</v>
      </c>
      <c r="C16" s="209"/>
      <c r="D16" s="524" t="s">
        <v>8984</v>
      </c>
      <c r="E16" s="209"/>
      <c r="F16" s="209"/>
      <c r="G16" s="209"/>
      <c r="H16" s="525"/>
      <c r="I16" s="385"/>
    </row>
    <row r="17" spans="1:9" s="526" customFormat="1" ht="12" x14ac:dyDescent="0.2">
      <c r="A17" s="175"/>
      <c r="B17" s="523" t="s">
        <v>8934</v>
      </c>
      <c r="C17" s="209"/>
      <c r="D17" s="524" t="s">
        <v>11715</v>
      </c>
      <c r="E17" s="209"/>
      <c r="F17" s="209"/>
      <c r="G17" s="209"/>
      <c r="H17" s="525"/>
      <c r="I17" s="385"/>
    </row>
    <row r="18" spans="1:9" s="46" customFormat="1" ht="24.95" customHeight="1" x14ac:dyDescent="0.25">
      <c r="A18" s="278">
        <v>5</v>
      </c>
      <c r="B18" s="278" t="s">
        <v>979</v>
      </c>
      <c r="C18" s="382"/>
      <c r="D18" s="280" t="s">
        <v>5642</v>
      </c>
      <c r="E18" s="281" t="s">
        <v>744</v>
      </c>
      <c r="F18" s="282">
        <v>3</v>
      </c>
      <c r="G18" s="67"/>
      <c r="H18" s="254">
        <f t="shared" ref="H18:H19" si="2">ROUND(G18*F18,2)</f>
        <v>0</v>
      </c>
      <c r="I18" s="280"/>
    </row>
    <row r="19" spans="1:9" ht="24.95" customHeight="1" x14ac:dyDescent="0.2">
      <c r="A19" s="167">
        <v>6</v>
      </c>
      <c r="B19" s="167" t="s">
        <v>1145</v>
      </c>
      <c r="C19" s="168"/>
      <c r="D19" s="169" t="s">
        <v>5645</v>
      </c>
      <c r="E19" s="170" t="s">
        <v>744</v>
      </c>
      <c r="F19" s="171">
        <v>3</v>
      </c>
      <c r="G19" s="117"/>
      <c r="H19" s="172">
        <f t="shared" si="2"/>
        <v>0</v>
      </c>
      <c r="I19" s="169"/>
    </row>
    <row r="20" spans="1:9" s="526" customFormat="1" ht="12" x14ac:dyDescent="0.2">
      <c r="A20" s="175"/>
      <c r="B20" s="523" t="s">
        <v>8934</v>
      </c>
      <c r="C20" s="209"/>
      <c r="D20" s="524" t="s">
        <v>8984</v>
      </c>
      <c r="E20" s="209"/>
      <c r="F20" s="209"/>
      <c r="G20" s="209"/>
      <c r="H20" s="525"/>
      <c r="I20" s="385"/>
    </row>
    <row r="21" spans="1:9" s="526" customFormat="1" ht="12" x14ac:dyDescent="0.2">
      <c r="A21" s="175"/>
      <c r="B21" s="523" t="s">
        <v>8934</v>
      </c>
      <c r="C21" s="209"/>
      <c r="D21" s="524">
        <v>3</v>
      </c>
      <c r="E21" s="209"/>
      <c r="F21" s="209"/>
      <c r="G21" s="209"/>
      <c r="H21" s="525"/>
      <c r="I21" s="385"/>
    </row>
    <row r="22" spans="1:9" s="526" customFormat="1" ht="12" x14ac:dyDescent="0.2">
      <c r="A22" s="175"/>
      <c r="B22" s="523" t="s">
        <v>1079</v>
      </c>
      <c r="C22" s="209"/>
      <c r="D22" s="524" t="s">
        <v>9280</v>
      </c>
      <c r="E22" s="209"/>
      <c r="F22" s="209"/>
      <c r="G22" s="209"/>
      <c r="H22" s="525"/>
      <c r="I22" s="385"/>
    </row>
    <row r="23" spans="1:9" ht="24.95" customHeight="1" x14ac:dyDescent="0.2">
      <c r="A23" s="167">
        <v>7</v>
      </c>
      <c r="B23" s="167" t="s">
        <v>1145</v>
      </c>
      <c r="C23" s="168"/>
      <c r="D23" s="169" t="s">
        <v>5571</v>
      </c>
      <c r="E23" s="170" t="s">
        <v>721</v>
      </c>
      <c r="F23" s="171">
        <v>1</v>
      </c>
      <c r="G23" s="117"/>
      <c r="H23" s="172">
        <f t="shared" ref="H23" si="3">ROUND(G23*F23,2)</f>
        <v>0</v>
      </c>
      <c r="I23" s="169"/>
    </row>
    <row r="24" spans="1:9" s="526" customFormat="1" ht="12" x14ac:dyDescent="0.2">
      <c r="A24" s="175"/>
      <c r="B24" s="523" t="s">
        <v>8934</v>
      </c>
      <c r="C24" s="209"/>
      <c r="D24" s="524" t="s">
        <v>8984</v>
      </c>
      <c r="E24" s="209"/>
      <c r="F24" s="209"/>
      <c r="G24" s="209"/>
      <c r="H24" s="525"/>
      <c r="I24" s="385"/>
    </row>
    <row r="25" spans="1:9" s="526" customFormat="1" ht="12" x14ac:dyDescent="0.2">
      <c r="A25" s="175"/>
      <c r="B25" s="523" t="s">
        <v>8934</v>
      </c>
      <c r="C25" s="209"/>
      <c r="D25" s="524">
        <v>1</v>
      </c>
      <c r="E25" s="209"/>
      <c r="F25" s="209"/>
      <c r="G25" s="209"/>
      <c r="H25" s="525"/>
      <c r="I25" s="385"/>
    </row>
    <row r="26" spans="1:9" s="46" customFormat="1" ht="24.95" customHeight="1" x14ac:dyDescent="0.25">
      <c r="A26" s="278">
        <v>8</v>
      </c>
      <c r="B26" s="278" t="s">
        <v>979</v>
      </c>
      <c r="C26" s="382"/>
      <c r="D26" s="280" t="s">
        <v>9281</v>
      </c>
      <c r="E26" s="281" t="s">
        <v>940</v>
      </c>
      <c r="F26" s="282">
        <v>4</v>
      </c>
      <c r="G26" s="67"/>
      <c r="H26" s="254">
        <f t="shared" ref="H26" si="4">ROUND(G26*F26,2)</f>
        <v>0</v>
      </c>
      <c r="I26" s="280"/>
    </row>
    <row r="27" spans="1:9" s="526" customFormat="1" ht="12" x14ac:dyDescent="0.2">
      <c r="A27" s="175"/>
      <c r="B27" s="523" t="s">
        <v>8934</v>
      </c>
      <c r="C27" s="209"/>
      <c r="D27" s="524" t="s">
        <v>8984</v>
      </c>
      <c r="E27" s="209"/>
      <c r="F27" s="209"/>
      <c r="G27" s="209"/>
      <c r="H27" s="525"/>
      <c r="I27" s="385"/>
    </row>
    <row r="28" spans="1:9" s="526" customFormat="1" ht="12" x14ac:dyDescent="0.2">
      <c r="A28" s="175"/>
      <c r="B28" s="523" t="s">
        <v>8934</v>
      </c>
      <c r="C28" s="209"/>
      <c r="D28" s="524">
        <v>4</v>
      </c>
      <c r="E28" s="209"/>
      <c r="F28" s="209"/>
      <c r="G28" s="209"/>
      <c r="H28" s="525"/>
      <c r="I28" s="385"/>
    </row>
    <row r="29" spans="1:9" s="46" customFormat="1" ht="24.95" customHeight="1" x14ac:dyDescent="0.25">
      <c r="A29" s="278">
        <v>9</v>
      </c>
      <c r="B29" s="278" t="s">
        <v>979</v>
      </c>
      <c r="C29" s="382"/>
      <c r="D29" s="280" t="s">
        <v>9282</v>
      </c>
      <c r="E29" s="281" t="s">
        <v>940</v>
      </c>
      <c r="F29" s="282">
        <v>3</v>
      </c>
      <c r="G29" s="67"/>
      <c r="H29" s="254">
        <f t="shared" ref="H29" si="5">ROUND(G29*F29,2)</f>
        <v>0</v>
      </c>
      <c r="I29" s="280"/>
    </row>
    <row r="30" spans="1:9" s="526" customFormat="1" ht="12" x14ac:dyDescent="0.2">
      <c r="A30" s="175"/>
      <c r="B30" s="523" t="s">
        <v>8934</v>
      </c>
      <c r="C30" s="209"/>
      <c r="D30" s="524" t="s">
        <v>8984</v>
      </c>
      <c r="E30" s="209"/>
      <c r="F30" s="209"/>
      <c r="G30" s="209"/>
      <c r="H30" s="525"/>
      <c r="I30" s="385"/>
    </row>
    <row r="31" spans="1:9" s="526" customFormat="1" ht="12" x14ac:dyDescent="0.2">
      <c r="A31" s="175"/>
      <c r="B31" s="523" t="s">
        <v>8934</v>
      </c>
      <c r="C31" s="209"/>
      <c r="D31" s="524">
        <v>3</v>
      </c>
      <c r="E31" s="209"/>
      <c r="F31" s="209"/>
      <c r="G31" s="209"/>
      <c r="H31" s="525"/>
      <c r="I31" s="385"/>
    </row>
    <row r="32" spans="1:9" s="46" customFormat="1" ht="24.95" customHeight="1" x14ac:dyDescent="0.25">
      <c r="A32" s="278">
        <v>10</v>
      </c>
      <c r="B32" s="278" t="s">
        <v>979</v>
      </c>
      <c r="C32" s="382"/>
      <c r="D32" s="280" t="s">
        <v>5600</v>
      </c>
      <c r="E32" s="281" t="s">
        <v>940</v>
      </c>
      <c r="F32" s="282">
        <v>1</v>
      </c>
      <c r="G32" s="67"/>
      <c r="H32" s="254">
        <f t="shared" ref="H32" si="6">ROUND(G32*F32,2)</f>
        <v>0</v>
      </c>
      <c r="I32" s="280"/>
    </row>
    <row r="33" spans="1:9" s="526" customFormat="1" ht="12" x14ac:dyDescent="0.2">
      <c r="A33" s="175"/>
      <c r="B33" s="523" t="s">
        <v>8934</v>
      </c>
      <c r="C33" s="209"/>
      <c r="D33" s="524" t="s">
        <v>8984</v>
      </c>
      <c r="E33" s="209"/>
      <c r="F33" s="209"/>
      <c r="G33" s="209"/>
      <c r="H33" s="525"/>
      <c r="I33" s="385"/>
    </row>
    <row r="34" spans="1:9" s="526" customFormat="1" ht="12" x14ac:dyDescent="0.2">
      <c r="A34" s="175"/>
      <c r="B34" s="523" t="s">
        <v>8934</v>
      </c>
      <c r="C34" s="209"/>
      <c r="D34" s="524">
        <v>1</v>
      </c>
      <c r="E34" s="209"/>
      <c r="F34" s="209"/>
      <c r="G34" s="209"/>
      <c r="H34" s="525"/>
      <c r="I34" s="385"/>
    </row>
    <row r="35" spans="1:9" s="46" customFormat="1" ht="24.95" customHeight="1" x14ac:dyDescent="0.25">
      <c r="A35" s="278">
        <v>11</v>
      </c>
      <c r="B35" s="278" t="s">
        <v>979</v>
      </c>
      <c r="C35" s="382"/>
      <c r="D35" s="280" t="s">
        <v>9061</v>
      </c>
      <c r="E35" s="281" t="s">
        <v>721</v>
      </c>
      <c r="F35" s="282">
        <v>1</v>
      </c>
      <c r="G35" s="67"/>
      <c r="H35" s="254">
        <f t="shared" ref="H35" si="7">ROUND(G35*F35,2)</f>
        <v>0</v>
      </c>
      <c r="I35" s="280"/>
    </row>
    <row r="36" spans="1:9" s="526" customFormat="1" ht="12" x14ac:dyDescent="0.2">
      <c r="A36" s="175"/>
      <c r="B36" s="523" t="s">
        <v>8934</v>
      </c>
      <c r="C36" s="209"/>
      <c r="D36" s="524" t="s">
        <v>9284</v>
      </c>
      <c r="E36" s="209"/>
      <c r="F36" s="209"/>
      <c r="G36" s="209"/>
      <c r="H36" s="525"/>
      <c r="I36" s="385"/>
    </row>
    <row r="37" spans="1:9" s="526" customFormat="1" ht="12" x14ac:dyDescent="0.2">
      <c r="A37" s="175"/>
      <c r="B37" s="523" t="s">
        <v>8934</v>
      </c>
      <c r="C37" s="209"/>
      <c r="D37" s="524">
        <v>1</v>
      </c>
      <c r="E37" s="209"/>
      <c r="F37" s="209"/>
      <c r="G37" s="209"/>
      <c r="H37" s="525"/>
      <c r="I37" s="385"/>
    </row>
    <row r="38" spans="1:9" s="46" customFormat="1" ht="24.95" customHeight="1" x14ac:dyDescent="0.25">
      <c r="A38" s="278">
        <v>12</v>
      </c>
      <c r="B38" s="278" t="s">
        <v>979</v>
      </c>
      <c r="C38" s="382"/>
      <c r="D38" s="280" t="s">
        <v>9285</v>
      </c>
      <c r="E38" s="281" t="s">
        <v>721</v>
      </c>
      <c r="F38" s="282">
        <v>1</v>
      </c>
      <c r="G38" s="67"/>
      <c r="H38" s="254">
        <f t="shared" ref="H38" si="8">ROUND(G38*F38,2)</f>
        <v>0</v>
      </c>
      <c r="I38" s="280"/>
    </row>
    <row r="39" spans="1:9" s="526" customFormat="1" ht="12" x14ac:dyDescent="0.2">
      <c r="A39" s="175"/>
      <c r="B39" s="523" t="s">
        <v>8934</v>
      </c>
      <c r="C39" s="209"/>
      <c r="D39" s="524" t="s">
        <v>8984</v>
      </c>
      <c r="E39" s="209"/>
      <c r="F39" s="209"/>
      <c r="G39" s="209"/>
      <c r="H39" s="525"/>
      <c r="I39" s="385"/>
    </row>
    <row r="40" spans="1:9" s="526" customFormat="1" ht="12" x14ac:dyDescent="0.2">
      <c r="A40" s="184"/>
      <c r="B40" s="527" t="s">
        <v>8934</v>
      </c>
      <c r="C40" s="185"/>
      <c r="D40" s="528">
        <v>1</v>
      </c>
      <c r="E40" s="185"/>
      <c r="F40" s="185"/>
      <c r="G40" s="185"/>
      <c r="H40" s="529"/>
      <c r="I40" s="402"/>
    </row>
  </sheetData>
  <sheetProtection algorithmName="SHA-512" hashValue="+7ftCcI2XDMcT/0+/Gp2sb3d3QZZ994muz9HSrmcBjlTmpypV+rPd78J5dN4GiF88EY7bRwWEyBqJn/oOljJkA==" saltValue="KurCJzGKEEo+IVT16XUFh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164" customWidth="1"/>
    <col min="9" max="9" width="18.33203125" style="452" customWidth="1"/>
    <col min="10" max="16384" width="8.83203125" style="5"/>
  </cols>
  <sheetData>
    <row r="1" spans="1:29" ht="14.45" customHeight="1" x14ac:dyDescent="0.2">
      <c r="A1" s="58" t="s">
        <v>80</v>
      </c>
      <c r="B1" s="59"/>
      <c r="C1" s="60"/>
      <c r="D1" s="59"/>
      <c r="E1" s="59"/>
      <c r="F1" s="59"/>
      <c r="G1" s="403"/>
      <c r="H1" s="517"/>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518"/>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519"/>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11716</v>
      </c>
      <c r="E4" s="102"/>
      <c r="F4" s="85"/>
      <c r="G4" s="100"/>
      <c r="H4" s="519"/>
      <c r="I4" s="408"/>
    </row>
    <row r="5" spans="1:29" x14ac:dyDescent="0.2">
      <c r="A5" s="88" t="s">
        <v>7</v>
      </c>
      <c r="B5" s="89"/>
      <c r="C5" s="89"/>
      <c r="D5" s="89" t="s">
        <v>5890</v>
      </c>
      <c r="E5" s="93"/>
      <c r="F5" s="90"/>
      <c r="G5" s="89"/>
      <c r="H5" s="520"/>
      <c r="I5" s="409"/>
    </row>
    <row r="6" spans="1:29" x14ac:dyDescent="0.2">
      <c r="A6" s="110" t="s">
        <v>9</v>
      </c>
      <c r="B6" s="111"/>
      <c r="C6" s="111"/>
      <c r="D6" s="111" t="s">
        <v>5892</v>
      </c>
      <c r="E6" s="112"/>
      <c r="F6" s="113"/>
      <c r="G6" s="111"/>
      <c r="H6" s="521"/>
      <c r="I6" s="410"/>
    </row>
    <row r="7" spans="1:29" s="46" customFormat="1" ht="30" x14ac:dyDescent="0.25">
      <c r="A7" s="379" t="s">
        <v>82</v>
      </c>
      <c r="B7" s="379" t="s">
        <v>83</v>
      </c>
      <c r="C7" s="379" t="s">
        <v>32</v>
      </c>
      <c r="D7" s="66" t="s">
        <v>33</v>
      </c>
      <c r="E7" s="379" t="s">
        <v>84</v>
      </c>
      <c r="F7" s="379" t="s">
        <v>85</v>
      </c>
      <c r="G7" s="379" t="s">
        <v>86</v>
      </c>
      <c r="H7" s="453" t="s">
        <v>354</v>
      </c>
      <c r="I7" s="453" t="s">
        <v>88</v>
      </c>
    </row>
    <row r="8" spans="1:29" ht="24.95" customHeight="1" x14ac:dyDescent="0.2">
      <c r="A8" s="115"/>
      <c r="B8" s="347"/>
      <c r="C8" s="100"/>
      <c r="D8" s="100" t="str">
        <f>D4</f>
        <v>D.1.4.4.7-Poplachový zabezpečovací a tísňový systém - PTZS</v>
      </c>
      <c r="E8" s="348"/>
      <c r="F8" s="350"/>
      <c r="G8" s="350"/>
      <c r="H8" s="350">
        <f>H9</f>
        <v>0</v>
      </c>
      <c r="I8" s="276"/>
    </row>
    <row r="9" spans="1:29" s="46" customFormat="1" ht="24.95" customHeight="1" x14ac:dyDescent="0.25">
      <c r="A9" s="298"/>
      <c r="B9" s="351" t="s">
        <v>8930</v>
      </c>
      <c r="C9" s="352" t="s">
        <v>11717</v>
      </c>
      <c r="D9" s="352" t="s">
        <v>5605</v>
      </c>
      <c r="E9" s="353"/>
      <c r="F9" s="116"/>
      <c r="G9" s="116"/>
      <c r="H9" s="116">
        <f>SUM(H10:H47)</f>
        <v>0</v>
      </c>
      <c r="I9" s="277"/>
    </row>
    <row r="10" spans="1:29" s="46" customFormat="1" ht="24.95" customHeight="1" x14ac:dyDescent="0.25">
      <c r="A10" s="278">
        <v>1</v>
      </c>
      <c r="B10" s="278" t="s">
        <v>979</v>
      </c>
      <c r="C10" s="382"/>
      <c r="D10" s="280" t="s">
        <v>11718</v>
      </c>
      <c r="E10" s="281" t="s">
        <v>744</v>
      </c>
      <c r="F10" s="282">
        <v>1</v>
      </c>
      <c r="G10" s="67"/>
      <c r="H10" s="254">
        <f t="shared" ref="H10:H11" si="0">ROUND(G10*F10,2)</f>
        <v>0</v>
      </c>
      <c r="I10" s="280"/>
    </row>
    <row r="11" spans="1:29" ht="24.95" customHeight="1" x14ac:dyDescent="0.2">
      <c r="A11" s="167">
        <v>2</v>
      </c>
      <c r="B11" s="167" t="s">
        <v>1145</v>
      </c>
      <c r="C11" s="168"/>
      <c r="D11" s="169" t="s">
        <v>11719</v>
      </c>
      <c r="E11" s="170" t="s">
        <v>744</v>
      </c>
      <c r="F11" s="171">
        <v>1</v>
      </c>
      <c r="G11" s="117"/>
      <c r="H11" s="172">
        <f t="shared" si="0"/>
        <v>0</v>
      </c>
      <c r="I11" s="169"/>
    </row>
    <row r="12" spans="1:29" s="526" customFormat="1" ht="12" x14ac:dyDescent="0.2">
      <c r="A12" s="175"/>
      <c r="B12" s="523" t="s">
        <v>8934</v>
      </c>
      <c r="C12" s="209"/>
      <c r="D12" s="524" t="s">
        <v>9227</v>
      </c>
      <c r="E12" s="209"/>
      <c r="F12" s="209"/>
      <c r="G12" s="209"/>
      <c r="H12" s="525"/>
      <c r="I12" s="385"/>
    </row>
    <row r="13" spans="1:29" s="526" customFormat="1" ht="12" x14ac:dyDescent="0.2">
      <c r="A13" s="175"/>
      <c r="B13" s="523" t="s">
        <v>8934</v>
      </c>
      <c r="C13" s="209"/>
      <c r="D13" s="524" t="s">
        <v>9266</v>
      </c>
      <c r="E13" s="209"/>
      <c r="F13" s="209"/>
      <c r="G13" s="209"/>
      <c r="H13" s="525"/>
      <c r="I13" s="385"/>
    </row>
    <row r="14" spans="1:29" s="46" customFormat="1" ht="24.95" customHeight="1" x14ac:dyDescent="0.25">
      <c r="A14" s="278">
        <v>3</v>
      </c>
      <c r="B14" s="278" t="s">
        <v>979</v>
      </c>
      <c r="C14" s="382"/>
      <c r="D14" s="280" t="s">
        <v>11720</v>
      </c>
      <c r="E14" s="281" t="s">
        <v>744</v>
      </c>
      <c r="F14" s="282">
        <v>2</v>
      </c>
      <c r="G14" s="67"/>
      <c r="H14" s="254">
        <f t="shared" ref="H14:H15" si="1">ROUND(G14*F14,2)</f>
        <v>0</v>
      </c>
      <c r="I14" s="280"/>
    </row>
    <row r="15" spans="1:29" ht="24.95" customHeight="1" x14ac:dyDescent="0.2">
      <c r="A15" s="167">
        <v>4</v>
      </c>
      <c r="B15" s="167" t="s">
        <v>1145</v>
      </c>
      <c r="C15" s="168"/>
      <c r="D15" s="169" t="s">
        <v>11721</v>
      </c>
      <c r="E15" s="170" t="s">
        <v>744</v>
      </c>
      <c r="F15" s="171">
        <v>2</v>
      </c>
      <c r="G15" s="117"/>
      <c r="H15" s="172">
        <f t="shared" si="1"/>
        <v>0</v>
      </c>
      <c r="I15" s="169"/>
    </row>
    <row r="16" spans="1:29" s="526" customFormat="1" ht="12" x14ac:dyDescent="0.2">
      <c r="A16" s="175"/>
      <c r="B16" s="523" t="s">
        <v>8934</v>
      </c>
      <c r="C16" s="209"/>
      <c r="D16" s="524" t="s">
        <v>9227</v>
      </c>
      <c r="E16" s="209"/>
      <c r="F16" s="209"/>
      <c r="G16" s="209"/>
      <c r="H16" s="525"/>
      <c r="I16" s="385"/>
    </row>
    <row r="17" spans="1:9" s="526" customFormat="1" ht="12" x14ac:dyDescent="0.2">
      <c r="A17" s="175"/>
      <c r="B17" s="523" t="s">
        <v>8934</v>
      </c>
      <c r="C17" s="209"/>
      <c r="D17" s="524" t="s">
        <v>11722</v>
      </c>
      <c r="E17" s="209"/>
      <c r="F17" s="209"/>
      <c r="G17" s="209"/>
      <c r="H17" s="525"/>
      <c r="I17" s="385"/>
    </row>
    <row r="18" spans="1:9" s="46" customFormat="1" ht="24.95" customHeight="1" x14ac:dyDescent="0.25">
      <c r="A18" s="278">
        <v>5</v>
      </c>
      <c r="B18" s="278" t="s">
        <v>979</v>
      </c>
      <c r="C18" s="382"/>
      <c r="D18" s="280" t="s">
        <v>11723</v>
      </c>
      <c r="E18" s="281" t="s">
        <v>125</v>
      </c>
      <c r="F18" s="282">
        <v>42</v>
      </c>
      <c r="G18" s="67"/>
      <c r="H18" s="254">
        <f t="shared" ref="H18:H19" si="2">ROUND(G18*F18,2)</f>
        <v>0</v>
      </c>
      <c r="I18" s="280"/>
    </row>
    <row r="19" spans="1:9" ht="24.95" customHeight="1" x14ac:dyDescent="0.2">
      <c r="A19" s="167">
        <v>6</v>
      </c>
      <c r="B19" s="167" t="s">
        <v>1145</v>
      </c>
      <c r="C19" s="168"/>
      <c r="D19" s="169" t="s">
        <v>11724</v>
      </c>
      <c r="E19" s="170" t="s">
        <v>125</v>
      </c>
      <c r="F19" s="171">
        <v>42</v>
      </c>
      <c r="G19" s="117"/>
      <c r="H19" s="172">
        <f t="shared" si="2"/>
        <v>0</v>
      </c>
      <c r="I19" s="169"/>
    </row>
    <row r="20" spans="1:9" s="526" customFormat="1" ht="12" x14ac:dyDescent="0.2">
      <c r="A20" s="175"/>
      <c r="B20" s="523" t="s">
        <v>8934</v>
      </c>
      <c r="C20" s="209"/>
      <c r="D20" s="524" t="s">
        <v>9227</v>
      </c>
      <c r="E20" s="209"/>
      <c r="F20" s="209"/>
      <c r="G20" s="209"/>
      <c r="H20" s="525"/>
      <c r="I20" s="385"/>
    </row>
    <row r="21" spans="1:9" s="526" customFormat="1" ht="12" x14ac:dyDescent="0.2">
      <c r="A21" s="175"/>
      <c r="B21" s="523" t="s">
        <v>8934</v>
      </c>
      <c r="C21" s="209"/>
      <c r="D21" s="524" t="s">
        <v>11725</v>
      </c>
      <c r="E21" s="209"/>
      <c r="F21" s="209"/>
      <c r="G21" s="209"/>
      <c r="H21" s="525"/>
      <c r="I21" s="385"/>
    </row>
    <row r="22" spans="1:9" s="46" customFormat="1" ht="24.95" customHeight="1" x14ac:dyDescent="0.25">
      <c r="A22" s="278">
        <v>7</v>
      </c>
      <c r="B22" s="278" t="s">
        <v>979</v>
      </c>
      <c r="C22" s="382"/>
      <c r="D22" s="280" t="s">
        <v>9019</v>
      </c>
      <c r="E22" s="281" t="s">
        <v>744</v>
      </c>
      <c r="F22" s="282">
        <v>80</v>
      </c>
      <c r="G22" s="67"/>
      <c r="H22" s="254">
        <f t="shared" ref="H22:H23" si="3">ROUND(G22*F22,2)</f>
        <v>0</v>
      </c>
      <c r="I22" s="280"/>
    </row>
    <row r="23" spans="1:9" ht="24.95" customHeight="1" x14ac:dyDescent="0.2">
      <c r="A23" s="167">
        <v>8</v>
      </c>
      <c r="B23" s="167" t="s">
        <v>1145</v>
      </c>
      <c r="C23" s="168"/>
      <c r="D23" s="169" t="s">
        <v>9020</v>
      </c>
      <c r="E23" s="170" t="s">
        <v>744</v>
      </c>
      <c r="F23" s="171">
        <v>80</v>
      </c>
      <c r="G23" s="117"/>
      <c r="H23" s="172">
        <f t="shared" si="3"/>
        <v>0</v>
      </c>
      <c r="I23" s="169"/>
    </row>
    <row r="24" spans="1:9" s="526" customFormat="1" ht="12" x14ac:dyDescent="0.2">
      <c r="A24" s="175"/>
      <c r="B24" s="523" t="s">
        <v>8934</v>
      </c>
      <c r="C24" s="209"/>
      <c r="D24" s="524" t="s">
        <v>9227</v>
      </c>
      <c r="E24" s="209"/>
      <c r="F24" s="209"/>
      <c r="G24" s="209"/>
      <c r="H24" s="525"/>
      <c r="I24" s="385"/>
    </row>
    <row r="25" spans="1:9" s="526" customFormat="1" ht="12" x14ac:dyDescent="0.2">
      <c r="A25" s="175"/>
      <c r="B25" s="523" t="s">
        <v>8934</v>
      </c>
      <c r="C25" s="209"/>
      <c r="D25" s="524" t="s">
        <v>11726</v>
      </c>
      <c r="E25" s="209"/>
      <c r="F25" s="209"/>
      <c r="G25" s="209"/>
      <c r="H25" s="525"/>
      <c r="I25" s="385"/>
    </row>
    <row r="26" spans="1:9" s="46" customFormat="1" ht="24.95" customHeight="1" x14ac:dyDescent="0.25">
      <c r="A26" s="278">
        <v>9</v>
      </c>
      <c r="B26" s="278" t="s">
        <v>979</v>
      </c>
      <c r="C26" s="382"/>
      <c r="D26" s="280" t="s">
        <v>9051</v>
      </c>
      <c r="E26" s="281" t="s">
        <v>744</v>
      </c>
      <c r="F26" s="282">
        <v>1</v>
      </c>
      <c r="G26" s="67"/>
      <c r="H26" s="254">
        <f t="shared" ref="H26" si="4">ROUND(G26*F26,2)</f>
        <v>0</v>
      </c>
      <c r="I26" s="280"/>
    </row>
    <row r="27" spans="1:9" s="526" customFormat="1" ht="12" x14ac:dyDescent="0.2">
      <c r="A27" s="175"/>
      <c r="B27" s="523" t="s">
        <v>8934</v>
      </c>
      <c r="C27" s="209"/>
      <c r="D27" s="524" t="s">
        <v>9227</v>
      </c>
      <c r="E27" s="209"/>
      <c r="F27" s="209"/>
      <c r="G27" s="209"/>
      <c r="H27" s="525"/>
      <c r="I27" s="385"/>
    </row>
    <row r="28" spans="1:9" s="526" customFormat="1" ht="12" x14ac:dyDescent="0.2">
      <c r="A28" s="175"/>
      <c r="B28" s="523" t="s">
        <v>8934</v>
      </c>
      <c r="C28" s="209"/>
      <c r="D28" s="524" t="s">
        <v>9266</v>
      </c>
      <c r="E28" s="209"/>
      <c r="F28" s="209"/>
      <c r="G28" s="209"/>
      <c r="H28" s="525"/>
      <c r="I28" s="385"/>
    </row>
    <row r="29" spans="1:9" s="46" customFormat="1" ht="24.95" customHeight="1" x14ac:dyDescent="0.25">
      <c r="A29" s="278">
        <v>10</v>
      </c>
      <c r="B29" s="278" t="s">
        <v>979</v>
      </c>
      <c r="C29" s="382"/>
      <c r="D29" s="280" t="s">
        <v>9053</v>
      </c>
      <c r="E29" s="281" t="s">
        <v>721</v>
      </c>
      <c r="F29" s="282">
        <v>1</v>
      </c>
      <c r="G29" s="67"/>
      <c r="H29" s="254">
        <f t="shared" ref="H29:H30" si="5">ROUND(G29*F29,2)</f>
        <v>0</v>
      </c>
      <c r="I29" s="280"/>
    </row>
    <row r="30" spans="1:9" ht="24.95" customHeight="1" x14ac:dyDescent="0.2">
      <c r="A30" s="167">
        <v>11</v>
      </c>
      <c r="B30" s="167" t="s">
        <v>1145</v>
      </c>
      <c r="C30" s="168"/>
      <c r="D30" s="169" t="s">
        <v>9054</v>
      </c>
      <c r="E30" s="170" t="s">
        <v>721</v>
      </c>
      <c r="F30" s="171">
        <v>1</v>
      </c>
      <c r="G30" s="117"/>
      <c r="H30" s="172">
        <f t="shared" si="5"/>
        <v>0</v>
      </c>
      <c r="I30" s="169"/>
    </row>
    <row r="31" spans="1:9" s="526" customFormat="1" ht="12" x14ac:dyDescent="0.2">
      <c r="A31" s="175"/>
      <c r="B31" s="523" t="s">
        <v>8934</v>
      </c>
      <c r="C31" s="209"/>
      <c r="D31" s="524" t="s">
        <v>9227</v>
      </c>
      <c r="E31" s="209"/>
      <c r="F31" s="209"/>
      <c r="G31" s="209"/>
      <c r="H31" s="525"/>
      <c r="I31" s="385"/>
    </row>
    <row r="32" spans="1:9" s="526" customFormat="1" ht="12" x14ac:dyDescent="0.2">
      <c r="A32" s="175"/>
      <c r="B32" s="523" t="s">
        <v>8934</v>
      </c>
      <c r="C32" s="209"/>
      <c r="D32" s="524">
        <v>1</v>
      </c>
      <c r="E32" s="209"/>
      <c r="F32" s="209"/>
      <c r="G32" s="209"/>
      <c r="H32" s="525"/>
      <c r="I32" s="385"/>
    </row>
    <row r="33" spans="1:9" ht="24.95" customHeight="1" x14ac:dyDescent="0.2">
      <c r="A33" s="167">
        <v>12</v>
      </c>
      <c r="B33" s="167" t="s">
        <v>1145</v>
      </c>
      <c r="C33" s="168"/>
      <c r="D33" s="169" t="s">
        <v>5571</v>
      </c>
      <c r="E33" s="170" t="s">
        <v>721</v>
      </c>
      <c r="F33" s="171">
        <v>1</v>
      </c>
      <c r="G33" s="117"/>
      <c r="H33" s="172">
        <f t="shared" ref="H33" si="6">ROUND(G33*F33,2)</f>
        <v>0</v>
      </c>
      <c r="I33" s="169"/>
    </row>
    <row r="34" spans="1:9" s="526" customFormat="1" ht="12" x14ac:dyDescent="0.2">
      <c r="A34" s="175"/>
      <c r="B34" s="523" t="s">
        <v>8934</v>
      </c>
      <c r="C34" s="209"/>
      <c r="D34" s="524" t="s">
        <v>9227</v>
      </c>
      <c r="E34" s="209"/>
      <c r="F34" s="209"/>
      <c r="G34" s="209"/>
      <c r="H34" s="525"/>
      <c r="I34" s="385"/>
    </row>
    <row r="35" spans="1:9" s="526" customFormat="1" ht="12" x14ac:dyDescent="0.2">
      <c r="A35" s="175"/>
      <c r="B35" s="523" t="s">
        <v>8934</v>
      </c>
      <c r="C35" s="209"/>
      <c r="D35" s="524">
        <v>1</v>
      </c>
      <c r="E35" s="209"/>
      <c r="F35" s="209"/>
      <c r="G35" s="209"/>
      <c r="H35" s="525"/>
      <c r="I35" s="385"/>
    </row>
    <row r="36" spans="1:9" s="46" customFormat="1" ht="24.95" customHeight="1" x14ac:dyDescent="0.25">
      <c r="A36" s="278">
        <v>13</v>
      </c>
      <c r="B36" s="278" t="s">
        <v>979</v>
      </c>
      <c r="C36" s="382"/>
      <c r="D36" s="280" t="s">
        <v>11727</v>
      </c>
      <c r="E36" s="281" t="s">
        <v>940</v>
      </c>
      <c r="F36" s="282">
        <v>40</v>
      </c>
      <c r="G36" s="67"/>
      <c r="H36" s="254">
        <f t="shared" ref="H36" si="7">ROUND(G36*F36,2)</f>
        <v>0</v>
      </c>
      <c r="I36" s="280"/>
    </row>
    <row r="37" spans="1:9" s="526" customFormat="1" ht="12" x14ac:dyDescent="0.2">
      <c r="A37" s="175"/>
      <c r="B37" s="523" t="s">
        <v>8934</v>
      </c>
      <c r="C37" s="209"/>
      <c r="D37" s="524" t="s">
        <v>9227</v>
      </c>
      <c r="E37" s="209"/>
      <c r="F37" s="209"/>
      <c r="G37" s="209"/>
      <c r="H37" s="525"/>
      <c r="I37" s="385"/>
    </row>
    <row r="38" spans="1:9" s="526" customFormat="1" ht="12" x14ac:dyDescent="0.2">
      <c r="A38" s="175"/>
      <c r="B38" s="523" t="s">
        <v>8934</v>
      </c>
      <c r="C38" s="209"/>
      <c r="D38" s="524">
        <v>40</v>
      </c>
      <c r="E38" s="209"/>
      <c r="F38" s="209"/>
      <c r="G38" s="209"/>
      <c r="H38" s="525"/>
      <c r="I38" s="385"/>
    </row>
    <row r="39" spans="1:9" s="46" customFormat="1" ht="24.95" customHeight="1" x14ac:dyDescent="0.25">
      <c r="A39" s="278">
        <v>14</v>
      </c>
      <c r="B39" s="278" t="s">
        <v>979</v>
      </c>
      <c r="C39" s="382"/>
      <c r="D39" s="280" t="s">
        <v>5600</v>
      </c>
      <c r="E39" s="281" t="s">
        <v>940</v>
      </c>
      <c r="F39" s="282">
        <v>8</v>
      </c>
      <c r="G39" s="67"/>
      <c r="H39" s="254">
        <f t="shared" ref="H39" si="8">ROUND(G39*F39,2)</f>
        <v>0</v>
      </c>
      <c r="I39" s="280"/>
    </row>
    <row r="40" spans="1:9" s="526" customFormat="1" ht="12" x14ac:dyDescent="0.2">
      <c r="A40" s="175"/>
      <c r="B40" s="523" t="s">
        <v>8934</v>
      </c>
      <c r="C40" s="209"/>
      <c r="D40" s="524" t="s">
        <v>9227</v>
      </c>
      <c r="E40" s="209"/>
      <c r="F40" s="209"/>
      <c r="G40" s="209"/>
      <c r="H40" s="525"/>
      <c r="I40" s="385"/>
    </row>
    <row r="41" spans="1:9" s="526" customFormat="1" ht="12" x14ac:dyDescent="0.2">
      <c r="A41" s="175"/>
      <c r="B41" s="523" t="s">
        <v>8934</v>
      </c>
      <c r="C41" s="209"/>
      <c r="D41" s="524">
        <v>8</v>
      </c>
      <c r="E41" s="209"/>
      <c r="F41" s="209"/>
      <c r="G41" s="209"/>
      <c r="H41" s="525"/>
      <c r="I41" s="385"/>
    </row>
    <row r="42" spans="1:9" s="46" customFormat="1" ht="24.95" customHeight="1" x14ac:dyDescent="0.25">
      <c r="A42" s="278">
        <v>15</v>
      </c>
      <c r="B42" s="278" t="s">
        <v>979</v>
      </c>
      <c r="C42" s="382"/>
      <c r="D42" s="280" t="s">
        <v>5547</v>
      </c>
      <c r="E42" s="281" t="s">
        <v>721</v>
      </c>
      <c r="F42" s="282">
        <v>1</v>
      </c>
      <c r="G42" s="67"/>
      <c r="H42" s="254">
        <f t="shared" ref="H42" si="9">ROUND(G42*F42,2)</f>
        <v>0</v>
      </c>
      <c r="I42" s="280"/>
    </row>
    <row r="43" spans="1:9" s="526" customFormat="1" ht="12" x14ac:dyDescent="0.2">
      <c r="A43" s="175"/>
      <c r="B43" s="523" t="s">
        <v>8934</v>
      </c>
      <c r="C43" s="209"/>
      <c r="D43" s="524" t="s">
        <v>9227</v>
      </c>
      <c r="E43" s="209"/>
      <c r="F43" s="209"/>
      <c r="G43" s="209"/>
      <c r="H43" s="525"/>
      <c r="I43" s="385"/>
    </row>
    <row r="44" spans="1:9" s="526" customFormat="1" ht="12" x14ac:dyDescent="0.2">
      <c r="A44" s="175"/>
      <c r="B44" s="523" t="s">
        <v>8934</v>
      </c>
      <c r="C44" s="209"/>
      <c r="D44" s="524">
        <v>1</v>
      </c>
      <c r="E44" s="209"/>
      <c r="F44" s="209"/>
      <c r="G44" s="209"/>
      <c r="H44" s="525"/>
      <c r="I44" s="385"/>
    </row>
    <row r="45" spans="1:9" s="46" customFormat="1" ht="24.95" customHeight="1" x14ac:dyDescent="0.25">
      <c r="A45" s="278">
        <v>16</v>
      </c>
      <c r="B45" s="278" t="s">
        <v>979</v>
      </c>
      <c r="C45" s="382"/>
      <c r="D45" s="280" t="s">
        <v>9061</v>
      </c>
      <c r="E45" s="281" t="s">
        <v>721</v>
      </c>
      <c r="F45" s="282">
        <v>1</v>
      </c>
      <c r="G45" s="67"/>
      <c r="H45" s="254">
        <f t="shared" ref="H45" si="10">ROUND(G45*F45,2)</f>
        <v>0</v>
      </c>
      <c r="I45" s="280"/>
    </row>
    <row r="46" spans="1:9" s="526" customFormat="1" ht="12" x14ac:dyDescent="0.2">
      <c r="A46" s="175"/>
      <c r="B46" s="523" t="s">
        <v>8934</v>
      </c>
      <c r="C46" s="209"/>
      <c r="D46" s="524" t="s">
        <v>9227</v>
      </c>
      <c r="E46" s="209"/>
      <c r="F46" s="209"/>
      <c r="G46" s="209"/>
      <c r="H46" s="525"/>
      <c r="I46" s="385"/>
    </row>
    <row r="47" spans="1:9" s="526" customFormat="1" ht="12" x14ac:dyDescent="0.2">
      <c r="A47" s="184"/>
      <c r="B47" s="527" t="s">
        <v>8934</v>
      </c>
      <c r="C47" s="185"/>
      <c r="D47" s="528">
        <v>1</v>
      </c>
      <c r="E47" s="185"/>
      <c r="F47" s="185"/>
      <c r="G47" s="185"/>
      <c r="H47" s="529"/>
      <c r="I47" s="402"/>
    </row>
  </sheetData>
  <sheetProtection algorithmName="SHA-512" hashValue="zk4g0Z7zKUeYMOsgC/kZ3XmcToGKxbk+BXxBrkbqhNh7kzP1M2o98nlArF08pgM3k3OgdBCmg4U4xJ/RQW+F3Q==" saltValue="3CN/qdG+W9or5VdremVjF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78" t="s">
        <v>1</v>
      </c>
      <c r="B2" s="79" t="s">
        <v>2</v>
      </c>
      <c r="C2" s="80"/>
      <c r="D2" s="80"/>
      <c r="E2" s="81"/>
      <c r="F2" s="82"/>
    </row>
    <row r="3" spans="1:6" ht="15.75" x14ac:dyDescent="0.25">
      <c r="A3" s="83" t="s">
        <v>3</v>
      </c>
      <c r="B3" s="84" t="s">
        <v>9403</v>
      </c>
      <c r="C3" s="85"/>
      <c r="D3" s="85"/>
      <c r="E3" s="86"/>
      <c r="F3" s="87"/>
    </row>
    <row r="4" spans="1:6" ht="15.75" x14ac:dyDescent="0.25">
      <c r="A4" s="83" t="s">
        <v>38</v>
      </c>
      <c r="B4" s="100" t="s">
        <v>11776</v>
      </c>
      <c r="C4" s="85"/>
      <c r="D4" s="85"/>
      <c r="E4" s="86"/>
      <c r="F4" s="87"/>
    </row>
    <row r="5" spans="1:6" ht="12.75" x14ac:dyDescent="0.2">
      <c r="A5" s="88" t="s">
        <v>5</v>
      </c>
      <c r="B5" s="89" t="s">
        <v>6</v>
      </c>
      <c r="C5" s="90"/>
      <c r="D5" s="89"/>
      <c r="E5" s="91"/>
      <c r="F5" s="92"/>
    </row>
    <row r="6" spans="1:6" ht="12.75" x14ac:dyDescent="0.2">
      <c r="A6" s="88" t="s">
        <v>7</v>
      </c>
      <c r="B6" s="89" t="s">
        <v>5890</v>
      </c>
      <c r="C6" s="90"/>
      <c r="D6" s="89"/>
      <c r="E6" s="93"/>
      <c r="F6" s="92"/>
    </row>
    <row r="7" spans="1:6" ht="12.75" x14ac:dyDescent="0.2">
      <c r="A7" s="88" t="s">
        <v>9</v>
      </c>
      <c r="B7" s="89" t="s">
        <v>5892</v>
      </c>
      <c r="C7" s="90"/>
      <c r="D7" s="89"/>
      <c r="E7" s="93"/>
      <c r="F7" s="9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'01_C_Rekap_Z'!B11</f>
        <v>Vyplní dodavatel</v>
      </c>
      <c r="C12" s="23"/>
      <c r="D12" s="26" t="s">
        <v>13</v>
      </c>
      <c r="E12" s="24" t="str">
        <f>'01_C_Rekap_Z'!D11</f>
        <v>Vyplní dodavatel</v>
      </c>
      <c r="F12" s="25"/>
    </row>
    <row r="13" spans="1:6" ht="12.75" x14ac:dyDescent="0.2">
      <c r="A13" s="22"/>
      <c r="B13" s="26"/>
      <c r="C13" s="23"/>
      <c r="D13" s="26" t="s">
        <v>14</v>
      </c>
      <c r="E13" s="24" t="str">
        <f>'01_C_Rekap_Z'!D12</f>
        <v>Vyplní dodavatel</v>
      </c>
      <c r="F13" s="25"/>
    </row>
    <row r="14" spans="1:6" ht="12.75" x14ac:dyDescent="0.2">
      <c r="A14" s="22"/>
      <c r="B14" s="26"/>
      <c r="C14" s="23"/>
      <c r="D14" s="23"/>
      <c r="E14" s="24"/>
      <c r="F14" s="25"/>
    </row>
    <row r="15" spans="1:6" ht="12.75" x14ac:dyDescent="0.2">
      <c r="A15" s="369" t="s">
        <v>17</v>
      </c>
      <c r="B15" s="26" t="s">
        <v>2861</v>
      </c>
      <c r="C15" s="23"/>
      <c r="D15" s="26" t="s">
        <v>13</v>
      </c>
      <c r="E15" s="24">
        <v>26849917</v>
      </c>
      <c r="F15" s="25"/>
    </row>
    <row r="16" spans="1:6" ht="12.75" x14ac:dyDescent="0.2">
      <c r="A16" s="369" t="s">
        <v>19</v>
      </c>
      <c r="B16" s="26"/>
      <c r="C16" s="23"/>
      <c r="D16" s="26" t="s">
        <v>14</v>
      </c>
      <c r="E16" s="24" t="s">
        <v>2862</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2" t="s">
        <v>23</v>
      </c>
      <c r="B20" s="94"/>
      <c r="C20" s="94"/>
      <c r="D20" s="94"/>
      <c r="E20" s="1250">
        <f>E38</f>
        <v>0</v>
      </c>
      <c r="F20" s="125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2" t="s">
        <v>30</v>
      </c>
      <c r="B24" s="94"/>
      <c r="C24" s="94"/>
      <c r="D24" s="94"/>
      <c r="E24" s="1250">
        <f>E20+F22+F23</f>
        <v>0</v>
      </c>
      <c r="F24" s="1251"/>
    </row>
    <row r="25" spans="1:6" ht="15.75" x14ac:dyDescent="0.25">
      <c r="A25" s="1" t="s">
        <v>40</v>
      </c>
      <c r="B25" s="2"/>
      <c r="C25" s="2"/>
      <c r="D25" s="2"/>
      <c r="E25" s="3"/>
      <c r="F25" s="4"/>
    </row>
    <row r="26" spans="1:6" ht="15.75" x14ac:dyDescent="0.25">
      <c r="A26" s="78" t="s">
        <v>1</v>
      </c>
      <c r="B26" s="79" t="s">
        <v>2</v>
      </c>
      <c r="C26" s="80"/>
      <c r="D26" s="80"/>
      <c r="E26" s="81"/>
      <c r="F26" s="82"/>
    </row>
    <row r="27" spans="1:6" ht="15.75" x14ac:dyDescent="0.25">
      <c r="A27" s="83" t="s">
        <v>3</v>
      </c>
      <c r="B27" s="84" t="s">
        <v>9403</v>
      </c>
      <c r="C27" s="85"/>
      <c r="D27" s="85"/>
      <c r="E27" s="86"/>
      <c r="F27" s="87"/>
    </row>
    <row r="28" spans="1:6" ht="15.75" x14ac:dyDescent="0.25">
      <c r="A28" s="83" t="s">
        <v>38</v>
      </c>
      <c r="B28" s="100" t="s">
        <v>11776</v>
      </c>
      <c r="C28" s="85"/>
      <c r="D28" s="85"/>
      <c r="E28" s="86"/>
      <c r="F28" s="87"/>
    </row>
    <row r="29" spans="1:6" ht="12.75" x14ac:dyDescent="0.2">
      <c r="A29" s="88" t="s">
        <v>7</v>
      </c>
      <c r="B29" s="89" t="s">
        <v>5890</v>
      </c>
      <c r="C29" s="90"/>
      <c r="D29" s="89"/>
      <c r="E29" s="93"/>
      <c r="F29" s="92"/>
    </row>
    <row r="30" spans="1:6" ht="12.75" x14ac:dyDescent="0.2">
      <c r="A30" s="88" t="s">
        <v>9</v>
      </c>
      <c r="B30" s="89" t="s">
        <v>5892</v>
      </c>
      <c r="C30" s="90"/>
      <c r="D30" s="89"/>
      <c r="E30" s="93"/>
      <c r="F30" s="92"/>
    </row>
    <row r="31" spans="1:6" ht="15" x14ac:dyDescent="0.2">
      <c r="A31" s="95" t="s">
        <v>32</v>
      </c>
      <c r="B31" s="1252" t="s">
        <v>33</v>
      </c>
      <c r="C31" s="1253"/>
      <c r="D31" s="1254"/>
      <c r="E31" s="1264" t="s">
        <v>34</v>
      </c>
      <c r="F31" s="1264"/>
    </row>
    <row r="32" spans="1:6" s="40" customFormat="1" ht="24.95" customHeight="1" x14ac:dyDescent="0.2">
      <c r="A32" s="165" t="s">
        <v>5090</v>
      </c>
      <c r="B32" s="1265" t="s">
        <v>5090</v>
      </c>
      <c r="C32" s="1266"/>
      <c r="D32" s="1267"/>
      <c r="E32" s="1291">
        <f>'01_C_D.1.4.5_Z'!H8</f>
        <v>0</v>
      </c>
      <c r="F32" s="1291"/>
    </row>
    <row r="33" spans="1:29" s="40" customFormat="1" ht="24.95" customHeight="1" x14ac:dyDescent="0.2">
      <c r="A33" s="165" t="s">
        <v>5091</v>
      </c>
      <c r="B33" s="1265" t="s">
        <v>5091</v>
      </c>
      <c r="C33" s="1266"/>
      <c r="D33" s="1267"/>
      <c r="E33" s="1291">
        <f>'01_C_D.1.4.5_Z'!H11</f>
        <v>0</v>
      </c>
      <c r="F33" s="1291"/>
    </row>
    <row r="34" spans="1:29" s="40" customFormat="1" ht="24.95" customHeight="1" x14ac:dyDescent="0.2">
      <c r="A34" s="373">
        <v>200</v>
      </c>
      <c r="B34" s="1265" t="s">
        <v>9315</v>
      </c>
      <c r="C34" s="1266"/>
      <c r="D34" s="1267"/>
      <c r="E34" s="1291">
        <f>'01_C_D.1.4.5_Z'!H14</f>
        <v>0</v>
      </c>
      <c r="F34" s="1291"/>
    </row>
    <row r="35" spans="1:29" s="40" customFormat="1" ht="24.95" customHeight="1" x14ac:dyDescent="0.2">
      <c r="A35" s="373">
        <v>300</v>
      </c>
      <c r="B35" s="1265" t="s">
        <v>9337</v>
      </c>
      <c r="C35" s="1266"/>
      <c r="D35" s="1267"/>
      <c r="E35" s="1291">
        <f>'01_C_D.1.4.5_Z'!H62</f>
        <v>0</v>
      </c>
      <c r="F35" s="1291"/>
    </row>
    <row r="36" spans="1:29" s="40" customFormat="1" ht="24.95" customHeight="1" x14ac:dyDescent="0.2">
      <c r="A36" s="373">
        <v>400</v>
      </c>
      <c r="B36" s="1265" t="s">
        <v>11777</v>
      </c>
      <c r="C36" s="1266"/>
      <c r="D36" s="1267"/>
      <c r="E36" s="1291">
        <f>'01_C_D.1.4.5_Z'!H106</f>
        <v>0</v>
      </c>
      <c r="F36" s="1291"/>
    </row>
    <row r="37" spans="1:29" s="40" customFormat="1" ht="24.95" customHeight="1" x14ac:dyDescent="0.2">
      <c r="A37" s="373">
        <v>900</v>
      </c>
      <c r="B37" s="1265" t="s">
        <v>11728</v>
      </c>
      <c r="C37" s="1266"/>
      <c r="D37" s="1267"/>
      <c r="E37" s="1291">
        <f>'01_C_D.1.4.5_Z'!H183</f>
        <v>0</v>
      </c>
      <c r="F37" s="1291"/>
    </row>
    <row r="38" spans="1:29" s="56" customFormat="1" ht="24.95" customHeight="1" x14ac:dyDescent="0.2">
      <c r="A38" s="96" t="s">
        <v>79</v>
      </c>
      <c r="B38" s="97"/>
      <c r="C38" s="98"/>
      <c r="D38" s="98"/>
      <c r="E38" s="1250">
        <f>SUM(E32:F37)</f>
        <v>0</v>
      </c>
      <c r="F38" s="1251"/>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IWBxWMiwhUW4srfPqiY2KyYQp9E8SbATwyRn+xKZ13WNm3WCq3W/onOCjolDdd/RmelIhv1xPF0K6iVOZMAc2Q==" saltValue="S+huNHan6qrnsdTUBla7t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83203125" defaultRowHeight="12.75" x14ac:dyDescent="0.2"/>
  <cols>
    <col min="1" max="1" width="5.83203125" style="5" customWidth="1"/>
    <col min="2" max="2" width="10" style="5" customWidth="1"/>
    <col min="3" max="3" width="15.83203125" style="23" customWidth="1"/>
    <col min="4" max="4" width="100.83203125" style="5" customWidth="1"/>
    <col min="5" max="5" width="5.83203125" style="48" customWidth="1"/>
    <col min="6" max="6" width="11.83203125" style="5" customWidth="1"/>
    <col min="7" max="7" width="17.33203125" style="404" customWidth="1"/>
    <col min="8" max="8" width="18.33203125" style="23" customWidth="1"/>
    <col min="9" max="9" width="18.33203125" style="452" customWidth="1"/>
    <col min="10" max="10" width="11" style="5" bestFit="1" customWidth="1"/>
    <col min="11" max="11" width="8.83203125" style="5"/>
    <col min="12" max="12" width="15.5" style="5" bestFit="1" customWidth="1"/>
    <col min="13" max="16384" width="8.83203125" style="5"/>
  </cols>
  <sheetData>
    <row r="1" spans="1:29" ht="14.45" customHeight="1" x14ac:dyDescent="0.2">
      <c r="A1" s="58" t="s">
        <v>80</v>
      </c>
      <c r="B1" s="59"/>
      <c r="C1" s="60"/>
      <c r="D1" s="59"/>
      <c r="E1" s="59"/>
      <c r="F1" s="59"/>
      <c r="G1" s="403"/>
      <c r="H1" s="60"/>
      <c r="I1" s="405"/>
      <c r="J1" s="44"/>
      <c r="K1" s="44"/>
      <c r="L1" s="44"/>
      <c r="M1" s="44"/>
      <c r="N1" s="44"/>
      <c r="O1" s="44"/>
      <c r="P1" s="44"/>
      <c r="Q1" s="44"/>
      <c r="R1" s="44"/>
      <c r="S1" s="44"/>
      <c r="T1" s="44"/>
      <c r="U1" s="44"/>
      <c r="V1" s="44"/>
      <c r="W1" s="44"/>
      <c r="X1" s="44"/>
      <c r="Y1" s="44"/>
      <c r="Z1" s="44"/>
      <c r="AA1" s="44"/>
      <c r="AB1" s="44"/>
      <c r="AC1" s="44"/>
    </row>
    <row r="2" spans="1:29" ht="15.75" x14ac:dyDescent="0.25">
      <c r="A2" s="406" t="s">
        <v>1</v>
      </c>
      <c r="B2" s="79"/>
      <c r="C2" s="79"/>
      <c r="D2" s="79" t="s">
        <v>2</v>
      </c>
      <c r="E2" s="81"/>
      <c r="F2" s="80"/>
      <c r="G2" s="79"/>
      <c r="H2" s="103"/>
      <c r="I2" s="407"/>
      <c r="J2" s="46"/>
      <c r="K2" s="46"/>
      <c r="L2" s="46"/>
      <c r="M2" s="46"/>
      <c r="N2" s="46"/>
      <c r="O2" s="46"/>
      <c r="P2" s="46"/>
      <c r="Q2" s="46"/>
      <c r="R2" s="46"/>
      <c r="S2" s="46"/>
      <c r="T2" s="46"/>
      <c r="U2" s="46"/>
      <c r="V2" s="46"/>
      <c r="W2" s="46"/>
      <c r="X2" s="46"/>
      <c r="Y2" s="46"/>
      <c r="Z2" s="46"/>
      <c r="AA2" s="46"/>
      <c r="AB2" s="46"/>
      <c r="AC2" s="46"/>
    </row>
    <row r="3" spans="1:29" ht="15.75" x14ac:dyDescent="0.25">
      <c r="A3" s="83" t="s">
        <v>3</v>
      </c>
      <c r="B3" s="84"/>
      <c r="C3" s="84"/>
      <c r="D3" s="84" t="s">
        <v>9403</v>
      </c>
      <c r="E3" s="86"/>
      <c r="F3" s="85"/>
      <c r="G3" s="84"/>
      <c r="H3" s="105"/>
      <c r="I3" s="408"/>
      <c r="J3" s="46"/>
      <c r="K3" s="46"/>
      <c r="L3" s="46"/>
      <c r="M3" s="46"/>
      <c r="N3" s="46"/>
      <c r="O3" s="46"/>
      <c r="P3" s="46"/>
      <c r="Q3" s="46"/>
      <c r="R3" s="46"/>
      <c r="S3" s="46"/>
      <c r="T3" s="46"/>
      <c r="U3" s="46"/>
      <c r="V3" s="46"/>
      <c r="W3" s="46"/>
      <c r="X3" s="46"/>
      <c r="Y3" s="46"/>
      <c r="Z3" s="46"/>
      <c r="AA3" s="46"/>
      <c r="AB3" s="46"/>
      <c r="AC3" s="46"/>
    </row>
    <row r="4" spans="1:29" ht="15.75" x14ac:dyDescent="0.25">
      <c r="A4" s="99" t="s">
        <v>38</v>
      </c>
      <c r="B4" s="100"/>
      <c r="C4" s="100"/>
      <c r="D4" s="100" t="s">
        <v>11776</v>
      </c>
      <c r="E4" s="102"/>
      <c r="F4" s="85"/>
      <c r="G4" s="100"/>
      <c r="H4" s="107"/>
      <c r="I4" s="408"/>
    </row>
    <row r="5" spans="1:29" x14ac:dyDescent="0.2">
      <c r="A5" s="88" t="s">
        <v>7</v>
      </c>
      <c r="B5" s="89"/>
      <c r="C5" s="89"/>
      <c r="D5" s="89" t="s">
        <v>5890</v>
      </c>
      <c r="E5" s="93"/>
      <c r="F5" s="90"/>
      <c r="G5" s="89"/>
      <c r="H5" s="89"/>
      <c r="I5" s="409"/>
    </row>
    <row r="6" spans="1:29" x14ac:dyDescent="0.2">
      <c r="A6" s="110" t="s">
        <v>9</v>
      </c>
      <c r="B6" s="111"/>
      <c r="C6" s="111"/>
      <c r="D6" s="111" t="s">
        <v>5892</v>
      </c>
      <c r="E6" s="112"/>
      <c r="F6" s="113"/>
      <c r="G6" s="111"/>
      <c r="H6" s="111"/>
      <c r="I6" s="410"/>
    </row>
    <row r="7" spans="1:29" s="46" customFormat="1" ht="30" x14ac:dyDescent="0.25">
      <c r="A7" s="379" t="s">
        <v>82</v>
      </c>
      <c r="B7" s="379" t="s">
        <v>9289</v>
      </c>
      <c r="C7" s="379" t="s">
        <v>9290</v>
      </c>
      <c r="D7" s="66" t="s">
        <v>33</v>
      </c>
      <c r="E7" s="379" t="s">
        <v>84</v>
      </c>
      <c r="F7" s="379" t="s">
        <v>85</v>
      </c>
      <c r="G7" s="379" t="s">
        <v>86</v>
      </c>
      <c r="H7" s="379" t="s">
        <v>354</v>
      </c>
      <c r="I7" s="453" t="s">
        <v>88</v>
      </c>
    </row>
    <row r="8" spans="1:29" s="46" customFormat="1" ht="24.95" customHeight="1" x14ac:dyDescent="0.25">
      <c r="A8" s="298"/>
      <c r="B8" s="351"/>
      <c r="C8" s="352"/>
      <c r="D8" s="352" t="s">
        <v>5090</v>
      </c>
      <c r="E8" s="353"/>
      <c r="F8" s="354"/>
      <c r="G8" s="354"/>
      <c r="H8" s="116">
        <f>SUM(H9:H10)</f>
        <v>0</v>
      </c>
      <c r="I8" s="277"/>
    </row>
    <row r="9" spans="1:29" s="46" customFormat="1" ht="24.95" customHeight="1" x14ac:dyDescent="0.25">
      <c r="A9" s="278">
        <v>1</v>
      </c>
      <c r="B9" s="278" t="s">
        <v>73</v>
      </c>
      <c r="C9" s="382" t="s">
        <v>1317</v>
      </c>
      <c r="D9" s="280" t="s">
        <v>11729</v>
      </c>
      <c r="E9" s="281" t="s">
        <v>807</v>
      </c>
      <c r="F9" s="282">
        <v>60</v>
      </c>
      <c r="G9" s="67"/>
      <c r="H9" s="254">
        <f t="shared" ref="H9" si="0">ROUND(G9*F9,2)</f>
        <v>0</v>
      </c>
      <c r="I9" s="280"/>
    </row>
    <row r="10" spans="1:29" s="526" customFormat="1" ht="12" x14ac:dyDescent="0.2">
      <c r="A10" s="175"/>
      <c r="B10" s="523"/>
      <c r="C10" s="209"/>
      <c r="D10" s="524" t="s">
        <v>9292</v>
      </c>
      <c r="E10" s="209"/>
      <c r="F10" s="209"/>
      <c r="G10" s="209"/>
      <c r="H10" s="209"/>
      <c r="I10" s="385"/>
    </row>
    <row r="11" spans="1:29" s="46" customFormat="1" ht="24.95" customHeight="1" x14ac:dyDescent="0.25">
      <c r="A11" s="298"/>
      <c r="B11" s="351"/>
      <c r="C11" s="352"/>
      <c r="D11" s="352" t="s">
        <v>5091</v>
      </c>
      <c r="E11" s="353"/>
      <c r="F11" s="354"/>
      <c r="G11" s="354"/>
      <c r="H11" s="116">
        <f>SUM(H12:H13)</f>
        <v>0</v>
      </c>
      <c r="I11" s="277"/>
    </row>
    <row r="12" spans="1:29" s="46" customFormat="1" ht="24.95" customHeight="1" x14ac:dyDescent="0.25">
      <c r="A12" s="278">
        <v>2</v>
      </c>
      <c r="B12" s="278"/>
      <c r="C12" s="382" t="s">
        <v>1319</v>
      </c>
      <c r="D12" s="280" t="s">
        <v>11730</v>
      </c>
      <c r="E12" s="281" t="s">
        <v>807</v>
      </c>
      <c r="F12" s="282">
        <v>25</v>
      </c>
      <c r="G12" s="67"/>
      <c r="H12" s="254">
        <f t="shared" ref="H12" si="1">ROUND(G12*F12,2)</f>
        <v>0</v>
      </c>
      <c r="I12" s="280"/>
    </row>
    <row r="13" spans="1:29" x14ac:dyDescent="0.2">
      <c r="A13" s="119"/>
      <c r="D13" s="524" t="s">
        <v>9292</v>
      </c>
      <c r="G13" s="5"/>
      <c r="I13" s="448"/>
    </row>
    <row r="14" spans="1:29" s="46" customFormat="1" ht="24.95" customHeight="1" x14ac:dyDescent="0.25">
      <c r="A14" s="298"/>
      <c r="B14" s="351"/>
      <c r="C14" s="352"/>
      <c r="D14" s="352" t="s">
        <v>9315</v>
      </c>
      <c r="E14" s="353"/>
      <c r="F14" s="354"/>
      <c r="G14" s="354"/>
      <c r="H14" s="116">
        <f>SUM(H15:H61)</f>
        <v>0</v>
      </c>
      <c r="I14" s="277"/>
    </row>
    <row r="15" spans="1:29" s="46" customFormat="1" ht="24.95" customHeight="1" x14ac:dyDescent="0.25">
      <c r="A15" s="278">
        <v>3</v>
      </c>
      <c r="B15" s="278"/>
      <c r="C15" s="382">
        <v>201</v>
      </c>
      <c r="D15" s="280" t="s">
        <v>9316</v>
      </c>
      <c r="E15" s="281" t="s">
        <v>744</v>
      </c>
      <c r="F15" s="282">
        <v>9</v>
      </c>
      <c r="G15" s="67"/>
      <c r="H15" s="254">
        <f t="shared" ref="H15" si="2">ROUND(G15*F15,2)</f>
        <v>0</v>
      </c>
      <c r="I15" s="280"/>
    </row>
    <row r="16" spans="1:29" x14ac:dyDescent="0.2">
      <c r="A16" s="119"/>
      <c r="D16" s="5" t="s">
        <v>11731</v>
      </c>
      <c r="G16" s="5"/>
      <c r="I16" s="448"/>
    </row>
    <row r="17" spans="1:9" x14ac:dyDescent="0.2">
      <c r="A17" s="119"/>
      <c r="D17" s="5" t="s">
        <v>11732</v>
      </c>
      <c r="G17" s="5"/>
      <c r="I17" s="448"/>
    </row>
    <row r="18" spans="1:9" x14ac:dyDescent="0.2">
      <c r="A18" s="119"/>
      <c r="D18" s="5" t="s">
        <v>9318</v>
      </c>
      <c r="G18" s="5"/>
      <c r="I18" s="448"/>
    </row>
    <row r="19" spans="1:9" x14ac:dyDescent="0.2">
      <c r="A19" s="119"/>
      <c r="D19" s="5" t="s">
        <v>9314</v>
      </c>
      <c r="G19" s="5"/>
      <c r="I19" s="448"/>
    </row>
    <row r="20" spans="1:9" s="46" customFormat="1" ht="24.95" customHeight="1" x14ac:dyDescent="0.25">
      <c r="A20" s="278">
        <v>4</v>
      </c>
      <c r="B20" s="278"/>
      <c r="C20" s="382">
        <v>201</v>
      </c>
      <c r="D20" s="280" t="s">
        <v>9316</v>
      </c>
      <c r="E20" s="281" t="s">
        <v>744</v>
      </c>
      <c r="F20" s="282">
        <v>9</v>
      </c>
      <c r="G20" s="67"/>
      <c r="H20" s="254">
        <f t="shared" ref="H20" si="3">ROUND(G20*F20,2)</f>
        <v>0</v>
      </c>
      <c r="I20" s="280"/>
    </row>
    <row r="21" spans="1:9" x14ac:dyDescent="0.2">
      <c r="A21" s="119"/>
      <c r="D21" s="5" t="s">
        <v>11731</v>
      </c>
      <c r="G21" s="5"/>
      <c r="I21" s="448"/>
    </row>
    <row r="22" spans="1:9" x14ac:dyDescent="0.2">
      <c r="A22" s="119"/>
      <c r="D22" s="5" t="s">
        <v>11732</v>
      </c>
      <c r="G22" s="5"/>
      <c r="I22" s="448"/>
    </row>
    <row r="23" spans="1:9" x14ac:dyDescent="0.2">
      <c r="A23" s="119"/>
      <c r="D23" s="5" t="s">
        <v>9319</v>
      </c>
      <c r="G23" s="5"/>
      <c r="I23" s="448"/>
    </row>
    <row r="24" spans="1:9" x14ac:dyDescent="0.2">
      <c r="A24" s="119"/>
      <c r="D24" s="5" t="s">
        <v>9314</v>
      </c>
      <c r="G24" s="5"/>
      <c r="I24" s="448"/>
    </row>
    <row r="25" spans="1:9" s="46" customFormat="1" ht="24.95" customHeight="1" x14ac:dyDescent="0.25">
      <c r="A25" s="278">
        <v>5</v>
      </c>
      <c r="B25" s="278"/>
      <c r="C25" s="382">
        <v>202</v>
      </c>
      <c r="D25" s="280" t="s">
        <v>9320</v>
      </c>
      <c r="E25" s="281" t="s">
        <v>744</v>
      </c>
      <c r="F25" s="282">
        <v>1</v>
      </c>
      <c r="G25" s="67"/>
      <c r="H25" s="254">
        <f t="shared" ref="H25" si="4">ROUND(G25*F25,2)</f>
        <v>0</v>
      </c>
      <c r="I25" s="280"/>
    </row>
    <row r="26" spans="1:9" x14ac:dyDescent="0.2">
      <c r="A26" s="119"/>
      <c r="D26" s="5" t="s">
        <v>11733</v>
      </c>
      <c r="G26" s="5"/>
      <c r="I26" s="448"/>
    </row>
    <row r="27" spans="1:9" x14ac:dyDescent="0.2">
      <c r="A27" s="119"/>
      <c r="D27" s="5" t="s">
        <v>11734</v>
      </c>
      <c r="G27" s="5"/>
      <c r="I27" s="448"/>
    </row>
    <row r="28" spans="1:9" x14ac:dyDescent="0.2">
      <c r="A28" s="119"/>
      <c r="D28" s="5" t="s">
        <v>11735</v>
      </c>
      <c r="G28" s="5"/>
      <c r="I28" s="448"/>
    </row>
    <row r="29" spans="1:9" x14ac:dyDescent="0.2">
      <c r="A29" s="119"/>
      <c r="D29" s="5" t="s">
        <v>9314</v>
      </c>
      <c r="G29" s="5"/>
      <c r="I29" s="448"/>
    </row>
    <row r="30" spans="1:9" s="46" customFormat="1" ht="24.95" customHeight="1" x14ac:dyDescent="0.25">
      <c r="A30" s="278">
        <v>6</v>
      </c>
      <c r="B30" s="278"/>
      <c r="C30" s="382">
        <v>203</v>
      </c>
      <c r="D30" s="280" t="s">
        <v>9320</v>
      </c>
      <c r="E30" s="281" t="s">
        <v>744</v>
      </c>
      <c r="F30" s="282">
        <v>1</v>
      </c>
      <c r="G30" s="67"/>
      <c r="H30" s="254">
        <f t="shared" ref="H30" si="5">ROUND(G30*F30,2)</f>
        <v>0</v>
      </c>
      <c r="I30" s="280"/>
    </row>
    <row r="31" spans="1:9" x14ac:dyDescent="0.2">
      <c r="A31" s="119"/>
      <c r="D31" s="5" t="s">
        <v>11733</v>
      </c>
      <c r="G31" s="5"/>
      <c r="I31" s="448"/>
    </row>
    <row r="32" spans="1:9" x14ac:dyDescent="0.2">
      <c r="A32" s="119"/>
      <c r="D32" s="5" t="s">
        <v>11734</v>
      </c>
      <c r="G32" s="5"/>
      <c r="I32" s="448"/>
    </row>
    <row r="33" spans="1:9" x14ac:dyDescent="0.2">
      <c r="A33" s="119"/>
      <c r="D33" s="5" t="s">
        <v>11735</v>
      </c>
      <c r="G33" s="5"/>
      <c r="I33" s="448"/>
    </row>
    <row r="34" spans="1:9" x14ac:dyDescent="0.2">
      <c r="A34" s="119"/>
      <c r="D34" s="5" t="s">
        <v>9314</v>
      </c>
      <c r="G34" s="5"/>
      <c r="I34" s="448"/>
    </row>
    <row r="35" spans="1:9" s="46" customFormat="1" ht="24.95" customHeight="1" x14ac:dyDescent="0.25">
      <c r="A35" s="278">
        <v>7</v>
      </c>
      <c r="B35" s="278"/>
      <c r="C35" s="382">
        <v>202</v>
      </c>
      <c r="D35" s="280" t="s">
        <v>9320</v>
      </c>
      <c r="E35" s="281" t="s">
        <v>744</v>
      </c>
      <c r="F35" s="282">
        <v>1</v>
      </c>
      <c r="G35" s="67"/>
      <c r="H35" s="254">
        <f t="shared" ref="H35" si="6">ROUND(G35*F35,2)</f>
        <v>0</v>
      </c>
      <c r="I35" s="280"/>
    </row>
    <row r="36" spans="1:9" x14ac:dyDescent="0.2">
      <c r="A36" s="119"/>
      <c r="D36" s="5" t="s">
        <v>11733</v>
      </c>
      <c r="G36" s="5"/>
      <c r="I36" s="448"/>
    </row>
    <row r="37" spans="1:9" x14ac:dyDescent="0.2">
      <c r="A37" s="119"/>
      <c r="D37" s="5" t="s">
        <v>11734</v>
      </c>
      <c r="G37" s="5"/>
      <c r="I37" s="448"/>
    </row>
    <row r="38" spans="1:9" x14ac:dyDescent="0.2">
      <c r="A38" s="119"/>
      <c r="D38" s="5" t="s">
        <v>11735</v>
      </c>
      <c r="G38" s="5"/>
      <c r="I38" s="448"/>
    </row>
    <row r="39" spans="1:9" x14ac:dyDescent="0.2">
      <c r="A39" s="119"/>
      <c r="D39" s="5" t="s">
        <v>9314</v>
      </c>
      <c r="G39" s="5"/>
      <c r="I39" s="448"/>
    </row>
    <row r="40" spans="1:9" s="46" customFormat="1" ht="24.95" customHeight="1" x14ac:dyDescent="0.25">
      <c r="A40" s="278">
        <v>8</v>
      </c>
      <c r="B40" s="278"/>
      <c r="C40" s="382">
        <v>203</v>
      </c>
      <c r="D40" s="280" t="s">
        <v>9320</v>
      </c>
      <c r="E40" s="281" t="s">
        <v>744</v>
      </c>
      <c r="F40" s="282">
        <v>1</v>
      </c>
      <c r="G40" s="67"/>
      <c r="H40" s="254">
        <f t="shared" ref="H40" si="7">ROUND(G40*F40,2)</f>
        <v>0</v>
      </c>
      <c r="I40" s="280"/>
    </row>
    <row r="41" spans="1:9" x14ac:dyDescent="0.2">
      <c r="A41" s="119"/>
      <c r="D41" s="5" t="s">
        <v>11733</v>
      </c>
      <c r="G41" s="5"/>
      <c r="I41" s="448"/>
    </row>
    <row r="42" spans="1:9" x14ac:dyDescent="0.2">
      <c r="A42" s="119"/>
      <c r="D42" s="5" t="s">
        <v>11734</v>
      </c>
      <c r="G42" s="5"/>
      <c r="I42" s="448"/>
    </row>
    <row r="43" spans="1:9" x14ac:dyDescent="0.2">
      <c r="A43" s="119"/>
      <c r="D43" s="5" t="s">
        <v>11735</v>
      </c>
      <c r="G43" s="5"/>
      <c r="I43" s="448"/>
    </row>
    <row r="44" spans="1:9" x14ac:dyDescent="0.2">
      <c r="A44" s="119"/>
      <c r="D44" s="5" t="s">
        <v>9314</v>
      </c>
      <c r="G44" s="5"/>
      <c r="I44" s="448"/>
    </row>
    <row r="45" spans="1:9" s="46" customFormat="1" ht="24.95" customHeight="1" x14ac:dyDescent="0.25">
      <c r="A45" s="278">
        <v>9</v>
      </c>
      <c r="B45" s="278"/>
      <c r="C45" s="382">
        <v>202</v>
      </c>
      <c r="D45" s="280" t="s">
        <v>9320</v>
      </c>
      <c r="E45" s="281" t="s">
        <v>744</v>
      </c>
      <c r="F45" s="282">
        <v>1</v>
      </c>
      <c r="G45" s="67"/>
      <c r="H45" s="254">
        <f t="shared" ref="H45" si="8">ROUND(G45*F45,2)</f>
        <v>0</v>
      </c>
      <c r="I45" s="280"/>
    </row>
    <row r="46" spans="1:9" x14ac:dyDescent="0.2">
      <c r="A46" s="119"/>
      <c r="D46" s="5" t="s">
        <v>11733</v>
      </c>
      <c r="G46" s="5"/>
      <c r="I46" s="448"/>
    </row>
    <row r="47" spans="1:9" x14ac:dyDescent="0.2">
      <c r="A47" s="119"/>
      <c r="D47" s="5" t="s">
        <v>11734</v>
      </c>
      <c r="G47" s="5"/>
      <c r="I47" s="448"/>
    </row>
    <row r="48" spans="1:9" x14ac:dyDescent="0.2">
      <c r="A48" s="119"/>
      <c r="D48" s="5" t="s">
        <v>11735</v>
      </c>
      <c r="G48" s="5"/>
      <c r="I48" s="448"/>
    </row>
    <row r="49" spans="1:9" x14ac:dyDescent="0.2">
      <c r="A49" s="119"/>
      <c r="D49" s="5" t="s">
        <v>9314</v>
      </c>
      <c r="G49" s="5"/>
      <c r="I49" s="448"/>
    </row>
    <row r="50" spans="1:9" s="46" customFormat="1" ht="24.95" customHeight="1" x14ac:dyDescent="0.25">
      <c r="A50" s="278">
        <v>10</v>
      </c>
      <c r="B50" s="278"/>
      <c r="C50" s="382">
        <v>203</v>
      </c>
      <c r="D50" s="280" t="s">
        <v>9320</v>
      </c>
      <c r="E50" s="281" t="s">
        <v>744</v>
      </c>
      <c r="F50" s="282">
        <v>1</v>
      </c>
      <c r="G50" s="67"/>
      <c r="H50" s="254">
        <f t="shared" ref="H50" si="9">ROUND(G50*F50,2)</f>
        <v>0</v>
      </c>
      <c r="I50" s="280"/>
    </row>
    <row r="51" spans="1:9" x14ac:dyDescent="0.2">
      <c r="A51" s="119"/>
      <c r="D51" s="5" t="s">
        <v>11736</v>
      </c>
      <c r="G51" s="5"/>
      <c r="I51" s="448"/>
    </row>
    <row r="52" spans="1:9" x14ac:dyDescent="0.2">
      <c r="A52" s="119"/>
      <c r="D52" s="5" t="s">
        <v>11734</v>
      </c>
      <c r="G52" s="5"/>
      <c r="I52" s="448"/>
    </row>
    <row r="53" spans="1:9" x14ac:dyDescent="0.2">
      <c r="A53" s="119"/>
      <c r="D53" s="5" t="s">
        <v>11735</v>
      </c>
      <c r="G53" s="5"/>
      <c r="I53" s="448"/>
    </row>
    <row r="54" spans="1:9" x14ac:dyDescent="0.2">
      <c r="A54" s="119"/>
      <c r="D54" s="5" t="s">
        <v>9314</v>
      </c>
      <c r="G54" s="5"/>
      <c r="I54" s="448"/>
    </row>
    <row r="55" spans="1:9" s="46" customFormat="1" ht="24.95" customHeight="1" x14ac:dyDescent="0.25">
      <c r="A55" s="278">
        <v>11</v>
      </c>
      <c r="B55" s="278"/>
      <c r="C55" s="382">
        <v>204</v>
      </c>
      <c r="D55" s="280" t="s">
        <v>11737</v>
      </c>
      <c r="E55" s="281" t="s">
        <v>744</v>
      </c>
      <c r="F55" s="282">
        <v>15</v>
      </c>
      <c r="G55" s="67"/>
      <c r="H55" s="254">
        <f t="shared" ref="H55" si="10">ROUND(G55*F55,2)</f>
        <v>0</v>
      </c>
      <c r="I55" s="280"/>
    </row>
    <row r="56" spans="1:9" x14ac:dyDescent="0.2">
      <c r="A56" s="119"/>
      <c r="D56" s="5" t="s">
        <v>9332</v>
      </c>
      <c r="G56" s="5"/>
      <c r="I56" s="448"/>
    </row>
    <row r="57" spans="1:9" x14ac:dyDescent="0.2">
      <c r="A57" s="119"/>
      <c r="D57" s="5" t="s">
        <v>11738</v>
      </c>
      <c r="G57" s="5"/>
      <c r="I57" s="448"/>
    </row>
    <row r="58" spans="1:9" x14ac:dyDescent="0.2">
      <c r="A58" s="119"/>
      <c r="D58" s="5" t="s">
        <v>9314</v>
      </c>
      <c r="G58" s="5"/>
      <c r="I58" s="448"/>
    </row>
    <row r="59" spans="1:9" s="46" customFormat="1" ht="24.95" customHeight="1" x14ac:dyDescent="0.25">
      <c r="A59" s="278">
        <v>12</v>
      </c>
      <c r="B59" s="278"/>
      <c r="C59" s="382">
        <v>205</v>
      </c>
      <c r="D59" s="280" t="s">
        <v>11739</v>
      </c>
      <c r="E59" s="281" t="s">
        <v>744</v>
      </c>
      <c r="F59" s="282">
        <v>15</v>
      </c>
      <c r="G59" s="67"/>
      <c r="H59" s="254">
        <f t="shared" ref="H59" si="11">ROUND(G59*F59,2)</f>
        <v>0</v>
      </c>
      <c r="I59" s="280"/>
    </row>
    <row r="60" spans="1:9" x14ac:dyDescent="0.2">
      <c r="A60" s="119"/>
      <c r="D60" s="5" t="s">
        <v>5705</v>
      </c>
      <c r="G60" s="5"/>
      <c r="I60" s="448"/>
    </row>
    <row r="61" spans="1:9" x14ac:dyDescent="0.2">
      <c r="A61" s="119"/>
      <c r="D61" s="5" t="s">
        <v>9314</v>
      </c>
      <c r="G61" s="5"/>
      <c r="I61" s="448"/>
    </row>
    <row r="62" spans="1:9" s="46" customFormat="1" ht="24.95" customHeight="1" x14ac:dyDescent="0.25">
      <c r="A62" s="298"/>
      <c r="B62" s="351"/>
      <c r="C62" s="352"/>
      <c r="D62" s="352" t="s">
        <v>9337</v>
      </c>
      <c r="E62" s="353"/>
      <c r="F62" s="354"/>
      <c r="G62" s="354"/>
      <c r="H62" s="116">
        <f>SUM(H63:H105)</f>
        <v>0</v>
      </c>
      <c r="I62" s="277"/>
    </row>
    <row r="63" spans="1:9" s="46" customFormat="1" ht="24.95" customHeight="1" x14ac:dyDescent="0.25">
      <c r="A63" s="278">
        <v>13</v>
      </c>
      <c r="B63" s="278"/>
      <c r="C63" s="382">
        <v>301</v>
      </c>
      <c r="D63" s="280" t="s">
        <v>9338</v>
      </c>
      <c r="E63" s="281" t="s">
        <v>807</v>
      </c>
      <c r="F63" s="282">
        <v>210</v>
      </c>
      <c r="G63" s="67"/>
      <c r="H63" s="254">
        <f t="shared" ref="H63" si="12">ROUND(G63*F63,2)</f>
        <v>0</v>
      </c>
      <c r="I63" s="280"/>
    </row>
    <row r="64" spans="1:9" s="795" customFormat="1" x14ac:dyDescent="0.2">
      <c r="A64" s="794"/>
      <c r="C64" s="796"/>
      <c r="D64" s="795" t="s">
        <v>9339</v>
      </c>
      <c r="E64" s="797"/>
      <c r="H64" s="796"/>
      <c r="I64" s="798"/>
    </row>
    <row r="65" spans="1:9" s="795" customFormat="1" ht="22.5" x14ac:dyDescent="0.2">
      <c r="A65" s="794"/>
      <c r="C65" s="796"/>
      <c r="D65" s="795" t="s">
        <v>11740</v>
      </c>
      <c r="E65" s="797"/>
      <c r="H65" s="796"/>
      <c r="I65" s="798"/>
    </row>
    <row r="66" spans="1:9" s="795" customFormat="1" x14ac:dyDescent="0.2">
      <c r="A66" s="794"/>
      <c r="C66" s="796"/>
      <c r="D66" s="795" t="s">
        <v>11007</v>
      </c>
      <c r="E66" s="797"/>
      <c r="H66" s="796"/>
      <c r="I66" s="798"/>
    </row>
    <row r="67" spans="1:9" s="46" customFormat="1" ht="24.95" customHeight="1" x14ac:dyDescent="0.25">
      <c r="A67" s="278">
        <v>14</v>
      </c>
      <c r="B67" s="278"/>
      <c r="C67" s="382">
        <v>302</v>
      </c>
      <c r="D67" s="280" t="s">
        <v>9338</v>
      </c>
      <c r="E67" s="281" t="s">
        <v>807</v>
      </c>
      <c r="F67" s="282">
        <v>50</v>
      </c>
      <c r="G67" s="67"/>
      <c r="H67" s="254">
        <f t="shared" ref="H67" si="13">ROUND(G67*F67,2)</f>
        <v>0</v>
      </c>
      <c r="I67" s="280"/>
    </row>
    <row r="68" spans="1:9" x14ac:dyDescent="0.2">
      <c r="A68" s="119"/>
      <c r="C68" s="796"/>
      <c r="D68" s="795" t="s">
        <v>9341</v>
      </c>
      <c r="G68" s="5"/>
      <c r="I68" s="448"/>
    </row>
    <row r="69" spans="1:9" ht="22.5" x14ac:dyDescent="0.2">
      <c r="A69" s="119"/>
      <c r="C69" s="796"/>
      <c r="D69" s="795" t="s">
        <v>11740</v>
      </c>
      <c r="G69" s="5"/>
      <c r="I69" s="448"/>
    </row>
    <row r="70" spans="1:9" x14ac:dyDescent="0.2">
      <c r="A70" s="119"/>
      <c r="C70" s="796"/>
      <c r="D70" s="795" t="s">
        <v>11007</v>
      </c>
      <c r="G70" s="5"/>
      <c r="I70" s="448"/>
    </row>
    <row r="71" spans="1:9" s="46" customFormat="1" ht="24.95" customHeight="1" x14ac:dyDescent="0.25">
      <c r="A71" s="278">
        <v>15</v>
      </c>
      <c r="B71" s="278"/>
      <c r="C71" s="382">
        <v>303</v>
      </c>
      <c r="D71" s="280" t="s">
        <v>9338</v>
      </c>
      <c r="E71" s="281" t="s">
        <v>807</v>
      </c>
      <c r="F71" s="282">
        <v>40</v>
      </c>
      <c r="G71" s="67"/>
      <c r="H71" s="254">
        <f t="shared" ref="H71" si="14">ROUND(G71*F71,2)</f>
        <v>0</v>
      </c>
      <c r="I71" s="280"/>
    </row>
    <row r="72" spans="1:9" x14ac:dyDescent="0.2">
      <c r="A72" s="119"/>
      <c r="C72" s="796"/>
      <c r="D72" s="795" t="s">
        <v>9342</v>
      </c>
      <c r="G72" s="5"/>
      <c r="I72" s="448"/>
    </row>
    <row r="73" spans="1:9" ht="22.5" x14ac:dyDescent="0.2">
      <c r="A73" s="119"/>
      <c r="C73" s="796"/>
      <c r="D73" s="795" t="s">
        <v>9340</v>
      </c>
      <c r="G73" s="5"/>
      <c r="I73" s="448"/>
    </row>
    <row r="74" spans="1:9" x14ac:dyDescent="0.2">
      <c r="A74" s="119"/>
      <c r="C74" s="796"/>
      <c r="D74" s="795" t="s">
        <v>9314</v>
      </c>
      <c r="G74" s="5"/>
      <c r="I74" s="448"/>
    </row>
    <row r="75" spans="1:9" s="46" customFormat="1" ht="24.95" customHeight="1" x14ac:dyDescent="0.25">
      <c r="A75" s="278">
        <v>16</v>
      </c>
      <c r="B75" s="278"/>
      <c r="C75" s="382">
        <v>303</v>
      </c>
      <c r="D75" s="280" t="s">
        <v>9338</v>
      </c>
      <c r="E75" s="281" t="s">
        <v>807</v>
      </c>
      <c r="F75" s="282">
        <v>15</v>
      </c>
      <c r="G75" s="67"/>
      <c r="H75" s="254">
        <f t="shared" ref="H75" si="15">ROUND(G75*F75,2)</f>
        <v>0</v>
      </c>
      <c r="I75" s="280"/>
    </row>
    <row r="76" spans="1:9" x14ac:dyDescent="0.2">
      <c r="A76" s="119"/>
      <c r="C76" s="796"/>
      <c r="D76" s="795" t="s">
        <v>9343</v>
      </c>
      <c r="G76" s="5"/>
      <c r="I76" s="448"/>
    </row>
    <row r="77" spans="1:9" ht="22.5" x14ac:dyDescent="0.2">
      <c r="A77" s="119"/>
      <c r="C77" s="796"/>
      <c r="D77" s="795" t="s">
        <v>9340</v>
      </c>
      <c r="G77" s="5"/>
      <c r="I77" s="448"/>
    </row>
    <row r="78" spans="1:9" x14ac:dyDescent="0.2">
      <c r="A78" s="119"/>
      <c r="C78" s="796"/>
      <c r="D78" s="795" t="s">
        <v>9314</v>
      </c>
      <c r="G78" s="5"/>
      <c r="I78" s="448"/>
    </row>
    <row r="79" spans="1:9" s="46" customFormat="1" ht="24.95" customHeight="1" x14ac:dyDescent="0.25">
      <c r="A79" s="278">
        <v>17</v>
      </c>
      <c r="B79" s="278"/>
      <c r="C79" s="382">
        <v>303</v>
      </c>
      <c r="D79" s="280" t="s">
        <v>11741</v>
      </c>
      <c r="E79" s="281" t="s">
        <v>807</v>
      </c>
      <c r="F79" s="282">
        <v>231</v>
      </c>
      <c r="G79" s="67"/>
      <c r="H79" s="254">
        <f t="shared" ref="H79" si="16">ROUND(G79*F79,2)</f>
        <v>0</v>
      </c>
      <c r="I79" s="280"/>
    </row>
    <row r="80" spans="1:9" x14ac:dyDescent="0.2">
      <c r="A80" s="119"/>
      <c r="C80" s="796"/>
      <c r="D80" s="795" t="s">
        <v>11742</v>
      </c>
      <c r="G80" s="5"/>
      <c r="I80" s="448"/>
    </row>
    <row r="81" spans="1:9" x14ac:dyDescent="0.2">
      <c r="A81" s="119"/>
      <c r="C81" s="796"/>
      <c r="D81" s="795" t="s">
        <v>9348</v>
      </c>
      <c r="G81" s="5"/>
      <c r="I81" s="448"/>
    </row>
    <row r="82" spans="1:9" ht="33.75" x14ac:dyDescent="0.2">
      <c r="A82" s="119"/>
      <c r="C82" s="796"/>
      <c r="D82" s="795" t="s">
        <v>9349</v>
      </c>
      <c r="G82" s="5"/>
      <c r="I82" s="448"/>
    </row>
    <row r="83" spans="1:9" x14ac:dyDescent="0.2">
      <c r="A83" s="119"/>
      <c r="C83" s="796"/>
      <c r="D83" s="795" t="s">
        <v>9314</v>
      </c>
      <c r="G83" s="5"/>
      <c r="I83" s="448"/>
    </row>
    <row r="84" spans="1:9" s="46" customFormat="1" ht="24.95" customHeight="1" x14ac:dyDescent="0.25">
      <c r="A84" s="278">
        <v>18</v>
      </c>
      <c r="B84" s="278"/>
      <c r="C84" s="382">
        <v>304</v>
      </c>
      <c r="D84" s="280" t="s">
        <v>11743</v>
      </c>
      <c r="E84" s="281" t="s">
        <v>807</v>
      </c>
      <c r="F84" s="282">
        <v>55</v>
      </c>
      <c r="G84" s="67"/>
      <c r="H84" s="254">
        <f t="shared" ref="H84" si="17">ROUND(G84*F84,2)</f>
        <v>0</v>
      </c>
      <c r="I84" s="280"/>
    </row>
    <row r="85" spans="1:9" x14ac:dyDescent="0.2">
      <c r="A85" s="119"/>
      <c r="C85" s="796"/>
      <c r="D85" s="795" t="s">
        <v>11744</v>
      </c>
      <c r="G85" s="5"/>
      <c r="I85" s="448"/>
    </row>
    <row r="86" spans="1:9" x14ac:dyDescent="0.2">
      <c r="A86" s="119"/>
      <c r="C86" s="796"/>
      <c r="D86" s="795" t="s">
        <v>9348</v>
      </c>
      <c r="G86" s="5"/>
      <c r="I86" s="448"/>
    </row>
    <row r="87" spans="1:9" ht="33.75" x14ac:dyDescent="0.2">
      <c r="A87" s="119"/>
      <c r="C87" s="796"/>
      <c r="D87" s="795" t="s">
        <v>9349</v>
      </c>
      <c r="G87" s="5"/>
      <c r="I87" s="448"/>
    </row>
    <row r="88" spans="1:9" x14ac:dyDescent="0.2">
      <c r="A88" s="119"/>
      <c r="C88" s="796"/>
      <c r="D88" s="795" t="s">
        <v>9314</v>
      </c>
      <c r="G88" s="5"/>
      <c r="I88" s="448"/>
    </row>
    <row r="89" spans="1:9" s="46" customFormat="1" ht="24.95" customHeight="1" x14ac:dyDescent="0.25">
      <c r="A89" s="278">
        <v>19</v>
      </c>
      <c r="B89" s="278"/>
      <c r="C89" s="382">
        <v>305</v>
      </c>
      <c r="D89" s="280" t="s">
        <v>11745</v>
      </c>
      <c r="E89" s="281" t="s">
        <v>807</v>
      </c>
      <c r="F89" s="282">
        <v>44</v>
      </c>
      <c r="G89" s="67"/>
      <c r="H89" s="254">
        <f t="shared" ref="H89" si="18">ROUND(G89*F89,2)</f>
        <v>0</v>
      </c>
      <c r="I89" s="280"/>
    </row>
    <row r="90" spans="1:9" x14ac:dyDescent="0.2">
      <c r="A90" s="119"/>
      <c r="C90" s="796"/>
      <c r="D90" s="795" t="s">
        <v>11744</v>
      </c>
      <c r="G90" s="5"/>
      <c r="I90" s="448"/>
    </row>
    <row r="91" spans="1:9" x14ac:dyDescent="0.2">
      <c r="A91" s="119"/>
      <c r="C91" s="796"/>
      <c r="D91" s="795" t="s">
        <v>9348</v>
      </c>
      <c r="G91" s="5"/>
      <c r="I91" s="448"/>
    </row>
    <row r="92" spans="1:9" ht="33.75" x14ac:dyDescent="0.2">
      <c r="A92" s="119"/>
      <c r="C92" s="796"/>
      <c r="D92" s="795" t="s">
        <v>9349</v>
      </c>
      <c r="G92" s="5"/>
      <c r="I92" s="448"/>
    </row>
    <row r="93" spans="1:9" x14ac:dyDescent="0.2">
      <c r="A93" s="119"/>
      <c r="C93" s="796"/>
      <c r="D93" s="795" t="s">
        <v>9314</v>
      </c>
      <c r="G93" s="5"/>
      <c r="I93" s="448"/>
    </row>
    <row r="94" spans="1:9" s="46" customFormat="1" ht="24.95" customHeight="1" x14ac:dyDescent="0.25">
      <c r="A94" s="278">
        <v>20</v>
      </c>
      <c r="B94" s="278"/>
      <c r="C94" s="382">
        <v>305</v>
      </c>
      <c r="D94" s="280" t="s">
        <v>11745</v>
      </c>
      <c r="E94" s="281" t="s">
        <v>807</v>
      </c>
      <c r="F94" s="282">
        <v>16.5</v>
      </c>
      <c r="G94" s="67"/>
      <c r="H94" s="254">
        <f t="shared" ref="H94" si="19">ROUND(G94*F94,2)</f>
        <v>0</v>
      </c>
      <c r="I94" s="280"/>
    </row>
    <row r="95" spans="1:9" x14ac:dyDescent="0.2">
      <c r="A95" s="119"/>
      <c r="C95" s="796"/>
      <c r="D95" s="795" t="s">
        <v>11744</v>
      </c>
      <c r="G95" s="5"/>
      <c r="I95" s="448"/>
    </row>
    <row r="96" spans="1:9" x14ac:dyDescent="0.2">
      <c r="A96" s="119"/>
      <c r="C96" s="796"/>
      <c r="D96" s="795" t="s">
        <v>9348</v>
      </c>
      <c r="G96" s="5"/>
      <c r="I96" s="448"/>
    </row>
    <row r="97" spans="1:9" ht="33.75" x14ac:dyDescent="0.2">
      <c r="A97" s="119"/>
      <c r="C97" s="796"/>
      <c r="D97" s="795" t="s">
        <v>9349</v>
      </c>
      <c r="G97" s="5"/>
      <c r="I97" s="448"/>
    </row>
    <row r="98" spans="1:9" x14ac:dyDescent="0.2">
      <c r="A98" s="119"/>
      <c r="C98" s="796"/>
      <c r="D98" s="795" t="s">
        <v>9314</v>
      </c>
      <c r="G98" s="5"/>
      <c r="I98" s="448"/>
    </row>
    <row r="99" spans="1:9" s="46" customFormat="1" ht="24.95" customHeight="1" x14ac:dyDescent="0.25">
      <c r="A99" s="278">
        <v>21</v>
      </c>
      <c r="B99" s="278"/>
      <c r="C99" s="382">
        <v>307</v>
      </c>
      <c r="D99" s="280" t="s">
        <v>11746</v>
      </c>
      <c r="E99" s="281" t="s">
        <v>807</v>
      </c>
      <c r="F99" s="282">
        <v>315</v>
      </c>
      <c r="G99" s="67"/>
      <c r="H99" s="254">
        <f t="shared" ref="H99" si="20">ROUND(G99*F99,2)</f>
        <v>0</v>
      </c>
      <c r="I99" s="280"/>
    </row>
    <row r="100" spans="1:9" x14ac:dyDescent="0.2">
      <c r="A100" s="119"/>
      <c r="C100" s="796"/>
      <c r="D100" s="795" t="s">
        <v>9358</v>
      </c>
      <c r="G100" s="5"/>
      <c r="I100" s="448"/>
    </row>
    <row r="101" spans="1:9" x14ac:dyDescent="0.2">
      <c r="A101" s="119"/>
      <c r="D101" s="5" t="s">
        <v>9359</v>
      </c>
      <c r="G101" s="5"/>
      <c r="I101" s="448"/>
    </row>
    <row r="102" spans="1:9" s="46" customFormat="1" ht="24.95" customHeight="1" x14ac:dyDescent="0.25">
      <c r="A102" s="278">
        <v>22</v>
      </c>
      <c r="B102" s="278"/>
      <c r="C102" s="382">
        <v>308</v>
      </c>
      <c r="D102" s="280" t="s">
        <v>11747</v>
      </c>
      <c r="E102" s="281" t="s">
        <v>807</v>
      </c>
      <c r="F102" s="282">
        <v>315</v>
      </c>
      <c r="G102" s="67"/>
      <c r="H102" s="254">
        <f t="shared" ref="H102" si="21">ROUND(G102*F102,2)</f>
        <v>0</v>
      </c>
      <c r="I102" s="280"/>
    </row>
    <row r="103" spans="1:9" x14ac:dyDescent="0.2">
      <c r="A103" s="119"/>
      <c r="D103" s="5" t="s">
        <v>9361</v>
      </c>
      <c r="G103" s="5"/>
      <c r="I103" s="448"/>
    </row>
    <row r="104" spans="1:9" x14ac:dyDescent="0.2">
      <c r="A104" s="119"/>
      <c r="D104" s="5" t="s">
        <v>9362</v>
      </c>
      <c r="G104" s="5"/>
      <c r="I104" s="448"/>
    </row>
    <row r="105" spans="1:9" x14ac:dyDescent="0.2">
      <c r="A105" s="119"/>
      <c r="D105" s="5" t="s">
        <v>9314</v>
      </c>
      <c r="G105" s="5"/>
      <c r="I105" s="448"/>
    </row>
    <row r="106" spans="1:9" s="46" customFormat="1" ht="24.95" customHeight="1" x14ac:dyDescent="0.25">
      <c r="A106" s="298"/>
      <c r="B106" s="351"/>
      <c r="C106" s="352"/>
      <c r="D106" s="352" t="s">
        <v>11777</v>
      </c>
      <c r="E106" s="353"/>
      <c r="F106" s="354"/>
      <c r="G106" s="354"/>
      <c r="H106" s="116">
        <f>SUM(H107:H182)</f>
        <v>0</v>
      </c>
      <c r="I106" s="277"/>
    </row>
    <row r="107" spans="1:9" s="46" customFormat="1" ht="24.95" customHeight="1" x14ac:dyDescent="0.25">
      <c r="A107" s="278"/>
      <c r="B107" s="278"/>
      <c r="C107" s="382">
        <v>401</v>
      </c>
      <c r="D107" s="280" t="s">
        <v>9379</v>
      </c>
      <c r="E107" s="281" t="s">
        <v>744</v>
      </c>
      <c r="F107" s="282">
        <v>24</v>
      </c>
      <c r="G107" s="67"/>
      <c r="H107" s="254">
        <f t="shared" ref="H107" si="22">ROUND(G107*F107,2)</f>
        <v>0</v>
      </c>
      <c r="I107" s="280"/>
    </row>
    <row r="108" spans="1:9" x14ac:dyDescent="0.2">
      <c r="A108" s="119"/>
      <c r="C108" s="796"/>
      <c r="D108" s="795" t="s">
        <v>9376</v>
      </c>
      <c r="E108" s="797"/>
      <c r="F108" s="795"/>
      <c r="G108" s="5"/>
      <c r="I108" s="448"/>
    </row>
    <row r="109" spans="1:9" ht="22.5" x14ac:dyDescent="0.2">
      <c r="A109" s="119"/>
      <c r="C109" s="796"/>
      <c r="D109" s="795" t="s">
        <v>11748</v>
      </c>
      <c r="E109" s="797"/>
      <c r="F109" s="795"/>
      <c r="G109" s="5"/>
      <c r="I109" s="448"/>
    </row>
    <row r="110" spans="1:9" x14ac:dyDescent="0.2">
      <c r="A110" s="119"/>
      <c r="C110" s="796"/>
      <c r="D110" s="795" t="s">
        <v>9314</v>
      </c>
      <c r="E110" s="797"/>
      <c r="F110" s="795"/>
      <c r="G110" s="5"/>
      <c r="I110" s="448"/>
    </row>
    <row r="111" spans="1:9" s="46" customFormat="1" ht="24.95" customHeight="1" x14ac:dyDescent="0.25">
      <c r="A111" s="278"/>
      <c r="B111" s="278"/>
      <c r="C111" s="382">
        <v>402</v>
      </c>
      <c r="D111" s="280" t="s">
        <v>9379</v>
      </c>
      <c r="E111" s="281" t="s">
        <v>744</v>
      </c>
      <c r="F111" s="282">
        <v>1</v>
      </c>
      <c r="G111" s="67"/>
      <c r="H111" s="254">
        <f t="shared" ref="H111" si="23">ROUND(G111*F111,2)</f>
        <v>0</v>
      </c>
      <c r="I111" s="280"/>
    </row>
    <row r="112" spans="1:9" x14ac:dyDescent="0.2">
      <c r="A112" s="119"/>
      <c r="C112" s="796"/>
      <c r="D112" s="795" t="s">
        <v>11749</v>
      </c>
      <c r="E112" s="797"/>
      <c r="F112" s="795"/>
      <c r="G112" s="5"/>
      <c r="I112" s="448"/>
    </row>
    <row r="113" spans="1:9" x14ac:dyDescent="0.2">
      <c r="A113" s="119"/>
      <c r="C113" s="796"/>
      <c r="D113" s="795" t="s">
        <v>11750</v>
      </c>
      <c r="E113" s="797"/>
      <c r="F113" s="795"/>
      <c r="G113" s="5"/>
      <c r="I113" s="448"/>
    </row>
    <row r="114" spans="1:9" ht="22.5" x14ac:dyDescent="0.2">
      <c r="A114" s="119"/>
      <c r="C114" s="796"/>
      <c r="D114" s="795" t="s">
        <v>11748</v>
      </c>
      <c r="E114" s="797"/>
      <c r="F114" s="795"/>
      <c r="G114" s="5"/>
      <c r="I114" s="448"/>
    </row>
    <row r="115" spans="1:9" x14ac:dyDescent="0.2">
      <c r="A115" s="119"/>
      <c r="C115" s="796"/>
      <c r="D115" s="795" t="s">
        <v>9314</v>
      </c>
      <c r="E115" s="797"/>
      <c r="F115" s="795"/>
      <c r="G115" s="5"/>
      <c r="I115" s="448"/>
    </row>
    <row r="116" spans="1:9" s="46" customFormat="1" ht="24.95" customHeight="1" x14ac:dyDescent="0.25">
      <c r="A116" s="278"/>
      <c r="B116" s="278"/>
      <c r="C116" s="382">
        <v>402</v>
      </c>
      <c r="D116" s="280" t="s">
        <v>9379</v>
      </c>
      <c r="E116" s="281" t="s">
        <v>744</v>
      </c>
      <c r="F116" s="282">
        <v>1</v>
      </c>
      <c r="G116" s="67"/>
      <c r="H116" s="254">
        <f t="shared" ref="H116" si="24">ROUND(G116*F116,2)</f>
        <v>0</v>
      </c>
      <c r="I116" s="280"/>
    </row>
    <row r="117" spans="1:9" x14ac:dyDescent="0.2">
      <c r="A117" s="119"/>
      <c r="C117" s="796"/>
      <c r="D117" s="795" t="s">
        <v>11751</v>
      </c>
      <c r="E117" s="797"/>
      <c r="F117" s="795"/>
      <c r="G117" s="5"/>
      <c r="I117" s="448"/>
    </row>
    <row r="118" spans="1:9" ht="22.5" x14ac:dyDescent="0.2">
      <c r="A118" s="119"/>
      <c r="C118" s="796"/>
      <c r="D118" s="795" t="s">
        <v>11748</v>
      </c>
      <c r="E118" s="797"/>
      <c r="F118" s="795"/>
      <c r="G118" s="5"/>
      <c r="I118" s="448"/>
    </row>
    <row r="119" spans="1:9" x14ac:dyDescent="0.2">
      <c r="A119" s="119"/>
      <c r="C119" s="796"/>
      <c r="D119" s="795" t="s">
        <v>9314</v>
      </c>
      <c r="E119" s="797"/>
      <c r="F119" s="795"/>
      <c r="G119" s="5"/>
      <c r="I119" s="448"/>
    </row>
    <row r="120" spans="1:9" s="46" customFormat="1" ht="24.95" customHeight="1" x14ac:dyDescent="0.25">
      <c r="A120" s="278"/>
      <c r="B120" s="278"/>
      <c r="C120" s="382">
        <v>405</v>
      </c>
      <c r="D120" s="280" t="s">
        <v>9370</v>
      </c>
      <c r="E120" s="281" t="s">
        <v>744</v>
      </c>
      <c r="F120" s="282">
        <v>26</v>
      </c>
      <c r="G120" s="67"/>
      <c r="H120" s="254">
        <f t="shared" ref="H120" si="25">ROUND(G120*F120,2)</f>
        <v>0</v>
      </c>
      <c r="I120" s="280"/>
    </row>
    <row r="121" spans="1:9" x14ac:dyDescent="0.2">
      <c r="A121" s="119"/>
      <c r="C121" s="796"/>
      <c r="D121" s="795" t="s">
        <v>9314</v>
      </c>
      <c r="E121" s="797"/>
      <c r="F121" s="795"/>
      <c r="G121" s="5"/>
      <c r="I121" s="448"/>
    </row>
    <row r="122" spans="1:9" s="46" customFormat="1" ht="24.95" customHeight="1" x14ac:dyDescent="0.25">
      <c r="A122" s="278"/>
      <c r="B122" s="278"/>
      <c r="C122" s="382">
        <v>406</v>
      </c>
      <c r="D122" s="280" t="s">
        <v>9382</v>
      </c>
      <c r="E122" s="281" t="s">
        <v>744</v>
      </c>
      <c r="F122" s="282">
        <v>26</v>
      </c>
      <c r="G122" s="67"/>
      <c r="H122" s="254">
        <f t="shared" ref="H122" si="26">ROUND(G122*F122,2)</f>
        <v>0</v>
      </c>
      <c r="I122" s="280"/>
    </row>
    <row r="123" spans="1:9" x14ac:dyDescent="0.2">
      <c r="A123" s="119"/>
      <c r="C123" s="796"/>
      <c r="D123" s="795" t="s">
        <v>9314</v>
      </c>
      <c r="E123" s="797"/>
      <c r="F123" s="795"/>
      <c r="G123" s="5"/>
      <c r="I123" s="448"/>
    </row>
    <row r="124" spans="1:9" s="46" customFormat="1" ht="24.95" customHeight="1" x14ac:dyDescent="0.25">
      <c r="A124" s="278"/>
      <c r="B124" s="278"/>
      <c r="C124" s="382">
        <v>407</v>
      </c>
      <c r="D124" s="280" t="s">
        <v>11752</v>
      </c>
      <c r="E124" s="281" t="s">
        <v>744</v>
      </c>
      <c r="F124" s="282">
        <v>26</v>
      </c>
      <c r="G124" s="67"/>
      <c r="H124" s="254">
        <f t="shared" ref="H124" si="27">ROUND(G124*F124,2)</f>
        <v>0</v>
      </c>
      <c r="I124" s="280"/>
    </row>
    <row r="125" spans="1:9" ht="22.5" x14ac:dyDescent="0.2">
      <c r="A125" s="119"/>
      <c r="C125" s="796"/>
      <c r="D125" s="795" t="s">
        <v>9391</v>
      </c>
      <c r="E125" s="797"/>
      <c r="F125" s="795"/>
      <c r="G125" s="5"/>
      <c r="I125" s="448"/>
    </row>
    <row r="126" spans="1:9" x14ac:dyDescent="0.2">
      <c r="A126" s="119"/>
      <c r="C126" s="796"/>
      <c r="D126" s="795" t="s">
        <v>9314</v>
      </c>
      <c r="E126" s="797"/>
      <c r="F126" s="795"/>
      <c r="G126" s="5"/>
      <c r="I126" s="448"/>
    </row>
    <row r="127" spans="1:9" s="46" customFormat="1" ht="24.95" customHeight="1" x14ac:dyDescent="0.25">
      <c r="A127" s="278"/>
      <c r="B127" s="278"/>
      <c r="C127" s="382">
        <v>408</v>
      </c>
      <c r="D127" s="280" t="s">
        <v>9386</v>
      </c>
      <c r="E127" s="281" t="s">
        <v>744</v>
      </c>
      <c r="F127" s="282">
        <v>26</v>
      </c>
      <c r="G127" s="67"/>
      <c r="H127" s="254">
        <f t="shared" ref="H127" si="28">ROUND(G127*F127,2)</f>
        <v>0</v>
      </c>
      <c r="I127" s="280"/>
    </row>
    <row r="128" spans="1:9" x14ac:dyDescent="0.2">
      <c r="A128" s="119"/>
      <c r="C128" s="796"/>
      <c r="D128" s="795" t="s">
        <v>9314</v>
      </c>
      <c r="E128" s="797"/>
      <c r="F128" s="795"/>
      <c r="G128" s="5"/>
      <c r="I128" s="448"/>
    </row>
    <row r="129" spans="1:9" s="46" customFormat="1" ht="24.95" customHeight="1" x14ac:dyDescent="0.25">
      <c r="A129" s="278"/>
      <c r="B129" s="278"/>
      <c r="C129" s="382">
        <v>409</v>
      </c>
      <c r="D129" s="280" t="s">
        <v>5751</v>
      </c>
      <c r="E129" s="281" t="s">
        <v>744</v>
      </c>
      <c r="F129" s="282">
        <v>26</v>
      </c>
      <c r="G129" s="67"/>
      <c r="H129" s="254">
        <f t="shared" ref="H129" si="29">ROUND(G129*F129,2)</f>
        <v>0</v>
      </c>
      <c r="I129" s="280"/>
    </row>
    <row r="130" spans="1:9" x14ac:dyDescent="0.2">
      <c r="A130" s="119"/>
      <c r="C130" s="796"/>
      <c r="D130" s="795" t="s">
        <v>9372</v>
      </c>
      <c r="E130" s="797"/>
      <c r="F130" s="795"/>
      <c r="G130" s="5"/>
      <c r="I130" s="448"/>
    </row>
    <row r="131" spans="1:9" s="46" customFormat="1" ht="24.95" customHeight="1" x14ac:dyDescent="0.25">
      <c r="A131" s="278"/>
      <c r="B131" s="278"/>
      <c r="C131" s="382">
        <v>401</v>
      </c>
      <c r="D131" s="280" t="s">
        <v>11753</v>
      </c>
      <c r="E131" s="281" t="s">
        <v>744</v>
      </c>
      <c r="F131" s="282">
        <v>5</v>
      </c>
      <c r="G131" s="67"/>
      <c r="H131" s="254">
        <f t="shared" ref="H131" si="30">ROUND(G131*F131,2)</f>
        <v>0</v>
      </c>
      <c r="I131" s="280"/>
    </row>
    <row r="132" spans="1:9" x14ac:dyDescent="0.2">
      <c r="A132" s="119"/>
      <c r="C132" s="796"/>
      <c r="D132" s="795" t="s">
        <v>11754</v>
      </c>
      <c r="E132" s="797"/>
      <c r="F132" s="795"/>
      <c r="G132" s="5"/>
      <c r="I132" s="448"/>
    </row>
    <row r="133" spans="1:9" x14ac:dyDescent="0.2">
      <c r="A133" s="119"/>
      <c r="C133" s="796"/>
      <c r="D133" s="795" t="s">
        <v>11755</v>
      </c>
      <c r="E133" s="797"/>
      <c r="F133" s="795"/>
      <c r="G133" s="5"/>
      <c r="I133" s="448"/>
    </row>
    <row r="134" spans="1:9" x14ac:dyDescent="0.2">
      <c r="A134" s="119"/>
      <c r="C134" s="796"/>
      <c r="D134" s="795" t="s">
        <v>11756</v>
      </c>
      <c r="E134" s="797"/>
      <c r="F134" s="795"/>
      <c r="G134" s="5"/>
      <c r="I134" s="448"/>
    </row>
    <row r="135" spans="1:9" x14ac:dyDescent="0.2">
      <c r="A135" s="119"/>
      <c r="C135" s="796"/>
      <c r="D135" s="795" t="s">
        <v>9314</v>
      </c>
      <c r="E135" s="797"/>
      <c r="F135" s="795"/>
      <c r="G135" s="5"/>
      <c r="I135" s="448"/>
    </row>
    <row r="136" spans="1:9" s="46" customFormat="1" ht="24.95" customHeight="1" x14ac:dyDescent="0.25">
      <c r="A136" s="278"/>
      <c r="B136" s="278"/>
      <c r="C136" s="382">
        <v>402</v>
      </c>
      <c r="D136" s="280" t="s">
        <v>11757</v>
      </c>
      <c r="E136" s="281" t="s">
        <v>744</v>
      </c>
      <c r="F136" s="282">
        <v>5</v>
      </c>
      <c r="G136" s="67"/>
      <c r="H136" s="254">
        <f t="shared" ref="H136" si="31">ROUND(G136*F136,2)</f>
        <v>0</v>
      </c>
      <c r="I136" s="280"/>
    </row>
    <row r="137" spans="1:9" x14ac:dyDescent="0.2">
      <c r="A137" s="119"/>
      <c r="C137" s="796"/>
      <c r="D137" s="795" t="s">
        <v>11758</v>
      </c>
      <c r="E137" s="797"/>
      <c r="F137" s="795"/>
      <c r="G137" s="5"/>
      <c r="I137" s="448"/>
    </row>
    <row r="138" spans="1:9" x14ac:dyDescent="0.2">
      <c r="A138" s="119"/>
      <c r="C138" s="796"/>
      <c r="D138" s="795" t="s">
        <v>9314</v>
      </c>
      <c r="E138" s="797"/>
      <c r="F138" s="795"/>
      <c r="G138" s="5"/>
      <c r="I138" s="448"/>
    </row>
    <row r="139" spans="1:9" s="46" customFormat="1" ht="24.95" customHeight="1" x14ac:dyDescent="0.25">
      <c r="A139" s="278"/>
      <c r="B139" s="278"/>
      <c r="C139" s="382">
        <v>403</v>
      </c>
      <c r="D139" s="280" t="s">
        <v>9370</v>
      </c>
      <c r="E139" s="281" t="s">
        <v>744</v>
      </c>
      <c r="F139" s="282">
        <v>5</v>
      </c>
      <c r="G139" s="67"/>
      <c r="H139" s="254">
        <f t="shared" ref="H139" si="32">ROUND(G139*F139,2)</f>
        <v>0</v>
      </c>
      <c r="I139" s="280"/>
    </row>
    <row r="140" spans="1:9" x14ac:dyDescent="0.2">
      <c r="A140" s="119"/>
      <c r="C140" s="796"/>
      <c r="D140" s="795" t="s">
        <v>9314</v>
      </c>
      <c r="E140" s="797"/>
      <c r="F140" s="795"/>
      <c r="G140" s="5"/>
      <c r="I140" s="448"/>
    </row>
    <row r="141" spans="1:9" s="46" customFormat="1" ht="24.95" customHeight="1" x14ac:dyDescent="0.25">
      <c r="A141" s="278"/>
      <c r="B141" s="278"/>
      <c r="C141" s="382">
        <v>404</v>
      </c>
      <c r="D141" s="280" t="s">
        <v>9371</v>
      </c>
      <c r="E141" s="281" t="s">
        <v>744</v>
      </c>
      <c r="F141" s="282">
        <v>5</v>
      </c>
      <c r="G141" s="67"/>
      <c r="H141" s="254">
        <f t="shared" ref="H141" si="33">ROUND(G141*F141,2)</f>
        <v>0</v>
      </c>
      <c r="I141" s="280"/>
    </row>
    <row r="142" spans="1:9" x14ac:dyDescent="0.2">
      <c r="A142" s="119"/>
      <c r="C142" s="796"/>
      <c r="D142" s="795" t="s">
        <v>9314</v>
      </c>
      <c r="E142" s="797"/>
      <c r="F142" s="795"/>
      <c r="G142" s="5"/>
      <c r="I142" s="448"/>
    </row>
    <row r="143" spans="1:9" s="46" customFormat="1" ht="24.95" customHeight="1" x14ac:dyDescent="0.25">
      <c r="A143" s="278"/>
      <c r="B143" s="278"/>
      <c r="C143" s="382">
        <v>407</v>
      </c>
      <c r="D143" s="280" t="s">
        <v>5751</v>
      </c>
      <c r="E143" s="281" t="s">
        <v>744</v>
      </c>
      <c r="F143" s="282">
        <v>5</v>
      </c>
      <c r="G143" s="67"/>
      <c r="H143" s="254">
        <f t="shared" ref="H143" si="34">ROUND(G143*F143,2)</f>
        <v>0</v>
      </c>
      <c r="I143" s="280"/>
    </row>
    <row r="144" spans="1:9" x14ac:dyDescent="0.2">
      <c r="A144" s="119"/>
      <c r="C144" s="796"/>
      <c r="D144" s="795" t="s">
        <v>9372</v>
      </c>
      <c r="E144" s="797"/>
      <c r="F144" s="795"/>
      <c r="G144" s="5"/>
      <c r="I144" s="448"/>
    </row>
    <row r="145" spans="1:9" s="46" customFormat="1" ht="24.95" customHeight="1" x14ac:dyDescent="0.25">
      <c r="A145" s="278"/>
      <c r="B145" s="278"/>
      <c r="C145" s="382">
        <v>408</v>
      </c>
      <c r="D145" s="280" t="s">
        <v>9373</v>
      </c>
      <c r="E145" s="281" t="s">
        <v>744</v>
      </c>
      <c r="F145" s="282">
        <v>5</v>
      </c>
      <c r="G145" s="67"/>
      <c r="H145" s="254">
        <f t="shared" ref="H145" si="35">ROUND(G145*F145,2)</f>
        <v>0</v>
      </c>
      <c r="I145" s="280"/>
    </row>
    <row r="146" spans="1:9" x14ac:dyDescent="0.2">
      <c r="A146" s="119"/>
      <c r="C146" s="796"/>
      <c r="D146" s="795" t="s">
        <v>9374</v>
      </c>
      <c r="E146" s="797"/>
      <c r="F146" s="795"/>
      <c r="G146" s="5"/>
      <c r="I146" s="448"/>
    </row>
    <row r="147" spans="1:9" x14ac:dyDescent="0.2">
      <c r="A147" s="119"/>
      <c r="C147" s="796"/>
      <c r="D147" s="795" t="s">
        <v>9314</v>
      </c>
      <c r="E147" s="797"/>
      <c r="F147" s="795"/>
      <c r="G147" s="5"/>
      <c r="I147" s="448"/>
    </row>
    <row r="148" spans="1:9" s="46" customFormat="1" ht="24.95" customHeight="1" x14ac:dyDescent="0.25">
      <c r="A148" s="278"/>
      <c r="B148" s="278"/>
      <c r="C148" s="382">
        <v>401</v>
      </c>
      <c r="D148" s="280" t="s">
        <v>9375</v>
      </c>
      <c r="E148" s="281" t="s">
        <v>744</v>
      </c>
      <c r="F148" s="282">
        <v>5</v>
      </c>
      <c r="G148" s="67"/>
      <c r="H148" s="254">
        <f t="shared" ref="H148" si="36">ROUND(G148*F148,2)</f>
        <v>0</v>
      </c>
      <c r="I148" s="280"/>
    </row>
    <row r="149" spans="1:9" x14ac:dyDescent="0.2">
      <c r="A149" s="119"/>
      <c r="C149" s="796"/>
      <c r="D149" s="795" t="s">
        <v>11759</v>
      </c>
      <c r="E149" s="797"/>
      <c r="F149" s="795"/>
      <c r="G149" s="5"/>
      <c r="I149" s="448"/>
    </row>
    <row r="150" spans="1:9" x14ac:dyDescent="0.2">
      <c r="A150" s="119"/>
      <c r="C150" s="796"/>
      <c r="D150" s="795" t="s">
        <v>11760</v>
      </c>
      <c r="E150" s="797"/>
      <c r="F150" s="795"/>
      <c r="G150" s="5"/>
      <c r="I150" s="448"/>
    </row>
    <row r="151" spans="1:9" x14ac:dyDescent="0.2">
      <c r="A151" s="119"/>
      <c r="C151" s="796"/>
      <c r="D151" s="795" t="s">
        <v>9314</v>
      </c>
      <c r="E151" s="797"/>
      <c r="F151" s="795"/>
      <c r="G151" s="5"/>
      <c r="I151" s="448"/>
    </row>
    <row r="152" spans="1:9" s="46" customFormat="1" ht="24.95" customHeight="1" x14ac:dyDescent="0.25">
      <c r="A152" s="278"/>
      <c r="B152" s="278"/>
      <c r="C152" s="382">
        <v>402</v>
      </c>
      <c r="D152" s="280" t="s">
        <v>11761</v>
      </c>
      <c r="E152" s="281" t="s">
        <v>744</v>
      </c>
      <c r="F152" s="282">
        <v>5</v>
      </c>
      <c r="G152" s="67"/>
      <c r="H152" s="254">
        <f t="shared" ref="H152" si="37">ROUND(G152*F152,2)</f>
        <v>0</v>
      </c>
      <c r="I152" s="280"/>
    </row>
    <row r="153" spans="1:9" x14ac:dyDescent="0.2">
      <c r="A153" s="119"/>
      <c r="C153" s="796"/>
      <c r="D153" s="795" t="s">
        <v>11762</v>
      </c>
      <c r="E153" s="797"/>
      <c r="F153" s="795"/>
      <c r="G153" s="5"/>
      <c r="I153" s="448"/>
    </row>
    <row r="154" spans="1:9" x14ac:dyDescent="0.2">
      <c r="A154" s="119"/>
      <c r="C154" s="796"/>
      <c r="D154" s="795" t="s">
        <v>9314</v>
      </c>
      <c r="E154" s="797"/>
      <c r="F154" s="795"/>
      <c r="G154" s="5"/>
      <c r="I154" s="448"/>
    </row>
    <row r="155" spans="1:9" s="46" customFormat="1" ht="24.95" customHeight="1" x14ac:dyDescent="0.25">
      <c r="A155" s="278"/>
      <c r="B155" s="278"/>
      <c r="C155" s="382">
        <v>403</v>
      </c>
      <c r="D155" s="280" t="s">
        <v>9370</v>
      </c>
      <c r="E155" s="281" t="s">
        <v>744</v>
      </c>
      <c r="F155" s="282">
        <v>5</v>
      </c>
      <c r="G155" s="67"/>
      <c r="H155" s="254">
        <f t="shared" ref="H155" si="38">ROUND(G155*F155,2)</f>
        <v>0</v>
      </c>
      <c r="I155" s="280"/>
    </row>
    <row r="156" spans="1:9" x14ac:dyDescent="0.2">
      <c r="A156" s="119"/>
      <c r="C156" s="796"/>
      <c r="D156" s="795" t="s">
        <v>9314</v>
      </c>
      <c r="E156" s="797"/>
      <c r="F156" s="795"/>
      <c r="G156" s="5"/>
      <c r="I156" s="448"/>
    </row>
    <row r="157" spans="1:9" s="46" customFormat="1" ht="24.95" customHeight="1" x14ac:dyDescent="0.25">
      <c r="A157" s="278"/>
      <c r="B157" s="278"/>
      <c r="C157" s="382">
        <v>404</v>
      </c>
      <c r="D157" s="280" t="s">
        <v>11763</v>
      </c>
      <c r="E157" s="281" t="s">
        <v>744</v>
      </c>
      <c r="F157" s="282">
        <v>5</v>
      </c>
      <c r="G157" s="67"/>
      <c r="H157" s="254">
        <f t="shared" ref="H157" si="39">ROUND(G157*F157,2)</f>
        <v>0</v>
      </c>
      <c r="I157" s="280"/>
    </row>
    <row r="158" spans="1:9" x14ac:dyDescent="0.2">
      <c r="A158" s="119"/>
      <c r="C158" s="796"/>
      <c r="D158" s="795" t="s">
        <v>9314</v>
      </c>
      <c r="E158" s="797"/>
      <c r="F158" s="795"/>
      <c r="G158" s="5"/>
      <c r="I158" s="448"/>
    </row>
    <row r="159" spans="1:9" s="46" customFormat="1" ht="24.95" customHeight="1" x14ac:dyDescent="0.25">
      <c r="A159" s="278"/>
      <c r="B159" s="278"/>
      <c r="C159" s="382">
        <v>407</v>
      </c>
      <c r="D159" s="280" t="s">
        <v>9387</v>
      </c>
      <c r="E159" s="281" t="s">
        <v>744</v>
      </c>
      <c r="F159" s="282">
        <v>5</v>
      </c>
      <c r="G159" s="67"/>
      <c r="H159" s="254">
        <f t="shared" ref="H159" si="40">ROUND(G159*F159,2)</f>
        <v>0</v>
      </c>
      <c r="I159" s="280"/>
    </row>
    <row r="160" spans="1:9" x14ac:dyDescent="0.2">
      <c r="A160" s="119"/>
      <c r="C160" s="796"/>
      <c r="D160" s="795" t="s">
        <v>9372</v>
      </c>
      <c r="E160" s="797"/>
      <c r="F160" s="795"/>
      <c r="G160" s="5"/>
      <c r="I160" s="448"/>
    </row>
    <row r="161" spans="1:9" s="46" customFormat="1" ht="24.95" customHeight="1" x14ac:dyDescent="0.25">
      <c r="A161" s="278"/>
      <c r="B161" s="278"/>
      <c r="C161" s="382">
        <v>408</v>
      </c>
      <c r="D161" s="280" t="s">
        <v>11764</v>
      </c>
      <c r="E161" s="281" t="s">
        <v>744</v>
      </c>
      <c r="F161" s="282">
        <v>5</v>
      </c>
      <c r="G161" s="67"/>
      <c r="H161" s="254">
        <f t="shared" ref="H161" si="41">ROUND(G161*F161,2)</f>
        <v>0</v>
      </c>
      <c r="I161" s="280"/>
    </row>
    <row r="162" spans="1:9" x14ac:dyDescent="0.2">
      <c r="A162" s="119"/>
      <c r="C162" s="796"/>
      <c r="D162" s="795" t="s">
        <v>9374</v>
      </c>
      <c r="E162" s="797"/>
      <c r="F162" s="795"/>
      <c r="G162" s="5"/>
      <c r="I162" s="448"/>
    </row>
    <row r="163" spans="1:9" x14ac:dyDescent="0.2">
      <c r="A163" s="119"/>
      <c r="C163" s="796"/>
      <c r="D163" s="795" t="s">
        <v>9314</v>
      </c>
      <c r="E163" s="797"/>
      <c r="F163" s="795"/>
      <c r="G163" s="5"/>
      <c r="I163" s="448"/>
    </row>
    <row r="164" spans="1:9" s="46" customFormat="1" ht="24.95" customHeight="1" x14ac:dyDescent="0.25">
      <c r="A164" s="278"/>
      <c r="B164" s="278"/>
      <c r="C164" s="382">
        <v>416</v>
      </c>
      <c r="D164" s="280" t="s">
        <v>9392</v>
      </c>
      <c r="E164" s="281" t="s">
        <v>744</v>
      </c>
      <c r="F164" s="282">
        <v>1</v>
      </c>
      <c r="G164" s="67"/>
      <c r="H164" s="254">
        <f t="shared" ref="H164" si="42">ROUND(G164*F164,2)</f>
        <v>0</v>
      </c>
      <c r="I164" s="280"/>
    </row>
    <row r="165" spans="1:9" x14ac:dyDescent="0.2">
      <c r="A165" s="119"/>
      <c r="C165" s="796"/>
      <c r="D165" s="795" t="s">
        <v>9393</v>
      </c>
      <c r="E165" s="797"/>
      <c r="F165" s="795"/>
      <c r="G165" s="5"/>
      <c r="I165" s="448"/>
    </row>
    <row r="166" spans="1:9" x14ac:dyDescent="0.2">
      <c r="A166" s="119"/>
      <c r="C166" s="796"/>
      <c r="D166" s="795" t="s">
        <v>11765</v>
      </c>
      <c r="E166" s="797"/>
      <c r="F166" s="795"/>
      <c r="G166" s="5"/>
      <c r="I166" s="448"/>
    </row>
    <row r="167" spans="1:9" x14ac:dyDescent="0.2">
      <c r="A167" s="119"/>
      <c r="C167" s="796"/>
      <c r="D167" s="795" t="s">
        <v>9314</v>
      </c>
      <c r="E167" s="797"/>
      <c r="F167" s="795"/>
      <c r="G167" s="5"/>
      <c r="I167" s="448"/>
    </row>
    <row r="168" spans="1:9" s="46" customFormat="1" ht="24.95" customHeight="1" x14ac:dyDescent="0.25">
      <c r="A168" s="278"/>
      <c r="B168" s="278"/>
      <c r="C168" s="382">
        <v>417</v>
      </c>
      <c r="D168" s="280" t="s">
        <v>9392</v>
      </c>
      <c r="E168" s="281" t="s">
        <v>744</v>
      </c>
      <c r="F168" s="282">
        <v>1</v>
      </c>
      <c r="G168" s="67"/>
      <c r="H168" s="254">
        <f t="shared" ref="H168" si="43">ROUND(G168*F168,2)</f>
        <v>0</v>
      </c>
      <c r="I168" s="280"/>
    </row>
    <row r="169" spans="1:9" x14ac:dyDescent="0.2">
      <c r="A169" s="119"/>
      <c r="C169" s="796"/>
      <c r="D169" s="795" t="s">
        <v>9395</v>
      </c>
      <c r="E169" s="797"/>
      <c r="F169" s="795"/>
      <c r="G169" s="5"/>
      <c r="I169" s="448"/>
    </row>
    <row r="170" spans="1:9" x14ac:dyDescent="0.2">
      <c r="A170" s="119"/>
      <c r="C170" s="796"/>
      <c r="D170" s="795" t="s">
        <v>11765</v>
      </c>
      <c r="E170" s="797"/>
      <c r="F170" s="795"/>
      <c r="G170" s="5"/>
      <c r="I170" s="448"/>
    </row>
    <row r="171" spans="1:9" x14ac:dyDescent="0.2">
      <c r="A171" s="119"/>
      <c r="C171" s="796"/>
      <c r="D171" s="795" t="s">
        <v>9314</v>
      </c>
      <c r="E171" s="797"/>
      <c r="F171" s="795"/>
      <c r="G171" s="5"/>
      <c r="I171" s="448"/>
    </row>
    <row r="172" spans="1:9" s="46" customFormat="1" ht="24.95" customHeight="1" x14ac:dyDescent="0.25">
      <c r="A172" s="278"/>
      <c r="B172" s="278"/>
      <c r="C172" s="382">
        <v>418</v>
      </c>
      <c r="D172" s="280" t="s">
        <v>11766</v>
      </c>
      <c r="E172" s="281" t="s">
        <v>744</v>
      </c>
      <c r="F172" s="282">
        <v>2</v>
      </c>
      <c r="G172" s="67"/>
      <c r="H172" s="254">
        <f t="shared" ref="H172" si="44">ROUND(G172*F172,2)</f>
        <v>0</v>
      </c>
      <c r="I172" s="280"/>
    </row>
    <row r="173" spans="1:9" x14ac:dyDescent="0.2">
      <c r="A173" s="119"/>
      <c r="C173" s="796"/>
      <c r="D173" s="795" t="s">
        <v>9314</v>
      </c>
      <c r="E173" s="797"/>
      <c r="F173" s="795"/>
      <c r="G173" s="5"/>
      <c r="I173" s="448"/>
    </row>
    <row r="174" spans="1:9" s="46" customFormat="1" ht="24.95" customHeight="1" x14ac:dyDescent="0.25">
      <c r="A174" s="278"/>
      <c r="B174" s="278"/>
      <c r="C174" s="382">
        <v>419</v>
      </c>
      <c r="D174" s="280" t="s">
        <v>9396</v>
      </c>
      <c r="E174" s="281" t="s">
        <v>744</v>
      </c>
      <c r="F174" s="282">
        <v>4</v>
      </c>
      <c r="G174" s="67"/>
      <c r="H174" s="254">
        <f t="shared" ref="H174" si="45">ROUND(G174*F174,2)</f>
        <v>0</v>
      </c>
      <c r="I174" s="280"/>
    </row>
    <row r="175" spans="1:9" x14ac:dyDescent="0.2">
      <c r="A175" s="119"/>
      <c r="C175" s="796"/>
      <c r="D175" s="795" t="s">
        <v>9314</v>
      </c>
      <c r="E175" s="797"/>
      <c r="F175" s="795"/>
      <c r="G175" s="5"/>
      <c r="I175" s="448"/>
    </row>
    <row r="176" spans="1:9" s="46" customFormat="1" ht="24.95" customHeight="1" x14ac:dyDescent="0.25">
      <c r="A176" s="278"/>
      <c r="B176" s="278"/>
      <c r="C176" s="382">
        <v>420</v>
      </c>
      <c r="D176" s="280" t="s">
        <v>11767</v>
      </c>
      <c r="E176" s="281" t="s">
        <v>744</v>
      </c>
      <c r="F176" s="282">
        <v>2</v>
      </c>
      <c r="G176" s="67"/>
      <c r="H176" s="254">
        <f t="shared" ref="H176" si="46">ROUND(G176*F176,2)</f>
        <v>0</v>
      </c>
      <c r="I176" s="280"/>
    </row>
    <row r="177" spans="1:9" x14ac:dyDescent="0.2">
      <c r="A177" s="119"/>
      <c r="C177" s="796"/>
      <c r="D177" s="795" t="s">
        <v>11768</v>
      </c>
      <c r="E177" s="797"/>
      <c r="F177" s="795"/>
      <c r="G177" s="5"/>
      <c r="I177" s="448"/>
    </row>
    <row r="178" spans="1:9" x14ac:dyDescent="0.2">
      <c r="A178" s="119"/>
      <c r="C178" s="796"/>
      <c r="D178" s="795" t="s">
        <v>9314</v>
      </c>
      <c r="E178" s="797"/>
      <c r="F178" s="795"/>
      <c r="G178" s="5"/>
      <c r="I178" s="448"/>
    </row>
    <row r="179" spans="1:9" s="46" customFormat="1" ht="24.95" customHeight="1" x14ac:dyDescent="0.25">
      <c r="A179" s="278"/>
      <c r="B179" s="278"/>
      <c r="C179" s="382">
        <v>412</v>
      </c>
      <c r="D179" s="280" t="s">
        <v>9371</v>
      </c>
      <c r="E179" s="281" t="s">
        <v>744</v>
      </c>
      <c r="F179" s="282">
        <v>2</v>
      </c>
      <c r="G179" s="67"/>
      <c r="H179" s="254">
        <f t="shared" ref="H179" si="47">ROUND(G179*F179,2)</f>
        <v>0</v>
      </c>
      <c r="I179" s="280"/>
    </row>
    <row r="180" spans="1:9" x14ac:dyDescent="0.2">
      <c r="A180" s="119"/>
      <c r="C180" s="796"/>
      <c r="D180" s="795" t="s">
        <v>9314</v>
      </c>
      <c r="E180" s="797"/>
      <c r="F180" s="795"/>
      <c r="G180" s="5"/>
      <c r="I180" s="448"/>
    </row>
    <row r="181" spans="1:9" s="46" customFormat="1" ht="24.95" customHeight="1" x14ac:dyDescent="0.25">
      <c r="A181" s="278"/>
      <c r="B181" s="278"/>
      <c r="C181" s="382">
        <v>423</v>
      </c>
      <c r="D181" s="280" t="s">
        <v>5751</v>
      </c>
      <c r="E181" s="281" t="s">
        <v>744</v>
      </c>
      <c r="F181" s="282">
        <v>2</v>
      </c>
      <c r="G181" s="67"/>
      <c r="H181" s="254">
        <f t="shared" ref="H181" si="48">ROUND(G181*F181,2)</f>
        <v>0</v>
      </c>
      <c r="I181" s="280"/>
    </row>
    <row r="182" spans="1:9" x14ac:dyDescent="0.2">
      <c r="A182" s="119"/>
      <c r="C182" s="796"/>
      <c r="D182" s="795" t="s">
        <v>9372</v>
      </c>
      <c r="E182" s="797"/>
      <c r="F182" s="795"/>
      <c r="G182" s="5"/>
      <c r="I182" s="448"/>
    </row>
    <row r="183" spans="1:9" s="46" customFormat="1" ht="24.95" customHeight="1" x14ac:dyDescent="0.25">
      <c r="A183" s="298"/>
      <c r="B183" s="351"/>
      <c r="C183" s="352"/>
      <c r="D183" s="352" t="s">
        <v>11728</v>
      </c>
      <c r="E183" s="353"/>
      <c r="F183" s="354"/>
      <c r="G183" s="354"/>
      <c r="H183" s="116">
        <f>SUM(H184:H198)</f>
        <v>0</v>
      </c>
      <c r="I183" s="277"/>
    </row>
    <row r="184" spans="1:9" s="46" customFormat="1" ht="24.95" customHeight="1" x14ac:dyDescent="0.25">
      <c r="A184" s="278"/>
      <c r="B184" s="278"/>
      <c r="C184" s="382" t="s">
        <v>5756</v>
      </c>
      <c r="D184" s="280" t="s">
        <v>5757</v>
      </c>
      <c r="E184" s="281" t="s">
        <v>744</v>
      </c>
      <c r="F184" s="282">
        <v>1</v>
      </c>
      <c r="G184" s="67"/>
      <c r="H184" s="254">
        <f t="shared" ref="H184:H198" si="49">ROUND(G184*F184,2)</f>
        <v>0</v>
      </c>
      <c r="I184" s="280"/>
    </row>
    <row r="185" spans="1:9" s="46" customFormat="1" ht="24.95" customHeight="1" x14ac:dyDescent="0.25">
      <c r="A185" s="278"/>
      <c r="B185" s="278"/>
      <c r="C185" s="382" t="s">
        <v>5758</v>
      </c>
      <c r="D185" s="280" t="s">
        <v>5759</v>
      </c>
      <c r="E185" s="281" t="s">
        <v>744</v>
      </c>
      <c r="F185" s="282">
        <v>1</v>
      </c>
      <c r="G185" s="67"/>
      <c r="H185" s="254">
        <f t="shared" si="49"/>
        <v>0</v>
      </c>
      <c r="I185" s="280"/>
    </row>
    <row r="186" spans="1:9" s="46" customFormat="1" ht="24.95" customHeight="1" x14ac:dyDescent="0.25">
      <c r="A186" s="278"/>
      <c r="B186" s="278"/>
      <c r="C186" s="382" t="s">
        <v>1330</v>
      </c>
      <c r="D186" s="280" t="s">
        <v>5760</v>
      </c>
      <c r="E186" s="281" t="s">
        <v>744</v>
      </c>
      <c r="F186" s="282">
        <v>1</v>
      </c>
      <c r="G186" s="67"/>
      <c r="H186" s="254">
        <f t="shared" si="49"/>
        <v>0</v>
      </c>
      <c r="I186" s="280"/>
    </row>
    <row r="187" spans="1:9" s="46" customFormat="1" ht="24.95" customHeight="1" x14ac:dyDescent="0.25">
      <c r="A187" s="278"/>
      <c r="B187" s="278"/>
      <c r="C187" s="382" t="s">
        <v>5765</v>
      </c>
      <c r="D187" s="280" t="s">
        <v>5768</v>
      </c>
      <c r="E187" s="281" t="s">
        <v>744</v>
      </c>
      <c r="F187" s="282">
        <v>1</v>
      </c>
      <c r="G187" s="67"/>
      <c r="H187" s="254">
        <f t="shared" si="49"/>
        <v>0</v>
      </c>
      <c r="I187" s="280"/>
    </row>
    <row r="188" spans="1:9" s="46" customFormat="1" ht="24.95" customHeight="1" x14ac:dyDescent="0.25">
      <c r="A188" s="278"/>
      <c r="B188" s="278"/>
      <c r="C188" s="382" t="s">
        <v>5767</v>
      </c>
      <c r="D188" s="280" t="s">
        <v>5772</v>
      </c>
      <c r="E188" s="281" t="s">
        <v>744</v>
      </c>
      <c r="F188" s="282">
        <v>1</v>
      </c>
      <c r="G188" s="67"/>
      <c r="H188" s="254">
        <f t="shared" si="49"/>
        <v>0</v>
      </c>
      <c r="I188" s="280"/>
    </row>
    <row r="189" spans="1:9" s="46" customFormat="1" ht="24.95" customHeight="1" x14ac:dyDescent="0.25">
      <c r="A189" s="278"/>
      <c r="B189" s="278"/>
      <c r="C189" s="382" t="s">
        <v>5769</v>
      </c>
      <c r="D189" s="280" t="s">
        <v>1338</v>
      </c>
      <c r="E189" s="281" t="s">
        <v>744</v>
      </c>
      <c r="F189" s="282">
        <v>1</v>
      </c>
      <c r="G189" s="67"/>
      <c r="H189" s="254">
        <f t="shared" si="49"/>
        <v>0</v>
      </c>
      <c r="I189" s="280"/>
    </row>
    <row r="190" spans="1:9" s="46" customFormat="1" ht="24.95" customHeight="1" x14ac:dyDescent="0.25">
      <c r="A190" s="278"/>
      <c r="B190" s="278"/>
      <c r="C190" s="382" t="s">
        <v>5771</v>
      </c>
      <c r="D190" s="280" t="s">
        <v>5775</v>
      </c>
      <c r="E190" s="281" t="s">
        <v>744</v>
      </c>
      <c r="F190" s="282">
        <v>1</v>
      </c>
      <c r="G190" s="67"/>
      <c r="H190" s="254">
        <f t="shared" si="49"/>
        <v>0</v>
      </c>
      <c r="I190" s="280"/>
    </row>
    <row r="191" spans="1:9" s="46" customFormat="1" ht="24.95" customHeight="1" x14ac:dyDescent="0.25">
      <c r="A191" s="278"/>
      <c r="B191" s="278"/>
      <c r="C191" s="382" t="s">
        <v>5773</v>
      </c>
      <c r="D191" s="280" t="s">
        <v>5777</v>
      </c>
      <c r="E191" s="281" t="s">
        <v>744</v>
      </c>
      <c r="F191" s="282">
        <v>1</v>
      </c>
      <c r="G191" s="67"/>
      <c r="H191" s="254">
        <f t="shared" si="49"/>
        <v>0</v>
      </c>
      <c r="I191" s="280"/>
    </row>
    <row r="192" spans="1:9" s="46" customFormat="1" ht="24.95" customHeight="1" x14ac:dyDescent="0.25">
      <c r="A192" s="278"/>
      <c r="B192" s="278"/>
      <c r="C192" s="382" t="s">
        <v>5774</v>
      </c>
      <c r="D192" s="280" t="s">
        <v>5779</v>
      </c>
      <c r="E192" s="281" t="s">
        <v>744</v>
      </c>
      <c r="F192" s="282">
        <v>1</v>
      </c>
      <c r="G192" s="67"/>
      <c r="H192" s="254">
        <f t="shared" si="49"/>
        <v>0</v>
      </c>
      <c r="I192" s="280"/>
    </row>
    <row r="193" spans="1:9" s="46" customFormat="1" ht="24.95" customHeight="1" x14ac:dyDescent="0.25">
      <c r="A193" s="278"/>
      <c r="B193" s="278"/>
      <c r="C193" s="382" t="s">
        <v>5776</v>
      </c>
      <c r="D193" s="280" t="s">
        <v>5781</v>
      </c>
      <c r="E193" s="281" t="s">
        <v>940</v>
      </c>
      <c r="F193" s="282">
        <v>36</v>
      </c>
      <c r="G193" s="67"/>
      <c r="H193" s="254">
        <f t="shared" si="49"/>
        <v>0</v>
      </c>
      <c r="I193" s="280"/>
    </row>
    <row r="194" spans="1:9" s="46" customFormat="1" ht="24.95" customHeight="1" x14ac:dyDescent="0.25">
      <c r="A194" s="278"/>
      <c r="B194" s="278"/>
      <c r="C194" s="382" t="s">
        <v>5778</v>
      </c>
      <c r="D194" s="280" t="s">
        <v>5785</v>
      </c>
      <c r="E194" s="281" t="s">
        <v>744</v>
      </c>
      <c r="F194" s="282">
        <v>1</v>
      </c>
      <c r="G194" s="67"/>
      <c r="H194" s="254">
        <f t="shared" si="49"/>
        <v>0</v>
      </c>
      <c r="I194" s="280"/>
    </row>
    <row r="195" spans="1:9" s="46" customFormat="1" ht="24.95" customHeight="1" x14ac:dyDescent="0.25">
      <c r="A195" s="278"/>
      <c r="B195" s="278"/>
      <c r="C195" s="382" t="s">
        <v>5780</v>
      </c>
      <c r="D195" s="280" t="s">
        <v>5787</v>
      </c>
      <c r="E195" s="281" t="s">
        <v>744</v>
      </c>
      <c r="F195" s="282">
        <v>35</v>
      </c>
      <c r="G195" s="67"/>
      <c r="H195" s="254">
        <f t="shared" si="49"/>
        <v>0</v>
      </c>
      <c r="I195" s="280"/>
    </row>
    <row r="196" spans="1:9" s="46" customFormat="1" ht="24.95" customHeight="1" x14ac:dyDescent="0.25">
      <c r="A196" s="278"/>
      <c r="B196" s="278"/>
      <c r="C196" s="382" t="s">
        <v>5782</v>
      </c>
      <c r="D196" s="280" t="s">
        <v>5789</v>
      </c>
      <c r="E196" s="281" t="s">
        <v>744</v>
      </c>
      <c r="F196" s="282">
        <v>1</v>
      </c>
      <c r="G196" s="67"/>
      <c r="H196" s="254">
        <f t="shared" si="49"/>
        <v>0</v>
      </c>
      <c r="I196" s="280"/>
    </row>
    <row r="197" spans="1:9" s="46" customFormat="1" ht="24.95" customHeight="1" x14ac:dyDescent="0.25">
      <c r="A197" s="278"/>
      <c r="B197" s="278"/>
      <c r="C197" s="382" t="s">
        <v>5784</v>
      </c>
      <c r="D197" s="280" t="s">
        <v>11769</v>
      </c>
      <c r="E197" s="281" t="s">
        <v>744</v>
      </c>
      <c r="F197" s="282">
        <v>26</v>
      </c>
      <c r="G197" s="67"/>
      <c r="H197" s="254">
        <f t="shared" si="49"/>
        <v>0</v>
      </c>
      <c r="I197" s="280"/>
    </row>
    <row r="198" spans="1:9" s="46" customFormat="1" ht="24.95" customHeight="1" x14ac:dyDescent="0.25">
      <c r="A198" s="278"/>
      <c r="B198" s="278"/>
      <c r="C198" s="382" t="s">
        <v>5786</v>
      </c>
      <c r="D198" s="280" t="s">
        <v>11770</v>
      </c>
      <c r="E198" s="281" t="s">
        <v>807</v>
      </c>
      <c r="F198" s="282">
        <v>470</v>
      </c>
      <c r="G198" s="67"/>
      <c r="H198" s="254">
        <f t="shared" si="49"/>
        <v>0</v>
      </c>
      <c r="I198" s="280"/>
    </row>
  </sheetData>
  <sheetProtection algorithmName="SHA-512" hashValue="c4Bpe3RsfG3T58rxjKENxtNBK+fiE6yxoFD7HViGP3UrjoP8buOj9uqkODfkXZFenp8ZeQ4TAMKUwdRdueBq2Q==" saltValue="kj7D6oSR9wKPD86WCG2clQ=="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3"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324</v>
      </c>
      <c r="C3" s="131"/>
      <c r="D3" s="132"/>
      <c r="E3" s="133"/>
    </row>
    <row r="4" spans="1:5" ht="12.75" x14ac:dyDescent="0.2">
      <c r="A4" s="134" t="s">
        <v>5</v>
      </c>
      <c r="B4" s="135" t="s">
        <v>6</v>
      </c>
      <c r="C4" s="135"/>
      <c r="D4" s="137"/>
      <c r="E4" s="138"/>
    </row>
    <row r="5" spans="1:5" ht="12.75" x14ac:dyDescent="0.2">
      <c r="A5" s="134" t="s">
        <v>7</v>
      </c>
      <c r="B5" s="135" t="s">
        <v>11784</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256" t="s">
        <v>966</v>
      </c>
      <c r="B18" s="1257"/>
      <c r="C18" s="1257"/>
      <c r="D18" s="1257"/>
      <c r="E18" s="1258"/>
    </row>
    <row r="19" spans="1:5" ht="24.95" customHeight="1" x14ac:dyDescent="0.2">
      <c r="A19" s="140" t="s">
        <v>23</v>
      </c>
      <c r="B19" s="141"/>
      <c r="C19" s="141"/>
      <c r="D19" s="1320">
        <f>E35</f>
        <v>0</v>
      </c>
      <c r="E19" s="1321"/>
    </row>
    <row r="20" spans="1:5" ht="12.75" x14ac:dyDescent="0.2">
      <c r="A20" s="1244" t="s">
        <v>24</v>
      </c>
      <c r="B20" s="28"/>
      <c r="C20" s="29" t="s">
        <v>25</v>
      </c>
      <c r="D20" s="29" t="s">
        <v>26</v>
      </c>
      <c r="E20" s="30" t="s">
        <v>27</v>
      </c>
    </row>
    <row r="21" spans="1:5" ht="12.75" x14ac:dyDescent="0.2">
      <c r="A21" s="1245"/>
      <c r="B21" s="26" t="s">
        <v>28</v>
      </c>
      <c r="C21" s="32">
        <v>0.21</v>
      </c>
      <c r="D21" s="33">
        <f>ROUND(D19, 2)</f>
        <v>0</v>
      </c>
      <c r="E21" s="34">
        <f>ROUND(D21, 2)*C21</f>
        <v>0</v>
      </c>
    </row>
    <row r="22" spans="1:5" ht="12.75" x14ac:dyDescent="0.2">
      <c r="A22" s="1246"/>
      <c r="B22" s="36" t="s">
        <v>29</v>
      </c>
      <c r="C22" s="37">
        <v>0.15</v>
      </c>
      <c r="D22" s="38">
        <v>0</v>
      </c>
      <c r="E22" s="34">
        <f>ROUND(D22, 2)*C22</f>
        <v>0</v>
      </c>
    </row>
    <row r="23" spans="1:5" ht="24.95" customHeight="1" x14ac:dyDescent="0.2">
      <c r="A23" s="140" t="s">
        <v>30</v>
      </c>
      <c r="B23" s="141"/>
      <c r="C23" s="141"/>
      <c r="D23" s="1320">
        <f>D19+E21+E22</f>
        <v>0</v>
      </c>
      <c r="E23" s="1321"/>
    </row>
    <row r="25" spans="1:5" ht="15.75" x14ac:dyDescent="0.25">
      <c r="A25" s="1" t="s">
        <v>31</v>
      </c>
      <c r="B25" s="2"/>
      <c r="C25" s="2"/>
      <c r="D25" s="2"/>
      <c r="E25" s="3"/>
    </row>
    <row r="26" spans="1:5" ht="15.75" x14ac:dyDescent="0.25">
      <c r="A26" s="124" t="s">
        <v>1</v>
      </c>
      <c r="B26" s="125" t="s">
        <v>2</v>
      </c>
      <c r="C26" s="126"/>
      <c r="D26" s="126"/>
      <c r="E26" s="127"/>
    </row>
    <row r="27" spans="1:5" ht="15.75" x14ac:dyDescent="0.25">
      <c r="A27" s="129" t="s">
        <v>3</v>
      </c>
      <c r="B27" s="130" t="s">
        <v>324</v>
      </c>
      <c r="C27" s="131"/>
      <c r="D27" s="131"/>
      <c r="E27" s="132"/>
    </row>
    <row r="28" spans="1:5" ht="12.75" x14ac:dyDescent="0.2">
      <c r="A28" s="134" t="s">
        <v>5</v>
      </c>
      <c r="B28" s="135" t="s">
        <v>6</v>
      </c>
      <c r="C28" s="136"/>
      <c r="D28" s="135"/>
      <c r="E28" s="137"/>
    </row>
    <row r="29" spans="1:5" ht="12.75" x14ac:dyDescent="0.2">
      <c r="A29" s="134" t="s">
        <v>7</v>
      </c>
      <c r="B29" s="135" t="s">
        <v>11784</v>
      </c>
      <c r="C29" s="136"/>
      <c r="D29" s="135"/>
      <c r="E29" s="139"/>
    </row>
    <row r="30" spans="1:5" ht="12.75" x14ac:dyDescent="0.2">
      <c r="A30" s="134" t="s">
        <v>9</v>
      </c>
      <c r="B30" s="135" t="s">
        <v>10</v>
      </c>
      <c r="C30" s="136"/>
      <c r="D30" s="135"/>
      <c r="E30" s="139"/>
    </row>
    <row r="31" spans="1:5" ht="15" x14ac:dyDescent="0.2">
      <c r="A31" s="142" t="s">
        <v>32</v>
      </c>
      <c r="B31" s="1322" t="s">
        <v>33</v>
      </c>
      <c r="C31" s="1323"/>
      <c r="D31" s="1324"/>
      <c r="E31" s="320" t="s">
        <v>34</v>
      </c>
    </row>
    <row r="32" spans="1:5" s="40" customFormat="1" ht="24.95" customHeight="1" x14ac:dyDescent="0.2">
      <c r="A32" s="371" t="s">
        <v>325</v>
      </c>
      <c r="B32" s="1260" t="s">
        <v>326</v>
      </c>
      <c r="C32" s="1260"/>
      <c r="D32" s="1260"/>
      <c r="E32" s="254">
        <f>'02_A_D.1.1_Rekap'!E20</f>
        <v>0</v>
      </c>
    </row>
    <row r="33" spans="1:28" s="40" customFormat="1" ht="24.95" customHeight="1" x14ac:dyDescent="0.2">
      <c r="A33" s="371" t="s">
        <v>327</v>
      </c>
      <c r="B33" s="1260" t="s">
        <v>328</v>
      </c>
      <c r="C33" s="1260"/>
      <c r="D33" s="1260"/>
      <c r="E33" s="254">
        <f>'02_A_D.1.4_Rekap'!E20</f>
        <v>0</v>
      </c>
    </row>
    <row r="34" spans="1:28" s="40" customFormat="1" ht="24.95" customHeight="1" x14ac:dyDescent="0.2">
      <c r="A34" s="371" t="s">
        <v>11774</v>
      </c>
      <c r="B34" s="1260" t="s">
        <v>5846</v>
      </c>
      <c r="C34" s="1260"/>
      <c r="D34" s="1260"/>
      <c r="E34" s="254" cm="1">
        <f t="array" ref="E34:F34">'05_Rekap_VON'!E58:F58</f>
        <v>0</v>
      </c>
      <c r="F34" s="40">
        <v>0</v>
      </c>
    </row>
    <row r="35" spans="1:28" s="56" customFormat="1"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ILvmATj1F1E0BcouRfxAdUSFwJ7sWdrt2H361OLzx61rF1woO2zraqD4srMkoth74AV6OSpO0GX6Wk23e7itGQ==" saltValue="//ahny7aouA9sIqKh+rBNw=="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1549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256" t="s">
        <v>1550</v>
      </c>
      <c r="B19" s="1257"/>
      <c r="C19" s="1257"/>
      <c r="D19" s="1257"/>
      <c r="E19" s="1257"/>
      <c r="F19" s="1258"/>
    </row>
    <row r="20" spans="1:6" ht="24.95" customHeight="1" x14ac:dyDescent="0.2">
      <c r="A20" s="140" t="s">
        <v>23</v>
      </c>
      <c r="B20" s="158"/>
      <c r="C20" s="158"/>
      <c r="D20" s="158"/>
      <c r="E20" s="1320">
        <f>E62</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1549</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6" s="40" customFormat="1" ht="24.95" customHeight="1" x14ac:dyDescent="0.2">
      <c r="A33" s="377" t="s">
        <v>330</v>
      </c>
      <c r="B33" s="1326" t="s">
        <v>331</v>
      </c>
      <c r="C33" s="1326"/>
      <c r="D33" s="1326"/>
      <c r="E33" s="1327">
        <f>SUM(E34:F44)</f>
        <v>0</v>
      </c>
      <c r="F33" s="1327"/>
    </row>
    <row r="34" spans="1:6" s="40" customFormat="1" ht="24.95" customHeight="1" x14ac:dyDescent="0.2">
      <c r="A34" s="373" t="s">
        <v>42</v>
      </c>
      <c r="B34" s="1265" t="s">
        <v>43</v>
      </c>
      <c r="C34" s="1266"/>
      <c r="D34" s="1267"/>
      <c r="E34" s="1268">
        <f>'02_A_D.1.1'!H9</f>
        <v>0</v>
      </c>
      <c r="F34" s="1269"/>
    </row>
    <row r="35" spans="1:6" s="40" customFormat="1" ht="24.95" customHeight="1" x14ac:dyDescent="0.2">
      <c r="A35" s="373" t="s">
        <v>332</v>
      </c>
      <c r="B35" s="1265" t="s">
        <v>333</v>
      </c>
      <c r="C35" s="1266"/>
      <c r="D35" s="1267"/>
      <c r="E35" s="1268">
        <f>'02_A_D.1.1'!H24</f>
        <v>0</v>
      </c>
      <c r="F35" s="1269"/>
    </row>
    <row r="36" spans="1:6" s="40" customFormat="1" ht="24.95" customHeight="1" x14ac:dyDescent="0.2">
      <c r="A36" s="373" t="s">
        <v>334</v>
      </c>
      <c r="B36" s="1265" t="s">
        <v>335</v>
      </c>
      <c r="C36" s="1266"/>
      <c r="D36" s="1267"/>
      <c r="E36" s="1268">
        <f>'02_A_D.1.1'!H133</f>
        <v>0</v>
      </c>
      <c r="F36" s="1269"/>
    </row>
    <row r="37" spans="1:6" s="40" customFormat="1" ht="24.95" customHeight="1" x14ac:dyDescent="0.2">
      <c r="A37" s="373" t="s">
        <v>336</v>
      </c>
      <c r="B37" s="1265" t="s">
        <v>337</v>
      </c>
      <c r="C37" s="1266"/>
      <c r="D37" s="1267"/>
      <c r="E37" s="1268">
        <f>'02_A_D.1.1'!H193</f>
        <v>0</v>
      </c>
      <c r="F37" s="1269"/>
    </row>
    <row r="38" spans="1:6" s="40" customFormat="1" ht="24.95" customHeight="1" x14ac:dyDescent="0.2">
      <c r="A38" s="373" t="s">
        <v>46</v>
      </c>
      <c r="B38" s="1265" t="s">
        <v>47</v>
      </c>
      <c r="C38" s="1266"/>
      <c r="D38" s="1267"/>
      <c r="E38" s="1268">
        <f>'02_A_D.1.1'!H239</f>
        <v>0</v>
      </c>
      <c r="F38" s="1269"/>
    </row>
    <row r="39" spans="1:6" s="40" customFormat="1" ht="24.95" customHeight="1" x14ac:dyDescent="0.2">
      <c r="A39" s="373" t="s">
        <v>50</v>
      </c>
      <c r="B39" s="1265" t="s">
        <v>51</v>
      </c>
      <c r="C39" s="1266"/>
      <c r="D39" s="1267"/>
      <c r="E39" s="1268">
        <f>'02_A_D.1.1'!H436</f>
        <v>0</v>
      </c>
      <c r="F39" s="1269"/>
    </row>
    <row r="40" spans="1:6" s="40" customFormat="1" ht="24.95" customHeight="1" x14ac:dyDescent="0.2">
      <c r="A40" s="373" t="s">
        <v>338</v>
      </c>
      <c r="B40" s="1265" t="s">
        <v>339</v>
      </c>
      <c r="C40" s="1266"/>
      <c r="D40" s="1267"/>
      <c r="E40" s="1268">
        <f>'02_A_D.1.1'!H565</f>
        <v>0</v>
      </c>
      <c r="F40" s="1269"/>
    </row>
    <row r="41" spans="1:6" s="40" customFormat="1" ht="24.95" customHeight="1" x14ac:dyDescent="0.2">
      <c r="A41" s="373" t="s">
        <v>52</v>
      </c>
      <c r="B41" s="1265" t="s">
        <v>53</v>
      </c>
      <c r="C41" s="1266"/>
      <c r="D41" s="1267"/>
      <c r="E41" s="1268">
        <f>'02_A_D.1.1'!H609</f>
        <v>0</v>
      </c>
      <c r="F41" s="1269"/>
    </row>
    <row r="42" spans="1:6" s="40" customFormat="1" ht="24.95" customHeight="1" x14ac:dyDescent="0.2">
      <c r="A42" s="373" t="s">
        <v>54</v>
      </c>
      <c r="B42" s="1265" t="s">
        <v>55</v>
      </c>
      <c r="C42" s="1266"/>
      <c r="D42" s="1267"/>
      <c r="E42" s="1268">
        <f>'02_A_D.1.1'!H653</f>
        <v>0</v>
      </c>
      <c r="F42" s="1269"/>
    </row>
    <row r="43" spans="1:6" s="40" customFormat="1" ht="24.95" customHeight="1" x14ac:dyDescent="0.2">
      <c r="A43" s="373" t="s">
        <v>56</v>
      </c>
      <c r="B43" s="1265" t="s">
        <v>57</v>
      </c>
      <c r="C43" s="1266"/>
      <c r="D43" s="1267"/>
      <c r="E43" s="1268">
        <f>'02_A_D.1.1'!H809</f>
        <v>0</v>
      </c>
      <c r="F43" s="1269"/>
    </row>
    <row r="44" spans="1:6" s="40" customFormat="1" ht="24.95" customHeight="1" x14ac:dyDescent="0.2">
      <c r="A44" s="373" t="s">
        <v>58</v>
      </c>
      <c r="B44" s="1265" t="s">
        <v>59</v>
      </c>
      <c r="C44" s="1266"/>
      <c r="D44" s="1267"/>
      <c r="E44" s="1268">
        <f>'02_A_D.1.1'!H1090</f>
        <v>0</v>
      </c>
      <c r="F44" s="1269"/>
    </row>
    <row r="45" spans="1:6" s="40" customFormat="1" ht="24.95" customHeight="1" x14ac:dyDescent="0.2">
      <c r="A45" s="377" t="s">
        <v>340</v>
      </c>
      <c r="B45" s="1326" t="s">
        <v>341</v>
      </c>
      <c r="C45" s="1326"/>
      <c r="D45" s="1326"/>
      <c r="E45" s="1327">
        <f>SUM(E46:F59)</f>
        <v>0</v>
      </c>
      <c r="F45" s="1327"/>
    </row>
    <row r="46" spans="1:6" s="40" customFormat="1" ht="24.95" customHeight="1" x14ac:dyDescent="0.2">
      <c r="A46" s="373" t="s">
        <v>1551</v>
      </c>
      <c r="B46" s="1265" t="s">
        <v>1552</v>
      </c>
      <c r="C46" s="1266"/>
      <c r="D46" s="1267"/>
      <c r="E46" s="1268">
        <f>'02_A_D.1.1'!H1097</f>
        <v>0</v>
      </c>
      <c r="F46" s="1269"/>
    </row>
    <row r="47" spans="1:6" s="40" customFormat="1" ht="24.95" customHeight="1" x14ac:dyDescent="0.2">
      <c r="A47" s="373" t="s">
        <v>342</v>
      </c>
      <c r="B47" s="1265" t="s">
        <v>343</v>
      </c>
      <c r="C47" s="1266"/>
      <c r="D47" s="1267"/>
      <c r="E47" s="1268">
        <f>'02_A_D.1.1'!H1175</f>
        <v>0</v>
      </c>
      <c r="F47" s="1269"/>
    </row>
    <row r="48" spans="1:6" s="40" customFormat="1" ht="24.95" customHeight="1" x14ac:dyDescent="0.2">
      <c r="A48" s="373" t="s">
        <v>344</v>
      </c>
      <c r="B48" s="1265" t="s">
        <v>345</v>
      </c>
      <c r="C48" s="1266"/>
      <c r="D48" s="1267"/>
      <c r="E48" s="1268">
        <f>'02_A_D.1.1'!H1285</f>
        <v>0</v>
      </c>
      <c r="F48" s="1269"/>
    </row>
    <row r="49" spans="1:29" s="40" customFormat="1" ht="24.95" customHeight="1" x14ac:dyDescent="0.2">
      <c r="A49" s="373" t="s">
        <v>346</v>
      </c>
      <c r="B49" s="1265" t="s">
        <v>347</v>
      </c>
      <c r="C49" s="1266"/>
      <c r="D49" s="1267"/>
      <c r="E49" s="1268">
        <f>'02_A_D.1.1'!H1325</f>
        <v>0</v>
      </c>
      <c r="F49" s="1269"/>
    </row>
    <row r="50" spans="1:29" s="40" customFormat="1" ht="24.95" customHeight="1" x14ac:dyDescent="0.2">
      <c r="A50" s="373" t="s">
        <v>62</v>
      </c>
      <c r="B50" s="1265" t="s">
        <v>63</v>
      </c>
      <c r="C50" s="1266"/>
      <c r="D50" s="1267"/>
      <c r="E50" s="1268">
        <f>'02_A_D.1.1'!H1465</f>
        <v>0</v>
      </c>
      <c r="F50" s="1269"/>
    </row>
    <row r="51" spans="1:29" s="40" customFormat="1" ht="24.95" customHeight="1" x14ac:dyDescent="0.2">
      <c r="A51" s="373" t="s">
        <v>1553</v>
      </c>
      <c r="B51" s="1265" t="s">
        <v>1554</v>
      </c>
      <c r="C51" s="1266"/>
      <c r="D51" s="1267"/>
      <c r="E51" s="1268">
        <f>'02_A_D.1.1'!H1506</f>
        <v>0</v>
      </c>
      <c r="F51" s="1269"/>
    </row>
    <row r="52" spans="1:29" s="40" customFormat="1" ht="24.95" customHeight="1" x14ac:dyDescent="0.2">
      <c r="A52" s="373" t="s">
        <v>348</v>
      </c>
      <c r="B52" s="1265" t="s">
        <v>349</v>
      </c>
      <c r="C52" s="1266"/>
      <c r="D52" s="1267"/>
      <c r="E52" s="1268">
        <f>'02_A_D.1.1'!H1535</f>
        <v>0</v>
      </c>
      <c r="F52" s="1269"/>
    </row>
    <row r="53" spans="1:29" s="40" customFormat="1" ht="24.95" customHeight="1" x14ac:dyDescent="0.2">
      <c r="A53" s="373" t="s">
        <v>64</v>
      </c>
      <c r="B53" s="1265" t="s">
        <v>65</v>
      </c>
      <c r="C53" s="1266"/>
      <c r="D53" s="1267"/>
      <c r="E53" s="1268">
        <f>'02_A_D.1.1'!H1605</f>
        <v>0</v>
      </c>
      <c r="F53" s="1269"/>
    </row>
    <row r="54" spans="1:29" s="40" customFormat="1" ht="24.95" customHeight="1" x14ac:dyDescent="0.2">
      <c r="A54" s="373" t="s">
        <v>66</v>
      </c>
      <c r="B54" s="1265" t="s">
        <v>67</v>
      </c>
      <c r="C54" s="1266"/>
      <c r="D54" s="1267"/>
      <c r="E54" s="1268">
        <f>'02_A_D.1.1'!H1643</f>
        <v>0</v>
      </c>
      <c r="F54" s="1269"/>
    </row>
    <row r="55" spans="1:29" s="40" customFormat="1" ht="24.95" customHeight="1" x14ac:dyDescent="0.2">
      <c r="A55" s="373" t="s">
        <v>1555</v>
      </c>
      <c r="B55" s="1265" t="s">
        <v>1556</v>
      </c>
      <c r="C55" s="1266"/>
      <c r="D55" s="1267"/>
      <c r="E55" s="1268">
        <f>'02_A_D.1.1'!H1869</f>
        <v>0</v>
      </c>
      <c r="F55" s="1269"/>
    </row>
    <row r="56" spans="1:29" s="40" customFormat="1" ht="24.95" customHeight="1" x14ac:dyDescent="0.2">
      <c r="A56" s="373" t="s">
        <v>350</v>
      </c>
      <c r="B56" s="1265" t="s">
        <v>351</v>
      </c>
      <c r="C56" s="1266"/>
      <c r="D56" s="1267"/>
      <c r="E56" s="1268">
        <f>'02_A_D.1.1'!H1885</f>
        <v>0</v>
      </c>
      <c r="F56" s="1269"/>
    </row>
    <row r="57" spans="1:29" s="40" customFormat="1" ht="24.95" customHeight="1" x14ac:dyDescent="0.2">
      <c r="A57" s="373" t="s">
        <v>1235</v>
      </c>
      <c r="B57" s="1265" t="s">
        <v>1557</v>
      </c>
      <c r="C57" s="1266"/>
      <c r="D57" s="1267"/>
      <c r="E57" s="1268">
        <f>'02_A_D.1.1'!H1910</f>
        <v>0</v>
      </c>
      <c r="F57" s="1269"/>
    </row>
    <row r="58" spans="1:29" s="40" customFormat="1" ht="24.95" customHeight="1" x14ac:dyDescent="0.2">
      <c r="A58" s="373" t="s">
        <v>68</v>
      </c>
      <c r="B58" s="1265" t="s">
        <v>69</v>
      </c>
      <c r="C58" s="1266"/>
      <c r="D58" s="1267"/>
      <c r="E58" s="1268">
        <f>'02_A_D.1.1'!H1922</f>
        <v>0</v>
      </c>
      <c r="F58" s="1269"/>
    </row>
    <row r="59" spans="1:29" s="40" customFormat="1" ht="24.95" customHeight="1" x14ac:dyDescent="0.2">
      <c r="A59" s="373" t="s">
        <v>1558</v>
      </c>
      <c r="B59" s="1265" t="s">
        <v>1559</v>
      </c>
      <c r="C59" s="1266"/>
      <c r="D59" s="1267"/>
      <c r="E59" s="1268">
        <f>'02_A_D.1.1'!H2128</f>
        <v>0</v>
      </c>
      <c r="F59" s="1269"/>
    </row>
    <row r="60" spans="1:29" s="40" customFormat="1" ht="24.95" customHeight="1" x14ac:dyDescent="0.2">
      <c r="A60" s="377" t="s">
        <v>1560</v>
      </c>
      <c r="B60" s="1328" t="s">
        <v>1561</v>
      </c>
      <c r="C60" s="1329"/>
      <c r="D60" s="1330"/>
      <c r="E60" s="1331">
        <f>SUM(E61:F61)</f>
        <v>0</v>
      </c>
      <c r="F60" s="1332"/>
    </row>
    <row r="61" spans="1:29" s="40" customFormat="1" ht="24.95" customHeight="1" x14ac:dyDescent="0.2">
      <c r="A61" s="373" t="s">
        <v>70</v>
      </c>
      <c r="B61" s="1265" t="s">
        <v>71</v>
      </c>
      <c r="C61" s="1266"/>
      <c r="D61" s="1267"/>
      <c r="E61" s="1268">
        <f>'02_A_D.1.1'!H2203</f>
        <v>0</v>
      </c>
      <c r="F61" s="1269"/>
    </row>
    <row r="62" spans="1:29" ht="24.95" customHeight="1" x14ac:dyDescent="0.2">
      <c r="A62" s="143" t="s">
        <v>79</v>
      </c>
      <c r="B62" s="144"/>
      <c r="C62" s="145"/>
      <c r="D62" s="145"/>
      <c r="E62" s="1333">
        <f>E33+E45+E60</f>
        <v>0</v>
      </c>
      <c r="F62" s="1334"/>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45" customHeight="1" x14ac:dyDescent="0.2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PT8TXnS3ZB1g6bjaPfpTzkYuPhE/43h9cHaQ/NOGsYmya44lXaVHP7nDuVQYEKZ8t7n7Dk22HYOaOxP117lJbQ==" saltValue="nvJjYrNS4MJvsxRSfC07vA=="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6"/>
  <sheetViews>
    <sheetView view="pageBreakPreview" zoomScaleNormal="100" zoomScaleSheetLayoutView="100" workbookViewId="0">
      <selection activeCell="G16" sqref="G16"/>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35" customWidth="1"/>
    <col min="6" max="6" width="10.83203125" style="48" customWidth="1"/>
    <col min="7" max="7" width="15.83203125" style="849" customWidth="1"/>
    <col min="8" max="8" width="18.33203125" style="24" customWidth="1"/>
    <col min="9" max="9" width="18.33203125" style="48" customWidth="1"/>
    <col min="10" max="16384" width="8.83203125" style="5"/>
  </cols>
  <sheetData>
    <row r="1" spans="1:19" ht="14.45" customHeight="1" x14ac:dyDescent="0.2">
      <c r="A1" s="58" t="s">
        <v>80</v>
      </c>
      <c r="B1" s="59"/>
      <c r="C1" s="799"/>
      <c r="D1" s="59"/>
      <c r="E1" s="647"/>
      <c r="F1" s="800"/>
      <c r="G1" s="848"/>
      <c r="H1" s="801"/>
      <c r="I1" s="802"/>
      <c r="J1" s="44"/>
      <c r="K1" s="44"/>
      <c r="L1" s="44"/>
      <c r="M1" s="44"/>
      <c r="N1" s="44"/>
      <c r="O1" s="44"/>
      <c r="P1" s="44"/>
      <c r="Q1" s="44"/>
      <c r="R1" s="44"/>
      <c r="S1" s="44"/>
    </row>
    <row r="2" spans="1:19" ht="15.75" x14ac:dyDescent="0.25">
      <c r="A2" s="803" t="s">
        <v>1</v>
      </c>
      <c r="B2" s="125"/>
      <c r="C2" s="804"/>
      <c r="D2" s="805" t="s">
        <v>2</v>
      </c>
      <c r="E2" s="806"/>
      <c r="F2" s="127"/>
      <c r="G2" s="807"/>
      <c r="H2" s="808"/>
      <c r="I2" s="809"/>
      <c r="J2" s="46"/>
      <c r="K2" s="46"/>
      <c r="L2" s="46"/>
      <c r="M2" s="46"/>
      <c r="N2" s="46"/>
      <c r="O2" s="46"/>
      <c r="P2" s="46"/>
      <c r="Q2" s="46"/>
      <c r="R2" s="46"/>
      <c r="S2" s="46"/>
    </row>
    <row r="3" spans="1:19" ht="15.75" x14ac:dyDescent="0.25">
      <c r="A3" s="129" t="s">
        <v>3</v>
      </c>
      <c r="B3" s="130"/>
      <c r="C3" s="149"/>
      <c r="D3" s="149" t="s">
        <v>324</v>
      </c>
      <c r="E3" s="810"/>
      <c r="F3" s="132"/>
      <c r="G3" s="811"/>
      <c r="H3" s="812"/>
      <c r="I3" s="813"/>
      <c r="J3" s="46"/>
      <c r="K3" s="46"/>
      <c r="L3" s="46"/>
      <c r="M3" s="46"/>
      <c r="N3" s="46"/>
      <c r="O3" s="46"/>
      <c r="P3" s="46"/>
      <c r="Q3" s="46"/>
      <c r="R3" s="46"/>
      <c r="S3" s="46"/>
    </row>
    <row r="4" spans="1:19" ht="15.75" x14ac:dyDescent="0.2">
      <c r="A4" s="148" t="s">
        <v>38</v>
      </c>
      <c r="B4" s="149"/>
      <c r="C4" s="149"/>
      <c r="D4" s="149" t="s">
        <v>967</v>
      </c>
      <c r="E4" s="814"/>
      <c r="F4" s="132"/>
      <c r="G4" s="811"/>
      <c r="H4" s="812"/>
      <c r="I4" s="813"/>
    </row>
    <row r="5" spans="1:19" x14ac:dyDescent="0.2">
      <c r="A5" s="134" t="s">
        <v>7</v>
      </c>
      <c r="B5" s="135"/>
      <c r="C5" s="135"/>
      <c r="D5" s="135" t="s">
        <v>11784</v>
      </c>
      <c r="E5" s="815"/>
      <c r="F5" s="139"/>
      <c r="G5" s="139"/>
      <c r="H5" s="139"/>
      <c r="I5" s="152"/>
    </row>
    <row r="6" spans="1:19" x14ac:dyDescent="0.2">
      <c r="A6" s="153" t="s">
        <v>9</v>
      </c>
      <c r="B6" s="154"/>
      <c r="C6" s="154"/>
      <c r="D6" s="154" t="s">
        <v>10</v>
      </c>
      <c r="E6" s="816"/>
      <c r="F6" s="156"/>
      <c r="G6" s="156"/>
      <c r="H6" s="156"/>
      <c r="I6" s="157"/>
    </row>
    <row r="7" spans="1:19" s="46" customFormat="1" ht="30" x14ac:dyDescent="0.25">
      <c r="A7" s="379" t="s">
        <v>82</v>
      </c>
      <c r="B7" s="379" t="s">
        <v>83</v>
      </c>
      <c r="C7" s="66" t="s">
        <v>32</v>
      </c>
      <c r="D7" s="66" t="s">
        <v>33</v>
      </c>
      <c r="E7" s="379" t="s">
        <v>84</v>
      </c>
      <c r="F7" s="379" t="s">
        <v>85</v>
      </c>
      <c r="G7" s="379" t="s">
        <v>86</v>
      </c>
      <c r="H7" s="379" t="s">
        <v>87</v>
      </c>
      <c r="I7" s="817" t="s">
        <v>88</v>
      </c>
    </row>
    <row r="8" spans="1:19" ht="24.95" customHeight="1" x14ac:dyDescent="0.2">
      <c r="A8" s="818"/>
      <c r="B8" s="819" t="s">
        <v>977</v>
      </c>
      <c r="C8" s="149" t="s">
        <v>330</v>
      </c>
      <c r="D8" s="149" t="s">
        <v>1562</v>
      </c>
      <c r="E8" s="820"/>
      <c r="F8" s="821"/>
      <c r="G8" s="821"/>
      <c r="H8" s="822">
        <f>H9+H24+H133+H193+H239+H436+H565+H609+H653+H809+H1090</f>
        <v>0</v>
      </c>
      <c r="I8" s="823"/>
    </row>
    <row r="9" spans="1:19" s="46" customFormat="1" ht="24.95" customHeight="1" x14ac:dyDescent="0.25">
      <c r="A9" s="824"/>
      <c r="B9" s="825" t="s">
        <v>89</v>
      </c>
      <c r="C9" s="826" t="s">
        <v>42</v>
      </c>
      <c r="D9" s="826" t="s">
        <v>43</v>
      </c>
      <c r="E9" s="827"/>
      <c r="F9" s="828"/>
      <c r="G9" s="828"/>
      <c r="H9" s="829">
        <f>SUM(H10:H23)</f>
        <v>0</v>
      </c>
      <c r="I9" s="830"/>
    </row>
    <row r="10" spans="1:19" s="46" customFormat="1" ht="24.95" customHeight="1" x14ac:dyDescent="0.25">
      <c r="A10" s="278">
        <v>1</v>
      </c>
      <c r="B10" s="278"/>
      <c r="C10" s="279" t="s">
        <v>361</v>
      </c>
      <c r="D10" s="280" t="s">
        <v>362</v>
      </c>
      <c r="E10" s="281" t="s">
        <v>92</v>
      </c>
      <c r="F10" s="831">
        <v>2</v>
      </c>
      <c r="G10" s="159"/>
      <c r="H10" s="378">
        <f>ROUND(F10*G10,2)</f>
        <v>0</v>
      </c>
      <c r="I10" s="459" t="s">
        <v>357</v>
      </c>
    </row>
    <row r="11" spans="1:19" x14ac:dyDescent="0.2">
      <c r="A11" s="832"/>
      <c r="B11" s="414"/>
      <c r="C11" s="833"/>
      <c r="D11" s="834" t="s">
        <v>131</v>
      </c>
      <c r="E11" s="835"/>
      <c r="F11" s="836"/>
      <c r="G11" s="835"/>
      <c r="H11" s="837"/>
      <c r="I11" s="838"/>
    </row>
    <row r="12" spans="1:19" x14ac:dyDescent="0.2">
      <c r="A12" s="417"/>
      <c r="B12" s="418"/>
      <c r="C12" s="419"/>
      <c r="D12" s="567" t="s">
        <v>1563</v>
      </c>
      <c r="E12" s="421"/>
      <c r="F12" s="422">
        <v>1</v>
      </c>
      <c r="G12" s="421"/>
      <c r="H12" s="839"/>
      <c r="I12" s="497"/>
    </row>
    <row r="13" spans="1:19" x14ac:dyDescent="0.2">
      <c r="A13" s="584"/>
      <c r="B13" s="425"/>
      <c r="C13" s="585"/>
      <c r="D13" s="790" t="s">
        <v>1564</v>
      </c>
      <c r="E13" s="586"/>
      <c r="F13" s="587">
        <v>1</v>
      </c>
      <c r="G13" s="586"/>
      <c r="H13" s="840"/>
      <c r="I13" s="588"/>
    </row>
    <row r="14" spans="1:19" s="46" customFormat="1" ht="24.95" customHeight="1" x14ac:dyDescent="0.25">
      <c r="A14" s="278">
        <v>2</v>
      </c>
      <c r="B14" s="278"/>
      <c r="C14" s="279" t="s">
        <v>374</v>
      </c>
      <c r="D14" s="280" t="s">
        <v>375</v>
      </c>
      <c r="E14" s="281" t="s">
        <v>106</v>
      </c>
      <c r="F14" s="831">
        <v>8.8059999999999992</v>
      </c>
      <c r="G14" s="159"/>
      <c r="H14" s="378">
        <f>ROUND(F14*G14,2)</f>
        <v>0</v>
      </c>
      <c r="I14" s="459" t="s">
        <v>357</v>
      </c>
    </row>
    <row r="15" spans="1:19" x14ac:dyDescent="0.2">
      <c r="A15" s="832"/>
      <c r="B15" s="414"/>
      <c r="C15" s="833"/>
      <c r="D15" s="834" t="s">
        <v>380</v>
      </c>
      <c r="E15" s="835"/>
      <c r="F15" s="836"/>
      <c r="G15" s="835"/>
      <c r="H15" s="837"/>
      <c r="I15" s="838"/>
    </row>
    <row r="16" spans="1:19" x14ac:dyDescent="0.2">
      <c r="A16" s="417"/>
      <c r="B16" s="418"/>
      <c r="C16" s="419"/>
      <c r="D16" s="567" t="s">
        <v>131</v>
      </c>
      <c r="E16" s="421"/>
      <c r="F16" s="422"/>
      <c r="G16" s="421"/>
      <c r="H16" s="839"/>
      <c r="I16" s="497"/>
    </row>
    <row r="17" spans="1:9" x14ac:dyDescent="0.2">
      <c r="A17" s="417"/>
      <c r="B17" s="418"/>
      <c r="C17" s="419"/>
      <c r="D17" s="567" t="s">
        <v>1565</v>
      </c>
      <c r="E17" s="421"/>
      <c r="F17" s="422">
        <v>11.564</v>
      </c>
      <c r="G17" s="421"/>
      <c r="H17" s="839"/>
      <c r="I17" s="497"/>
    </row>
    <row r="18" spans="1:9" x14ac:dyDescent="0.2">
      <c r="A18" s="417"/>
      <c r="B18" s="418"/>
      <c r="C18" s="419"/>
      <c r="D18" s="567" t="s">
        <v>1566</v>
      </c>
      <c r="E18" s="421"/>
      <c r="F18" s="422">
        <v>-1.379</v>
      </c>
      <c r="G18" s="421"/>
      <c r="H18" s="839"/>
      <c r="I18" s="497"/>
    </row>
    <row r="19" spans="1:9" x14ac:dyDescent="0.2">
      <c r="A19" s="417"/>
      <c r="B19" s="418"/>
      <c r="C19" s="419"/>
      <c r="D19" s="567" t="s">
        <v>1566</v>
      </c>
      <c r="E19" s="421"/>
      <c r="F19" s="422">
        <v>-1.379</v>
      </c>
      <c r="G19" s="421"/>
      <c r="H19" s="839"/>
      <c r="I19" s="497"/>
    </row>
    <row r="20" spans="1:9" s="46" customFormat="1" ht="24.95" customHeight="1" x14ac:dyDescent="0.25">
      <c r="A20" s="278">
        <v>3</v>
      </c>
      <c r="B20" s="278"/>
      <c r="C20" s="279" t="s">
        <v>383</v>
      </c>
      <c r="D20" s="280" t="s">
        <v>384</v>
      </c>
      <c r="E20" s="281" t="s">
        <v>106</v>
      </c>
      <c r="F20" s="831">
        <v>2.3639999999999999</v>
      </c>
      <c r="G20" s="159"/>
      <c r="H20" s="378">
        <f>ROUND(F20*G20,2)</f>
        <v>0</v>
      </c>
      <c r="I20" s="459" t="s">
        <v>357</v>
      </c>
    </row>
    <row r="21" spans="1:9" x14ac:dyDescent="0.2">
      <c r="A21" s="417"/>
      <c r="B21" s="418"/>
      <c r="C21" s="419"/>
      <c r="D21" s="567" t="s">
        <v>385</v>
      </c>
      <c r="E21" s="421"/>
      <c r="F21" s="422"/>
      <c r="G21" s="421"/>
      <c r="H21" s="839"/>
      <c r="I21" s="497"/>
    </row>
    <row r="22" spans="1:9" x14ac:dyDescent="0.2">
      <c r="A22" s="417"/>
      <c r="B22" s="418"/>
      <c r="C22" s="419"/>
      <c r="D22" s="567" t="s">
        <v>131</v>
      </c>
      <c r="E22" s="421"/>
      <c r="F22" s="422"/>
      <c r="G22" s="421"/>
      <c r="H22" s="839"/>
      <c r="I22" s="497"/>
    </row>
    <row r="23" spans="1:9" x14ac:dyDescent="0.2">
      <c r="A23" s="417"/>
      <c r="B23" s="418"/>
      <c r="C23" s="419"/>
      <c r="D23" s="567" t="s">
        <v>1567</v>
      </c>
      <c r="E23" s="421"/>
      <c r="F23" s="422">
        <v>2.3639999999999999</v>
      </c>
      <c r="G23" s="421"/>
      <c r="H23" s="839"/>
      <c r="I23" s="497"/>
    </row>
    <row r="24" spans="1:9" s="46" customFormat="1" ht="24.95" customHeight="1" x14ac:dyDescent="0.25">
      <c r="A24" s="824"/>
      <c r="B24" s="825" t="s">
        <v>89</v>
      </c>
      <c r="C24" s="826" t="s">
        <v>332</v>
      </c>
      <c r="D24" s="826" t="s">
        <v>333</v>
      </c>
      <c r="E24" s="827"/>
      <c r="F24" s="828"/>
      <c r="G24" s="828"/>
      <c r="H24" s="829">
        <f>SUM(H25:H132)</f>
        <v>0</v>
      </c>
      <c r="I24" s="830"/>
    </row>
    <row r="25" spans="1:9" s="46" customFormat="1" ht="36.6" customHeight="1" x14ac:dyDescent="0.25">
      <c r="A25" s="278">
        <v>4</v>
      </c>
      <c r="B25" s="278"/>
      <c r="C25" s="279" t="s">
        <v>1568</v>
      </c>
      <c r="D25" s="280" t="s">
        <v>1569</v>
      </c>
      <c r="E25" s="281" t="s">
        <v>106</v>
      </c>
      <c r="F25" s="831">
        <v>11.76</v>
      </c>
      <c r="G25" s="159"/>
      <c r="H25" s="378">
        <f>ROUND(F25*G25,2)</f>
        <v>0</v>
      </c>
      <c r="I25" s="459" t="s">
        <v>357</v>
      </c>
    </row>
    <row r="26" spans="1:9" ht="22.5" x14ac:dyDescent="0.2">
      <c r="A26" s="417"/>
      <c r="B26" s="418"/>
      <c r="C26" s="419"/>
      <c r="D26" s="567" t="s">
        <v>1570</v>
      </c>
      <c r="E26" s="421"/>
      <c r="F26" s="422"/>
      <c r="G26" s="421"/>
      <c r="H26" s="839"/>
      <c r="I26" s="497"/>
    </row>
    <row r="27" spans="1:9" x14ac:dyDescent="0.2">
      <c r="A27" s="417"/>
      <c r="B27" s="418"/>
      <c r="C27" s="419"/>
      <c r="D27" s="567" t="s">
        <v>359</v>
      </c>
      <c r="E27" s="421"/>
      <c r="F27" s="422"/>
      <c r="G27" s="421"/>
      <c r="H27" s="839"/>
      <c r="I27" s="497"/>
    </row>
    <row r="28" spans="1:9" x14ac:dyDescent="0.2">
      <c r="A28" s="417"/>
      <c r="B28" s="418"/>
      <c r="C28" s="419"/>
      <c r="D28" s="567" t="s">
        <v>1571</v>
      </c>
      <c r="E28" s="421"/>
      <c r="F28" s="422">
        <v>11.76</v>
      </c>
      <c r="G28" s="421"/>
      <c r="H28" s="839"/>
      <c r="I28" s="497"/>
    </row>
    <row r="29" spans="1:9" s="46" customFormat="1" ht="24.95" customHeight="1" x14ac:dyDescent="0.25">
      <c r="A29" s="278">
        <v>5</v>
      </c>
      <c r="B29" s="278"/>
      <c r="C29" s="279" t="s">
        <v>388</v>
      </c>
      <c r="D29" s="280" t="s">
        <v>389</v>
      </c>
      <c r="E29" s="281" t="s">
        <v>92</v>
      </c>
      <c r="F29" s="831">
        <v>12</v>
      </c>
      <c r="G29" s="159"/>
      <c r="H29" s="378">
        <f>ROUND(F29*G29,2)</f>
        <v>0</v>
      </c>
      <c r="I29" s="459" t="s">
        <v>357</v>
      </c>
    </row>
    <row r="30" spans="1:9" x14ac:dyDescent="0.2">
      <c r="A30" s="417"/>
      <c r="B30" s="418"/>
      <c r="C30" s="419"/>
      <c r="D30" s="567" t="s">
        <v>121</v>
      </c>
      <c r="E30" s="421"/>
      <c r="F30" s="422"/>
      <c r="G30" s="421"/>
      <c r="H30" s="839"/>
      <c r="I30" s="497"/>
    </row>
    <row r="31" spans="1:9" x14ac:dyDescent="0.2">
      <c r="A31" s="417"/>
      <c r="B31" s="418"/>
      <c r="C31" s="419"/>
      <c r="D31" s="567" t="s">
        <v>1572</v>
      </c>
      <c r="E31" s="421"/>
      <c r="F31" s="422"/>
      <c r="G31" s="421"/>
      <c r="H31" s="839"/>
      <c r="I31" s="497"/>
    </row>
    <row r="32" spans="1:9" x14ac:dyDescent="0.2">
      <c r="A32" s="417"/>
      <c r="B32" s="418"/>
      <c r="C32" s="419"/>
      <c r="D32" s="567" t="s">
        <v>1573</v>
      </c>
      <c r="E32" s="421"/>
      <c r="F32" s="422">
        <v>1</v>
      </c>
      <c r="G32" s="421"/>
      <c r="H32" s="839"/>
      <c r="I32" s="497"/>
    </row>
    <row r="33" spans="1:9" x14ac:dyDescent="0.2">
      <c r="A33" s="417"/>
      <c r="B33" s="418"/>
      <c r="C33" s="419"/>
      <c r="D33" s="567" t="s">
        <v>1574</v>
      </c>
      <c r="E33" s="421"/>
      <c r="F33" s="422"/>
      <c r="G33" s="421"/>
      <c r="H33" s="839"/>
      <c r="I33" s="497"/>
    </row>
    <row r="34" spans="1:9" x14ac:dyDescent="0.2">
      <c r="A34" s="417"/>
      <c r="B34" s="418"/>
      <c r="C34" s="419"/>
      <c r="D34" s="567" t="s">
        <v>1575</v>
      </c>
      <c r="E34" s="421"/>
      <c r="F34" s="422">
        <v>1</v>
      </c>
      <c r="G34" s="421"/>
      <c r="H34" s="839"/>
      <c r="I34" s="497"/>
    </row>
    <row r="35" spans="1:9" x14ac:dyDescent="0.2">
      <c r="A35" s="417"/>
      <c r="B35" s="418"/>
      <c r="C35" s="419"/>
      <c r="D35" s="567" t="s">
        <v>1576</v>
      </c>
      <c r="E35" s="421"/>
      <c r="F35" s="422">
        <v>1</v>
      </c>
      <c r="G35" s="421"/>
      <c r="H35" s="839"/>
      <c r="I35" s="497"/>
    </row>
    <row r="36" spans="1:9" x14ac:dyDescent="0.2">
      <c r="A36" s="417"/>
      <c r="B36" s="418"/>
      <c r="C36" s="419"/>
      <c r="D36" s="567" t="s">
        <v>1577</v>
      </c>
      <c r="E36" s="421"/>
      <c r="F36" s="422">
        <v>1</v>
      </c>
      <c r="G36" s="421"/>
      <c r="H36" s="839"/>
      <c r="I36" s="497"/>
    </row>
    <row r="37" spans="1:9" x14ac:dyDescent="0.2">
      <c r="A37" s="417"/>
      <c r="B37" s="418"/>
      <c r="C37" s="419"/>
      <c r="D37" s="567" t="s">
        <v>1578</v>
      </c>
      <c r="E37" s="421"/>
      <c r="F37" s="422">
        <v>1</v>
      </c>
      <c r="G37" s="421"/>
      <c r="H37" s="839"/>
      <c r="I37" s="497"/>
    </row>
    <row r="38" spans="1:9" x14ac:dyDescent="0.2">
      <c r="A38" s="417"/>
      <c r="B38" s="418"/>
      <c r="C38" s="419"/>
      <c r="D38" s="567" t="s">
        <v>1579</v>
      </c>
      <c r="E38" s="421"/>
      <c r="F38" s="422"/>
      <c r="G38" s="421"/>
      <c r="H38" s="839"/>
      <c r="I38" s="497"/>
    </row>
    <row r="39" spans="1:9" x14ac:dyDescent="0.2">
      <c r="A39" s="417"/>
      <c r="B39" s="418"/>
      <c r="C39" s="419"/>
      <c r="D39" s="567" t="s">
        <v>1580</v>
      </c>
      <c r="E39" s="421"/>
      <c r="F39" s="422">
        <v>1</v>
      </c>
      <c r="G39" s="421"/>
      <c r="H39" s="839"/>
      <c r="I39" s="497"/>
    </row>
    <row r="40" spans="1:9" x14ac:dyDescent="0.2">
      <c r="A40" s="417"/>
      <c r="B40" s="418"/>
      <c r="C40" s="419"/>
      <c r="D40" s="567" t="s">
        <v>1581</v>
      </c>
      <c r="E40" s="421"/>
      <c r="F40" s="422">
        <v>1</v>
      </c>
      <c r="G40" s="421"/>
      <c r="H40" s="839"/>
      <c r="I40" s="497"/>
    </row>
    <row r="41" spans="1:9" x14ac:dyDescent="0.2">
      <c r="A41" s="417"/>
      <c r="B41" s="418"/>
      <c r="C41" s="419"/>
      <c r="D41" s="567" t="s">
        <v>1582</v>
      </c>
      <c r="E41" s="421"/>
      <c r="F41" s="422">
        <v>1</v>
      </c>
      <c r="G41" s="421"/>
      <c r="H41" s="839"/>
      <c r="I41" s="497"/>
    </row>
    <row r="42" spans="1:9" x14ac:dyDescent="0.2">
      <c r="A42" s="417"/>
      <c r="B42" s="418"/>
      <c r="C42" s="419"/>
      <c r="D42" s="567" t="s">
        <v>1583</v>
      </c>
      <c r="E42" s="421"/>
      <c r="F42" s="422">
        <v>1</v>
      </c>
      <c r="G42" s="421"/>
      <c r="H42" s="839"/>
      <c r="I42" s="497"/>
    </row>
    <row r="43" spans="1:9" x14ac:dyDescent="0.2">
      <c r="A43" s="417"/>
      <c r="B43" s="418"/>
      <c r="C43" s="419"/>
      <c r="D43" s="567" t="s">
        <v>359</v>
      </c>
      <c r="E43" s="421"/>
      <c r="F43" s="422"/>
      <c r="G43" s="421"/>
      <c r="H43" s="839"/>
      <c r="I43" s="497"/>
    </row>
    <row r="44" spans="1:9" x14ac:dyDescent="0.2">
      <c r="A44" s="417"/>
      <c r="B44" s="418"/>
      <c r="C44" s="419"/>
      <c r="D44" s="567" t="s">
        <v>1584</v>
      </c>
      <c r="E44" s="421"/>
      <c r="F44" s="422">
        <v>1</v>
      </c>
      <c r="G44" s="421"/>
      <c r="H44" s="839"/>
      <c r="I44" s="497"/>
    </row>
    <row r="45" spans="1:9" x14ac:dyDescent="0.2">
      <c r="A45" s="417"/>
      <c r="B45" s="418"/>
      <c r="C45" s="419"/>
      <c r="D45" s="567" t="s">
        <v>1585</v>
      </c>
      <c r="E45" s="421"/>
      <c r="F45" s="422">
        <v>1</v>
      </c>
      <c r="G45" s="421"/>
      <c r="H45" s="839"/>
      <c r="I45" s="497"/>
    </row>
    <row r="46" spans="1:9" x14ac:dyDescent="0.2">
      <c r="A46" s="417"/>
      <c r="B46" s="418"/>
      <c r="C46" s="419"/>
      <c r="D46" s="567" t="s">
        <v>1586</v>
      </c>
      <c r="E46" s="421"/>
      <c r="F46" s="422">
        <v>1</v>
      </c>
      <c r="G46" s="421"/>
      <c r="H46" s="839"/>
      <c r="I46" s="497"/>
    </row>
    <row r="47" spans="1:9" s="46" customFormat="1" ht="24.95" customHeight="1" x14ac:dyDescent="0.25">
      <c r="A47" s="278">
        <v>6</v>
      </c>
      <c r="B47" s="278"/>
      <c r="C47" s="279" t="s">
        <v>1587</v>
      </c>
      <c r="D47" s="280" t="s">
        <v>1588</v>
      </c>
      <c r="E47" s="281" t="s">
        <v>106</v>
      </c>
      <c r="F47" s="831">
        <v>864.40319</v>
      </c>
      <c r="G47" s="159"/>
      <c r="H47" s="378">
        <f>ROUND(F47*G47,2)</f>
        <v>0</v>
      </c>
      <c r="I47" s="459" t="s">
        <v>357</v>
      </c>
    </row>
    <row r="48" spans="1:9" x14ac:dyDescent="0.2">
      <c r="A48" s="417"/>
      <c r="B48" s="418"/>
      <c r="C48" s="419"/>
      <c r="D48" s="567" t="s">
        <v>1589</v>
      </c>
      <c r="E48" s="421"/>
      <c r="F48" s="422">
        <v>864.40319</v>
      </c>
      <c r="G48" s="421"/>
      <c r="H48" s="839"/>
      <c r="I48" s="497"/>
    </row>
    <row r="49" spans="1:9" ht="30" x14ac:dyDescent="0.2">
      <c r="A49" s="278">
        <v>7</v>
      </c>
      <c r="B49" s="841"/>
      <c r="C49" s="842" t="s">
        <v>1590</v>
      </c>
      <c r="D49" s="843" t="s">
        <v>1591</v>
      </c>
      <c r="E49" s="844" t="s">
        <v>92</v>
      </c>
      <c r="F49" s="845">
        <v>31</v>
      </c>
      <c r="G49" s="159"/>
      <c r="H49" s="846">
        <f>ROUND(F49*G49,2)</f>
        <v>0</v>
      </c>
      <c r="I49" s="847" t="s">
        <v>357</v>
      </c>
    </row>
    <row r="50" spans="1:9" x14ac:dyDescent="0.2">
      <c r="A50" s="417"/>
      <c r="B50" s="418"/>
      <c r="C50" s="419"/>
      <c r="D50" s="567" t="s">
        <v>1592</v>
      </c>
      <c r="E50" s="421"/>
      <c r="F50" s="422"/>
      <c r="G50" s="421"/>
      <c r="H50" s="839"/>
      <c r="I50" s="497"/>
    </row>
    <row r="51" spans="1:9" x14ac:dyDescent="0.2">
      <c r="A51" s="417"/>
      <c r="B51" s="418"/>
      <c r="C51" s="419"/>
      <c r="D51" s="567" t="s">
        <v>1593</v>
      </c>
      <c r="E51" s="421"/>
      <c r="F51" s="422"/>
      <c r="G51" s="421"/>
      <c r="H51" s="839"/>
      <c r="I51" s="497"/>
    </row>
    <row r="52" spans="1:9" x14ac:dyDescent="0.2">
      <c r="A52" s="417"/>
      <c r="B52" s="418"/>
      <c r="C52" s="419"/>
      <c r="D52" s="567" t="s">
        <v>1594</v>
      </c>
      <c r="E52" s="421"/>
      <c r="F52" s="422"/>
      <c r="G52" s="421"/>
      <c r="H52" s="839"/>
      <c r="I52" s="497"/>
    </row>
    <row r="53" spans="1:9" x14ac:dyDescent="0.2">
      <c r="A53" s="417"/>
      <c r="B53" s="418"/>
      <c r="C53" s="419"/>
      <c r="D53" s="567" t="s">
        <v>1595</v>
      </c>
      <c r="E53" s="421"/>
      <c r="F53" s="422"/>
      <c r="G53" s="421"/>
      <c r="H53" s="839"/>
      <c r="I53" s="497"/>
    </row>
    <row r="54" spans="1:9" x14ac:dyDescent="0.2">
      <c r="A54" s="417"/>
      <c r="B54" s="418"/>
      <c r="C54" s="419"/>
      <c r="D54" s="567" t="s">
        <v>1572</v>
      </c>
      <c r="E54" s="421"/>
      <c r="F54" s="422"/>
      <c r="G54" s="421"/>
      <c r="H54" s="839"/>
      <c r="I54" s="497"/>
    </row>
    <row r="55" spans="1:9" x14ac:dyDescent="0.2">
      <c r="A55" s="417"/>
      <c r="B55" s="418"/>
      <c r="C55" s="419"/>
      <c r="D55" s="567" t="s">
        <v>1596</v>
      </c>
      <c r="E55" s="421"/>
      <c r="F55" s="422">
        <v>1</v>
      </c>
      <c r="G55" s="421"/>
      <c r="H55" s="839"/>
      <c r="I55" s="497"/>
    </row>
    <row r="56" spans="1:9" x14ac:dyDescent="0.2">
      <c r="A56" s="417"/>
      <c r="B56" s="418"/>
      <c r="C56" s="419"/>
      <c r="D56" s="567" t="s">
        <v>1597</v>
      </c>
      <c r="E56" s="421"/>
      <c r="F56" s="422">
        <v>1</v>
      </c>
      <c r="G56" s="421"/>
      <c r="H56" s="839"/>
      <c r="I56" s="497"/>
    </row>
    <row r="57" spans="1:9" x14ac:dyDescent="0.2">
      <c r="A57" s="417"/>
      <c r="B57" s="418"/>
      <c r="C57" s="419"/>
      <c r="D57" s="567" t="s">
        <v>1573</v>
      </c>
      <c r="E57" s="421"/>
      <c r="F57" s="422">
        <v>1</v>
      </c>
      <c r="G57" s="421"/>
      <c r="H57" s="839"/>
      <c r="I57" s="497"/>
    </row>
    <row r="58" spans="1:9" x14ac:dyDescent="0.2">
      <c r="A58" s="417"/>
      <c r="B58" s="418"/>
      <c r="C58" s="419"/>
      <c r="D58" s="567" t="s">
        <v>1598</v>
      </c>
      <c r="E58" s="421"/>
      <c r="F58" s="422"/>
      <c r="G58" s="421"/>
      <c r="H58" s="839"/>
      <c r="I58" s="497"/>
    </row>
    <row r="59" spans="1:9" x14ac:dyDescent="0.2">
      <c r="A59" s="417"/>
      <c r="B59" s="418"/>
      <c r="C59" s="419"/>
      <c r="D59" s="567" t="s">
        <v>1599</v>
      </c>
      <c r="E59" s="421"/>
      <c r="F59" s="422">
        <v>1</v>
      </c>
      <c r="G59" s="421"/>
      <c r="H59" s="839"/>
      <c r="I59" s="497"/>
    </row>
    <row r="60" spans="1:9" x14ac:dyDescent="0.2">
      <c r="A60" s="417"/>
      <c r="B60" s="418"/>
      <c r="C60" s="419"/>
      <c r="D60" s="567" t="s">
        <v>1574</v>
      </c>
      <c r="E60" s="421"/>
      <c r="F60" s="422"/>
      <c r="G60" s="421"/>
      <c r="H60" s="839"/>
      <c r="I60" s="497"/>
    </row>
    <row r="61" spans="1:9" x14ac:dyDescent="0.2">
      <c r="A61" s="417"/>
      <c r="B61" s="418"/>
      <c r="C61" s="419"/>
      <c r="D61" s="567" t="s">
        <v>1600</v>
      </c>
      <c r="E61" s="421"/>
      <c r="F61" s="422">
        <v>2</v>
      </c>
      <c r="G61" s="421"/>
      <c r="H61" s="839"/>
      <c r="I61" s="497"/>
    </row>
    <row r="62" spans="1:9" x14ac:dyDescent="0.2">
      <c r="A62" s="417"/>
      <c r="B62" s="418"/>
      <c r="C62" s="419"/>
      <c r="D62" s="567" t="s">
        <v>1576</v>
      </c>
      <c r="E62" s="421"/>
      <c r="F62" s="422">
        <v>1</v>
      </c>
      <c r="G62" s="421"/>
      <c r="H62" s="839"/>
      <c r="I62" s="497"/>
    </row>
    <row r="63" spans="1:9" x14ac:dyDescent="0.2">
      <c r="A63" s="417"/>
      <c r="B63" s="418"/>
      <c r="C63" s="419"/>
      <c r="D63" s="567" t="s">
        <v>1577</v>
      </c>
      <c r="E63" s="421"/>
      <c r="F63" s="422">
        <v>1</v>
      </c>
      <c r="G63" s="421"/>
      <c r="H63" s="839"/>
      <c r="I63" s="497"/>
    </row>
    <row r="64" spans="1:9" x14ac:dyDescent="0.2">
      <c r="A64" s="417"/>
      <c r="B64" s="418"/>
      <c r="C64" s="419"/>
      <c r="D64" s="567" t="s">
        <v>1601</v>
      </c>
      <c r="E64" s="421"/>
      <c r="F64" s="422">
        <v>2</v>
      </c>
      <c r="G64" s="421"/>
      <c r="H64" s="839"/>
      <c r="I64" s="497"/>
    </row>
    <row r="65" spans="1:9" x14ac:dyDescent="0.2">
      <c r="A65" s="417"/>
      <c r="B65" s="418"/>
      <c r="C65" s="419"/>
      <c r="D65" s="567" t="s">
        <v>1602</v>
      </c>
      <c r="E65" s="421"/>
      <c r="F65" s="422">
        <v>1</v>
      </c>
      <c r="G65" s="421"/>
      <c r="H65" s="839"/>
      <c r="I65" s="497"/>
    </row>
    <row r="66" spans="1:9" x14ac:dyDescent="0.2">
      <c r="A66" s="417"/>
      <c r="B66" s="418"/>
      <c r="C66" s="419"/>
      <c r="D66" s="567" t="s">
        <v>1578</v>
      </c>
      <c r="E66" s="421"/>
      <c r="F66" s="422">
        <v>1</v>
      </c>
      <c r="G66" s="421"/>
      <c r="H66" s="839"/>
      <c r="I66" s="497"/>
    </row>
    <row r="67" spans="1:9" x14ac:dyDescent="0.2">
      <c r="A67" s="417"/>
      <c r="B67" s="418"/>
      <c r="C67" s="419"/>
      <c r="D67" s="567" t="s">
        <v>1579</v>
      </c>
      <c r="E67" s="421"/>
      <c r="F67" s="422"/>
      <c r="G67" s="421"/>
      <c r="H67" s="839"/>
      <c r="I67" s="497"/>
    </row>
    <row r="68" spans="1:9" x14ac:dyDescent="0.2">
      <c r="A68" s="417"/>
      <c r="B68" s="418"/>
      <c r="C68" s="419"/>
      <c r="D68" s="567" t="s">
        <v>1580</v>
      </c>
      <c r="E68" s="421"/>
      <c r="F68" s="422">
        <v>1</v>
      </c>
      <c r="G68" s="421"/>
      <c r="H68" s="839"/>
      <c r="I68" s="497"/>
    </row>
    <row r="69" spans="1:9" x14ac:dyDescent="0.2">
      <c r="A69" s="417"/>
      <c r="B69" s="418"/>
      <c r="C69" s="419"/>
      <c r="D69" s="567" t="s">
        <v>1603</v>
      </c>
      <c r="E69" s="421"/>
      <c r="F69" s="422">
        <v>2</v>
      </c>
      <c r="G69" s="421"/>
      <c r="H69" s="839"/>
      <c r="I69" s="497"/>
    </row>
    <row r="70" spans="1:9" ht="13.5" customHeight="1" x14ac:dyDescent="0.2">
      <c r="A70" s="417"/>
      <c r="B70" s="418"/>
      <c r="C70" s="419"/>
      <c r="D70" s="567" t="s">
        <v>1581</v>
      </c>
      <c r="E70" s="421"/>
      <c r="F70" s="422">
        <v>1</v>
      </c>
      <c r="G70" s="421"/>
      <c r="H70" s="839"/>
      <c r="I70" s="497"/>
    </row>
    <row r="71" spans="1:9" x14ac:dyDescent="0.2">
      <c r="A71" s="417"/>
      <c r="B71" s="418"/>
      <c r="C71" s="419"/>
      <c r="D71" s="567" t="s">
        <v>1604</v>
      </c>
      <c r="E71" s="421"/>
      <c r="F71" s="422">
        <v>1</v>
      </c>
      <c r="G71" s="421"/>
      <c r="H71" s="839"/>
      <c r="I71" s="497"/>
    </row>
    <row r="72" spans="1:9" x14ac:dyDescent="0.2">
      <c r="A72" s="417"/>
      <c r="B72" s="418"/>
      <c r="C72" s="419"/>
      <c r="D72" s="567" t="s">
        <v>1605</v>
      </c>
      <c r="E72" s="421"/>
      <c r="F72" s="422">
        <v>2</v>
      </c>
      <c r="G72" s="421"/>
      <c r="H72" s="839"/>
      <c r="I72" s="497"/>
    </row>
    <row r="73" spans="1:9" x14ac:dyDescent="0.2">
      <c r="A73" s="417"/>
      <c r="B73" s="418"/>
      <c r="C73" s="419"/>
      <c r="D73" s="567" t="s">
        <v>1606</v>
      </c>
      <c r="E73" s="421"/>
      <c r="F73" s="422">
        <v>1</v>
      </c>
      <c r="G73" s="421"/>
      <c r="H73" s="839"/>
      <c r="I73" s="497"/>
    </row>
    <row r="74" spans="1:9" x14ac:dyDescent="0.2">
      <c r="A74" s="417"/>
      <c r="B74" s="418"/>
      <c r="C74" s="419"/>
      <c r="D74" s="567" t="s">
        <v>1607</v>
      </c>
      <c r="E74" s="421"/>
      <c r="F74" s="422">
        <v>1</v>
      </c>
      <c r="G74" s="421"/>
      <c r="H74" s="839"/>
      <c r="I74" s="497"/>
    </row>
    <row r="75" spans="1:9" x14ac:dyDescent="0.2">
      <c r="A75" s="417"/>
      <c r="B75" s="418"/>
      <c r="C75" s="419"/>
      <c r="D75" s="567" t="s">
        <v>1583</v>
      </c>
      <c r="E75" s="421"/>
      <c r="F75" s="422">
        <v>1</v>
      </c>
      <c r="G75" s="421"/>
      <c r="H75" s="839"/>
      <c r="I75" s="497"/>
    </row>
    <row r="76" spans="1:9" x14ac:dyDescent="0.2">
      <c r="A76" s="417"/>
      <c r="B76" s="418"/>
      <c r="C76" s="419"/>
      <c r="D76" s="567" t="s">
        <v>359</v>
      </c>
      <c r="E76" s="421"/>
      <c r="F76" s="422"/>
      <c r="G76" s="421"/>
      <c r="H76" s="839"/>
      <c r="I76" s="497"/>
    </row>
    <row r="77" spans="1:9" x14ac:dyDescent="0.2">
      <c r="A77" s="417"/>
      <c r="B77" s="418"/>
      <c r="C77" s="419"/>
      <c r="D77" s="567" t="s">
        <v>1584</v>
      </c>
      <c r="E77" s="421"/>
      <c r="F77" s="422">
        <v>1</v>
      </c>
      <c r="G77" s="421"/>
      <c r="H77" s="839"/>
      <c r="I77" s="497"/>
    </row>
    <row r="78" spans="1:9" x14ac:dyDescent="0.2">
      <c r="A78" s="417"/>
      <c r="B78" s="418"/>
      <c r="C78" s="419"/>
      <c r="D78" s="567" t="s">
        <v>1585</v>
      </c>
      <c r="E78" s="421"/>
      <c r="F78" s="422">
        <v>1</v>
      </c>
      <c r="G78" s="421"/>
      <c r="H78" s="839"/>
      <c r="I78" s="497"/>
    </row>
    <row r="79" spans="1:9" x14ac:dyDescent="0.2">
      <c r="A79" s="417"/>
      <c r="B79" s="418"/>
      <c r="C79" s="419"/>
      <c r="D79" s="567" t="s">
        <v>1586</v>
      </c>
      <c r="E79" s="421"/>
      <c r="F79" s="422">
        <v>1</v>
      </c>
      <c r="G79" s="421"/>
      <c r="H79" s="839"/>
      <c r="I79" s="497"/>
    </row>
    <row r="80" spans="1:9" x14ac:dyDescent="0.2">
      <c r="A80" s="417"/>
      <c r="B80" s="418"/>
      <c r="C80" s="419"/>
      <c r="D80" s="567" t="s">
        <v>1608</v>
      </c>
      <c r="E80" s="421"/>
      <c r="F80" s="422">
        <v>1</v>
      </c>
      <c r="G80" s="421"/>
      <c r="H80" s="839"/>
      <c r="I80" s="497"/>
    </row>
    <row r="81" spans="1:9" x14ac:dyDescent="0.2">
      <c r="A81" s="417"/>
      <c r="B81" s="418"/>
      <c r="C81" s="419"/>
      <c r="D81" s="567" t="s">
        <v>1609</v>
      </c>
      <c r="E81" s="421"/>
      <c r="F81" s="422">
        <v>1</v>
      </c>
      <c r="G81" s="421"/>
      <c r="H81" s="839"/>
      <c r="I81" s="497"/>
    </row>
    <row r="82" spans="1:9" x14ac:dyDescent="0.2">
      <c r="A82" s="417"/>
      <c r="B82" s="418"/>
      <c r="C82" s="419"/>
      <c r="D82" s="567" t="s">
        <v>1610</v>
      </c>
      <c r="E82" s="421"/>
      <c r="F82" s="422">
        <v>1</v>
      </c>
      <c r="G82" s="421"/>
      <c r="H82" s="839"/>
      <c r="I82" s="497"/>
    </row>
    <row r="83" spans="1:9" x14ac:dyDescent="0.2">
      <c r="A83" s="417"/>
      <c r="B83" s="418"/>
      <c r="C83" s="419"/>
      <c r="D83" s="567" t="s">
        <v>1611</v>
      </c>
      <c r="E83" s="421"/>
      <c r="F83" s="422">
        <v>1</v>
      </c>
      <c r="G83" s="421"/>
      <c r="H83" s="839"/>
      <c r="I83" s="497"/>
    </row>
    <row r="84" spans="1:9" x14ac:dyDescent="0.2">
      <c r="A84" s="417"/>
      <c r="B84" s="418"/>
      <c r="C84" s="419"/>
      <c r="D84" s="567" t="s">
        <v>1612</v>
      </c>
      <c r="E84" s="421"/>
      <c r="F84" s="422">
        <v>1</v>
      </c>
      <c r="G84" s="421"/>
      <c r="H84" s="839"/>
      <c r="I84" s="497"/>
    </row>
    <row r="85" spans="1:9" x14ac:dyDescent="0.2">
      <c r="A85" s="417"/>
      <c r="B85" s="418"/>
      <c r="C85" s="419"/>
      <c r="D85" s="567" t="s">
        <v>1613</v>
      </c>
      <c r="E85" s="421"/>
      <c r="F85" s="422">
        <v>1</v>
      </c>
      <c r="G85" s="421"/>
      <c r="H85" s="839"/>
      <c r="I85" s="497"/>
    </row>
    <row r="86" spans="1:9" ht="24.95" customHeight="1" x14ac:dyDescent="0.2">
      <c r="A86" s="278">
        <v>8</v>
      </c>
      <c r="B86" s="841"/>
      <c r="C86" s="842" t="s">
        <v>1614</v>
      </c>
      <c r="D86" s="843" t="s">
        <v>1615</v>
      </c>
      <c r="E86" s="844" t="s">
        <v>106</v>
      </c>
      <c r="F86" s="845">
        <v>864.40319</v>
      </c>
      <c r="G86" s="160"/>
      <c r="H86" s="846">
        <f>ROUND(F86*G86,2)</f>
        <v>0</v>
      </c>
      <c r="I86" s="847" t="s">
        <v>357</v>
      </c>
    </row>
    <row r="87" spans="1:9" x14ac:dyDescent="0.2">
      <c r="A87" s="417"/>
      <c r="B87" s="418"/>
      <c r="C87" s="419"/>
      <c r="D87" s="567" t="s">
        <v>1589</v>
      </c>
      <c r="E87" s="421"/>
      <c r="F87" s="422">
        <v>864.40319</v>
      </c>
      <c r="G87" s="421"/>
      <c r="H87" s="839"/>
      <c r="I87" s="497"/>
    </row>
    <row r="88" spans="1:9" ht="24.95" customHeight="1" x14ac:dyDescent="0.2">
      <c r="A88" s="278">
        <v>9</v>
      </c>
      <c r="B88" s="841"/>
      <c r="C88" s="842" t="s">
        <v>1616</v>
      </c>
      <c r="D88" s="843" t="s">
        <v>1617</v>
      </c>
      <c r="E88" s="844" t="s">
        <v>106</v>
      </c>
      <c r="F88" s="845">
        <v>864.40319</v>
      </c>
      <c r="G88" s="160"/>
      <c r="H88" s="846">
        <f>ROUND(F88*G88,2)</f>
        <v>0</v>
      </c>
      <c r="I88" s="847" t="s">
        <v>357</v>
      </c>
    </row>
    <row r="89" spans="1:9" x14ac:dyDescent="0.2">
      <c r="A89" s="417"/>
      <c r="B89" s="418"/>
      <c r="C89" s="419"/>
      <c r="D89" s="567" t="s">
        <v>1572</v>
      </c>
      <c r="E89" s="421"/>
      <c r="F89" s="422"/>
      <c r="G89" s="421"/>
      <c r="H89" s="839"/>
      <c r="I89" s="497"/>
    </row>
    <row r="90" spans="1:9" x14ac:dyDescent="0.2">
      <c r="A90" s="417"/>
      <c r="B90" s="418"/>
      <c r="C90" s="419"/>
      <c r="D90" s="567" t="s">
        <v>1618</v>
      </c>
      <c r="E90" s="421"/>
      <c r="F90" s="422">
        <v>42.790500000000002</v>
      </c>
      <c r="G90" s="421"/>
      <c r="H90" s="839"/>
      <c r="I90" s="497"/>
    </row>
    <row r="91" spans="1:9" x14ac:dyDescent="0.2">
      <c r="A91" s="417"/>
      <c r="B91" s="418"/>
      <c r="C91" s="419"/>
      <c r="D91" s="567" t="s">
        <v>1619</v>
      </c>
      <c r="E91" s="421"/>
      <c r="F91" s="422">
        <v>17.0595</v>
      </c>
      <c r="G91" s="421"/>
      <c r="H91" s="839"/>
      <c r="I91" s="497"/>
    </row>
    <row r="92" spans="1:9" x14ac:dyDescent="0.2">
      <c r="A92" s="417"/>
      <c r="B92" s="418"/>
      <c r="C92" s="419"/>
      <c r="D92" s="567" t="s">
        <v>1620</v>
      </c>
      <c r="E92" s="421"/>
      <c r="F92" s="422">
        <v>28.222560000000001</v>
      </c>
      <c r="G92" s="421"/>
      <c r="H92" s="839"/>
      <c r="I92" s="497"/>
    </row>
    <row r="93" spans="1:9" x14ac:dyDescent="0.2">
      <c r="A93" s="417"/>
      <c r="B93" s="418"/>
      <c r="C93" s="419"/>
      <c r="D93" s="567" t="s">
        <v>1598</v>
      </c>
      <c r="E93" s="421"/>
      <c r="F93" s="422"/>
      <c r="G93" s="421"/>
      <c r="H93" s="839"/>
      <c r="I93" s="497"/>
    </row>
    <row r="94" spans="1:9" x14ac:dyDescent="0.2">
      <c r="A94" s="417"/>
      <c r="B94" s="418"/>
      <c r="C94" s="419"/>
      <c r="D94" s="567" t="s">
        <v>1621</v>
      </c>
      <c r="E94" s="421"/>
      <c r="F94" s="422">
        <v>36.788200000000003</v>
      </c>
      <c r="G94" s="421"/>
      <c r="H94" s="839"/>
      <c r="I94" s="497"/>
    </row>
    <row r="95" spans="1:9" x14ac:dyDescent="0.2">
      <c r="A95" s="417"/>
      <c r="B95" s="418"/>
      <c r="C95" s="419"/>
      <c r="D95" s="567" t="s">
        <v>1574</v>
      </c>
      <c r="E95" s="421"/>
      <c r="F95" s="422"/>
      <c r="G95" s="421"/>
      <c r="H95" s="839"/>
      <c r="I95" s="497"/>
    </row>
    <row r="96" spans="1:9" x14ac:dyDescent="0.2">
      <c r="A96" s="417"/>
      <c r="B96" s="418"/>
      <c r="C96" s="419"/>
      <c r="D96" s="567" t="s">
        <v>1622</v>
      </c>
      <c r="E96" s="421"/>
      <c r="F96" s="422">
        <v>33.293280000000003</v>
      </c>
      <c r="G96" s="421"/>
      <c r="H96" s="839"/>
      <c r="I96" s="497"/>
    </row>
    <row r="97" spans="1:9" x14ac:dyDescent="0.2">
      <c r="A97" s="417"/>
      <c r="B97" s="418"/>
      <c r="C97" s="419"/>
      <c r="D97" s="567" t="s">
        <v>1623</v>
      </c>
      <c r="E97" s="421"/>
      <c r="F97" s="422">
        <v>30.92388</v>
      </c>
      <c r="G97" s="421"/>
      <c r="H97" s="839"/>
      <c r="I97" s="497"/>
    </row>
    <row r="98" spans="1:9" x14ac:dyDescent="0.2">
      <c r="A98" s="417"/>
      <c r="B98" s="418"/>
      <c r="C98" s="419"/>
      <c r="D98" s="567" t="s">
        <v>1624</v>
      </c>
      <c r="E98" s="421"/>
      <c r="F98" s="422">
        <v>59.482619999999997</v>
      </c>
      <c r="G98" s="421"/>
      <c r="H98" s="839"/>
      <c r="I98" s="497"/>
    </row>
    <row r="99" spans="1:9" x14ac:dyDescent="0.2">
      <c r="A99" s="417"/>
      <c r="B99" s="418"/>
      <c r="C99" s="419"/>
      <c r="D99" s="567" t="s">
        <v>1625</v>
      </c>
      <c r="E99" s="421"/>
      <c r="F99" s="422">
        <v>-4.3499999999999996</v>
      </c>
      <c r="G99" s="421"/>
      <c r="H99" s="839"/>
      <c r="I99" s="497"/>
    </row>
    <row r="100" spans="1:9" x14ac:dyDescent="0.2">
      <c r="A100" s="417"/>
      <c r="B100" s="418"/>
      <c r="C100" s="419"/>
      <c r="D100" s="567" t="s">
        <v>1626</v>
      </c>
      <c r="E100" s="421"/>
      <c r="F100" s="422">
        <v>46.918900000000001</v>
      </c>
      <c r="G100" s="421"/>
      <c r="H100" s="839"/>
      <c r="I100" s="497"/>
    </row>
    <row r="101" spans="1:9" x14ac:dyDescent="0.2">
      <c r="A101" s="417"/>
      <c r="B101" s="418"/>
      <c r="C101" s="419"/>
      <c r="D101" s="567" t="s">
        <v>1627</v>
      </c>
      <c r="E101" s="421"/>
      <c r="F101" s="422">
        <v>25.40916</v>
      </c>
      <c r="G101" s="421"/>
      <c r="H101" s="839"/>
      <c r="I101" s="497"/>
    </row>
    <row r="102" spans="1:9" x14ac:dyDescent="0.2">
      <c r="A102" s="417"/>
      <c r="B102" s="418"/>
      <c r="C102" s="419"/>
      <c r="D102" s="567" t="s">
        <v>1628</v>
      </c>
      <c r="E102" s="421"/>
      <c r="F102" s="422">
        <v>34.184220000000003</v>
      </c>
      <c r="G102" s="421"/>
      <c r="H102" s="839"/>
      <c r="I102" s="497"/>
    </row>
    <row r="103" spans="1:9" x14ac:dyDescent="0.2">
      <c r="A103" s="417"/>
      <c r="B103" s="418"/>
      <c r="C103" s="419"/>
      <c r="D103" s="567" t="s">
        <v>1579</v>
      </c>
      <c r="E103" s="421"/>
      <c r="F103" s="422"/>
      <c r="G103" s="421"/>
      <c r="H103" s="839"/>
      <c r="I103" s="497"/>
    </row>
    <row r="104" spans="1:9" x14ac:dyDescent="0.2">
      <c r="A104" s="417"/>
      <c r="B104" s="418"/>
      <c r="C104" s="419"/>
      <c r="D104" s="567" t="s">
        <v>1629</v>
      </c>
      <c r="E104" s="421"/>
      <c r="F104" s="422">
        <v>14.612399999999999</v>
      </c>
      <c r="G104" s="421"/>
      <c r="H104" s="839"/>
      <c r="I104" s="497"/>
    </row>
    <row r="105" spans="1:9" x14ac:dyDescent="0.2">
      <c r="A105" s="417"/>
      <c r="B105" s="418"/>
      <c r="C105" s="419"/>
      <c r="D105" s="567" t="s">
        <v>1630</v>
      </c>
      <c r="E105" s="421"/>
      <c r="F105" s="422">
        <v>38.254300000000001</v>
      </c>
      <c r="G105" s="421"/>
      <c r="H105" s="839"/>
      <c r="I105" s="497"/>
    </row>
    <row r="106" spans="1:9" x14ac:dyDescent="0.2">
      <c r="A106" s="417"/>
      <c r="B106" s="418"/>
      <c r="C106" s="419"/>
      <c r="D106" s="567" t="s">
        <v>1631</v>
      </c>
      <c r="E106" s="421"/>
      <c r="F106" s="422">
        <v>-5.9219999999999997</v>
      </c>
      <c r="G106" s="421"/>
      <c r="H106" s="839"/>
      <c r="I106" s="497"/>
    </row>
    <row r="107" spans="1:9" x14ac:dyDescent="0.2">
      <c r="A107" s="417"/>
      <c r="B107" s="418"/>
      <c r="C107" s="419"/>
      <c r="D107" s="567" t="s">
        <v>1632</v>
      </c>
      <c r="E107" s="421"/>
      <c r="F107" s="422">
        <v>19.8521</v>
      </c>
      <c r="G107" s="421"/>
      <c r="H107" s="839"/>
      <c r="I107" s="497"/>
    </row>
    <row r="108" spans="1:9" x14ac:dyDescent="0.2">
      <c r="A108" s="417"/>
      <c r="B108" s="418"/>
      <c r="C108" s="419"/>
      <c r="D108" s="567" t="s">
        <v>1633</v>
      </c>
      <c r="E108" s="421"/>
      <c r="F108" s="422">
        <v>29.9788</v>
      </c>
      <c r="G108" s="421"/>
      <c r="H108" s="839"/>
      <c r="I108" s="497"/>
    </row>
    <row r="109" spans="1:9" x14ac:dyDescent="0.2">
      <c r="A109" s="417"/>
      <c r="B109" s="418"/>
      <c r="C109" s="419"/>
      <c r="D109" s="567" t="s">
        <v>1634</v>
      </c>
      <c r="E109" s="421"/>
      <c r="F109" s="422">
        <v>41.694940000000003</v>
      </c>
      <c r="G109" s="421"/>
      <c r="H109" s="839"/>
      <c r="I109" s="497"/>
    </row>
    <row r="110" spans="1:9" x14ac:dyDescent="0.2">
      <c r="A110" s="417"/>
      <c r="B110" s="418"/>
      <c r="C110" s="419"/>
      <c r="D110" s="567" t="s">
        <v>1635</v>
      </c>
      <c r="E110" s="421"/>
      <c r="F110" s="422">
        <v>25.765180000000001</v>
      </c>
      <c r="G110" s="421"/>
      <c r="H110" s="839"/>
      <c r="I110" s="497"/>
    </row>
    <row r="111" spans="1:9" x14ac:dyDescent="0.2">
      <c r="A111" s="417"/>
      <c r="B111" s="418"/>
      <c r="C111" s="419"/>
      <c r="D111" s="567" t="s">
        <v>1636</v>
      </c>
      <c r="E111" s="421"/>
      <c r="F111" s="422">
        <v>30.3</v>
      </c>
      <c r="G111" s="421"/>
      <c r="H111" s="839"/>
      <c r="I111" s="497"/>
    </row>
    <row r="112" spans="1:9" x14ac:dyDescent="0.2">
      <c r="A112" s="417"/>
      <c r="B112" s="418"/>
      <c r="C112" s="419"/>
      <c r="D112" s="567" t="s">
        <v>1637</v>
      </c>
      <c r="E112" s="421"/>
      <c r="F112" s="422">
        <v>23.1</v>
      </c>
      <c r="G112" s="421"/>
      <c r="H112" s="839"/>
      <c r="I112" s="497"/>
    </row>
    <row r="113" spans="1:9" x14ac:dyDescent="0.2">
      <c r="A113" s="417"/>
      <c r="B113" s="418"/>
      <c r="C113" s="419"/>
      <c r="D113" s="567" t="s">
        <v>1638</v>
      </c>
      <c r="E113" s="421"/>
      <c r="F113" s="422">
        <v>54.79645</v>
      </c>
      <c r="G113" s="421"/>
      <c r="H113" s="839"/>
      <c r="I113" s="497"/>
    </row>
    <row r="114" spans="1:9" x14ac:dyDescent="0.2">
      <c r="A114" s="417"/>
      <c r="B114" s="418"/>
      <c r="C114" s="419"/>
      <c r="D114" s="567" t="s">
        <v>359</v>
      </c>
      <c r="E114" s="421"/>
      <c r="F114" s="422"/>
      <c r="G114" s="421"/>
      <c r="H114" s="839"/>
      <c r="I114" s="497"/>
    </row>
    <row r="115" spans="1:9" x14ac:dyDescent="0.2">
      <c r="A115" s="417"/>
      <c r="B115" s="418"/>
      <c r="C115" s="419"/>
      <c r="D115" s="567" t="s">
        <v>1639</v>
      </c>
      <c r="E115" s="421"/>
      <c r="F115" s="422">
        <v>24.0975</v>
      </c>
      <c r="G115" s="421"/>
      <c r="H115" s="839"/>
      <c r="I115" s="497"/>
    </row>
    <row r="116" spans="1:9" x14ac:dyDescent="0.2">
      <c r="A116" s="417"/>
      <c r="B116" s="418"/>
      <c r="C116" s="419"/>
      <c r="D116" s="567" t="s">
        <v>1640</v>
      </c>
      <c r="E116" s="421"/>
      <c r="F116" s="422">
        <v>22.12</v>
      </c>
      <c r="G116" s="421"/>
      <c r="H116" s="839"/>
      <c r="I116" s="497"/>
    </row>
    <row r="117" spans="1:9" x14ac:dyDescent="0.2">
      <c r="A117" s="417"/>
      <c r="B117" s="418"/>
      <c r="C117" s="419"/>
      <c r="D117" s="567" t="s">
        <v>1641</v>
      </c>
      <c r="E117" s="421"/>
      <c r="F117" s="422">
        <v>25.280999999999999</v>
      </c>
      <c r="G117" s="421"/>
      <c r="H117" s="839"/>
      <c r="I117" s="497"/>
    </row>
    <row r="118" spans="1:9" x14ac:dyDescent="0.2">
      <c r="A118" s="417"/>
      <c r="B118" s="418"/>
      <c r="C118" s="419"/>
      <c r="D118" s="567" t="s">
        <v>1642</v>
      </c>
      <c r="E118" s="421"/>
      <c r="F118" s="422">
        <v>25.360499999999998</v>
      </c>
      <c r="G118" s="421"/>
      <c r="H118" s="839"/>
      <c r="I118" s="497"/>
    </row>
    <row r="119" spans="1:9" x14ac:dyDescent="0.2">
      <c r="A119" s="417"/>
      <c r="B119" s="418"/>
      <c r="C119" s="419"/>
      <c r="D119" s="567" t="s">
        <v>1643</v>
      </c>
      <c r="E119" s="421"/>
      <c r="F119" s="422">
        <v>23.426300000000001</v>
      </c>
      <c r="G119" s="421"/>
      <c r="H119" s="839"/>
      <c r="I119" s="497"/>
    </row>
    <row r="120" spans="1:9" x14ac:dyDescent="0.2">
      <c r="A120" s="417"/>
      <c r="B120" s="418"/>
      <c r="C120" s="419"/>
      <c r="D120" s="567" t="s">
        <v>1644</v>
      </c>
      <c r="E120" s="421"/>
      <c r="F120" s="422">
        <v>39.908999999999999</v>
      </c>
      <c r="G120" s="421"/>
      <c r="H120" s="839"/>
      <c r="I120" s="497"/>
    </row>
    <row r="121" spans="1:9" x14ac:dyDescent="0.2">
      <c r="A121" s="417"/>
      <c r="B121" s="418"/>
      <c r="C121" s="419"/>
      <c r="D121" s="567" t="s">
        <v>1645</v>
      </c>
      <c r="E121" s="421"/>
      <c r="F121" s="422">
        <v>21.930399999999999</v>
      </c>
      <c r="G121" s="421"/>
      <c r="H121" s="839"/>
      <c r="I121" s="497"/>
    </row>
    <row r="122" spans="1:9" x14ac:dyDescent="0.2">
      <c r="A122" s="417"/>
      <c r="B122" s="418"/>
      <c r="C122" s="419"/>
      <c r="D122" s="567" t="s">
        <v>1646</v>
      </c>
      <c r="E122" s="421"/>
      <c r="F122" s="422">
        <v>37.163499999999999</v>
      </c>
      <c r="G122" s="421"/>
      <c r="H122" s="839"/>
      <c r="I122" s="497"/>
    </row>
    <row r="123" spans="1:9" x14ac:dyDescent="0.2">
      <c r="A123" s="417"/>
      <c r="B123" s="418"/>
      <c r="C123" s="419"/>
      <c r="D123" s="567" t="s">
        <v>1647</v>
      </c>
      <c r="E123" s="421"/>
      <c r="F123" s="422">
        <v>21.96</v>
      </c>
      <c r="G123" s="421"/>
      <c r="H123" s="839"/>
      <c r="I123" s="497"/>
    </row>
    <row r="124" spans="1:9" ht="22.5" customHeight="1" x14ac:dyDescent="0.2">
      <c r="A124" s="278">
        <v>10</v>
      </c>
      <c r="B124" s="841"/>
      <c r="C124" s="842" t="s">
        <v>1648</v>
      </c>
      <c r="D124" s="843" t="s">
        <v>1649</v>
      </c>
      <c r="E124" s="844" t="s">
        <v>721</v>
      </c>
      <c r="F124" s="845">
        <v>1</v>
      </c>
      <c r="G124" s="160"/>
      <c r="H124" s="846">
        <f>ROUND(F124*G124,2)</f>
        <v>0</v>
      </c>
      <c r="I124" s="847" t="s">
        <v>119</v>
      </c>
    </row>
    <row r="125" spans="1:9" ht="22.5" x14ac:dyDescent="0.2">
      <c r="A125" s="417"/>
      <c r="B125" s="418"/>
      <c r="C125" s="419"/>
      <c r="D125" s="567" t="s">
        <v>1650</v>
      </c>
      <c r="E125" s="421"/>
      <c r="F125" s="422"/>
      <c r="G125" s="421"/>
      <c r="H125" s="839"/>
      <c r="I125" s="497"/>
    </row>
    <row r="126" spans="1:9" x14ac:dyDescent="0.2">
      <c r="A126" s="417"/>
      <c r="B126" s="418"/>
      <c r="C126" s="419"/>
      <c r="D126" s="567" t="s">
        <v>1651</v>
      </c>
      <c r="E126" s="421"/>
      <c r="F126" s="422"/>
      <c r="G126" s="421"/>
      <c r="H126" s="839"/>
      <c r="I126" s="497"/>
    </row>
    <row r="127" spans="1:9" ht="22.5" x14ac:dyDescent="0.2">
      <c r="A127" s="417"/>
      <c r="B127" s="418"/>
      <c r="C127" s="419"/>
      <c r="D127" s="567" t="s">
        <v>1652</v>
      </c>
      <c r="E127" s="421"/>
      <c r="F127" s="422"/>
      <c r="G127" s="421"/>
      <c r="H127" s="839"/>
      <c r="I127" s="497"/>
    </row>
    <row r="128" spans="1:9" ht="33.75" x14ac:dyDescent="0.2">
      <c r="A128" s="417"/>
      <c r="B128" s="418"/>
      <c r="C128" s="419"/>
      <c r="D128" s="567" t="s">
        <v>1653</v>
      </c>
      <c r="E128" s="421"/>
      <c r="F128" s="422"/>
      <c r="G128" s="421"/>
      <c r="H128" s="839"/>
      <c r="I128" s="497"/>
    </row>
    <row r="129" spans="1:9" ht="33.75" x14ac:dyDescent="0.2">
      <c r="A129" s="417"/>
      <c r="B129" s="418"/>
      <c r="C129" s="419"/>
      <c r="D129" s="567" t="s">
        <v>1654</v>
      </c>
      <c r="E129" s="421"/>
      <c r="F129" s="422"/>
      <c r="G129" s="421"/>
      <c r="H129" s="839"/>
      <c r="I129" s="497"/>
    </row>
    <row r="130" spans="1:9" x14ac:dyDescent="0.2">
      <c r="A130" s="417"/>
      <c r="B130" s="418"/>
      <c r="C130" s="419"/>
      <c r="D130" s="567" t="s">
        <v>1655</v>
      </c>
      <c r="E130" s="421"/>
      <c r="F130" s="422"/>
      <c r="G130" s="421"/>
      <c r="H130" s="839"/>
      <c r="I130" s="497"/>
    </row>
    <row r="131" spans="1:9" x14ac:dyDescent="0.2">
      <c r="A131" s="417"/>
      <c r="B131" s="418"/>
      <c r="C131" s="419"/>
      <c r="D131" s="567" t="s">
        <v>359</v>
      </c>
      <c r="E131" s="421"/>
      <c r="F131" s="422"/>
      <c r="G131" s="421"/>
      <c r="H131" s="839"/>
      <c r="I131" s="497"/>
    </row>
    <row r="132" spans="1:9" x14ac:dyDescent="0.2">
      <c r="A132" s="417"/>
      <c r="B132" s="418"/>
      <c r="C132" s="419"/>
      <c r="D132" s="567" t="s">
        <v>1656</v>
      </c>
      <c r="E132" s="421"/>
      <c r="F132" s="422">
        <v>1</v>
      </c>
      <c r="G132" s="421"/>
      <c r="H132" s="839"/>
      <c r="I132" s="497"/>
    </row>
    <row r="133" spans="1:9" s="46" customFormat="1" ht="24.95" customHeight="1" x14ac:dyDescent="0.25">
      <c r="A133" s="824"/>
      <c r="B133" s="825" t="s">
        <v>89</v>
      </c>
      <c r="C133" s="826" t="s">
        <v>334</v>
      </c>
      <c r="D133" s="826" t="s">
        <v>335</v>
      </c>
      <c r="E133" s="827"/>
      <c r="F133" s="828"/>
      <c r="G133" s="828"/>
      <c r="H133" s="829">
        <f>SUM(H134:H192)</f>
        <v>0</v>
      </c>
      <c r="I133" s="830"/>
    </row>
    <row r="134" spans="1:9" ht="24.95" customHeight="1" x14ac:dyDescent="0.2">
      <c r="A134" s="278">
        <v>11</v>
      </c>
      <c r="B134" s="841"/>
      <c r="C134" s="842" t="s">
        <v>1657</v>
      </c>
      <c r="D134" s="843" t="s">
        <v>1658</v>
      </c>
      <c r="E134" s="844" t="s">
        <v>106</v>
      </c>
      <c r="F134" s="845">
        <v>107.17</v>
      </c>
      <c r="G134" s="160"/>
      <c r="H134" s="846">
        <f>ROUND(F134*G134,2)</f>
        <v>0</v>
      </c>
      <c r="I134" s="847" t="s">
        <v>357</v>
      </c>
    </row>
    <row r="135" spans="1:9" x14ac:dyDescent="0.2">
      <c r="A135" s="417"/>
      <c r="B135" s="418"/>
      <c r="C135" s="419"/>
      <c r="D135" s="567" t="s">
        <v>392</v>
      </c>
      <c r="E135" s="421"/>
      <c r="F135" s="422"/>
      <c r="G135" s="421"/>
      <c r="H135" s="839"/>
      <c r="I135" s="497"/>
    </row>
    <row r="136" spans="1:9" x14ac:dyDescent="0.2">
      <c r="A136" s="417"/>
      <c r="B136" s="418"/>
      <c r="C136" s="419"/>
      <c r="D136" s="567" t="s">
        <v>1574</v>
      </c>
      <c r="E136" s="421"/>
      <c r="F136" s="422"/>
      <c r="G136" s="421"/>
      <c r="H136" s="839"/>
      <c r="I136" s="497"/>
    </row>
    <row r="137" spans="1:9" x14ac:dyDescent="0.2">
      <c r="A137" s="417"/>
      <c r="B137" s="418"/>
      <c r="C137" s="419"/>
      <c r="D137" s="567" t="s">
        <v>1659</v>
      </c>
      <c r="E137" s="421"/>
      <c r="F137" s="422">
        <v>53.4</v>
      </c>
      <c r="G137" s="421"/>
      <c r="H137" s="839"/>
      <c r="I137" s="497"/>
    </row>
    <row r="138" spans="1:9" x14ac:dyDescent="0.2">
      <c r="A138" s="417"/>
      <c r="B138" s="418"/>
      <c r="C138" s="419"/>
      <c r="D138" s="567" t="s">
        <v>1579</v>
      </c>
      <c r="E138" s="421"/>
      <c r="F138" s="422"/>
      <c r="G138" s="421"/>
      <c r="H138" s="839"/>
      <c r="I138" s="497"/>
    </row>
    <row r="139" spans="1:9" x14ac:dyDescent="0.2">
      <c r="A139" s="417"/>
      <c r="B139" s="418"/>
      <c r="C139" s="419"/>
      <c r="D139" s="567" t="s">
        <v>1660</v>
      </c>
      <c r="E139" s="421"/>
      <c r="F139" s="422">
        <v>53.77</v>
      </c>
      <c r="G139" s="421"/>
      <c r="H139" s="839"/>
      <c r="I139" s="497"/>
    </row>
    <row r="140" spans="1:9" ht="59.1" customHeight="1" x14ac:dyDescent="0.2">
      <c r="A140" s="278">
        <v>12</v>
      </c>
      <c r="B140" s="841"/>
      <c r="C140" s="842" t="s">
        <v>390</v>
      </c>
      <c r="D140" s="843" t="s">
        <v>1661</v>
      </c>
      <c r="E140" s="844" t="s">
        <v>106</v>
      </c>
      <c r="F140" s="845">
        <v>1648.26</v>
      </c>
      <c r="G140" s="160"/>
      <c r="H140" s="846">
        <f>ROUND(F140*G140,2)</f>
        <v>0</v>
      </c>
      <c r="I140" s="847" t="s">
        <v>357</v>
      </c>
    </row>
    <row r="141" spans="1:9" x14ac:dyDescent="0.2">
      <c r="A141" s="417"/>
      <c r="B141" s="418"/>
      <c r="C141" s="419"/>
      <c r="D141" s="567" t="s">
        <v>392</v>
      </c>
      <c r="E141" s="421"/>
      <c r="F141" s="422"/>
      <c r="G141" s="421"/>
      <c r="H141" s="839"/>
      <c r="I141" s="497"/>
    </row>
    <row r="142" spans="1:9" x14ac:dyDescent="0.2">
      <c r="A142" s="417"/>
      <c r="B142" s="418"/>
      <c r="C142" s="419"/>
      <c r="D142" s="567" t="s">
        <v>131</v>
      </c>
      <c r="E142" s="421"/>
      <c r="F142" s="422"/>
      <c r="G142" s="421"/>
      <c r="H142" s="839"/>
      <c r="I142" s="497"/>
    </row>
    <row r="143" spans="1:9" x14ac:dyDescent="0.2">
      <c r="A143" s="417"/>
      <c r="B143" s="418"/>
      <c r="C143" s="419"/>
      <c r="D143" s="567" t="s">
        <v>1662</v>
      </c>
      <c r="E143" s="421"/>
      <c r="F143" s="422">
        <v>22.64</v>
      </c>
      <c r="G143" s="421"/>
      <c r="H143" s="839"/>
      <c r="I143" s="497"/>
    </row>
    <row r="144" spans="1:9" x14ac:dyDescent="0.2">
      <c r="A144" s="417"/>
      <c r="B144" s="418"/>
      <c r="C144" s="419"/>
      <c r="D144" s="567" t="s">
        <v>1572</v>
      </c>
      <c r="E144" s="421"/>
      <c r="F144" s="422"/>
      <c r="G144" s="421"/>
      <c r="H144" s="839"/>
      <c r="I144" s="497"/>
    </row>
    <row r="145" spans="1:9" x14ac:dyDescent="0.2">
      <c r="A145" s="417"/>
      <c r="B145" s="418"/>
      <c r="C145" s="419"/>
      <c r="D145" s="567" t="s">
        <v>1663</v>
      </c>
      <c r="E145" s="421"/>
      <c r="F145" s="422">
        <v>69.900000000000006</v>
      </c>
      <c r="G145" s="421"/>
      <c r="H145" s="839"/>
      <c r="I145" s="497"/>
    </row>
    <row r="146" spans="1:9" x14ac:dyDescent="0.2">
      <c r="A146" s="417"/>
      <c r="B146" s="418"/>
      <c r="C146" s="419"/>
      <c r="D146" s="567" t="s">
        <v>1664</v>
      </c>
      <c r="E146" s="421"/>
      <c r="F146" s="422">
        <v>27.64</v>
      </c>
      <c r="G146" s="421"/>
      <c r="H146" s="839"/>
      <c r="I146" s="497"/>
    </row>
    <row r="147" spans="1:9" x14ac:dyDescent="0.2">
      <c r="A147" s="417"/>
      <c r="B147" s="418"/>
      <c r="C147" s="419"/>
      <c r="D147" s="567" t="s">
        <v>1665</v>
      </c>
      <c r="E147" s="421"/>
      <c r="F147" s="422">
        <v>45.85</v>
      </c>
      <c r="G147" s="421"/>
      <c r="H147" s="839"/>
      <c r="I147" s="497"/>
    </row>
    <row r="148" spans="1:9" x14ac:dyDescent="0.2">
      <c r="A148" s="417"/>
      <c r="B148" s="418"/>
      <c r="C148" s="419"/>
      <c r="D148" s="567" t="s">
        <v>1598</v>
      </c>
      <c r="E148" s="421"/>
      <c r="F148" s="422"/>
      <c r="G148" s="421"/>
      <c r="H148" s="839"/>
      <c r="I148" s="497"/>
    </row>
    <row r="149" spans="1:9" x14ac:dyDescent="0.2">
      <c r="A149" s="417"/>
      <c r="B149" s="418"/>
      <c r="C149" s="419"/>
      <c r="D149" s="567" t="s">
        <v>1666</v>
      </c>
      <c r="E149" s="421"/>
      <c r="F149" s="422">
        <v>59.5</v>
      </c>
      <c r="G149" s="421"/>
      <c r="H149" s="839"/>
      <c r="I149" s="497"/>
    </row>
    <row r="150" spans="1:9" x14ac:dyDescent="0.2">
      <c r="A150" s="417"/>
      <c r="B150" s="418"/>
      <c r="C150" s="419"/>
      <c r="D150" s="567" t="s">
        <v>1574</v>
      </c>
      <c r="E150" s="421"/>
      <c r="F150" s="422"/>
      <c r="G150" s="421"/>
      <c r="H150" s="839"/>
      <c r="I150" s="497"/>
    </row>
    <row r="151" spans="1:9" x14ac:dyDescent="0.2">
      <c r="A151" s="417"/>
      <c r="B151" s="418"/>
      <c r="C151" s="419"/>
      <c r="D151" s="567" t="s">
        <v>1667</v>
      </c>
      <c r="E151" s="421"/>
      <c r="F151" s="422">
        <v>55.79</v>
      </c>
      <c r="G151" s="421"/>
      <c r="H151" s="839"/>
      <c r="I151" s="497"/>
    </row>
    <row r="152" spans="1:9" x14ac:dyDescent="0.2">
      <c r="A152" s="417"/>
      <c r="B152" s="418"/>
      <c r="C152" s="419"/>
      <c r="D152" s="567" t="s">
        <v>1668</v>
      </c>
      <c r="E152" s="421"/>
      <c r="F152" s="422">
        <v>51.54</v>
      </c>
      <c r="G152" s="421"/>
      <c r="H152" s="839"/>
      <c r="I152" s="497"/>
    </row>
    <row r="153" spans="1:9" x14ac:dyDescent="0.2">
      <c r="A153" s="417"/>
      <c r="B153" s="418"/>
      <c r="C153" s="419"/>
      <c r="D153" s="567" t="s">
        <v>1669</v>
      </c>
      <c r="E153" s="421"/>
      <c r="F153" s="422">
        <v>27.95</v>
      </c>
      <c r="G153" s="421"/>
      <c r="H153" s="839"/>
      <c r="I153" s="497"/>
    </row>
    <row r="154" spans="1:9" x14ac:dyDescent="0.2">
      <c r="A154" s="417"/>
      <c r="B154" s="418"/>
      <c r="C154" s="419"/>
      <c r="D154" s="567" t="s">
        <v>1670</v>
      </c>
      <c r="E154" s="421"/>
      <c r="F154" s="422">
        <v>21.86</v>
      </c>
      <c r="G154" s="421"/>
      <c r="H154" s="839"/>
      <c r="I154" s="497"/>
    </row>
    <row r="155" spans="1:9" x14ac:dyDescent="0.2">
      <c r="A155" s="417"/>
      <c r="B155" s="418"/>
      <c r="C155" s="419"/>
      <c r="D155" s="567" t="s">
        <v>1671</v>
      </c>
      <c r="E155" s="421"/>
      <c r="F155" s="422">
        <v>106.23</v>
      </c>
      <c r="G155" s="421"/>
      <c r="H155" s="839"/>
      <c r="I155" s="497"/>
    </row>
    <row r="156" spans="1:9" x14ac:dyDescent="0.2">
      <c r="A156" s="417"/>
      <c r="B156" s="418"/>
      <c r="C156" s="419"/>
      <c r="D156" s="567" t="s">
        <v>1672</v>
      </c>
      <c r="E156" s="421"/>
      <c r="F156" s="422">
        <v>77.349999999999994</v>
      </c>
      <c r="G156" s="421"/>
      <c r="H156" s="839"/>
      <c r="I156" s="497"/>
    </row>
    <row r="157" spans="1:9" x14ac:dyDescent="0.2">
      <c r="A157" s="417"/>
      <c r="B157" s="418"/>
      <c r="C157" s="419"/>
      <c r="D157" s="567" t="s">
        <v>1673</v>
      </c>
      <c r="E157" s="421"/>
      <c r="F157" s="422">
        <v>33.49</v>
      </c>
      <c r="G157" s="421"/>
      <c r="H157" s="839"/>
      <c r="I157" s="497"/>
    </row>
    <row r="158" spans="1:9" x14ac:dyDescent="0.2">
      <c r="A158" s="417"/>
      <c r="B158" s="418"/>
      <c r="C158" s="419"/>
      <c r="D158" s="567" t="s">
        <v>1674</v>
      </c>
      <c r="E158" s="421"/>
      <c r="F158" s="422">
        <v>45.47</v>
      </c>
      <c r="G158" s="421"/>
      <c r="H158" s="839"/>
      <c r="I158" s="497"/>
    </row>
    <row r="159" spans="1:9" x14ac:dyDescent="0.2">
      <c r="A159" s="417"/>
      <c r="B159" s="418"/>
      <c r="C159" s="419"/>
      <c r="D159" s="567" t="s">
        <v>1579</v>
      </c>
      <c r="E159" s="421"/>
      <c r="F159" s="422"/>
      <c r="G159" s="421"/>
      <c r="H159" s="839"/>
      <c r="I159" s="497"/>
    </row>
    <row r="160" spans="1:9" x14ac:dyDescent="0.2">
      <c r="A160" s="417"/>
      <c r="B160" s="418"/>
      <c r="C160" s="419"/>
      <c r="D160" s="567" t="s">
        <v>1675</v>
      </c>
      <c r="E160" s="421"/>
      <c r="F160" s="422">
        <v>27.67</v>
      </c>
      <c r="G160" s="421"/>
      <c r="H160" s="839"/>
      <c r="I160" s="497"/>
    </row>
    <row r="161" spans="1:9" x14ac:dyDescent="0.2">
      <c r="A161" s="417"/>
      <c r="B161" s="418"/>
      <c r="C161" s="419"/>
      <c r="D161" s="567" t="s">
        <v>1676</v>
      </c>
      <c r="E161" s="421"/>
      <c r="F161" s="422">
        <v>70.709999999999994</v>
      </c>
      <c r="G161" s="421"/>
      <c r="H161" s="839"/>
      <c r="I161" s="497"/>
    </row>
    <row r="162" spans="1:9" x14ac:dyDescent="0.2">
      <c r="A162" s="417"/>
      <c r="B162" s="418"/>
      <c r="C162" s="419"/>
      <c r="D162" s="567" t="s">
        <v>1677</v>
      </c>
      <c r="E162" s="421"/>
      <c r="F162" s="422">
        <v>37.42</v>
      </c>
      <c r="G162" s="421"/>
      <c r="H162" s="839"/>
      <c r="I162" s="497"/>
    </row>
    <row r="163" spans="1:9" x14ac:dyDescent="0.2">
      <c r="A163" s="417"/>
      <c r="B163" s="418"/>
      <c r="C163" s="419"/>
      <c r="D163" s="567" t="s">
        <v>1678</v>
      </c>
      <c r="E163" s="421"/>
      <c r="F163" s="422">
        <v>44.57</v>
      </c>
      <c r="G163" s="421"/>
      <c r="H163" s="839"/>
      <c r="I163" s="497"/>
    </row>
    <row r="164" spans="1:9" x14ac:dyDescent="0.2">
      <c r="A164" s="417"/>
      <c r="B164" s="418"/>
      <c r="C164" s="419"/>
      <c r="D164" s="567" t="s">
        <v>1679</v>
      </c>
      <c r="E164" s="421"/>
      <c r="F164" s="422">
        <v>28.68</v>
      </c>
      <c r="G164" s="421"/>
      <c r="H164" s="839"/>
      <c r="I164" s="497"/>
    </row>
    <row r="165" spans="1:9" x14ac:dyDescent="0.2">
      <c r="A165" s="417"/>
      <c r="B165" s="418"/>
      <c r="C165" s="419"/>
      <c r="D165" s="567" t="s">
        <v>1680</v>
      </c>
      <c r="E165" s="421"/>
      <c r="F165" s="422">
        <v>77.81</v>
      </c>
      <c r="G165" s="421"/>
      <c r="H165" s="839"/>
      <c r="I165" s="497"/>
    </row>
    <row r="166" spans="1:9" x14ac:dyDescent="0.2">
      <c r="A166" s="417"/>
      <c r="B166" s="418"/>
      <c r="C166" s="419"/>
      <c r="D166" s="567" t="s">
        <v>1681</v>
      </c>
      <c r="E166" s="421"/>
      <c r="F166" s="422">
        <v>48.01</v>
      </c>
      <c r="G166" s="421"/>
      <c r="H166" s="839"/>
      <c r="I166" s="497"/>
    </row>
    <row r="167" spans="1:9" x14ac:dyDescent="0.2">
      <c r="A167" s="417"/>
      <c r="B167" s="418"/>
      <c r="C167" s="419"/>
      <c r="D167" s="567" t="s">
        <v>1682</v>
      </c>
      <c r="E167" s="421"/>
      <c r="F167" s="422">
        <v>56.06</v>
      </c>
      <c r="G167" s="421"/>
      <c r="H167" s="839"/>
      <c r="I167" s="497"/>
    </row>
    <row r="168" spans="1:9" x14ac:dyDescent="0.2">
      <c r="A168" s="417"/>
      <c r="B168" s="418"/>
      <c r="C168" s="419"/>
      <c r="D168" s="567" t="s">
        <v>1683</v>
      </c>
      <c r="E168" s="421"/>
      <c r="F168" s="422">
        <v>42.74</v>
      </c>
      <c r="G168" s="421"/>
      <c r="H168" s="839"/>
      <c r="I168" s="497"/>
    </row>
    <row r="169" spans="1:9" x14ac:dyDescent="0.2">
      <c r="A169" s="417"/>
      <c r="B169" s="418"/>
      <c r="C169" s="419"/>
      <c r="D169" s="567" t="s">
        <v>1684</v>
      </c>
      <c r="E169" s="421"/>
      <c r="F169" s="422">
        <v>106.23</v>
      </c>
      <c r="G169" s="421"/>
      <c r="H169" s="839"/>
      <c r="I169" s="497"/>
    </row>
    <row r="170" spans="1:9" x14ac:dyDescent="0.2">
      <c r="A170" s="417"/>
      <c r="B170" s="418"/>
      <c r="C170" s="419"/>
      <c r="D170" s="567" t="s">
        <v>359</v>
      </c>
      <c r="E170" s="421"/>
      <c r="F170" s="422"/>
      <c r="G170" s="421"/>
      <c r="H170" s="839"/>
      <c r="I170" s="497"/>
    </row>
    <row r="171" spans="1:9" x14ac:dyDescent="0.2">
      <c r="A171" s="417"/>
      <c r="B171" s="418"/>
      <c r="C171" s="419"/>
      <c r="D171" s="567" t="s">
        <v>1685</v>
      </c>
      <c r="E171" s="421"/>
      <c r="F171" s="422">
        <v>42.13</v>
      </c>
      <c r="G171" s="421"/>
      <c r="H171" s="839"/>
      <c r="I171" s="497"/>
    </row>
    <row r="172" spans="1:9" x14ac:dyDescent="0.2">
      <c r="A172" s="417"/>
      <c r="B172" s="418"/>
      <c r="C172" s="419"/>
      <c r="D172" s="567" t="s">
        <v>1686</v>
      </c>
      <c r="E172" s="421"/>
      <c r="F172" s="422">
        <v>39.1</v>
      </c>
      <c r="G172" s="421"/>
      <c r="H172" s="839"/>
      <c r="I172" s="497"/>
    </row>
    <row r="173" spans="1:9" x14ac:dyDescent="0.2">
      <c r="A173" s="417"/>
      <c r="B173" s="418"/>
      <c r="C173" s="419"/>
      <c r="D173" s="567" t="s">
        <v>1687</v>
      </c>
      <c r="E173" s="421"/>
      <c r="F173" s="422">
        <v>43.61</v>
      </c>
      <c r="G173" s="421"/>
      <c r="H173" s="839"/>
      <c r="I173" s="497"/>
    </row>
    <row r="174" spans="1:9" x14ac:dyDescent="0.2">
      <c r="A174" s="417"/>
      <c r="B174" s="418"/>
      <c r="C174" s="419"/>
      <c r="D174" s="567" t="s">
        <v>1688</v>
      </c>
      <c r="E174" s="421"/>
      <c r="F174" s="422">
        <v>49.07</v>
      </c>
      <c r="G174" s="421"/>
      <c r="H174" s="839"/>
      <c r="I174" s="497"/>
    </row>
    <row r="175" spans="1:9" x14ac:dyDescent="0.2">
      <c r="A175" s="417"/>
      <c r="B175" s="418"/>
      <c r="C175" s="419"/>
      <c r="D175" s="567" t="s">
        <v>1689</v>
      </c>
      <c r="E175" s="421"/>
      <c r="F175" s="422">
        <v>43.76</v>
      </c>
      <c r="G175" s="421"/>
      <c r="H175" s="839"/>
      <c r="I175" s="497"/>
    </row>
    <row r="176" spans="1:9" x14ac:dyDescent="0.2">
      <c r="A176" s="417"/>
      <c r="B176" s="418"/>
      <c r="C176" s="419"/>
      <c r="D176" s="567" t="s">
        <v>1690</v>
      </c>
      <c r="E176" s="421"/>
      <c r="F176" s="422">
        <v>39.4</v>
      </c>
      <c r="G176" s="421"/>
      <c r="H176" s="839"/>
      <c r="I176" s="497"/>
    </row>
    <row r="177" spans="1:9" x14ac:dyDescent="0.2">
      <c r="A177" s="417"/>
      <c r="B177" s="418"/>
      <c r="C177" s="419"/>
      <c r="D177" s="567" t="s">
        <v>1691</v>
      </c>
      <c r="E177" s="421"/>
      <c r="F177" s="422">
        <v>64.430000000000007</v>
      </c>
      <c r="G177" s="421"/>
      <c r="H177" s="839"/>
      <c r="I177" s="497"/>
    </row>
    <row r="178" spans="1:9" x14ac:dyDescent="0.2">
      <c r="A178" s="417"/>
      <c r="B178" s="418"/>
      <c r="C178" s="419"/>
      <c r="D178" s="567" t="s">
        <v>1692</v>
      </c>
      <c r="E178" s="421"/>
      <c r="F178" s="422">
        <v>36.380000000000003</v>
      </c>
      <c r="G178" s="421"/>
      <c r="H178" s="839"/>
      <c r="I178" s="497"/>
    </row>
    <row r="179" spans="1:9" x14ac:dyDescent="0.2">
      <c r="A179" s="417"/>
      <c r="B179" s="418"/>
      <c r="C179" s="419"/>
      <c r="D179" s="567" t="s">
        <v>1693</v>
      </c>
      <c r="E179" s="421"/>
      <c r="F179" s="422">
        <v>59.93</v>
      </c>
      <c r="G179" s="421"/>
      <c r="H179" s="839"/>
      <c r="I179" s="497"/>
    </row>
    <row r="180" spans="1:9" x14ac:dyDescent="0.2">
      <c r="A180" s="417"/>
      <c r="B180" s="418"/>
      <c r="C180" s="419"/>
      <c r="D180" s="567" t="s">
        <v>1694</v>
      </c>
      <c r="E180" s="421"/>
      <c r="F180" s="422">
        <v>45.34</v>
      </c>
      <c r="G180" s="421"/>
      <c r="H180" s="839"/>
      <c r="I180" s="497"/>
    </row>
    <row r="181" spans="1:9" ht="24.95" customHeight="1" x14ac:dyDescent="0.2">
      <c r="A181" s="278">
        <v>13</v>
      </c>
      <c r="B181" s="841"/>
      <c r="C181" s="842" t="s">
        <v>1695</v>
      </c>
      <c r="D181" s="843" t="s">
        <v>1696</v>
      </c>
      <c r="E181" s="844" t="s">
        <v>106</v>
      </c>
      <c r="F181" s="845">
        <v>40</v>
      </c>
      <c r="G181" s="160"/>
      <c r="H181" s="846">
        <f>ROUND(F181*G181,2)</f>
        <v>0</v>
      </c>
      <c r="I181" s="847" t="s">
        <v>357</v>
      </c>
    </row>
    <row r="182" spans="1:9" x14ac:dyDescent="0.2">
      <c r="A182" s="417"/>
      <c r="B182" s="418"/>
      <c r="C182" s="419"/>
      <c r="D182" s="567" t="s">
        <v>1697</v>
      </c>
      <c r="E182" s="421"/>
      <c r="F182" s="422"/>
      <c r="G182" s="421"/>
      <c r="H182" s="839"/>
      <c r="I182" s="497"/>
    </row>
    <row r="183" spans="1:9" ht="24.95" customHeight="1" x14ac:dyDescent="0.2">
      <c r="A183" s="278">
        <v>14</v>
      </c>
      <c r="B183" s="841"/>
      <c r="C183" s="842" t="s">
        <v>1698</v>
      </c>
      <c r="D183" s="843" t="s">
        <v>1699</v>
      </c>
      <c r="E183" s="844" t="s">
        <v>106</v>
      </c>
      <c r="F183" s="845">
        <v>70</v>
      </c>
      <c r="G183" s="160"/>
      <c r="H183" s="846">
        <f>ROUND(F183*G183,2)</f>
        <v>0</v>
      </c>
      <c r="I183" s="847" t="s">
        <v>357</v>
      </c>
    </row>
    <row r="184" spans="1:9" x14ac:dyDescent="0.2">
      <c r="A184" s="417"/>
      <c r="B184" s="418"/>
      <c r="C184" s="419"/>
      <c r="D184" s="567" t="s">
        <v>1697</v>
      </c>
      <c r="E184" s="421"/>
      <c r="F184" s="422"/>
      <c r="G184" s="421"/>
      <c r="H184" s="839"/>
      <c r="I184" s="497"/>
    </row>
    <row r="185" spans="1:9" ht="24.95" customHeight="1" x14ac:dyDescent="0.2">
      <c r="A185" s="278">
        <v>15</v>
      </c>
      <c r="B185" s="841"/>
      <c r="C185" s="842" t="s">
        <v>1700</v>
      </c>
      <c r="D185" s="843" t="s">
        <v>1701</v>
      </c>
      <c r="E185" s="844" t="s">
        <v>92</v>
      </c>
      <c r="F185" s="845">
        <v>8</v>
      </c>
      <c r="G185" s="160"/>
      <c r="H185" s="846">
        <f>ROUND(F185*G185,2)</f>
        <v>0</v>
      </c>
      <c r="I185" s="847" t="s">
        <v>119</v>
      </c>
    </row>
    <row r="186" spans="1:9" ht="22.5" x14ac:dyDescent="0.2">
      <c r="A186" s="417"/>
      <c r="B186" s="418"/>
      <c r="C186" s="419"/>
      <c r="D186" s="567" t="s">
        <v>1702</v>
      </c>
      <c r="E186" s="421"/>
      <c r="F186" s="422"/>
      <c r="G186" s="421"/>
      <c r="H186" s="839"/>
      <c r="I186" s="497"/>
    </row>
    <row r="187" spans="1:9" x14ac:dyDescent="0.2">
      <c r="A187" s="417"/>
      <c r="B187" s="418"/>
      <c r="C187" s="419"/>
      <c r="D187" s="567" t="s">
        <v>1703</v>
      </c>
      <c r="E187" s="421"/>
      <c r="F187" s="422"/>
      <c r="G187" s="421"/>
      <c r="H187" s="839"/>
      <c r="I187" s="497"/>
    </row>
    <row r="188" spans="1:9" ht="56.25" x14ac:dyDescent="0.2">
      <c r="A188" s="417"/>
      <c r="B188" s="418"/>
      <c r="C188" s="419"/>
      <c r="D188" s="567" t="s">
        <v>1704</v>
      </c>
      <c r="E188" s="421"/>
      <c r="F188" s="422"/>
      <c r="G188" s="421"/>
      <c r="H188" s="839"/>
      <c r="I188" s="497"/>
    </row>
    <row r="189" spans="1:9" ht="22.5" x14ac:dyDescent="0.2">
      <c r="A189" s="417"/>
      <c r="B189" s="418"/>
      <c r="C189" s="419"/>
      <c r="D189" s="567" t="s">
        <v>1705</v>
      </c>
      <c r="E189" s="421"/>
      <c r="F189" s="422"/>
      <c r="G189" s="421"/>
      <c r="H189" s="839"/>
      <c r="I189" s="497"/>
    </row>
    <row r="190" spans="1:9" ht="33.75" x14ac:dyDescent="0.2">
      <c r="A190" s="417"/>
      <c r="B190" s="418"/>
      <c r="C190" s="419"/>
      <c r="D190" s="567" t="s">
        <v>1706</v>
      </c>
      <c r="E190" s="421"/>
      <c r="F190" s="422"/>
      <c r="G190" s="421"/>
      <c r="H190" s="839"/>
      <c r="I190" s="497"/>
    </row>
    <row r="191" spans="1:9" x14ac:dyDescent="0.2">
      <c r="A191" s="417"/>
      <c r="B191" s="418"/>
      <c r="C191" s="419"/>
      <c r="D191" s="567" t="s">
        <v>359</v>
      </c>
      <c r="E191" s="421"/>
      <c r="F191" s="422"/>
      <c r="G191" s="421"/>
      <c r="H191" s="839"/>
      <c r="I191" s="497"/>
    </row>
    <row r="192" spans="1:9" x14ac:dyDescent="0.2">
      <c r="A192" s="417"/>
      <c r="B192" s="418"/>
      <c r="C192" s="419"/>
      <c r="D192" s="567" t="s">
        <v>1707</v>
      </c>
      <c r="E192" s="421"/>
      <c r="F192" s="422">
        <v>8</v>
      </c>
      <c r="G192" s="421"/>
      <c r="H192" s="839"/>
      <c r="I192" s="497"/>
    </row>
    <row r="193" spans="1:9" s="46" customFormat="1" ht="24.95" customHeight="1" x14ac:dyDescent="0.25">
      <c r="A193" s="824"/>
      <c r="B193" s="825" t="s">
        <v>89</v>
      </c>
      <c r="C193" s="826" t="s">
        <v>336</v>
      </c>
      <c r="D193" s="826" t="s">
        <v>337</v>
      </c>
      <c r="E193" s="827"/>
      <c r="F193" s="828"/>
      <c r="G193" s="828"/>
      <c r="H193" s="829">
        <f>SUM(H194:H238)</f>
        <v>0</v>
      </c>
      <c r="I193" s="830"/>
    </row>
    <row r="194" spans="1:9" ht="24.95" customHeight="1" x14ac:dyDescent="0.2">
      <c r="A194" s="278">
        <v>16</v>
      </c>
      <c r="B194" s="841"/>
      <c r="C194" s="842" t="s">
        <v>404</v>
      </c>
      <c r="D194" s="843" t="s">
        <v>1708</v>
      </c>
      <c r="E194" s="844" t="s">
        <v>106</v>
      </c>
      <c r="F194" s="845">
        <v>143.75774999999999</v>
      </c>
      <c r="G194" s="160"/>
      <c r="H194" s="846">
        <f>ROUND(F194*G194,2)</f>
        <v>0</v>
      </c>
      <c r="I194" s="847" t="s">
        <v>357</v>
      </c>
    </row>
    <row r="195" spans="1:9" x14ac:dyDescent="0.2">
      <c r="A195" s="417"/>
      <c r="B195" s="418"/>
      <c r="C195" s="419"/>
      <c r="D195" s="567" t="s">
        <v>406</v>
      </c>
      <c r="E195" s="421"/>
      <c r="F195" s="422"/>
      <c r="G195" s="421"/>
      <c r="H195" s="839"/>
      <c r="I195" s="497"/>
    </row>
    <row r="196" spans="1:9" x14ac:dyDescent="0.2">
      <c r="A196" s="417"/>
      <c r="B196" s="418"/>
      <c r="C196" s="419"/>
      <c r="D196" s="567" t="s">
        <v>1709</v>
      </c>
      <c r="E196" s="421"/>
      <c r="F196" s="422">
        <v>143.75774999999999</v>
      </c>
      <c r="G196" s="421"/>
      <c r="H196" s="839"/>
      <c r="I196" s="497"/>
    </row>
    <row r="197" spans="1:9" ht="24.95" customHeight="1" x14ac:dyDescent="0.2">
      <c r="A197" s="278">
        <v>17</v>
      </c>
      <c r="B197" s="841"/>
      <c r="C197" s="842" t="s">
        <v>408</v>
      </c>
      <c r="D197" s="843" t="s">
        <v>1710</v>
      </c>
      <c r="E197" s="844" t="s">
        <v>106</v>
      </c>
      <c r="F197" s="845">
        <v>143.75774999999999</v>
      </c>
      <c r="G197" s="160"/>
      <c r="H197" s="846">
        <f>ROUND(F197*G197,2)</f>
        <v>0</v>
      </c>
      <c r="I197" s="847" t="s">
        <v>357</v>
      </c>
    </row>
    <row r="198" spans="1:9" x14ac:dyDescent="0.2">
      <c r="A198" s="417"/>
      <c r="B198" s="418"/>
      <c r="C198" s="419"/>
      <c r="D198" s="567" t="s">
        <v>406</v>
      </c>
      <c r="E198" s="421"/>
      <c r="F198" s="422"/>
      <c r="G198" s="421"/>
      <c r="H198" s="839"/>
      <c r="I198" s="497"/>
    </row>
    <row r="199" spans="1:9" x14ac:dyDescent="0.2">
      <c r="A199" s="417"/>
      <c r="B199" s="418"/>
      <c r="C199" s="419"/>
      <c r="D199" s="567" t="s">
        <v>1711</v>
      </c>
      <c r="E199" s="421"/>
      <c r="F199" s="422">
        <v>19.975999999999999</v>
      </c>
      <c r="G199" s="421"/>
      <c r="H199" s="839"/>
      <c r="I199" s="497"/>
    </row>
    <row r="200" spans="1:9" x14ac:dyDescent="0.2">
      <c r="A200" s="417"/>
      <c r="B200" s="418"/>
      <c r="C200" s="419"/>
      <c r="D200" s="567" t="s">
        <v>131</v>
      </c>
      <c r="E200" s="421"/>
      <c r="F200" s="422"/>
      <c r="G200" s="421"/>
      <c r="H200" s="839"/>
      <c r="I200" s="497"/>
    </row>
    <row r="201" spans="1:9" x14ac:dyDescent="0.2">
      <c r="A201" s="417"/>
      <c r="B201" s="418"/>
      <c r="C201" s="419"/>
      <c r="D201" s="567" t="s">
        <v>1712</v>
      </c>
      <c r="E201" s="421"/>
      <c r="F201" s="422">
        <v>35.01</v>
      </c>
      <c r="G201" s="421"/>
      <c r="H201" s="839"/>
      <c r="I201" s="497"/>
    </row>
    <row r="202" spans="1:9" x14ac:dyDescent="0.2">
      <c r="A202" s="417"/>
      <c r="B202" s="418"/>
      <c r="C202" s="419"/>
      <c r="D202" s="567" t="s">
        <v>1713</v>
      </c>
      <c r="E202" s="421"/>
      <c r="F202" s="422">
        <v>-1.35</v>
      </c>
      <c r="G202" s="421"/>
      <c r="H202" s="839"/>
      <c r="I202" s="497"/>
    </row>
    <row r="203" spans="1:9" x14ac:dyDescent="0.2">
      <c r="A203" s="417"/>
      <c r="B203" s="418"/>
      <c r="C203" s="419"/>
      <c r="D203" s="567" t="s">
        <v>1714</v>
      </c>
      <c r="E203" s="421"/>
      <c r="F203" s="422">
        <v>22.125</v>
      </c>
      <c r="G203" s="421"/>
      <c r="H203" s="839"/>
      <c r="I203" s="497"/>
    </row>
    <row r="204" spans="1:9" x14ac:dyDescent="0.2">
      <c r="A204" s="417"/>
      <c r="B204" s="418"/>
      <c r="C204" s="419"/>
      <c r="D204" s="567" t="s">
        <v>1713</v>
      </c>
      <c r="E204" s="421"/>
      <c r="F204" s="422">
        <v>-1.35</v>
      </c>
      <c r="G204" s="421"/>
      <c r="H204" s="839"/>
      <c r="I204" s="497"/>
    </row>
    <row r="205" spans="1:9" x14ac:dyDescent="0.2">
      <c r="A205" s="417"/>
      <c r="B205" s="418"/>
      <c r="C205" s="419"/>
      <c r="D205" s="567" t="s">
        <v>1715</v>
      </c>
      <c r="E205" s="421"/>
      <c r="F205" s="422">
        <v>-12.78</v>
      </c>
      <c r="G205" s="421"/>
      <c r="H205" s="839"/>
      <c r="I205" s="497"/>
    </row>
    <row r="206" spans="1:9" x14ac:dyDescent="0.2">
      <c r="A206" s="417"/>
      <c r="B206" s="418"/>
      <c r="C206" s="419"/>
      <c r="D206" s="567" t="s">
        <v>1716</v>
      </c>
      <c r="E206" s="421"/>
      <c r="F206" s="422">
        <v>3.36</v>
      </c>
      <c r="G206" s="421"/>
      <c r="H206" s="839"/>
      <c r="I206" s="497"/>
    </row>
    <row r="207" spans="1:9" x14ac:dyDescent="0.2">
      <c r="A207" s="417"/>
      <c r="B207" s="418"/>
      <c r="C207" s="419"/>
      <c r="D207" s="567" t="s">
        <v>1717</v>
      </c>
      <c r="E207" s="421"/>
      <c r="F207" s="422">
        <v>4.0144000000000002</v>
      </c>
      <c r="G207" s="421"/>
      <c r="H207" s="839"/>
      <c r="I207" s="497"/>
    </row>
    <row r="208" spans="1:9" x14ac:dyDescent="0.2">
      <c r="A208" s="417"/>
      <c r="B208" s="418"/>
      <c r="C208" s="419"/>
      <c r="D208" s="567" t="s">
        <v>1718</v>
      </c>
      <c r="E208" s="421"/>
      <c r="F208" s="422">
        <v>4.16</v>
      </c>
      <c r="G208" s="421"/>
      <c r="H208" s="839"/>
      <c r="I208" s="497"/>
    </row>
    <row r="209" spans="1:9" x14ac:dyDescent="0.2">
      <c r="A209" s="417"/>
      <c r="B209" s="418"/>
      <c r="C209" s="419"/>
      <c r="D209" s="567" t="s">
        <v>1719</v>
      </c>
      <c r="E209" s="421"/>
      <c r="F209" s="422">
        <v>3.81</v>
      </c>
      <c r="G209" s="421"/>
      <c r="H209" s="839"/>
      <c r="I209" s="497"/>
    </row>
    <row r="210" spans="1:9" x14ac:dyDescent="0.2">
      <c r="A210" s="417"/>
      <c r="B210" s="418"/>
      <c r="C210" s="419"/>
      <c r="D210" s="567" t="s">
        <v>1720</v>
      </c>
      <c r="E210" s="421"/>
      <c r="F210" s="422">
        <v>3.2250000000000001</v>
      </c>
      <c r="G210" s="421"/>
      <c r="H210" s="839"/>
      <c r="I210" s="497"/>
    </row>
    <row r="211" spans="1:9" x14ac:dyDescent="0.2">
      <c r="A211" s="417"/>
      <c r="B211" s="418"/>
      <c r="C211" s="419"/>
      <c r="D211" s="567" t="s">
        <v>1721</v>
      </c>
      <c r="E211" s="421"/>
      <c r="F211" s="422">
        <v>11.205</v>
      </c>
      <c r="G211" s="421"/>
      <c r="H211" s="839"/>
      <c r="I211" s="497"/>
    </row>
    <row r="212" spans="1:9" x14ac:dyDescent="0.2">
      <c r="A212" s="417"/>
      <c r="B212" s="418"/>
      <c r="C212" s="419"/>
      <c r="D212" s="567" t="s">
        <v>1722</v>
      </c>
      <c r="E212" s="421"/>
      <c r="F212" s="422">
        <v>14.2</v>
      </c>
      <c r="G212" s="421"/>
      <c r="H212" s="839"/>
      <c r="I212" s="497"/>
    </row>
    <row r="213" spans="1:9" x14ac:dyDescent="0.2">
      <c r="A213" s="417"/>
      <c r="B213" s="418"/>
      <c r="C213" s="419"/>
      <c r="D213" s="567" t="s">
        <v>1723</v>
      </c>
      <c r="E213" s="421"/>
      <c r="F213" s="422"/>
      <c r="G213" s="421"/>
      <c r="H213" s="839"/>
      <c r="I213" s="497"/>
    </row>
    <row r="214" spans="1:9" x14ac:dyDescent="0.2">
      <c r="A214" s="417"/>
      <c r="B214" s="418"/>
      <c r="C214" s="419"/>
      <c r="D214" s="567" t="s">
        <v>1724</v>
      </c>
      <c r="E214" s="421"/>
      <c r="F214" s="422">
        <v>2.8428</v>
      </c>
      <c r="G214" s="421"/>
      <c r="H214" s="839"/>
      <c r="I214" s="497"/>
    </row>
    <row r="215" spans="1:9" x14ac:dyDescent="0.2">
      <c r="A215" s="417"/>
      <c r="B215" s="418"/>
      <c r="C215" s="419"/>
      <c r="D215" s="567" t="s">
        <v>1725</v>
      </c>
      <c r="E215" s="421"/>
      <c r="F215" s="422">
        <v>1.4688000000000001</v>
      </c>
      <c r="G215" s="421"/>
      <c r="H215" s="839"/>
      <c r="I215" s="497"/>
    </row>
    <row r="216" spans="1:9" x14ac:dyDescent="0.2">
      <c r="A216" s="417"/>
      <c r="B216" s="418"/>
      <c r="C216" s="419"/>
      <c r="D216" s="567" t="s">
        <v>1726</v>
      </c>
      <c r="E216" s="421"/>
      <c r="F216" s="422">
        <v>3.3</v>
      </c>
      <c r="G216" s="421"/>
      <c r="H216" s="839"/>
      <c r="I216" s="497"/>
    </row>
    <row r="217" spans="1:9" x14ac:dyDescent="0.2">
      <c r="A217" s="417"/>
      <c r="B217" s="418"/>
      <c r="C217" s="419"/>
      <c r="D217" s="567" t="s">
        <v>1727</v>
      </c>
      <c r="E217" s="421"/>
      <c r="F217" s="422">
        <v>2.5499999999999998</v>
      </c>
      <c r="G217" s="421"/>
      <c r="H217" s="839"/>
      <c r="I217" s="497"/>
    </row>
    <row r="218" spans="1:9" x14ac:dyDescent="0.2">
      <c r="A218" s="417"/>
      <c r="B218" s="418"/>
      <c r="C218" s="419"/>
      <c r="D218" s="567" t="s">
        <v>1728</v>
      </c>
      <c r="E218" s="421"/>
      <c r="F218" s="422"/>
      <c r="G218" s="421"/>
      <c r="H218" s="839"/>
      <c r="I218" s="497"/>
    </row>
    <row r="219" spans="1:9" x14ac:dyDescent="0.2">
      <c r="A219" s="417"/>
      <c r="B219" s="418"/>
      <c r="C219" s="419"/>
      <c r="D219" s="567" t="s">
        <v>1729</v>
      </c>
      <c r="E219" s="421"/>
      <c r="F219" s="422">
        <v>1.4873000000000001</v>
      </c>
      <c r="G219" s="421"/>
      <c r="H219" s="839"/>
      <c r="I219" s="497"/>
    </row>
    <row r="220" spans="1:9" x14ac:dyDescent="0.2">
      <c r="A220" s="417"/>
      <c r="B220" s="418"/>
      <c r="C220" s="419"/>
      <c r="D220" s="567" t="s">
        <v>1730</v>
      </c>
      <c r="E220" s="421"/>
      <c r="F220" s="422"/>
      <c r="G220" s="421"/>
      <c r="H220" s="839"/>
      <c r="I220" s="497"/>
    </row>
    <row r="221" spans="1:9" x14ac:dyDescent="0.2">
      <c r="A221" s="417"/>
      <c r="B221" s="418"/>
      <c r="C221" s="419"/>
      <c r="D221" s="567" t="s">
        <v>1731</v>
      </c>
      <c r="E221" s="421"/>
      <c r="F221" s="422">
        <v>2.8077999999999999</v>
      </c>
      <c r="G221" s="421"/>
      <c r="H221" s="839"/>
      <c r="I221" s="497"/>
    </row>
    <row r="222" spans="1:9" x14ac:dyDescent="0.2">
      <c r="A222" s="417"/>
      <c r="B222" s="418"/>
      <c r="C222" s="419"/>
      <c r="D222" s="567" t="s">
        <v>1732</v>
      </c>
      <c r="E222" s="421"/>
      <c r="F222" s="422">
        <v>1.4</v>
      </c>
      <c r="G222" s="421"/>
      <c r="H222" s="839"/>
      <c r="I222" s="497"/>
    </row>
    <row r="223" spans="1:9" x14ac:dyDescent="0.2">
      <c r="A223" s="417"/>
      <c r="B223" s="418"/>
      <c r="C223" s="419"/>
      <c r="D223" s="567" t="s">
        <v>1733</v>
      </c>
      <c r="E223" s="421"/>
      <c r="F223" s="422">
        <v>0.84179999999999999</v>
      </c>
      <c r="G223" s="421"/>
      <c r="H223" s="839"/>
      <c r="I223" s="497"/>
    </row>
    <row r="224" spans="1:9" x14ac:dyDescent="0.2">
      <c r="A224" s="417"/>
      <c r="B224" s="418"/>
      <c r="C224" s="419"/>
      <c r="D224" s="567" t="s">
        <v>1734</v>
      </c>
      <c r="E224" s="421"/>
      <c r="F224" s="422">
        <v>0.312</v>
      </c>
      <c r="G224" s="421"/>
      <c r="H224" s="839"/>
      <c r="I224" s="497"/>
    </row>
    <row r="225" spans="1:9" x14ac:dyDescent="0.2">
      <c r="A225" s="417"/>
      <c r="B225" s="418"/>
      <c r="C225" s="419"/>
      <c r="D225" s="567" t="s">
        <v>1735</v>
      </c>
      <c r="E225" s="421"/>
      <c r="F225" s="422">
        <v>0.84</v>
      </c>
      <c r="G225" s="421"/>
      <c r="H225" s="839"/>
      <c r="I225" s="497"/>
    </row>
    <row r="226" spans="1:9" x14ac:dyDescent="0.2">
      <c r="A226" s="417"/>
      <c r="B226" s="418"/>
      <c r="C226" s="419"/>
      <c r="D226" s="567" t="s">
        <v>1736</v>
      </c>
      <c r="E226" s="421"/>
      <c r="F226" s="422"/>
      <c r="G226" s="421"/>
      <c r="H226" s="839"/>
      <c r="I226" s="497"/>
    </row>
    <row r="227" spans="1:9" x14ac:dyDescent="0.2">
      <c r="A227" s="417"/>
      <c r="B227" s="418"/>
      <c r="C227" s="419"/>
      <c r="D227" s="567" t="s">
        <v>1737</v>
      </c>
      <c r="E227" s="421"/>
      <c r="F227" s="422">
        <v>1.5052000000000001</v>
      </c>
      <c r="G227" s="421"/>
      <c r="H227" s="839"/>
      <c r="I227" s="497"/>
    </row>
    <row r="228" spans="1:9" x14ac:dyDescent="0.2">
      <c r="A228" s="417"/>
      <c r="B228" s="418"/>
      <c r="C228" s="419"/>
      <c r="D228" s="567" t="s">
        <v>1738</v>
      </c>
      <c r="E228" s="421"/>
      <c r="F228" s="422">
        <v>1.6559999999999999</v>
      </c>
      <c r="G228" s="421"/>
      <c r="H228" s="839"/>
      <c r="I228" s="497"/>
    </row>
    <row r="229" spans="1:9" x14ac:dyDescent="0.2">
      <c r="A229" s="417"/>
      <c r="B229" s="418"/>
      <c r="C229" s="419"/>
      <c r="D229" s="567" t="s">
        <v>1739</v>
      </c>
      <c r="E229" s="421"/>
      <c r="F229" s="422">
        <v>1.2330000000000001</v>
      </c>
      <c r="G229" s="421"/>
      <c r="H229" s="839"/>
      <c r="I229" s="497"/>
    </row>
    <row r="230" spans="1:9" x14ac:dyDescent="0.2">
      <c r="A230" s="417"/>
      <c r="B230" s="418"/>
      <c r="C230" s="419"/>
      <c r="D230" s="567" t="s">
        <v>1740</v>
      </c>
      <c r="E230" s="421"/>
      <c r="F230" s="422">
        <v>1.4933000000000001</v>
      </c>
      <c r="G230" s="421"/>
      <c r="H230" s="839"/>
      <c r="I230" s="497"/>
    </row>
    <row r="231" spans="1:9" x14ac:dyDescent="0.2">
      <c r="A231" s="417"/>
      <c r="B231" s="418"/>
      <c r="C231" s="419"/>
      <c r="D231" s="567" t="s">
        <v>1741</v>
      </c>
      <c r="E231" s="421"/>
      <c r="F231" s="422">
        <v>1.4765999999999999</v>
      </c>
      <c r="G231" s="421"/>
      <c r="H231" s="839"/>
      <c r="I231" s="497"/>
    </row>
    <row r="232" spans="1:9" x14ac:dyDescent="0.2">
      <c r="A232" s="417"/>
      <c r="B232" s="418"/>
      <c r="C232" s="419"/>
      <c r="D232" s="567" t="s">
        <v>1742</v>
      </c>
      <c r="E232" s="421"/>
      <c r="F232" s="422">
        <v>0.94499999999999995</v>
      </c>
      <c r="G232" s="421"/>
      <c r="H232" s="839"/>
      <c r="I232" s="497"/>
    </row>
    <row r="233" spans="1:9" x14ac:dyDescent="0.2">
      <c r="A233" s="417"/>
      <c r="B233" s="418"/>
      <c r="C233" s="419"/>
      <c r="D233" s="567" t="s">
        <v>1743</v>
      </c>
      <c r="E233" s="421"/>
      <c r="F233" s="422">
        <v>1.458</v>
      </c>
      <c r="G233" s="421"/>
      <c r="H233" s="839"/>
      <c r="I233" s="497"/>
    </row>
    <row r="234" spans="1:9" x14ac:dyDescent="0.2">
      <c r="A234" s="417"/>
      <c r="B234" s="418"/>
      <c r="C234" s="419"/>
      <c r="D234" s="567" t="s">
        <v>460</v>
      </c>
      <c r="E234" s="421"/>
      <c r="F234" s="422"/>
      <c r="G234" s="421"/>
      <c r="H234" s="839"/>
      <c r="I234" s="497"/>
    </row>
    <row r="235" spans="1:9" x14ac:dyDescent="0.2">
      <c r="A235" s="417"/>
      <c r="B235" s="418"/>
      <c r="C235" s="419"/>
      <c r="D235" s="567" t="s">
        <v>1744</v>
      </c>
      <c r="E235" s="421"/>
      <c r="F235" s="422">
        <v>3.3567499999999999</v>
      </c>
      <c r="G235" s="421"/>
      <c r="H235" s="839"/>
      <c r="I235" s="497"/>
    </row>
    <row r="236" spans="1:9" x14ac:dyDescent="0.2">
      <c r="A236" s="417"/>
      <c r="B236" s="418"/>
      <c r="C236" s="419"/>
      <c r="D236" s="567" t="s">
        <v>1745</v>
      </c>
      <c r="E236" s="421"/>
      <c r="F236" s="422">
        <v>2.42</v>
      </c>
      <c r="G236" s="421"/>
      <c r="H236" s="839"/>
      <c r="I236" s="497"/>
    </row>
    <row r="237" spans="1:9" x14ac:dyDescent="0.2">
      <c r="A237" s="417"/>
      <c r="B237" s="418"/>
      <c r="C237" s="419"/>
      <c r="D237" s="567" t="s">
        <v>1746</v>
      </c>
      <c r="E237" s="421"/>
      <c r="F237" s="422">
        <v>1.83</v>
      </c>
      <c r="G237" s="421"/>
      <c r="H237" s="839"/>
      <c r="I237" s="497"/>
    </row>
    <row r="238" spans="1:9" x14ac:dyDescent="0.2">
      <c r="A238" s="417"/>
      <c r="B238" s="418"/>
      <c r="C238" s="419"/>
      <c r="D238" s="567" t="s">
        <v>1747</v>
      </c>
      <c r="E238" s="421"/>
      <c r="F238" s="422">
        <v>2.9279999999999999</v>
      </c>
      <c r="G238" s="421"/>
      <c r="H238" s="839"/>
      <c r="I238" s="497"/>
    </row>
    <row r="239" spans="1:9" s="46" customFormat="1" ht="24.95" customHeight="1" x14ac:dyDescent="0.25">
      <c r="A239" s="824"/>
      <c r="B239" s="825" t="s">
        <v>89</v>
      </c>
      <c r="C239" s="826" t="s">
        <v>46</v>
      </c>
      <c r="D239" s="826" t="s">
        <v>47</v>
      </c>
      <c r="E239" s="827"/>
      <c r="F239" s="828"/>
      <c r="G239" s="828"/>
      <c r="H239" s="829">
        <f>SUM(H240:H435)</f>
        <v>0</v>
      </c>
      <c r="I239" s="830"/>
    </row>
    <row r="240" spans="1:9" ht="24.95" customHeight="1" x14ac:dyDescent="0.2">
      <c r="A240" s="278">
        <v>18</v>
      </c>
      <c r="B240" s="841"/>
      <c r="C240" s="842" t="s">
        <v>1748</v>
      </c>
      <c r="D240" s="843" t="s">
        <v>1749</v>
      </c>
      <c r="E240" s="844" t="s">
        <v>106</v>
      </c>
      <c r="F240" s="845">
        <v>380</v>
      </c>
      <c r="G240" s="160"/>
      <c r="H240" s="846">
        <f>ROUND(F240*G240,2)</f>
        <v>0</v>
      </c>
      <c r="I240" s="847" t="s">
        <v>357</v>
      </c>
    </row>
    <row r="241" spans="1:9" ht="22.5" x14ac:dyDescent="0.2">
      <c r="A241" s="417"/>
      <c r="B241" s="418"/>
      <c r="C241" s="419"/>
      <c r="D241" s="567" t="s">
        <v>1750</v>
      </c>
      <c r="E241" s="421"/>
      <c r="F241" s="422"/>
      <c r="G241" s="421"/>
      <c r="H241" s="839"/>
      <c r="I241" s="497"/>
    </row>
    <row r="242" spans="1:9" x14ac:dyDescent="0.2">
      <c r="A242" s="417"/>
      <c r="B242" s="418"/>
      <c r="C242" s="419"/>
      <c r="D242" s="567" t="s">
        <v>1751</v>
      </c>
      <c r="E242" s="421"/>
      <c r="F242" s="422">
        <v>380</v>
      </c>
      <c r="G242" s="421"/>
      <c r="H242" s="839"/>
      <c r="I242" s="497"/>
    </row>
    <row r="243" spans="1:9" ht="24.95" customHeight="1" x14ac:dyDescent="0.2">
      <c r="A243" s="278">
        <v>19</v>
      </c>
      <c r="B243" s="841"/>
      <c r="C243" s="842" t="s">
        <v>1752</v>
      </c>
      <c r="D243" s="843" t="s">
        <v>1753</v>
      </c>
      <c r="E243" s="844" t="s">
        <v>125</v>
      </c>
      <c r="F243" s="845">
        <v>36</v>
      </c>
      <c r="G243" s="160"/>
      <c r="H243" s="846">
        <f>ROUND(F243*G243,2)</f>
        <v>0</v>
      </c>
      <c r="I243" s="847" t="s">
        <v>357</v>
      </c>
    </row>
    <row r="244" spans="1:9" x14ac:dyDescent="0.2">
      <c r="A244" s="417"/>
      <c r="B244" s="418"/>
      <c r="C244" s="419"/>
      <c r="D244" s="567" t="s">
        <v>131</v>
      </c>
      <c r="E244" s="421"/>
      <c r="F244" s="422"/>
      <c r="G244" s="421"/>
      <c r="H244" s="839"/>
      <c r="I244" s="497"/>
    </row>
    <row r="245" spans="1:9" x14ac:dyDescent="0.2">
      <c r="A245" s="417"/>
      <c r="B245" s="418"/>
      <c r="C245" s="419"/>
      <c r="D245" s="567" t="s">
        <v>1754</v>
      </c>
      <c r="E245" s="421"/>
      <c r="F245" s="422">
        <v>6</v>
      </c>
      <c r="G245" s="421"/>
      <c r="H245" s="839"/>
      <c r="I245" s="497"/>
    </row>
    <row r="246" spans="1:9" x14ac:dyDescent="0.2">
      <c r="A246" s="417"/>
      <c r="B246" s="418"/>
      <c r="C246" s="419"/>
      <c r="D246" s="567" t="s">
        <v>1755</v>
      </c>
      <c r="E246" s="421"/>
      <c r="F246" s="422">
        <v>6</v>
      </c>
      <c r="G246" s="421"/>
      <c r="H246" s="839"/>
      <c r="I246" s="497"/>
    </row>
    <row r="247" spans="1:9" x14ac:dyDescent="0.2">
      <c r="A247" s="417"/>
      <c r="B247" s="418"/>
      <c r="C247" s="419"/>
      <c r="D247" s="567" t="s">
        <v>1756</v>
      </c>
      <c r="E247" s="421"/>
      <c r="F247" s="422">
        <v>6</v>
      </c>
      <c r="G247" s="421"/>
      <c r="H247" s="839"/>
      <c r="I247" s="497"/>
    </row>
    <row r="248" spans="1:9" x14ac:dyDescent="0.2">
      <c r="A248" s="417"/>
      <c r="B248" s="418"/>
      <c r="C248" s="419"/>
      <c r="D248" s="567" t="s">
        <v>1757</v>
      </c>
      <c r="E248" s="421"/>
      <c r="F248" s="422">
        <v>18</v>
      </c>
      <c r="G248" s="421"/>
      <c r="H248" s="839"/>
      <c r="I248" s="497"/>
    </row>
    <row r="249" spans="1:9" ht="24.95" customHeight="1" x14ac:dyDescent="0.2">
      <c r="A249" s="278">
        <v>20</v>
      </c>
      <c r="B249" s="841"/>
      <c r="C249" s="842" t="s">
        <v>411</v>
      </c>
      <c r="D249" s="843" t="s">
        <v>412</v>
      </c>
      <c r="E249" s="844" t="s">
        <v>106</v>
      </c>
      <c r="F249" s="845">
        <v>2952.56151</v>
      </c>
      <c r="G249" s="160"/>
      <c r="H249" s="846">
        <f>ROUND(F249*G249,2)</f>
        <v>0</v>
      </c>
      <c r="I249" s="847" t="s">
        <v>357</v>
      </c>
    </row>
    <row r="250" spans="1:9" ht="9.9499999999999993" customHeight="1" x14ac:dyDescent="0.2">
      <c r="A250" s="417"/>
      <c r="B250" s="418"/>
      <c r="C250" s="419"/>
      <c r="D250" s="567" t="s">
        <v>131</v>
      </c>
      <c r="E250" s="421"/>
      <c r="F250" s="422"/>
      <c r="G250" s="421"/>
      <c r="H250" s="839"/>
      <c r="I250" s="497"/>
    </row>
    <row r="251" spans="1:9" ht="9.9499999999999993" customHeight="1" x14ac:dyDescent="0.2">
      <c r="A251" s="417"/>
      <c r="B251" s="418"/>
      <c r="C251" s="419"/>
      <c r="D251" s="567" t="s">
        <v>1758</v>
      </c>
      <c r="E251" s="421"/>
      <c r="F251" s="422">
        <v>38.511000000000003</v>
      </c>
      <c r="G251" s="421"/>
      <c r="H251" s="839"/>
      <c r="I251" s="497"/>
    </row>
    <row r="252" spans="1:9" ht="9.9499999999999993" customHeight="1" x14ac:dyDescent="0.2">
      <c r="A252" s="417"/>
      <c r="B252" s="418"/>
      <c r="C252" s="419"/>
      <c r="D252" s="567" t="s">
        <v>1759</v>
      </c>
      <c r="E252" s="421"/>
      <c r="F252" s="422">
        <v>-0.45</v>
      </c>
      <c r="G252" s="421"/>
      <c r="H252" s="839"/>
      <c r="I252" s="497"/>
    </row>
    <row r="253" spans="1:9" ht="9.9499999999999993" customHeight="1" x14ac:dyDescent="0.2">
      <c r="A253" s="417"/>
      <c r="B253" s="418"/>
      <c r="C253" s="419"/>
      <c r="D253" s="567" t="s">
        <v>1760</v>
      </c>
      <c r="E253" s="421"/>
      <c r="F253" s="422">
        <v>-2.3288000000000002</v>
      </c>
      <c r="G253" s="421"/>
      <c r="H253" s="839"/>
      <c r="I253" s="497"/>
    </row>
    <row r="254" spans="1:9" ht="9.9499999999999993" customHeight="1" x14ac:dyDescent="0.2">
      <c r="A254" s="417"/>
      <c r="B254" s="418"/>
      <c r="C254" s="419"/>
      <c r="D254" s="567" t="s">
        <v>1761</v>
      </c>
      <c r="E254" s="421"/>
      <c r="F254" s="422">
        <v>-2.2795999999999998</v>
      </c>
      <c r="G254" s="421"/>
      <c r="H254" s="839"/>
      <c r="I254" s="497"/>
    </row>
    <row r="255" spans="1:9" ht="9.9499999999999993" customHeight="1" x14ac:dyDescent="0.2">
      <c r="A255" s="417"/>
      <c r="B255" s="418"/>
      <c r="C255" s="419"/>
      <c r="D255" s="567" t="s">
        <v>1762</v>
      </c>
      <c r="E255" s="421"/>
      <c r="F255" s="422">
        <v>-2.3123999999999998</v>
      </c>
      <c r="G255" s="421"/>
      <c r="H255" s="839"/>
      <c r="I255" s="497"/>
    </row>
    <row r="256" spans="1:9" ht="9.9499999999999993" customHeight="1" x14ac:dyDescent="0.2">
      <c r="A256" s="417"/>
      <c r="B256" s="418"/>
      <c r="C256" s="419"/>
      <c r="D256" s="567" t="s">
        <v>1763</v>
      </c>
      <c r="E256" s="421"/>
      <c r="F256" s="422">
        <v>24.337499999999999</v>
      </c>
      <c r="G256" s="421"/>
      <c r="H256" s="839"/>
      <c r="I256" s="497"/>
    </row>
    <row r="257" spans="1:9" ht="9.9499999999999993" customHeight="1" x14ac:dyDescent="0.2">
      <c r="A257" s="417"/>
      <c r="B257" s="418"/>
      <c r="C257" s="419"/>
      <c r="D257" s="567" t="s">
        <v>1759</v>
      </c>
      <c r="E257" s="421"/>
      <c r="F257" s="422">
        <v>-0.45</v>
      </c>
      <c r="G257" s="421"/>
      <c r="H257" s="839"/>
      <c r="I257" s="497"/>
    </row>
    <row r="258" spans="1:9" ht="9.9499999999999993" customHeight="1" x14ac:dyDescent="0.2">
      <c r="A258" s="417"/>
      <c r="B258" s="418"/>
      <c r="C258" s="419"/>
      <c r="D258" s="567" t="s">
        <v>1764</v>
      </c>
      <c r="E258" s="421"/>
      <c r="F258" s="422">
        <v>26.838000000000001</v>
      </c>
      <c r="G258" s="421"/>
      <c r="H258" s="839"/>
      <c r="I258" s="497"/>
    </row>
    <row r="259" spans="1:9" ht="9.9499999999999993" customHeight="1" x14ac:dyDescent="0.2">
      <c r="A259" s="417"/>
      <c r="B259" s="418"/>
      <c r="C259" s="419"/>
      <c r="D259" s="567" t="s">
        <v>1765</v>
      </c>
      <c r="E259" s="421"/>
      <c r="F259" s="422">
        <v>-2.4239999999999999</v>
      </c>
      <c r="G259" s="421"/>
      <c r="H259" s="839"/>
      <c r="I259" s="497"/>
    </row>
    <row r="260" spans="1:9" ht="9.9499999999999993" customHeight="1" x14ac:dyDescent="0.2">
      <c r="A260" s="417"/>
      <c r="B260" s="418"/>
      <c r="C260" s="419"/>
      <c r="D260" s="567" t="s">
        <v>1766</v>
      </c>
      <c r="E260" s="421"/>
      <c r="F260" s="422">
        <v>3.6960000000000002</v>
      </c>
      <c r="G260" s="421"/>
      <c r="H260" s="839"/>
      <c r="I260" s="497"/>
    </row>
    <row r="261" spans="1:9" ht="9.9499999999999993" customHeight="1" x14ac:dyDescent="0.2">
      <c r="A261" s="417"/>
      <c r="B261" s="418"/>
      <c r="C261" s="419"/>
      <c r="D261" s="567" t="s">
        <v>1767</v>
      </c>
      <c r="E261" s="421"/>
      <c r="F261" s="422">
        <v>75.389160000000004</v>
      </c>
      <c r="G261" s="421"/>
      <c r="H261" s="839"/>
      <c r="I261" s="497"/>
    </row>
    <row r="262" spans="1:9" ht="9.9499999999999993" customHeight="1" x14ac:dyDescent="0.2">
      <c r="A262" s="417"/>
      <c r="B262" s="418"/>
      <c r="C262" s="419"/>
      <c r="D262" s="567" t="s">
        <v>1768</v>
      </c>
      <c r="E262" s="421"/>
      <c r="F262" s="422">
        <v>-2.0699999999999998</v>
      </c>
      <c r="G262" s="421"/>
      <c r="H262" s="839"/>
      <c r="I262" s="497"/>
    </row>
    <row r="263" spans="1:9" ht="9.9499999999999993" customHeight="1" x14ac:dyDescent="0.2">
      <c r="A263" s="417"/>
      <c r="B263" s="418"/>
      <c r="C263" s="419"/>
      <c r="D263" s="567" t="s">
        <v>1769</v>
      </c>
      <c r="E263" s="421"/>
      <c r="F263" s="422">
        <v>-2.3182499999999999</v>
      </c>
      <c r="G263" s="421"/>
      <c r="H263" s="839"/>
      <c r="I263" s="497"/>
    </row>
    <row r="264" spans="1:9" ht="9.9499999999999993" customHeight="1" x14ac:dyDescent="0.2">
      <c r="A264" s="417"/>
      <c r="B264" s="418"/>
      <c r="C264" s="419"/>
      <c r="D264" s="567" t="s">
        <v>1770</v>
      </c>
      <c r="E264" s="421"/>
      <c r="F264" s="422">
        <v>-2.343</v>
      </c>
      <c r="G264" s="421"/>
      <c r="H264" s="839"/>
      <c r="I264" s="497"/>
    </row>
    <row r="265" spans="1:9" ht="9.9499999999999993" customHeight="1" x14ac:dyDescent="0.2">
      <c r="A265" s="417"/>
      <c r="B265" s="418"/>
      <c r="C265" s="419"/>
      <c r="D265" s="567" t="s">
        <v>1771</v>
      </c>
      <c r="E265" s="421"/>
      <c r="F265" s="422">
        <v>67.396000000000001</v>
      </c>
      <c r="G265" s="421"/>
      <c r="H265" s="839"/>
      <c r="I265" s="497"/>
    </row>
    <row r="266" spans="1:9" ht="9.9499999999999993" customHeight="1" x14ac:dyDescent="0.2">
      <c r="A266" s="417"/>
      <c r="B266" s="418"/>
      <c r="C266" s="419"/>
      <c r="D266" s="567" t="s">
        <v>1772</v>
      </c>
      <c r="E266" s="421"/>
      <c r="F266" s="422">
        <v>-3.08</v>
      </c>
      <c r="G266" s="421"/>
      <c r="H266" s="839"/>
      <c r="I266" s="497"/>
    </row>
    <row r="267" spans="1:9" ht="9.9499999999999993" customHeight="1" x14ac:dyDescent="0.2">
      <c r="A267" s="417"/>
      <c r="B267" s="418"/>
      <c r="C267" s="419"/>
      <c r="D267" s="567" t="s">
        <v>1773</v>
      </c>
      <c r="E267" s="421"/>
      <c r="F267" s="422">
        <v>-4.26</v>
      </c>
      <c r="G267" s="421"/>
      <c r="H267" s="839"/>
      <c r="I267" s="497"/>
    </row>
    <row r="268" spans="1:9" ht="9.9499999999999993" customHeight="1" x14ac:dyDescent="0.2">
      <c r="A268" s="417"/>
      <c r="B268" s="418"/>
      <c r="C268" s="419"/>
      <c r="D268" s="567" t="s">
        <v>1774</v>
      </c>
      <c r="E268" s="421"/>
      <c r="F268" s="422">
        <v>-1.8180000000000001</v>
      </c>
      <c r="G268" s="421"/>
      <c r="H268" s="839"/>
      <c r="I268" s="497"/>
    </row>
    <row r="269" spans="1:9" ht="9.9499999999999993" customHeight="1" x14ac:dyDescent="0.2">
      <c r="A269" s="417"/>
      <c r="B269" s="418"/>
      <c r="C269" s="419"/>
      <c r="D269" s="567" t="s">
        <v>1775</v>
      </c>
      <c r="E269" s="421"/>
      <c r="F269" s="422">
        <v>-2.0007999999999999</v>
      </c>
      <c r="G269" s="421"/>
      <c r="H269" s="839"/>
      <c r="I269" s="497"/>
    </row>
    <row r="270" spans="1:9" ht="9.9499999999999993" customHeight="1" x14ac:dyDescent="0.2">
      <c r="A270" s="417"/>
      <c r="B270" s="418"/>
      <c r="C270" s="419"/>
      <c r="D270" s="567" t="s">
        <v>1776</v>
      </c>
      <c r="E270" s="421"/>
      <c r="F270" s="422">
        <v>-2.0171999999999999</v>
      </c>
      <c r="G270" s="421"/>
      <c r="H270" s="839"/>
      <c r="I270" s="497"/>
    </row>
    <row r="271" spans="1:9" ht="9.9499999999999993" customHeight="1" x14ac:dyDescent="0.2">
      <c r="A271" s="417"/>
      <c r="B271" s="418"/>
      <c r="C271" s="419"/>
      <c r="D271" s="567" t="s">
        <v>1777</v>
      </c>
      <c r="E271" s="421"/>
      <c r="F271" s="422">
        <v>81.654399999999995</v>
      </c>
      <c r="G271" s="421"/>
      <c r="H271" s="839"/>
      <c r="I271" s="497"/>
    </row>
    <row r="272" spans="1:9" ht="9.9499999999999993" customHeight="1" x14ac:dyDescent="0.2">
      <c r="A272" s="417"/>
      <c r="B272" s="418"/>
      <c r="C272" s="419"/>
      <c r="D272" s="567" t="s">
        <v>1773</v>
      </c>
      <c r="E272" s="421"/>
      <c r="F272" s="422">
        <v>-4.26</v>
      </c>
      <c r="G272" s="421"/>
      <c r="H272" s="839"/>
      <c r="I272" s="497"/>
    </row>
    <row r="273" spans="1:9" ht="9.9499999999999993" customHeight="1" x14ac:dyDescent="0.2">
      <c r="A273" s="417"/>
      <c r="B273" s="418"/>
      <c r="C273" s="419"/>
      <c r="D273" s="567" t="s">
        <v>1778</v>
      </c>
      <c r="E273" s="421"/>
      <c r="F273" s="422">
        <v>2.7231000000000001</v>
      </c>
      <c r="G273" s="421"/>
      <c r="H273" s="839"/>
      <c r="I273" s="497"/>
    </row>
    <row r="274" spans="1:9" ht="9.9499999999999993" customHeight="1" x14ac:dyDescent="0.2">
      <c r="A274" s="417"/>
      <c r="B274" s="418"/>
      <c r="C274" s="419"/>
      <c r="D274" s="567" t="s">
        <v>1774</v>
      </c>
      <c r="E274" s="421"/>
      <c r="F274" s="422">
        <v>-1.8180000000000001</v>
      </c>
      <c r="G274" s="421"/>
      <c r="H274" s="839"/>
      <c r="I274" s="497"/>
    </row>
    <row r="275" spans="1:9" ht="9.9499999999999993" customHeight="1" x14ac:dyDescent="0.2">
      <c r="A275" s="417"/>
      <c r="B275" s="418"/>
      <c r="C275" s="419"/>
      <c r="D275" s="567" t="s">
        <v>1779</v>
      </c>
      <c r="E275" s="421"/>
      <c r="F275" s="422">
        <v>-3.9687999999999999</v>
      </c>
      <c r="G275" s="421"/>
      <c r="H275" s="839"/>
      <c r="I275" s="497"/>
    </row>
    <row r="276" spans="1:9" ht="9.9499999999999993" customHeight="1" x14ac:dyDescent="0.2">
      <c r="A276" s="417"/>
      <c r="B276" s="418"/>
      <c r="C276" s="419"/>
      <c r="D276" s="567" t="s">
        <v>1780</v>
      </c>
      <c r="E276" s="421"/>
      <c r="F276" s="422">
        <v>-2.0253999999999999</v>
      </c>
      <c r="G276" s="421"/>
      <c r="H276" s="839"/>
      <c r="I276" s="497"/>
    </row>
    <row r="277" spans="1:9" ht="9.9499999999999993" customHeight="1" x14ac:dyDescent="0.2">
      <c r="A277" s="417"/>
      <c r="B277" s="418"/>
      <c r="C277" s="419"/>
      <c r="D277" s="567" t="s">
        <v>1781</v>
      </c>
      <c r="E277" s="421"/>
      <c r="F277" s="422">
        <v>61.832000000000001</v>
      </c>
      <c r="G277" s="421"/>
      <c r="H277" s="839"/>
      <c r="I277" s="497"/>
    </row>
    <row r="278" spans="1:9" ht="9.9499999999999993" customHeight="1" x14ac:dyDescent="0.2">
      <c r="A278" s="417"/>
      <c r="B278" s="418"/>
      <c r="C278" s="419"/>
      <c r="D278" s="567" t="s">
        <v>1782</v>
      </c>
      <c r="E278" s="421"/>
      <c r="F278" s="422">
        <v>-4.1399999999999997</v>
      </c>
      <c r="G278" s="421"/>
      <c r="H278" s="839"/>
      <c r="I278" s="497"/>
    </row>
    <row r="279" spans="1:9" ht="9.9499999999999993" customHeight="1" x14ac:dyDescent="0.2">
      <c r="A279" s="417"/>
      <c r="B279" s="418"/>
      <c r="C279" s="419"/>
      <c r="D279" s="567" t="s">
        <v>1783</v>
      </c>
      <c r="E279" s="421"/>
      <c r="F279" s="422">
        <v>-4.0599999999999996</v>
      </c>
      <c r="G279" s="421"/>
      <c r="H279" s="839"/>
      <c r="I279" s="497"/>
    </row>
    <row r="280" spans="1:9" ht="9.9499999999999993" customHeight="1" x14ac:dyDescent="0.2">
      <c r="A280" s="417"/>
      <c r="B280" s="418"/>
      <c r="C280" s="419"/>
      <c r="D280" s="567" t="s">
        <v>1784</v>
      </c>
      <c r="E280" s="421"/>
      <c r="F280" s="422">
        <v>7.6071999999999997</v>
      </c>
      <c r="G280" s="421"/>
      <c r="H280" s="839"/>
      <c r="I280" s="497"/>
    </row>
    <row r="281" spans="1:9" ht="9.9499999999999993" customHeight="1" x14ac:dyDescent="0.2">
      <c r="A281" s="417"/>
      <c r="B281" s="418"/>
      <c r="C281" s="419"/>
      <c r="D281" s="567" t="s">
        <v>1785</v>
      </c>
      <c r="E281" s="421"/>
      <c r="F281" s="422">
        <v>2.9087999999999998</v>
      </c>
      <c r="G281" s="421"/>
      <c r="H281" s="839"/>
      <c r="I281" s="497"/>
    </row>
    <row r="282" spans="1:9" ht="9.9499999999999993" customHeight="1" x14ac:dyDescent="0.2">
      <c r="A282" s="417"/>
      <c r="B282" s="418"/>
      <c r="C282" s="419"/>
      <c r="D282" s="567" t="s">
        <v>1786</v>
      </c>
      <c r="E282" s="421"/>
      <c r="F282" s="422">
        <v>-2.0828000000000002</v>
      </c>
      <c r="G282" s="421"/>
      <c r="H282" s="839"/>
      <c r="I282" s="497"/>
    </row>
    <row r="283" spans="1:9" ht="9.9499999999999993" customHeight="1" x14ac:dyDescent="0.2">
      <c r="A283" s="417"/>
      <c r="B283" s="418"/>
      <c r="C283" s="419"/>
      <c r="D283" s="567" t="s">
        <v>1787</v>
      </c>
      <c r="E283" s="421"/>
      <c r="F283" s="422">
        <v>-2.0335999999999999</v>
      </c>
      <c r="G283" s="421"/>
      <c r="H283" s="839"/>
      <c r="I283" s="497"/>
    </row>
    <row r="284" spans="1:9" ht="9.9499999999999993" customHeight="1" x14ac:dyDescent="0.2">
      <c r="A284" s="417"/>
      <c r="B284" s="418"/>
      <c r="C284" s="419"/>
      <c r="D284" s="567" t="s">
        <v>1788</v>
      </c>
      <c r="E284" s="421"/>
      <c r="F284" s="422">
        <v>41.76</v>
      </c>
      <c r="G284" s="421"/>
      <c r="H284" s="839"/>
      <c r="I284" s="497"/>
    </row>
    <row r="285" spans="1:9" ht="9.9499999999999993" customHeight="1" x14ac:dyDescent="0.2">
      <c r="A285" s="417"/>
      <c r="B285" s="418"/>
      <c r="C285" s="419"/>
      <c r="D285" s="567" t="s">
        <v>1783</v>
      </c>
      <c r="E285" s="421"/>
      <c r="F285" s="422">
        <v>-4.0599999999999996</v>
      </c>
      <c r="G285" s="421"/>
      <c r="H285" s="839"/>
      <c r="I285" s="497"/>
    </row>
    <row r="286" spans="1:9" ht="9.9499999999999993" customHeight="1" x14ac:dyDescent="0.2">
      <c r="A286" s="417"/>
      <c r="B286" s="418"/>
      <c r="C286" s="419"/>
      <c r="D286" s="567" t="s">
        <v>1776</v>
      </c>
      <c r="E286" s="421"/>
      <c r="F286" s="422">
        <v>-2.0171999999999999</v>
      </c>
      <c r="G286" s="421"/>
      <c r="H286" s="839"/>
      <c r="I286" s="497"/>
    </row>
    <row r="287" spans="1:9" ht="9.9499999999999993" customHeight="1" x14ac:dyDescent="0.2">
      <c r="A287" s="417"/>
      <c r="B287" s="418"/>
      <c r="C287" s="419"/>
      <c r="D287" s="567" t="s">
        <v>1775</v>
      </c>
      <c r="E287" s="421"/>
      <c r="F287" s="422">
        <v>-2.0007999999999999</v>
      </c>
      <c r="G287" s="421"/>
      <c r="H287" s="839"/>
      <c r="I287" s="497"/>
    </row>
    <row r="288" spans="1:9" ht="9.9499999999999993" customHeight="1" x14ac:dyDescent="0.2">
      <c r="A288" s="417"/>
      <c r="B288" s="418"/>
      <c r="C288" s="419"/>
      <c r="D288" s="567" t="s">
        <v>1789</v>
      </c>
      <c r="E288" s="421"/>
      <c r="F288" s="422">
        <v>107.88</v>
      </c>
      <c r="G288" s="421"/>
      <c r="H288" s="839"/>
      <c r="I288" s="497"/>
    </row>
    <row r="289" spans="1:9" ht="9.9499999999999993" customHeight="1" x14ac:dyDescent="0.2">
      <c r="A289" s="417"/>
      <c r="B289" s="418"/>
      <c r="C289" s="419"/>
      <c r="D289" s="567" t="s">
        <v>1782</v>
      </c>
      <c r="E289" s="421"/>
      <c r="F289" s="422">
        <v>-4.1399999999999997</v>
      </c>
      <c r="G289" s="421"/>
      <c r="H289" s="839"/>
      <c r="I289" s="497"/>
    </row>
    <row r="290" spans="1:9" ht="9.9499999999999993" customHeight="1" x14ac:dyDescent="0.2">
      <c r="A290" s="417"/>
      <c r="B290" s="418"/>
      <c r="C290" s="419"/>
      <c r="D290" s="567" t="s">
        <v>1790</v>
      </c>
      <c r="E290" s="421"/>
      <c r="F290" s="422">
        <v>7.1959999999999997</v>
      </c>
      <c r="G290" s="421"/>
      <c r="H290" s="839"/>
      <c r="I290" s="497"/>
    </row>
    <row r="291" spans="1:9" ht="9.9499999999999993" customHeight="1" x14ac:dyDescent="0.2">
      <c r="A291" s="417"/>
      <c r="B291" s="418"/>
      <c r="C291" s="419"/>
      <c r="D291" s="567" t="s">
        <v>1791</v>
      </c>
      <c r="E291" s="421"/>
      <c r="F291" s="422">
        <v>-1.5760000000000001</v>
      </c>
      <c r="G291" s="421"/>
      <c r="H291" s="839"/>
      <c r="I291" s="497"/>
    </row>
    <row r="292" spans="1:9" ht="9.9499999999999993" customHeight="1" x14ac:dyDescent="0.2">
      <c r="A292" s="417"/>
      <c r="B292" s="418"/>
      <c r="C292" s="419"/>
      <c r="D292" s="567" t="s">
        <v>1792</v>
      </c>
      <c r="E292" s="421"/>
      <c r="F292" s="422">
        <v>-4.0671999999999997</v>
      </c>
      <c r="G292" s="421"/>
      <c r="H292" s="839"/>
      <c r="I292" s="497"/>
    </row>
    <row r="293" spans="1:9" ht="9.9499999999999993" customHeight="1" x14ac:dyDescent="0.2">
      <c r="A293" s="417"/>
      <c r="B293" s="418"/>
      <c r="C293" s="419"/>
      <c r="D293" s="567" t="s">
        <v>1793</v>
      </c>
      <c r="E293" s="421"/>
      <c r="F293" s="422">
        <v>-4.1327999999999996</v>
      </c>
      <c r="G293" s="421"/>
      <c r="H293" s="839"/>
      <c r="I293" s="497"/>
    </row>
    <row r="294" spans="1:9" ht="9.9499999999999993" customHeight="1" x14ac:dyDescent="0.2">
      <c r="A294" s="417"/>
      <c r="B294" s="418"/>
      <c r="C294" s="419"/>
      <c r="D294" s="567" t="s">
        <v>1775</v>
      </c>
      <c r="E294" s="421"/>
      <c r="F294" s="422">
        <v>-2.0007999999999999</v>
      </c>
      <c r="G294" s="421"/>
      <c r="H294" s="839"/>
      <c r="I294" s="497"/>
    </row>
    <row r="295" spans="1:9" ht="9.9499999999999993" customHeight="1" x14ac:dyDescent="0.2">
      <c r="A295" s="417"/>
      <c r="B295" s="418"/>
      <c r="C295" s="419"/>
      <c r="D295" s="567" t="s">
        <v>1794</v>
      </c>
      <c r="E295" s="421"/>
      <c r="F295" s="422">
        <v>82.309600000000003</v>
      </c>
      <c r="G295" s="421"/>
      <c r="H295" s="839"/>
      <c r="I295" s="497"/>
    </row>
    <row r="296" spans="1:9" ht="9.9499999999999993" customHeight="1" x14ac:dyDescent="0.2">
      <c r="A296" s="417"/>
      <c r="B296" s="418"/>
      <c r="C296" s="419"/>
      <c r="D296" s="567" t="s">
        <v>1768</v>
      </c>
      <c r="E296" s="421"/>
      <c r="F296" s="422">
        <v>-2.0699999999999998</v>
      </c>
      <c r="G296" s="421"/>
      <c r="H296" s="839"/>
      <c r="I296" s="497"/>
    </row>
    <row r="297" spans="1:9" ht="9.9499999999999993" customHeight="1" x14ac:dyDescent="0.2">
      <c r="A297" s="417"/>
      <c r="B297" s="418"/>
      <c r="C297" s="419"/>
      <c r="D297" s="567" t="s">
        <v>1795</v>
      </c>
      <c r="E297" s="421"/>
      <c r="F297" s="422">
        <v>-2.0295000000000001</v>
      </c>
      <c r="G297" s="421"/>
      <c r="H297" s="839"/>
      <c r="I297" s="497"/>
    </row>
    <row r="298" spans="1:9" ht="9.9499999999999993" customHeight="1" x14ac:dyDescent="0.2">
      <c r="A298" s="417"/>
      <c r="B298" s="418"/>
      <c r="C298" s="419"/>
      <c r="D298" s="567" t="s">
        <v>1796</v>
      </c>
      <c r="E298" s="421"/>
      <c r="F298" s="422">
        <v>-2.0954999999999999</v>
      </c>
      <c r="G298" s="421"/>
      <c r="H298" s="839"/>
      <c r="I298" s="497"/>
    </row>
    <row r="299" spans="1:9" ht="9.9499999999999993" customHeight="1" x14ac:dyDescent="0.2">
      <c r="A299" s="417"/>
      <c r="B299" s="418"/>
      <c r="C299" s="419"/>
      <c r="D299" s="567" t="s">
        <v>1797</v>
      </c>
      <c r="E299" s="421"/>
      <c r="F299" s="422">
        <v>-4.125</v>
      </c>
      <c r="G299" s="421"/>
      <c r="H299" s="839"/>
      <c r="I299" s="497"/>
    </row>
    <row r="300" spans="1:9" ht="9.9499999999999993" customHeight="1" x14ac:dyDescent="0.2">
      <c r="A300" s="417"/>
      <c r="B300" s="418"/>
      <c r="C300" s="419"/>
      <c r="D300" s="567" t="s">
        <v>1798</v>
      </c>
      <c r="E300" s="421"/>
      <c r="F300" s="422">
        <v>96.711780000000005</v>
      </c>
      <c r="G300" s="421"/>
      <c r="H300" s="839"/>
      <c r="I300" s="497"/>
    </row>
    <row r="301" spans="1:9" ht="9.9499999999999993" customHeight="1" x14ac:dyDescent="0.2">
      <c r="A301" s="417"/>
      <c r="B301" s="418"/>
      <c r="C301" s="419"/>
      <c r="D301" s="567" t="s">
        <v>1768</v>
      </c>
      <c r="E301" s="421"/>
      <c r="F301" s="422">
        <v>-2.0699999999999998</v>
      </c>
      <c r="G301" s="421"/>
      <c r="H301" s="839"/>
      <c r="I301" s="497"/>
    </row>
    <row r="302" spans="1:9" ht="9.9499999999999993" customHeight="1" x14ac:dyDescent="0.2">
      <c r="A302" s="417"/>
      <c r="B302" s="418"/>
      <c r="C302" s="419"/>
      <c r="D302" s="567" t="s">
        <v>1799</v>
      </c>
      <c r="E302" s="421"/>
      <c r="F302" s="422">
        <v>-4.0259999999999998</v>
      </c>
      <c r="G302" s="421"/>
      <c r="H302" s="839"/>
      <c r="I302" s="497"/>
    </row>
    <row r="303" spans="1:9" ht="9.9499999999999993" customHeight="1" x14ac:dyDescent="0.2">
      <c r="A303" s="417"/>
      <c r="B303" s="418"/>
      <c r="C303" s="419"/>
      <c r="D303" s="567" t="s">
        <v>1795</v>
      </c>
      <c r="E303" s="421"/>
      <c r="F303" s="422">
        <v>-2.0295000000000001</v>
      </c>
      <c r="G303" s="421"/>
      <c r="H303" s="839"/>
      <c r="I303" s="497"/>
    </row>
    <row r="304" spans="1:9" ht="9.9499999999999993" customHeight="1" x14ac:dyDescent="0.2">
      <c r="A304" s="417"/>
      <c r="B304" s="418"/>
      <c r="C304" s="419"/>
      <c r="D304" s="567" t="s">
        <v>1800</v>
      </c>
      <c r="E304" s="421"/>
      <c r="F304" s="422">
        <v>-2.0790000000000002</v>
      </c>
      <c r="G304" s="421"/>
      <c r="H304" s="839"/>
      <c r="I304" s="497"/>
    </row>
    <row r="305" spans="1:9" ht="9.9499999999999993" customHeight="1" x14ac:dyDescent="0.2">
      <c r="A305" s="417"/>
      <c r="B305" s="418"/>
      <c r="C305" s="419"/>
      <c r="D305" s="567" t="s">
        <v>1801</v>
      </c>
      <c r="E305" s="421"/>
      <c r="F305" s="422">
        <v>113.9712</v>
      </c>
      <c r="G305" s="421"/>
      <c r="H305" s="839"/>
      <c r="I305" s="497"/>
    </row>
    <row r="306" spans="1:9" ht="9.9499999999999993" customHeight="1" x14ac:dyDescent="0.2">
      <c r="A306" s="417"/>
      <c r="B306" s="418"/>
      <c r="C306" s="419"/>
      <c r="D306" s="567" t="s">
        <v>1768</v>
      </c>
      <c r="E306" s="421"/>
      <c r="F306" s="422">
        <v>-2.0699999999999998</v>
      </c>
      <c r="G306" s="421"/>
      <c r="H306" s="839"/>
      <c r="I306" s="497"/>
    </row>
    <row r="307" spans="1:9" ht="9.9499999999999993" customHeight="1" x14ac:dyDescent="0.2">
      <c r="A307" s="417"/>
      <c r="B307" s="418"/>
      <c r="C307" s="419"/>
      <c r="D307" s="567" t="s">
        <v>1802</v>
      </c>
      <c r="E307" s="421"/>
      <c r="F307" s="422">
        <v>-1.5127999999999999</v>
      </c>
      <c r="G307" s="421"/>
      <c r="H307" s="839"/>
      <c r="I307" s="497"/>
    </row>
    <row r="308" spans="1:9" ht="9.9499999999999993" customHeight="1" x14ac:dyDescent="0.2">
      <c r="A308" s="417"/>
      <c r="B308" s="418"/>
      <c r="C308" s="419"/>
      <c r="D308" s="567" t="s">
        <v>1803</v>
      </c>
      <c r="E308" s="421"/>
      <c r="F308" s="422">
        <v>-1.4867600000000001</v>
      </c>
      <c r="G308" s="421"/>
      <c r="H308" s="839"/>
      <c r="I308" s="497"/>
    </row>
    <row r="309" spans="1:9" ht="9.9499999999999993" customHeight="1" x14ac:dyDescent="0.2">
      <c r="A309" s="417"/>
      <c r="B309" s="418"/>
      <c r="C309" s="419"/>
      <c r="D309" s="567" t="s">
        <v>1804</v>
      </c>
      <c r="E309" s="421"/>
      <c r="F309" s="422">
        <v>-3.0007999999999999</v>
      </c>
      <c r="G309" s="421"/>
      <c r="H309" s="839"/>
      <c r="I309" s="497"/>
    </row>
    <row r="310" spans="1:9" ht="9.9499999999999993" customHeight="1" x14ac:dyDescent="0.2">
      <c r="A310" s="417"/>
      <c r="B310" s="418"/>
      <c r="C310" s="419"/>
      <c r="D310" s="567" t="s">
        <v>1805</v>
      </c>
      <c r="E310" s="421"/>
      <c r="F310" s="422">
        <v>-1.5251999999999999</v>
      </c>
      <c r="G310" s="421"/>
      <c r="H310" s="839"/>
      <c r="I310" s="497"/>
    </row>
    <row r="311" spans="1:9" ht="9.9499999999999993" customHeight="1" x14ac:dyDescent="0.2">
      <c r="A311" s="417"/>
      <c r="B311" s="418"/>
      <c r="C311" s="419"/>
      <c r="D311" s="567" t="s">
        <v>1806</v>
      </c>
      <c r="E311" s="421"/>
      <c r="F311" s="422">
        <v>96.671999999999997</v>
      </c>
      <c r="G311" s="421"/>
      <c r="H311" s="839"/>
      <c r="I311" s="497"/>
    </row>
    <row r="312" spans="1:9" ht="9.9499999999999993" customHeight="1" x14ac:dyDescent="0.2">
      <c r="A312" s="417"/>
      <c r="B312" s="418"/>
      <c r="C312" s="419"/>
      <c r="D312" s="567" t="s">
        <v>1807</v>
      </c>
      <c r="E312" s="421"/>
      <c r="F312" s="422">
        <v>-4.0882500000000004</v>
      </c>
      <c r="G312" s="421"/>
      <c r="H312" s="839"/>
      <c r="I312" s="497"/>
    </row>
    <row r="313" spans="1:9" ht="9.9499999999999993" customHeight="1" x14ac:dyDescent="0.2">
      <c r="A313" s="417"/>
      <c r="B313" s="418"/>
      <c r="C313" s="419"/>
      <c r="D313" s="567" t="s">
        <v>1768</v>
      </c>
      <c r="E313" s="421"/>
      <c r="F313" s="422">
        <v>-2.0699999999999998</v>
      </c>
      <c r="G313" s="421"/>
      <c r="H313" s="839"/>
      <c r="I313" s="497"/>
    </row>
    <row r="314" spans="1:9" ht="9.9499999999999993" customHeight="1" x14ac:dyDescent="0.2">
      <c r="A314" s="417"/>
      <c r="B314" s="418"/>
      <c r="C314" s="419"/>
      <c r="D314" s="567" t="s">
        <v>1808</v>
      </c>
      <c r="E314" s="421"/>
      <c r="F314" s="422">
        <v>-3.0752000000000002</v>
      </c>
      <c r="G314" s="421"/>
      <c r="H314" s="839"/>
      <c r="I314" s="497"/>
    </row>
    <row r="315" spans="1:9" ht="9.9499999999999993" customHeight="1" x14ac:dyDescent="0.2">
      <c r="A315" s="417"/>
      <c r="B315" s="418"/>
      <c r="C315" s="419"/>
      <c r="D315" s="567" t="s">
        <v>1802</v>
      </c>
      <c r="E315" s="421"/>
      <c r="F315" s="422">
        <v>-1.5127999999999999</v>
      </c>
      <c r="G315" s="421"/>
      <c r="H315" s="839"/>
      <c r="I315" s="497"/>
    </row>
    <row r="316" spans="1:9" ht="9.9499999999999993" customHeight="1" x14ac:dyDescent="0.2">
      <c r="A316" s="417"/>
      <c r="B316" s="418"/>
      <c r="C316" s="419"/>
      <c r="D316" s="567" t="s">
        <v>1809</v>
      </c>
      <c r="E316" s="421"/>
      <c r="F316" s="422">
        <v>-1.5004</v>
      </c>
      <c r="G316" s="421"/>
      <c r="H316" s="839"/>
      <c r="I316" s="497"/>
    </row>
    <row r="317" spans="1:9" ht="9.9499999999999993" customHeight="1" x14ac:dyDescent="0.2">
      <c r="A317" s="417"/>
      <c r="B317" s="418"/>
      <c r="C317" s="419"/>
      <c r="D317" s="567" t="s">
        <v>1810</v>
      </c>
      <c r="E317" s="421"/>
      <c r="F317" s="422">
        <v>74.781999999999996</v>
      </c>
      <c r="G317" s="421"/>
      <c r="H317" s="839"/>
      <c r="I317" s="497"/>
    </row>
    <row r="318" spans="1:9" ht="9.9499999999999993" customHeight="1" x14ac:dyDescent="0.2">
      <c r="A318" s="417"/>
      <c r="B318" s="418"/>
      <c r="C318" s="419"/>
      <c r="D318" s="567" t="s">
        <v>1768</v>
      </c>
      <c r="E318" s="421"/>
      <c r="F318" s="422">
        <v>-2.0699999999999998</v>
      </c>
      <c r="G318" s="421"/>
      <c r="H318" s="839"/>
      <c r="I318" s="497"/>
    </row>
    <row r="319" spans="1:9" ht="9.9499999999999993" customHeight="1" x14ac:dyDescent="0.2">
      <c r="A319" s="417"/>
      <c r="B319" s="418"/>
      <c r="C319" s="419"/>
      <c r="D319" s="567" t="s">
        <v>415</v>
      </c>
      <c r="E319" s="421"/>
      <c r="F319" s="422">
        <v>-2.02</v>
      </c>
      <c r="G319" s="421"/>
      <c r="H319" s="839"/>
      <c r="I319" s="497"/>
    </row>
    <row r="320" spans="1:9" ht="9.9499999999999993" customHeight="1" x14ac:dyDescent="0.2">
      <c r="A320" s="417"/>
      <c r="B320" s="418"/>
      <c r="C320" s="419"/>
      <c r="D320" s="567" t="s">
        <v>1811</v>
      </c>
      <c r="E320" s="421"/>
      <c r="F320" s="422">
        <v>-1.3898999999999999</v>
      </c>
      <c r="G320" s="421"/>
      <c r="H320" s="839"/>
      <c r="I320" s="497"/>
    </row>
    <row r="321" spans="1:9" ht="9.9499999999999993" customHeight="1" x14ac:dyDescent="0.2">
      <c r="A321" s="417"/>
      <c r="B321" s="418"/>
      <c r="C321" s="419"/>
      <c r="D321" s="567" t="s">
        <v>1812</v>
      </c>
      <c r="E321" s="421"/>
      <c r="F321" s="422">
        <v>-1.8724000000000001</v>
      </c>
      <c r="G321" s="421"/>
      <c r="H321" s="839"/>
      <c r="I321" s="497"/>
    </row>
    <row r="322" spans="1:9" ht="9.9499999999999993" customHeight="1" x14ac:dyDescent="0.2">
      <c r="A322" s="417"/>
      <c r="B322" s="418"/>
      <c r="C322" s="419"/>
      <c r="D322" s="567" t="s">
        <v>1813</v>
      </c>
      <c r="E322" s="421"/>
      <c r="F322" s="422">
        <v>-1.9177</v>
      </c>
      <c r="G322" s="421"/>
      <c r="H322" s="839"/>
      <c r="I322" s="497"/>
    </row>
    <row r="323" spans="1:9" ht="9.9499999999999993" customHeight="1" x14ac:dyDescent="0.2">
      <c r="A323" s="417"/>
      <c r="B323" s="418"/>
      <c r="C323" s="419"/>
      <c r="D323" s="567" t="s">
        <v>1814</v>
      </c>
      <c r="E323" s="421"/>
      <c r="F323" s="422">
        <v>31.944800000000001</v>
      </c>
      <c r="G323" s="421"/>
      <c r="H323" s="839"/>
      <c r="I323" s="497"/>
    </row>
    <row r="324" spans="1:9" ht="9.9499999999999993" customHeight="1" x14ac:dyDescent="0.2">
      <c r="A324" s="417"/>
      <c r="B324" s="418"/>
      <c r="C324" s="419"/>
      <c r="D324" s="567" t="s">
        <v>1791</v>
      </c>
      <c r="E324" s="421"/>
      <c r="F324" s="422">
        <v>-1.5760000000000001</v>
      </c>
      <c r="G324" s="421"/>
      <c r="H324" s="839"/>
      <c r="I324" s="497"/>
    </row>
    <row r="325" spans="1:9" ht="9.9499999999999993" customHeight="1" x14ac:dyDescent="0.2">
      <c r="A325" s="417"/>
      <c r="B325" s="418"/>
      <c r="C325" s="419"/>
      <c r="D325" s="567" t="s">
        <v>1815</v>
      </c>
      <c r="E325" s="421"/>
      <c r="F325" s="422">
        <v>32.892499999999998</v>
      </c>
      <c r="G325" s="421"/>
      <c r="H325" s="839"/>
      <c r="I325" s="497"/>
    </row>
    <row r="326" spans="1:9" ht="9.9499999999999993" customHeight="1" x14ac:dyDescent="0.2">
      <c r="A326" s="417"/>
      <c r="B326" s="418"/>
      <c r="C326" s="419"/>
      <c r="D326" s="567" t="s">
        <v>1791</v>
      </c>
      <c r="E326" s="421"/>
      <c r="F326" s="422">
        <v>-1.5760000000000001</v>
      </c>
      <c r="G326" s="421"/>
      <c r="H326" s="839"/>
      <c r="I326" s="497"/>
    </row>
    <row r="327" spans="1:9" ht="9.9499999999999993" customHeight="1" x14ac:dyDescent="0.2">
      <c r="A327" s="417"/>
      <c r="B327" s="418"/>
      <c r="C327" s="419"/>
      <c r="D327" s="567" t="s">
        <v>1774</v>
      </c>
      <c r="E327" s="421"/>
      <c r="F327" s="422">
        <v>-1.8180000000000001</v>
      </c>
      <c r="G327" s="421"/>
      <c r="H327" s="839"/>
      <c r="I327" s="497"/>
    </row>
    <row r="328" spans="1:9" ht="9.9499999999999993" customHeight="1" x14ac:dyDescent="0.2">
      <c r="A328" s="417"/>
      <c r="B328" s="418"/>
      <c r="C328" s="419"/>
      <c r="D328" s="567" t="s">
        <v>1816</v>
      </c>
      <c r="E328" s="421"/>
      <c r="F328" s="422">
        <v>-5.7525000000000004</v>
      </c>
      <c r="G328" s="421"/>
      <c r="H328" s="839"/>
      <c r="I328" s="497"/>
    </row>
    <row r="329" spans="1:9" ht="9.9499999999999993" customHeight="1" x14ac:dyDescent="0.2">
      <c r="A329" s="417"/>
      <c r="B329" s="418"/>
      <c r="C329" s="419"/>
      <c r="D329" s="567" t="s">
        <v>1817</v>
      </c>
      <c r="E329" s="421"/>
      <c r="F329" s="422">
        <v>-0.84475</v>
      </c>
      <c r="G329" s="421"/>
      <c r="H329" s="839"/>
      <c r="I329" s="497"/>
    </row>
    <row r="330" spans="1:9" ht="9.9499999999999993" customHeight="1" x14ac:dyDescent="0.2">
      <c r="A330" s="417"/>
      <c r="B330" s="418"/>
      <c r="C330" s="419"/>
      <c r="D330" s="567" t="s">
        <v>1818</v>
      </c>
      <c r="E330" s="421"/>
      <c r="F330" s="422">
        <v>-0.90674999999999994</v>
      </c>
      <c r="G330" s="421"/>
      <c r="H330" s="839"/>
      <c r="I330" s="497"/>
    </row>
    <row r="331" spans="1:9" ht="9.9499999999999993" customHeight="1" x14ac:dyDescent="0.2">
      <c r="A331" s="417"/>
      <c r="B331" s="418"/>
      <c r="C331" s="419"/>
      <c r="D331" s="567" t="s">
        <v>1819</v>
      </c>
      <c r="E331" s="421"/>
      <c r="F331" s="422">
        <v>14.7</v>
      </c>
      <c r="G331" s="421"/>
      <c r="H331" s="839"/>
      <c r="I331" s="497"/>
    </row>
    <row r="332" spans="1:9" ht="9.9499999999999993" customHeight="1" x14ac:dyDescent="0.2">
      <c r="A332" s="417"/>
      <c r="B332" s="418"/>
      <c r="C332" s="419"/>
      <c r="D332" s="567" t="s">
        <v>1820</v>
      </c>
      <c r="E332" s="421"/>
      <c r="F332" s="422">
        <v>3.4278</v>
      </c>
      <c r="G332" s="421"/>
      <c r="H332" s="839"/>
      <c r="I332" s="497"/>
    </row>
    <row r="333" spans="1:9" ht="9.9499999999999993" customHeight="1" x14ac:dyDescent="0.2">
      <c r="A333" s="417"/>
      <c r="B333" s="418"/>
      <c r="C333" s="419"/>
      <c r="D333" s="567" t="s">
        <v>1572</v>
      </c>
      <c r="E333" s="421"/>
      <c r="F333" s="422"/>
      <c r="G333" s="421"/>
      <c r="H333" s="839"/>
      <c r="I333" s="497"/>
    </row>
    <row r="334" spans="1:9" ht="9.9499999999999993" customHeight="1" x14ac:dyDescent="0.2">
      <c r="A334" s="417"/>
      <c r="B334" s="418"/>
      <c r="C334" s="419"/>
      <c r="D334" s="567" t="s">
        <v>1821</v>
      </c>
      <c r="E334" s="421"/>
      <c r="F334" s="422">
        <v>146.5608</v>
      </c>
      <c r="G334" s="421"/>
      <c r="H334" s="839"/>
      <c r="I334" s="497"/>
    </row>
    <row r="335" spans="1:9" ht="9.9499999999999993" customHeight="1" x14ac:dyDescent="0.2">
      <c r="A335" s="417"/>
      <c r="B335" s="418"/>
      <c r="C335" s="419"/>
      <c r="D335" s="567" t="s">
        <v>1822</v>
      </c>
      <c r="E335" s="421"/>
      <c r="F335" s="422">
        <v>-4.3</v>
      </c>
      <c r="G335" s="421"/>
      <c r="H335" s="839"/>
      <c r="I335" s="497"/>
    </row>
    <row r="336" spans="1:9" ht="9.9499999999999993" customHeight="1" x14ac:dyDescent="0.2">
      <c r="A336" s="417"/>
      <c r="B336" s="418"/>
      <c r="C336" s="419"/>
      <c r="D336" s="567" t="s">
        <v>1823</v>
      </c>
      <c r="E336" s="421"/>
      <c r="F336" s="422">
        <v>-6.42</v>
      </c>
      <c r="G336" s="421"/>
      <c r="H336" s="839"/>
      <c r="I336" s="497"/>
    </row>
    <row r="337" spans="1:9" ht="9.9499999999999993" customHeight="1" x14ac:dyDescent="0.2">
      <c r="A337" s="417"/>
      <c r="B337" s="418"/>
      <c r="C337" s="419"/>
      <c r="D337" s="567" t="s">
        <v>1824</v>
      </c>
      <c r="E337" s="421"/>
      <c r="F337" s="422">
        <v>-21.42</v>
      </c>
      <c r="G337" s="421"/>
      <c r="H337" s="839"/>
      <c r="I337" s="497"/>
    </row>
    <row r="338" spans="1:9" ht="9.9499999999999993" customHeight="1" x14ac:dyDescent="0.2">
      <c r="A338" s="417"/>
      <c r="B338" s="418"/>
      <c r="C338" s="419"/>
      <c r="D338" s="567" t="s">
        <v>1825</v>
      </c>
      <c r="E338" s="421"/>
      <c r="F338" s="422">
        <v>-5.3719999999999999</v>
      </c>
      <c r="G338" s="421"/>
      <c r="H338" s="839"/>
      <c r="I338" s="497"/>
    </row>
    <row r="339" spans="1:9" ht="9.9499999999999993" customHeight="1" x14ac:dyDescent="0.2">
      <c r="A339" s="417"/>
      <c r="B339" s="418"/>
      <c r="C339" s="419"/>
      <c r="D339" s="567" t="s">
        <v>1826</v>
      </c>
      <c r="E339" s="421"/>
      <c r="F339" s="422">
        <v>109.27200000000001</v>
      </c>
      <c r="G339" s="421"/>
      <c r="H339" s="839"/>
      <c r="I339" s="497"/>
    </row>
    <row r="340" spans="1:9" ht="9.9499999999999993" customHeight="1" x14ac:dyDescent="0.2">
      <c r="A340" s="417"/>
      <c r="B340" s="418"/>
      <c r="C340" s="419"/>
      <c r="D340" s="567" t="s">
        <v>1827</v>
      </c>
      <c r="E340" s="421"/>
      <c r="F340" s="422">
        <v>-2.15</v>
      </c>
      <c r="G340" s="421"/>
      <c r="H340" s="839"/>
      <c r="I340" s="497"/>
    </row>
    <row r="341" spans="1:9" ht="9.9499999999999993" customHeight="1" x14ac:dyDescent="0.2">
      <c r="A341" s="417"/>
      <c r="B341" s="418"/>
      <c r="C341" s="419"/>
      <c r="D341" s="567" t="s">
        <v>1828</v>
      </c>
      <c r="E341" s="421"/>
      <c r="F341" s="422">
        <v>-12.006399999999999</v>
      </c>
      <c r="G341" s="421"/>
      <c r="H341" s="839"/>
      <c r="I341" s="497"/>
    </row>
    <row r="342" spans="1:9" ht="9.9499999999999993" customHeight="1" x14ac:dyDescent="0.2">
      <c r="A342" s="417"/>
      <c r="B342" s="418"/>
      <c r="C342" s="419"/>
      <c r="D342" s="567" t="s">
        <v>1829</v>
      </c>
      <c r="E342" s="421"/>
      <c r="F342" s="422">
        <v>-6.9080000000000004</v>
      </c>
      <c r="G342" s="421"/>
      <c r="H342" s="839"/>
      <c r="I342" s="497"/>
    </row>
    <row r="343" spans="1:9" ht="9.9499999999999993" customHeight="1" x14ac:dyDescent="0.2">
      <c r="A343" s="417"/>
      <c r="B343" s="418"/>
      <c r="C343" s="419"/>
      <c r="D343" s="567" t="s">
        <v>1830</v>
      </c>
      <c r="E343" s="421"/>
      <c r="F343" s="422">
        <v>79.020899999999997</v>
      </c>
      <c r="G343" s="421"/>
      <c r="H343" s="839"/>
      <c r="I343" s="497"/>
    </row>
    <row r="344" spans="1:9" ht="9.9499999999999993" customHeight="1" x14ac:dyDescent="0.2">
      <c r="A344" s="417"/>
      <c r="B344" s="418"/>
      <c r="C344" s="419"/>
      <c r="D344" s="567" t="s">
        <v>1827</v>
      </c>
      <c r="E344" s="421"/>
      <c r="F344" s="422">
        <v>-2.15</v>
      </c>
      <c r="G344" s="421"/>
      <c r="H344" s="839"/>
      <c r="I344" s="497"/>
    </row>
    <row r="345" spans="1:9" ht="9.9499999999999993" customHeight="1" x14ac:dyDescent="0.2">
      <c r="A345" s="417"/>
      <c r="B345" s="418"/>
      <c r="C345" s="419"/>
      <c r="D345" s="567" t="s">
        <v>1831</v>
      </c>
      <c r="E345" s="421"/>
      <c r="F345" s="422">
        <v>-15.276</v>
      </c>
      <c r="G345" s="421"/>
      <c r="H345" s="839"/>
      <c r="I345" s="497"/>
    </row>
    <row r="346" spans="1:9" ht="9.9499999999999993" customHeight="1" x14ac:dyDescent="0.2">
      <c r="A346" s="417"/>
      <c r="B346" s="418"/>
      <c r="C346" s="419"/>
      <c r="D346" s="567" t="s">
        <v>1832</v>
      </c>
      <c r="E346" s="421"/>
      <c r="F346" s="422">
        <v>-5.6276999999999999</v>
      </c>
      <c r="G346" s="421"/>
      <c r="H346" s="839"/>
      <c r="I346" s="497"/>
    </row>
    <row r="347" spans="1:9" ht="9.9499999999999993" customHeight="1" x14ac:dyDescent="0.2">
      <c r="A347" s="417"/>
      <c r="B347" s="418"/>
      <c r="C347" s="419"/>
      <c r="D347" s="567" t="s">
        <v>1833</v>
      </c>
      <c r="E347" s="421"/>
      <c r="F347" s="422">
        <v>53.319299999999998</v>
      </c>
      <c r="G347" s="421"/>
      <c r="H347" s="839"/>
      <c r="I347" s="497"/>
    </row>
    <row r="348" spans="1:9" ht="9.9499999999999993" customHeight="1" x14ac:dyDescent="0.2">
      <c r="A348" s="417"/>
      <c r="B348" s="418"/>
      <c r="C348" s="419"/>
      <c r="D348" s="567" t="s">
        <v>1834</v>
      </c>
      <c r="E348" s="421"/>
      <c r="F348" s="422">
        <v>-5.2122000000000002</v>
      </c>
      <c r="G348" s="421"/>
      <c r="H348" s="839"/>
      <c r="I348" s="497"/>
    </row>
    <row r="349" spans="1:9" ht="9.9499999999999993" customHeight="1" x14ac:dyDescent="0.2">
      <c r="A349" s="417"/>
      <c r="B349" s="418"/>
      <c r="C349" s="419"/>
      <c r="D349" s="567" t="s">
        <v>1835</v>
      </c>
      <c r="E349" s="421"/>
      <c r="F349" s="422">
        <v>-6.8906999999999998</v>
      </c>
      <c r="G349" s="421"/>
      <c r="H349" s="839"/>
      <c r="I349" s="497"/>
    </row>
    <row r="350" spans="1:9" ht="9.9499999999999993" customHeight="1" x14ac:dyDescent="0.2">
      <c r="A350" s="417"/>
      <c r="B350" s="418"/>
      <c r="C350" s="419"/>
      <c r="D350" s="567" t="s">
        <v>1836</v>
      </c>
      <c r="E350" s="421"/>
      <c r="F350" s="422">
        <v>64.384799999999998</v>
      </c>
      <c r="G350" s="421"/>
      <c r="H350" s="839"/>
      <c r="I350" s="497"/>
    </row>
    <row r="351" spans="1:9" ht="9.9499999999999993" customHeight="1" x14ac:dyDescent="0.2">
      <c r="A351" s="417"/>
      <c r="B351" s="418"/>
      <c r="C351" s="419"/>
      <c r="D351" s="567" t="s">
        <v>1837</v>
      </c>
      <c r="E351" s="421"/>
      <c r="F351" s="422">
        <v>-7.6463999999999999</v>
      </c>
      <c r="G351" s="421"/>
      <c r="H351" s="839"/>
      <c r="I351" s="497"/>
    </row>
    <row r="352" spans="1:9" ht="9.9499999999999993" customHeight="1" x14ac:dyDescent="0.2">
      <c r="A352" s="417"/>
      <c r="B352" s="418"/>
      <c r="C352" s="419"/>
      <c r="D352" s="567" t="s">
        <v>1598</v>
      </c>
      <c r="E352" s="421"/>
      <c r="F352" s="422"/>
      <c r="G352" s="421"/>
      <c r="H352" s="839"/>
      <c r="I352" s="497"/>
    </row>
    <row r="353" spans="1:9" ht="9.9499999999999993" customHeight="1" x14ac:dyDescent="0.2">
      <c r="A353" s="417"/>
      <c r="B353" s="418"/>
      <c r="C353" s="419"/>
      <c r="D353" s="567" t="s">
        <v>1838</v>
      </c>
      <c r="E353" s="421"/>
      <c r="F353" s="422">
        <v>73.12388</v>
      </c>
      <c r="G353" s="421"/>
      <c r="H353" s="839"/>
      <c r="I353" s="497"/>
    </row>
    <row r="354" spans="1:9" ht="9.9499999999999993" customHeight="1" x14ac:dyDescent="0.2">
      <c r="A354" s="417"/>
      <c r="B354" s="418"/>
      <c r="C354" s="419"/>
      <c r="D354" s="567" t="s">
        <v>1839</v>
      </c>
      <c r="E354" s="421"/>
      <c r="F354" s="422">
        <v>-10.368</v>
      </c>
      <c r="G354" s="421"/>
      <c r="H354" s="839"/>
      <c r="I354" s="497"/>
    </row>
    <row r="355" spans="1:9" ht="9.9499999999999993" customHeight="1" x14ac:dyDescent="0.2">
      <c r="A355" s="417"/>
      <c r="B355" s="418"/>
      <c r="C355" s="419"/>
      <c r="D355" s="567" t="s">
        <v>1574</v>
      </c>
      <c r="E355" s="421"/>
      <c r="F355" s="422"/>
      <c r="G355" s="421"/>
      <c r="H355" s="839"/>
      <c r="I355" s="497"/>
    </row>
    <row r="356" spans="1:9" ht="9.9499999999999993" customHeight="1" x14ac:dyDescent="0.2">
      <c r="A356" s="417"/>
      <c r="B356" s="418"/>
      <c r="C356" s="419"/>
      <c r="D356" s="567" t="s">
        <v>1840</v>
      </c>
      <c r="E356" s="421"/>
      <c r="F356" s="422">
        <v>70.589759999999998</v>
      </c>
      <c r="G356" s="421"/>
      <c r="H356" s="839"/>
      <c r="I356" s="497"/>
    </row>
    <row r="357" spans="1:9" ht="9.9499999999999993" customHeight="1" x14ac:dyDescent="0.2">
      <c r="A357" s="417"/>
      <c r="B357" s="418"/>
      <c r="C357" s="419"/>
      <c r="D357" s="567" t="s">
        <v>1841</v>
      </c>
      <c r="E357" s="421"/>
      <c r="F357" s="422">
        <v>-12.24</v>
      </c>
      <c r="G357" s="421"/>
      <c r="H357" s="839"/>
      <c r="I357" s="497"/>
    </row>
    <row r="358" spans="1:9" ht="9.9499999999999993" customHeight="1" x14ac:dyDescent="0.2">
      <c r="A358" s="417"/>
      <c r="B358" s="418"/>
      <c r="C358" s="419"/>
      <c r="D358" s="567" t="s">
        <v>1842</v>
      </c>
      <c r="E358" s="421"/>
      <c r="F358" s="422">
        <v>68.421599999999998</v>
      </c>
      <c r="G358" s="421"/>
      <c r="H358" s="839"/>
      <c r="I358" s="497"/>
    </row>
    <row r="359" spans="1:9" ht="9.9499999999999993" customHeight="1" x14ac:dyDescent="0.2">
      <c r="A359" s="417"/>
      <c r="B359" s="418"/>
      <c r="C359" s="419"/>
      <c r="D359" s="567" t="s">
        <v>1843</v>
      </c>
      <c r="E359" s="421"/>
      <c r="F359" s="422">
        <v>-9.2460000000000004</v>
      </c>
      <c r="G359" s="421"/>
      <c r="H359" s="839"/>
      <c r="I359" s="497"/>
    </row>
    <row r="360" spans="1:9" ht="9.9499999999999993" customHeight="1" x14ac:dyDescent="0.2">
      <c r="A360" s="417"/>
      <c r="B360" s="418"/>
      <c r="C360" s="419"/>
      <c r="D360" s="567" t="s">
        <v>1844</v>
      </c>
      <c r="E360" s="421"/>
      <c r="F360" s="422">
        <v>71.1648</v>
      </c>
      <c r="G360" s="421"/>
      <c r="H360" s="839"/>
      <c r="I360" s="497"/>
    </row>
    <row r="361" spans="1:9" ht="9.9499999999999993" customHeight="1" x14ac:dyDescent="0.2">
      <c r="A361" s="417"/>
      <c r="B361" s="418"/>
      <c r="C361" s="419"/>
      <c r="D361" s="567" t="s">
        <v>1845</v>
      </c>
      <c r="E361" s="421"/>
      <c r="F361" s="422">
        <v>-6.1639999999999997</v>
      </c>
      <c r="G361" s="421"/>
      <c r="H361" s="839"/>
      <c r="I361" s="497"/>
    </row>
    <row r="362" spans="1:9" ht="9.9499999999999993" customHeight="1" x14ac:dyDescent="0.2">
      <c r="A362" s="417"/>
      <c r="B362" s="418"/>
      <c r="C362" s="419"/>
      <c r="D362" s="567" t="s">
        <v>1827</v>
      </c>
      <c r="E362" s="421"/>
      <c r="F362" s="422">
        <v>-2.15</v>
      </c>
      <c r="G362" s="421"/>
      <c r="H362" s="839"/>
      <c r="I362" s="497"/>
    </row>
    <row r="363" spans="1:9" ht="9.9499999999999993" customHeight="1" x14ac:dyDescent="0.2">
      <c r="A363" s="417"/>
      <c r="B363" s="418"/>
      <c r="C363" s="419"/>
      <c r="D363" s="567" t="s">
        <v>1846</v>
      </c>
      <c r="E363" s="421"/>
      <c r="F363" s="422">
        <v>63.247500000000002</v>
      </c>
      <c r="G363" s="421"/>
      <c r="H363" s="839"/>
      <c r="I363" s="497"/>
    </row>
    <row r="364" spans="1:9" ht="9.9499999999999993" customHeight="1" x14ac:dyDescent="0.2">
      <c r="A364" s="417"/>
      <c r="B364" s="418"/>
      <c r="C364" s="419"/>
      <c r="D364" s="567" t="s">
        <v>1847</v>
      </c>
      <c r="E364" s="421"/>
      <c r="F364" s="422">
        <v>-2.3650000000000002</v>
      </c>
      <c r="G364" s="421"/>
      <c r="H364" s="839"/>
      <c r="I364" s="497"/>
    </row>
    <row r="365" spans="1:9" ht="9.9499999999999993" customHeight="1" x14ac:dyDescent="0.2">
      <c r="A365" s="417"/>
      <c r="B365" s="418"/>
      <c r="C365" s="419"/>
      <c r="D365" s="567" t="s">
        <v>1848</v>
      </c>
      <c r="E365" s="421"/>
      <c r="F365" s="422">
        <v>-2.5724</v>
      </c>
      <c r="G365" s="421"/>
      <c r="H365" s="839"/>
      <c r="I365" s="497"/>
    </row>
    <row r="366" spans="1:9" ht="9.9499999999999993" customHeight="1" x14ac:dyDescent="0.2">
      <c r="A366" s="417"/>
      <c r="B366" s="418"/>
      <c r="C366" s="419"/>
      <c r="D366" s="567" t="s">
        <v>1849</v>
      </c>
      <c r="E366" s="421"/>
      <c r="F366" s="422">
        <v>113.96322000000001</v>
      </c>
      <c r="G366" s="421"/>
      <c r="H366" s="839"/>
      <c r="I366" s="497"/>
    </row>
    <row r="367" spans="1:9" ht="9.9499999999999993" customHeight="1" x14ac:dyDescent="0.2">
      <c r="A367" s="417"/>
      <c r="B367" s="418"/>
      <c r="C367" s="419"/>
      <c r="D367" s="567" t="s">
        <v>1850</v>
      </c>
      <c r="E367" s="421"/>
      <c r="F367" s="422">
        <v>-21.105</v>
      </c>
      <c r="G367" s="421"/>
      <c r="H367" s="839"/>
      <c r="I367" s="497"/>
    </row>
    <row r="368" spans="1:9" ht="9.9499999999999993" customHeight="1" x14ac:dyDescent="0.2">
      <c r="A368" s="417"/>
      <c r="B368" s="418"/>
      <c r="C368" s="419"/>
      <c r="D368" s="567" t="s">
        <v>1851</v>
      </c>
      <c r="E368" s="421"/>
      <c r="F368" s="422">
        <v>84.671300000000002</v>
      </c>
      <c r="G368" s="421"/>
      <c r="H368" s="839"/>
      <c r="I368" s="497"/>
    </row>
    <row r="369" spans="1:9" ht="9.9499999999999993" customHeight="1" x14ac:dyDescent="0.2">
      <c r="A369" s="417"/>
      <c r="B369" s="418"/>
      <c r="C369" s="419"/>
      <c r="D369" s="567" t="s">
        <v>1852</v>
      </c>
      <c r="E369" s="421"/>
      <c r="F369" s="422">
        <v>-12.862</v>
      </c>
      <c r="G369" s="421"/>
      <c r="H369" s="839"/>
      <c r="I369" s="497"/>
    </row>
    <row r="370" spans="1:9" ht="9.9499999999999993" customHeight="1" x14ac:dyDescent="0.2">
      <c r="A370" s="417"/>
      <c r="B370" s="418"/>
      <c r="C370" s="419"/>
      <c r="D370" s="567" t="s">
        <v>1853</v>
      </c>
      <c r="E370" s="421"/>
      <c r="F370" s="422">
        <v>55.187620000000003</v>
      </c>
      <c r="G370" s="421"/>
      <c r="H370" s="839"/>
      <c r="I370" s="497"/>
    </row>
    <row r="371" spans="1:9" ht="9.9499999999999993" customHeight="1" x14ac:dyDescent="0.2">
      <c r="A371" s="417"/>
      <c r="B371" s="418"/>
      <c r="C371" s="419"/>
      <c r="D371" s="567" t="s">
        <v>1854</v>
      </c>
      <c r="E371" s="421"/>
      <c r="F371" s="422">
        <v>-7.7759999999999998</v>
      </c>
      <c r="G371" s="421"/>
      <c r="H371" s="839"/>
      <c r="I371" s="497"/>
    </row>
    <row r="372" spans="1:9" ht="9.9499999999999993" customHeight="1" x14ac:dyDescent="0.2">
      <c r="A372" s="417"/>
      <c r="B372" s="418"/>
      <c r="C372" s="419"/>
      <c r="D372" s="567" t="s">
        <v>1855</v>
      </c>
      <c r="E372" s="421"/>
      <c r="F372" s="422">
        <v>63.851260000000003</v>
      </c>
      <c r="G372" s="421"/>
      <c r="H372" s="839"/>
      <c r="I372" s="497"/>
    </row>
    <row r="373" spans="1:9" ht="9.9499999999999993" customHeight="1" x14ac:dyDescent="0.2">
      <c r="A373" s="417"/>
      <c r="B373" s="418"/>
      <c r="C373" s="419"/>
      <c r="D373" s="567" t="s">
        <v>1856</v>
      </c>
      <c r="E373" s="421"/>
      <c r="F373" s="422">
        <v>-10.464</v>
      </c>
      <c r="G373" s="421"/>
      <c r="H373" s="839"/>
      <c r="I373" s="497"/>
    </row>
    <row r="374" spans="1:9" ht="9.9499999999999993" customHeight="1" x14ac:dyDescent="0.2">
      <c r="A374" s="417"/>
      <c r="B374" s="418"/>
      <c r="C374" s="419"/>
      <c r="D374" s="567" t="s">
        <v>1579</v>
      </c>
      <c r="E374" s="421"/>
      <c r="F374" s="422"/>
      <c r="G374" s="421"/>
      <c r="H374" s="839"/>
      <c r="I374" s="497"/>
    </row>
    <row r="375" spans="1:9" ht="9.9499999999999993" customHeight="1" x14ac:dyDescent="0.2">
      <c r="A375" s="417"/>
      <c r="B375" s="418"/>
      <c r="C375" s="419"/>
      <c r="D375" s="567" t="s">
        <v>1857</v>
      </c>
      <c r="E375" s="421"/>
      <c r="F375" s="422">
        <v>47.615760000000002</v>
      </c>
      <c r="G375" s="421"/>
      <c r="H375" s="839"/>
      <c r="I375" s="497"/>
    </row>
    <row r="376" spans="1:9" ht="9.9499999999999993" customHeight="1" x14ac:dyDescent="0.2">
      <c r="A376" s="417"/>
      <c r="B376" s="418"/>
      <c r="C376" s="419"/>
      <c r="D376" s="567" t="s">
        <v>1858</v>
      </c>
      <c r="E376" s="421"/>
      <c r="F376" s="422">
        <v>-4.3423999999999996</v>
      </c>
      <c r="G376" s="421"/>
      <c r="H376" s="839"/>
      <c r="I376" s="497"/>
    </row>
    <row r="377" spans="1:9" ht="9.9499999999999993" customHeight="1" x14ac:dyDescent="0.2">
      <c r="A377" s="417"/>
      <c r="B377" s="418"/>
      <c r="C377" s="419"/>
      <c r="D377" s="567" t="s">
        <v>1859</v>
      </c>
      <c r="E377" s="421"/>
      <c r="F377" s="422">
        <v>71.280019999999993</v>
      </c>
      <c r="G377" s="421"/>
      <c r="H377" s="839"/>
      <c r="I377" s="497"/>
    </row>
    <row r="378" spans="1:9" ht="9.9499999999999993" customHeight="1" x14ac:dyDescent="0.2">
      <c r="A378" s="417"/>
      <c r="B378" s="418"/>
      <c r="C378" s="419"/>
      <c r="D378" s="567" t="s">
        <v>1860</v>
      </c>
      <c r="E378" s="421"/>
      <c r="F378" s="422">
        <v>-11.0075</v>
      </c>
      <c r="G378" s="421"/>
      <c r="H378" s="839"/>
      <c r="I378" s="497"/>
    </row>
    <row r="379" spans="1:9" ht="9.9499999999999993" customHeight="1" x14ac:dyDescent="0.2">
      <c r="A379" s="417"/>
      <c r="B379" s="418"/>
      <c r="C379" s="419"/>
      <c r="D379" s="567" t="s">
        <v>1861</v>
      </c>
      <c r="E379" s="421"/>
      <c r="F379" s="422">
        <v>52.978439999999999</v>
      </c>
      <c r="G379" s="421"/>
      <c r="H379" s="839"/>
      <c r="I379" s="497"/>
    </row>
    <row r="380" spans="1:9" ht="9.9499999999999993" customHeight="1" x14ac:dyDescent="0.2">
      <c r="A380" s="417"/>
      <c r="B380" s="418"/>
      <c r="C380" s="419"/>
      <c r="D380" s="567" t="s">
        <v>1862</v>
      </c>
      <c r="E380" s="421"/>
      <c r="F380" s="422">
        <v>-5.3064</v>
      </c>
      <c r="G380" s="421"/>
      <c r="H380" s="839"/>
      <c r="I380" s="497"/>
    </row>
    <row r="381" spans="1:9" ht="9.9499999999999993" customHeight="1" x14ac:dyDescent="0.2">
      <c r="A381" s="417"/>
      <c r="B381" s="418"/>
      <c r="C381" s="419"/>
      <c r="D381" s="567" t="s">
        <v>1863</v>
      </c>
      <c r="E381" s="421"/>
      <c r="F381" s="422">
        <v>48.872</v>
      </c>
      <c r="G381" s="421"/>
      <c r="H381" s="839"/>
      <c r="I381" s="497"/>
    </row>
    <row r="382" spans="1:9" ht="9.9499999999999993" customHeight="1" x14ac:dyDescent="0.2">
      <c r="A382" s="417"/>
      <c r="B382" s="418"/>
      <c r="C382" s="419"/>
      <c r="D382" s="567" t="s">
        <v>1864</v>
      </c>
      <c r="E382" s="421"/>
      <c r="F382" s="422">
        <v>-6.5843999999999996</v>
      </c>
      <c r="G382" s="421"/>
      <c r="H382" s="839"/>
      <c r="I382" s="497"/>
    </row>
    <row r="383" spans="1:9" ht="9.9499999999999993" customHeight="1" x14ac:dyDescent="0.2">
      <c r="A383" s="417"/>
      <c r="B383" s="418"/>
      <c r="C383" s="419"/>
      <c r="D383" s="567" t="s">
        <v>1865</v>
      </c>
      <c r="E383" s="421"/>
      <c r="F383" s="422">
        <v>64.56</v>
      </c>
      <c r="G383" s="421"/>
      <c r="H383" s="839"/>
      <c r="I383" s="497"/>
    </row>
    <row r="384" spans="1:9" ht="9.9499999999999993" customHeight="1" x14ac:dyDescent="0.2">
      <c r="A384" s="417"/>
      <c r="B384" s="418"/>
      <c r="C384" s="419"/>
      <c r="D384" s="567" t="s">
        <v>1866</v>
      </c>
      <c r="E384" s="421"/>
      <c r="F384" s="422">
        <v>-5.2401999999999997</v>
      </c>
      <c r="G384" s="421"/>
      <c r="H384" s="839"/>
      <c r="I384" s="497"/>
    </row>
    <row r="385" spans="1:9" ht="9.9499999999999993" customHeight="1" x14ac:dyDescent="0.2">
      <c r="A385" s="417"/>
      <c r="B385" s="418"/>
      <c r="C385" s="419"/>
      <c r="D385" s="567" t="s">
        <v>1827</v>
      </c>
      <c r="E385" s="421"/>
      <c r="F385" s="422">
        <v>-2.15</v>
      </c>
      <c r="G385" s="421"/>
      <c r="H385" s="839"/>
      <c r="I385" s="497"/>
    </row>
    <row r="386" spans="1:9" ht="9.9499999999999993" customHeight="1" x14ac:dyDescent="0.2">
      <c r="A386" s="417"/>
      <c r="B386" s="418"/>
      <c r="C386" s="419"/>
      <c r="D386" s="567" t="s">
        <v>1867</v>
      </c>
      <c r="E386" s="421"/>
      <c r="F386" s="422">
        <v>75.243979999999993</v>
      </c>
      <c r="G386" s="421"/>
      <c r="H386" s="839"/>
      <c r="I386" s="497"/>
    </row>
    <row r="387" spans="1:9" ht="9.9499999999999993" customHeight="1" x14ac:dyDescent="0.2">
      <c r="A387" s="417"/>
      <c r="B387" s="418"/>
      <c r="C387" s="419"/>
      <c r="D387" s="567" t="s">
        <v>1868</v>
      </c>
      <c r="E387" s="421"/>
      <c r="F387" s="422">
        <v>-11.16</v>
      </c>
      <c r="G387" s="421"/>
      <c r="H387" s="839"/>
      <c r="I387" s="497"/>
    </row>
    <row r="388" spans="1:9" ht="9.9499999999999993" customHeight="1" x14ac:dyDescent="0.2">
      <c r="A388" s="417"/>
      <c r="B388" s="418"/>
      <c r="C388" s="419"/>
      <c r="D388" s="567" t="s">
        <v>1869</v>
      </c>
      <c r="E388" s="421"/>
      <c r="F388" s="422">
        <v>59.062640000000002</v>
      </c>
      <c r="G388" s="421"/>
      <c r="H388" s="839"/>
      <c r="I388" s="497"/>
    </row>
    <row r="389" spans="1:9" ht="9.9499999999999993" customHeight="1" x14ac:dyDescent="0.2">
      <c r="A389" s="417"/>
      <c r="B389" s="418"/>
      <c r="C389" s="419"/>
      <c r="D389" s="567" t="s">
        <v>1870</v>
      </c>
      <c r="E389" s="421"/>
      <c r="F389" s="422">
        <v>-6.5490000000000004</v>
      </c>
      <c r="G389" s="421"/>
      <c r="H389" s="839"/>
      <c r="I389" s="497"/>
    </row>
    <row r="390" spans="1:9" ht="9.9499999999999993" customHeight="1" x14ac:dyDescent="0.2">
      <c r="A390" s="417"/>
      <c r="B390" s="418"/>
      <c r="C390" s="419"/>
      <c r="D390" s="567" t="s">
        <v>1871</v>
      </c>
      <c r="E390" s="421"/>
      <c r="F390" s="422">
        <v>63.6</v>
      </c>
      <c r="G390" s="421"/>
      <c r="H390" s="839"/>
      <c r="I390" s="497"/>
    </row>
    <row r="391" spans="1:9" ht="9.9499999999999993" customHeight="1" x14ac:dyDescent="0.2">
      <c r="A391" s="417"/>
      <c r="B391" s="418"/>
      <c r="C391" s="419"/>
      <c r="D391" s="567" t="s">
        <v>1872</v>
      </c>
      <c r="E391" s="421"/>
      <c r="F391" s="422">
        <v>-10.398400000000001</v>
      </c>
      <c r="G391" s="421"/>
      <c r="H391" s="839"/>
      <c r="I391" s="497"/>
    </row>
    <row r="392" spans="1:9" ht="9.9499999999999993" customHeight="1" x14ac:dyDescent="0.2">
      <c r="A392" s="417"/>
      <c r="B392" s="418"/>
      <c r="C392" s="419"/>
      <c r="D392" s="567" t="s">
        <v>1873</v>
      </c>
      <c r="E392" s="421"/>
      <c r="F392" s="422">
        <v>56.4</v>
      </c>
      <c r="G392" s="421"/>
      <c r="H392" s="839"/>
      <c r="I392" s="497"/>
    </row>
    <row r="393" spans="1:9" ht="9.9499999999999993" customHeight="1" x14ac:dyDescent="0.2">
      <c r="A393" s="417"/>
      <c r="B393" s="418"/>
      <c r="C393" s="419"/>
      <c r="D393" s="567" t="s">
        <v>1874</v>
      </c>
      <c r="E393" s="421"/>
      <c r="F393" s="422">
        <v>-7.7586000000000004</v>
      </c>
      <c r="G393" s="421"/>
      <c r="H393" s="839"/>
      <c r="I393" s="497"/>
    </row>
    <row r="394" spans="1:9" ht="9.9499999999999993" customHeight="1" x14ac:dyDescent="0.2">
      <c r="A394" s="417"/>
      <c r="B394" s="418"/>
      <c r="C394" s="419"/>
      <c r="D394" s="567" t="s">
        <v>1875</v>
      </c>
      <c r="E394" s="421"/>
      <c r="F394" s="422">
        <v>105.10235</v>
      </c>
      <c r="G394" s="421"/>
      <c r="H394" s="839"/>
      <c r="I394" s="497"/>
    </row>
    <row r="395" spans="1:9" ht="9.9499999999999993" customHeight="1" x14ac:dyDescent="0.2">
      <c r="A395" s="417"/>
      <c r="B395" s="418"/>
      <c r="C395" s="419"/>
      <c r="D395" s="567" t="s">
        <v>1876</v>
      </c>
      <c r="E395" s="421"/>
      <c r="F395" s="422">
        <v>-23.758199999999999</v>
      </c>
      <c r="G395" s="421"/>
      <c r="H395" s="839"/>
      <c r="I395" s="497"/>
    </row>
    <row r="396" spans="1:9" ht="9.9499999999999993" customHeight="1" x14ac:dyDescent="0.2">
      <c r="A396" s="417"/>
      <c r="B396" s="418"/>
      <c r="C396" s="419"/>
      <c r="D396" s="567" t="s">
        <v>359</v>
      </c>
      <c r="E396" s="421"/>
      <c r="F396" s="422"/>
      <c r="G396" s="421"/>
      <c r="H396" s="839"/>
      <c r="I396" s="497"/>
    </row>
    <row r="397" spans="1:9" ht="9.9499999999999993" customHeight="1" x14ac:dyDescent="0.2">
      <c r="A397" s="417"/>
      <c r="B397" s="418"/>
      <c r="C397" s="419"/>
      <c r="D397" s="567" t="s">
        <v>1877</v>
      </c>
      <c r="E397" s="421"/>
      <c r="F397" s="422">
        <v>18.018000000000001</v>
      </c>
      <c r="G397" s="421"/>
      <c r="H397" s="839"/>
      <c r="I397" s="497"/>
    </row>
    <row r="398" spans="1:9" ht="9.9499999999999993" customHeight="1" x14ac:dyDescent="0.2">
      <c r="A398" s="417"/>
      <c r="B398" s="418"/>
      <c r="C398" s="419"/>
      <c r="D398" s="567" t="s">
        <v>1878</v>
      </c>
      <c r="E398" s="421"/>
      <c r="F398" s="422">
        <v>13.013999999999999</v>
      </c>
      <c r="G398" s="421"/>
      <c r="H398" s="839"/>
      <c r="I398" s="497"/>
    </row>
    <row r="399" spans="1:9" ht="9.9499999999999993" customHeight="1" x14ac:dyDescent="0.2">
      <c r="A399" s="417"/>
      <c r="B399" s="418"/>
      <c r="C399" s="419"/>
      <c r="D399" s="567" t="s">
        <v>1879</v>
      </c>
      <c r="E399" s="421"/>
      <c r="F399" s="422">
        <v>12.775499999999999</v>
      </c>
      <c r="G399" s="421"/>
      <c r="H399" s="839"/>
      <c r="I399" s="497"/>
    </row>
    <row r="400" spans="1:9" ht="9.9499999999999993" customHeight="1" x14ac:dyDescent="0.2">
      <c r="A400" s="417"/>
      <c r="B400" s="418"/>
      <c r="C400" s="419"/>
      <c r="D400" s="567" t="s">
        <v>1880</v>
      </c>
      <c r="E400" s="421"/>
      <c r="F400" s="422">
        <v>18.018000000000001</v>
      </c>
      <c r="G400" s="421"/>
      <c r="H400" s="839"/>
      <c r="I400" s="497"/>
    </row>
    <row r="401" spans="1:9" ht="9.9499999999999993" customHeight="1" x14ac:dyDescent="0.2">
      <c r="A401" s="417"/>
      <c r="B401" s="418"/>
      <c r="C401" s="419"/>
      <c r="D401" s="567" t="s">
        <v>1881</v>
      </c>
      <c r="E401" s="421"/>
      <c r="F401" s="422">
        <v>12.96</v>
      </c>
      <c r="G401" s="421"/>
      <c r="H401" s="839"/>
      <c r="I401" s="497"/>
    </row>
    <row r="402" spans="1:9" ht="9.9499999999999993" customHeight="1" x14ac:dyDescent="0.2">
      <c r="A402" s="417"/>
      <c r="B402" s="418"/>
      <c r="C402" s="419"/>
      <c r="D402" s="567" t="s">
        <v>1882</v>
      </c>
      <c r="E402" s="421"/>
      <c r="F402" s="422">
        <v>11.55</v>
      </c>
      <c r="G402" s="421"/>
      <c r="H402" s="839"/>
      <c r="I402" s="497"/>
    </row>
    <row r="403" spans="1:9" ht="9.9499999999999993" customHeight="1" x14ac:dyDescent="0.2">
      <c r="A403" s="417"/>
      <c r="B403" s="418"/>
      <c r="C403" s="419"/>
      <c r="D403" s="567" t="s">
        <v>1883</v>
      </c>
      <c r="E403" s="421"/>
      <c r="F403" s="422">
        <v>18.189599999999999</v>
      </c>
      <c r="G403" s="421"/>
      <c r="H403" s="839"/>
      <c r="I403" s="497"/>
    </row>
    <row r="404" spans="1:9" ht="9.9499999999999993" customHeight="1" x14ac:dyDescent="0.2">
      <c r="A404" s="417"/>
      <c r="B404" s="418"/>
      <c r="C404" s="419"/>
      <c r="D404" s="567" t="s">
        <v>1884</v>
      </c>
      <c r="E404" s="421"/>
      <c r="F404" s="422">
        <v>13.068</v>
      </c>
      <c r="G404" s="421"/>
      <c r="H404" s="839"/>
      <c r="I404" s="497"/>
    </row>
    <row r="405" spans="1:9" ht="9.9499999999999993" customHeight="1" x14ac:dyDescent="0.2">
      <c r="A405" s="417"/>
      <c r="B405" s="418"/>
      <c r="C405" s="419"/>
      <c r="D405" s="567" t="s">
        <v>1885</v>
      </c>
      <c r="E405" s="421"/>
      <c r="F405" s="422">
        <v>13.196999999999999</v>
      </c>
      <c r="G405" s="421"/>
      <c r="H405" s="839"/>
      <c r="I405" s="497"/>
    </row>
    <row r="406" spans="1:9" ht="9.9499999999999993" customHeight="1" x14ac:dyDescent="0.2">
      <c r="A406" s="417"/>
      <c r="B406" s="418"/>
      <c r="C406" s="419"/>
      <c r="D406" s="567" t="s">
        <v>1886</v>
      </c>
      <c r="E406" s="421"/>
      <c r="F406" s="422">
        <v>42.407400000000003</v>
      </c>
      <c r="G406" s="421"/>
      <c r="H406" s="839"/>
      <c r="I406" s="497"/>
    </row>
    <row r="407" spans="1:9" ht="9.9499999999999993" customHeight="1" x14ac:dyDescent="0.2">
      <c r="A407" s="417"/>
      <c r="B407" s="418"/>
      <c r="C407" s="419"/>
      <c r="D407" s="567" t="s">
        <v>1887</v>
      </c>
      <c r="E407" s="421"/>
      <c r="F407" s="422">
        <v>21.978400000000001</v>
      </c>
      <c r="G407" s="421"/>
      <c r="H407" s="839"/>
      <c r="I407" s="497"/>
    </row>
    <row r="408" spans="1:9" ht="9.9499999999999993" customHeight="1" x14ac:dyDescent="0.2">
      <c r="A408" s="417"/>
      <c r="B408" s="418"/>
      <c r="C408" s="419"/>
      <c r="D408" s="567" t="s">
        <v>1888</v>
      </c>
      <c r="E408" s="421"/>
      <c r="F408" s="422">
        <v>62.820900000000002</v>
      </c>
      <c r="G408" s="421"/>
      <c r="H408" s="839"/>
      <c r="I408" s="497"/>
    </row>
    <row r="409" spans="1:9" ht="9.9499999999999993" customHeight="1" x14ac:dyDescent="0.2">
      <c r="A409" s="417"/>
      <c r="B409" s="418"/>
      <c r="C409" s="419"/>
      <c r="D409" s="567" t="s">
        <v>1889</v>
      </c>
      <c r="E409" s="421"/>
      <c r="F409" s="422">
        <v>57.5989</v>
      </c>
      <c r="G409" s="421"/>
      <c r="H409" s="839"/>
      <c r="I409" s="497"/>
    </row>
    <row r="410" spans="1:9" ht="9.9499999999999993" customHeight="1" x14ac:dyDescent="0.2">
      <c r="A410" s="417"/>
      <c r="B410" s="418"/>
      <c r="C410" s="419"/>
      <c r="D410" s="567" t="s">
        <v>1890</v>
      </c>
      <c r="E410" s="421"/>
      <c r="F410" s="422">
        <v>64.23</v>
      </c>
      <c r="G410" s="421"/>
      <c r="H410" s="839"/>
      <c r="I410" s="497"/>
    </row>
    <row r="411" spans="1:9" ht="9.9499999999999993" customHeight="1" x14ac:dyDescent="0.2">
      <c r="A411" s="417"/>
      <c r="B411" s="418"/>
      <c r="C411" s="419"/>
      <c r="D411" s="567" t="s">
        <v>1891</v>
      </c>
      <c r="E411" s="421"/>
      <c r="F411" s="422">
        <v>-2.9289999999999998</v>
      </c>
      <c r="G411" s="421"/>
      <c r="H411" s="839"/>
      <c r="I411" s="497"/>
    </row>
    <row r="412" spans="1:9" ht="9.9499999999999993" customHeight="1" x14ac:dyDescent="0.2">
      <c r="A412" s="417"/>
      <c r="B412" s="418"/>
      <c r="C412" s="419"/>
      <c r="D412" s="567" t="s">
        <v>1892</v>
      </c>
      <c r="E412" s="421"/>
      <c r="F412" s="422">
        <v>17.331</v>
      </c>
      <c r="G412" s="421"/>
      <c r="H412" s="839"/>
      <c r="I412" s="497"/>
    </row>
    <row r="413" spans="1:9" ht="9.9499999999999993" customHeight="1" x14ac:dyDescent="0.2">
      <c r="A413" s="417"/>
      <c r="B413" s="418"/>
      <c r="C413" s="419"/>
      <c r="D413" s="567" t="s">
        <v>1893</v>
      </c>
      <c r="E413" s="421"/>
      <c r="F413" s="422">
        <v>10.95</v>
      </c>
      <c r="G413" s="421"/>
      <c r="H413" s="839"/>
      <c r="I413" s="497"/>
    </row>
    <row r="414" spans="1:9" ht="9.9499999999999993" customHeight="1" x14ac:dyDescent="0.2">
      <c r="A414" s="417"/>
      <c r="B414" s="418"/>
      <c r="C414" s="419"/>
      <c r="D414" s="567" t="s">
        <v>1894</v>
      </c>
      <c r="E414" s="421"/>
      <c r="F414" s="422">
        <v>15.06</v>
      </c>
      <c r="G414" s="421"/>
      <c r="H414" s="839"/>
      <c r="I414" s="497"/>
    </row>
    <row r="415" spans="1:9" ht="9.9499999999999993" customHeight="1" x14ac:dyDescent="0.2">
      <c r="A415" s="417"/>
      <c r="B415" s="418"/>
      <c r="C415" s="419"/>
      <c r="D415" s="567" t="s">
        <v>1895</v>
      </c>
      <c r="E415" s="421"/>
      <c r="F415" s="422">
        <v>17.222000000000001</v>
      </c>
      <c r="G415" s="421"/>
      <c r="H415" s="839"/>
      <c r="I415" s="497"/>
    </row>
    <row r="416" spans="1:9" ht="9.9499999999999993" customHeight="1" x14ac:dyDescent="0.2">
      <c r="A416" s="417"/>
      <c r="B416" s="418"/>
      <c r="C416" s="419"/>
      <c r="D416" s="567" t="s">
        <v>1896</v>
      </c>
      <c r="E416" s="421"/>
      <c r="F416" s="422">
        <v>10.9</v>
      </c>
      <c r="G416" s="421"/>
      <c r="H416" s="839"/>
      <c r="I416" s="497"/>
    </row>
    <row r="417" spans="1:9" ht="9.9499999999999993" customHeight="1" x14ac:dyDescent="0.2">
      <c r="A417" s="417"/>
      <c r="B417" s="418"/>
      <c r="C417" s="419"/>
      <c r="D417" s="567" t="s">
        <v>1897</v>
      </c>
      <c r="E417" s="421"/>
      <c r="F417" s="422">
        <v>8.3279999999999994</v>
      </c>
      <c r="G417" s="421"/>
      <c r="H417" s="839"/>
      <c r="I417" s="497"/>
    </row>
    <row r="418" spans="1:9" ht="9.9499999999999993" customHeight="1" x14ac:dyDescent="0.2">
      <c r="A418" s="417"/>
      <c r="B418" s="418"/>
      <c r="C418" s="419"/>
      <c r="D418" s="567" t="s">
        <v>1898</v>
      </c>
      <c r="E418" s="421"/>
      <c r="F418" s="422">
        <v>17.3855</v>
      </c>
      <c r="G418" s="421"/>
      <c r="H418" s="839"/>
      <c r="I418" s="497"/>
    </row>
    <row r="419" spans="1:9" ht="9.9499999999999993" customHeight="1" x14ac:dyDescent="0.2">
      <c r="A419" s="417"/>
      <c r="B419" s="418"/>
      <c r="C419" s="419"/>
      <c r="D419" s="567" t="s">
        <v>1899</v>
      </c>
      <c r="E419" s="421"/>
      <c r="F419" s="422">
        <v>11.074999999999999</v>
      </c>
      <c r="G419" s="421"/>
      <c r="H419" s="839"/>
      <c r="I419" s="497"/>
    </row>
    <row r="420" spans="1:9" ht="9.9499999999999993" customHeight="1" x14ac:dyDescent="0.2">
      <c r="A420" s="417"/>
      <c r="B420" s="418"/>
      <c r="C420" s="419"/>
      <c r="D420" s="567" t="s">
        <v>1900</v>
      </c>
      <c r="E420" s="421"/>
      <c r="F420" s="422">
        <v>14.446</v>
      </c>
      <c r="G420" s="421"/>
      <c r="H420" s="839"/>
      <c r="I420" s="497"/>
    </row>
    <row r="421" spans="1:9" ht="9.9499999999999993" customHeight="1" x14ac:dyDescent="0.2">
      <c r="A421" s="417"/>
      <c r="B421" s="418"/>
      <c r="C421" s="419"/>
      <c r="D421" s="567" t="s">
        <v>1901</v>
      </c>
      <c r="E421" s="421"/>
      <c r="F421" s="422">
        <v>29.925599999999999</v>
      </c>
      <c r="G421" s="421"/>
      <c r="H421" s="839"/>
      <c r="I421" s="497"/>
    </row>
    <row r="422" spans="1:9" ht="24.95" customHeight="1" x14ac:dyDescent="0.2">
      <c r="A422" s="278">
        <v>21</v>
      </c>
      <c r="B422" s="841"/>
      <c r="C422" s="842" t="s">
        <v>423</v>
      </c>
      <c r="D422" s="843" t="s">
        <v>424</v>
      </c>
      <c r="E422" s="844" t="s">
        <v>106</v>
      </c>
      <c r="F422" s="845">
        <v>184.3734</v>
      </c>
      <c r="G422" s="160"/>
      <c r="H422" s="846">
        <f>ROUND(F422*G422,2)</f>
        <v>0</v>
      </c>
      <c r="I422" s="847" t="s">
        <v>357</v>
      </c>
    </row>
    <row r="423" spans="1:9" ht="22.5" x14ac:dyDescent="0.2">
      <c r="A423" s="417"/>
      <c r="B423" s="418"/>
      <c r="C423" s="419"/>
      <c r="D423" s="567" t="s">
        <v>1902</v>
      </c>
      <c r="E423" s="421"/>
      <c r="F423" s="422"/>
      <c r="G423" s="421"/>
      <c r="H423" s="839"/>
      <c r="I423" s="497"/>
    </row>
    <row r="424" spans="1:9" x14ac:dyDescent="0.2">
      <c r="A424" s="417"/>
      <c r="B424" s="418"/>
      <c r="C424" s="419"/>
      <c r="D424" s="567" t="s">
        <v>1903</v>
      </c>
      <c r="E424" s="421"/>
      <c r="F424" s="422">
        <v>184.3734</v>
      </c>
      <c r="G424" s="421"/>
      <c r="H424" s="839"/>
      <c r="I424" s="497"/>
    </row>
    <row r="425" spans="1:9" ht="24.95" customHeight="1" x14ac:dyDescent="0.2">
      <c r="A425" s="278">
        <v>22</v>
      </c>
      <c r="B425" s="841"/>
      <c r="C425" s="842" t="s">
        <v>427</v>
      </c>
      <c r="D425" s="843" t="s">
        <v>1904</v>
      </c>
      <c r="E425" s="844" t="s">
        <v>106</v>
      </c>
      <c r="F425" s="845">
        <v>184.3734</v>
      </c>
      <c r="G425" s="160"/>
      <c r="H425" s="846">
        <f>ROUND(F425*G425,2)</f>
        <v>0</v>
      </c>
      <c r="I425" s="847" t="s">
        <v>357</v>
      </c>
    </row>
    <row r="426" spans="1:9" x14ac:dyDescent="0.2">
      <c r="A426" s="417"/>
      <c r="B426" s="418"/>
      <c r="C426" s="419"/>
      <c r="D426" s="567" t="s">
        <v>429</v>
      </c>
      <c r="E426" s="421"/>
      <c r="F426" s="422"/>
      <c r="G426" s="421"/>
      <c r="H426" s="839"/>
      <c r="I426" s="497"/>
    </row>
    <row r="427" spans="1:9" x14ac:dyDescent="0.2">
      <c r="A427" s="417"/>
      <c r="B427" s="418"/>
      <c r="C427" s="419"/>
      <c r="D427" s="567" t="s">
        <v>1905</v>
      </c>
      <c r="E427" s="421"/>
      <c r="F427" s="422">
        <v>1.4933000000000001</v>
      </c>
      <c r="G427" s="421"/>
      <c r="H427" s="839"/>
      <c r="I427" s="497"/>
    </row>
    <row r="428" spans="1:9" x14ac:dyDescent="0.2">
      <c r="A428" s="417"/>
      <c r="B428" s="418"/>
      <c r="C428" s="419"/>
      <c r="D428" s="567" t="s">
        <v>1906</v>
      </c>
      <c r="E428" s="421"/>
      <c r="F428" s="422">
        <v>176.42685</v>
      </c>
      <c r="G428" s="421"/>
      <c r="H428" s="839"/>
      <c r="I428" s="497"/>
    </row>
    <row r="429" spans="1:9" x14ac:dyDescent="0.2">
      <c r="A429" s="417"/>
      <c r="B429" s="418"/>
      <c r="C429" s="419"/>
      <c r="D429" s="567" t="s">
        <v>1907</v>
      </c>
      <c r="E429" s="421"/>
      <c r="F429" s="422">
        <v>6.4532499999999997</v>
      </c>
      <c r="G429" s="421"/>
      <c r="H429" s="839"/>
      <c r="I429" s="497"/>
    </row>
    <row r="430" spans="1:9" ht="24.95" customHeight="1" x14ac:dyDescent="0.2">
      <c r="A430" s="278">
        <v>23</v>
      </c>
      <c r="B430" s="841"/>
      <c r="C430" s="842" t="s">
        <v>432</v>
      </c>
      <c r="D430" s="843" t="s">
        <v>1908</v>
      </c>
      <c r="E430" s="844" t="s">
        <v>106</v>
      </c>
      <c r="F430" s="845">
        <v>19.975999999999999</v>
      </c>
      <c r="G430" s="160"/>
      <c r="H430" s="846">
        <f>ROUND(F430*G430,2)</f>
        <v>0</v>
      </c>
      <c r="I430" s="847" t="s">
        <v>357</v>
      </c>
    </row>
    <row r="431" spans="1:9" x14ac:dyDescent="0.2">
      <c r="A431" s="417"/>
      <c r="B431" s="418"/>
      <c r="C431" s="419"/>
      <c r="D431" s="567" t="s">
        <v>131</v>
      </c>
      <c r="E431" s="421"/>
      <c r="F431" s="422"/>
      <c r="G431" s="421"/>
      <c r="H431" s="839"/>
      <c r="I431" s="497"/>
    </row>
    <row r="432" spans="1:9" x14ac:dyDescent="0.2">
      <c r="A432" s="417"/>
      <c r="B432" s="418"/>
      <c r="C432" s="419"/>
      <c r="D432" s="567" t="s">
        <v>1909</v>
      </c>
      <c r="E432" s="421"/>
      <c r="F432" s="422">
        <v>23.128</v>
      </c>
      <c r="G432" s="421"/>
      <c r="H432" s="839"/>
      <c r="I432" s="497"/>
    </row>
    <row r="433" spans="1:9" x14ac:dyDescent="0.2">
      <c r="A433" s="417"/>
      <c r="B433" s="418"/>
      <c r="C433" s="419"/>
      <c r="D433" s="567" t="s">
        <v>1910</v>
      </c>
      <c r="E433" s="421"/>
      <c r="F433" s="422">
        <v>-2.758</v>
      </c>
      <c r="G433" s="421"/>
      <c r="H433" s="839"/>
      <c r="I433" s="497"/>
    </row>
    <row r="434" spans="1:9" x14ac:dyDescent="0.2">
      <c r="A434" s="417"/>
      <c r="B434" s="418"/>
      <c r="C434" s="419"/>
      <c r="D434" s="567" t="s">
        <v>1910</v>
      </c>
      <c r="E434" s="421"/>
      <c r="F434" s="422">
        <v>-2.758</v>
      </c>
      <c r="G434" s="421"/>
      <c r="H434" s="839"/>
      <c r="I434" s="497"/>
    </row>
    <row r="435" spans="1:9" x14ac:dyDescent="0.2">
      <c r="A435" s="417"/>
      <c r="B435" s="418"/>
      <c r="C435" s="419"/>
      <c r="D435" s="567" t="s">
        <v>1911</v>
      </c>
      <c r="E435" s="421"/>
      <c r="F435" s="422">
        <v>2.3639999999999999</v>
      </c>
      <c r="G435" s="421"/>
      <c r="H435" s="839"/>
      <c r="I435" s="497"/>
    </row>
    <row r="436" spans="1:9" s="46" customFormat="1" ht="24.95" customHeight="1" x14ac:dyDescent="0.25">
      <c r="A436" s="824"/>
      <c r="B436" s="825" t="s">
        <v>89</v>
      </c>
      <c r="C436" s="826" t="s">
        <v>50</v>
      </c>
      <c r="D436" s="826" t="s">
        <v>51</v>
      </c>
      <c r="E436" s="827"/>
      <c r="F436" s="828"/>
      <c r="G436" s="828"/>
      <c r="H436" s="829">
        <f>SUM(H437:H564)</f>
        <v>0</v>
      </c>
      <c r="I436" s="830"/>
    </row>
    <row r="437" spans="1:9" ht="24.95" customHeight="1" x14ac:dyDescent="0.2">
      <c r="A437" s="278">
        <v>24</v>
      </c>
      <c r="B437" s="841"/>
      <c r="C437" s="842" t="s">
        <v>439</v>
      </c>
      <c r="D437" s="843" t="s">
        <v>440</v>
      </c>
      <c r="E437" s="844" t="s">
        <v>142</v>
      </c>
      <c r="F437" s="845">
        <v>83.652240000000006</v>
      </c>
      <c r="G437" s="160"/>
      <c r="H437" s="846">
        <f>ROUND(F437*G437,2)</f>
        <v>0</v>
      </c>
      <c r="I437" s="847" t="s">
        <v>357</v>
      </c>
    </row>
    <row r="438" spans="1:9" x14ac:dyDescent="0.2">
      <c r="A438" s="417"/>
      <c r="B438" s="418"/>
      <c r="C438" s="419"/>
      <c r="D438" s="567" t="s">
        <v>441</v>
      </c>
      <c r="E438" s="421"/>
      <c r="F438" s="422"/>
      <c r="G438" s="421"/>
      <c r="H438" s="839"/>
      <c r="I438" s="497"/>
    </row>
    <row r="439" spans="1:9" x14ac:dyDescent="0.2">
      <c r="A439" s="417"/>
      <c r="B439" s="418"/>
      <c r="C439" s="419"/>
      <c r="D439" s="567" t="s">
        <v>1572</v>
      </c>
      <c r="E439" s="421"/>
      <c r="F439" s="422"/>
      <c r="G439" s="421"/>
      <c r="H439" s="839"/>
      <c r="I439" s="497"/>
    </row>
    <row r="440" spans="1:9" x14ac:dyDescent="0.2">
      <c r="A440" s="417"/>
      <c r="B440" s="418"/>
      <c r="C440" s="419"/>
      <c r="D440" s="567" t="s">
        <v>456</v>
      </c>
      <c r="E440" s="421"/>
      <c r="F440" s="422"/>
      <c r="G440" s="421"/>
      <c r="H440" s="839"/>
      <c r="I440" s="497"/>
    </row>
    <row r="441" spans="1:9" x14ac:dyDescent="0.2">
      <c r="A441" s="417"/>
      <c r="B441" s="418"/>
      <c r="C441" s="419"/>
      <c r="D441" s="567" t="s">
        <v>442</v>
      </c>
      <c r="E441" s="421"/>
      <c r="F441" s="422"/>
      <c r="G441" s="421"/>
      <c r="H441" s="839"/>
      <c r="I441" s="497"/>
    </row>
    <row r="442" spans="1:9" x14ac:dyDescent="0.2">
      <c r="A442" s="417"/>
      <c r="B442" s="418"/>
      <c r="C442" s="419"/>
      <c r="D442" s="567" t="s">
        <v>1912</v>
      </c>
      <c r="E442" s="421"/>
      <c r="F442" s="422">
        <v>96.4</v>
      </c>
      <c r="G442" s="421"/>
      <c r="H442" s="839"/>
      <c r="I442" s="497"/>
    </row>
    <row r="443" spans="1:9" x14ac:dyDescent="0.2">
      <c r="A443" s="417"/>
      <c r="B443" s="418"/>
      <c r="C443" s="419"/>
      <c r="D443" s="567" t="s">
        <v>1913</v>
      </c>
      <c r="E443" s="421"/>
      <c r="F443" s="422">
        <v>65.06</v>
      </c>
      <c r="G443" s="421"/>
      <c r="H443" s="839"/>
      <c r="I443" s="497"/>
    </row>
    <row r="444" spans="1:9" x14ac:dyDescent="0.2">
      <c r="A444" s="417"/>
      <c r="B444" s="418"/>
      <c r="C444" s="419"/>
      <c r="D444" s="567" t="s">
        <v>1914</v>
      </c>
      <c r="E444" s="421"/>
      <c r="F444" s="422">
        <v>69.900000000000006</v>
      </c>
      <c r="G444" s="421"/>
      <c r="H444" s="839"/>
      <c r="I444" s="497"/>
    </row>
    <row r="445" spans="1:9" x14ac:dyDescent="0.2">
      <c r="A445" s="417"/>
      <c r="B445" s="418"/>
      <c r="C445" s="419"/>
      <c r="D445" s="567" t="s">
        <v>1915</v>
      </c>
      <c r="E445" s="421"/>
      <c r="F445" s="422">
        <v>27.64</v>
      </c>
      <c r="G445" s="421"/>
      <c r="H445" s="839"/>
      <c r="I445" s="497"/>
    </row>
    <row r="446" spans="1:9" x14ac:dyDescent="0.2">
      <c r="A446" s="417"/>
      <c r="B446" s="418"/>
      <c r="C446" s="419"/>
      <c r="D446" s="567" t="s">
        <v>1916</v>
      </c>
      <c r="E446" s="421"/>
      <c r="F446" s="422">
        <v>45.85</v>
      </c>
      <c r="G446" s="421"/>
      <c r="H446" s="839"/>
      <c r="I446" s="497"/>
    </row>
    <row r="447" spans="1:9" x14ac:dyDescent="0.2">
      <c r="A447" s="417"/>
      <c r="B447" s="418"/>
      <c r="C447" s="419"/>
      <c r="D447" s="567" t="s">
        <v>447</v>
      </c>
      <c r="E447" s="421"/>
      <c r="F447" s="422">
        <v>304.85000000000002</v>
      </c>
      <c r="G447" s="421"/>
      <c r="H447" s="839"/>
      <c r="I447" s="497"/>
    </row>
    <row r="448" spans="1:9" x14ac:dyDescent="0.2">
      <c r="A448" s="417"/>
      <c r="B448" s="418"/>
      <c r="C448" s="419"/>
      <c r="D448" s="567" t="s">
        <v>448</v>
      </c>
      <c r="E448" s="421"/>
      <c r="F448" s="422"/>
      <c r="G448" s="421"/>
      <c r="H448" s="839"/>
      <c r="I448" s="497"/>
    </row>
    <row r="449" spans="1:9" x14ac:dyDescent="0.2">
      <c r="A449" s="417"/>
      <c r="B449" s="418"/>
      <c r="C449" s="419"/>
      <c r="D449" s="567" t="s">
        <v>1917</v>
      </c>
      <c r="E449" s="421"/>
      <c r="F449" s="422">
        <v>12.194000000000001</v>
      </c>
      <c r="G449" s="421"/>
      <c r="H449" s="839"/>
      <c r="I449" s="497"/>
    </row>
    <row r="450" spans="1:9" x14ac:dyDescent="0.2">
      <c r="A450" s="417"/>
      <c r="B450" s="418"/>
      <c r="C450" s="419"/>
      <c r="D450" s="567" t="s">
        <v>1598</v>
      </c>
      <c r="E450" s="421"/>
      <c r="F450" s="422"/>
      <c r="G450" s="421"/>
      <c r="H450" s="839"/>
      <c r="I450" s="497"/>
    </row>
    <row r="451" spans="1:9" x14ac:dyDescent="0.2">
      <c r="A451" s="417"/>
      <c r="B451" s="418"/>
      <c r="C451" s="419"/>
      <c r="D451" s="567" t="s">
        <v>1918</v>
      </c>
      <c r="E451" s="421"/>
      <c r="F451" s="422">
        <v>2.38</v>
      </c>
      <c r="G451" s="421"/>
      <c r="H451" s="839"/>
      <c r="I451" s="497"/>
    </row>
    <row r="452" spans="1:9" x14ac:dyDescent="0.2">
      <c r="A452" s="417"/>
      <c r="B452" s="418"/>
      <c r="C452" s="419"/>
      <c r="D452" s="567" t="s">
        <v>1574</v>
      </c>
      <c r="E452" s="421"/>
      <c r="F452" s="422"/>
      <c r="G452" s="421"/>
      <c r="H452" s="839"/>
      <c r="I452" s="497"/>
    </row>
    <row r="453" spans="1:9" x14ac:dyDescent="0.2">
      <c r="A453" s="417"/>
      <c r="B453" s="418"/>
      <c r="C453" s="419"/>
      <c r="D453" s="567" t="s">
        <v>442</v>
      </c>
      <c r="E453" s="421"/>
      <c r="F453" s="422"/>
      <c r="G453" s="421"/>
      <c r="H453" s="839"/>
      <c r="I453" s="497"/>
    </row>
    <row r="454" spans="1:9" x14ac:dyDescent="0.2">
      <c r="A454" s="417"/>
      <c r="B454" s="418"/>
      <c r="C454" s="419"/>
      <c r="D454" s="567" t="s">
        <v>1919</v>
      </c>
      <c r="E454" s="421"/>
      <c r="F454" s="422">
        <v>55.79</v>
      </c>
      <c r="G454" s="421"/>
      <c r="H454" s="839"/>
      <c r="I454" s="497"/>
    </row>
    <row r="455" spans="1:9" x14ac:dyDescent="0.2">
      <c r="A455" s="417"/>
      <c r="B455" s="418"/>
      <c r="C455" s="419"/>
      <c r="D455" s="567" t="s">
        <v>1920</v>
      </c>
      <c r="E455" s="421"/>
      <c r="F455" s="422">
        <v>51.54</v>
      </c>
      <c r="G455" s="421"/>
      <c r="H455" s="839"/>
      <c r="I455" s="497"/>
    </row>
    <row r="456" spans="1:9" x14ac:dyDescent="0.2">
      <c r="A456" s="417"/>
      <c r="B456" s="418"/>
      <c r="C456" s="419"/>
      <c r="D456" s="567" t="s">
        <v>1921</v>
      </c>
      <c r="E456" s="421"/>
      <c r="F456" s="422">
        <v>27.95</v>
      </c>
      <c r="G456" s="421"/>
      <c r="H456" s="839"/>
      <c r="I456" s="497"/>
    </row>
    <row r="457" spans="1:9" x14ac:dyDescent="0.2">
      <c r="A457" s="417"/>
      <c r="B457" s="418"/>
      <c r="C457" s="419"/>
      <c r="D457" s="567" t="s">
        <v>1922</v>
      </c>
      <c r="E457" s="421"/>
      <c r="F457" s="422">
        <v>21.86</v>
      </c>
      <c r="G457" s="421"/>
      <c r="H457" s="839"/>
      <c r="I457" s="497"/>
    </row>
    <row r="458" spans="1:9" x14ac:dyDescent="0.2">
      <c r="A458" s="417"/>
      <c r="B458" s="418"/>
      <c r="C458" s="419"/>
      <c r="D458" s="567" t="s">
        <v>1923</v>
      </c>
      <c r="E458" s="421"/>
      <c r="F458" s="422">
        <v>159.63</v>
      </c>
      <c r="G458" s="421"/>
      <c r="H458" s="839"/>
      <c r="I458" s="497"/>
    </row>
    <row r="459" spans="1:9" x14ac:dyDescent="0.2">
      <c r="A459" s="417"/>
      <c r="B459" s="418"/>
      <c r="C459" s="419"/>
      <c r="D459" s="567" t="s">
        <v>1924</v>
      </c>
      <c r="E459" s="421"/>
      <c r="F459" s="422">
        <v>77.349999999999994</v>
      </c>
      <c r="G459" s="421"/>
      <c r="H459" s="839"/>
      <c r="I459" s="497"/>
    </row>
    <row r="460" spans="1:9" x14ac:dyDescent="0.2">
      <c r="A460" s="417"/>
      <c r="B460" s="418"/>
      <c r="C460" s="419"/>
      <c r="D460" s="567" t="s">
        <v>1925</v>
      </c>
      <c r="E460" s="421"/>
      <c r="F460" s="422">
        <v>33.49</v>
      </c>
      <c r="G460" s="421"/>
      <c r="H460" s="839"/>
      <c r="I460" s="497"/>
    </row>
    <row r="461" spans="1:9" x14ac:dyDescent="0.2">
      <c r="A461" s="417"/>
      <c r="B461" s="418"/>
      <c r="C461" s="419"/>
      <c r="D461" s="567" t="s">
        <v>1926</v>
      </c>
      <c r="E461" s="421"/>
      <c r="F461" s="422">
        <v>45.47</v>
      </c>
      <c r="G461" s="421"/>
      <c r="H461" s="839"/>
      <c r="I461" s="497"/>
    </row>
    <row r="462" spans="1:9" x14ac:dyDescent="0.2">
      <c r="A462" s="417"/>
      <c r="B462" s="418"/>
      <c r="C462" s="419"/>
      <c r="D462" s="567" t="s">
        <v>447</v>
      </c>
      <c r="E462" s="421"/>
      <c r="F462" s="422">
        <v>473.08</v>
      </c>
      <c r="G462" s="421"/>
      <c r="H462" s="839"/>
      <c r="I462" s="497"/>
    </row>
    <row r="463" spans="1:9" x14ac:dyDescent="0.2">
      <c r="A463" s="417"/>
      <c r="B463" s="418"/>
      <c r="C463" s="419"/>
      <c r="D463" s="567" t="s">
        <v>448</v>
      </c>
      <c r="E463" s="421"/>
      <c r="F463" s="422"/>
      <c r="G463" s="421"/>
      <c r="H463" s="839"/>
      <c r="I463" s="497"/>
    </row>
    <row r="464" spans="1:9" x14ac:dyDescent="0.2">
      <c r="A464" s="417"/>
      <c r="B464" s="418"/>
      <c r="C464" s="419"/>
      <c r="D464" s="567" t="s">
        <v>1927</v>
      </c>
      <c r="E464" s="421"/>
      <c r="F464" s="422">
        <v>18.923200000000001</v>
      </c>
      <c r="G464" s="421"/>
      <c r="H464" s="839"/>
      <c r="I464" s="497"/>
    </row>
    <row r="465" spans="1:9" x14ac:dyDescent="0.2">
      <c r="A465" s="417"/>
      <c r="B465" s="418"/>
      <c r="C465" s="419"/>
      <c r="D465" s="567" t="s">
        <v>1579</v>
      </c>
      <c r="E465" s="421"/>
      <c r="F465" s="422"/>
      <c r="G465" s="421"/>
      <c r="H465" s="839"/>
      <c r="I465" s="497"/>
    </row>
    <row r="466" spans="1:9" x14ac:dyDescent="0.2">
      <c r="A466" s="417"/>
      <c r="B466" s="418"/>
      <c r="C466" s="419"/>
      <c r="D466" s="567" t="s">
        <v>442</v>
      </c>
      <c r="E466" s="421"/>
      <c r="F466" s="422"/>
      <c r="G466" s="421"/>
      <c r="H466" s="839"/>
      <c r="I466" s="497"/>
    </row>
    <row r="467" spans="1:9" x14ac:dyDescent="0.2">
      <c r="A467" s="417"/>
      <c r="B467" s="418"/>
      <c r="C467" s="419"/>
      <c r="D467" s="567" t="s">
        <v>1928</v>
      </c>
      <c r="E467" s="421"/>
      <c r="F467" s="422">
        <v>27.67</v>
      </c>
      <c r="G467" s="421"/>
      <c r="H467" s="839"/>
      <c r="I467" s="497"/>
    </row>
    <row r="468" spans="1:9" x14ac:dyDescent="0.2">
      <c r="A468" s="417"/>
      <c r="B468" s="418"/>
      <c r="C468" s="419"/>
      <c r="D468" s="567" t="s">
        <v>1929</v>
      </c>
      <c r="E468" s="421"/>
      <c r="F468" s="422">
        <v>70.709999999999994</v>
      </c>
      <c r="G468" s="421"/>
      <c r="H468" s="839"/>
      <c r="I468" s="497"/>
    </row>
    <row r="469" spans="1:9" x14ac:dyDescent="0.2">
      <c r="A469" s="417"/>
      <c r="B469" s="418"/>
      <c r="C469" s="419"/>
      <c r="D469" s="567" t="s">
        <v>1930</v>
      </c>
      <c r="E469" s="421"/>
      <c r="F469" s="422">
        <v>37.42</v>
      </c>
      <c r="G469" s="421"/>
      <c r="H469" s="839"/>
      <c r="I469" s="497"/>
    </row>
    <row r="470" spans="1:9" x14ac:dyDescent="0.2">
      <c r="A470" s="417"/>
      <c r="B470" s="418"/>
      <c r="C470" s="419"/>
      <c r="D470" s="567" t="s">
        <v>1931</v>
      </c>
      <c r="E470" s="421"/>
      <c r="F470" s="422">
        <v>44.57</v>
      </c>
      <c r="G470" s="421"/>
      <c r="H470" s="839"/>
      <c r="I470" s="497"/>
    </row>
    <row r="471" spans="1:9" x14ac:dyDescent="0.2">
      <c r="A471" s="417"/>
      <c r="B471" s="418"/>
      <c r="C471" s="419"/>
      <c r="D471" s="567" t="s">
        <v>1932</v>
      </c>
      <c r="E471" s="421"/>
      <c r="F471" s="422">
        <v>1.1472</v>
      </c>
      <c r="G471" s="421"/>
      <c r="H471" s="839"/>
      <c r="I471" s="497"/>
    </row>
    <row r="472" spans="1:9" x14ac:dyDescent="0.2">
      <c r="A472" s="417"/>
      <c r="B472" s="418"/>
      <c r="C472" s="419"/>
      <c r="D472" s="567" t="s">
        <v>1933</v>
      </c>
      <c r="E472" s="421"/>
      <c r="F472" s="422">
        <v>77.81</v>
      </c>
      <c r="G472" s="421"/>
      <c r="H472" s="839"/>
      <c r="I472" s="497"/>
    </row>
    <row r="473" spans="1:9" x14ac:dyDescent="0.2">
      <c r="A473" s="417"/>
      <c r="B473" s="418"/>
      <c r="C473" s="419"/>
      <c r="D473" s="567" t="s">
        <v>1934</v>
      </c>
      <c r="E473" s="421"/>
      <c r="F473" s="422">
        <v>48.01</v>
      </c>
      <c r="G473" s="421"/>
      <c r="H473" s="839"/>
      <c r="I473" s="497"/>
    </row>
    <row r="474" spans="1:9" x14ac:dyDescent="0.2">
      <c r="A474" s="417"/>
      <c r="B474" s="418"/>
      <c r="C474" s="419"/>
      <c r="D474" s="567" t="s">
        <v>1935</v>
      </c>
      <c r="E474" s="421"/>
      <c r="F474" s="422">
        <v>56.06</v>
      </c>
      <c r="G474" s="421"/>
      <c r="H474" s="839"/>
      <c r="I474" s="497"/>
    </row>
    <row r="475" spans="1:9" x14ac:dyDescent="0.2">
      <c r="A475" s="417"/>
      <c r="B475" s="418"/>
      <c r="C475" s="419"/>
      <c r="D475" s="567" t="s">
        <v>1936</v>
      </c>
      <c r="E475" s="421"/>
      <c r="F475" s="422">
        <v>42.74</v>
      </c>
      <c r="G475" s="421"/>
      <c r="H475" s="839"/>
      <c r="I475" s="497"/>
    </row>
    <row r="476" spans="1:9" x14ac:dyDescent="0.2">
      <c r="A476" s="417"/>
      <c r="B476" s="418"/>
      <c r="C476" s="419"/>
      <c r="D476" s="567" t="s">
        <v>1937</v>
      </c>
      <c r="E476" s="421"/>
      <c r="F476" s="422">
        <v>160</v>
      </c>
      <c r="G476" s="421"/>
      <c r="H476" s="839"/>
      <c r="I476" s="497"/>
    </row>
    <row r="477" spans="1:9" x14ac:dyDescent="0.2">
      <c r="A477" s="417"/>
      <c r="B477" s="418"/>
      <c r="C477" s="419"/>
      <c r="D477" s="567" t="s">
        <v>447</v>
      </c>
      <c r="E477" s="421"/>
      <c r="F477" s="422">
        <v>564.99</v>
      </c>
      <c r="G477" s="421"/>
      <c r="H477" s="839"/>
      <c r="I477" s="497"/>
    </row>
    <row r="478" spans="1:9" x14ac:dyDescent="0.2">
      <c r="A478" s="417"/>
      <c r="B478" s="418"/>
      <c r="C478" s="419"/>
      <c r="D478" s="567" t="s">
        <v>448</v>
      </c>
      <c r="E478" s="421"/>
      <c r="F478" s="422"/>
      <c r="G478" s="421"/>
      <c r="H478" s="839"/>
      <c r="I478" s="497"/>
    </row>
    <row r="479" spans="1:9" x14ac:dyDescent="0.2">
      <c r="A479" s="417"/>
      <c r="B479" s="418"/>
      <c r="C479" s="419"/>
      <c r="D479" s="567" t="s">
        <v>1938</v>
      </c>
      <c r="E479" s="421"/>
      <c r="F479" s="422">
        <v>22.599599999999999</v>
      </c>
      <c r="G479" s="421"/>
      <c r="H479" s="839"/>
      <c r="I479" s="497"/>
    </row>
    <row r="480" spans="1:9" x14ac:dyDescent="0.2">
      <c r="A480" s="417"/>
      <c r="B480" s="418"/>
      <c r="C480" s="419"/>
      <c r="D480" s="567" t="s">
        <v>359</v>
      </c>
      <c r="E480" s="421"/>
      <c r="F480" s="422"/>
      <c r="G480" s="421"/>
      <c r="H480" s="839"/>
      <c r="I480" s="497"/>
    </row>
    <row r="481" spans="1:9" x14ac:dyDescent="0.2">
      <c r="A481" s="417"/>
      <c r="B481" s="418"/>
      <c r="C481" s="419"/>
      <c r="D481" s="567" t="s">
        <v>442</v>
      </c>
      <c r="E481" s="421"/>
      <c r="F481" s="422"/>
      <c r="G481" s="421"/>
      <c r="H481" s="839"/>
      <c r="I481" s="497"/>
    </row>
    <row r="482" spans="1:9" x14ac:dyDescent="0.2">
      <c r="A482" s="417"/>
      <c r="B482" s="418"/>
      <c r="C482" s="419"/>
      <c r="D482" s="567" t="s">
        <v>1939</v>
      </c>
      <c r="E482" s="421"/>
      <c r="F482" s="422">
        <v>42.13</v>
      </c>
      <c r="G482" s="421"/>
      <c r="H482" s="839"/>
      <c r="I482" s="497"/>
    </row>
    <row r="483" spans="1:9" x14ac:dyDescent="0.2">
      <c r="A483" s="417"/>
      <c r="B483" s="418"/>
      <c r="C483" s="419"/>
      <c r="D483" s="567" t="s">
        <v>1940</v>
      </c>
      <c r="E483" s="421"/>
      <c r="F483" s="422">
        <v>39.1</v>
      </c>
      <c r="G483" s="421"/>
      <c r="H483" s="839"/>
      <c r="I483" s="497"/>
    </row>
    <row r="484" spans="1:9" x14ac:dyDescent="0.2">
      <c r="A484" s="417"/>
      <c r="B484" s="418"/>
      <c r="C484" s="419"/>
      <c r="D484" s="567" t="s">
        <v>1941</v>
      </c>
      <c r="E484" s="421"/>
      <c r="F484" s="422">
        <v>43.61</v>
      </c>
      <c r="G484" s="421"/>
      <c r="H484" s="839"/>
      <c r="I484" s="497"/>
    </row>
    <row r="485" spans="1:9" x14ac:dyDescent="0.2">
      <c r="A485" s="417"/>
      <c r="B485" s="418"/>
      <c r="C485" s="419"/>
      <c r="D485" s="567" t="s">
        <v>1942</v>
      </c>
      <c r="E485" s="421"/>
      <c r="F485" s="422">
        <v>49.07</v>
      </c>
      <c r="G485" s="421"/>
      <c r="H485" s="839"/>
      <c r="I485" s="497"/>
    </row>
    <row r="486" spans="1:9" x14ac:dyDescent="0.2">
      <c r="A486" s="417"/>
      <c r="B486" s="418"/>
      <c r="C486" s="419"/>
      <c r="D486" s="567" t="s">
        <v>1943</v>
      </c>
      <c r="E486" s="421"/>
      <c r="F486" s="422">
        <v>43.76</v>
      </c>
      <c r="G486" s="421"/>
      <c r="H486" s="839"/>
      <c r="I486" s="497"/>
    </row>
    <row r="487" spans="1:9" x14ac:dyDescent="0.2">
      <c r="A487" s="417"/>
      <c r="B487" s="418"/>
      <c r="C487" s="419"/>
      <c r="D487" s="567" t="s">
        <v>1944</v>
      </c>
      <c r="E487" s="421"/>
      <c r="F487" s="422">
        <v>39.4</v>
      </c>
      <c r="G487" s="421"/>
      <c r="H487" s="839"/>
      <c r="I487" s="497"/>
    </row>
    <row r="488" spans="1:9" x14ac:dyDescent="0.2">
      <c r="A488" s="417"/>
      <c r="B488" s="418"/>
      <c r="C488" s="419"/>
      <c r="D488" s="567" t="s">
        <v>1945</v>
      </c>
      <c r="E488" s="421"/>
      <c r="F488" s="422">
        <v>97.47</v>
      </c>
      <c r="G488" s="421"/>
      <c r="H488" s="839"/>
      <c r="I488" s="497"/>
    </row>
    <row r="489" spans="1:9" x14ac:dyDescent="0.2">
      <c r="A489" s="417"/>
      <c r="B489" s="418"/>
      <c r="C489" s="419"/>
      <c r="D489" s="567" t="s">
        <v>1946</v>
      </c>
      <c r="E489" s="421"/>
      <c r="F489" s="422">
        <v>64.430000000000007</v>
      </c>
      <c r="G489" s="421"/>
      <c r="H489" s="839"/>
      <c r="I489" s="497"/>
    </row>
    <row r="490" spans="1:9" x14ac:dyDescent="0.2">
      <c r="A490" s="417"/>
      <c r="B490" s="418"/>
      <c r="C490" s="419"/>
      <c r="D490" s="567" t="s">
        <v>1947</v>
      </c>
      <c r="E490" s="421"/>
      <c r="F490" s="422">
        <v>36.380000000000003</v>
      </c>
      <c r="G490" s="421"/>
      <c r="H490" s="839"/>
      <c r="I490" s="497"/>
    </row>
    <row r="491" spans="1:9" x14ac:dyDescent="0.2">
      <c r="A491" s="417"/>
      <c r="B491" s="418"/>
      <c r="C491" s="419"/>
      <c r="D491" s="567" t="s">
        <v>1948</v>
      </c>
      <c r="E491" s="421"/>
      <c r="F491" s="422">
        <v>59.93</v>
      </c>
      <c r="G491" s="421"/>
      <c r="H491" s="839"/>
      <c r="I491" s="497"/>
    </row>
    <row r="492" spans="1:9" x14ac:dyDescent="0.2">
      <c r="A492" s="417"/>
      <c r="B492" s="418"/>
      <c r="C492" s="419"/>
      <c r="D492" s="567" t="s">
        <v>1949</v>
      </c>
      <c r="E492" s="421"/>
      <c r="F492" s="422">
        <v>45.34</v>
      </c>
      <c r="G492" s="421"/>
      <c r="H492" s="839"/>
      <c r="I492" s="497"/>
    </row>
    <row r="493" spans="1:9" x14ac:dyDescent="0.2">
      <c r="A493" s="417"/>
      <c r="B493" s="418"/>
      <c r="C493" s="419"/>
      <c r="D493" s="567" t="s">
        <v>447</v>
      </c>
      <c r="E493" s="421"/>
      <c r="F493" s="422">
        <v>560.62</v>
      </c>
      <c r="G493" s="421"/>
      <c r="H493" s="839"/>
      <c r="I493" s="497"/>
    </row>
    <row r="494" spans="1:9" x14ac:dyDescent="0.2">
      <c r="A494" s="417"/>
      <c r="B494" s="418"/>
      <c r="C494" s="419"/>
      <c r="D494" s="567" t="s">
        <v>448</v>
      </c>
      <c r="E494" s="421"/>
      <c r="F494" s="422"/>
      <c r="G494" s="421"/>
      <c r="H494" s="839"/>
      <c r="I494" s="497"/>
    </row>
    <row r="495" spans="1:9" x14ac:dyDescent="0.2">
      <c r="A495" s="417"/>
      <c r="B495" s="418"/>
      <c r="C495" s="419"/>
      <c r="D495" s="567" t="s">
        <v>1950</v>
      </c>
      <c r="E495" s="421"/>
      <c r="F495" s="422">
        <v>22.424800000000001</v>
      </c>
      <c r="G495" s="421"/>
      <c r="H495" s="839"/>
      <c r="I495" s="497"/>
    </row>
    <row r="496" spans="1:9" x14ac:dyDescent="0.2">
      <c r="A496" s="417"/>
      <c r="B496" s="418"/>
      <c r="C496" s="419"/>
      <c r="D496" s="567" t="s">
        <v>452</v>
      </c>
      <c r="E496" s="421"/>
      <c r="F496" s="422">
        <v>3.9260799999999998</v>
      </c>
      <c r="G496" s="421"/>
      <c r="H496" s="839"/>
      <c r="I496" s="497"/>
    </row>
    <row r="497" spans="1:9" ht="24.95" customHeight="1" x14ac:dyDescent="0.2">
      <c r="A497" s="278">
        <v>25</v>
      </c>
      <c r="B497" s="841"/>
      <c r="C497" s="842" t="s">
        <v>1951</v>
      </c>
      <c r="D497" s="843" t="s">
        <v>1952</v>
      </c>
      <c r="E497" s="844" t="s">
        <v>106</v>
      </c>
      <c r="F497" s="845">
        <v>659.8</v>
      </c>
      <c r="G497" s="160"/>
      <c r="H497" s="846">
        <f>ROUND(F497*G497,2)</f>
        <v>0</v>
      </c>
      <c r="I497" s="847" t="s">
        <v>357</v>
      </c>
    </row>
    <row r="498" spans="1:9" x14ac:dyDescent="0.2">
      <c r="A498" s="417"/>
      <c r="B498" s="418"/>
      <c r="C498" s="419"/>
      <c r="D498" s="567" t="s">
        <v>1953</v>
      </c>
      <c r="E498" s="421"/>
      <c r="F498" s="422"/>
      <c r="G498" s="421"/>
      <c r="H498" s="839"/>
      <c r="I498" s="497"/>
    </row>
    <row r="499" spans="1:9" x14ac:dyDescent="0.2">
      <c r="A499" s="417"/>
      <c r="B499" s="418"/>
      <c r="C499" s="419"/>
      <c r="D499" s="567" t="s">
        <v>131</v>
      </c>
      <c r="E499" s="421"/>
      <c r="F499" s="422"/>
      <c r="G499" s="421"/>
      <c r="H499" s="839"/>
      <c r="I499" s="497"/>
    </row>
    <row r="500" spans="1:9" x14ac:dyDescent="0.2">
      <c r="A500" s="417"/>
      <c r="B500" s="418"/>
      <c r="C500" s="419"/>
      <c r="D500" s="567" t="s">
        <v>1954</v>
      </c>
      <c r="E500" s="421"/>
      <c r="F500" s="422"/>
      <c r="G500" s="421"/>
      <c r="H500" s="839"/>
      <c r="I500" s="497"/>
    </row>
    <row r="501" spans="1:9" x14ac:dyDescent="0.2">
      <c r="A501" s="417"/>
      <c r="B501" s="418"/>
      <c r="C501" s="419"/>
      <c r="D501" s="567" t="s">
        <v>1955</v>
      </c>
      <c r="E501" s="421"/>
      <c r="F501" s="422">
        <v>25.45</v>
      </c>
      <c r="G501" s="421"/>
      <c r="H501" s="839"/>
      <c r="I501" s="497"/>
    </row>
    <row r="502" spans="1:9" x14ac:dyDescent="0.2">
      <c r="A502" s="417"/>
      <c r="B502" s="418"/>
      <c r="C502" s="419"/>
      <c r="D502" s="567" t="s">
        <v>1956</v>
      </c>
      <c r="E502" s="421"/>
      <c r="F502" s="422">
        <v>32.18</v>
      </c>
      <c r="G502" s="421"/>
      <c r="H502" s="839"/>
      <c r="I502" s="497"/>
    </row>
    <row r="503" spans="1:9" x14ac:dyDescent="0.2">
      <c r="A503" s="417"/>
      <c r="B503" s="418"/>
      <c r="C503" s="419"/>
      <c r="D503" s="567" t="s">
        <v>1957</v>
      </c>
      <c r="E503" s="421"/>
      <c r="F503" s="422">
        <v>37.61</v>
      </c>
      <c r="G503" s="421"/>
      <c r="H503" s="839"/>
      <c r="I503" s="497"/>
    </row>
    <row r="504" spans="1:9" x14ac:dyDescent="0.2">
      <c r="A504" s="417"/>
      <c r="B504" s="418"/>
      <c r="C504" s="419"/>
      <c r="D504" s="567" t="s">
        <v>1958</v>
      </c>
      <c r="E504" s="421"/>
      <c r="F504" s="422">
        <v>53.97</v>
      </c>
      <c r="G504" s="421"/>
      <c r="H504" s="839"/>
      <c r="I504" s="497"/>
    </row>
    <row r="505" spans="1:9" x14ac:dyDescent="0.2">
      <c r="A505" s="417"/>
      <c r="B505" s="418"/>
      <c r="C505" s="419"/>
      <c r="D505" s="567" t="s">
        <v>1959</v>
      </c>
      <c r="E505" s="421"/>
      <c r="F505" s="422">
        <v>9.89</v>
      </c>
      <c r="G505" s="421"/>
      <c r="H505" s="839"/>
      <c r="I505" s="497"/>
    </row>
    <row r="506" spans="1:9" x14ac:dyDescent="0.2">
      <c r="A506" s="417"/>
      <c r="B506" s="418"/>
      <c r="C506" s="419"/>
      <c r="D506" s="567" t="s">
        <v>1662</v>
      </c>
      <c r="E506" s="421"/>
      <c r="F506" s="422">
        <v>22.64</v>
      </c>
      <c r="G506" s="421"/>
      <c r="H506" s="839"/>
      <c r="I506" s="497"/>
    </row>
    <row r="507" spans="1:9" x14ac:dyDescent="0.2">
      <c r="A507" s="417"/>
      <c r="B507" s="418"/>
      <c r="C507" s="419"/>
      <c r="D507" s="567" t="s">
        <v>1960</v>
      </c>
      <c r="E507" s="421"/>
      <c r="F507" s="422">
        <v>3.1</v>
      </c>
      <c r="G507" s="421"/>
      <c r="H507" s="839"/>
      <c r="I507" s="497"/>
    </row>
    <row r="508" spans="1:9" x14ac:dyDescent="0.2">
      <c r="A508" s="417"/>
      <c r="B508" s="418"/>
      <c r="C508" s="419"/>
      <c r="D508" s="567" t="s">
        <v>1961</v>
      </c>
      <c r="E508" s="421"/>
      <c r="F508" s="422"/>
      <c r="G508" s="421"/>
      <c r="H508" s="839"/>
      <c r="I508" s="497"/>
    </row>
    <row r="509" spans="1:9" x14ac:dyDescent="0.2">
      <c r="A509" s="417"/>
      <c r="B509" s="418"/>
      <c r="C509" s="419"/>
      <c r="D509" s="567" t="s">
        <v>1962</v>
      </c>
      <c r="E509" s="421"/>
      <c r="F509" s="422">
        <v>2.92</v>
      </c>
      <c r="G509" s="421"/>
      <c r="H509" s="839"/>
      <c r="I509" s="497"/>
    </row>
    <row r="510" spans="1:9" x14ac:dyDescent="0.2">
      <c r="A510" s="417"/>
      <c r="B510" s="418"/>
      <c r="C510" s="419"/>
      <c r="D510" s="567" t="s">
        <v>1963</v>
      </c>
      <c r="E510" s="421"/>
      <c r="F510" s="422">
        <v>2.95</v>
      </c>
      <c r="G510" s="421"/>
      <c r="H510" s="839"/>
      <c r="I510" s="497"/>
    </row>
    <row r="511" spans="1:9" x14ac:dyDescent="0.2">
      <c r="A511" s="417"/>
      <c r="B511" s="418"/>
      <c r="C511" s="419"/>
      <c r="D511" s="567" t="s">
        <v>1964</v>
      </c>
      <c r="E511" s="421"/>
      <c r="F511" s="422">
        <v>2.94</v>
      </c>
      <c r="G511" s="421"/>
      <c r="H511" s="839"/>
      <c r="I511" s="497"/>
    </row>
    <row r="512" spans="1:9" x14ac:dyDescent="0.2">
      <c r="A512" s="417"/>
      <c r="B512" s="418"/>
      <c r="C512" s="419"/>
      <c r="D512" s="567" t="s">
        <v>1965</v>
      </c>
      <c r="E512" s="421"/>
      <c r="F512" s="422">
        <v>2.95</v>
      </c>
      <c r="G512" s="421"/>
      <c r="H512" s="839"/>
      <c r="I512" s="497"/>
    </row>
    <row r="513" spans="1:9" x14ac:dyDescent="0.2">
      <c r="A513" s="417"/>
      <c r="B513" s="418"/>
      <c r="C513" s="419"/>
      <c r="D513" s="567" t="s">
        <v>1966</v>
      </c>
      <c r="E513" s="421"/>
      <c r="F513" s="422"/>
      <c r="G513" s="421"/>
      <c r="H513" s="839"/>
      <c r="I513" s="497"/>
    </row>
    <row r="514" spans="1:9" x14ac:dyDescent="0.2">
      <c r="A514" s="417"/>
      <c r="B514" s="418"/>
      <c r="C514" s="419"/>
      <c r="D514" s="567" t="s">
        <v>1967</v>
      </c>
      <c r="E514" s="421"/>
      <c r="F514" s="422">
        <v>119.2</v>
      </c>
      <c r="G514" s="421"/>
      <c r="H514" s="839"/>
      <c r="I514" s="497"/>
    </row>
    <row r="515" spans="1:9" x14ac:dyDescent="0.2">
      <c r="A515" s="417"/>
      <c r="B515" s="418"/>
      <c r="C515" s="419"/>
      <c r="D515" s="567" t="s">
        <v>1968</v>
      </c>
      <c r="E515" s="421"/>
      <c r="F515" s="422">
        <v>45.5</v>
      </c>
      <c r="G515" s="421"/>
      <c r="H515" s="839"/>
      <c r="I515" s="497"/>
    </row>
    <row r="516" spans="1:9" x14ac:dyDescent="0.2">
      <c r="A516" s="417"/>
      <c r="B516" s="418"/>
      <c r="C516" s="419"/>
      <c r="D516" s="567" t="s">
        <v>1969</v>
      </c>
      <c r="E516" s="421"/>
      <c r="F516" s="422">
        <v>119.2</v>
      </c>
      <c r="G516" s="421"/>
      <c r="H516" s="839"/>
      <c r="I516" s="497"/>
    </row>
    <row r="517" spans="1:9" x14ac:dyDescent="0.2">
      <c r="A517" s="417"/>
      <c r="B517" s="418"/>
      <c r="C517" s="419"/>
      <c r="D517" s="567" t="s">
        <v>1970</v>
      </c>
      <c r="E517" s="421"/>
      <c r="F517" s="422">
        <v>62.43</v>
      </c>
      <c r="G517" s="421"/>
      <c r="H517" s="839"/>
      <c r="I517" s="497"/>
    </row>
    <row r="518" spans="1:9" x14ac:dyDescent="0.2">
      <c r="A518" s="417"/>
      <c r="B518" s="418"/>
      <c r="C518" s="419"/>
      <c r="D518" s="567" t="s">
        <v>1971</v>
      </c>
      <c r="E518" s="421"/>
      <c r="F518" s="422">
        <v>81.38</v>
      </c>
      <c r="G518" s="421"/>
      <c r="H518" s="839"/>
      <c r="I518" s="497"/>
    </row>
    <row r="519" spans="1:9" x14ac:dyDescent="0.2">
      <c r="A519" s="417"/>
      <c r="B519" s="418"/>
      <c r="C519" s="419"/>
      <c r="D519" s="567" t="s">
        <v>1972</v>
      </c>
      <c r="E519" s="421"/>
      <c r="F519" s="422">
        <v>35.49</v>
      </c>
      <c r="G519" s="421"/>
      <c r="H519" s="839"/>
      <c r="I519" s="497"/>
    </row>
    <row r="520" spans="1:9" ht="24.95" customHeight="1" x14ac:dyDescent="0.2">
      <c r="A520" s="278">
        <v>26</v>
      </c>
      <c r="B520" s="841"/>
      <c r="C520" s="842" t="s">
        <v>1973</v>
      </c>
      <c r="D520" s="843" t="s">
        <v>1974</v>
      </c>
      <c r="E520" s="844" t="s">
        <v>106</v>
      </c>
      <c r="F520" s="845">
        <v>659.8</v>
      </c>
      <c r="G520" s="160"/>
      <c r="H520" s="846">
        <f>ROUND(F520*G520,2)</f>
        <v>0</v>
      </c>
      <c r="I520" s="847" t="s">
        <v>357</v>
      </c>
    </row>
    <row r="521" spans="1:9" x14ac:dyDescent="0.2">
      <c r="A521" s="417"/>
      <c r="B521" s="418"/>
      <c r="C521" s="419"/>
      <c r="D521" s="567" t="s">
        <v>1953</v>
      </c>
      <c r="E521" s="421"/>
      <c r="F521" s="422"/>
      <c r="G521" s="421"/>
      <c r="H521" s="839"/>
      <c r="I521" s="497"/>
    </row>
    <row r="522" spans="1:9" x14ac:dyDescent="0.2">
      <c r="A522" s="417"/>
      <c r="B522" s="418"/>
      <c r="C522" s="419"/>
      <c r="D522" s="567" t="s">
        <v>131</v>
      </c>
      <c r="E522" s="421"/>
      <c r="F522" s="422"/>
      <c r="G522" s="421"/>
      <c r="H522" s="839"/>
      <c r="I522" s="497"/>
    </row>
    <row r="523" spans="1:9" x14ac:dyDescent="0.2">
      <c r="A523" s="417"/>
      <c r="B523" s="418"/>
      <c r="C523" s="419"/>
      <c r="D523" s="567" t="s">
        <v>1954</v>
      </c>
      <c r="E523" s="421"/>
      <c r="F523" s="422"/>
      <c r="G523" s="421"/>
      <c r="H523" s="839"/>
      <c r="I523" s="497"/>
    </row>
    <row r="524" spans="1:9" x14ac:dyDescent="0.2">
      <c r="A524" s="417"/>
      <c r="B524" s="418"/>
      <c r="C524" s="419"/>
      <c r="D524" s="567" t="s">
        <v>1955</v>
      </c>
      <c r="E524" s="421"/>
      <c r="F524" s="422">
        <v>25.45</v>
      </c>
      <c r="G524" s="421"/>
      <c r="H524" s="839"/>
      <c r="I524" s="497"/>
    </row>
    <row r="525" spans="1:9" x14ac:dyDescent="0.2">
      <c r="A525" s="417"/>
      <c r="B525" s="418"/>
      <c r="C525" s="419"/>
      <c r="D525" s="567" t="s">
        <v>1956</v>
      </c>
      <c r="E525" s="421"/>
      <c r="F525" s="422">
        <v>32.18</v>
      </c>
      <c r="G525" s="421"/>
      <c r="H525" s="839"/>
      <c r="I525" s="497"/>
    </row>
    <row r="526" spans="1:9" x14ac:dyDescent="0.2">
      <c r="A526" s="417"/>
      <c r="B526" s="418"/>
      <c r="C526" s="419"/>
      <c r="D526" s="567" t="s">
        <v>1957</v>
      </c>
      <c r="E526" s="421"/>
      <c r="F526" s="422">
        <v>37.61</v>
      </c>
      <c r="G526" s="421"/>
      <c r="H526" s="839"/>
      <c r="I526" s="497"/>
    </row>
    <row r="527" spans="1:9" x14ac:dyDescent="0.2">
      <c r="A527" s="417"/>
      <c r="B527" s="418"/>
      <c r="C527" s="419"/>
      <c r="D527" s="567" t="s">
        <v>1958</v>
      </c>
      <c r="E527" s="421"/>
      <c r="F527" s="422">
        <v>53.97</v>
      </c>
      <c r="G527" s="421"/>
      <c r="H527" s="839"/>
      <c r="I527" s="497"/>
    </row>
    <row r="528" spans="1:9" x14ac:dyDescent="0.2">
      <c r="A528" s="417"/>
      <c r="B528" s="418"/>
      <c r="C528" s="419"/>
      <c r="D528" s="567" t="s">
        <v>1959</v>
      </c>
      <c r="E528" s="421"/>
      <c r="F528" s="422">
        <v>9.89</v>
      </c>
      <c r="G528" s="421"/>
      <c r="H528" s="839"/>
      <c r="I528" s="497"/>
    </row>
    <row r="529" spans="1:9" x14ac:dyDescent="0.2">
      <c r="A529" s="417"/>
      <c r="B529" s="418"/>
      <c r="C529" s="419"/>
      <c r="D529" s="567" t="s">
        <v>1662</v>
      </c>
      <c r="E529" s="421"/>
      <c r="F529" s="422">
        <v>22.64</v>
      </c>
      <c r="G529" s="421"/>
      <c r="H529" s="839"/>
      <c r="I529" s="497"/>
    </row>
    <row r="530" spans="1:9" x14ac:dyDescent="0.2">
      <c r="A530" s="417"/>
      <c r="B530" s="418"/>
      <c r="C530" s="419"/>
      <c r="D530" s="567" t="s">
        <v>1960</v>
      </c>
      <c r="E530" s="421"/>
      <c r="F530" s="422">
        <v>3.1</v>
      </c>
      <c r="G530" s="421"/>
      <c r="H530" s="839"/>
      <c r="I530" s="497"/>
    </row>
    <row r="531" spans="1:9" x14ac:dyDescent="0.2">
      <c r="A531" s="417"/>
      <c r="B531" s="418"/>
      <c r="C531" s="419"/>
      <c r="D531" s="567" t="s">
        <v>1961</v>
      </c>
      <c r="E531" s="421"/>
      <c r="F531" s="422"/>
      <c r="G531" s="421"/>
      <c r="H531" s="839"/>
      <c r="I531" s="497"/>
    </row>
    <row r="532" spans="1:9" x14ac:dyDescent="0.2">
      <c r="A532" s="417"/>
      <c r="B532" s="418"/>
      <c r="C532" s="419"/>
      <c r="D532" s="567" t="s">
        <v>1962</v>
      </c>
      <c r="E532" s="421"/>
      <c r="F532" s="422">
        <v>2.92</v>
      </c>
      <c r="G532" s="421"/>
      <c r="H532" s="839"/>
      <c r="I532" s="497"/>
    </row>
    <row r="533" spans="1:9" x14ac:dyDescent="0.2">
      <c r="A533" s="417"/>
      <c r="B533" s="418"/>
      <c r="C533" s="419"/>
      <c r="D533" s="567" t="s">
        <v>1963</v>
      </c>
      <c r="E533" s="421"/>
      <c r="F533" s="422">
        <v>2.95</v>
      </c>
      <c r="G533" s="421"/>
      <c r="H533" s="839"/>
      <c r="I533" s="497"/>
    </row>
    <row r="534" spans="1:9" x14ac:dyDescent="0.2">
      <c r="A534" s="417"/>
      <c r="B534" s="418"/>
      <c r="C534" s="419"/>
      <c r="D534" s="567" t="s">
        <v>1964</v>
      </c>
      <c r="E534" s="421"/>
      <c r="F534" s="422">
        <v>2.94</v>
      </c>
      <c r="G534" s="421"/>
      <c r="H534" s="839"/>
      <c r="I534" s="497"/>
    </row>
    <row r="535" spans="1:9" x14ac:dyDescent="0.2">
      <c r="A535" s="417"/>
      <c r="B535" s="418"/>
      <c r="C535" s="419"/>
      <c r="D535" s="567" t="s">
        <v>1965</v>
      </c>
      <c r="E535" s="421"/>
      <c r="F535" s="422">
        <v>2.95</v>
      </c>
      <c r="G535" s="421"/>
      <c r="H535" s="839"/>
      <c r="I535" s="497"/>
    </row>
    <row r="536" spans="1:9" x14ac:dyDescent="0.2">
      <c r="A536" s="417"/>
      <c r="B536" s="418"/>
      <c r="C536" s="419"/>
      <c r="D536" s="567" t="s">
        <v>1966</v>
      </c>
      <c r="E536" s="421"/>
      <c r="F536" s="422"/>
      <c r="G536" s="421"/>
      <c r="H536" s="839"/>
      <c r="I536" s="497"/>
    </row>
    <row r="537" spans="1:9" x14ac:dyDescent="0.2">
      <c r="A537" s="417"/>
      <c r="B537" s="418"/>
      <c r="C537" s="419"/>
      <c r="D537" s="567" t="s">
        <v>1967</v>
      </c>
      <c r="E537" s="421"/>
      <c r="F537" s="422">
        <v>119.2</v>
      </c>
      <c r="G537" s="421"/>
      <c r="H537" s="839"/>
      <c r="I537" s="497"/>
    </row>
    <row r="538" spans="1:9" x14ac:dyDescent="0.2">
      <c r="A538" s="417"/>
      <c r="B538" s="418"/>
      <c r="C538" s="419"/>
      <c r="D538" s="567" t="s">
        <v>1968</v>
      </c>
      <c r="E538" s="421"/>
      <c r="F538" s="422">
        <v>45.5</v>
      </c>
      <c r="G538" s="421"/>
      <c r="H538" s="839"/>
      <c r="I538" s="497"/>
    </row>
    <row r="539" spans="1:9" x14ac:dyDescent="0.2">
      <c r="A539" s="417"/>
      <c r="B539" s="418"/>
      <c r="C539" s="419"/>
      <c r="D539" s="567" t="s">
        <v>1969</v>
      </c>
      <c r="E539" s="421"/>
      <c r="F539" s="422">
        <v>119.2</v>
      </c>
      <c r="G539" s="421"/>
      <c r="H539" s="839"/>
      <c r="I539" s="497"/>
    </row>
    <row r="540" spans="1:9" x14ac:dyDescent="0.2">
      <c r="A540" s="417"/>
      <c r="B540" s="418"/>
      <c r="C540" s="419"/>
      <c r="D540" s="567" t="s">
        <v>1970</v>
      </c>
      <c r="E540" s="421"/>
      <c r="F540" s="422">
        <v>62.43</v>
      </c>
      <c r="G540" s="421"/>
      <c r="H540" s="839"/>
      <c r="I540" s="497"/>
    </row>
    <row r="541" spans="1:9" x14ac:dyDescent="0.2">
      <c r="A541" s="417"/>
      <c r="B541" s="418"/>
      <c r="C541" s="419"/>
      <c r="D541" s="567" t="s">
        <v>1971</v>
      </c>
      <c r="E541" s="421"/>
      <c r="F541" s="422">
        <v>81.38</v>
      </c>
      <c r="G541" s="421"/>
      <c r="H541" s="839"/>
      <c r="I541" s="497"/>
    </row>
    <row r="542" spans="1:9" x14ac:dyDescent="0.2">
      <c r="A542" s="417"/>
      <c r="B542" s="418"/>
      <c r="C542" s="419"/>
      <c r="D542" s="567" t="s">
        <v>1972</v>
      </c>
      <c r="E542" s="421"/>
      <c r="F542" s="422">
        <v>35.49</v>
      </c>
      <c r="G542" s="421"/>
      <c r="H542" s="839"/>
      <c r="I542" s="497"/>
    </row>
    <row r="543" spans="1:9" ht="24.95" customHeight="1" x14ac:dyDescent="0.2">
      <c r="A543" s="278">
        <v>27</v>
      </c>
      <c r="B543" s="841"/>
      <c r="C543" s="842" t="s">
        <v>1975</v>
      </c>
      <c r="D543" s="843" t="s">
        <v>1976</v>
      </c>
      <c r="E543" s="844" t="s">
        <v>106</v>
      </c>
      <c r="F543" s="845">
        <v>659.8</v>
      </c>
      <c r="G543" s="160"/>
      <c r="H543" s="846">
        <f>ROUND(F543*G543,2)</f>
        <v>0</v>
      </c>
      <c r="I543" s="847" t="s">
        <v>119</v>
      </c>
    </row>
    <row r="544" spans="1:9" x14ac:dyDescent="0.2">
      <c r="A544" s="417"/>
      <c r="B544" s="418"/>
      <c r="C544" s="419"/>
      <c r="D544" s="567" t="s">
        <v>131</v>
      </c>
      <c r="E544" s="421"/>
      <c r="F544" s="422"/>
      <c r="G544" s="421"/>
      <c r="H544" s="839"/>
      <c r="I544" s="497"/>
    </row>
    <row r="545" spans="1:9" x14ac:dyDescent="0.2">
      <c r="A545" s="417"/>
      <c r="B545" s="418"/>
      <c r="C545" s="419"/>
      <c r="D545" s="567" t="s">
        <v>1954</v>
      </c>
      <c r="E545" s="421"/>
      <c r="F545" s="422"/>
      <c r="G545" s="421"/>
      <c r="H545" s="839"/>
      <c r="I545" s="497"/>
    </row>
    <row r="546" spans="1:9" x14ac:dyDescent="0.2">
      <c r="A546" s="417"/>
      <c r="B546" s="418"/>
      <c r="C546" s="419"/>
      <c r="D546" s="567" t="s">
        <v>1955</v>
      </c>
      <c r="E546" s="421"/>
      <c r="F546" s="422">
        <v>25.45</v>
      </c>
      <c r="G546" s="421"/>
      <c r="H546" s="839"/>
      <c r="I546" s="497"/>
    </row>
    <row r="547" spans="1:9" x14ac:dyDescent="0.2">
      <c r="A547" s="417"/>
      <c r="B547" s="418"/>
      <c r="C547" s="419"/>
      <c r="D547" s="567" t="s">
        <v>1956</v>
      </c>
      <c r="E547" s="421"/>
      <c r="F547" s="422">
        <v>32.18</v>
      </c>
      <c r="G547" s="421"/>
      <c r="H547" s="839"/>
      <c r="I547" s="497"/>
    </row>
    <row r="548" spans="1:9" x14ac:dyDescent="0.2">
      <c r="A548" s="417"/>
      <c r="B548" s="418"/>
      <c r="C548" s="419"/>
      <c r="D548" s="567" t="s">
        <v>1957</v>
      </c>
      <c r="E548" s="421"/>
      <c r="F548" s="422">
        <v>37.61</v>
      </c>
      <c r="G548" s="421"/>
      <c r="H548" s="839"/>
      <c r="I548" s="497"/>
    </row>
    <row r="549" spans="1:9" x14ac:dyDescent="0.2">
      <c r="A549" s="417"/>
      <c r="B549" s="418"/>
      <c r="C549" s="419"/>
      <c r="D549" s="567" t="s">
        <v>1958</v>
      </c>
      <c r="E549" s="421"/>
      <c r="F549" s="422">
        <v>53.97</v>
      </c>
      <c r="G549" s="421"/>
      <c r="H549" s="839"/>
      <c r="I549" s="497"/>
    </row>
    <row r="550" spans="1:9" x14ac:dyDescent="0.2">
      <c r="A550" s="417"/>
      <c r="B550" s="418"/>
      <c r="C550" s="419"/>
      <c r="D550" s="567" t="s">
        <v>1959</v>
      </c>
      <c r="E550" s="421"/>
      <c r="F550" s="422">
        <v>9.89</v>
      </c>
      <c r="G550" s="421"/>
      <c r="H550" s="839"/>
      <c r="I550" s="497"/>
    </row>
    <row r="551" spans="1:9" x14ac:dyDescent="0.2">
      <c r="A551" s="417"/>
      <c r="B551" s="418"/>
      <c r="C551" s="419"/>
      <c r="D551" s="567" t="s">
        <v>1662</v>
      </c>
      <c r="E551" s="421"/>
      <c r="F551" s="422">
        <v>22.64</v>
      </c>
      <c r="G551" s="421"/>
      <c r="H551" s="839"/>
      <c r="I551" s="497"/>
    </row>
    <row r="552" spans="1:9" x14ac:dyDescent="0.2">
      <c r="A552" s="417"/>
      <c r="B552" s="418"/>
      <c r="C552" s="419"/>
      <c r="D552" s="567" t="s">
        <v>1960</v>
      </c>
      <c r="E552" s="421"/>
      <c r="F552" s="422">
        <v>3.1</v>
      </c>
      <c r="G552" s="421"/>
      <c r="H552" s="839"/>
      <c r="I552" s="497"/>
    </row>
    <row r="553" spans="1:9" x14ac:dyDescent="0.2">
      <c r="A553" s="417"/>
      <c r="B553" s="418"/>
      <c r="C553" s="419"/>
      <c r="D553" s="567" t="s">
        <v>1961</v>
      </c>
      <c r="E553" s="421"/>
      <c r="F553" s="422"/>
      <c r="G553" s="421"/>
      <c r="H553" s="839"/>
      <c r="I553" s="497"/>
    </row>
    <row r="554" spans="1:9" x14ac:dyDescent="0.2">
      <c r="A554" s="417"/>
      <c r="B554" s="418"/>
      <c r="C554" s="419"/>
      <c r="D554" s="567" t="s">
        <v>1962</v>
      </c>
      <c r="E554" s="421"/>
      <c r="F554" s="422">
        <v>2.92</v>
      </c>
      <c r="G554" s="421"/>
      <c r="H554" s="839"/>
      <c r="I554" s="497"/>
    </row>
    <row r="555" spans="1:9" x14ac:dyDescent="0.2">
      <c r="A555" s="417"/>
      <c r="B555" s="418"/>
      <c r="C555" s="419"/>
      <c r="D555" s="567" t="s">
        <v>1963</v>
      </c>
      <c r="E555" s="421"/>
      <c r="F555" s="422">
        <v>2.95</v>
      </c>
      <c r="G555" s="421"/>
      <c r="H555" s="839"/>
      <c r="I555" s="497"/>
    </row>
    <row r="556" spans="1:9" x14ac:dyDescent="0.2">
      <c r="A556" s="417"/>
      <c r="B556" s="418"/>
      <c r="C556" s="419"/>
      <c r="D556" s="567" t="s">
        <v>1964</v>
      </c>
      <c r="E556" s="421"/>
      <c r="F556" s="422">
        <v>2.94</v>
      </c>
      <c r="G556" s="421"/>
      <c r="H556" s="839"/>
      <c r="I556" s="497"/>
    </row>
    <row r="557" spans="1:9" x14ac:dyDescent="0.2">
      <c r="A557" s="417"/>
      <c r="B557" s="418"/>
      <c r="C557" s="419"/>
      <c r="D557" s="567" t="s">
        <v>1965</v>
      </c>
      <c r="E557" s="421"/>
      <c r="F557" s="422">
        <v>2.95</v>
      </c>
      <c r="G557" s="421"/>
      <c r="H557" s="839"/>
      <c r="I557" s="497"/>
    </row>
    <row r="558" spans="1:9" x14ac:dyDescent="0.2">
      <c r="A558" s="417"/>
      <c r="B558" s="418"/>
      <c r="C558" s="419"/>
      <c r="D558" s="567" t="s">
        <v>1966</v>
      </c>
      <c r="E558" s="421"/>
      <c r="F558" s="422"/>
      <c r="G558" s="421"/>
      <c r="H558" s="839"/>
      <c r="I558" s="497"/>
    </row>
    <row r="559" spans="1:9" x14ac:dyDescent="0.2">
      <c r="A559" s="417"/>
      <c r="B559" s="418"/>
      <c r="C559" s="419"/>
      <c r="D559" s="567" t="s">
        <v>1967</v>
      </c>
      <c r="E559" s="421"/>
      <c r="F559" s="422">
        <v>119.2</v>
      </c>
      <c r="G559" s="421"/>
      <c r="H559" s="839"/>
      <c r="I559" s="497"/>
    </row>
    <row r="560" spans="1:9" x14ac:dyDescent="0.2">
      <c r="A560" s="417"/>
      <c r="B560" s="418"/>
      <c r="C560" s="419"/>
      <c r="D560" s="567" t="s">
        <v>1968</v>
      </c>
      <c r="E560" s="421"/>
      <c r="F560" s="422">
        <v>45.5</v>
      </c>
      <c r="G560" s="421"/>
      <c r="H560" s="839"/>
      <c r="I560" s="497"/>
    </row>
    <row r="561" spans="1:9" x14ac:dyDescent="0.2">
      <c r="A561" s="417"/>
      <c r="B561" s="418"/>
      <c r="C561" s="419"/>
      <c r="D561" s="567" t="s">
        <v>1969</v>
      </c>
      <c r="E561" s="421"/>
      <c r="F561" s="422">
        <v>119.2</v>
      </c>
      <c r="G561" s="421"/>
      <c r="H561" s="839"/>
      <c r="I561" s="497"/>
    </row>
    <row r="562" spans="1:9" x14ac:dyDescent="0.2">
      <c r="A562" s="417"/>
      <c r="B562" s="418"/>
      <c r="C562" s="419"/>
      <c r="D562" s="567" t="s">
        <v>1970</v>
      </c>
      <c r="E562" s="421"/>
      <c r="F562" s="422">
        <v>62.43</v>
      </c>
      <c r="G562" s="421"/>
      <c r="H562" s="839"/>
      <c r="I562" s="497"/>
    </row>
    <row r="563" spans="1:9" x14ac:dyDescent="0.2">
      <c r="A563" s="417"/>
      <c r="B563" s="418"/>
      <c r="C563" s="419"/>
      <c r="D563" s="567" t="s">
        <v>1971</v>
      </c>
      <c r="E563" s="421"/>
      <c r="F563" s="422">
        <v>81.38</v>
      </c>
      <c r="G563" s="421"/>
      <c r="H563" s="839"/>
      <c r="I563" s="497"/>
    </row>
    <row r="564" spans="1:9" x14ac:dyDescent="0.2">
      <c r="A564" s="417"/>
      <c r="B564" s="418"/>
      <c r="C564" s="419"/>
      <c r="D564" s="567" t="s">
        <v>1972</v>
      </c>
      <c r="E564" s="421"/>
      <c r="F564" s="422">
        <v>35.49</v>
      </c>
      <c r="G564" s="421"/>
      <c r="H564" s="839"/>
      <c r="I564" s="497"/>
    </row>
    <row r="565" spans="1:9" s="46" customFormat="1" ht="24.95" customHeight="1" x14ac:dyDescent="0.25">
      <c r="A565" s="824"/>
      <c r="B565" s="825" t="s">
        <v>89</v>
      </c>
      <c r="C565" s="826" t="s">
        <v>338</v>
      </c>
      <c r="D565" s="826" t="s">
        <v>339</v>
      </c>
      <c r="E565" s="827"/>
      <c r="F565" s="828"/>
      <c r="G565" s="828"/>
      <c r="H565" s="829">
        <f>SUM(H566:H608)</f>
        <v>0</v>
      </c>
      <c r="I565" s="830"/>
    </row>
    <row r="566" spans="1:9" ht="24.95" customHeight="1" x14ac:dyDescent="0.2">
      <c r="A566" s="278">
        <v>28</v>
      </c>
      <c r="B566" s="841"/>
      <c r="C566" s="842" t="s">
        <v>453</v>
      </c>
      <c r="D566" s="843" t="s">
        <v>454</v>
      </c>
      <c r="E566" s="844" t="s">
        <v>106</v>
      </c>
      <c r="F566" s="845">
        <v>1991.72</v>
      </c>
      <c r="G566" s="160"/>
      <c r="H566" s="846">
        <f>ROUND(F566*G566,2)</f>
        <v>0</v>
      </c>
      <c r="I566" s="847" t="s">
        <v>119</v>
      </c>
    </row>
    <row r="567" spans="1:9" ht="22.5" x14ac:dyDescent="0.2">
      <c r="A567" s="417"/>
      <c r="B567" s="418"/>
      <c r="C567" s="419"/>
      <c r="D567" s="567" t="s">
        <v>455</v>
      </c>
      <c r="E567" s="421"/>
      <c r="F567" s="422"/>
      <c r="G567" s="421"/>
      <c r="H567" s="839"/>
      <c r="I567" s="497"/>
    </row>
    <row r="568" spans="1:9" x14ac:dyDescent="0.2">
      <c r="A568" s="417"/>
      <c r="B568" s="418"/>
      <c r="C568" s="419"/>
      <c r="D568" s="567" t="s">
        <v>456</v>
      </c>
      <c r="E568" s="421"/>
      <c r="F568" s="422"/>
      <c r="G568" s="421"/>
      <c r="H568" s="839"/>
      <c r="I568" s="497"/>
    </row>
    <row r="569" spans="1:9" x14ac:dyDescent="0.2">
      <c r="A569" s="417"/>
      <c r="B569" s="418"/>
      <c r="C569" s="419"/>
      <c r="D569" s="567" t="s">
        <v>1572</v>
      </c>
      <c r="E569" s="421"/>
      <c r="F569" s="422"/>
      <c r="G569" s="421"/>
      <c r="H569" s="839"/>
      <c r="I569" s="497"/>
    </row>
    <row r="570" spans="1:9" x14ac:dyDescent="0.2">
      <c r="A570" s="417"/>
      <c r="B570" s="418"/>
      <c r="C570" s="419"/>
      <c r="D570" s="567" t="s">
        <v>1977</v>
      </c>
      <c r="E570" s="421"/>
      <c r="F570" s="422">
        <v>96.4</v>
      </c>
      <c r="G570" s="421"/>
      <c r="H570" s="839"/>
      <c r="I570" s="497"/>
    </row>
    <row r="571" spans="1:9" x14ac:dyDescent="0.2">
      <c r="A571" s="417"/>
      <c r="B571" s="418"/>
      <c r="C571" s="419"/>
      <c r="D571" s="567" t="s">
        <v>1978</v>
      </c>
      <c r="E571" s="421"/>
      <c r="F571" s="422">
        <v>65.06</v>
      </c>
      <c r="G571" s="421"/>
      <c r="H571" s="839"/>
      <c r="I571" s="497"/>
    </row>
    <row r="572" spans="1:9" x14ac:dyDescent="0.2">
      <c r="A572" s="417"/>
      <c r="B572" s="418"/>
      <c r="C572" s="419"/>
      <c r="D572" s="567" t="s">
        <v>1663</v>
      </c>
      <c r="E572" s="421"/>
      <c r="F572" s="422">
        <v>69.900000000000006</v>
      </c>
      <c r="G572" s="421"/>
      <c r="H572" s="839"/>
      <c r="I572" s="497"/>
    </row>
    <row r="573" spans="1:9" x14ac:dyDescent="0.2">
      <c r="A573" s="417"/>
      <c r="B573" s="418"/>
      <c r="C573" s="419"/>
      <c r="D573" s="567" t="s">
        <v>1664</v>
      </c>
      <c r="E573" s="421"/>
      <c r="F573" s="422">
        <v>27.64</v>
      </c>
      <c r="G573" s="421"/>
      <c r="H573" s="839"/>
      <c r="I573" s="497"/>
    </row>
    <row r="574" spans="1:9" x14ac:dyDescent="0.2">
      <c r="A574" s="417"/>
      <c r="B574" s="418"/>
      <c r="C574" s="419"/>
      <c r="D574" s="567" t="s">
        <v>1665</v>
      </c>
      <c r="E574" s="421"/>
      <c r="F574" s="422">
        <v>45.85</v>
      </c>
      <c r="G574" s="421"/>
      <c r="H574" s="839"/>
      <c r="I574" s="497"/>
    </row>
    <row r="575" spans="1:9" x14ac:dyDescent="0.2">
      <c r="A575" s="417"/>
      <c r="B575" s="418"/>
      <c r="C575" s="419"/>
      <c r="D575" s="567" t="s">
        <v>1598</v>
      </c>
      <c r="E575" s="421"/>
      <c r="F575" s="422"/>
      <c r="G575" s="421"/>
      <c r="H575" s="839"/>
      <c r="I575" s="497"/>
    </row>
    <row r="576" spans="1:9" x14ac:dyDescent="0.2">
      <c r="A576" s="417"/>
      <c r="B576" s="418"/>
      <c r="C576" s="419"/>
      <c r="D576" s="567" t="s">
        <v>1666</v>
      </c>
      <c r="E576" s="421"/>
      <c r="F576" s="422">
        <v>59.5</v>
      </c>
      <c r="G576" s="421"/>
      <c r="H576" s="839"/>
      <c r="I576" s="497"/>
    </row>
    <row r="577" spans="1:9" x14ac:dyDescent="0.2">
      <c r="A577" s="417"/>
      <c r="B577" s="418"/>
      <c r="C577" s="419"/>
      <c r="D577" s="567" t="s">
        <v>1574</v>
      </c>
      <c r="E577" s="421"/>
      <c r="F577" s="422"/>
      <c r="G577" s="421"/>
      <c r="H577" s="839"/>
      <c r="I577" s="497"/>
    </row>
    <row r="578" spans="1:9" x14ac:dyDescent="0.2">
      <c r="A578" s="417"/>
      <c r="B578" s="418"/>
      <c r="C578" s="419"/>
      <c r="D578" s="567" t="s">
        <v>1667</v>
      </c>
      <c r="E578" s="421"/>
      <c r="F578" s="422">
        <v>55.79</v>
      </c>
      <c r="G578" s="421"/>
      <c r="H578" s="839"/>
      <c r="I578" s="497"/>
    </row>
    <row r="579" spans="1:9" x14ac:dyDescent="0.2">
      <c r="A579" s="417"/>
      <c r="B579" s="418"/>
      <c r="C579" s="419"/>
      <c r="D579" s="567" t="s">
        <v>1668</v>
      </c>
      <c r="E579" s="421"/>
      <c r="F579" s="422">
        <v>51.54</v>
      </c>
      <c r="G579" s="421"/>
      <c r="H579" s="839"/>
      <c r="I579" s="497"/>
    </row>
    <row r="580" spans="1:9" x14ac:dyDescent="0.2">
      <c r="A580" s="417"/>
      <c r="B580" s="418"/>
      <c r="C580" s="419"/>
      <c r="D580" s="567" t="s">
        <v>1669</v>
      </c>
      <c r="E580" s="421"/>
      <c r="F580" s="422">
        <v>27.95</v>
      </c>
      <c r="G580" s="421"/>
      <c r="H580" s="839"/>
      <c r="I580" s="497"/>
    </row>
    <row r="581" spans="1:9" x14ac:dyDescent="0.2">
      <c r="A581" s="417"/>
      <c r="B581" s="418"/>
      <c r="C581" s="419"/>
      <c r="D581" s="567" t="s">
        <v>1670</v>
      </c>
      <c r="E581" s="421"/>
      <c r="F581" s="422">
        <v>21.86</v>
      </c>
      <c r="G581" s="421"/>
      <c r="H581" s="839"/>
      <c r="I581" s="497"/>
    </row>
    <row r="582" spans="1:9" x14ac:dyDescent="0.2">
      <c r="A582" s="417"/>
      <c r="B582" s="418"/>
      <c r="C582" s="419"/>
      <c r="D582" s="567" t="s">
        <v>1979</v>
      </c>
      <c r="E582" s="421"/>
      <c r="F582" s="422">
        <v>159.63</v>
      </c>
      <c r="G582" s="421"/>
      <c r="H582" s="839"/>
      <c r="I582" s="497"/>
    </row>
    <row r="583" spans="1:9" x14ac:dyDescent="0.2">
      <c r="A583" s="417"/>
      <c r="B583" s="418"/>
      <c r="C583" s="419"/>
      <c r="D583" s="567" t="s">
        <v>1672</v>
      </c>
      <c r="E583" s="421"/>
      <c r="F583" s="422">
        <v>77.349999999999994</v>
      </c>
      <c r="G583" s="421"/>
      <c r="H583" s="839"/>
      <c r="I583" s="497"/>
    </row>
    <row r="584" spans="1:9" x14ac:dyDescent="0.2">
      <c r="A584" s="417"/>
      <c r="B584" s="418"/>
      <c r="C584" s="419"/>
      <c r="D584" s="567" t="s">
        <v>1673</v>
      </c>
      <c r="E584" s="421"/>
      <c r="F584" s="422">
        <v>33.49</v>
      </c>
      <c r="G584" s="421"/>
      <c r="H584" s="839"/>
      <c r="I584" s="497"/>
    </row>
    <row r="585" spans="1:9" x14ac:dyDescent="0.2">
      <c r="A585" s="417"/>
      <c r="B585" s="418"/>
      <c r="C585" s="419"/>
      <c r="D585" s="567" t="s">
        <v>1674</v>
      </c>
      <c r="E585" s="421"/>
      <c r="F585" s="422">
        <v>45.47</v>
      </c>
      <c r="G585" s="421"/>
      <c r="H585" s="839"/>
      <c r="I585" s="497"/>
    </row>
    <row r="586" spans="1:9" x14ac:dyDescent="0.2">
      <c r="A586" s="417"/>
      <c r="B586" s="418"/>
      <c r="C586" s="419"/>
      <c r="D586" s="567" t="s">
        <v>1579</v>
      </c>
      <c r="E586" s="421"/>
      <c r="F586" s="422"/>
      <c r="G586" s="421"/>
      <c r="H586" s="839"/>
      <c r="I586" s="497"/>
    </row>
    <row r="587" spans="1:9" x14ac:dyDescent="0.2">
      <c r="A587" s="417"/>
      <c r="B587" s="418"/>
      <c r="C587" s="419"/>
      <c r="D587" s="567" t="s">
        <v>1675</v>
      </c>
      <c r="E587" s="421"/>
      <c r="F587" s="422">
        <v>27.67</v>
      </c>
      <c r="G587" s="421"/>
      <c r="H587" s="839"/>
      <c r="I587" s="497"/>
    </row>
    <row r="588" spans="1:9" x14ac:dyDescent="0.2">
      <c r="A588" s="417"/>
      <c r="B588" s="418"/>
      <c r="C588" s="419"/>
      <c r="D588" s="567" t="s">
        <v>1676</v>
      </c>
      <c r="E588" s="421"/>
      <c r="F588" s="422">
        <v>70.709999999999994</v>
      </c>
      <c r="G588" s="421"/>
      <c r="H588" s="839"/>
      <c r="I588" s="497"/>
    </row>
    <row r="589" spans="1:9" x14ac:dyDescent="0.2">
      <c r="A589" s="417"/>
      <c r="B589" s="418"/>
      <c r="C589" s="419"/>
      <c r="D589" s="567" t="s">
        <v>1677</v>
      </c>
      <c r="E589" s="421"/>
      <c r="F589" s="422">
        <v>37.42</v>
      </c>
      <c r="G589" s="421"/>
      <c r="H589" s="839"/>
      <c r="I589" s="497"/>
    </row>
    <row r="590" spans="1:9" x14ac:dyDescent="0.2">
      <c r="A590" s="417"/>
      <c r="B590" s="418"/>
      <c r="C590" s="419"/>
      <c r="D590" s="567" t="s">
        <v>1678</v>
      </c>
      <c r="E590" s="421"/>
      <c r="F590" s="422">
        <v>44.57</v>
      </c>
      <c r="G590" s="421"/>
      <c r="H590" s="839"/>
      <c r="I590" s="497"/>
    </row>
    <row r="591" spans="1:9" x14ac:dyDescent="0.2">
      <c r="A591" s="417"/>
      <c r="B591" s="418"/>
      <c r="C591" s="419"/>
      <c r="D591" s="567" t="s">
        <v>1980</v>
      </c>
      <c r="E591" s="421"/>
      <c r="F591" s="422">
        <v>28.68</v>
      </c>
      <c r="G591" s="421"/>
      <c r="H591" s="839"/>
      <c r="I591" s="497"/>
    </row>
    <row r="592" spans="1:9" x14ac:dyDescent="0.2">
      <c r="A592" s="417"/>
      <c r="B592" s="418"/>
      <c r="C592" s="419"/>
      <c r="D592" s="567" t="s">
        <v>1680</v>
      </c>
      <c r="E592" s="421"/>
      <c r="F592" s="422">
        <v>77.81</v>
      </c>
      <c r="G592" s="421"/>
      <c r="H592" s="839"/>
      <c r="I592" s="497"/>
    </row>
    <row r="593" spans="1:9" x14ac:dyDescent="0.2">
      <c r="A593" s="417"/>
      <c r="B593" s="418"/>
      <c r="C593" s="419"/>
      <c r="D593" s="567" t="s">
        <v>1681</v>
      </c>
      <c r="E593" s="421"/>
      <c r="F593" s="422">
        <v>48.01</v>
      </c>
      <c r="G593" s="421"/>
      <c r="H593" s="839"/>
      <c r="I593" s="497"/>
    </row>
    <row r="594" spans="1:9" x14ac:dyDescent="0.2">
      <c r="A594" s="417"/>
      <c r="B594" s="418"/>
      <c r="C594" s="419"/>
      <c r="D594" s="567" t="s">
        <v>1682</v>
      </c>
      <c r="E594" s="421"/>
      <c r="F594" s="422">
        <v>56.06</v>
      </c>
      <c r="G594" s="421"/>
      <c r="H594" s="839"/>
      <c r="I594" s="497"/>
    </row>
    <row r="595" spans="1:9" x14ac:dyDescent="0.2">
      <c r="A595" s="417"/>
      <c r="B595" s="418"/>
      <c r="C595" s="419"/>
      <c r="D595" s="567" t="s">
        <v>1683</v>
      </c>
      <c r="E595" s="421"/>
      <c r="F595" s="422">
        <v>42.74</v>
      </c>
      <c r="G595" s="421"/>
      <c r="H595" s="839"/>
      <c r="I595" s="497"/>
    </row>
    <row r="596" spans="1:9" x14ac:dyDescent="0.2">
      <c r="A596" s="417"/>
      <c r="B596" s="418"/>
      <c r="C596" s="419"/>
      <c r="D596" s="567" t="s">
        <v>1981</v>
      </c>
      <c r="E596" s="421"/>
      <c r="F596" s="422">
        <v>160</v>
      </c>
      <c r="G596" s="421"/>
      <c r="H596" s="839"/>
      <c r="I596" s="497"/>
    </row>
    <row r="597" spans="1:9" x14ac:dyDescent="0.2">
      <c r="A597" s="417"/>
      <c r="B597" s="418"/>
      <c r="C597" s="419"/>
      <c r="D597" s="567" t="s">
        <v>359</v>
      </c>
      <c r="E597" s="421"/>
      <c r="F597" s="422"/>
      <c r="G597" s="421"/>
      <c r="H597" s="839"/>
      <c r="I597" s="497"/>
    </row>
    <row r="598" spans="1:9" x14ac:dyDescent="0.2">
      <c r="A598" s="417"/>
      <c r="B598" s="418"/>
      <c r="C598" s="419"/>
      <c r="D598" s="567" t="s">
        <v>1685</v>
      </c>
      <c r="E598" s="421"/>
      <c r="F598" s="422">
        <v>42.13</v>
      </c>
      <c r="G598" s="421"/>
      <c r="H598" s="839"/>
      <c r="I598" s="497"/>
    </row>
    <row r="599" spans="1:9" x14ac:dyDescent="0.2">
      <c r="A599" s="417"/>
      <c r="B599" s="418"/>
      <c r="C599" s="419"/>
      <c r="D599" s="567" t="s">
        <v>1686</v>
      </c>
      <c r="E599" s="421"/>
      <c r="F599" s="422">
        <v>39.1</v>
      </c>
      <c r="G599" s="421"/>
      <c r="H599" s="839"/>
      <c r="I599" s="497"/>
    </row>
    <row r="600" spans="1:9" x14ac:dyDescent="0.2">
      <c r="A600" s="417"/>
      <c r="B600" s="418"/>
      <c r="C600" s="419"/>
      <c r="D600" s="567" t="s">
        <v>1687</v>
      </c>
      <c r="E600" s="421"/>
      <c r="F600" s="422">
        <v>43.61</v>
      </c>
      <c r="G600" s="421"/>
      <c r="H600" s="839"/>
      <c r="I600" s="497"/>
    </row>
    <row r="601" spans="1:9" x14ac:dyDescent="0.2">
      <c r="A601" s="417"/>
      <c r="B601" s="418"/>
      <c r="C601" s="419"/>
      <c r="D601" s="567" t="s">
        <v>1688</v>
      </c>
      <c r="E601" s="421"/>
      <c r="F601" s="422">
        <v>49.07</v>
      </c>
      <c r="G601" s="421"/>
      <c r="H601" s="839"/>
      <c r="I601" s="497"/>
    </row>
    <row r="602" spans="1:9" x14ac:dyDescent="0.2">
      <c r="A602" s="417"/>
      <c r="B602" s="418"/>
      <c r="C602" s="419"/>
      <c r="D602" s="567" t="s">
        <v>1689</v>
      </c>
      <c r="E602" s="421"/>
      <c r="F602" s="422">
        <v>43.76</v>
      </c>
      <c r="G602" s="421"/>
      <c r="H602" s="839"/>
      <c r="I602" s="497"/>
    </row>
    <row r="603" spans="1:9" x14ac:dyDescent="0.2">
      <c r="A603" s="417"/>
      <c r="B603" s="418"/>
      <c r="C603" s="419"/>
      <c r="D603" s="567" t="s">
        <v>1690</v>
      </c>
      <c r="E603" s="421"/>
      <c r="F603" s="422">
        <v>39.4</v>
      </c>
      <c r="G603" s="421"/>
      <c r="H603" s="839"/>
      <c r="I603" s="497"/>
    </row>
    <row r="604" spans="1:9" x14ac:dyDescent="0.2">
      <c r="A604" s="417"/>
      <c r="B604" s="418"/>
      <c r="C604" s="419"/>
      <c r="D604" s="567" t="s">
        <v>1982</v>
      </c>
      <c r="E604" s="421"/>
      <c r="F604" s="422">
        <v>97.47</v>
      </c>
      <c r="G604" s="421"/>
      <c r="H604" s="839"/>
      <c r="I604" s="497"/>
    </row>
    <row r="605" spans="1:9" x14ac:dyDescent="0.2">
      <c r="A605" s="417"/>
      <c r="B605" s="418"/>
      <c r="C605" s="419"/>
      <c r="D605" s="567" t="s">
        <v>1691</v>
      </c>
      <c r="E605" s="421"/>
      <c r="F605" s="422">
        <v>64.430000000000007</v>
      </c>
      <c r="G605" s="421"/>
      <c r="H605" s="839"/>
      <c r="I605" s="497"/>
    </row>
    <row r="606" spans="1:9" x14ac:dyDescent="0.2">
      <c r="A606" s="417"/>
      <c r="B606" s="418"/>
      <c r="C606" s="419"/>
      <c r="D606" s="567" t="s">
        <v>1692</v>
      </c>
      <c r="E606" s="421"/>
      <c r="F606" s="422">
        <v>36.380000000000003</v>
      </c>
      <c r="G606" s="421"/>
      <c r="H606" s="839"/>
      <c r="I606" s="497"/>
    </row>
    <row r="607" spans="1:9" x14ac:dyDescent="0.2">
      <c r="A607" s="417"/>
      <c r="B607" s="418"/>
      <c r="C607" s="419"/>
      <c r="D607" s="567" t="s">
        <v>1693</v>
      </c>
      <c r="E607" s="421"/>
      <c r="F607" s="422">
        <v>59.93</v>
      </c>
      <c r="G607" s="421"/>
      <c r="H607" s="839"/>
      <c r="I607" s="497"/>
    </row>
    <row r="608" spans="1:9" x14ac:dyDescent="0.2">
      <c r="A608" s="417"/>
      <c r="B608" s="418"/>
      <c r="C608" s="419"/>
      <c r="D608" s="567" t="s">
        <v>1694</v>
      </c>
      <c r="E608" s="421"/>
      <c r="F608" s="422">
        <v>45.34</v>
      </c>
      <c r="G608" s="421"/>
      <c r="H608" s="839"/>
      <c r="I608" s="497"/>
    </row>
    <row r="609" spans="1:9" s="46" customFormat="1" ht="24.95" customHeight="1" x14ac:dyDescent="0.25">
      <c r="A609" s="824"/>
      <c r="B609" s="825" t="s">
        <v>89</v>
      </c>
      <c r="C609" s="826" t="s">
        <v>52</v>
      </c>
      <c r="D609" s="826" t="s">
        <v>53</v>
      </c>
      <c r="E609" s="827"/>
      <c r="F609" s="828"/>
      <c r="G609" s="828"/>
      <c r="H609" s="829">
        <f>SUM(H610:H652)</f>
        <v>0</v>
      </c>
      <c r="I609" s="830"/>
    </row>
    <row r="610" spans="1:9" ht="24.95" customHeight="1" x14ac:dyDescent="0.2">
      <c r="A610" s="278">
        <v>29</v>
      </c>
      <c r="B610" s="841"/>
      <c r="C610" s="842" t="s">
        <v>158</v>
      </c>
      <c r="D610" s="843" t="s">
        <v>159</v>
      </c>
      <c r="E610" s="844" t="s">
        <v>106</v>
      </c>
      <c r="F610" s="845">
        <v>2029.32</v>
      </c>
      <c r="G610" s="160"/>
      <c r="H610" s="846">
        <f>ROUND(F610*G610,2)</f>
        <v>0</v>
      </c>
      <c r="I610" s="847" t="s">
        <v>357</v>
      </c>
    </row>
    <row r="611" spans="1:9" x14ac:dyDescent="0.2">
      <c r="A611" s="417"/>
      <c r="B611" s="418"/>
      <c r="C611" s="419"/>
      <c r="D611" s="567" t="s">
        <v>131</v>
      </c>
      <c r="E611" s="421"/>
      <c r="F611" s="422"/>
      <c r="G611" s="421"/>
      <c r="H611" s="839"/>
      <c r="I611" s="497"/>
    </row>
    <row r="612" spans="1:9" x14ac:dyDescent="0.2">
      <c r="A612" s="417"/>
      <c r="B612" s="418"/>
      <c r="C612" s="419"/>
      <c r="D612" s="567" t="s">
        <v>1967</v>
      </c>
      <c r="E612" s="421"/>
      <c r="F612" s="422">
        <v>119.2</v>
      </c>
      <c r="G612" s="421"/>
      <c r="H612" s="839"/>
      <c r="I612" s="497"/>
    </row>
    <row r="613" spans="1:9" x14ac:dyDescent="0.2">
      <c r="A613" s="417"/>
      <c r="B613" s="418"/>
      <c r="C613" s="419"/>
      <c r="D613" s="567" t="s">
        <v>1969</v>
      </c>
      <c r="E613" s="421"/>
      <c r="F613" s="422">
        <v>119.2</v>
      </c>
      <c r="G613" s="421"/>
      <c r="H613" s="839"/>
      <c r="I613" s="497"/>
    </row>
    <row r="614" spans="1:9" x14ac:dyDescent="0.2">
      <c r="A614" s="417"/>
      <c r="B614" s="418"/>
      <c r="C614" s="419"/>
      <c r="D614" s="567" t="s">
        <v>1972</v>
      </c>
      <c r="E614" s="421"/>
      <c r="F614" s="422">
        <v>35.49</v>
      </c>
      <c r="G614" s="421"/>
      <c r="H614" s="839"/>
      <c r="I614" s="497"/>
    </row>
    <row r="615" spans="1:9" x14ac:dyDescent="0.2">
      <c r="A615" s="417"/>
      <c r="B615" s="418"/>
      <c r="C615" s="419"/>
      <c r="D615" s="567" t="s">
        <v>1662</v>
      </c>
      <c r="E615" s="421"/>
      <c r="F615" s="422">
        <v>22.64</v>
      </c>
      <c r="G615" s="421"/>
      <c r="H615" s="839"/>
      <c r="I615" s="497"/>
    </row>
    <row r="616" spans="1:9" x14ac:dyDescent="0.2">
      <c r="A616" s="417"/>
      <c r="B616" s="418"/>
      <c r="C616" s="419"/>
      <c r="D616" s="567" t="s">
        <v>1572</v>
      </c>
      <c r="E616" s="421"/>
      <c r="F616" s="422"/>
      <c r="G616" s="421"/>
      <c r="H616" s="839"/>
      <c r="I616" s="497"/>
    </row>
    <row r="617" spans="1:9" x14ac:dyDescent="0.2">
      <c r="A617" s="417"/>
      <c r="B617" s="418"/>
      <c r="C617" s="419"/>
      <c r="D617" s="567" t="s">
        <v>1663</v>
      </c>
      <c r="E617" s="421"/>
      <c r="F617" s="422">
        <v>69.900000000000006</v>
      </c>
      <c r="G617" s="421"/>
      <c r="H617" s="839"/>
      <c r="I617" s="497"/>
    </row>
    <row r="618" spans="1:9" x14ac:dyDescent="0.2">
      <c r="A618" s="417"/>
      <c r="B618" s="418"/>
      <c r="C618" s="419"/>
      <c r="D618" s="567" t="s">
        <v>1664</v>
      </c>
      <c r="E618" s="421"/>
      <c r="F618" s="422">
        <v>27.64</v>
      </c>
      <c r="G618" s="421"/>
      <c r="H618" s="839"/>
      <c r="I618" s="497"/>
    </row>
    <row r="619" spans="1:9" x14ac:dyDescent="0.2">
      <c r="A619" s="417"/>
      <c r="B619" s="418"/>
      <c r="C619" s="419"/>
      <c r="D619" s="567" t="s">
        <v>1665</v>
      </c>
      <c r="E619" s="421"/>
      <c r="F619" s="422">
        <v>45.85</v>
      </c>
      <c r="G619" s="421"/>
      <c r="H619" s="839"/>
      <c r="I619" s="497"/>
    </row>
    <row r="620" spans="1:9" x14ac:dyDescent="0.2">
      <c r="A620" s="417"/>
      <c r="B620" s="418"/>
      <c r="C620" s="419"/>
      <c r="D620" s="567" t="s">
        <v>1598</v>
      </c>
      <c r="E620" s="421"/>
      <c r="F620" s="422"/>
      <c r="G620" s="421"/>
      <c r="H620" s="839"/>
      <c r="I620" s="497"/>
    </row>
    <row r="621" spans="1:9" x14ac:dyDescent="0.2">
      <c r="A621" s="417"/>
      <c r="B621" s="418"/>
      <c r="C621" s="419"/>
      <c r="D621" s="567" t="s">
        <v>1666</v>
      </c>
      <c r="E621" s="421"/>
      <c r="F621" s="422">
        <v>59.5</v>
      </c>
      <c r="G621" s="421"/>
      <c r="H621" s="839"/>
      <c r="I621" s="497"/>
    </row>
    <row r="622" spans="1:9" x14ac:dyDescent="0.2">
      <c r="A622" s="417"/>
      <c r="B622" s="418"/>
      <c r="C622" s="419"/>
      <c r="D622" s="567" t="s">
        <v>1574</v>
      </c>
      <c r="E622" s="421"/>
      <c r="F622" s="422"/>
      <c r="G622" s="421"/>
      <c r="H622" s="839"/>
      <c r="I622" s="497"/>
    </row>
    <row r="623" spans="1:9" x14ac:dyDescent="0.2">
      <c r="A623" s="417"/>
      <c r="B623" s="418"/>
      <c r="C623" s="419"/>
      <c r="D623" s="567" t="s">
        <v>1667</v>
      </c>
      <c r="E623" s="421"/>
      <c r="F623" s="422">
        <v>55.79</v>
      </c>
      <c r="G623" s="421"/>
      <c r="H623" s="839"/>
      <c r="I623" s="497"/>
    </row>
    <row r="624" spans="1:9" x14ac:dyDescent="0.2">
      <c r="A624" s="417"/>
      <c r="B624" s="418"/>
      <c r="C624" s="419"/>
      <c r="D624" s="567" t="s">
        <v>1668</v>
      </c>
      <c r="E624" s="421"/>
      <c r="F624" s="422">
        <v>51.54</v>
      </c>
      <c r="G624" s="421"/>
      <c r="H624" s="839"/>
      <c r="I624" s="497"/>
    </row>
    <row r="625" spans="1:9" x14ac:dyDescent="0.2">
      <c r="A625" s="417"/>
      <c r="B625" s="418"/>
      <c r="C625" s="419"/>
      <c r="D625" s="567" t="s">
        <v>1669</v>
      </c>
      <c r="E625" s="421"/>
      <c r="F625" s="422">
        <v>27.95</v>
      </c>
      <c r="G625" s="421"/>
      <c r="H625" s="839"/>
      <c r="I625" s="497"/>
    </row>
    <row r="626" spans="1:9" x14ac:dyDescent="0.2">
      <c r="A626" s="417"/>
      <c r="B626" s="418"/>
      <c r="C626" s="419"/>
      <c r="D626" s="567" t="s">
        <v>1670</v>
      </c>
      <c r="E626" s="421"/>
      <c r="F626" s="422">
        <v>21.86</v>
      </c>
      <c r="G626" s="421"/>
      <c r="H626" s="839"/>
      <c r="I626" s="497"/>
    </row>
    <row r="627" spans="1:9" x14ac:dyDescent="0.2">
      <c r="A627" s="417"/>
      <c r="B627" s="418"/>
      <c r="C627" s="419"/>
      <c r="D627" s="567" t="s">
        <v>1979</v>
      </c>
      <c r="E627" s="421"/>
      <c r="F627" s="422">
        <v>159.63</v>
      </c>
      <c r="G627" s="421"/>
      <c r="H627" s="839"/>
      <c r="I627" s="497"/>
    </row>
    <row r="628" spans="1:9" x14ac:dyDescent="0.2">
      <c r="A628" s="417"/>
      <c r="B628" s="418"/>
      <c r="C628" s="419"/>
      <c r="D628" s="567" t="s">
        <v>1672</v>
      </c>
      <c r="E628" s="421"/>
      <c r="F628" s="422">
        <v>77.349999999999994</v>
      </c>
      <c r="G628" s="421"/>
      <c r="H628" s="839"/>
      <c r="I628" s="497"/>
    </row>
    <row r="629" spans="1:9" x14ac:dyDescent="0.2">
      <c r="A629" s="417"/>
      <c r="B629" s="418"/>
      <c r="C629" s="419"/>
      <c r="D629" s="567" t="s">
        <v>1673</v>
      </c>
      <c r="E629" s="421"/>
      <c r="F629" s="422">
        <v>33.49</v>
      </c>
      <c r="G629" s="421"/>
      <c r="H629" s="839"/>
      <c r="I629" s="497"/>
    </row>
    <row r="630" spans="1:9" x14ac:dyDescent="0.2">
      <c r="A630" s="417"/>
      <c r="B630" s="418"/>
      <c r="C630" s="419"/>
      <c r="D630" s="567" t="s">
        <v>1674</v>
      </c>
      <c r="E630" s="421"/>
      <c r="F630" s="422">
        <v>45.47</v>
      </c>
      <c r="G630" s="421"/>
      <c r="H630" s="839"/>
      <c r="I630" s="497"/>
    </row>
    <row r="631" spans="1:9" x14ac:dyDescent="0.2">
      <c r="A631" s="417"/>
      <c r="B631" s="418"/>
      <c r="C631" s="419"/>
      <c r="D631" s="567" t="s">
        <v>1579</v>
      </c>
      <c r="E631" s="421"/>
      <c r="F631" s="422"/>
      <c r="G631" s="421"/>
      <c r="H631" s="839"/>
      <c r="I631" s="497"/>
    </row>
    <row r="632" spans="1:9" x14ac:dyDescent="0.2">
      <c r="A632" s="417"/>
      <c r="B632" s="418"/>
      <c r="C632" s="419"/>
      <c r="D632" s="567" t="s">
        <v>1675</v>
      </c>
      <c r="E632" s="421"/>
      <c r="F632" s="422">
        <v>27.67</v>
      </c>
      <c r="G632" s="421"/>
      <c r="H632" s="839"/>
      <c r="I632" s="497"/>
    </row>
    <row r="633" spans="1:9" x14ac:dyDescent="0.2">
      <c r="A633" s="417"/>
      <c r="B633" s="418"/>
      <c r="C633" s="419"/>
      <c r="D633" s="567" t="s">
        <v>1676</v>
      </c>
      <c r="E633" s="421"/>
      <c r="F633" s="422">
        <v>70.709999999999994</v>
      </c>
      <c r="G633" s="421"/>
      <c r="H633" s="839"/>
      <c r="I633" s="497"/>
    </row>
    <row r="634" spans="1:9" x14ac:dyDescent="0.2">
      <c r="A634" s="417"/>
      <c r="B634" s="418"/>
      <c r="C634" s="419"/>
      <c r="D634" s="567" t="s">
        <v>1677</v>
      </c>
      <c r="E634" s="421"/>
      <c r="F634" s="422">
        <v>37.42</v>
      </c>
      <c r="G634" s="421"/>
      <c r="H634" s="839"/>
      <c r="I634" s="497"/>
    </row>
    <row r="635" spans="1:9" x14ac:dyDescent="0.2">
      <c r="A635" s="417"/>
      <c r="B635" s="418"/>
      <c r="C635" s="419"/>
      <c r="D635" s="567" t="s">
        <v>1678</v>
      </c>
      <c r="E635" s="421"/>
      <c r="F635" s="422">
        <v>44.57</v>
      </c>
      <c r="G635" s="421"/>
      <c r="H635" s="839"/>
      <c r="I635" s="497"/>
    </row>
    <row r="636" spans="1:9" x14ac:dyDescent="0.2">
      <c r="A636" s="417"/>
      <c r="B636" s="418"/>
      <c r="C636" s="419"/>
      <c r="D636" s="567" t="s">
        <v>1980</v>
      </c>
      <c r="E636" s="421"/>
      <c r="F636" s="422">
        <v>28.68</v>
      </c>
      <c r="G636" s="421"/>
      <c r="H636" s="839"/>
      <c r="I636" s="497"/>
    </row>
    <row r="637" spans="1:9" x14ac:dyDescent="0.2">
      <c r="A637" s="417"/>
      <c r="B637" s="418"/>
      <c r="C637" s="419"/>
      <c r="D637" s="567" t="s">
        <v>1680</v>
      </c>
      <c r="E637" s="421"/>
      <c r="F637" s="422">
        <v>77.81</v>
      </c>
      <c r="G637" s="421"/>
      <c r="H637" s="839"/>
      <c r="I637" s="497"/>
    </row>
    <row r="638" spans="1:9" x14ac:dyDescent="0.2">
      <c r="A638" s="417"/>
      <c r="B638" s="418"/>
      <c r="C638" s="419"/>
      <c r="D638" s="567" t="s">
        <v>1681</v>
      </c>
      <c r="E638" s="421"/>
      <c r="F638" s="422">
        <v>48.01</v>
      </c>
      <c r="G638" s="421"/>
      <c r="H638" s="839"/>
      <c r="I638" s="497"/>
    </row>
    <row r="639" spans="1:9" x14ac:dyDescent="0.2">
      <c r="A639" s="417"/>
      <c r="B639" s="418"/>
      <c r="C639" s="419"/>
      <c r="D639" s="567" t="s">
        <v>1682</v>
      </c>
      <c r="E639" s="421"/>
      <c r="F639" s="422">
        <v>56.06</v>
      </c>
      <c r="G639" s="421"/>
      <c r="H639" s="839"/>
      <c r="I639" s="497"/>
    </row>
    <row r="640" spans="1:9" x14ac:dyDescent="0.2">
      <c r="A640" s="417"/>
      <c r="B640" s="418"/>
      <c r="C640" s="419"/>
      <c r="D640" s="567" t="s">
        <v>1683</v>
      </c>
      <c r="E640" s="421"/>
      <c r="F640" s="422">
        <v>42.74</v>
      </c>
      <c r="G640" s="421"/>
      <c r="H640" s="839"/>
      <c r="I640" s="497"/>
    </row>
    <row r="641" spans="1:9" x14ac:dyDescent="0.2">
      <c r="A641" s="417"/>
      <c r="B641" s="418"/>
      <c r="C641" s="419"/>
      <c r="D641" s="567" t="s">
        <v>1981</v>
      </c>
      <c r="E641" s="421"/>
      <c r="F641" s="422">
        <v>160</v>
      </c>
      <c r="G641" s="421"/>
      <c r="H641" s="839"/>
      <c r="I641" s="497"/>
    </row>
    <row r="642" spans="1:9" x14ac:dyDescent="0.2">
      <c r="A642" s="417"/>
      <c r="B642" s="418"/>
      <c r="C642" s="419"/>
      <c r="D642" s="567" t="s">
        <v>359</v>
      </c>
      <c r="E642" s="421"/>
      <c r="F642" s="422"/>
      <c r="G642" s="421"/>
      <c r="H642" s="839"/>
      <c r="I642" s="497"/>
    </row>
    <row r="643" spans="1:9" x14ac:dyDescent="0.2">
      <c r="A643" s="417"/>
      <c r="B643" s="418"/>
      <c r="C643" s="419"/>
      <c r="D643" s="567" t="s">
        <v>1685</v>
      </c>
      <c r="E643" s="421"/>
      <c r="F643" s="422">
        <v>42.13</v>
      </c>
      <c r="G643" s="421"/>
      <c r="H643" s="839"/>
      <c r="I643" s="497"/>
    </row>
    <row r="644" spans="1:9" x14ac:dyDescent="0.2">
      <c r="A644" s="417"/>
      <c r="B644" s="418"/>
      <c r="C644" s="419"/>
      <c r="D644" s="567" t="s">
        <v>1686</v>
      </c>
      <c r="E644" s="421"/>
      <c r="F644" s="422">
        <v>39.1</v>
      </c>
      <c r="G644" s="421"/>
      <c r="H644" s="839"/>
      <c r="I644" s="497"/>
    </row>
    <row r="645" spans="1:9" x14ac:dyDescent="0.2">
      <c r="A645" s="417"/>
      <c r="B645" s="418"/>
      <c r="C645" s="419"/>
      <c r="D645" s="567" t="s">
        <v>1687</v>
      </c>
      <c r="E645" s="421"/>
      <c r="F645" s="422">
        <v>43.61</v>
      </c>
      <c r="G645" s="421"/>
      <c r="H645" s="839"/>
      <c r="I645" s="497"/>
    </row>
    <row r="646" spans="1:9" x14ac:dyDescent="0.2">
      <c r="A646" s="417"/>
      <c r="B646" s="418"/>
      <c r="C646" s="419"/>
      <c r="D646" s="567" t="s">
        <v>1688</v>
      </c>
      <c r="E646" s="421"/>
      <c r="F646" s="422">
        <v>49.07</v>
      </c>
      <c r="G646" s="421"/>
      <c r="H646" s="839"/>
      <c r="I646" s="497"/>
    </row>
    <row r="647" spans="1:9" x14ac:dyDescent="0.2">
      <c r="A647" s="417"/>
      <c r="B647" s="418"/>
      <c r="C647" s="419"/>
      <c r="D647" s="567" t="s">
        <v>1689</v>
      </c>
      <c r="E647" s="421"/>
      <c r="F647" s="422">
        <v>43.76</v>
      </c>
      <c r="G647" s="421"/>
      <c r="H647" s="839"/>
      <c r="I647" s="497"/>
    </row>
    <row r="648" spans="1:9" x14ac:dyDescent="0.2">
      <c r="A648" s="417"/>
      <c r="B648" s="418"/>
      <c r="C648" s="419"/>
      <c r="D648" s="567" t="s">
        <v>1690</v>
      </c>
      <c r="E648" s="421"/>
      <c r="F648" s="422">
        <v>39.4</v>
      </c>
      <c r="G648" s="421"/>
      <c r="H648" s="839"/>
      <c r="I648" s="497"/>
    </row>
    <row r="649" spans="1:9" x14ac:dyDescent="0.2">
      <c r="A649" s="417"/>
      <c r="B649" s="418"/>
      <c r="C649" s="419"/>
      <c r="D649" s="567" t="s">
        <v>1691</v>
      </c>
      <c r="E649" s="421"/>
      <c r="F649" s="422">
        <v>64.430000000000007</v>
      </c>
      <c r="G649" s="421"/>
      <c r="H649" s="839"/>
      <c r="I649" s="497"/>
    </row>
    <row r="650" spans="1:9" x14ac:dyDescent="0.2">
      <c r="A650" s="417"/>
      <c r="B650" s="418"/>
      <c r="C650" s="419"/>
      <c r="D650" s="567" t="s">
        <v>1692</v>
      </c>
      <c r="E650" s="421"/>
      <c r="F650" s="422">
        <v>36.380000000000003</v>
      </c>
      <c r="G650" s="421"/>
      <c r="H650" s="839"/>
      <c r="I650" s="497"/>
    </row>
    <row r="651" spans="1:9" x14ac:dyDescent="0.2">
      <c r="A651" s="417"/>
      <c r="B651" s="418"/>
      <c r="C651" s="419"/>
      <c r="D651" s="567" t="s">
        <v>1693</v>
      </c>
      <c r="E651" s="421"/>
      <c r="F651" s="422">
        <v>59.93</v>
      </c>
      <c r="G651" s="421"/>
      <c r="H651" s="839"/>
      <c r="I651" s="497"/>
    </row>
    <row r="652" spans="1:9" x14ac:dyDescent="0.2">
      <c r="A652" s="417"/>
      <c r="B652" s="418"/>
      <c r="C652" s="419"/>
      <c r="D652" s="567" t="s">
        <v>1694</v>
      </c>
      <c r="E652" s="421"/>
      <c r="F652" s="422">
        <v>45.34</v>
      </c>
      <c r="G652" s="421"/>
      <c r="H652" s="839"/>
      <c r="I652" s="497"/>
    </row>
    <row r="653" spans="1:9" s="46" customFormat="1" ht="24.95" customHeight="1" x14ac:dyDescent="0.25">
      <c r="A653" s="824"/>
      <c r="B653" s="825" t="s">
        <v>89</v>
      </c>
      <c r="C653" s="826" t="s">
        <v>54</v>
      </c>
      <c r="D653" s="826" t="s">
        <v>55</v>
      </c>
      <c r="E653" s="827"/>
      <c r="F653" s="828"/>
      <c r="G653" s="828"/>
      <c r="H653" s="829">
        <f>SUM(H654:H808)</f>
        <v>0</v>
      </c>
      <c r="I653" s="830"/>
    </row>
    <row r="654" spans="1:9" ht="36.950000000000003" customHeight="1" x14ac:dyDescent="0.2">
      <c r="A654" s="278">
        <v>30</v>
      </c>
      <c r="B654" s="841"/>
      <c r="C654" s="842" t="s">
        <v>161</v>
      </c>
      <c r="D654" s="843" t="s">
        <v>162</v>
      </c>
      <c r="E654" s="844" t="s">
        <v>106</v>
      </c>
      <c r="F654" s="845">
        <v>2651.5200000000004</v>
      </c>
      <c r="G654" s="160"/>
      <c r="H654" s="846">
        <f>ROUND(F654*G654,2)</f>
        <v>0</v>
      </c>
      <c r="I654" s="847" t="s">
        <v>357</v>
      </c>
    </row>
    <row r="655" spans="1:9" x14ac:dyDescent="0.2">
      <c r="A655" s="417"/>
      <c r="B655" s="418"/>
      <c r="C655" s="419"/>
      <c r="D655" s="567" t="s">
        <v>131</v>
      </c>
      <c r="E655" s="421"/>
      <c r="F655" s="422"/>
      <c r="G655" s="421"/>
      <c r="H655" s="839"/>
      <c r="I655" s="497"/>
    </row>
    <row r="656" spans="1:9" x14ac:dyDescent="0.2">
      <c r="A656" s="417"/>
      <c r="B656" s="418"/>
      <c r="C656" s="419"/>
      <c r="D656" s="567" t="s">
        <v>1967</v>
      </c>
      <c r="E656" s="421"/>
      <c r="F656" s="422">
        <v>119.2</v>
      </c>
      <c r="G656" s="421"/>
      <c r="H656" s="839"/>
      <c r="I656" s="497"/>
    </row>
    <row r="657" spans="1:9" x14ac:dyDescent="0.2">
      <c r="A657" s="417"/>
      <c r="B657" s="418"/>
      <c r="C657" s="419"/>
      <c r="D657" s="567" t="s">
        <v>1968</v>
      </c>
      <c r="E657" s="421"/>
      <c r="F657" s="422">
        <v>45.5</v>
      </c>
      <c r="G657" s="421"/>
      <c r="H657" s="839"/>
      <c r="I657" s="497"/>
    </row>
    <row r="658" spans="1:9" x14ac:dyDescent="0.2">
      <c r="A658" s="417"/>
      <c r="B658" s="418"/>
      <c r="C658" s="419"/>
      <c r="D658" s="567" t="s">
        <v>1969</v>
      </c>
      <c r="E658" s="421"/>
      <c r="F658" s="422">
        <v>119.2</v>
      </c>
      <c r="G658" s="421"/>
      <c r="H658" s="839"/>
      <c r="I658" s="497"/>
    </row>
    <row r="659" spans="1:9" x14ac:dyDescent="0.2">
      <c r="A659" s="417"/>
      <c r="B659" s="418"/>
      <c r="C659" s="419"/>
      <c r="D659" s="567" t="s">
        <v>1970</v>
      </c>
      <c r="E659" s="421"/>
      <c r="F659" s="422">
        <v>62.43</v>
      </c>
      <c r="G659" s="421"/>
      <c r="H659" s="839"/>
      <c r="I659" s="497"/>
    </row>
    <row r="660" spans="1:9" x14ac:dyDescent="0.2">
      <c r="A660" s="417"/>
      <c r="B660" s="418"/>
      <c r="C660" s="419"/>
      <c r="D660" s="567" t="s">
        <v>1971</v>
      </c>
      <c r="E660" s="421"/>
      <c r="F660" s="422">
        <v>81.38</v>
      </c>
      <c r="G660" s="421"/>
      <c r="H660" s="839"/>
      <c r="I660" s="497"/>
    </row>
    <row r="661" spans="1:9" x14ac:dyDescent="0.2">
      <c r="A661" s="417"/>
      <c r="B661" s="418"/>
      <c r="C661" s="419"/>
      <c r="D661" s="567" t="s">
        <v>1972</v>
      </c>
      <c r="E661" s="421"/>
      <c r="F661" s="422">
        <v>35.49</v>
      </c>
      <c r="G661" s="421"/>
      <c r="H661" s="839"/>
      <c r="I661" s="497"/>
    </row>
    <row r="662" spans="1:9" x14ac:dyDescent="0.2">
      <c r="A662" s="417"/>
      <c r="B662" s="418"/>
      <c r="C662" s="419"/>
      <c r="D662" s="567" t="s">
        <v>1955</v>
      </c>
      <c r="E662" s="421"/>
      <c r="F662" s="422">
        <v>25.45</v>
      </c>
      <c r="G662" s="421"/>
      <c r="H662" s="839"/>
      <c r="I662" s="497"/>
    </row>
    <row r="663" spans="1:9" x14ac:dyDescent="0.2">
      <c r="A663" s="417"/>
      <c r="B663" s="418"/>
      <c r="C663" s="419"/>
      <c r="D663" s="567" t="s">
        <v>1956</v>
      </c>
      <c r="E663" s="421"/>
      <c r="F663" s="422">
        <v>32.18</v>
      </c>
      <c r="G663" s="421"/>
      <c r="H663" s="839"/>
      <c r="I663" s="497"/>
    </row>
    <row r="664" spans="1:9" x14ac:dyDescent="0.2">
      <c r="A664" s="417"/>
      <c r="B664" s="418"/>
      <c r="C664" s="419"/>
      <c r="D664" s="567" t="s">
        <v>1957</v>
      </c>
      <c r="E664" s="421"/>
      <c r="F664" s="422">
        <v>37.61</v>
      </c>
      <c r="G664" s="421"/>
      <c r="H664" s="839"/>
      <c r="I664" s="497"/>
    </row>
    <row r="665" spans="1:9" x14ac:dyDescent="0.2">
      <c r="A665" s="417"/>
      <c r="B665" s="418"/>
      <c r="C665" s="419"/>
      <c r="D665" s="567" t="s">
        <v>1958</v>
      </c>
      <c r="E665" s="421"/>
      <c r="F665" s="422">
        <v>53.97</v>
      </c>
      <c r="G665" s="421"/>
      <c r="H665" s="839"/>
      <c r="I665" s="497"/>
    </row>
    <row r="666" spans="1:9" x14ac:dyDescent="0.2">
      <c r="A666" s="417"/>
      <c r="B666" s="418"/>
      <c r="C666" s="419"/>
      <c r="D666" s="567" t="s">
        <v>1959</v>
      </c>
      <c r="E666" s="421"/>
      <c r="F666" s="422">
        <v>9.89</v>
      </c>
      <c r="G666" s="421"/>
      <c r="H666" s="839"/>
      <c r="I666" s="497"/>
    </row>
    <row r="667" spans="1:9" x14ac:dyDescent="0.2">
      <c r="A667" s="417"/>
      <c r="B667" s="418"/>
      <c r="C667" s="419"/>
      <c r="D667" s="567" t="s">
        <v>1662</v>
      </c>
      <c r="E667" s="421"/>
      <c r="F667" s="422">
        <v>22.64</v>
      </c>
      <c r="G667" s="421"/>
      <c r="H667" s="839"/>
      <c r="I667" s="497"/>
    </row>
    <row r="668" spans="1:9" x14ac:dyDescent="0.2">
      <c r="A668" s="417"/>
      <c r="B668" s="418"/>
      <c r="C668" s="419"/>
      <c r="D668" s="567" t="s">
        <v>1960</v>
      </c>
      <c r="E668" s="421"/>
      <c r="F668" s="422">
        <v>3.1</v>
      </c>
      <c r="G668" s="421"/>
      <c r="H668" s="839"/>
      <c r="I668" s="497"/>
    </row>
    <row r="669" spans="1:9" x14ac:dyDescent="0.2">
      <c r="A669" s="417"/>
      <c r="B669" s="418"/>
      <c r="C669" s="419"/>
      <c r="D669" s="567" t="s">
        <v>1962</v>
      </c>
      <c r="E669" s="421"/>
      <c r="F669" s="422">
        <v>2.92</v>
      </c>
      <c r="G669" s="421"/>
      <c r="H669" s="839"/>
      <c r="I669" s="497"/>
    </row>
    <row r="670" spans="1:9" x14ac:dyDescent="0.2">
      <c r="A670" s="417"/>
      <c r="B670" s="418"/>
      <c r="C670" s="419"/>
      <c r="D670" s="567" t="s">
        <v>1963</v>
      </c>
      <c r="E670" s="421"/>
      <c r="F670" s="422">
        <v>2.95</v>
      </c>
      <c r="G670" s="421"/>
      <c r="H670" s="839"/>
      <c r="I670" s="497"/>
    </row>
    <row r="671" spans="1:9" x14ac:dyDescent="0.2">
      <c r="A671" s="417"/>
      <c r="B671" s="418"/>
      <c r="C671" s="419"/>
      <c r="D671" s="567" t="s">
        <v>1964</v>
      </c>
      <c r="E671" s="421"/>
      <c r="F671" s="422">
        <v>2.94</v>
      </c>
      <c r="G671" s="421"/>
      <c r="H671" s="839"/>
      <c r="I671" s="497"/>
    </row>
    <row r="672" spans="1:9" x14ac:dyDescent="0.2">
      <c r="A672" s="417"/>
      <c r="B672" s="418"/>
      <c r="C672" s="419"/>
      <c r="D672" s="567" t="s">
        <v>1965</v>
      </c>
      <c r="E672" s="421"/>
      <c r="F672" s="422">
        <v>2.95</v>
      </c>
      <c r="G672" s="421"/>
      <c r="H672" s="839"/>
      <c r="I672" s="497"/>
    </row>
    <row r="673" spans="1:9" x14ac:dyDescent="0.2">
      <c r="A673" s="417"/>
      <c r="B673" s="418"/>
      <c r="C673" s="419"/>
      <c r="D673" s="567" t="s">
        <v>1572</v>
      </c>
      <c r="E673" s="421"/>
      <c r="F673" s="422"/>
      <c r="G673" s="421"/>
      <c r="H673" s="839"/>
      <c r="I673" s="497"/>
    </row>
    <row r="674" spans="1:9" x14ac:dyDescent="0.2">
      <c r="A674" s="417"/>
      <c r="B674" s="418"/>
      <c r="C674" s="419"/>
      <c r="D674" s="567" t="s">
        <v>1977</v>
      </c>
      <c r="E674" s="421"/>
      <c r="F674" s="422">
        <v>96.4</v>
      </c>
      <c r="G674" s="421"/>
      <c r="H674" s="839"/>
      <c r="I674" s="497"/>
    </row>
    <row r="675" spans="1:9" x14ac:dyDescent="0.2">
      <c r="A675" s="417"/>
      <c r="B675" s="418"/>
      <c r="C675" s="419"/>
      <c r="D675" s="567" t="s">
        <v>1978</v>
      </c>
      <c r="E675" s="421"/>
      <c r="F675" s="422">
        <v>65.06</v>
      </c>
      <c r="G675" s="421"/>
      <c r="H675" s="839"/>
      <c r="I675" s="497"/>
    </row>
    <row r="676" spans="1:9" x14ac:dyDescent="0.2">
      <c r="A676" s="417"/>
      <c r="B676" s="418"/>
      <c r="C676" s="419"/>
      <c r="D676" s="567" t="s">
        <v>1663</v>
      </c>
      <c r="E676" s="421"/>
      <c r="F676" s="422">
        <v>69.900000000000006</v>
      </c>
      <c r="G676" s="421"/>
      <c r="H676" s="839"/>
      <c r="I676" s="497"/>
    </row>
    <row r="677" spans="1:9" x14ac:dyDescent="0.2">
      <c r="A677" s="417"/>
      <c r="B677" s="418"/>
      <c r="C677" s="419"/>
      <c r="D677" s="567" t="s">
        <v>1664</v>
      </c>
      <c r="E677" s="421"/>
      <c r="F677" s="422">
        <v>27.64</v>
      </c>
      <c r="G677" s="421"/>
      <c r="H677" s="839"/>
      <c r="I677" s="497"/>
    </row>
    <row r="678" spans="1:9" x14ac:dyDescent="0.2">
      <c r="A678" s="417"/>
      <c r="B678" s="418"/>
      <c r="C678" s="419"/>
      <c r="D678" s="567" t="s">
        <v>1665</v>
      </c>
      <c r="E678" s="421"/>
      <c r="F678" s="422">
        <v>45.85</v>
      </c>
      <c r="G678" s="421"/>
      <c r="H678" s="839"/>
      <c r="I678" s="497"/>
    </row>
    <row r="679" spans="1:9" x14ac:dyDescent="0.2">
      <c r="A679" s="417"/>
      <c r="B679" s="418"/>
      <c r="C679" s="419"/>
      <c r="D679" s="567" t="s">
        <v>1598</v>
      </c>
      <c r="E679" s="421"/>
      <c r="F679" s="422"/>
      <c r="G679" s="421"/>
      <c r="H679" s="839"/>
      <c r="I679" s="497"/>
    </row>
    <row r="680" spans="1:9" x14ac:dyDescent="0.2">
      <c r="A680" s="417"/>
      <c r="B680" s="418"/>
      <c r="C680" s="419"/>
      <c r="D680" s="567" t="s">
        <v>1666</v>
      </c>
      <c r="E680" s="421"/>
      <c r="F680" s="422">
        <v>59.5</v>
      </c>
      <c r="G680" s="421"/>
      <c r="H680" s="839"/>
      <c r="I680" s="497"/>
    </row>
    <row r="681" spans="1:9" x14ac:dyDescent="0.2">
      <c r="A681" s="417"/>
      <c r="B681" s="418"/>
      <c r="C681" s="419"/>
      <c r="D681" s="567" t="s">
        <v>1574</v>
      </c>
      <c r="E681" s="421"/>
      <c r="F681" s="422"/>
      <c r="G681" s="421"/>
      <c r="H681" s="839"/>
      <c r="I681" s="497"/>
    </row>
    <row r="682" spans="1:9" x14ac:dyDescent="0.2">
      <c r="A682" s="417"/>
      <c r="B682" s="418"/>
      <c r="C682" s="419"/>
      <c r="D682" s="567" t="s">
        <v>1667</v>
      </c>
      <c r="E682" s="421"/>
      <c r="F682" s="422">
        <v>55.79</v>
      </c>
      <c r="G682" s="421"/>
      <c r="H682" s="839"/>
      <c r="I682" s="497"/>
    </row>
    <row r="683" spans="1:9" x14ac:dyDescent="0.2">
      <c r="A683" s="417"/>
      <c r="B683" s="418"/>
      <c r="C683" s="419"/>
      <c r="D683" s="567" t="s">
        <v>1668</v>
      </c>
      <c r="E683" s="421"/>
      <c r="F683" s="422">
        <v>51.54</v>
      </c>
      <c r="G683" s="421"/>
      <c r="H683" s="839"/>
      <c r="I683" s="497"/>
    </row>
    <row r="684" spans="1:9" x14ac:dyDescent="0.2">
      <c r="A684" s="417"/>
      <c r="B684" s="418"/>
      <c r="C684" s="419"/>
      <c r="D684" s="567" t="s">
        <v>1669</v>
      </c>
      <c r="E684" s="421"/>
      <c r="F684" s="422">
        <v>27.95</v>
      </c>
      <c r="G684" s="421"/>
      <c r="H684" s="839"/>
      <c r="I684" s="497"/>
    </row>
    <row r="685" spans="1:9" x14ac:dyDescent="0.2">
      <c r="A685" s="417"/>
      <c r="B685" s="418"/>
      <c r="C685" s="419"/>
      <c r="D685" s="567" t="s">
        <v>1670</v>
      </c>
      <c r="E685" s="421"/>
      <c r="F685" s="422">
        <v>21.86</v>
      </c>
      <c r="G685" s="421"/>
      <c r="H685" s="839"/>
      <c r="I685" s="497"/>
    </row>
    <row r="686" spans="1:9" x14ac:dyDescent="0.2">
      <c r="A686" s="417"/>
      <c r="B686" s="418"/>
      <c r="C686" s="419"/>
      <c r="D686" s="567" t="s">
        <v>1979</v>
      </c>
      <c r="E686" s="421"/>
      <c r="F686" s="422">
        <v>159.63</v>
      </c>
      <c r="G686" s="421"/>
      <c r="H686" s="839"/>
      <c r="I686" s="497"/>
    </row>
    <row r="687" spans="1:9" x14ac:dyDescent="0.2">
      <c r="A687" s="417"/>
      <c r="B687" s="418"/>
      <c r="C687" s="419"/>
      <c r="D687" s="567" t="s">
        <v>1672</v>
      </c>
      <c r="E687" s="421"/>
      <c r="F687" s="422">
        <v>77.349999999999994</v>
      </c>
      <c r="G687" s="421"/>
      <c r="H687" s="839"/>
      <c r="I687" s="497"/>
    </row>
    <row r="688" spans="1:9" x14ac:dyDescent="0.2">
      <c r="A688" s="417"/>
      <c r="B688" s="418"/>
      <c r="C688" s="419"/>
      <c r="D688" s="567" t="s">
        <v>1673</v>
      </c>
      <c r="E688" s="421"/>
      <c r="F688" s="422">
        <v>33.49</v>
      </c>
      <c r="G688" s="421"/>
      <c r="H688" s="839"/>
      <c r="I688" s="497"/>
    </row>
    <row r="689" spans="1:9" x14ac:dyDescent="0.2">
      <c r="A689" s="417"/>
      <c r="B689" s="418"/>
      <c r="C689" s="419"/>
      <c r="D689" s="567" t="s">
        <v>1674</v>
      </c>
      <c r="E689" s="421"/>
      <c r="F689" s="422">
        <v>45.47</v>
      </c>
      <c r="G689" s="421"/>
      <c r="H689" s="839"/>
      <c r="I689" s="497"/>
    </row>
    <row r="690" spans="1:9" x14ac:dyDescent="0.2">
      <c r="A690" s="417"/>
      <c r="B690" s="418"/>
      <c r="C690" s="419"/>
      <c r="D690" s="567" t="s">
        <v>1579</v>
      </c>
      <c r="E690" s="421"/>
      <c r="F690" s="422"/>
      <c r="G690" s="421"/>
      <c r="H690" s="839"/>
      <c r="I690" s="497"/>
    </row>
    <row r="691" spans="1:9" x14ac:dyDescent="0.2">
      <c r="A691" s="417"/>
      <c r="B691" s="418"/>
      <c r="C691" s="419"/>
      <c r="D691" s="567" t="s">
        <v>1675</v>
      </c>
      <c r="E691" s="421"/>
      <c r="F691" s="422">
        <v>27.67</v>
      </c>
      <c r="G691" s="421"/>
      <c r="H691" s="839"/>
      <c r="I691" s="497"/>
    </row>
    <row r="692" spans="1:9" x14ac:dyDescent="0.2">
      <c r="A692" s="417"/>
      <c r="B692" s="418"/>
      <c r="C692" s="419"/>
      <c r="D692" s="567" t="s">
        <v>1676</v>
      </c>
      <c r="E692" s="421"/>
      <c r="F692" s="422">
        <v>70.709999999999994</v>
      </c>
      <c r="G692" s="421"/>
      <c r="H692" s="839"/>
      <c r="I692" s="497"/>
    </row>
    <row r="693" spans="1:9" x14ac:dyDescent="0.2">
      <c r="A693" s="417"/>
      <c r="B693" s="418"/>
      <c r="C693" s="419"/>
      <c r="D693" s="567" t="s">
        <v>1677</v>
      </c>
      <c r="E693" s="421"/>
      <c r="F693" s="422">
        <v>37.42</v>
      </c>
      <c r="G693" s="421"/>
      <c r="H693" s="839"/>
      <c r="I693" s="497"/>
    </row>
    <row r="694" spans="1:9" x14ac:dyDescent="0.2">
      <c r="A694" s="417"/>
      <c r="B694" s="418"/>
      <c r="C694" s="419"/>
      <c r="D694" s="567" t="s">
        <v>1678</v>
      </c>
      <c r="E694" s="421"/>
      <c r="F694" s="422">
        <v>44.57</v>
      </c>
      <c r="G694" s="421"/>
      <c r="H694" s="839"/>
      <c r="I694" s="497"/>
    </row>
    <row r="695" spans="1:9" x14ac:dyDescent="0.2">
      <c r="A695" s="417"/>
      <c r="B695" s="418"/>
      <c r="C695" s="419"/>
      <c r="D695" s="567" t="s">
        <v>1980</v>
      </c>
      <c r="E695" s="421"/>
      <c r="F695" s="422">
        <v>28.68</v>
      </c>
      <c r="G695" s="421"/>
      <c r="H695" s="839"/>
      <c r="I695" s="497"/>
    </row>
    <row r="696" spans="1:9" x14ac:dyDescent="0.2">
      <c r="A696" s="417"/>
      <c r="B696" s="418"/>
      <c r="C696" s="419"/>
      <c r="D696" s="567" t="s">
        <v>1680</v>
      </c>
      <c r="E696" s="421"/>
      <c r="F696" s="422">
        <v>77.81</v>
      </c>
      <c r="G696" s="421"/>
      <c r="H696" s="839"/>
      <c r="I696" s="497"/>
    </row>
    <row r="697" spans="1:9" x14ac:dyDescent="0.2">
      <c r="A697" s="417"/>
      <c r="B697" s="418"/>
      <c r="C697" s="419"/>
      <c r="D697" s="567" t="s">
        <v>1681</v>
      </c>
      <c r="E697" s="421"/>
      <c r="F697" s="422">
        <v>48.01</v>
      </c>
      <c r="G697" s="421"/>
      <c r="H697" s="839"/>
      <c r="I697" s="497"/>
    </row>
    <row r="698" spans="1:9" x14ac:dyDescent="0.2">
      <c r="A698" s="417"/>
      <c r="B698" s="418"/>
      <c r="C698" s="419"/>
      <c r="D698" s="567" t="s">
        <v>1682</v>
      </c>
      <c r="E698" s="421"/>
      <c r="F698" s="422">
        <v>56.06</v>
      </c>
      <c r="G698" s="421"/>
      <c r="H698" s="839"/>
      <c r="I698" s="497"/>
    </row>
    <row r="699" spans="1:9" x14ac:dyDescent="0.2">
      <c r="A699" s="417"/>
      <c r="B699" s="418"/>
      <c r="C699" s="419"/>
      <c r="D699" s="567" t="s">
        <v>1683</v>
      </c>
      <c r="E699" s="421"/>
      <c r="F699" s="422">
        <v>42.74</v>
      </c>
      <c r="G699" s="421"/>
      <c r="H699" s="839"/>
      <c r="I699" s="497"/>
    </row>
    <row r="700" spans="1:9" x14ac:dyDescent="0.2">
      <c r="A700" s="417"/>
      <c r="B700" s="418"/>
      <c r="C700" s="419"/>
      <c r="D700" s="567" t="s">
        <v>1981</v>
      </c>
      <c r="E700" s="421"/>
      <c r="F700" s="422">
        <v>160</v>
      </c>
      <c r="G700" s="421"/>
      <c r="H700" s="839"/>
      <c r="I700" s="497"/>
    </row>
    <row r="701" spans="1:9" x14ac:dyDescent="0.2">
      <c r="A701" s="417"/>
      <c r="B701" s="418"/>
      <c r="C701" s="419"/>
      <c r="D701" s="567" t="s">
        <v>359</v>
      </c>
      <c r="E701" s="421"/>
      <c r="F701" s="422"/>
      <c r="G701" s="421"/>
      <c r="H701" s="839"/>
      <c r="I701" s="497"/>
    </row>
    <row r="702" spans="1:9" x14ac:dyDescent="0.2">
      <c r="A702" s="417"/>
      <c r="B702" s="418"/>
      <c r="C702" s="419"/>
      <c r="D702" s="567" t="s">
        <v>1685</v>
      </c>
      <c r="E702" s="421"/>
      <c r="F702" s="422">
        <v>42.13</v>
      </c>
      <c r="G702" s="421"/>
      <c r="H702" s="839"/>
      <c r="I702" s="497"/>
    </row>
    <row r="703" spans="1:9" x14ac:dyDescent="0.2">
      <c r="A703" s="417"/>
      <c r="B703" s="418"/>
      <c r="C703" s="419"/>
      <c r="D703" s="567" t="s">
        <v>1686</v>
      </c>
      <c r="E703" s="421"/>
      <c r="F703" s="422">
        <v>39.1</v>
      </c>
      <c r="G703" s="421"/>
      <c r="H703" s="839"/>
      <c r="I703" s="497"/>
    </row>
    <row r="704" spans="1:9" x14ac:dyDescent="0.2">
      <c r="A704" s="417"/>
      <c r="B704" s="418"/>
      <c r="C704" s="419"/>
      <c r="D704" s="567" t="s">
        <v>1687</v>
      </c>
      <c r="E704" s="421"/>
      <c r="F704" s="422">
        <v>43.61</v>
      </c>
      <c r="G704" s="421"/>
      <c r="H704" s="839"/>
      <c r="I704" s="497"/>
    </row>
    <row r="705" spans="1:9" x14ac:dyDescent="0.2">
      <c r="A705" s="417"/>
      <c r="B705" s="418"/>
      <c r="C705" s="419"/>
      <c r="D705" s="567" t="s">
        <v>1688</v>
      </c>
      <c r="E705" s="421"/>
      <c r="F705" s="422">
        <v>49.07</v>
      </c>
      <c r="G705" s="421"/>
      <c r="H705" s="839"/>
      <c r="I705" s="497"/>
    </row>
    <row r="706" spans="1:9" x14ac:dyDescent="0.2">
      <c r="A706" s="417"/>
      <c r="B706" s="418"/>
      <c r="C706" s="419"/>
      <c r="D706" s="567" t="s">
        <v>1689</v>
      </c>
      <c r="E706" s="421"/>
      <c r="F706" s="422">
        <v>43.76</v>
      </c>
      <c r="G706" s="421"/>
      <c r="H706" s="839"/>
      <c r="I706" s="497"/>
    </row>
    <row r="707" spans="1:9" x14ac:dyDescent="0.2">
      <c r="A707" s="417"/>
      <c r="B707" s="418"/>
      <c r="C707" s="419"/>
      <c r="D707" s="567" t="s">
        <v>1690</v>
      </c>
      <c r="E707" s="421"/>
      <c r="F707" s="422">
        <v>39.4</v>
      </c>
      <c r="G707" s="421"/>
      <c r="H707" s="839"/>
      <c r="I707" s="497"/>
    </row>
    <row r="708" spans="1:9" x14ac:dyDescent="0.2">
      <c r="A708" s="417"/>
      <c r="B708" s="418"/>
      <c r="C708" s="419"/>
      <c r="D708" s="567" t="s">
        <v>1982</v>
      </c>
      <c r="E708" s="421"/>
      <c r="F708" s="422">
        <v>97.47</v>
      </c>
      <c r="G708" s="421"/>
      <c r="H708" s="839"/>
      <c r="I708" s="497"/>
    </row>
    <row r="709" spans="1:9" x14ac:dyDescent="0.2">
      <c r="A709" s="417"/>
      <c r="B709" s="418"/>
      <c r="C709" s="419"/>
      <c r="D709" s="567" t="s">
        <v>1691</v>
      </c>
      <c r="E709" s="421"/>
      <c r="F709" s="422">
        <v>64.430000000000007</v>
      </c>
      <c r="G709" s="421"/>
      <c r="H709" s="839"/>
      <c r="I709" s="497"/>
    </row>
    <row r="710" spans="1:9" x14ac:dyDescent="0.2">
      <c r="A710" s="417"/>
      <c r="B710" s="418"/>
      <c r="C710" s="419"/>
      <c r="D710" s="567" t="s">
        <v>1692</v>
      </c>
      <c r="E710" s="421"/>
      <c r="F710" s="422">
        <v>36.380000000000003</v>
      </c>
      <c r="G710" s="421"/>
      <c r="H710" s="839"/>
      <c r="I710" s="497"/>
    </row>
    <row r="711" spans="1:9" x14ac:dyDescent="0.2">
      <c r="A711" s="417"/>
      <c r="B711" s="418"/>
      <c r="C711" s="419"/>
      <c r="D711" s="567" t="s">
        <v>1693</v>
      </c>
      <c r="E711" s="421"/>
      <c r="F711" s="422">
        <v>59.93</v>
      </c>
      <c r="G711" s="421"/>
      <c r="H711" s="839"/>
      <c r="I711" s="497"/>
    </row>
    <row r="712" spans="1:9" x14ac:dyDescent="0.2">
      <c r="A712" s="417"/>
      <c r="B712" s="418"/>
      <c r="C712" s="419"/>
      <c r="D712" s="567" t="s">
        <v>1694</v>
      </c>
      <c r="E712" s="421"/>
      <c r="F712" s="422">
        <v>45.34</v>
      </c>
      <c r="G712" s="421"/>
      <c r="H712" s="839"/>
      <c r="I712" s="497"/>
    </row>
    <row r="713" spans="1:9" ht="24.95" customHeight="1" x14ac:dyDescent="0.2">
      <c r="A713" s="278">
        <v>31</v>
      </c>
      <c r="B713" s="841"/>
      <c r="C713" s="842" t="s">
        <v>1983</v>
      </c>
      <c r="D713" s="843" t="s">
        <v>1984</v>
      </c>
      <c r="E713" s="844" t="s">
        <v>92</v>
      </c>
      <c r="F713" s="845">
        <v>36</v>
      </c>
      <c r="G713" s="160"/>
      <c r="H713" s="846">
        <f>ROUND(F713*G713,2)</f>
        <v>0</v>
      </c>
      <c r="I713" s="847" t="s">
        <v>119</v>
      </c>
    </row>
    <row r="714" spans="1:9" x14ac:dyDescent="0.2">
      <c r="A714" s="417"/>
      <c r="B714" s="418"/>
      <c r="C714" s="419"/>
      <c r="D714" s="567" t="s">
        <v>1985</v>
      </c>
      <c r="E714" s="421"/>
      <c r="F714" s="422"/>
      <c r="G714" s="421"/>
      <c r="H714" s="839"/>
      <c r="I714" s="497"/>
    </row>
    <row r="715" spans="1:9" x14ac:dyDescent="0.2">
      <c r="A715" s="417"/>
      <c r="B715" s="418"/>
      <c r="C715" s="419"/>
      <c r="D715" s="567" t="s">
        <v>131</v>
      </c>
      <c r="E715" s="421"/>
      <c r="F715" s="422"/>
      <c r="G715" s="421"/>
      <c r="H715" s="839"/>
      <c r="I715" s="497"/>
    </row>
    <row r="716" spans="1:9" x14ac:dyDescent="0.2">
      <c r="A716" s="417"/>
      <c r="B716" s="418"/>
      <c r="C716" s="419"/>
      <c r="D716" s="567" t="s">
        <v>1986</v>
      </c>
      <c r="E716" s="421"/>
      <c r="F716" s="422">
        <v>2</v>
      </c>
      <c r="G716" s="421"/>
      <c r="H716" s="839"/>
      <c r="I716" s="497"/>
    </row>
    <row r="717" spans="1:9" x14ac:dyDescent="0.2">
      <c r="A717" s="417"/>
      <c r="B717" s="418"/>
      <c r="C717" s="419"/>
      <c r="D717" s="567" t="s">
        <v>1987</v>
      </c>
      <c r="E717" s="421"/>
      <c r="F717" s="422">
        <v>2</v>
      </c>
      <c r="G717" s="421"/>
      <c r="H717" s="839"/>
      <c r="I717" s="497"/>
    </row>
    <row r="718" spans="1:9" x14ac:dyDescent="0.2">
      <c r="A718" s="417"/>
      <c r="B718" s="418"/>
      <c r="C718" s="419"/>
      <c r="D718" s="567" t="s">
        <v>1988</v>
      </c>
      <c r="E718" s="421"/>
      <c r="F718" s="422">
        <v>2</v>
      </c>
      <c r="G718" s="421"/>
      <c r="H718" s="839"/>
      <c r="I718" s="497"/>
    </row>
    <row r="719" spans="1:9" x14ac:dyDescent="0.2">
      <c r="A719" s="417"/>
      <c r="B719" s="418"/>
      <c r="C719" s="419"/>
      <c r="D719" s="567" t="s">
        <v>1572</v>
      </c>
      <c r="E719" s="421"/>
      <c r="F719" s="422"/>
      <c r="G719" s="421"/>
      <c r="H719" s="839"/>
      <c r="I719" s="497"/>
    </row>
    <row r="720" spans="1:9" x14ac:dyDescent="0.2">
      <c r="A720" s="417"/>
      <c r="B720" s="418"/>
      <c r="C720" s="419"/>
      <c r="D720" s="567" t="s">
        <v>1989</v>
      </c>
      <c r="E720" s="421"/>
      <c r="F720" s="422">
        <v>2</v>
      </c>
      <c r="G720" s="421"/>
      <c r="H720" s="839"/>
      <c r="I720" s="497"/>
    </row>
    <row r="721" spans="1:9" x14ac:dyDescent="0.2">
      <c r="A721" s="417"/>
      <c r="B721" s="418"/>
      <c r="C721" s="419"/>
      <c r="D721" s="567" t="s">
        <v>1990</v>
      </c>
      <c r="E721" s="421"/>
      <c r="F721" s="422">
        <v>2</v>
      </c>
      <c r="G721" s="421"/>
      <c r="H721" s="839"/>
      <c r="I721" s="497"/>
    </row>
    <row r="722" spans="1:9" x14ac:dyDescent="0.2">
      <c r="A722" s="417"/>
      <c r="B722" s="418"/>
      <c r="C722" s="419"/>
      <c r="D722" s="567" t="s">
        <v>1574</v>
      </c>
      <c r="E722" s="421"/>
      <c r="F722" s="422"/>
      <c r="G722" s="421"/>
      <c r="H722" s="839"/>
      <c r="I722" s="497"/>
    </row>
    <row r="723" spans="1:9" x14ac:dyDescent="0.2">
      <c r="A723" s="417"/>
      <c r="B723" s="418"/>
      <c r="C723" s="419"/>
      <c r="D723" s="567" t="s">
        <v>1578</v>
      </c>
      <c r="E723" s="421"/>
      <c r="F723" s="422">
        <v>1</v>
      </c>
      <c r="G723" s="421"/>
      <c r="H723" s="839"/>
      <c r="I723" s="497"/>
    </row>
    <row r="724" spans="1:9" x14ac:dyDescent="0.2">
      <c r="A724" s="417"/>
      <c r="B724" s="418"/>
      <c r="C724" s="419"/>
      <c r="D724" s="567" t="s">
        <v>1991</v>
      </c>
      <c r="E724" s="421"/>
      <c r="F724" s="422">
        <v>4</v>
      </c>
      <c r="G724" s="421"/>
      <c r="H724" s="839"/>
      <c r="I724" s="497"/>
    </row>
    <row r="725" spans="1:9" x14ac:dyDescent="0.2">
      <c r="A725" s="417"/>
      <c r="B725" s="418"/>
      <c r="C725" s="419"/>
      <c r="D725" s="567" t="s">
        <v>1575</v>
      </c>
      <c r="E725" s="421"/>
      <c r="F725" s="422">
        <v>1</v>
      </c>
      <c r="G725" s="421"/>
      <c r="H725" s="839"/>
      <c r="I725" s="497"/>
    </row>
    <row r="726" spans="1:9" x14ac:dyDescent="0.2">
      <c r="A726" s="417"/>
      <c r="B726" s="418"/>
      <c r="C726" s="419"/>
      <c r="D726" s="567" t="s">
        <v>1579</v>
      </c>
      <c r="E726" s="421"/>
      <c r="F726" s="422"/>
      <c r="G726" s="421"/>
      <c r="H726" s="839"/>
      <c r="I726" s="497"/>
    </row>
    <row r="727" spans="1:9" x14ac:dyDescent="0.2">
      <c r="A727" s="417"/>
      <c r="B727" s="418"/>
      <c r="C727" s="419"/>
      <c r="D727" s="567" t="s">
        <v>1583</v>
      </c>
      <c r="E727" s="421"/>
      <c r="F727" s="422">
        <v>1</v>
      </c>
      <c r="G727" s="421"/>
      <c r="H727" s="839"/>
      <c r="I727" s="497"/>
    </row>
    <row r="728" spans="1:9" x14ac:dyDescent="0.2">
      <c r="A728" s="417"/>
      <c r="B728" s="418"/>
      <c r="C728" s="419"/>
      <c r="D728" s="567" t="s">
        <v>1607</v>
      </c>
      <c r="E728" s="421"/>
      <c r="F728" s="422">
        <v>1</v>
      </c>
      <c r="G728" s="421"/>
      <c r="H728" s="839"/>
      <c r="I728" s="497"/>
    </row>
    <row r="729" spans="1:9" x14ac:dyDescent="0.2">
      <c r="A729" s="417"/>
      <c r="B729" s="418"/>
      <c r="C729" s="419"/>
      <c r="D729" s="567" t="s">
        <v>1992</v>
      </c>
      <c r="E729" s="421"/>
      <c r="F729" s="422">
        <v>2</v>
      </c>
      <c r="G729" s="421"/>
      <c r="H729" s="839"/>
      <c r="I729" s="497"/>
    </row>
    <row r="730" spans="1:9" x14ac:dyDescent="0.2">
      <c r="A730" s="417"/>
      <c r="B730" s="418"/>
      <c r="C730" s="419"/>
      <c r="D730" s="567" t="s">
        <v>1993</v>
      </c>
      <c r="E730" s="421"/>
      <c r="F730" s="422">
        <v>2</v>
      </c>
      <c r="G730" s="421"/>
      <c r="H730" s="839"/>
      <c r="I730" s="497"/>
    </row>
    <row r="731" spans="1:9" x14ac:dyDescent="0.2">
      <c r="A731" s="417"/>
      <c r="B731" s="418"/>
      <c r="C731" s="419"/>
      <c r="D731" s="567" t="s">
        <v>1994</v>
      </c>
      <c r="E731" s="421"/>
      <c r="F731" s="422">
        <v>1</v>
      </c>
      <c r="G731" s="421"/>
      <c r="H731" s="839"/>
      <c r="I731" s="497"/>
    </row>
    <row r="732" spans="1:9" x14ac:dyDescent="0.2">
      <c r="A732" s="417"/>
      <c r="B732" s="418"/>
      <c r="C732" s="419"/>
      <c r="D732" s="567" t="s">
        <v>1604</v>
      </c>
      <c r="E732" s="421"/>
      <c r="F732" s="422">
        <v>1</v>
      </c>
      <c r="G732" s="421"/>
      <c r="H732" s="839"/>
      <c r="I732" s="497"/>
    </row>
    <row r="733" spans="1:9" x14ac:dyDescent="0.2">
      <c r="A733" s="417"/>
      <c r="B733" s="418"/>
      <c r="C733" s="419"/>
      <c r="D733" s="567" t="s">
        <v>1995</v>
      </c>
      <c r="E733" s="421"/>
      <c r="F733" s="422">
        <v>2</v>
      </c>
      <c r="G733" s="421"/>
      <c r="H733" s="839"/>
      <c r="I733" s="497"/>
    </row>
    <row r="734" spans="1:9" x14ac:dyDescent="0.2">
      <c r="A734" s="417"/>
      <c r="B734" s="418"/>
      <c r="C734" s="419"/>
      <c r="D734" s="567" t="s">
        <v>1996</v>
      </c>
      <c r="E734" s="421"/>
      <c r="F734" s="422">
        <v>1</v>
      </c>
      <c r="G734" s="421"/>
      <c r="H734" s="839"/>
      <c r="I734" s="497"/>
    </row>
    <row r="735" spans="1:9" x14ac:dyDescent="0.2">
      <c r="A735" s="417"/>
      <c r="B735" s="418"/>
      <c r="C735" s="419"/>
      <c r="D735" s="567" t="s">
        <v>359</v>
      </c>
      <c r="E735" s="421"/>
      <c r="F735" s="422"/>
      <c r="G735" s="421"/>
      <c r="H735" s="839"/>
      <c r="I735" s="497"/>
    </row>
    <row r="736" spans="1:9" x14ac:dyDescent="0.2">
      <c r="A736" s="417"/>
      <c r="B736" s="418"/>
      <c r="C736" s="419"/>
      <c r="D736" s="567" t="s">
        <v>1612</v>
      </c>
      <c r="E736" s="421"/>
      <c r="F736" s="422">
        <v>1</v>
      </c>
      <c r="G736" s="421"/>
      <c r="H736" s="839"/>
      <c r="I736" s="497"/>
    </row>
    <row r="737" spans="1:9" x14ac:dyDescent="0.2">
      <c r="A737" s="417"/>
      <c r="B737" s="418"/>
      <c r="C737" s="419"/>
      <c r="D737" s="567" t="s">
        <v>1997</v>
      </c>
      <c r="E737" s="421"/>
      <c r="F737" s="422">
        <v>2</v>
      </c>
      <c r="G737" s="421"/>
      <c r="H737" s="839"/>
      <c r="I737" s="497"/>
    </row>
    <row r="738" spans="1:9" x14ac:dyDescent="0.2">
      <c r="A738" s="417"/>
      <c r="B738" s="418"/>
      <c r="C738" s="419"/>
      <c r="D738" s="567" t="s">
        <v>1610</v>
      </c>
      <c r="E738" s="421"/>
      <c r="F738" s="422">
        <v>1</v>
      </c>
      <c r="G738" s="421"/>
      <c r="H738" s="839"/>
      <c r="I738" s="497"/>
    </row>
    <row r="739" spans="1:9" x14ac:dyDescent="0.2">
      <c r="A739" s="417"/>
      <c r="B739" s="418"/>
      <c r="C739" s="419"/>
      <c r="D739" s="567" t="s">
        <v>1656</v>
      </c>
      <c r="E739" s="421"/>
      <c r="F739" s="422">
        <v>1</v>
      </c>
      <c r="G739" s="421"/>
      <c r="H739" s="839"/>
      <c r="I739" s="497"/>
    </row>
    <row r="740" spans="1:9" x14ac:dyDescent="0.2">
      <c r="A740" s="417"/>
      <c r="B740" s="418"/>
      <c r="C740" s="419"/>
      <c r="D740" s="567" t="s">
        <v>1998</v>
      </c>
      <c r="E740" s="421"/>
      <c r="F740" s="422">
        <v>2</v>
      </c>
      <c r="G740" s="421"/>
      <c r="H740" s="839"/>
      <c r="I740" s="497"/>
    </row>
    <row r="741" spans="1:9" x14ac:dyDescent="0.2">
      <c r="A741" s="417"/>
      <c r="B741" s="418"/>
      <c r="C741" s="419"/>
      <c r="D741" s="567" t="s">
        <v>1999</v>
      </c>
      <c r="E741" s="421"/>
      <c r="F741" s="422">
        <v>2</v>
      </c>
      <c r="G741" s="421"/>
      <c r="H741" s="839"/>
      <c r="I741" s="497"/>
    </row>
    <row r="742" spans="1:9" ht="24.95" customHeight="1" x14ac:dyDescent="0.2">
      <c r="A742" s="278">
        <v>32</v>
      </c>
      <c r="B742" s="841"/>
      <c r="C742" s="842" t="s">
        <v>2000</v>
      </c>
      <c r="D742" s="843" t="s">
        <v>2001</v>
      </c>
      <c r="E742" s="844" t="s">
        <v>92</v>
      </c>
      <c r="F742" s="845">
        <v>4</v>
      </c>
      <c r="G742" s="160"/>
      <c r="H742" s="846">
        <f>ROUND(F742*G742,2)</f>
        <v>0</v>
      </c>
      <c r="I742" s="847" t="s">
        <v>119</v>
      </c>
    </row>
    <row r="743" spans="1:9" x14ac:dyDescent="0.2">
      <c r="A743" s="417"/>
      <c r="B743" s="418"/>
      <c r="C743" s="419"/>
      <c r="D743" s="567" t="s">
        <v>2002</v>
      </c>
      <c r="E743" s="421"/>
      <c r="F743" s="422"/>
      <c r="G743" s="421"/>
      <c r="H743" s="839"/>
      <c r="I743" s="497"/>
    </row>
    <row r="744" spans="1:9" x14ac:dyDescent="0.2">
      <c r="A744" s="417"/>
      <c r="B744" s="418"/>
      <c r="C744" s="419"/>
      <c r="D744" s="567" t="s">
        <v>1572</v>
      </c>
      <c r="E744" s="421"/>
      <c r="F744" s="422"/>
      <c r="G744" s="421"/>
      <c r="H744" s="839"/>
      <c r="I744" s="497"/>
    </row>
    <row r="745" spans="1:9" x14ac:dyDescent="0.2">
      <c r="A745" s="417"/>
      <c r="B745" s="418"/>
      <c r="C745" s="419"/>
      <c r="D745" s="567" t="s">
        <v>2003</v>
      </c>
      <c r="E745" s="421"/>
      <c r="F745" s="422">
        <v>2</v>
      </c>
      <c r="G745" s="421"/>
      <c r="H745" s="839"/>
      <c r="I745" s="497"/>
    </row>
    <row r="746" spans="1:9" x14ac:dyDescent="0.2">
      <c r="A746" s="417"/>
      <c r="B746" s="418"/>
      <c r="C746" s="419"/>
      <c r="D746" s="567" t="s">
        <v>1574</v>
      </c>
      <c r="E746" s="421"/>
      <c r="F746" s="422"/>
      <c r="G746" s="421"/>
      <c r="H746" s="839"/>
      <c r="I746" s="497"/>
    </row>
    <row r="747" spans="1:9" x14ac:dyDescent="0.2">
      <c r="A747" s="417"/>
      <c r="B747" s="418"/>
      <c r="C747" s="419"/>
      <c r="D747" s="567" t="s">
        <v>1601</v>
      </c>
      <c r="E747" s="421"/>
      <c r="F747" s="422">
        <v>2</v>
      </c>
      <c r="G747" s="421"/>
      <c r="H747" s="839"/>
      <c r="I747" s="497"/>
    </row>
    <row r="748" spans="1:9" ht="24.95" customHeight="1" x14ac:dyDescent="0.2">
      <c r="A748" s="278">
        <v>33</v>
      </c>
      <c r="B748" s="841"/>
      <c r="C748" s="842" t="s">
        <v>2004</v>
      </c>
      <c r="D748" s="843" t="s">
        <v>2005</v>
      </c>
      <c r="E748" s="844" t="s">
        <v>92</v>
      </c>
      <c r="F748" s="845">
        <v>12</v>
      </c>
      <c r="G748" s="160"/>
      <c r="H748" s="846">
        <f>ROUND(F748*G748,2)</f>
        <v>0</v>
      </c>
      <c r="I748" s="847" t="s">
        <v>119</v>
      </c>
    </row>
    <row r="749" spans="1:9" x14ac:dyDescent="0.2">
      <c r="A749" s="417"/>
      <c r="B749" s="418"/>
      <c r="C749" s="419"/>
      <c r="D749" s="567" t="s">
        <v>2006</v>
      </c>
      <c r="E749" s="421"/>
      <c r="F749" s="422"/>
      <c r="G749" s="421"/>
      <c r="H749" s="839"/>
      <c r="I749" s="497"/>
    </row>
    <row r="750" spans="1:9" x14ac:dyDescent="0.2">
      <c r="A750" s="417"/>
      <c r="B750" s="418"/>
      <c r="C750" s="419"/>
      <c r="D750" s="567" t="s">
        <v>1574</v>
      </c>
      <c r="E750" s="421"/>
      <c r="F750" s="422"/>
      <c r="G750" s="421"/>
      <c r="H750" s="839"/>
      <c r="I750" s="497"/>
    </row>
    <row r="751" spans="1:9" x14ac:dyDescent="0.2">
      <c r="A751" s="417"/>
      <c r="B751" s="418"/>
      <c r="C751" s="419"/>
      <c r="D751" s="567" t="s">
        <v>1578</v>
      </c>
      <c r="E751" s="421"/>
      <c r="F751" s="422">
        <v>1</v>
      </c>
      <c r="G751" s="421"/>
      <c r="H751" s="839"/>
      <c r="I751" s="497"/>
    </row>
    <row r="752" spans="1:9" x14ac:dyDescent="0.2">
      <c r="A752" s="417"/>
      <c r="B752" s="418"/>
      <c r="C752" s="419"/>
      <c r="D752" s="567" t="s">
        <v>1575</v>
      </c>
      <c r="E752" s="421"/>
      <c r="F752" s="422">
        <v>1</v>
      </c>
      <c r="G752" s="421"/>
      <c r="H752" s="839"/>
      <c r="I752" s="497"/>
    </row>
    <row r="753" spans="1:9" x14ac:dyDescent="0.2">
      <c r="A753" s="417"/>
      <c r="B753" s="418"/>
      <c r="C753" s="419"/>
      <c r="D753" s="567" t="s">
        <v>1579</v>
      </c>
      <c r="E753" s="421"/>
      <c r="F753" s="422"/>
      <c r="G753" s="421"/>
      <c r="H753" s="839"/>
      <c r="I753" s="497"/>
    </row>
    <row r="754" spans="1:9" x14ac:dyDescent="0.2">
      <c r="A754" s="417"/>
      <c r="B754" s="418"/>
      <c r="C754" s="419"/>
      <c r="D754" s="567" t="s">
        <v>1583</v>
      </c>
      <c r="E754" s="421"/>
      <c r="F754" s="422">
        <v>1</v>
      </c>
      <c r="G754" s="421"/>
      <c r="H754" s="839"/>
      <c r="I754" s="497"/>
    </row>
    <row r="755" spans="1:9" x14ac:dyDescent="0.2">
      <c r="A755" s="417"/>
      <c r="B755" s="418"/>
      <c r="C755" s="419"/>
      <c r="D755" s="567" t="s">
        <v>1607</v>
      </c>
      <c r="E755" s="421"/>
      <c r="F755" s="422">
        <v>1</v>
      </c>
      <c r="G755" s="421"/>
      <c r="H755" s="839"/>
      <c r="I755" s="497"/>
    </row>
    <row r="756" spans="1:9" x14ac:dyDescent="0.2">
      <c r="A756" s="417"/>
      <c r="B756" s="418"/>
      <c r="C756" s="419"/>
      <c r="D756" s="567" t="s">
        <v>1994</v>
      </c>
      <c r="E756" s="421"/>
      <c r="F756" s="422">
        <v>1</v>
      </c>
      <c r="G756" s="421"/>
      <c r="H756" s="839"/>
      <c r="I756" s="497"/>
    </row>
    <row r="757" spans="1:9" x14ac:dyDescent="0.2">
      <c r="A757" s="417"/>
      <c r="B757" s="418"/>
      <c r="C757" s="419"/>
      <c r="D757" s="567" t="s">
        <v>1604</v>
      </c>
      <c r="E757" s="421"/>
      <c r="F757" s="422">
        <v>1</v>
      </c>
      <c r="G757" s="421"/>
      <c r="H757" s="839"/>
      <c r="I757" s="497"/>
    </row>
    <row r="758" spans="1:9" x14ac:dyDescent="0.2">
      <c r="A758" s="417"/>
      <c r="B758" s="418"/>
      <c r="C758" s="419"/>
      <c r="D758" s="567" t="s">
        <v>1996</v>
      </c>
      <c r="E758" s="421"/>
      <c r="F758" s="422">
        <v>1</v>
      </c>
      <c r="G758" s="421"/>
      <c r="H758" s="839"/>
      <c r="I758" s="497"/>
    </row>
    <row r="759" spans="1:9" x14ac:dyDescent="0.2">
      <c r="A759" s="417"/>
      <c r="B759" s="418"/>
      <c r="C759" s="419"/>
      <c r="D759" s="567" t="s">
        <v>359</v>
      </c>
      <c r="E759" s="421"/>
      <c r="F759" s="422"/>
      <c r="G759" s="421"/>
      <c r="H759" s="839"/>
      <c r="I759" s="497"/>
    </row>
    <row r="760" spans="1:9" x14ac:dyDescent="0.2">
      <c r="A760" s="417"/>
      <c r="B760" s="418"/>
      <c r="C760" s="419"/>
      <c r="D760" s="567" t="s">
        <v>2007</v>
      </c>
      <c r="E760" s="421"/>
      <c r="F760" s="422">
        <v>2</v>
      </c>
      <c r="G760" s="421"/>
      <c r="H760" s="839"/>
      <c r="I760" s="497"/>
    </row>
    <row r="761" spans="1:9" x14ac:dyDescent="0.2">
      <c r="A761" s="417"/>
      <c r="B761" s="418"/>
      <c r="C761" s="419"/>
      <c r="D761" s="567" t="s">
        <v>1612</v>
      </c>
      <c r="E761" s="421"/>
      <c r="F761" s="422">
        <v>1</v>
      </c>
      <c r="G761" s="421"/>
      <c r="H761" s="839"/>
      <c r="I761" s="497"/>
    </row>
    <row r="762" spans="1:9" x14ac:dyDescent="0.2">
      <c r="A762" s="417"/>
      <c r="B762" s="418"/>
      <c r="C762" s="419"/>
      <c r="D762" s="567" t="s">
        <v>1610</v>
      </c>
      <c r="E762" s="421"/>
      <c r="F762" s="422">
        <v>1</v>
      </c>
      <c r="G762" s="421"/>
      <c r="H762" s="839"/>
      <c r="I762" s="497"/>
    </row>
    <row r="763" spans="1:9" x14ac:dyDescent="0.2">
      <c r="A763" s="417"/>
      <c r="B763" s="418"/>
      <c r="C763" s="419"/>
      <c r="D763" s="567" t="s">
        <v>1656</v>
      </c>
      <c r="E763" s="421"/>
      <c r="F763" s="422">
        <v>1</v>
      </c>
      <c r="G763" s="421"/>
      <c r="H763" s="839"/>
      <c r="I763" s="497"/>
    </row>
    <row r="764" spans="1:9" ht="24.95" customHeight="1" x14ac:dyDescent="0.2">
      <c r="A764" s="278">
        <v>34</v>
      </c>
      <c r="B764" s="841"/>
      <c r="C764" s="842" t="s">
        <v>2008</v>
      </c>
      <c r="D764" s="843" t="s">
        <v>2009</v>
      </c>
      <c r="E764" s="844" t="s">
        <v>92</v>
      </c>
      <c r="F764" s="845">
        <v>1</v>
      </c>
      <c r="G764" s="160"/>
      <c r="H764" s="846">
        <f>ROUND(F764*G764,2)</f>
        <v>0</v>
      </c>
      <c r="I764" s="847" t="s">
        <v>119</v>
      </c>
    </row>
    <row r="765" spans="1:9" x14ac:dyDescent="0.2">
      <c r="A765" s="417"/>
      <c r="B765" s="418"/>
      <c r="C765" s="419"/>
      <c r="D765" s="567" t="s">
        <v>2010</v>
      </c>
      <c r="E765" s="421"/>
      <c r="F765" s="422"/>
      <c r="G765" s="421"/>
      <c r="H765" s="839"/>
      <c r="I765" s="497"/>
    </row>
    <row r="766" spans="1:9" x14ac:dyDescent="0.2">
      <c r="A766" s="417"/>
      <c r="B766" s="418"/>
      <c r="C766" s="419"/>
      <c r="D766" s="567" t="s">
        <v>131</v>
      </c>
      <c r="E766" s="421"/>
      <c r="F766" s="422"/>
      <c r="G766" s="421"/>
      <c r="H766" s="839"/>
      <c r="I766" s="497"/>
    </row>
    <row r="767" spans="1:9" x14ac:dyDescent="0.2">
      <c r="A767" s="417"/>
      <c r="B767" s="418"/>
      <c r="C767" s="419"/>
      <c r="D767" s="567" t="s">
        <v>2011</v>
      </c>
      <c r="E767" s="421"/>
      <c r="F767" s="422">
        <v>1</v>
      </c>
      <c r="G767" s="421"/>
      <c r="H767" s="839"/>
      <c r="I767" s="497"/>
    </row>
    <row r="768" spans="1:9" ht="24.95" customHeight="1" x14ac:dyDescent="0.2">
      <c r="A768" s="278">
        <v>35</v>
      </c>
      <c r="B768" s="841"/>
      <c r="C768" s="842" t="s">
        <v>2012</v>
      </c>
      <c r="D768" s="843" t="s">
        <v>2013</v>
      </c>
      <c r="E768" s="844" t="s">
        <v>92</v>
      </c>
      <c r="F768" s="845">
        <v>15</v>
      </c>
      <c r="G768" s="160"/>
      <c r="H768" s="846">
        <f>ROUND(F768*G768,2)</f>
        <v>0</v>
      </c>
      <c r="I768" s="847" t="s">
        <v>119</v>
      </c>
    </row>
    <row r="769" spans="1:9" x14ac:dyDescent="0.2">
      <c r="A769" s="417"/>
      <c r="B769" s="418"/>
      <c r="C769" s="419"/>
      <c r="D769" s="567" t="s">
        <v>2014</v>
      </c>
      <c r="E769" s="421"/>
      <c r="F769" s="422"/>
      <c r="G769" s="421"/>
      <c r="H769" s="839"/>
      <c r="I769" s="497"/>
    </row>
    <row r="770" spans="1:9" x14ac:dyDescent="0.2">
      <c r="A770" s="417"/>
      <c r="B770" s="418"/>
      <c r="C770" s="419"/>
      <c r="D770" s="567" t="s">
        <v>131</v>
      </c>
      <c r="E770" s="421"/>
      <c r="F770" s="422"/>
      <c r="G770" s="421"/>
      <c r="H770" s="839"/>
      <c r="I770" s="497"/>
    </row>
    <row r="771" spans="1:9" x14ac:dyDescent="0.2">
      <c r="A771" s="417"/>
      <c r="B771" s="418"/>
      <c r="C771" s="419"/>
      <c r="D771" s="567" t="s">
        <v>2015</v>
      </c>
      <c r="E771" s="421"/>
      <c r="F771" s="422">
        <v>1</v>
      </c>
      <c r="G771" s="421"/>
      <c r="H771" s="839"/>
      <c r="I771" s="497"/>
    </row>
    <row r="772" spans="1:9" x14ac:dyDescent="0.2">
      <c r="A772" s="417"/>
      <c r="B772" s="418"/>
      <c r="C772" s="419"/>
      <c r="D772" s="567" t="s">
        <v>2016</v>
      </c>
      <c r="E772" s="421"/>
      <c r="F772" s="422">
        <v>1</v>
      </c>
      <c r="G772" s="421"/>
      <c r="H772" s="839"/>
      <c r="I772" s="497"/>
    </row>
    <row r="773" spans="1:9" x14ac:dyDescent="0.2">
      <c r="A773" s="417"/>
      <c r="B773" s="418"/>
      <c r="C773" s="419"/>
      <c r="D773" s="567" t="s">
        <v>2017</v>
      </c>
      <c r="E773" s="421"/>
      <c r="F773" s="422">
        <v>1</v>
      </c>
      <c r="G773" s="421"/>
      <c r="H773" s="839"/>
      <c r="I773" s="497"/>
    </row>
    <row r="774" spans="1:9" x14ac:dyDescent="0.2">
      <c r="A774" s="417"/>
      <c r="B774" s="418"/>
      <c r="C774" s="419"/>
      <c r="D774" s="567" t="s">
        <v>1572</v>
      </c>
      <c r="E774" s="421"/>
      <c r="F774" s="422"/>
      <c r="G774" s="421"/>
      <c r="H774" s="839"/>
      <c r="I774" s="497"/>
    </row>
    <row r="775" spans="1:9" x14ac:dyDescent="0.2">
      <c r="A775" s="417"/>
      <c r="B775" s="418"/>
      <c r="C775" s="419"/>
      <c r="D775" s="567" t="s">
        <v>1597</v>
      </c>
      <c r="E775" s="421"/>
      <c r="F775" s="422">
        <v>1</v>
      </c>
      <c r="G775" s="421"/>
      <c r="H775" s="839"/>
      <c r="I775" s="497"/>
    </row>
    <row r="776" spans="1:9" x14ac:dyDescent="0.2">
      <c r="A776" s="417"/>
      <c r="B776" s="418"/>
      <c r="C776" s="419"/>
      <c r="D776" s="567" t="s">
        <v>1596</v>
      </c>
      <c r="E776" s="421"/>
      <c r="F776" s="422">
        <v>1</v>
      </c>
      <c r="G776" s="421"/>
      <c r="H776" s="839"/>
      <c r="I776" s="497"/>
    </row>
    <row r="777" spans="1:9" x14ac:dyDescent="0.2">
      <c r="A777" s="417"/>
      <c r="B777" s="418"/>
      <c r="C777" s="419"/>
      <c r="D777" s="567" t="s">
        <v>2018</v>
      </c>
      <c r="E777" s="421"/>
      <c r="F777" s="422">
        <v>1</v>
      </c>
      <c r="G777" s="421"/>
      <c r="H777" s="839"/>
      <c r="I777" s="497"/>
    </row>
    <row r="778" spans="1:9" x14ac:dyDescent="0.2">
      <c r="A778" s="417"/>
      <c r="B778" s="418"/>
      <c r="C778" s="419"/>
      <c r="D778" s="567" t="s">
        <v>2019</v>
      </c>
      <c r="E778" s="421"/>
      <c r="F778" s="422">
        <v>1</v>
      </c>
      <c r="G778" s="421"/>
      <c r="H778" s="839"/>
      <c r="I778" s="497"/>
    </row>
    <row r="779" spans="1:9" x14ac:dyDescent="0.2">
      <c r="A779" s="417"/>
      <c r="B779" s="418"/>
      <c r="C779" s="419"/>
      <c r="D779" s="567" t="s">
        <v>1598</v>
      </c>
      <c r="E779" s="421"/>
      <c r="F779" s="422"/>
      <c r="G779" s="421"/>
      <c r="H779" s="839"/>
      <c r="I779" s="497"/>
    </row>
    <row r="780" spans="1:9" x14ac:dyDescent="0.2">
      <c r="A780" s="417"/>
      <c r="B780" s="418"/>
      <c r="C780" s="419"/>
      <c r="D780" s="567" t="s">
        <v>1599</v>
      </c>
      <c r="E780" s="421"/>
      <c r="F780" s="422">
        <v>1</v>
      </c>
      <c r="G780" s="421"/>
      <c r="H780" s="839"/>
      <c r="I780" s="497"/>
    </row>
    <row r="781" spans="1:9" x14ac:dyDescent="0.2">
      <c r="A781" s="417"/>
      <c r="B781" s="418"/>
      <c r="C781" s="419"/>
      <c r="D781" s="567" t="s">
        <v>1574</v>
      </c>
      <c r="E781" s="421"/>
      <c r="F781" s="422"/>
      <c r="G781" s="421"/>
      <c r="H781" s="839"/>
      <c r="I781" s="497"/>
    </row>
    <row r="782" spans="1:9" x14ac:dyDescent="0.2">
      <c r="A782" s="417"/>
      <c r="B782" s="418"/>
      <c r="C782" s="419"/>
      <c r="D782" s="567" t="s">
        <v>1577</v>
      </c>
      <c r="E782" s="421"/>
      <c r="F782" s="422">
        <v>1</v>
      </c>
      <c r="G782" s="421"/>
      <c r="H782" s="839"/>
      <c r="I782" s="497"/>
    </row>
    <row r="783" spans="1:9" x14ac:dyDescent="0.2">
      <c r="A783" s="417"/>
      <c r="B783" s="418"/>
      <c r="C783" s="419"/>
      <c r="D783" s="567" t="s">
        <v>2020</v>
      </c>
      <c r="E783" s="421"/>
      <c r="F783" s="422">
        <v>1</v>
      </c>
      <c r="G783" s="421"/>
      <c r="H783" s="839"/>
      <c r="I783" s="497"/>
    </row>
    <row r="784" spans="1:9" x14ac:dyDescent="0.2">
      <c r="A784" s="417"/>
      <c r="B784" s="418"/>
      <c r="C784" s="419"/>
      <c r="D784" s="567" t="s">
        <v>1602</v>
      </c>
      <c r="E784" s="421"/>
      <c r="F784" s="422">
        <v>1</v>
      </c>
      <c r="G784" s="421"/>
      <c r="H784" s="839"/>
      <c r="I784" s="497"/>
    </row>
    <row r="785" spans="1:9" x14ac:dyDescent="0.2">
      <c r="A785" s="417"/>
      <c r="B785" s="418"/>
      <c r="C785" s="419"/>
      <c r="D785" s="567" t="s">
        <v>1578</v>
      </c>
      <c r="E785" s="421"/>
      <c r="F785" s="422">
        <v>1</v>
      </c>
      <c r="G785" s="421"/>
      <c r="H785" s="839"/>
      <c r="I785" s="497"/>
    </row>
    <row r="786" spans="1:9" x14ac:dyDescent="0.2">
      <c r="A786" s="417"/>
      <c r="B786" s="418"/>
      <c r="C786" s="419"/>
      <c r="D786" s="567" t="s">
        <v>1576</v>
      </c>
      <c r="E786" s="421"/>
      <c r="F786" s="422">
        <v>1</v>
      </c>
      <c r="G786" s="421"/>
      <c r="H786" s="839"/>
      <c r="I786" s="497"/>
    </row>
    <row r="787" spans="1:9" x14ac:dyDescent="0.2">
      <c r="A787" s="417"/>
      <c r="B787" s="418"/>
      <c r="C787" s="419"/>
      <c r="D787" s="567" t="s">
        <v>1579</v>
      </c>
      <c r="E787" s="421"/>
      <c r="F787" s="422"/>
      <c r="G787" s="421"/>
      <c r="H787" s="839"/>
      <c r="I787" s="497"/>
    </row>
    <row r="788" spans="1:9" x14ac:dyDescent="0.2">
      <c r="A788" s="417"/>
      <c r="B788" s="418"/>
      <c r="C788" s="419"/>
      <c r="D788" s="567" t="s">
        <v>1583</v>
      </c>
      <c r="E788" s="421"/>
      <c r="F788" s="422">
        <v>1</v>
      </c>
      <c r="G788" s="421"/>
      <c r="H788" s="839"/>
      <c r="I788" s="497"/>
    </row>
    <row r="789" spans="1:9" x14ac:dyDescent="0.2">
      <c r="A789" s="417"/>
      <c r="B789" s="418"/>
      <c r="C789" s="419"/>
      <c r="D789" s="567" t="s">
        <v>1607</v>
      </c>
      <c r="E789" s="421"/>
      <c r="F789" s="422">
        <v>1</v>
      </c>
      <c r="G789" s="421"/>
      <c r="H789" s="839"/>
      <c r="I789" s="497"/>
    </row>
    <row r="790" spans="1:9" ht="24.95" customHeight="1" x14ac:dyDescent="0.2">
      <c r="A790" s="278">
        <v>36</v>
      </c>
      <c r="B790" s="841"/>
      <c r="C790" s="842" t="s">
        <v>2021</v>
      </c>
      <c r="D790" s="843" t="s">
        <v>2022</v>
      </c>
      <c r="E790" s="844" t="s">
        <v>92</v>
      </c>
      <c r="F790" s="845">
        <v>5</v>
      </c>
      <c r="G790" s="160"/>
      <c r="H790" s="846">
        <f>ROUND(F790*G790,2)</f>
        <v>0</v>
      </c>
      <c r="I790" s="847" t="s">
        <v>119</v>
      </c>
    </row>
    <row r="791" spans="1:9" x14ac:dyDescent="0.2">
      <c r="A791" s="417"/>
      <c r="B791" s="418"/>
      <c r="C791" s="419"/>
      <c r="D791" s="567" t="s">
        <v>2023</v>
      </c>
      <c r="E791" s="421"/>
      <c r="F791" s="422"/>
      <c r="G791" s="421"/>
      <c r="H791" s="839"/>
      <c r="I791" s="497"/>
    </row>
    <row r="792" spans="1:9" x14ac:dyDescent="0.2">
      <c r="A792" s="417"/>
      <c r="B792" s="418"/>
      <c r="C792" s="419"/>
      <c r="D792" s="567" t="s">
        <v>131</v>
      </c>
      <c r="E792" s="421"/>
      <c r="F792" s="422"/>
      <c r="G792" s="421"/>
      <c r="H792" s="839"/>
      <c r="I792" s="497"/>
    </row>
    <row r="793" spans="1:9" x14ac:dyDescent="0.2">
      <c r="A793" s="417"/>
      <c r="B793" s="418"/>
      <c r="C793" s="419"/>
      <c r="D793" s="567" t="s">
        <v>2015</v>
      </c>
      <c r="E793" s="421"/>
      <c r="F793" s="422">
        <v>1</v>
      </c>
      <c r="G793" s="421"/>
      <c r="H793" s="839"/>
      <c r="I793" s="497"/>
    </row>
    <row r="794" spans="1:9" x14ac:dyDescent="0.2">
      <c r="A794" s="417"/>
      <c r="B794" s="418"/>
      <c r="C794" s="419"/>
      <c r="D794" s="567" t="s">
        <v>1572</v>
      </c>
      <c r="E794" s="421"/>
      <c r="F794" s="422"/>
      <c r="G794" s="421"/>
      <c r="H794" s="839"/>
      <c r="I794" s="497"/>
    </row>
    <row r="795" spans="1:9" x14ac:dyDescent="0.2">
      <c r="A795" s="417"/>
      <c r="B795" s="418"/>
      <c r="C795" s="419"/>
      <c r="D795" s="567" t="s">
        <v>2018</v>
      </c>
      <c r="E795" s="421"/>
      <c r="F795" s="422">
        <v>1</v>
      </c>
      <c r="G795" s="421"/>
      <c r="H795" s="839"/>
      <c r="I795" s="497"/>
    </row>
    <row r="796" spans="1:9" x14ac:dyDescent="0.2">
      <c r="A796" s="417"/>
      <c r="B796" s="418"/>
      <c r="C796" s="419"/>
      <c r="D796" s="567" t="s">
        <v>1574</v>
      </c>
      <c r="E796" s="421"/>
      <c r="F796" s="422"/>
      <c r="G796" s="421"/>
      <c r="H796" s="839"/>
      <c r="I796" s="497"/>
    </row>
    <row r="797" spans="1:9" x14ac:dyDescent="0.2">
      <c r="A797" s="417"/>
      <c r="B797" s="418"/>
      <c r="C797" s="419"/>
      <c r="D797" s="567" t="s">
        <v>2020</v>
      </c>
      <c r="E797" s="421"/>
      <c r="F797" s="422">
        <v>1</v>
      </c>
      <c r="G797" s="421"/>
      <c r="H797" s="839"/>
      <c r="I797" s="497"/>
    </row>
    <row r="798" spans="1:9" x14ac:dyDescent="0.2">
      <c r="A798" s="417"/>
      <c r="B798" s="418"/>
      <c r="C798" s="419"/>
      <c r="D798" s="567" t="s">
        <v>2024</v>
      </c>
      <c r="E798" s="421"/>
      <c r="F798" s="422">
        <v>1</v>
      </c>
      <c r="G798" s="421"/>
      <c r="H798" s="839"/>
      <c r="I798" s="497"/>
    </row>
    <row r="799" spans="1:9" x14ac:dyDescent="0.2">
      <c r="A799" s="417"/>
      <c r="B799" s="418"/>
      <c r="C799" s="419"/>
      <c r="D799" s="567" t="s">
        <v>1579</v>
      </c>
      <c r="E799" s="421"/>
      <c r="F799" s="422"/>
      <c r="G799" s="421"/>
      <c r="H799" s="839"/>
      <c r="I799" s="497"/>
    </row>
    <row r="800" spans="1:9" x14ac:dyDescent="0.2">
      <c r="A800" s="417"/>
      <c r="B800" s="418"/>
      <c r="C800" s="419"/>
      <c r="D800" s="567" t="s">
        <v>1581</v>
      </c>
      <c r="E800" s="421"/>
      <c r="F800" s="422">
        <v>1</v>
      </c>
      <c r="G800" s="421"/>
      <c r="H800" s="839"/>
      <c r="I800" s="497"/>
    </row>
    <row r="801" spans="1:9" ht="24.95" customHeight="1" x14ac:dyDescent="0.2">
      <c r="A801" s="278">
        <v>37</v>
      </c>
      <c r="B801" s="841"/>
      <c r="C801" s="842" t="s">
        <v>2025</v>
      </c>
      <c r="D801" s="843" t="s">
        <v>2026</v>
      </c>
      <c r="E801" s="844" t="s">
        <v>92</v>
      </c>
      <c r="F801" s="845">
        <v>3</v>
      </c>
      <c r="G801" s="160"/>
      <c r="H801" s="846">
        <f>ROUND(F801*G801,2)</f>
        <v>0</v>
      </c>
      <c r="I801" s="847" t="s">
        <v>119</v>
      </c>
    </row>
    <row r="802" spans="1:9" x14ac:dyDescent="0.2">
      <c r="A802" s="417"/>
      <c r="B802" s="418"/>
      <c r="C802" s="419"/>
      <c r="D802" s="567" t="s">
        <v>2027</v>
      </c>
      <c r="E802" s="421"/>
      <c r="F802" s="422"/>
      <c r="G802" s="421"/>
      <c r="H802" s="839"/>
      <c r="I802" s="497"/>
    </row>
    <row r="803" spans="1:9" x14ac:dyDescent="0.2">
      <c r="A803" s="417"/>
      <c r="B803" s="418"/>
      <c r="C803" s="419"/>
      <c r="D803" s="567" t="s">
        <v>1572</v>
      </c>
      <c r="E803" s="421"/>
      <c r="F803" s="422"/>
      <c r="G803" s="421"/>
      <c r="H803" s="839"/>
      <c r="I803" s="497"/>
    </row>
    <row r="804" spans="1:9" x14ac:dyDescent="0.2">
      <c r="A804" s="417"/>
      <c r="B804" s="418"/>
      <c r="C804" s="419"/>
      <c r="D804" s="567" t="s">
        <v>1596</v>
      </c>
      <c r="E804" s="421"/>
      <c r="F804" s="422">
        <v>1</v>
      </c>
      <c r="G804" s="421"/>
      <c r="H804" s="839"/>
      <c r="I804" s="497"/>
    </row>
    <row r="805" spans="1:9" x14ac:dyDescent="0.2">
      <c r="A805" s="417"/>
      <c r="B805" s="418"/>
      <c r="C805" s="419"/>
      <c r="D805" s="567" t="s">
        <v>1574</v>
      </c>
      <c r="E805" s="421"/>
      <c r="F805" s="422"/>
      <c r="G805" s="421"/>
      <c r="H805" s="839"/>
      <c r="I805" s="497"/>
    </row>
    <row r="806" spans="1:9" x14ac:dyDescent="0.2">
      <c r="A806" s="417"/>
      <c r="B806" s="418"/>
      <c r="C806" s="419"/>
      <c r="D806" s="567" t="s">
        <v>1577</v>
      </c>
      <c r="E806" s="421"/>
      <c r="F806" s="422">
        <v>1</v>
      </c>
      <c r="G806" s="421"/>
      <c r="H806" s="839"/>
      <c r="I806" s="497"/>
    </row>
    <row r="807" spans="1:9" x14ac:dyDescent="0.2">
      <c r="A807" s="417"/>
      <c r="B807" s="418"/>
      <c r="C807" s="419"/>
      <c r="D807" s="567" t="s">
        <v>1579</v>
      </c>
      <c r="E807" s="421"/>
      <c r="F807" s="422"/>
      <c r="G807" s="421"/>
      <c r="H807" s="839"/>
      <c r="I807" s="497"/>
    </row>
    <row r="808" spans="1:9" x14ac:dyDescent="0.2">
      <c r="A808" s="417"/>
      <c r="B808" s="418"/>
      <c r="C808" s="419"/>
      <c r="D808" s="567" t="s">
        <v>1583</v>
      </c>
      <c r="E808" s="421"/>
      <c r="F808" s="422">
        <v>1</v>
      </c>
      <c r="G808" s="421"/>
      <c r="H808" s="839"/>
      <c r="I808" s="497"/>
    </row>
    <row r="809" spans="1:9" s="46" customFormat="1" ht="24.95" customHeight="1" x14ac:dyDescent="0.25">
      <c r="A809" s="824"/>
      <c r="B809" s="825" t="s">
        <v>89</v>
      </c>
      <c r="C809" s="826" t="s">
        <v>56</v>
      </c>
      <c r="D809" s="826" t="s">
        <v>57</v>
      </c>
      <c r="E809" s="827"/>
      <c r="F809" s="828"/>
      <c r="G809" s="828"/>
      <c r="H809" s="829">
        <f>SUM(H810:H1089)</f>
        <v>0</v>
      </c>
      <c r="I809" s="830"/>
    </row>
    <row r="810" spans="1:9" ht="24.95" customHeight="1" x14ac:dyDescent="0.2">
      <c r="A810" s="278">
        <v>38</v>
      </c>
      <c r="B810" s="841"/>
      <c r="C810" s="842" t="s">
        <v>457</v>
      </c>
      <c r="D810" s="843" t="s">
        <v>458</v>
      </c>
      <c r="E810" s="844" t="s">
        <v>106</v>
      </c>
      <c r="F810" s="845">
        <v>26.8843</v>
      </c>
      <c r="G810" s="160"/>
      <c r="H810" s="846">
        <f>ROUND(F810*G810,2)</f>
        <v>0</v>
      </c>
      <c r="I810" s="847" t="s">
        <v>357</v>
      </c>
    </row>
    <row r="811" spans="1:9" ht="22.5" x14ac:dyDescent="0.2">
      <c r="A811" s="417"/>
      <c r="B811" s="418"/>
      <c r="C811" s="419"/>
      <c r="D811" s="567" t="s">
        <v>459</v>
      </c>
      <c r="E811" s="421"/>
      <c r="F811" s="422"/>
      <c r="G811" s="421"/>
      <c r="H811" s="839"/>
      <c r="I811" s="497"/>
    </row>
    <row r="812" spans="1:9" x14ac:dyDescent="0.2">
      <c r="A812" s="417"/>
      <c r="B812" s="418"/>
      <c r="C812" s="419"/>
      <c r="D812" s="567" t="s">
        <v>95</v>
      </c>
      <c r="E812" s="421"/>
      <c r="F812" s="422"/>
      <c r="G812" s="421"/>
      <c r="H812" s="839"/>
      <c r="I812" s="497"/>
    </row>
    <row r="813" spans="1:9" x14ac:dyDescent="0.2">
      <c r="A813" s="417"/>
      <c r="B813" s="418"/>
      <c r="C813" s="419"/>
      <c r="D813" s="567" t="s">
        <v>2028</v>
      </c>
      <c r="E813" s="421"/>
      <c r="F813" s="422">
        <v>4.1159999999999997</v>
      </c>
      <c r="G813" s="421"/>
      <c r="H813" s="839"/>
      <c r="I813" s="497"/>
    </row>
    <row r="814" spans="1:9" x14ac:dyDescent="0.2">
      <c r="A814" s="417"/>
      <c r="B814" s="418"/>
      <c r="C814" s="419"/>
      <c r="D814" s="567" t="s">
        <v>2029</v>
      </c>
      <c r="E814" s="421"/>
      <c r="F814" s="422">
        <v>6.8310000000000004</v>
      </c>
      <c r="G814" s="421"/>
      <c r="H814" s="839"/>
      <c r="I814" s="497"/>
    </row>
    <row r="815" spans="1:9" x14ac:dyDescent="0.2">
      <c r="A815" s="417"/>
      <c r="B815" s="418"/>
      <c r="C815" s="419"/>
      <c r="D815" s="567" t="s">
        <v>1566</v>
      </c>
      <c r="E815" s="421"/>
      <c r="F815" s="422">
        <v>-1.379</v>
      </c>
      <c r="G815" s="421"/>
      <c r="H815" s="839"/>
      <c r="I815" s="497"/>
    </row>
    <row r="816" spans="1:9" x14ac:dyDescent="0.2">
      <c r="A816" s="417"/>
      <c r="B816" s="418"/>
      <c r="C816" s="419"/>
      <c r="D816" s="567" t="s">
        <v>2030</v>
      </c>
      <c r="E816" s="421"/>
      <c r="F816" s="422">
        <v>5.8509000000000002</v>
      </c>
      <c r="G816" s="421"/>
      <c r="H816" s="839"/>
      <c r="I816" s="497"/>
    </row>
    <row r="817" spans="1:9" x14ac:dyDescent="0.2">
      <c r="A817" s="417"/>
      <c r="B817" s="418"/>
      <c r="C817" s="419"/>
      <c r="D817" s="567" t="s">
        <v>1910</v>
      </c>
      <c r="E817" s="421"/>
      <c r="F817" s="422">
        <v>-2.758</v>
      </c>
      <c r="G817" s="421"/>
      <c r="H817" s="839"/>
      <c r="I817" s="497"/>
    </row>
    <row r="818" spans="1:9" x14ac:dyDescent="0.2">
      <c r="A818" s="417"/>
      <c r="B818" s="418"/>
      <c r="C818" s="419"/>
      <c r="D818" s="567" t="s">
        <v>2031</v>
      </c>
      <c r="E818" s="421"/>
      <c r="F818" s="422">
        <v>1.022</v>
      </c>
      <c r="G818" s="421"/>
      <c r="H818" s="839"/>
      <c r="I818" s="497"/>
    </row>
    <row r="819" spans="1:9" x14ac:dyDescent="0.2">
      <c r="A819" s="417"/>
      <c r="B819" s="418"/>
      <c r="C819" s="419"/>
      <c r="D819" s="567" t="s">
        <v>1736</v>
      </c>
      <c r="E819" s="421"/>
      <c r="F819" s="422"/>
      <c r="G819" s="421"/>
      <c r="H819" s="839"/>
      <c r="I819" s="497"/>
    </row>
    <row r="820" spans="1:9" x14ac:dyDescent="0.2">
      <c r="A820" s="417"/>
      <c r="B820" s="418"/>
      <c r="C820" s="419"/>
      <c r="D820" s="567" t="s">
        <v>132</v>
      </c>
      <c r="E820" s="421"/>
      <c r="F820" s="422"/>
      <c r="G820" s="421"/>
      <c r="H820" s="839"/>
      <c r="I820" s="497"/>
    </row>
    <row r="821" spans="1:9" x14ac:dyDescent="0.2">
      <c r="A821" s="417"/>
      <c r="B821" s="418"/>
      <c r="C821" s="419"/>
      <c r="D821" s="567" t="s">
        <v>2032</v>
      </c>
      <c r="E821" s="421"/>
      <c r="F821" s="422">
        <v>13.2014</v>
      </c>
      <c r="G821" s="421"/>
      <c r="H821" s="839"/>
      <c r="I821" s="497"/>
    </row>
    <row r="822" spans="1:9" ht="24.95" customHeight="1" x14ac:dyDescent="0.2">
      <c r="A822" s="278">
        <v>39</v>
      </c>
      <c r="B822" s="841"/>
      <c r="C822" s="842" t="s">
        <v>2033</v>
      </c>
      <c r="D822" s="843" t="s">
        <v>2034</v>
      </c>
      <c r="E822" s="844" t="s">
        <v>106</v>
      </c>
      <c r="F822" s="845">
        <v>289.24</v>
      </c>
      <c r="G822" s="160"/>
      <c r="H822" s="846">
        <f>ROUND(F822*G822,2)</f>
        <v>0</v>
      </c>
      <c r="I822" s="847" t="s">
        <v>357</v>
      </c>
    </row>
    <row r="823" spans="1:9" x14ac:dyDescent="0.2">
      <c r="A823" s="417"/>
      <c r="B823" s="418"/>
      <c r="C823" s="419"/>
      <c r="D823" s="567" t="s">
        <v>1736</v>
      </c>
      <c r="E823" s="421"/>
      <c r="F823" s="422"/>
      <c r="G823" s="421"/>
      <c r="H823" s="839"/>
      <c r="I823" s="497"/>
    </row>
    <row r="824" spans="1:9" x14ac:dyDescent="0.2">
      <c r="A824" s="417"/>
      <c r="B824" s="418"/>
      <c r="C824" s="419"/>
      <c r="D824" s="567" t="s">
        <v>1689</v>
      </c>
      <c r="E824" s="421"/>
      <c r="F824" s="422">
        <v>43.76</v>
      </c>
      <c r="G824" s="421"/>
      <c r="H824" s="839"/>
      <c r="I824" s="497"/>
    </row>
    <row r="825" spans="1:9" x14ac:dyDescent="0.2">
      <c r="A825" s="417"/>
      <c r="B825" s="418"/>
      <c r="C825" s="419"/>
      <c r="D825" s="567" t="s">
        <v>1690</v>
      </c>
      <c r="E825" s="421"/>
      <c r="F825" s="422">
        <v>39.4</v>
      </c>
      <c r="G825" s="421"/>
      <c r="H825" s="839"/>
      <c r="I825" s="497"/>
    </row>
    <row r="826" spans="1:9" x14ac:dyDescent="0.2">
      <c r="A826" s="417"/>
      <c r="B826" s="418"/>
      <c r="C826" s="419"/>
      <c r="D826" s="567" t="s">
        <v>1691</v>
      </c>
      <c r="E826" s="421"/>
      <c r="F826" s="422">
        <v>64.430000000000007</v>
      </c>
      <c r="G826" s="421"/>
      <c r="H826" s="839"/>
      <c r="I826" s="497"/>
    </row>
    <row r="827" spans="1:9" x14ac:dyDescent="0.2">
      <c r="A827" s="417"/>
      <c r="B827" s="418"/>
      <c r="C827" s="419"/>
      <c r="D827" s="567" t="s">
        <v>1692</v>
      </c>
      <c r="E827" s="421"/>
      <c r="F827" s="422">
        <v>36.380000000000003</v>
      </c>
      <c r="G827" s="421"/>
      <c r="H827" s="839"/>
      <c r="I827" s="497"/>
    </row>
    <row r="828" spans="1:9" x14ac:dyDescent="0.2">
      <c r="A828" s="417"/>
      <c r="B828" s="418"/>
      <c r="C828" s="419"/>
      <c r="D828" s="567" t="s">
        <v>1693</v>
      </c>
      <c r="E828" s="421"/>
      <c r="F828" s="422">
        <v>59.93</v>
      </c>
      <c r="G828" s="421"/>
      <c r="H828" s="839"/>
      <c r="I828" s="497"/>
    </row>
    <row r="829" spans="1:9" x14ac:dyDescent="0.2">
      <c r="A829" s="417"/>
      <c r="B829" s="418"/>
      <c r="C829" s="419"/>
      <c r="D829" s="567" t="s">
        <v>1694</v>
      </c>
      <c r="E829" s="421"/>
      <c r="F829" s="422">
        <v>45.34</v>
      </c>
      <c r="G829" s="421"/>
      <c r="H829" s="839"/>
      <c r="I829" s="497"/>
    </row>
    <row r="830" spans="1:9" ht="24.95" customHeight="1" x14ac:dyDescent="0.2">
      <c r="A830" s="278">
        <v>40</v>
      </c>
      <c r="B830" s="841"/>
      <c r="C830" s="842" t="s">
        <v>2035</v>
      </c>
      <c r="D830" s="843" t="s">
        <v>2036</v>
      </c>
      <c r="E830" s="844" t="s">
        <v>142</v>
      </c>
      <c r="F830" s="845">
        <v>89.55</v>
      </c>
      <c r="G830" s="160"/>
      <c r="H830" s="846">
        <f>ROUND(F830*G830,2)</f>
        <v>0</v>
      </c>
      <c r="I830" s="847" t="s">
        <v>357</v>
      </c>
    </row>
    <row r="831" spans="1:9" x14ac:dyDescent="0.2">
      <c r="A831" s="417"/>
      <c r="B831" s="418"/>
      <c r="C831" s="419"/>
      <c r="D831" s="567" t="s">
        <v>95</v>
      </c>
      <c r="E831" s="421"/>
      <c r="F831" s="422"/>
      <c r="G831" s="421"/>
      <c r="H831" s="839"/>
      <c r="I831" s="497"/>
    </row>
    <row r="832" spans="1:9" x14ac:dyDescent="0.2">
      <c r="A832" s="417"/>
      <c r="B832" s="418"/>
      <c r="C832" s="419"/>
      <c r="D832" s="567" t="s">
        <v>2037</v>
      </c>
      <c r="E832" s="421"/>
      <c r="F832" s="422"/>
      <c r="G832" s="421"/>
      <c r="H832" s="839"/>
      <c r="I832" s="497"/>
    </row>
    <row r="833" spans="1:9" x14ac:dyDescent="0.2">
      <c r="A833" s="417"/>
      <c r="B833" s="418"/>
      <c r="C833" s="419"/>
      <c r="D833" s="567" t="s">
        <v>442</v>
      </c>
      <c r="E833" s="421"/>
      <c r="F833" s="422"/>
      <c r="G833" s="421"/>
      <c r="H833" s="839"/>
      <c r="I833" s="497"/>
    </row>
    <row r="834" spans="1:9" x14ac:dyDescent="0.2">
      <c r="A834" s="417"/>
      <c r="B834" s="418"/>
      <c r="C834" s="419"/>
      <c r="D834" s="567" t="s">
        <v>2038</v>
      </c>
      <c r="E834" s="421"/>
      <c r="F834" s="422">
        <v>119.2</v>
      </c>
      <c r="G834" s="421"/>
      <c r="H834" s="839"/>
      <c r="I834" s="497"/>
    </row>
    <row r="835" spans="1:9" x14ac:dyDescent="0.2">
      <c r="A835" s="417"/>
      <c r="B835" s="418"/>
      <c r="C835" s="419"/>
      <c r="D835" s="567" t="s">
        <v>2039</v>
      </c>
      <c r="E835" s="421"/>
      <c r="F835" s="422">
        <v>45.5</v>
      </c>
      <c r="G835" s="421"/>
      <c r="H835" s="839"/>
      <c r="I835" s="497"/>
    </row>
    <row r="836" spans="1:9" x14ac:dyDescent="0.2">
      <c r="A836" s="417"/>
      <c r="B836" s="418"/>
      <c r="C836" s="419"/>
      <c r="D836" s="567" t="s">
        <v>2040</v>
      </c>
      <c r="E836" s="421"/>
      <c r="F836" s="422">
        <v>119.2</v>
      </c>
      <c r="G836" s="421"/>
      <c r="H836" s="839"/>
      <c r="I836" s="497"/>
    </row>
    <row r="837" spans="1:9" x14ac:dyDescent="0.2">
      <c r="A837" s="417"/>
      <c r="B837" s="418"/>
      <c r="C837" s="419"/>
      <c r="D837" s="567" t="s">
        <v>2041</v>
      </c>
      <c r="E837" s="421"/>
      <c r="F837" s="422">
        <v>62.43</v>
      </c>
      <c r="G837" s="421"/>
      <c r="H837" s="839"/>
      <c r="I837" s="497"/>
    </row>
    <row r="838" spans="1:9" x14ac:dyDescent="0.2">
      <c r="A838" s="417"/>
      <c r="B838" s="418"/>
      <c r="C838" s="419"/>
      <c r="D838" s="567" t="s">
        <v>2042</v>
      </c>
      <c r="E838" s="421"/>
      <c r="F838" s="422">
        <v>81.36</v>
      </c>
      <c r="G838" s="421"/>
      <c r="H838" s="839"/>
      <c r="I838" s="497"/>
    </row>
    <row r="839" spans="1:9" x14ac:dyDescent="0.2">
      <c r="A839" s="417"/>
      <c r="B839" s="418"/>
      <c r="C839" s="419"/>
      <c r="D839" s="567" t="s">
        <v>2043</v>
      </c>
      <c r="E839" s="421"/>
      <c r="F839" s="422">
        <v>35.49</v>
      </c>
      <c r="G839" s="421"/>
      <c r="H839" s="839"/>
      <c r="I839" s="497"/>
    </row>
    <row r="840" spans="1:9" x14ac:dyDescent="0.2">
      <c r="A840" s="417"/>
      <c r="B840" s="418"/>
      <c r="C840" s="419"/>
      <c r="D840" s="567" t="s">
        <v>2044</v>
      </c>
      <c r="E840" s="421"/>
      <c r="F840" s="422">
        <v>25.45</v>
      </c>
      <c r="G840" s="421"/>
      <c r="H840" s="839"/>
      <c r="I840" s="497"/>
    </row>
    <row r="841" spans="1:9" x14ac:dyDescent="0.2">
      <c r="A841" s="417"/>
      <c r="B841" s="418"/>
      <c r="C841" s="419"/>
      <c r="D841" s="567" t="s">
        <v>2045</v>
      </c>
      <c r="E841" s="421"/>
      <c r="F841" s="422">
        <v>32.18</v>
      </c>
      <c r="G841" s="421"/>
      <c r="H841" s="839"/>
      <c r="I841" s="497"/>
    </row>
    <row r="842" spans="1:9" x14ac:dyDescent="0.2">
      <c r="A842" s="417"/>
      <c r="B842" s="418"/>
      <c r="C842" s="419"/>
      <c r="D842" s="567" t="s">
        <v>2046</v>
      </c>
      <c r="E842" s="421"/>
      <c r="F842" s="422">
        <v>37.61</v>
      </c>
      <c r="G842" s="421"/>
      <c r="H842" s="839"/>
      <c r="I842" s="497"/>
    </row>
    <row r="843" spans="1:9" x14ac:dyDescent="0.2">
      <c r="A843" s="417"/>
      <c r="B843" s="418"/>
      <c r="C843" s="419"/>
      <c r="D843" s="567" t="s">
        <v>2047</v>
      </c>
      <c r="E843" s="421"/>
      <c r="F843" s="422">
        <v>53.97</v>
      </c>
      <c r="G843" s="421"/>
      <c r="H843" s="839"/>
      <c r="I843" s="497"/>
    </row>
    <row r="844" spans="1:9" x14ac:dyDescent="0.2">
      <c r="A844" s="417"/>
      <c r="B844" s="418"/>
      <c r="C844" s="419"/>
      <c r="D844" s="567" t="s">
        <v>2048</v>
      </c>
      <c r="E844" s="421"/>
      <c r="F844" s="422">
        <v>9.89</v>
      </c>
      <c r="G844" s="421"/>
      <c r="H844" s="839"/>
      <c r="I844" s="497"/>
    </row>
    <row r="845" spans="1:9" x14ac:dyDescent="0.2">
      <c r="A845" s="417"/>
      <c r="B845" s="418"/>
      <c r="C845" s="419"/>
      <c r="D845" s="567" t="s">
        <v>2049</v>
      </c>
      <c r="E845" s="421"/>
      <c r="F845" s="422">
        <v>22.64</v>
      </c>
      <c r="G845" s="421"/>
      <c r="H845" s="839"/>
      <c r="I845" s="497"/>
    </row>
    <row r="846" spans="1:9" x14ac:dyDescent="0.2">
      <c r="A846" s="417"/>
      <c r="B846" s="418"/>
      <c r="C846" s="419"/>
      <c r="D846" s="567" t="s">
        <v>2050</v>
      </c>
      <c r="E846" s="421"/>
      <c r="F846" s="422">
        <v>54.26</v>
      </c>
      <c r="G846" s="421"/>
      <c r="H846" s="839"/>
      <c r="I846" s="497"/>
    </row>
    <row r="847" spans="1:9" x14ac:dyDescent="0.2">
      <c r="A847" s="417"/>
      <c r="B847" s="418"/>
      <c r="C847" s="419"/>
      <c r="D847" s="567" t="s">
        <v>2051</v>
      </c>
      <c r="E847" s="421"/>
      <c r="F847" s="422">
        <v>5.34</v>
      </c>
      <c r="G847" s="421"/>
      <c r="H847" s="839"/>
      <c r="I847" s="497"/>
    </row>
    <row r="848" spans="1:9" x14ac:dyDescent="0.2">
      <c r="A848" s="417"/>
      <c r="B848" s="418"/>
      <c r="C848" s="419"/>
      <c r="D848" s="567" t="s">
        <v>2052</v>
      </c>
      <c r="E848" s="421"/>
      <c r="F848" s="422">
        <v>4.3499999999999996</v>
      </c>
      <c r="G848" s="421"/>
      <c r="H848" s="839"/>
      <c r="I848" s="497"/>
    </row>
    <row r="849" spans="1:9" x14ac:dyDescent="0.2">
      <c r="A849" s="417"/>
      <c r="B849" s="418"/>
      <c r="C849" s="419"/>
      <c r="D849" s="567" t="s">
        <v>2053</v>
      </c>
      <c r="E849" s="421"/>
      <c r="F849" s="422">
        <v>7.53</v>
      </c>
      <c r="G849" s="421"/>
      <c r="H849" s="839"/>
      <c r="I849" s="497"/>
    </row>
    <row r="850" spans="1:9" x14ac:dyDescent="0.2">
      <c r="A850" s="417"/>
      <c r="B850" s="418"/>
      <c r="C850" s="419"/>
      <c r="D850" s="567" t="s">
        <v>447</v>
      </c>
      <c r="E850" s="421"/>
      <c r="F850" s="422">
        <v>716.4</v>
      </c>
      <c r="G850" s="421"/>
      <c r="H850" s="839"/>
      <c r="I850" s="497"/>
    </row>
    <row r="851" spans="1:9" x14ac:dyDescent="0.2">
      <c r="A851" s="417"/>
      <c r="B851" s="418"/>
      <c r="C851" s="419"/>
      <c r="D851" s="567" t="s">
        <v>448</v>
      </c>
      <c r="E851" s="421"/>
      <c r="F851" s="422"/>
      <c r="G851" s="421"/>
      <c r="H851" s="839"/>
      <c r="I851" s="497"/>
    </row>
    <row r="852" spans="1:9" x14ac:dyDescent="0.2">
      <c r="A852" s="417"/>
      <c r="B852" s="418"/>
      <c r="C852" s="419"/>
      <c r="D852" s="567" t="s">
        <v>2054</v>
      </c>
      <c r="E852" s="421"/>
      <c r="F852" s="422">
        <v>89.55</v>
      </c>
      <c r="G852" s="421"/>
      <c r="H852" s="839"/>
      <c r="I852" s="497"/>
    </row>
    <row r="853" spans="1:9" ht="24.95" customHeight="1" x14ac:dyDescent="0.2">
      <c r="A853" s="278">
        <v>41</v>
      </c>
      <c r="B853" s="841"/>
      <c r="C853" s="842" t="s">
        <v>469</v>
      </c>
      <c r="D853" s="843" t="s">
        <v>470</v>
      </c>
      <c r="E853" s="844" t="s">
        <v>106</v>
      </c>
      <c r="F853" s="845">
        <v>14.086600000000001</v>
      </c>
      <c r="G853" s="160"/>
      <c r="H853" s="846">
        <f>ROUND(F853*G853,2)</f>
        <v>0</v>
      </c>
      <c r="I853" s="847" t="s">
        <v>357</v>
      </c>
    </row>
    <row r="854" spans="1:9" x14ac:dyDescent="0.2">
      <c r="A854" s="417"/>
      <c r="B854" s="418"/>
      <c r="C854" s="419"/>
      <c r="D854" s="567" t="s">
        <v>471</v>
      </c>
      <c r="E854" s="421"/>
      <c r="F854" s="422"/>
      <c r="G854" s="421"/>
      <c r="H854" s="839"/>
      <c r="I854" s="497"/>
    </row>
    <row r="855" spans="1:9" x14ac:dyDescent="0.2">
      <c r="A855" s="417"/>
      <c r="B855" s="418"/>
      <c r="C855" s="419"/>
      <c r="D855" s="567" t="s">
        <v>95</v>
      </c>
      <c r="E855" s="421"/>
      <c r="F855" s="422"/>
      <c r="G855" s="421"/>
      <c r="H855" s="839"/>
      <c r="I855" s="497"/>
    </row>
    <row r="856" spans="1:9" x14ac:dyDescent="0.2">
      <c r="A856" s="417"/>
      <c r="B856" s="418"/>
      <c r="C856" s="419"/>
      <c r="D856" s="567" t="s">
        <v>2037</v>
      </c>
      <c r="E856" s="421"/>
      <c r="F856" s="422"/>
      <c r="G856" s="421"/>
      <c r="H856" s="839"/>
      <c r="I856" s="497"/>
    </row>
    <row r="857" spans="1:9" x14ac:dyDescent="0.2">
      <c r="A857" s="417"/>
      <c r="B857" s="418"/>
      <c r="C857" s="419"/>
      <c r="D857" s="567" t="s">
        <v>1959</v>
      </c>
      <c r="E857" s="421"/>
      <c r="F857" s="422">
        <v>9.89</v>
      </c>
      <c r="G857" s="421"/>
      <c r="H857" s="839"/>
      <c r="I857" s="497"/>
    </row>
    <row r="858" spans="1:9" x14ac:dyDescent="0.2">
      <c r="A858" s="417"/>
      <c r="B858" s="418"/>
      <c r="C858" s="419"/>
      <c r="D858" s="567" t="s">
        <v>2055</v>
      </c>
      <c r="E858" s="421"/>
      <c r="F858" s="422">
        <v>1.6166</v>
      </c>
      <c r="G858" s="421"/>
      <c r="H858" s="839"/>
      <c r="I858" s="497"/>
    </row>
    <row r="859" spans="1:9" x14ac:dyDescent="0.2">
      <c r="A859" s="417"/>
      <c r="B859" s="418"/>
      <c r="C859" s="419"/>
      <c r="D859" s="567" t="s">
        <v>460</v>
      </c>
      <c r="E859" s="421"/>
      <c r="F859" s="422"/>
      <c r="G859" s="421"/>
      <c r="H859" s="839"/>
      <c r="I859" s="497"/>
    </row>
    <row r="860" spans="1:9" x14ac:dyDescent="0.2">
      <c r="A860" s="417"/>
      <c r="B860" s="418"/>
      <c r="C860" s="419"/>
      <c r="D860" s="567" t="s">
        <v>2056</v>
      </c>
      <c r="E860" s="421"/>
      <c r="F860" s="422">
        <v>2.58</v>
      </c>
      <c r="G860" s="421"/>
      <c r="H860" s="839"/>
      <c r="I860" s="497"/>
    </row>
    <row r="861" spans="1:9" ht="24.95" customHeight="1" x14ac:dyDescent="0.2">
      <c r="A861" s="278">
        <v>42</v>
      </c>
      <c r="B861" s="841"/>
      <c r="C861" s="842" t="s">
        <v>473</v>
      </c>
      <c r="D861" s="843" t="s">
        <v>474</v>
      </c>
      <c r="E861" s="844" t="s">
        <v>142</v>
      </c>
      <c r="F861" s="845">
        <v>70.9131</v>
      </c>
      <c r="G861" s="160"/>
      <c r="H861" s="846">
        <f>ROUND(F861*G861,2)</f>
        <v>0</v>
      </c>
      <c r="I861" s="847" t="s">
        <v>357</v>
      </c>
    </row>
    <row r="862" spans="1:9" x14ac:dyDescent="0.2">
      <c r="A862" s="417"/>
      <c r="B862" s="418"/>
      <c r="C862" s="419"/>
      <c r="D862" s="567" t="s">
        <v>1723</v>
      </c>
      <c r="E862" s="421"/>
      <c r="F862" s="422"/>
      <c r="G862" s="421"/>
      <c r="H862" s="839"/>
      <c r="I862" s="497"/>
    </row>
    <row r="863" spans="1:9" x14ac:dyDescent="0.2">
      <c r="A863" s="417"/>
      <c r="B863" s="418"/>
      <c r="C863" s="419"/>
      <c r="D863" s="567" t="s">
        <v>456</v>
      </c>
      <c r="E863" s="421"/>
      <c r="F863" s="422"/>
      <c r="G863" s="421"/>
      <c r="H863" s="839"/>
      <c r="I863" s="497"/>
    </row>
    <row r="864" spans="1:9" x14ac:dyDescent="0.2">
      <c r="A864" s="417"/>
      <c r="B864" s="418"/>
      <c r="C864" s="419"/>
      <c r="D864" s="567" t="s">
        <v>442</v>
      </c>
      <c r="E864" s="421"/>
      <c r="F864" s="422"/>
      <c r="G864" s="421"/>
      <c r="H864" s="839"/>
      <c r="I864" s="497"/>
    </row>
    <row r="865" spans="1:9" x14ac:dyDescent="0.2">
      <c r="A865" s="417"/>
      <c r="B865" s="418"/>
      <c r="C865" s="419"/>
      <c r="D865" s="567" t="s">
        <v>1912</v>
      </c>
      <c r="E865" s="421"/>
      <c r="F865" s="422">
        <v>96.4</v>
      </c>
      <c r="G865" s="421"/>
      <c r="H865" s="839"/>
      <c r="I865" s="497"/>
    </row>
    <row r="866" spans="1:9" x14ac:dyDescent="0.2">
      <c r="A866" s="417"/>
      <c r="B866" s="418"/>
      <c r="C866" s="419"/>
      <c r="D866" s="567" t="s">
        <v>1913</v>
      </c>
      <c r="E866" s="421"/>
      <c r="F866" s="422">
        <v>65.06</v>
      </c>
      <c r="G866" s="421"/>
      <c r="H866" s="839"/>
      <c r="I866" s="497"/>
    </row>
    <row r="867" spans="1:9" x14ac:dyDescent="0.2">
      <c r="A867" s="417"/>
      <c r="B867" s="418"/>
      <c r="C867" s="419"/>
      <c r="D867" s="567" t="s">
        <v>1914</v>
      </c>
      <c r="E867" s="421"/>
      <c r="F867" s="422">
        <v>69.900000000000006</v>
      </c>
      <c r="G867" s="421"/>
      <c r="H867" s="839"/>
      <c r="I867" s="497"/>
    </row>
    <row r="868" spans="1:9" x14ac:dyDescent="0.2">
      <c r="A868" s="417"/>
      <c r="B868" s="418"/>
      <c r="C868" s="419"/>
      <c r="D868" s="567" t="s">
        <v>1915</v>
      </c>
      <c r="E868" s="421"/>
      <c r="F868" s="422">
        <v>27.64</v>
      </c>
      <c r="G868" s="421"/>
      <c r="H868" s="839"/>
      <c r="I868" s="497"/>
    </row>
    <row r="869" spans="1:9" x14ac:dyDescent="0.2">
      <c r="A869" s="417"/>
      <c r="B869" s="418"/>
      <c r="C869" s="419"/>
      <c r="D869" s="567" t="s">
        <v>1916</v>
      </c>
      <c r="E869" s="421"/>
      <c r="F869" s="422">
        <v>45.85</v>
      </c>
      <c r="G869" s="421"/>
      <c r="H869" s="839"/>
      <c r="I869" s="497"/>
    </row>
    <row r="870" spans="1:9" x14ac:dyDescent="0.2">
      <c r="A870" s="417"/>
      <c r="B870" s="418"/>
      <c r="C870" s="419"/>
      <c r="D870" s="567" t="s">
        <v>447</v>
      </c>
      <c r="E870" s="421"/>
      <c r="F870" s="422">
        <v>304.85000000000002</v>
      </c>
      <c r="G870" s="421"/>
      <c r="H870" s="839"/>
      <c r="I870" s="497"/>
    </row>
    <row r="871" spans="1:9" x14ac:dyDescent="0.2">
      <c r="A871" s="417"/>
      <c r="B871" s="418"/>
      <c r="C871" s="419"/>
      <c r="D871" s="567" t="s">
        <v>448</v>
      </c>
      <c r="E871" s="421"/>
      <c r="F871" s="422"/>
      <c r="G871" s="421"/>
      <c r="H871" s="839"/>
      <c r="I871" s="497"/>
    </row>
    <row r="872" spans="1:9" x14ac:dyDescent="0.2">
      <c r="A872" s="417"/>
      <c r="B872" s="418"/>
      <c r="C872" s="419"/>
      <c r="D872" s="567" t="s">
        <v>2057</v>
      </c>
      <c r="E872" s="421"/>
      <c r="F872" s="422">
        <v>15.2425</v>
      </c>
      <c r="G872" s="421"/>
      <c r="H872" s="839"/>
      <c r="I872" s="497"/>
    </row>
    <row r="873" spans="1:9" x14ac:dyDescent="0.2">
      <c r="A873" s="417"/>
      <c r="B873" s="418"/>
      <c r="C873" s="419"/>
      <c r="D873" s="567" t="s">
        <v>1728</v>
      </c>
      <c r="E873" s="421"/>
      <c r="F873" s="422"/>
      <c r="G873" s="421"/>
      <c r="H873" s="839"/>
      <c r="I873" s="497"/>
    </row>
    <row r="874" spans="1:9" x14ac:dyDescent="0.2">
      <c r="A874" s="417"/>
      <c r="B874" s="418"/>
      <c r="C874" s="419"/>
      <c r="D874" s="567" t="s">
        <v>456</v>
      </c>
      <c r="E874" s="421"/>
      <c r="F874" s="422"/>
      <c r="G874" s="421"/>
      <c r="H874" s="839"/>
      <c r="I874" s="497"/>
    </row>
    <row r="875" spans="1:9" x14ac:dyDescent="0.2">
      <c r="A875" s="417"/>
      <c r="B875" s="418"/>
      <c r="C875" s="419"/>
      <c r="D875" s="567" t="s">
        <v>2058</v>
      </c>
      <c r="E875" s="421"/>
      <c r="F875" s="422">
        <v>2.9750000000000001</v>
      </c>
      <c r="G875" s="421"/>
      <c r="H875" s="839"/>
      <c r="I875" s="497"/>
    </row>
    <row r="876" spans="1:9" x14ac:dyDescent="0.2">
      <c r="A876" s="417"/>
      <c r="B876" s="418"/>
      <c r="C876" s="419"/>
      <c r="D876" s="567" t="s">
        <v>1730</v>
      </c>
      <c r="E876" s="421"/>
      <c r="F876" s="422"/>
      <c r="G876" s="421"/>
      <c r="H876" s="839"/>
      <c r="I876" s="497"/>
    </row>
    <row r="877" spans="1:9" x14ac:dyDescent="0.2">
      <c r="A877" s="417"/>
      <c r="B877" s="418"/>
      <c r="C877" s="419"/>
      <c r="D877" s="567" t="s">
        <v>456</v>
      </c>
      <c r="E877" s="421"/>
      <c r="F877" s="422"/>
      <c r="G877" s="421"/>
      <c r="H877" s="839"/>
      <c r="I877" s="497"/>
    </row>
    <row r="878" spans="1:9" x14ac:dyDescent="0.2">
      <c r="A878" s="417"/>
      <c r="B878" s="418"/>
      <c r="C878" s="419"/>
      <c r="D878" s="567" t="s">
        <v>442</v>
      </c>
      <c r="E878" s="421"/>
      <c r="F878" s="422"/>
      <c r="G878" s="421"/>
      <c r="H878" s="839"/>
      <c r="I878" s="497"/>
    </row>
    <row r="879" spans="1:9" x14ac:dyDescent="0.2">
      <c r="A879" s="417"/>
      <c r="B879" s="418"/>
      <c r="C879" s="419"/>
      <c r="D879" s="567" t="s">
        <v>1919</v>
      </c>
      <c r="E879" s="421"/>
      <c r="F879" s="422">
        <v>55.79</v>
      </c>
      <c r="G879" s="421"/>
      <c r="H879" s="839"/>
      <c r="I879" s="497"/>
    </row>
    <row r="880" spans="1:9" x14ac:dyDescent="0.2">
      <c r="A880" s="417"/>
      <c r="B880" s="418"/>
      <c r="C880" s="419"/>
      <c r="D880" s="567" t="s">
        <v>1920</v>
      </c>
      <c r="E880" s="421"/>
      <c r="F880" s="422">
        <v>51.54</v>
      </c>
      <c r="G880" s="421"/>
      <c r="H880" s="839"/>
      <c r="I880" s="497"/>
    </row>
    <row r="881" spans="1:9" x14ac:dyDescent="0.2">
      <c r="A881" s="417"/>
      <c r="B881" s="418"/>
      <c r="C881" s="419"/>
      <c r="D881" s="567" t="s">
        <v>1921</v>
      </c>
      <c r="E881" s="421"/>
      <c r="F881" s="422">
        <v>27.95</v>
      </c>
      <c r="G881" s="421"/>
      <c r="H881" s="839"/>
      <c r="I881" s="497"/>
    </row>
    <row r="882" spans="1:9" x14ac:dyDescent="0.2">
      <c r="A882" s="417"/>
      <c r="B882" s="418"/>
      <c r="C882" s="419"/>
      <c r="D882" s="567" t="s">
        <v>1922</v>
      </c>
      <c r="E882" s="421"/>
      <c r="F882" s="422">
        <v>21.86</v>
      </c>
      <c r="G882" s="421"/>
      <c r="H882" s="839"/>
      <c r="I882" s="497"/>
    </row>
    <row r="883" spans="1:9" x14ac:dyDescent="0.2">
      <c r="A883" s="417"/>
      <c r="B883" s="418"/>
      <c r="C883" s="419"/>
      <c r="D883" s="567" t="s">
        <v>1923</v>
      </c>
      <c r="E883" s="421"/>
      <c r="F883" s="422">
        <v>159.63</v>
      </c>
      <c r="G883" s="421"/>
      <c r="H883" s="839"/>
      <c r="I883" s="497"/>
    </row>
    <row r="884" spans="1:9" x14ac:dyDescent="0.2">
      <c r="A884" s="417"/>
      <c r="B884" s="418"/>
      <c r="C884" s="419"/>
      <c r="D884" s="567" t="s">
        <v>1924</v>
      </c>
      <c r="E884" s="421"/>
      <c r="F884" s="422">
        <v>77.349999999999994</v>
      </c>
      <c r="G884" s="421"/>
      <c r="H884" s="839"/>
      <c r="I884" s="497"/>
    </row>
    <row r="885" spans="1:9" x14ac:dyDescent="0.2">
      <c r="A885" s="417"/>
      <c r="B885" s="418"/>
      <c r="C885" s="419"/>
      <c r="D885" s="567" t="s">
        <v>1925</v>
      </c>
      <c r="E885" s="421"/>
      <c r="F885" s="422">
        <v>33.49</v>
      </c>
      <c r="G885" s="421"/>
      <c r="H885" s="839"/>
      <c r="I885" s="497"/>
    </row>
    <row r="886" spans="1:9" x14ac:dyDescent="0.2">
      <c r="A886" s="417"/>
      <c r="B886" s="418"/>
      <c r="C886" s="419"/>
      <c r="D886" s="567" t="s">
        <v>1926</v>
      </c>
      <c r="E886" s="421"/>
      <c r="F886" s="422">
        <v>45.47</v>
      </c>
      <c r="G886" s="421"/>
      <c r="H886" s="839"/>
      <c r="I886" s="497"/>
    </row>
    <row r="887" spans="1:9" x14ac:dyDescent="0.2">
      <c r="A887" s="417"/>
      <c r="B887" s="418"/>
      <c r="C887" s="419"/>
      <c r="D887" s="567" t="s">
        <v>447</v>
      </c>
      <c r="E887" s="421"/>
      <c r="F887" s="422">
        <v>473.08</v>
      </c>
      <c r="G887" s="421"/>
      <c r="H887" s="839"/>
      <c r="I887" s="497"/>
    </row>
    <row r="888" spans="1:9" x14ac:dyDescent="0.2">
      <c r="A888" s="417"/>
      <c r="B888" s="418"/>
      <c r="C888" s="419"/>
      <c r="D888" s="567" t="s">
        <v>448</v>
      </c>
      <c r="E888" s="421"/>
      <c r="F888" s="422"/>
      <c r="G888" s="421"/>
      <c r="H888" s="839"/>
      <c r="I888" s="497"/>
    </row>
    <row r="889" spans="1:9" x14ac:dyDescent="0.2">
      <c r="A889" s="417"/>
      <c r="B889" s="418"/>
      <c r="C889" s="419"/>
      <c r="D889" s="567" t="s">
        <v>2059</v>
      </c>
      <c r="E889" s="421"/>
      <c r="F889" s="422">
        <v>23.654</v>
      </c>
      <c r="G889" s="421"/>
      <c r="H889" s="839"/>
      <c r="I889" s="497"/>
    </row>
    <row r="890" spans="1:9" x14ac:dyDescent="0.2">
      <c r="A890" s="417"/>
      <c r="B890" s="418"/>
      <c r="C890" s="419"/>
      <c r="D890" s="567" t="s">
        <v>1736</v>
      </c>
      <c r="E890" s="421"/>
      <c r="F890" s="422"/>
      <c r="G890" s="421"/>
      <c r="H890" s="839"/>
      <c r="I890" s="497"/>
    </row>
    <row r="891" spans="1:9" x14ac:dyDescent="0.2">
      <c r="A891" s="417"/>
      <c r="B891" s="418"/>
      <c r="C891" s="419"/>
      <c r="D891" s="567" t="s">
        <v>2060</v>
      </c>
      <c r="E891" s="421"/>
      <c r="F891" s="422"/>
      <c r="G891" s="421"/>
      <c r="H891" s="839"/>
      <c r="I891" s="497"/>
    </row>
    <row r="892" spans="1:9" x14ac:dyDescent="0.2">
      <c r="A892" s="417"/>
      <c r="B892" s="418"/>
      <c r="C892" s="419"/>
      <c r="D892" s="567" t="s">
        <v>2061</v>
      </c>
      <c r="E892" s="421"/>
      <c r="F892" s="422">
        <v>0.53159999999999996</v>
      </c>
      <c r="G892" s="421"/>
      <c r="H892" s="839"/>
      <c r="I892" s="497"/>
    </row>
    <row r="893" spans="1:9" x14ac:dyDescent="0.2">
      <c r="A893" s="417"/>
      <c r="B893" s="418"/>
      <c r="C893" s="419"/>
      <c r="D893" s="567" t="s">
        <v>988</v>
      </c>
      <c r="E893" s="421"/>
      <c r="F893" s="422">
        <v>42.403100000000002</v>
      </c>
      <c r="G893" s="421"/>
      <c r="H893" s="839"/>
      <c r="I893" s="497"/>
    </row>
    <row r="894" spans="1:9" x14ac:dyDescent="0.2">
      <c r="A894" s="417"/>
      <c r="B894" s="418"/>
      <c r="C894" s="419"/>
      <c r="D894" s="567" t="s">
        <v>460</v>
      </c>
      <c r="E894" s="421"/>
      <c r="F894" s="422"/>
      <c r="G894" s="421"/>
      <c r="H894" s="839"/>
      <c r="I894" s="497"/>
    </row>
    <row r="895" spans="1:9" x14ac:dyDescent="0.2">
      <c r="A895" s="417"/>
      <c r="B895" s="418"/>
      <c r="C895" s="419"/>
      <c r="D895" s="567" t="s">
        <v>456</v>
      </c>
      <c r="E895" s="421"/>
      <c r="F895" s="422"/>
      <c r="G895" s="421"/>
      <c r="H895" s="839"/>
      <c r="I895" s="497"/>
    </row>
    <row r="896" spans="1:9" x14ac:dyDescent="0.2">
      <c r="A896" s="417"/>
      <c r="B896" s="418"/>
      <c r="C896" s="419"/>
      <c r="D896" s="567" t="s">
        <v>442</v>
      </c>
      <c r="E896" s="421"/>
      <c r="F896" s="422"/>
      <c r="G896" s="421"/>
      <c r="H896" s="839"/>
      <c r="I896" s="497"/>
    </row>
    <row r="897" spans="1:9" x14ac:dyDescent="0.2">
      <c r="A897" s="417"/>
      <c r="B897" s="418"/>
      <c r="C897" s="419"/>
      <c r="D897" s="567" t="s">
        <v>1939</v>
      </c>
      <c r="E897" s="421"/>
      <c r="F897" s="422">
        <v>42.13</v>
      </c>
      <c r="G897" s="421"/>
      <c r="H897" s="839"/>
      <c r="I897" s="497"/>
    </row>
    <row r="898" spans="1:9" x14ac:dyDescent="0.2">
      <c r="A898" s="417"/>
      <c r="B898" s="418"/>
      <c r="C898" s="419"/>
      <c r="D898" s="567" t="s">
        <v>1940</v>
      </c>
      <c r="E898" s="421"/>
      <c r="F898" s="422">
        <v>39.1</v>
      </c>
      <c r="G898" s="421"/>
      <c r="H898" s="839"/>
      <c r="I898" s="497"/>
    </row>
    <row r="899" spans="1:9" x14ac:dyDescent="0.2">
      <c r="A899" s="417"/>
      <c r="B899" s="418"/>
      <c r="C899" s="419"/>
      <c r="D899" s="567" t="s">
        <v>1941</v>
      </c>
      <c r="E899" s="421"/>
      <c r="F899" s="422">
        <v>43.61</v>
      </c>
      <c r="G899" s="421"/>
      <c r="H899" s="839"/>
      <c r="I899" s="497"/>
    </row>
    <row r="900" spans="1:9" x14ac:dyDescent="0.2">
      <c r="A900" s="417"/>
      <c r="B900" s="418"/>
      <c r="C900" s="419"/>
      <c r="D900" s="567" t="s">
        <v>1942</v>
      </c>
      <c r="E900" s="421"/>
      <c r="F900" s="422">
        <v>49.07</v>
      </c>
      <c r="G900" s="421"/>
      <c r="H900" s="839"/>
      <c r="I900" s="497"/>
    </row>
    <row r="901" spans="1:9" x14ac:dyDescent="0.2">
      <c r="A901" s="417"/>
      <c r="B901" s="418"/>
      <c r="C901" s="419"/>
      <c r="D901" s="567" t="s">
        <v>1943</v>
      </c>
      <c r="E901" s="421"/>
      <c r="F901" s="422">
        <v>43.76</v>
      </c>
      <c r="G901" s="421"/>
      <c r="H901" s="839"/>
      <c r="I901" s="497"/>
    </row>
    <row r="902" spans="1:9" x14ac:dyDescent="0.2">
      <c r="A902" s="417"/>
      <c r="B902" s="418"/>
      <c r="C902" s="419"/>
      <c r="D902" s="567" t="s">
        <v>1944</v>
      </c>
      <c r="E902" s="421"/>
      <c r="F902" s="422">
        <v>39.4</v>
      </c>
      <c r="G902" s="421"/>
      <c r="H902" s="839"/>
      <c r="I902" s="497"/>
    </row>
    <row r="903" spans="1:9" x14ac:dyDescent="0.2">
      <c r="A903" s="417"/>
      <c r="B903" s="418"/>
      <c r="C903" s="419"/>
      <c r="D903" s="567" t="s">
        <v>1945</v>
      </c>
      <c r="E903" s="421"/>
      <c r="F903" s="422">
        <v>97.47</v>
      </c>
      <c r="G903" s="421"/>
      <c r="H903" s="839"/>
      <c r="I903" s="497"/>
    </row>
    <row r="904" spans="1:9" x14ac:dyDescent="0.2">
      <c r="A904" s="417"/>
      <c r="B904" s="418"/>
      <c r="C904" s="419"/>
      <c r="D904" s="567" t="s">
        <v>1946</v>
      </c>
      <c r="E904" s="421"/>
      <c r="F904" s="422">
        <v>64.430000000000007</v>
      </c>
      <c r="G904" s="421"/>
      <c r="H904" s="839"/>
      <c r="I904" s="497"/>
    </row>
    <row r="905" spans="1:9" x14ac:dyDescent="0.2">
      <c r="A905" s="417"/>
      <c r="B905" s="418"/>
      <c r="C905" s="419"/>
      <c r="D905" s="567" t="s">
        <v>1947</v>
      </c>
      <c r="E905" s="421"/>
      <c r="F905" s="422">
        <v>36.380000000000003</v>
      </c>
      <c r="G905" s="421"/>
      <c r="H905" s="839"/>
      <c r="I905" s="497"/>
    </row>
    <row r="906" spans="1:9" x14ac:dyDescent="0.2">
      <c r="A906" s="417"/>
      <c r="B906" s="418"/>
      <c r="C906" s="419"/>
      <c r="D906" s="567" t="s">
        <v>1948</v>
      </c>
      <c r="E906" s="421"/>
      <c r="F906" s="422">
        <v>59.93</v>
      </c>
      <c r="G906" s="421"/>
      <c r="H906" s="839"/>
      <c r="I906" s="497"/>
    </row>
    <row r="907" spans="1:9" x14ac:dyDescent="0.2">
      <c r="A907" s="417"/>
      <c r="B907" s="418"/>
      <c r="C907" s="419"/>
      <c r="D907" s="567" t="s">
        <v>1949</v>
      </c>
      <c r="E907" s="421"/>
      <c r="F907" s="422">
        <v>45.34</v>
      </c>
      <c r="G907" s="421"/>
      <c r="H907" s="839"/>
      <c r="I907" s="497"/>
    </row>
    <row r="908" spans="1:9" x14ac:dyDescent="0.2">
      <c r="A908" s="417"/>
      <c r="B908" s="418"/>
      <c r="C908" s="419"/>
      <c r="D908" s="567" t="s">
        <v>475</v>
      </c>
      <c r="E908" s="421"/>
      <c r="F908" s="422">
        <v>9.58</v>
      </c>
      <c r="G908" s="421"/>
      <c r="H908" s="839"/>
      <c r="I908" s="497"/>
    </row>
    <row r="909" spans="1:9" x14ac:dyDescent="0.2">
      <c r="A909" s="417"/>
      <c r="B909" s="418"/>
      <c r="C909" s="419"/>
      <c r="D909" s="567" t="s">
        <v>447</v>
      </c>
      <c r="E909" s="421"/>
      <c r="F909" s="422">
        <v>570.20000000000005</v>
      </c>
      <c r="G909" s="421"/>
      <c r="H909" s="839"/>
      <c r="I909" s="497"/>
    </row>
    <row r="910" spans="1:9" x14ac:dyDescent="0.2">
      <c r="A910" s="417"/>
      <c r="B910" s="418"/>
      <c r="C910" s="419"/>
      <c r="D910" s="567" t="s">
        <v>448</v>
      </c>
      <c r="E910" s="421"/>
      <c r="F910" s="422"/>
      <c r="G910" s="421"/>
      <c r="H910" s="839"/>
      <c r="I910" s="497"/>
    </row>
    <row r="911" spans="1:9" x14ac:dyDescent="0.2">
      <c r="A911" s="417"/>
      <c r="B911" s="418"/>
      <c r="C911" s="419"/>
      <c r="D911" s="567" t="s">
        <v>2062</v>
      </c>
      <c r="E911" s="421"/>
      <c r="F911" s="422">
        <v>28.51</v>
      </c>
      <c r="G911" s="421"/>
      <c r="H911" s="839"/>
      <c r="I911" s="497"/>
    </row>
    <row r="912" spans="1:9" ht="24.95" customHeight="1" x14ac:dyDescent="0.2">
      <c r="A912" s="278">
        <v>43</v>
      </c>
      <c r="B912" s="841"/>
      <c r="C912" s="842" t="s">
        <v>483</v>
      </c>
      <c r="D912" s="843" t="s">
        <v>484</v>
      </c>
      <c r="E912" s="844" t="s">
        <v>92</v>
      </c>
      <c r="F912" s="845">
        <v>7</v>
      </c>
      <c r="G912" s="160"/>
      <c r="H912" s="846">
        <f>ROUND(F912*G912,2)</f>
        <v>0</v>
      </c>
      <c r="I912" s="847" t="s">
        <v>357</v>
      </c>
    </row>
    <row r="913" spans="1:9" x14ac:dyDescent="0.2">
      <c r="A913" s="417"/>
      <c r="B913" s="418"/>
      <c r="C913" s="419"/>
      <c r="D913" s="567" t="s">
        <v>485</v>
      </c>
      <c r="E913" s="421"/>
      <c r="F913" s="422"/>
      <c r="G913" s="421"/>
      <c r="H913" s="839"/>
      <c r="I913" s="497"/>
    </row>
    <row r="914" spans="1:9" x14ac:dyDescent="0.2">
      <c r="A914" s="417"/>
      <c r="B914" s="418"/>
      <c r="C914" s="419"/>
      <c r="D914" s="567" t="s">
        <v>95</v>
      </c>
      <c r="E914" s="421"/>
      <c r="F914" s="422"/>
      <c r="G914" s="421"/>
      <c r="H914" s="839"/>
      <c r="I914" s="497"/>
    </row>
    <row r="915" spans="1:9" x14ac:dyDescent="0.2">
      <c r="A915" s="417"/>
      <c r="B915" s="418"/>
      <c r="C915" s="419"/>
      <c r="D915" s="567" t="s">
        <v>2063</v>
      </c>
      <c r="E915" s="421"/>
      <c r="F915" s="422">
        <v>3</v>
      </c>
      <c r="G915" s="421"/>
      <c r="H915" s="839"/>
      <c r="I915" s="497"/>
    </row>
    <row r="916" spans="1:9" x14ac:dyDescent="0.2">
      <c r="A916" s="417"/>
      <c r="B916" s="418"/>
      <c r="C916" s="419"/>
      <c r="D916" s="567" t="s">
        <v>2064</v>
      </c>
      <c r="E916" s="421"/>
      <c r="F916" s="422">
        <v>3</v>
      </c>
      <c r="G916" s="421"/>
      <c r="H916" s="839"/>
      <c r="I916" s="497"/>
    </row>
    <row r="917" spans="1:9" x14ac:dyDescent="0.2">
      <c r="A917" s="417"/>
      <c r="B917" s="418"/>
      <c r="C917" s="419"/>
      <c r="D917" s="567" t="s">
        <v>2065</v>
      </c>
      <c r="E917" s="421"/>
      <c r="F917" s="422">
        <v>1</v>
      </c>
      <c r="G917" s="421"/>
      <c r="H917" s="839"/>
      <c r="I917" s="497"/>
    </row>
    <row r="918" spans="1:9" ht="24.95" customHeight="1" x14ac:dyDescent="0.2">
      <c r="A918" s="278">
        <v>44</v>
      </c>
      <c r="B918" s="841"/>
      <c r="C918" s="842" t="s">
        <v>487</v>
      </c>
      <c r="D918" s="843" t="s">
        <v>488</v>
      </c>
      <c r="E918" s="844" t="s">
        <v>106</v>
      </c>
      <c r="F918" s="845">
        <v>12.2928</v>
      </c>
      <c r="G918" s="160"/>
      <c r="H918" s="846">
        <f>ROUND(F918*G918,2)</f>
        <v>0</v>
      </c>
      <c r="I918" s="847" t="s">
        <v>357</v>
      </c>
    </row>
    <row r="919" spans="1:9" x14ac:dyDescent="0.2">
      <c r="A919" s="417"/>
      <c r="B919" s="418"/>
      <c r="C919" s="419"/>
      <c r="D919" s="567" t="s">
        <v>489</v>
      </c>
      <c r="E919" s="421"/>
      <c r="F919" s="422"/>
      <c r="G919" s="421"/>
      <c r="H919" s="839"/>
      <c r="I919" s="497"/>
    </row>
    <row r="920" spans="1:9" x14ac:dyDescent="0.2">
      <c r="A920" s="417"/>
      <c r="B920" s="418"/>
      <c r="C920" s="419"/>
      <c r="D920" s="567" t="s">
        <v>95</v>
      </c>
      <c r="E920" s="421"/>
      <c r="F920" s="422"/>
      <c r="G920" s="421"/>
      <c r="H920" s="839"/>
      <c r="I920" s="497"/>
    </row>
    <row r="921" spans="1:9" x14ac:dyDescent="0.2">
      <c r="A921" s="417"/>
      <c r="B921" s="418"/>
      <c r="C921" s="419"/>
      <c r="D921" s="567" t="s">
        <v>132</v>
      </c>
      <c r="E921" s="421"/>
      <c r="F921" s="422"/>
      <c r="G921" s="421"/>
      <c r="H921" s="839"/>
      <c r="I921" s="497"/>
    </row>
    <row r="922" spans="1:9" x14ac:dyDescent="0.2">
      <c r="A922" s="417"/>
      <c r="B922" s="418"/>
      <c r="C922" s="419"/>
      <c r="D922" s="567" t="s">
        <v>2066</v>
      </c>
      <c r="E922" s="421"/>
      <c r="F922" s="422">
        <v>1.97</v>
      </c>
      <c r="G922" s="421"/>
      <c r="H922" s="839"/>
      <c r="I922" s="497"/>
    </row>
    <row r="923" spans="1:9" x14ac:dyDescent="0.2">
      <c r="A923" s="417"/>
      <c r="B923" s="418"/>
      <c r="C923" s="419"/>
      <c r="D923" s="567" t="s">
        <v>2067</v>
      </c>
      <c r="E923" s="421"/>
      <c r="F923" s="422">
        <v>3.0337999999999998</v>
      </c>
      <c r="G923" s="421"/>
      <c r="H923" s="839"/>
      <c r="I923" s="497"/>
    </row>
    <row r="924" spans="1:9" x14ac:dyDescent="0.2">
      <c r="A924" s="417"/>
      <c r="B924" s="418"/>
      <c r="C924" s="419"/>
      <c r="D924" s="567" t="s">
        <v>2068</v>
      </c>
      <c r="E924" s="421"/>
      <c r="F924" s="422">
        <v>4.1369999999999996</v>
      </c>
      <c r="G924" s="421"/>
      <c r="H924" s="839"/>
      <c r="I924" s="497"/>
    </row>
    <row r="925" spans="1:9" x14ac:dyDescent="0.2">
      <c r="A925" s="417"/>
      <c r="B925" s="418"/>
      <c r="C925" s="419"/>
      <c r="D925" s="567" t="s">
        <v>2069</v>
      </c>
      <c r="E925" s="421"/>
      <c r="F925" s="422">
        <v>1.5760000000000001</v>
      </c>
      <c r="G925" s="421"/>
      <c r="H925" s="839"/>
      <c r="I925" s="497"/>
    </row>
    <row r="926" spans="1:9" x14ac:dyDescent="0.2">
      <c r="A926" s="417"/>
      <c r="B926" s="418"/>
      <c r="C926" s="419"/>
      <c r="D926" s="567" t="s">
        <v>1736</v>
      </c>
      <c r="E926" s="421"/>
      <c r="F926" s="422"/>
      <c r="G926" s="421"/>
      <c r="H926" s="839"/>
      <c r="I926" s="497"/>
    </row>
    <row r="927" spans="1:9" x14ac:dyDescent="0.2">
      <c r="A927" s="417"/>
      <c r="B927" s="418"/>
      <c r="C927" s="419"/>
      <c r="D927" s="567" t="s">
        <v>2070</v>
      </c>
      <c r="E927" s="421"/>
      <c r="F927" s="422"/>
      <c r="G927" s="421"/>
      <c r="H927" s="839"/>
      <c r="I927" s="497"/>
    </row>
    <row r="928" spans="1:9" x14ac:dyDescent="0.2">
      <c r="A928" s="417"/>
      <c r="B928" s="418"/>
      <c r="C928" s="419"/>
      <c r="D928" s="567" t="s">
        <v>2071</v>
      </c>
      <c r="E928" s="421"/>
      <c r="F928" s="422">
        <v>1.5760000000000001</v>
      </c>
      <c r="G928" s="421"/>
      <c r="H928" s="839"/>
      <c r="I928" s="497"/>
    </row>
    <row r="929" spans="1:9" ht="24.95" customHeight="1" x14ac:dyDescent="0.2">
      <c r="A929" s="278">
        <v>45</v>
      </c>
      <c r="B929" s="841"/>
      <c r="C929" s="842" t="s">
        <v>2072</v>
      </c>
      <c r="D929" s="843" t="s">
        <v>2073</v>
      </c>
      <c r="E929" s="844" t="s">
        <v>125</v>
      </c>
      <c r="F929" s="845">
        <v>1.68</v>
      </c>
      <c r="G929" s="160"/>
      <c r="H929" s="846">
        <f>ROUND(F929*G929,2)</f>
        <v>0</v>
      </c>
      <c r="I929" s="847" t="s">
        <v>357</v>
      </c>
    </row>
    <row r="930" spans="1:9" x14ac:dyDescent="0.2">
      <c r="A930" s="417"/>
      <c r="B930" s="418"/>
      <c r="C930" s="419"/>
      <c r="D930" s="567" t="s">
        <v>95</v>
      </c>
      <c r="E930" s="421"/>
      <c r="F930" s="422"/>
      <c r="G930" s="421"/>
      <c r="H930" s="839"/>
      <c r="I930" s="497"/>
    </row>
    <row r="931" spans="1:9" x14ac:dyDescent="0.2">
      <c r="A931" s="417"/>
      <c r="B931" s="418"/>
      <c r="C931" s="419"/>
      <c r="D931" s="567" t="s">
        <v>2074</v>
      </c>
      <c r="E931" s="421"/>
      <c r="F931" s="422">
        <v>0.84</v>
      </c>
      <c r="G931" s="421"/>
      <c r="H931" s="839"/>
      <c r="I931" s="497"/>
    </row>
    <row r="932" spans="1:9" x14ac:dyDescent="0.2">
      <c r="A932" s="417"/>
      <c r="B932" s="418"/>
      <c r="C932" s="419"/>
      <c r="D932" s="567" t="s">
        <v>2075</v>
      </c>
      <c r="E932" s="421"/>
      <c r="F932" s="422">
        <v>0.84</v>
      </c>
      <c r="G932" s="421"/>
      <c r="H932" s="839"/>
      <c r="I932" s="497"/>
    </row>
    <row r="933" spans="1:9" ht="24.95" customHeight="1" x14ac:dyDescent="0.2">
      <c r="A933" s="278">
        <v>46</v>
      </c>
      <c r="B933" s="841"/>
      <c r="C933" s="842" t="s">
        <v>2076</v>
      </c>
      <c r="D933" s="843" t="s">
        <v>2077</v>
      </c>
      <c r="E933" s="844" t="s">
        <v>106</v>
      </c>
      <c r="F933" s="845">
        <v>1.4933000000000001</v>
      </c>
      <c r="G933" s="160"/>
      <c r="H933" s="846">
        <f>ROUND(F933*G933,2)</f>
        <v>0</v>
      </c>
      <c r="I933" s="847" t="s">
        <v>357</v>
      </c>
    </row>
    <row r="934" spans="1:9" x14ac:dyDescent="0.2">
      <c r="A934" s="417"/>
      <c r="B934" s="418"/>
      <c r="C934" s="419"/>
      <c r="D934" s="567" t="s">
        <v>498</v>
      </c>
      <c r="E934" s="421"/>
      <c r="F934" s="422"/>
      <c r="G934" s="421"/>
      <c r="H934" s="839"/>
      <c r="I934" s="497"/>
    </row>
    <row r="935" spans="1:9" x14ac:dyDescent="0.2">
      <c r="A935" s="417"/>
      <c r="B935" s="418"/>
      <c r="C935" s="419"/>
      <c r="D935" s="567" t="s">
        <v>1736</v>
      </c>
      <c r="E935" s="421"/>
      <c r="F935" s="422"/>
      <c r="G935" s="421"/>
      <c r="H935" s="839"/>
      <c r="I935" s="497"/>
    </row>
    <row r="936" spans="1:9" x14ac:dyDescent="0.2">
      <c r="A936" s="417"/>
      <c r="B936" s="418"/>
      <c r="C936" s="419"/>
      <c r="D936" s="567" t="s">
        <v>1740</v>
      </c>
      <c r="E936" s="421"/>
      <c r="F936" s="422">
        <v>1.4933000000000001</v>
      </c>
      <c r="G936" s="421"/>
      <c r="H936" s="839"/>
      <c r="I936" s="497"/>
    </row>
    <row r="937" spans="1:9" ht="24.95" customHeight="1" x14ac:dyDescent="0.2">
      <c r="A937" s="278">
        <v>47</v>
      </c>
      <c r="B937" s="841"/>
      <c r="C937" s="842" t="s">
        <v>496</v>
      </c>
      <c r="D937" s="843" t="s">
        <v>497</v>
      </c>
      <c r="E937" s="844" t="s">
        <v>106</v>
      </c>
      <c r="F937" s="845">
        <v>176.42685</v>
      </c>
      <c r="G937" s="160"/>
      <c r="H937" s="846">
        <f>ROUND(F937*G937,2)</f>
        <v>0</v>
      </c>
      <c r="I937" s="847" t="s">
        <v>357</v>
      </c>
    </row>
    <row r="938" spans="1:9" x14ac:dyDescent="0.2">
      <c r="A938" s="417"/>
      <c r="B938" s="418"/>
      <c r="C938" s="419"/>
      <c r="D938" s="567" t="s">
        <v>498</v>
      </c>
      <c r="E938" s="421"/>
      <c r="F938" s="422"/>
      <c r="G938" s="421"/>
      <c r="H938" s="839"/>
      <c r="I938" s="497"/>
    </row>
    <row r="939" spans="1:9" x14ac:dyDescent="0.2">
      <c r="A939" s="417"/>
      <c r="B939" s="418"/>
      <c r="C939" s="419"/>
      <c r="D939" s="567" t="s">
        <v>133</v>
      </c>
      <c r="E939" s="421"/>
      <c r="F939" s="422"/>
      <c r="G939" s="421"/>
      <c r="H939" s="839"/>
      <c r="I939" s="497"/>
    </row>
    <row r="940" spans="1:9" x14ac:dyDescent="0.2">
      <c r="A940" s="417"/>
      <c r="B940" s="418"/>
      <c r="C940" s="419"/>
      <c r="D940" s="567" t="s">
        <v>95</v>
      </c>
      <c r="E940" s="421"/>
      <c r="F940" s="422"/>
      <c r="G940" s="421"/>
      <c r="H940" s="839"/>
      <c r="I940" s="497"/>
    </row>
    <row r="941" spans="1:9" x14ac:dyDescent="0.2">
      <c r="A941" s="417"/>
      <c r="B941" s="418"/>
      <c r="C941" s="419"/>
      <c r="D941" s="567" t="s">
        <v>1712</v>
      </c>
      <c r="E941" s="421"/>
      <c r="F941" s="422">
        <v>35.01</v>
      </c>
      <c r="G941" s="421"/>
      <c r="H941" s="839"/>
      <c r="I941" s="497"/>
    </row>
    <row r="942" spans="1:9" x14ac:dyDescent="0.2">
      <c r="A942" s="417"/>
      <c r="B942" s="418"/>
      <c r="C942" s="419"/>
      <c r="D942" s="567" t="s">
        <v>1713</v>
      </c>
      <c r="E942" s="421"/>
      <c r="F942" s="422">
        <v>-1.35</v>
      </c>
      <c r="G942" s="421"/>
      <c r="H942" s="839"/>
      <c r="I942" s="497"/>
    </row>
    <row r="943" spans="1:9" x14ac:dyDescent="0.2">
      <c r="A943" s="417"/>
      <c r="B943" s="418"/>
      <c r="C943" s="419"/>
      <c r="D943" s="567" t="s">
        <v>2078</v>
      </c>
      <c r="E943" s="421"/>
      <c r="F943" s="422">
        <v>44.25</v>
      </c>
      <c r="G943" s="421"/>
      <c r="H943" s="839"/>
      <c r="I943" s="497"/>
    </row>
    <row r="944" spans="1:9" x14ac:dyDescent="0.2">
      <c r="A944" s="417"/>
      <c r="B944" s="418"/>
      <c r="C944" s="419"/>
      <c r="D944" s="567" t="s">
        <v>1713</v>
      </c>
      <c r="E944" s="421"/>
      <c r="F944" s="422">
        <v>-1.35</v>
      </c>
      <c r="G944" s="421"/>
      <c r="H944" s="839"/>
      <c r="I944" s="497"/>
    </row>
    <row r="945" spans="1:9" x14ac:dyDescent="0.2">
      <c r="A945" s="417"/>
      <c r="B945" s="418"/>
      <c r="C945" s="419"/>
      <c r="D945" s="567" t="s">
        <v>1715</v>
      </c>
      <c r="E945" s="421"/>
      <c r="F945" s="422">
        <v>-12.78</v>
      </c>
      <c r="G945" s="421"/>
      <c r="H945" s="839"/>
      <c r="I945" s="497"/>
    </row>
    <row r="946" spans="1:9" x14ac:dyDescent="0.2">
      <c r="A946" s="417"/>
      <c r="B946" s="418"/>
      <c r="C946" s="419"/>
      <c r="D946" s="567" t="s">
        <v>1716</v>
      </c>
      <c r="E946" s="421"/>
      <c r="F946" s="422">
        <v>3.36</v>
      </c>
      <c r="G946" s="421"/>
      <c r="H946" s="839"/>
      <c r="I946" s="497"/>
    </row>
    <row r="947" spans="1:9" x14ac:dyDescent="0.2">
      <c r="A947" s="417"/>
      <c r="B947" s="418"/>
      <c r="C947" s="419"/>
      <c r="D947" s="567" t="s">
        <v>1721</v>
      </c>
      <c r="E947" s="421"/>
      <c r="F947" s="422">
        <v>11.205</v>
      </c>
      <c r="G947" s="421"/>
      <c r="H947" s="839"/>
      <c r="I947" s="497"/>
    </row>
    <row r="948" spans="1:9" x14ac:dyDescent="0.2">
      <c r="A948" s="417"/>
      <c r="B948" s="418"/>
      <c r="C948" s="419"/>
      <c r="D948" s="567" t="s">
        <v>1722</v>
      </c>
      <c r="E948" s="421"/>
      <c r="F948" s="422">
        <v>14.2</v>
      </c>
      <c r="G948" s="421"/>
      <c r="H948" s="839"/>
      <c r="I948" s="497"/>
    </row>
    <row r="949" spans="1:9" x14ac:dyDescent="0.2">
      <c r="A949" s="417"/>
      <c r="B949" s="418"/>
      <c r="C949" s="419"/>
      <c r="D949" s="567" t="s">
        <v>2079</v>
      </c>
      <c r="E949" s="421"/>
      <c r="F949" s="422">
        <v>2.895</v>
      </c>
      <c r="G949" s="421"/>
      <c r="H949" s="839"/>
      <c r="I949" s="497"/>
    </row>
    <row r="950" spans="1:9" x14ac:dyDescent="0.2">
      <c r="A950" s="417"/>
      <c r="B950" s="418"/>
      <c r="C950" s="419"/>
      <c r="D950" s="567" t="s">
        <v>2080</v>
      </c>
      <c r="E950" s="421"/>
      <c r="F950" s="422">
        <v>3.12</v>
      </c>
      <c r="G950" s="421"/>
      <c r="H950" s="839"/>
      <c r="I950" s="497"/>
    </row>
    <row r="951" spans="1:9" x14ac:dyDescent="0.2">
      <c r="A951" s="417"/>
      <c r="B951" s="418"/>
      <c r="C951" s="419"/>
      <c r="D951" s="567" t="s">
        <v>1719</v>
      </c>
      <c r="E951" s="421"/>
      <c r="F951" s="422">
        <v>3.81</v>
      </c>
      <c r="G951" s="421"/>
      <c r="H951" s="839"/>
      <c r="I951" s="497"/>
    </row>
    <row r="952" spans="1:9" x14ac:dyDescent="0.2">
      <c r="A952" s="417"/>
      <c r="B952" s="418"/>
      <c r="C952" s="419"/>
      <c r="D952" s="567" t="s">
        <v>1720</v>
      </c>
      <c r="E952" s="421"/>
      <c r="F952" s="422">
        <v>3.2250000000000001</v>
      </c>
      <c r="G952" s="421"/>
      <c r="H952" s="839"/>
      <c r="I952" s="497"/>
    </row>
    <row r="953" spans="1:9" x14ac:dyDescent="0.2">
      <c r="A953" s="417"/>
      <c r="B953" s="418"/>
      <c r="C953" s="419"/>
      <c r="D953" s="567" t="s">
        <v>1723</v>
      </c>
      <c r="E953" s="421"/>
      <c r="F953" s="422"/>
      <c r="G953" s="421"/>
      <c r="H953" s="839"/>
      <c r="I953" s="497"/>
    </row>
    <row r="954" spans="1:9" x14ac:dyDescent="0.2">
      <c r="A954" s="417"/>
      <c r="B954" s="418"/>
      <c r="C954" s="419"/>
      <c r="D954" s="567" t="s">
        <v>1724</v>
      </c>
      <c r="E954" s="421"/>
      <c r="F954" s="422">
        <v>2.8428</v>
      </c>
      <c r="G954" s="421"/>
      <c r="H954" s="839"/>
      <c r="I954" s="497"/>
    </row>
    <row r="955" spans="1:9" x14ac:dyDescent="0.2">
      <c r="A955" s="417"/>
      <c r="B955" s="418"/>
      <c r="C955" s="419"/>
      <c r="D955" s="567" t="s">
        <v>2081</v>
      </c>
      <c r="E955" s="421"/>
      <c r="F955" s="422">
        <v>2.6852</v>
      </c>
      <c r="G955" s="421"/>
      <c r="H955" s="839"/>
      <c r="I955" s="497"/>
    </row>
    <row r="956" spans="1:9" x14ac:dyDescent="0.2">
      <c r="A956" s="417"/>
      <c r="B956" s="418"/>
      <c r="C956" s="419"/>
      <c r="D956" s="567" t="s">
        <v>2082</v>
      </c>
      <c r="E956" s="421"/>
      <c r="F956" s="422">
        <v>2.2984</v>
      </c>
      <c r="G956" s="421"/>
      <c r="H956" s="839"/>
      <c r="I956" s="497"/>
    </row>
    <row r="957" spans="1:9" x14ac:dyDescent="0.2">
      <c r="A957" s="417"/>
      <c r="B957" s="418"/>
      <c r="C957" s="419"/>
      <c r="D957" s="567" t="s">
        <v>1726</v>
      </c>
      <c r="E957" s="421"/>
      <c r="F957" s="422">
        <v>3.3</v>
      </c>
      <c r="G957" s="421"/>
      <c r="H957" s="839"/>
      <c r="I957" s="497"/>
    </row>
    <row r="958" spans="1:9" x14ac:dyDescent="0.2">
      <c r="A958" s="417"/>
      <c r="B958" s="418"/>
      <c r="C958" s="419"/>
      <c r="D958" s="567" t="s">
        <v>1727</v>
      </c>
      <c r="E958" s="421"/>
      <c r="F958" s="422">
        <v>2.5499999999999998</v>
      </c>
      <c r="G958" s="421"/>
      <c r="H958" s="839"/>
      <c r="I958" s="497"/>
    </row>
    <row r="959" spans="1:9" x14ac:dyDescent="0.2">
      <c r="A959" s="417"/>
      <c r="B959" s="418"/>
      <c r="C959" s="419"/>
      <c r="D959" s="567" t="s">
        <v>1728</v>
      </c>
      <c r="E959" s="421"/>
      <c r="F959" s="422"/>
      <c r="G959" s="421"/>
      <c r="H959" s="839"/>
      <c r="I959" s="497"/>
    </row>
    <row r="960" spans="1:9" x14ac:dyDescent="0.2">
      <c r="A960" s="417"/>
      <c r="B960" s="418"/>
      <c r="C960" s="419"/>
      <c r="D960" s="567" t="s">
        <v>2083</v>
      </c>
      <c r="E960" s="421"/>
      <c r="F960" s="422">
        <v>2.5436999999999999</v>
      </c>
      <c r="G960" s="421"/>
      <c r="H960" s="839"/>
      <c r="I960" s="497"/>
    </row>
    <row r="961" spans="1:9" x14ac:dyDescent="0.2">
      <c r="A961" s="417"/>
      <c r="B961" s="418"/>
      <c r="C961" s="419"/>
      <c r="D961" s="567" t="s">
        <v>1730</v>
      </c>
      <c r="E961" s="421"/>
      <c r="F961" s="422"/>
      <c r="G961" s="421"/>
      <c r="H961" s="839"/>
      <c r="I961" s="497"/>
    </row>
    <row r="962" spans="1:9" x14ac:dyDescent="0.2">
      <c r="A962" s="417"/>
      <c r="B962" s="418"/>
      <c r="C962" s="419"/>
      <c r="D962" s="567" t="s">
        <v>2084</v>
      </c>
      <c r="E962" s="421"/>
      <c r="F962" s="422">
        <v>2.0924999999999998</v>
      </c>
      <c r="G962" s="421"/>
      <c r="H962" s="839"/>
      <c r="I962" s="497"/>
    </row>
    <row r="963" spans="1:9" x14ac:dyDescent="0.2">
      <c r="A963" s="417"/>
      <c r="B963" s="418"/>
      <c r="C963" s="419"/>
      <c r="D963" s="567" t="s">
        <v>1731</v>
      </c>
      <c r="E963" s="421"/>
      <c r="F963" s="422">
        <v>2.8077999999999999</v>
      </c>
      <c r="G963" s="421"/>
      <c r="H963" s="839"/>
      <c r="I963" s="497"/>
    </row>
    <row r="964" spans="1:9" x14ac:dyDescent="0.2">
      <c r="A964" s="417"/>
      <c r="B964" s="418"/>
      <c r="C964" s="419"/>
      <c r="D964" s="567" t="s">
        <v>2085</v>
      </c>
      <c r="E964" s="421"/>
      <c r="F964" s="422">
        <v>2.1</v>
      </c>
      <c r="G964" s="421"/>
      <c r="H964" s="839"/>
      <c r="I964" s="497"/>
    </row>
    <row r="965" spans="1:9" x14ac:dyDescent="0.2">
      <c r="A965" s="417"/>
      <c r="B965" s="418"/>
      <c r="C965" s="419"/>
      <c r="D965" s="567" t="s">
        <v>2086</v>
      </c>
      <c r="E965" s="421"/>
      <c r="F965" s="422">
        <v>2.1528</v>
      </c>
      <c r="G965" s="421"/>
      <c r="H965" s="839"/>
      <c r="I965" s="497"/>
    </row>
    <row r="966" spans="1:9" x14ac:dyDescent="0.2">
      <c r="A966" s="417"/>
      <c r="B966" s="418"/>
      <c r="C966" s="419"/>
      <c r="D966" s="567" t="s">
        <v>2087</v>
      </c>
      <c r="E966" s="421"/>
      <c r="F966" s="422">
        <v>0.87880000000000003</v>
      </c>
      <c r="G966" s="421"/>
      <c r="H966" s="839"/>
      <c r="I966" s="497"/>
    </row>
    <row r="967" spans="1:9" x14ac:dyDescent="0.2">
      <c r="A967" s="417"/>
      <c r="B967" s="418"/>
      <c r="C967" s="419"/>
      <c r="D967" s="567" t="s">
        <v>2088</v>
      </c>
      <c r="E967" s="421"/>
      <c r="F967" s="422">
        <v>2.3380000000000001</v>
      </c>
      <c r="G967" s="421"/>
      <c r="H967" s="839"/>
      <c r="I967" s="497"/>
    </row>
    <row r="968" spans="1:9" x14ac:dyDescent="0.2">
      <c r="A968" s="417"/>
      <c r="B968" s="418"/>
      <c r="C968" s="419"/>
      <c r="D968" s="567" t="s">
        <v>1736</v>
      </c>
      <c r="E968" s="421"/>
      <c r="F968" s="422"/>
      <c r="G968" s="421"/>
      <c r="H968" s="839"/>
      <c r="I968" s="497"/>
    </row>
    <row r="969" spans="1:9" x14ac:dyDescent="0.2">
      <c r="A969" s="417"/>
      <c r="B969" s="418"/>
      <c r="C969" s="419"/>
      <c r="D969" s="567" t="s">
        <v>2089</v>
      </c>
      <c r="E969" s="421"/>
      <c r="F969" s="422">
        <v>2.0305</v>
      </c>
      <c r="G969" s="421"/>
      <c r="H969" s="839"/>
      <c r="I969" s="497"/>
    </row>
    <row r="970" spans="1:9" x14ac:dyDescent="0.2">
      <c r="A970" s="417"/>
      <c r="B970" s="418"/>
      <c r="C970" s="419"/>
      <c r="D970" s="567" t="s">
        <v>2090</v>
      </c>
      <c r="E970" s="421"/>
      <c r="F970" s="422">
        <v>2.5844</v>
      </c>
      <c r="G970" s="421"/>
      <c r="H970" s="839"/>
      <c r="I970" s="497"/>
    </row>
    <row r="971" spans="1:9" x14ac:dyDescent="0.2">
      <c r="A971" s="417"/>
      <c r="B971" s="418"/>
      <c r="C971" s="419"/>
      <c r="D971" s="567" t="s">
        <v>2091</v>
      </c>
      <c r="E971" s="421"/>
      <c r="F971" s="422">
        <v>2.8980000000000001</v>
      </c>
      <c r="G971" s="421"/>
      <c r="H971" s="839"/>
      <c r="I971" s="497"/>
    </row>
    <row r="972" spans="1:9" x14ac:dyDescent="0.2">
      <c r="A972" s="417"/>
      <c r="B972" s="418"/>
      <c r="C972" s="419"/>
      <c r="D972" s="567" t="s">
        <v>2092</v>
      </c>
      <c r="E972" s="421"/>
      <c r="F972" s="422">
        <v>2.8769999999999998</v>
      </c>
      <c r="G972" s="421"/>
      <c r="H972" s="839"/>
      <c r="I972" s="497"/>
    </row>
    <row r="973" spans="1:9" x14ac:dyDescent="0.2">
      <c r="A973" s="417"/>
      <c r="B973" s="418"/>
      <c r="C973" s="419"/>
      <c r="D973" s="567" t="s">
        <v>2093</v>
      </c>
      <c r="E973" s="421"/>
      <c r="F973" s="422">
        <v>2.3046000000000002</v>
      </c>
      <c r="G973" s="421"/>
      <c r="H973" s="839"/>
      <c r="I973" s="497"/>
    </row>
    <row r="974" spans="1:9" x14ac:dyDescent="0.2">
      <c r="A974" s="417"/>
      <c r="B974" s="418"/>
      <c r="C974" s="419"/>
      <c r="D974" s="567" t="s">
        <v>2094</v>
      </c>
      <c r="E974" s="421"/>
      <c r="F974" s="422">
        <v>5.01</v>
      </c>
      <c r="G974" s="421"/>
      <c r="H974" s="839"/>
      <c r="I974" s="497"/>
    </row>
    <row r="975" spans="1:9" x14ac:dyDescent="0.2">
      <c r="A975" s="417"/>
      <c r="B975" s="418"/>
      <c r="C975" s="419"/>
      <c r="D975" s="567" t="s">
        <v>2095</v>
      </c>
      <c r="E975" s="421"/>
      <c r="F975" s="422">
        <v>4.0904999999999996</v>
      </c>
      <c r="G975" s="421"/>
      <c r="H975" s="839"/>
      <c r="I975" s="497"/>
    </row>
    <row r="976" spans="1:9" x14ac:dyDescent="0.2">
      <c r="A976" s="417"/>
      <c r="B976" s="418"/>
      <c r="C976" s="419"/>
      <c r="D976" s="567" t="s">
        <v>460</v>
      </c>
      <c r="E976" s="421"/>
      <c r="F976" s="422"/>
      <c r="G976" s="421"/>
      <c r="H976" s="839"/>
      <c r="I976" s="497"/>
    </row>
    <row r="977" spans="1:9" x14ac:dyDescent="0.2">
      <c r="A977" s="417"/>
      <c r="B977" s="418"/>
      <c r="C977" s="419"/>
      <c r="D977" s="567" t="s">
        <v>1744</v>
      </c>
      <c r="E977" s="421"/>
      <c r="F977" s="422">
        <v>3.3567499999999999</v>
      </c>
      <c r="G977" s="421"/>
      <c r="H977" s="839"/>
      <c r="I977" s="497"/>
    </row>
    <row r="978" spans="1:9" x14ac:dyDescent="0.2">
      <c r="A978" s="417"/>
      <c r="B978" s="418"/>
      <c r="C978" s="419"/>
      <c r="D978" s="567" t="s">
        <v>2096</v>
      </c>
      <c r="E978" s="421"/>
      <c r="F978" s="422">
        <v>3.42</v>
      </c>
      <c r="G978" s="421"/>
      <c r="H978" s="839"/>
      <c r="I978" s="497"/>
    </row>
    <row r="979" spans="1:9" x14ac:dyDescent="0.2">
      <c r="A979" s="417"/>
      <c r="B979" s="418"/>
      <c r="C979" s="419"/>
      <c r="D979" s="567" t="s">
        <v>2097</v>
      </c>
      <c r="E979" s="421"/>
      <c r="F979" s="422">
        <v>4.5750000000000002</v>
      </c>
      <c r="G979" s="421"/>
      <c r="H979" s="839"/>
      <c r="I979" s="497"/>
    </row>
    <row r="980" spans="1:9" x14ac:dyDescent="0.2">
      <c r="A980" s="417"/>
      <c r="B980" s="418"/>
      <c r="C980" s="419"/>
      <c r="D980" s="567" t="s">
        <v>2098</v>
      </c>
      <c r="E980" s="421"/>
      <c r="F980" s="422">
        <v>3.294</v>
      </c>
      <c r="G980" s="421"/>
      <c r="H980" s="839"/>
      <c r="I980" s="497"/>
    </row>
    <row r="981" spans="1:9" x14ac:dyDescent="0.2">
      <c r="A981" s="417"/>
      <c r="B981" s="418"/>
      <c r="C981" s="419"/>
      <c r="D981" s="567" t="s">
        <v>2099</v>
      </c>
      <c r="E981" s="421"/>
      <c r="F981" s="422">
        <v>2.8731</v>
      </c>
      <c r="G981" s="421"/>
      <c r="H981" s="839"/>
      <c r="I981" s="497"/>
    </row>
    <row r="982" spans="1:9" x14ac:dyDescent="0.2">
      <c r="A982" s="417"/>
      <c r="B982" s="418"/>
      <c r="C982" s="419"/>
      <c r="D982" s="567" t="s">
        <v>1747</v>
      </c>
      <c r="E982" s="421"/>
      <c r="F982" s="422">
        <v>2.9279999999999999</v>
      </c>
      <c r="G982" s="421"/>
      <c r="H982" s="839"/>
      <c r="I982" s="497"/>
    </row>
    <row r="983" spans="1:9" ht="24.95" customHeight="1" x14ac:dyDescent="0.2">
      <c r="A983" s="278">
        <v>48</v>
      </c>
      <c r="B983" s="841"/>
      <c r="C983" s="842" t="s">
        <v>2100</v>
      </c>
      <c r="D983" s="843" t="s">
        <v>2101</v>
      </c>
      <c r="E983" s="844" t="s">
        <v>92</v>
      </c>
      <c r="F983" s="845">
        <v>1</v>
      </c>
      <c r="G983" s="160"/>
      <c r="H983" s="846">
        <f>ROUND(F983*G983,2)</f>
        <v>0</v>
      </c>
      <c r="I983" s="847" t="s">
        <v>119</v>
      </c>
    </row>
    <row r="984" spans="1:9" x14ac:dyDescent="0.2">
      <c r="A984" s="417"/>
      <c r="B984" s="418"/>
      <c r="C984" s="419"/>
      <c r="D984" s="567" t="s">
        <v>1723</v>
      </c>
      <c r="E984" s="421"/>
      <c r="F984" s="422"/>
      <c r="G984" s="421"/>
      <c r="H984" s="839"/>
      <c r="I984" s="497"/>
    </row>
    <row r="985" spans="1:9" x14ac:dyDescent="0.2">
      <c r="A985" s="417"/>
      <c r="B985" s="418"/>
      <c r="C985" s="419"/>
      <c r="D985" s="567" t="s">
        <v>138</v>
      </c>
      <c r="E985" s="421"/>
      <c r="F985" s="422"/>
      <c r="G985" s="421"/>
      <c r="H985" s="839"/>
      <c r="I985" s="497"/>
    </row>
    <row r="986" spans="1:9" x14ac:dyDescent="0.2">
      <c r="A986" s="417"/>
      <c r="B986" s="418"/>
      <c r="C986" s="419"/>
      <c r="D986" s="567" t="s">
        <v>1572</v>
      </c>
      <c r="E986" s="421"/>
      <c r="F986" s="422"/>
      <c r="G986" s="421"/>
      <c r="H986" s="839"/>
      <c r="I986" s="497"/>
    </row>
    <row r="987" spans="1:9" x14ac:dyDescent="0.2">
      <c r="A987" s="417"/>
      <c r="B987" s="418"/>
      <c r="C987" s="419"/>
      <c r="D987" s="567" t="s">
        <v>2102</v>
      </c>
      <c r="E987" s="421"/>
      <c r="F987" s="422">
        <v>1</v>
      </c>
      <c r="G987" s="421"/>
      <c r="H987" s="839"/>
      <c r="I987" s="497"/>
    </row>
    <row r="988" spans="1:9" ht="24.95" customHeight="1" x14ac:dyDescent="0.2">
      <c r="A988" s="278">
        <v>49</v>
      </c>
      <c r="B988" s="841"/>
      <c r="C988" s="842" t="s">
        <v>2103</v>
      </c>
      <c r="D988" s="843" t="s">
        <v>2104</v>
      </c>
      <c r="E988" s="844" t="s">
        <v>92</v>
      </c>
      <c r="F988" s="845">
        <v>3</v>
      </c>
      <c r="G988" s="160"/>
      <c r="H988" s="846">
        <f>ROUND(F988*G988,2)</f>
        <v>0</v>
      </c>
      <c r="I988" s="847" t="s">
        <v>119</v>
      </c>
    </row>
    <row r="989" spans="1:9" x14ac:dyDescent="0.2">
      <c r="A989" s="417"/>
      <c r="B989" s="418"/>
      <c r="C989" s="419"/>
      <c r="D989" s="567" t="s">
        <v>131</v>
      </c>
      <c r="E989" s="421"/>
      <c r="F989" s="422"/>
      <c r="G989" s="421"/>
      <c r="H989" s="839"/>
      <c r="I989" s="497"/>
    </row>
    <row r="990" spans="1:9" x14ac:dyDescent="0.2">
      <c r="A990" s="417"/>
      <c r="B990" s="418"/>
      <c r="C990" s="419"/>
      <c r="D990" s="567" t="s">
        <v>2016</v>
      </c>
      <c r="E990" s="421"/>
      <c r="F990" s="422">
        <v>1</v>
      </c>
      <c r="G990" s="421"/>
      <c r="H990" s="839"/>
      <c r="I990" s="497"/>
    </row>
    <row r="991" spans="1:9" x14ac:dyDescent="0.2">
      <c r="A991" s="417"/>
      <c r="B991" s="418"/>
      <c r="C991" s="419"/>
      <c r="D991" s="567" t="s">
        <v>2017</v>
      </c>
      <c r="E991" s="421"/>
      <c r="F991" s="422">
        <v>1</v>
      </c>
      <c r="G991" s="421"/>
      <c r="H991" s="839"/>
      <c r="I991" s="497"/>
    </row>
    <row r="992" spans="1:9" x14ac:dyDescent="0.2">
      <c r="A992" s="417"/>
      <c r="B992" s="418"/>
      <c r="C992" s="419"/>
      <c r="D992" s="567" t="s">
        <v>2011</v>
      </c>
      <c r="E992" s="421"/>
      <c r="F992" s="422">
        <v>1</v>
      </c>
      <c r="G992" s="421"/>
      <c r="H992" s="839"/>
      <c r="I992" s="497"/>
    </row>
    <row r="993" spans="1:9" ht="24.95" customHeight="1" x14ac:dyDescent="0.2">
      <c r="A993" s="278">
        <v>50</v>
      </c>
      <c r="B993" s="841"/>
      <c r="C993" s="842" t="s">
        <v>2105</v>
      </c>
      <c r="D993" s="843" t="s">
        <v>2106</v>
      </c>
      <c r="E993" s="844" t="s">
        <v>92</v>
      </c>
      <c r="F993" s="845">
        <v>56</v>
      </c>
      <c r="G993" s="160"/>
      <c r="H993" s="846">
        <f>ROUND(F993*G993,2)</f>
        <v>0</v>
      </c>
      <c r="I993" s="847" t="s">
        <v>119</v>
      </c>
    </row>
    <row r="994" spans="1:9" x14ac:dyDescent="0.2">
      <c r="A994" s="417"/>
      <c r="B994" s="418"/>
      <c r="C994" s="419"/>
      <c r="D994" s="567" t="s">
        <v>1985</v>
      </c>
      <c r="E994" s="421"/>
      <c r="F994" s="422"/>
      <c r="G994" s="421"/>
      <c r="H994" s="839"/>
      <c r="I994" s="497"/>
    </row>
    <row r="995" spans="1:9" x14ac:dyDescent="0.2">
      <c r="A995" s="417"/>
      <c r="B995" s="418"/>
      <c r="C995" s="419"/>
      <c r="D995" s="567" t="s">
        <v>95</v>
      </c>
      <c r="E995" s="421"/>
      <c r="F995" s="422"/>
      <c r="G995" s="421"/>
      <c r="H995" s="839"/>
      <c r="I995" s="497"/>
    </row>
    <row r="996" spans="1:9" x14ac:dyDescent="0.2">
      <c r="A996" s="417"/>
      <c r="B996" s="418"/>
      <c r="C996" s="419"/>
      <c r="D996" s="567" t="s">
        <v>1986</v>
      </c>
      <c r="E996" s="421"/>
      <c r="F996" s="422">
        <v>2</v>
      </c>
      <c r="G996" s="421"/>
      <c r="H996" s="839"/>
      <c r="I996" s="497"/>
    </row>
    <row r="997" spans="1:9" x14ac:dyDescent="0.2">
      <c r="A997" s="417"/>
      <c r="B997" s="418"/>
      <c r="C997" s="419"/>
      <c r="D997" s="567" t="s">
        <v>1987</v>
      </c>
      <c r="E997" s="421"/>
      <c r="F997" s="422">
        <v>2</v>
      </c>
      <c r="G997" s="421"/>
      <c r="H997" s="839"/>
      <c r="I997" s="497"/>
    </row>
    <row r="998" spans="1:9" x14ac:dyDescent="0.2">
      <c r="A998" s="417"/>
      <c r="B998" s="418"/>
      <c r="C998" s="419"/>
      <c r="D998" s="567" t="s">
        <v>1988</v>
      </c>
      <c r="E998" s="421"/>
      <c r="F998" s="422">
        <v>2</v>
      </c>
      <c r="G998" s="421"/>
      <c r="H998" s="839"/>
      <c r="I998" s="497"/>
    </row>
    <row r="999" spans="1:9" x14ac:dyDescent="0.2">
      <c r="A999" s="417"/>
      <c r="B999" s="418"/>
      <c r="C999" s="419"/>
      <c r="D999" s="567" t="s">
        <v>1723</v>
      </c>
      <c r="E999" s="421"/>
      <c r="F999" s="422"/>
      <c r="G999" s="421"/>
      <c r="H999" s="839"/>
      <c r="I999" s="497"/>
    </row>
    <row r="1000" spans="1:9" x14ac:dyDescent="0.2">
      <c r="A1000" s="417"/>
      <c r="B1000" s="418"/>
      <c r="C1000" s="419"/>
      <c r="D1000" s="567" t="s">
        <v>2003</v>
      </c>
      <c r="E1000" s="421"/>
      <c r="F1000" s="422">
        <v>2</v>
      </c>
      <c r="G1000" s="421"/>
      <c r="H1000" s="839"/>
      <c r="I1000" s="497"/>
    </row>
    <row r="1001" spans="1:9" x14ac:dyDescent="0.2">
      <c r="A1001" s="417"/>
      <c r="B1001" s="418"/>
      <c r="C1001" s="419"/>
      <c r="D1001" s="567" t="s">
        <v>1989</v>
      </c>
      <c r="E1001" s="421"/>
      <c r="F1001" s="422">
        <v>2</v>
      </c>
      <c r="G1001" s="421"/>
      <c r="H1001" s="839"/>
      <c r="I1001" s="497"/>
    </row>
    <row r="1002" spans="1:9" x14ac:dyDescent="0.2">
      <c r="A1002" s="417"/>
      <c r="B1002" s="418"/>
      <c r="C1002" s="419"/>
      <c r="D1002" s="567" t="s">
        <v>2107</v>
      </c>
      <c r="E1002" s="421"/>
      <c r="F1002" s="422">
        <v>4</v>
      </c>
      <c r="G1002" s="421"/>
      <c r="H1002" s="839"/>
      <c r="I1002" s="497"/>
    </row>
    <row r="1003" spans="1:9" x14ac:dyDescent="0.2">
      <c r="A1003" s="417"/>
      <c r="B1003" s="418"/>
      <c r="C1003" s="419"/>
      <c r="D1003" s="567" t="s">
        <v>1730</v>
      </c>
      <c r="E1003" s="421"/>
      <c r="F1003" s="422"/>
      <c r="G1003" s="421"/>
      <c r="H1003" s="839"/>
      <c r="I1003" s="497"/>
    </row>
    <row r="1004" spans="1:9" x14ac:dyDescent="0.2">
      <c r="A1004" s="417"/>
      <c r="B1004" s="418"/>
      <c r="C1004" s="419"/>
      <c r="D1004" s="567" t="s">
        <v>1601</v>
      </c>
      <c r="E1004" s="421"/>
      <c r="F1004" s="422">
        <v>2</v>
      </c>
      <c r="G1004" s="421"/>
      <c r="H1004" s="839"/>
      <c r="I1004" s="497"/>
    </row>
    <row r="1005" spans="1:9" x14ac:dyDescent="0.2">
      <c r="A1005" s="417"/>
      <c r="B1005" s="418"/>
      <c r="C1005" s="419"/>
      <c r="D1005" s="567" t="s">
        <v>2108</v>
      </c>
      <c r="E1005" s="421"/>
      <c r="F1005" s="422">
        <v>2</v>
      </c>
      <c r="G1005" s="421"/>
      <c r="H1005" s="839"/>
      <c r="I1005" s="497"/>
    </row>
    <row r="1006" spans="1:9" x14ac:dyDescent="0.2">
      <c r="A1006" s="417"/>
      <c r="B1006" s="418"/>
      <c r="C1006" s="419"/>
      <c r="D1006" s="567" t="s">
        <v>1991</v>
      </c>
      <c r="E1006" s="421"/>
      <c r="F1006" s="422">
        <v>4</v>
      </c>
      <c r="G1006" s="421"/>
      <c r="H1006" s="839"/>
      <c r="I1006" s="497"/>
    </row>
    <row r="1007" spans="1:9" x14ac:dyDescent="0.2">
      <c r="A1007" s="417"/>
      <c r="B1007" s="418"/>
      <c r="C1007" s="419"/>
      <c r="D1007" s="567" t="s">
        <v>1600</v>
      </c>
      <c r="E1007" s="421"/>
      <c r="F1007" s="422">
        <v>2</v>
      </c>
      <c r="G1007" s="421"/>
      <c r="H1007" s="839"/>
      <c r="I1007" s="497"/>
    </row>
    <row r="1008" spans="1:9" x14ac:dyDescent="0.2">
      <c r="A1008" s="417"/>
      <c r="B1008" s="418"/>
      <c r="C1008" s="419"/>
      <c r="D1008" s="567" t="s">
        <v>1736</v>
      </c>
      <c r="E1008" s="421"/>
      <c r="F1008" s="422"/>
      <c r="G1008" s="421"/>
      <c r="H1008" s="839"/>
      <c r="I1008" s="497"/>
    </row>
    <row r="1009" spans="1:9" x14ac:dyDescent="0.2">
      <c r="A1009" s="417"/>
      <c r="B1009" s="418"/>
      <c r="C1009" s="419"/>
      <c r="D1009" s="567" t="s">
        <v>2109</v>
      </c>
      <c r="E1009" s="421"/>
      <c r="F1009" s="422">
        <v>2</v>
      </c>
      <c r="G1009" s="421"/>
      <c r="H1009" s="839"/>
      <c r="I1009" s="497"/>
    </row>
    <row r="1010" spans="1:9" x14ac:dyDescent="0.2">
      <c r="A1010" s="417"/>
      <c r="B1010" s="418"/>
      <c r="C1010" s="419"/>
      <c r="D1010" s="567" t="s">
        <v>2110</v>
      </c>
      <c r="E1010" s="421"/>
      <c r="F1010" s="422">
        <v>2</v>
      </c>
      <c r="G1010" s="421"/>
      <c r="H1010" s="839"/>
      <c r="I1010" s="497"/>
    </row>
    <row r="1011" spans="1:9" x14ac:dyDescent="0.2">
      <c r="A1011" s="417"/>
      <c r="B1011" s="418"/>
      <c r="C1011" s="419"/>
      <c r="D1011" s="567" t="s">
        <v>1992</v>
      </c>
      <c r="E1011" s="421"/>
      <c r="F1011" s="422">
        <v>2</v>
      </c>
      <c r="G1011" s="421"/>
      <c r="H1011" s="839"/>
      <c r="I1011" s="497"/>
    </row>
    <row r="1012" spans="1:9" x14ac:dyDescent="0.2">
      <c r="A1012" s="417"/>
      <c r="B1012" s="418"/>
      <c r="C1012" s="419"/>
      <c r="D1012" s="567" t="s">
        <v>1993</v>
      </c>
      <c r="E1012" s="421"/>
      <c r="F1012" s="422">
        <v>2</v>
      </c>
      <c r="G1012" s="421"/>
      <c r="H1012" s="839"/>
      <c r="I1012" s="497"/>
    </row>
    <row r="1013" spans="1:9" x14ac:dyDescent="0.2">
      <c r="A1013" s="417"/>
      <c r="B1013" s="418"/>
      <c r="C1013" s="419"/>
      <c r="D1013" s="567" t="s">
        <v>1605</v>
      </c>
      <c r="E1013" s="421"/>
      <c r="F1013" s="422">
        <v>2</v>
      </c>
      <c r="G1013" s="421"/>
      <c r="H1013" s="839"/>
      <c r="I1013" s="497"/>
    </row>
    <row r="1014" spans="1:9" x14ac:dyDescent="0.2">
      <c r="A1014" s="417"/>
      <c r="B1014" s="418"/>
      <c r="C1014" s="419"/>
      <c r="D1014" s="567" t="s">
        <v>2111</v>
      </c>
      <c r="E1014" s="421"/>
      <c r="F1014" s="422">
        <v>2</v>
      </c>
      <c r="G1014" s="421"/>
      <c r="H1014" s="839"/>
      <c r="I1014" s="497"/>
    </row>
    <row r="1015" spans="1:9" x14ac:dyDescent="0.2">
      <c r="A1015" s="417"/>
      <c r="B1015" s="418"/>
      <c r="C1015" s="419"/>
      <c r="D1015" s="567" t="s">
        <v>1995</v>
      </c>
      <c r="E1015" s="421"/>
      <c r="F1015" s="422">
        <v>2</v>
      </c>
      <c r="G1015" s="421"/>
      <c r="H1015" s="839"/>
      <c r="I1015" s="497"/>
    </row>
    <row r="1016" spans="1:9" x14ac:dyDescent="0.2">
      <c r="A1016" s="417"/>
      <c r="B1016" s="418"/>
      <c r="C1016" s="419"/>
      <c r="D1016" s="567" t="s">
        <v>1603</v>
      </c>
      <c r="E1016" s="421"/>
      <c r="F1016" s="422">
        <v>2</v>
      </c>
      <c r="G1016" s="421"/>
      <c r="H1016" s="839"/>
      <c r="I1016" s="497"/>
    </row>
    <row r="1017" spans="1:9" x14ac:dyDescent="0.2">
      <c r="A1017" s="417"/>
      <c r="B1017" s="418"/>
      <c r="C1017" s="419"/>
      <c r="D1017" s="567" t="s">
        <v>460</v>
      </c>
      <c r="E1017" s="421"/>
      <c r="F1017" s="422"/>
      <c r="G1017" s="421"/>
      <c r="H1017" s="839"/>
      <c r="I1017" s="497"/>
    </row>
    <row r="1018" spans="1:9" x14ac:dyDescent="0.2">
      <c r="A1018" s="417"/>
      <c r="B1018" s="418"/>
      <c r="C1018" s="419"/>
      <c r="D1018" s="567" t="s">
        <v>2007</v>
      </c>
      <c r="E1018" s="421"/>
      <c r="F1018" s="422">
        <v>2</v>
      </c>
      <c r="G1018" s="421"/>
      <c r="H1018" s="839"/>
      <c r="I1018" s="497"/>
    </row>
    <row r="1019" spans="1:9" x14ac:dyDescent="0.2">
      <c r="A1019" s="417"/>
      <c r="B1019" s="418"/>
      <c r="C1019" s="419"/>
      <c r="D1019" s="567" t="s">
        <v>1997</v>
      </c>
      <c r="E1019" s="421"/>
      <c r="F1019" s="422">
        <v>2</v>
      </c>
      <c r="G1019" s="421"/>
      <c r="H1019" s="839"/>
      <c r="I1019" s="497"/>
    </row>
    <row r="1020" spans="1:9" x14ac:dyDescent="0.2">
      <c r="A1020" s="417"/>
      <c r="B1020" s="418"/>
      <c r="C1020" s="419"/>
      <c r="D1020" s="567" t="s">
        <v>2112</v>
      </c>
      <c r="E1020" s="421"/>
      <c r="F1020" s="422">
        <v>2</v>
      </c>
      <c r="G1020" s="421"/>
      <c r="H1020" s="839"/>
      <c r="I1020" s="497"/>
    </row>
    <row r="1021" spans="1:9" x14ac:dyDescent="0.2">
      <c r="A1021" s="417"/>
      <c r="B1021" s="418"/>
      <c r="C1021" s="419"/>
      <c r="D1021" s="567" t="s">
        <v>2113</v>
      </c>
      <c r="E1021" s="421"/>
      <c r="F1021" s="422">
        <v>2</v>
      </c>
      <c r="G1021" s="421"/>
      <c r="H1021" s="839"/>
      <c r="I1021" s="497"/>
    </row>
    <row r="1022" spans="1:9" x14ac:dyDescent="0.2">
      <c r="A1022" s="417"/>
      <c r="B1022" s="418"/>
      <c r="C1022" s="419"/>
      <c r="D1022" s="567" t="s">
        <v>2114</v>
      </c>
      <c r="E1022" s="421"/>
      <c r="F1022" s="422">
        <v>2</v>
      </c>
      <c r="G1022" s="421"/>
      <c r="H1022" s="839"/>
      <c r="I1022" s="497"/>
    </row>
    <row r="1023" spans="1:9" x14ac:dyDescent="0.2">
      <c r="A1023" s="417"/>
      <c r="B1023" s="418"/>
      <c r="C1023" s="419"/>
      <c r="D1023" s="567" t="s">
        <v>2115</v>
      </c>
      <c r="E1023" s="421"/>
      <c r="F1023" s="422">
        <v>2</v>
      </c>
      <c r="G1023" s="421"/>
      <c r="H1023" s="839"/>
      <c r="I1023" s="497"/>
    </row>
    <row r="1024" spans="1:9" x14ac:dyDescent="0.2">
      <c r="A1024" s="417"/>
      <c r="B1024" s="418"/>
      <c r="C1024" s="419"/>
      <c r="D1024" s="567" t="s">
        <v>1998</v>
      </c>
      <c r="E1024" s="421"/>
      <c r="F1024" s="422">
        <v>2</v>
      </c>
      <c r="G1024" s="421"/>
      <c r="H1024" s="839"/>
      <c r="I1024" s="497"/>
    </row>
    <row r="1025" spans="1:9" x14ac:dyDescent="0.2">
      <c r="A1025" s="417"/>
      <c r="B1025" s="418"/>
      <c r="C1025" s="419"/>
      <c r="D1025" s="567" t="s">
        <v>1999</v>
      </c>
      <c r="E1025" s="421"/>
      <c r="F1025" s="422">
        <v>2</v>
      </c>
      <c r="G1025" s="421"/>
      <c r="H1025" s="839"/>
      <c r="I1025" s="497"/>
    </row>
    <row r="1026" spans="1:9" ht="24.95" customHeight="1" x14ac:dyDescent="0.2">
      <c r="A1026" s="278">
        <v>51</v>
      </c>
      <c r="B1026" s="841"/>
      <c r="C1026" s="842" t="s">
        <v>2116</v>
      </c>
      <c r="D1026" s="843" t="s">
        <v>2117</v>
      </c>
      <c r="E1026" s="844" t="s">
        <v>92</v>
      </c>
      <c r="F1026" s="845">
        <v>1</v>
      </c>
      <c r="G1026" s="160"/>
      <c r="H1026" s="846">
        <f>ROUND(F1026*G1026,2)</f>
        <v>0</v>
      </c>
      <c r="I1026" s="847" t="s">
        <v>119</v>
      </c>
    </row>
    <row r="1027" spans="1:9" x14ac:dyDescent="0.2">
      <c r="A1027" s="417"/>
      <c r="B1027" s="418"/>
      <c r="C1027" s="419"/>
      <c r="D1027" s="567" t="s">
        <v>2002</v>
      </c>
      <c r="E1027" s="421"/>
      <c r="F1027" s="422"/>
      <c r="G1027" s="421"/>
      <c r="H1027" s="839"/>
      <c r="I1027" s="497"/>
    </row>
    <row r="1028" spans="1:9" x14ac:dyDescent="0.2">
      <c r="A1028" s="417"/>
      <c r="B1028" s="418"/>
      <c r="C1028" s="419"/>
      <c r="D1028" s="567" t="s">
        <v>1723</v>
      </c>
      <c r="E1028" s="421"/>
      <c r="F1028" s="422"/>
      <c r="G1028" s="421"/>
      <c r="H1028" s="839"/>
      <c r="I1028" s="497"/>
    </row>
    <row r="1029" spans="1:9" x14ac:dyDescent="0.2">
      <c r="A1029" s="417"/>
      <c r="B1029" s="418"/>
      <c r="C1029" s="419"/>
      <c r="D1029" s="567" t="s">
        <v>122</v>
      </c>
      <c r="E1029" s="421"/>
      <c r="F1029" s="422">
        <v>1</v>
      </c>
      <c r="G1029" s="421"/>
      <c r="H1029" s="839"/>
      <c r="I1029" s="497"/>
    </row>
    <row r="1030" spans="1:9" ht="24.95" customHeight="1" x14ac:dyDescent="0.2">
      <c r="A1030" s="278">
        <v>52</v>
      </c>
      <c r="B1030" s="841"/>
      <c r="C1030" s="842" t="s">
        <v>2118</v>
      </c>
      <c r="D1030" s="843" t="s">
        <v>2119</v>
      </c>
      <c r="E1030" s="844" t="s">
        <v>92</v>
      </c>
      <c r="F1030" s="845">
        <v>2</v>
      </c>
      <c r="G1030" s="160"/>
      <c r="H1030" s="846">
        <f>ROUND(F1030*G1030,2)</f>
        <v>0</v>
      </c>
      <c r="I1030" s="847" t="s">
        <v>119</v>
      </c>
    </row>
    <row r="1031" spans="1:9" x14ac:dyDescent="0.2">
      <c r="A1031" s="417"/>
      <c r="B1031" s="418"/>
      <c r="C1031" s="419"/>
      <c r="D1031" s="567" t="s">
        <v>2010</v>
      </c>
      <c r="E1031" s="421"/>
      <c r="F1031" s="422"/>
      <c r="G1031" s="421"/>
      <c r="H1031" s="839"/>
      <c r="I1031" s="497"/>
    </row>
    <row r="1032" spans="1:9" x14ac:dyDescent="0.2">
      <c r="A1032" s="417"/>
      <c r="B1032" s="418"/>
      <c r="C1032" s="419"/>
      <c r="D1032" s="567" t="s">
        <v>95</v>
      </c>
      <c r="E1032" s="421"/>
      <c r="F1032" s="422"/>
      <c r="G1032" s="421"/>
      <c r="H1032" s="839"/>
      <c r="I1032" s="497"/>
    </row>
    <row r="1033" spans="1:9" x14ac:dyDescent="0.2">
      <c r="A1033" s="417"/>
      <c r="B1033" s="418"/>
      <c r="C1033" s="419"/>
      <c r="D1033" s="567" t="s">
        <v>122</v>
      </c>
      <c r="E1033" s="421"/>
      <c r="F1033" s="422">
        <v>1</v>
      </c>
      <c r="G1033" s="421"/>
      <c r="H1033" s="839"/>
      <c r="I1033" s="497"/>
    </row>
    <row r="1034" spans="1:9" x14ac:dyDescent="0.2">
      <c r="A1034" s="417"/>
      <c r="B1034" s="418"/>
      <c r="C1034" s="419"/>
      <c r="D1034" s="567" t="s">
        <v>1723</v>
      </c>
      <c r="E1034" s="421"/>
      <c r="F1034" s="422"/>
      <c r="G1034" s="421"/>
      <c r="H1034" s="839"/>
      <c r="I1034" s="497"/>
    </row>
    <row r="1035" spans="1:9" x14ac:dyDescent="0.2">
      <c r="A1035" s="417"/>
      <c r="B1035" s="418"/>
      <c r="C1035" s="419"/>
      <c r="D1035" s="567" t="s">
        <v>122</v>
      </c>
      <c r="E1035" s="421"/>
      <c r="F1035" s="422">
        <v>1</v>
      </c>
      <c r="G1035" s="421"/>
      <c r="H1035" s="839"/>
      <c r="I1035" s="497"/>
    </row>
    <row r="1036" spans="1:9" ht="24.95" customHeight="1" x14ac:dyDescent="0.2">
      <c r="A1036" s="278">
        <v>53</v>
      </c>
      <c r="B1036" s="841"/>
      <c r="C1036" s="842" t="s">
        <v>2120</v>
      </c>
      <c r="D1036" s="843" t="s">
        <v>2121</v>
      </c>
      <c r="E1036" s="844" t="s">
        <v>92</v>
      </c>
      <c r="F1036" s="845">
        <v>15</v>
      </c>
      <c r="G1036" s="160"/>
      <c r="H1036" s="846">
        <f>ROUND(F1036*G1036,2)</f>
        <v>0</v>
      </c>
      <c r="I1036" s="847" t="s">
        <v>119</v>
      </c>
    </row>
    <row r="1037" spans="1:9" x14ac:dyDescent="0.2">
      <c r="A1037" s="417"/>
      <c r="B1037" s="418"/>
      <c r="C1037" s="419"/>
      <c r="D1037" s="567" t="s">
        <v>2014</v>
      </c>
      <c r="E1037" s="421"/>
      <c r="F1037" s="422"/>
      <c r="G1037" s="421"/>
      <c r="H1037" s="839"/>
      <c r="I1037" s="497"/>
    </row>
    <row r="1038" spans="1:9" x14ac:dyDescent="0.2">
      <c r="A1038" s="417"/>
      <c r="B1038" s="418"/>
      <c r="C1038" s="419"/>
      <c r="D1038" s="567" t="s">
        <v>95</v>
      </c>
      <c r="E1038" s="421"/>
      <c r="F1038" s="422"/>
      <c r="G1038" s="421"/>
      <c r="H1038" s="839"/>
      <c r="I1038" s="497"/>
    </row>
    <row r="1039" spans="1:9" x14ac:dyDescent="0.2">
      <c r="A1039" s="417"/>
      <c r="B1039" s="418"/>
      <c r="C1039" s="419"/>
      <c r="D1039" s="567" t="s">
        <v>2015</v>
      </c>
      <c r="E1039" s="421"/>
      <c r="F1039" s="422">
        <v>1</v>
      </c>
      <c r="G1039" s="421"/>
      <c r="H1039" s="839"/>
      <c r="I1039" s="497"/>
    </row>
    <row r="1040" spans="1:9" x14ac:dyDescent="0.2">
      <c r="A1040" s="417"/>
      <c r="B1040" s="418"/>
      <c r="C1040" s="419"/>
      <c r="D1040" s="567" t="s">
        <v>2016</v>
      </c>
      <c r="E1040" s="421"/>
      <c r="F1040" s="422">
        <v>1</v>
      </c>
      <c r="G1040" s="421"/>
      <c r="H1040" s="839"/>
      <c r="I1040" s="497"/>
    </row>
    <row r="1041" spans="1:9" x14ac:dyDescent="0.2">
      <c r="A1041" s="417"/>
      <c r="B1041" s="418"/>
      <c r="C1041" s="419"/>
      <c r="D1041" s="567" t="s">
        <v>2017</v>
      </c>
      <c r="E1041" s="421"/>
      <c r="F1041" s="422">
        <v>1</v>
      </c>
      <c r="G1041" s="421"/>
      <c r="H1041" s="839"/>
      <c r="I1041" s="497"/>
    </row>
    <row r="1042" spans="1:9" x14ac:dyDescent="0.2">
      <c r="A1042" s="417"/>
      <c r="B1042" s="418"/>
      <c r="C1042" s="419"/>
      <c r="D1042" s="567" t="s">
        <v>2011</v>
      </c>
      <c r="E1042" s="421"/>
      <c r="F1042" s="422">
        <v>1</v>
      </c>
      <c r="G1042" s="421"/>
      <c r="H1042" s="839"/>
      <c r="I1042" s="497"/>
    </row>
    <row r="1043" spans="1:9" x14ac:dyDescent="0.2">
      <c r="A1043" s="417"/>
      <c r="B1043" s="418"/>
      <c r="C1043" s="419"/>
      <c r="D1043" s="567" t="s">
        <v>1723</v>
      </c>
      <c r="E1043" s="421"/>
      <c r="F1043" s="422"/>
      <c r="G1043" s="421"/>
      <c r="H1043" s="839"/>
      <c r="I1043" s="497"/>
    </row>
    <row r="1044" spans="1:9" x14ac:dyDescent="0.2">
      <c r="A1044" s="417"/>
      <c r="B1044" s="418"/>
      <c r="C1044" s="419"/>
      <c r="D1044" s="567" t="s">
        <v>1597</v>
      </c>
      <c r="E1044" s="421"/>
      <c r="F1044" s="422">
        <v>1</v>
      </c>
      <c r="G1044" s="421"/>
      <c r="H1044" s="839"/>
      <c r="I1044" s="497"/>
    </row>
    <row r="1045" spans="1:9" x14ac:dyDescent="0.2">
      <c r="A1045" s="417"/>
      <c r="B1045" s="418"/>
      <c r="C1045" s="419"/>
      <c r="D1045" s="567" t="s">
        <v>1596</v>
      </c>
      <c r="E1045" s="421"/>
      <c r="F1045" s="422">
        <v>1</v>
      </c>
      <c r="G1045" s="421"/>
      <c r="H1045" s="839"/>
      <c r="I1045" s="497"/>
    </row>
    <row r="1046" spans="1:9" x14ac:dyDescent="0.2">
      <c r="A1046" s="417"/>
      <c r="B1046" s="418"/>
      <c r="C1046" s="419"/>
      <c r="D1046" s="567" t="s">
        <v>2018</v>
      </c>
      <c r="E1046" s="421"/>
      <c r="F1046" s="422">
        <v>1</v>
      </c>
      <c r="G1046" s="421"/>
      <c r="H1046" s="839"/>
      <c r="I1046" s="497"/>
    </row>
    <row r="1047" spans="1:9" x14ac:dyDescent="0.2">
      <c r="A1047" s="417"/>
      <c r="B1047" s="418"/>
      <c r="C1047" s="419"/>
      <c r="D1047" s="567" t="s">
        <v>1728</v>
      </c>
      <c r="E1047" s="421"/>
      <c r="F1047" s="422"/>
      <c r="G1047" s="421"/>
      <c r="H1047" s="839"/>
      <c r="I1047" s="497"/>
    </row>
    <row r="1048" spans="1:9" x14ac:dyDescent="0.2">
      <c r="A1048" s="417"/>
      <c r="B1048" s="418"/>
      <c r="C1048" s="419"/>
      <c r="D1048" s="567" t="s">
        <v>1599</v>
      </c>
      <c r="E1048" s="421"/>
      <c r="F1048" s="422">
        <v>1</v>
      </c>
      <c r="G1048" s="421"/>
      <c r="H1048" s="839"/>
      <c r="I1048" s="497"/>
    </row>
    <row r="1049" spans="1:9" x14ac:dyDescent="0.2">
      <c r="A1049" s="417"/>
      <c r="B1049" s="418"/>
      <c r="C1049" s="419"/>
      <c r="D1049" s="567" t="s">
        <v>1730</v>
      </c>
      <c r="E1049" s="421"/>
      <c r="F1049" s="422"/>
      <c r="G1049" s="421"/>
      <c r="H1049" s="839"/>
      <c r="I1049" s="497"/>
    </row>
    <row r="1050" spans="1:9" x14ac:dyDescent="0.2">
      <c r="A1050" s="417"/>
      <c r="B1050" s="418"/>
      <c r="C1050" s="419"/>
      <c r="D1050" s="567" t="s">
        <v>1577</v>
      </c>
      <c r="E1050" s="421"/>
      <c r="F1050" s="422">
        <v>1</v>
      </c>
      <c r="G1050" s="421"/>
      <c r="H1050" s="839"/>
      <c r="I1050" s="497"/>
    </row>
    <row r="1051" spans="1:9" x14ac:dyDescent="0.2">
      <c r="A1051" s="417"/>
      <c r="B1051" s="418"/>
      <c r="C1051" s="419"/>
      <c r="D1051" s="567" t="s">
        <v>2020</v>
      </c>
      <c r="E1051" s="421"/>
      <c r="F1051" s="422">
        <v>1</v>
      </c>
      <c r="G1051" s="421"/>
      <c r="H1051" s="839"/>
      <c r="I1051" s="497"/>
    </row>
    <row r="1052" spans="1:9" x14ac:dyDescent="0.2">
      <c r="A1052" s="417"/>
      <c r="B1052" s="418"/>
      <c r="C1052" s="419"/>
      <c r="D1052" s="567" t="s">
        <v>1602</v>
      </c>
      <c r="E1052" s="421"/>
      <c r="F1052" s="422">
        <v>1</v>
      </c>
      <c r="G1052" s="421"/>
      <c r="H1052" s="839"/>
      <c r="I1052" s="497"/>
    </row>
    <row r="1053" spans="1:9" x14ac:dyDescent="0.2">
      <c r="A1053" s="417"/>
      <c r="B1053" s="418"/>
      <c r="C1053" s="419"/>
      <c r="D1053" s="567" t="s">
        <v>1578</v>
      </c>
      <c r="E1053" s="421"/>
      <c r="F1053" s="422">
        <v>1</v>
      </c>
      <c r="G1053" s="421"/>
      <c r="H1053" s="839"/>
      <c r="I1053" s="497"/>
    </row>
    <row r="1054" spans="1:9" x14ac:dyDescent="0.2">
      <c r="A1054" s="417"/>
      <c r="B1054" s="418"/>
      <c r="C1054" s="419"/>
      <c r="D1054" s="567" t="s">
        <v>1576</v>
      </c>
      <c r="E1054" s="421"/>
      <c r="F1054" s="422">
        <v>1</v>
      </c>
      <c r="G1054" s="421"/>
      <c r="H1054" s="839"/>
      <c r="I1054" s="497"/>
    </row>
    <row r="1055" spans="1:9" x14ac:dyDescent="0.2">
      <c r="A1055" s="417"/>
      <c r="B1055" s="418"/>
      <c r="C1055" s="419"/>
      <c r="D1055" s="567" t="s">
        <v>1736</v>
      </c>
      <c r="E1055" s="421"/>
      <c r="F1055" s="422"/>
      <c r="G1055" s="421"/>
      <c r="H1055" s="839"/>
      <c r="I1055" s="497"/>
    </row>
    <row r="1056" spans="1:9" x14ac:dyDescent="0.2">
      <c r="A1056" s="417"/>
      <c r="B1056" s="418"/>
      <c r="C1056" s="419"/>
      <c r="D1056" s="567" t="s">
        <v>1583</v>
      </c>
      <c r="E1056" s="421"/>
      <c r="F1056" s="422">
        <v>1</v>
      </c>
      <c r="G1056" s="421"/>
      <c r="H1056" s="839"/>
      <c r="I1056" s="497"/>
    </row>
    <row r="1057" spans="1:9" x14ac:dyDescent="0.2">
      <c r="A1057" s="417"/>
      <c r="B1057" s="418"/>
      <c r="C1057" s="419"/>
      <c r="D1057" s="567" t="s">
        <v>1607</v>
      </c>
      <c r="E1057" s="421"/>
      <c r="F1057" s="422">
        <v>1</v>
      </c>
      <c r="G1057" s="421"/>
      <c r="H1057" s="839"/>
      <c r="I1057" s="497"/>
    </row>
    <row r="1058" spans="1:9" ht="24.95" customHeight="1" x14ac:dyDescent="0.2">
      <c r="A1058" s="278">
        <v>54</v>
      </c>
      <c r="B1058" s="841"/>
      <c r="C1058" s="842" t="s">
        <v>2122</v>
      </c>
      <c r="D1058" s="843" t="s">
        <v>2123</v>
      </c>
      <c r="E1058" s="844" t="s">
        <v>92</v>
      </c>
      <c r="F1058" s="845">
        <v>7</v>
      </c>
      <c r="G1058" s="160"/>
      <c r="H1058" s="846">
        <f>ROUND(F1058*G1058,2)</f>
        <v>0</v>
      </c>
      <c r="I1058" s="847" t="s">
        <v>119</v>
      </c>
    </row>
    <row r="1059" spans="1:9" x14ac:dyDescent="0.2">
      <c r="A1059" s="417"/>
      <c r="B1059" s="418"/>
      <c r="C1059" s="419"/>
      <c r="D1059" s="567" t="s">
        <v>2023</v>
      </c>
      <c r="E1059" s="421"/>
      <c r="F1059" s="422"/>
      <c r="G1059" s="421"/>
      <c r="H1059" s="839"/>
      <c r="I1059" s="497"/>
    </row>
    <row r="1060" spans="1:9" x14ac:dyDescent="0.2">
      <c r="A1060" s="417"/>
      <c r="B1060" s="418"/>
      <c r="C1060" s="419"/>
      <c r="D1060" s="567" t="s">
        <v>95</v>
      </c>
      <c r="E1060" s="421"/>
      <c r="F1060" s="422"/>
      <c r="G1060" s="421"/>
      <c r="H1060" s="839"/>
      <c r="I1060" s="497"/>
    </row>
    <row r="1061" spans="1:9" x14ac:dyDescent="0.2">
      <c r="A1061" s="417"/>
      <c r="B1061" s="418"/>
      <c r="C1061" s="419"/>
      <c r="D1061" s="567" t="s">
        <v>2015</v>
      </c>
      <c r="E1061" s="421"/>
      <c r="F1061" s="422">
        <v>1</v>
      </c>
      <c r="G1061" s="421"/>
      <c r="H1061" s="839"/>
      <c r="I1061" s="497"/>
    </row>
    <row r="1062" spans="1:9" x14ac:dyDescent="0.2">
      <c r="A1062" s="417"/>
      <c r="B1062" s="418"/>
      <c r="C1062" s="419"/>
      <c r="D1062" s="567" t="s">
        <v>1723</v>
      </c>
      <c r="E1062" s="421"/>
      <c r="F1062" s="422"/>
      <c r="G1062" s="421"/>
      <c r="H1062" s="839"/>
      <c r="I1062" s="497"/>
    </row>
    <row r="1063" spans="1:9" x14ac:dyDescent="0.2">
      <c r="A1063" s="417"/>
      <c r="B1063" s="418"/>
      <c r="C1063" s="419"/>
      <c r="D1063" s="567" t="s">
        <v>1596</v>
      </c>
      <c r="E1063" s="421"/>
      <c r="F1063" s="422">
        <v>1</v>
      </c>
      <c r="G1063" s="421"/>
      <c r="H1063" s="839"/>
      <c r="I1063" s="497"/>
    </row>
    <row r="1064" spans="1:9" x14ac:dyDescent="0.2">
      <c r="A1064" s="417"/>
      <c r="B1064" s="418"/>
      <c r="C1064" s="419"/>
      <c r="D1064" s="567" t="s">
        <v>2018</v>
      </c>
      <c r="E1064" s="421"/>
      <c r="F1064" s="422">
        <v>1</v>
      </c>
      <c r="G1064" s="421"/>
      <c r="H1064" s="839"/>
      <c r="I1064" s="497"/>
    </row>
    <row r="1065" spans="1:9" x14ac:dyDescent="0.2">
      <c r="A1065" s="417"/>
      <c r="B1065" s="418"/>
      <c r="C1065" s="419"/>
      <c r="D1065" s="567" t="s">
        <v>1730</v>
      </c>
      <c r="E1065" s="421"/>
      <c r="F1065" s="422"/>
      <c r="G1065" s="421"/>
      <c r="H1065" s="839"/>
      <c r="I1065" s="497"/>
    </row>
    <row r="1066" spans="1:9" x14ac:dyDescent="0.2">
      <c r="A1066" s="417"/>
      <c r="B1066" s="418"/>
      <c r="C1066" s="419"/>
      <c r="D1066" s="567" t="s">
        <v>2020</v>
      </c>
      <c r="E1066" s="421"/>
      <c r="F1066" s="422">
        <v>1</v>
      </c>
      <c r="G1066" s="421"/>
      <c r="H1066" s="839"/>
      <c r="I1066" s="497"/>
    </row>
    <row r="1067" spans="1:9" x14ac:dyDescent="0.2">
      <c r="A1067" s="417"/>
      <c r="B1067" s="418"/>
      <c r="C1067" s="419"/>
      <c r="D1067" s="567" t="s">
        <v>2024</v>
      </c>
      <c r="E1067" s="421"/>
      <c r="F1067" s="422">
        <v>1</v>
      </c>
      <c r="G1067" s="421"/>
      <c r="H1067" s="839"/>
      <c r="I1067" s="497"/>
    </row>
    <row r="1068" spans="1:9" x14ac:dyDescent="0.2">
      <c r="A1068" s="417"/>
      <c r="B1068" s="418"/>
      <c r="C1068" s="419"/>
      <c r="D1068" s="567" t="s">
        <v>1602</v>
      </c>
      <c r="E1068" s="421"/>
      <c r="F1068" s="422">
        <v>1</v>
      </c>
      <c r="G1068" s="421"/>
      <c r="H1068" s="839"/>
      <c r="I1068" s="497"/>
    </row>
    <row r="1069" spans="1:9" x14ac:dyDescent="0.2">
      <c r="A1069" s="417"/>
      <c r="B1069" s="418"/>
      <c r="C1069" s="419"/>
      <c r="D1069" s="567" t="s">
        <v>1736</v>
      </c>
      <c r="E1069" s="421"/>
      <c r="F1069" s="422"/>
      <c r="G1069" s="421"/>
      <c r="H1069" s="839"/>
      <c r="I1069" s="497"/>
    </row>
    <row r="1070" spans="1:9" x14ac:dyDescent="0.2">
      <c r="A1070" s="417"/>
      <c r="B1070" s="418"/>
      <c r="C1070" s="419"/>
      <c r="D1070" s="567" t="s">
        <v>1581</v>
      </c>
      <c r="E1070" s="421"/>
      <c r="F1070" s="422">
        <v>1</v>
      </c>
      <c r="G1070" s="421"/>
      <c r="H1070" s="839"/>
      <c r="I1070" s="497"/>
    </row>
    <row r="1071" spans="1:9" ht="24.95" customHeight="1" x14ac:dyDescent="0.2">
      <c r="A1071" s="278">
        <v>55</v>
      </c>
      <c r="B1071" s="841"/>
      <c r="C1071" s="842" t="s">
        <v>2124</v>
      </c>
      <c r="D1071" s="843" t="s">
        <v>2125</v>
      </c>
      <c r="E1071" s="844" t="s">
        <v>92</v>
      </c>
      <c r="F1071" s="845">
        <v>2</v>
      </c>
      <c r="G1071" s="160"/>
      <c r="H1071" s="846">
        <f>ROUND(F1071*G1071,2)</f>
        <v>0</v>
      </c>
      <c r="I1071" s="847" t="s">
        <v>119</v>
      </c>
    </row>
    <row r="1072" spans="1:9" x14ac:dyDescent="0.2">
      <c r="A1072" s="417"/>
      <c r="B1072" s="418"/>
      <c r="C1072" s="419"/>
      <c r="D1072" s="567" t="s">
        <v>2027</v>
      </c>
      <c r="E1072" s="421"/>
      <c r="F1072" s="422"/>
      <c r="G1072" s="421"/>
      <c r="H1072" s="839"/>
      <c r="I1072" s="497"/>
    </row>
    <row r="1073" spans="1:9" x14ac:dyDescent="0.2">
      <c r="A1073" s="417"/>
      <c r="B1073" s="418"/>
      <c r="C1073" s="419"/>
      <c r="D1073" s="567" t="s">
        <v>1730</v>
      </c>
      <c r="E1073" s="421"/>
      <c r="F1073" s="422"/>
      <c r="G1073" s="421"/>
      <c r="H1073" s="839"/>
      <c r="I1073" s="497"/>
    </row>
    <row r="1074" spans="1:9" x14ac:dyDescent="0.2">
      <c r="A1074" s="417"/>
      <c r="B1074" s="418"/>
      <c r="C1074" s="419"/>
      <c r="D1074" s="567" t="s">
        <v>1577</v>
      </c>
      <c r="E1074" s="421"/>
      <c r="F1074" s="422">
        <v>1</v>
      </c>
      <c r="G1074" s="421"/>
      <c r="H1074" s="839"/>
      <c r="I1074" s="497"/>
    </row>
    <row r="1075" spans="1:9" x14ac:dyDescent="0.2">
      <c r="A1075" s="417"/>
      <c r="B1075" s="418"/>
      <c r="C1075" s="419"/>
      <c r="D1075" s="567" t="s">
        <v>1736</v>
      </c>
      <c r="E1075" s="421"/>
      <c r="F1075" s="422"/>
      <c r="G1075" s="421"/>
      <c r="H1075" s="839"/>
      <c r="I1075" s="497"/>
    </row>
    <row r="1076" spans="1:9" x14ac:dyDescent="0.2">
      <c r="A1076" s="417"/>
      <c r="B1076" s="418"/>
      <c r="C1076" s="419"/>
      <c r="D1076" s="567" t="s">
        <v>1583</v>
      </c>
      <c r="E1076" s="421"/>
      <c r="F1076" s="422">
        <v>1</v>
      </c>
      <c r="G1076" s="421"/>
      <c r="H1076" s="839"/>
      <c r="I1076" s="497"/>
    </row>
    <row r="1077" spans="1:9" ht="24.95" customHeight="1" x14ac:dyDescent="0.2">
      <c r="A1077" s="278">
        <v>56</v>
      </c>
      <c r="B1077" s="841"/>
      <c r="C1077" s="842" t="s">
        <v>2126</v>
      </c>
      <c r="D1077" s="843" t="s">
        <v>2127</v>
      </c>
      <c r="E1077" s="844" t="s">
        <v>92</v>
      </c>
      <c r="F1077" s="845">
        <v>67</v>
      </c>
      <c r="G1077" s="160"/>
      <c r="H1077" s="846">
        <f>ROUND(F1077*G1077,2)</f>
        <v>0</v>
      </c>
      <c r="I1077" s="847" t="s">
        <v>119</v>
      </c>
    </row>
    <row r="1078" spans="1:9" x14ac:dyDescent="0.2">
      <c r="A1078" s="417"/>
      <c r="B1078" s="418"/>
      <c r="C1078" s="419"/>
      <c r="D1078" s="567" t="s">
        <v>95</v>
      </c>
      <c r="E1078" s="421"/>
      <c r="F1078" s="422"/>
      <c r="G1078" s="421"/>
      <c r="H1078" s="839"/>
      <c r="I1078" s="497"/>
    </row>
    <row r="1079" spans="1:9" x14ac:dyDescent="0.2">
      <c r="A1079" s="417"/>
      <c r="B1079" s="418"/>
      <c r="C1079" s="419"/>
      <c r="D1079" s="567" t="s">
        <v>2128</v>
      </c>
      <c r="E1079" s="421"/>
      <c r="F1079" s="422">
        <v>10</v>
      </c>
      <c r="G1079" s="421"/>
      <c r="H1079" s="839"/>
      <c r="I1079" s="497"/>
    </row>
    <row r="1080" spans="1:9" x14ac:dyDescent="0.2">
      <c r="A1080" s="417"/>
      <c r="B1080" s="418"/>
      <c r="C1080" s="419"/>
      <c r="D1080" s="567" t="s">
        <v>1723</v>
      </c>
      <c r="E1080" s="421"/>
      <c r="F1080" s="422"/>
      <c r="G1080" s="421"/>
      <c r="H1080" s="839"/>
      <c r="I1080" s="497"/>
    </row>
    <row r="1081" spans="1:9" x14ac:dyDescent="0.2">
      <c r="A1081" s="417"/>
      <c r="B1081" s="418"/>
      <c r="C1081" s="419"/>
      <c r="D1081" s="567" t="s">
        <v>2129</v>
      </c>
      <c r="E1081" s="421"/>
      <c r="F1081" s="422">
        <v>8</v>
      </c>
      <c r="G1081" s="421"/>
      <c r="H1081" s="839"/>
      <c r="I1081" s="497"/>
    </row>
    <row r="1082" spans="1:9" x14ac:dyDescent="0.2">
      <c r="A1082" s="417"/>
      <c r="B1082" s="418"/>
      <c r="C1082" s="419"/>
      <c r="D1082" s="567" t="s">
        <v>1728</v>
      </c>
      <c r="E1082" s="421"/>
      <c r="F1082" s="422"/>
      <c r="G1082" s="421"/>
      <c r="H1082" s="839"/>
      <c r="I1082" s="497"/>
    </row>
    <row r="1083" spans="1:9" x14ac:dyDescent="0.2">
      <c r="A1083" s="417"/>
      <c r="B1083" s="418"/>
      <c r="C1083" s="419"/>
      <c r="D1083" s="567" t="s">
        <v>122</v>
      </c>
      <c r="E1083" s="421"/>
      <c r="F1083" s="422">
        <v>1</v>
      </c>
      <c r="G1083" s="421"/>
      <c r="H1083" s="839"/>
      <c r="I1083" s="497"/>
    </row>
    <row r="1084" spans="1:9" x14ac:dyDescent="0.2">
      <c r="A1084" s="417"/>
      <c r="B1084" s="418"/>
      <c r="C1084" s="419"/>
      <c r="D1084" s="567" t="s">
        <v>1730</v>
      </c>
      <c r="E1084" s="421"/>
      <c r="F1084" s="422"/>
      <c r="G1084" s="421"/>
      <c r="H1084" s="839"/>
      <c r="I1084" s="497"/>
    </row>
    <row r="1085" spans="1:9" x14ac:dyDescent="0.2">
      <c r="A1085" s="417"/>
      <c r="B1085" s="418"/>
      <c r="C1085" s="419"/>
      <c r="D1085" s="567" t="s">
        <v>2130</v>
      </c>
      <c r="E1085" s="421"/>
      <c r="F1085" s="422">
        <v>13</v>
      </c>
      <c r="G1085" s="421"/>
      <c r="H1085" s="839"/>
      <c r="I1085" s="497"/>
    </row>
    <row r="1086" spans="1:9" x14ac:dyDescent="0.2">
      <c r="A1086" s="417"/>
      <c r="B1086" s="418"/>
      <c r="C1086" s="419"/>
      <c r="D1086" s="567" t="s">
        <v>1736</v>
      </c>
      <c r="E1086" s="421"/>
      <c r="F1086" s="422"/>
      <c r="G1086" s="421"/>
      <c r="H1086" s="839"/>
      <c r="I1086" s="497"/>
    </row>
    <row r="1087" spans="1:9" x14ac:dyDescent="0.2">
      <c r="A1087" s="417"/>
      <c r="B1087" s="418"/>
      <c r="C1087" s="419"/>
      <c r="D1087" s="567" t="s">
        <v>2131</v>
      </c>
      <c r="E1087" s="421"/>
      <c r="F1087" s="422">
        <v>21</v>
      </c>
      <c r="G1087" s="421"/>
      <c r="H1087" s="839"/>
      <c r="I1087" s="497"/>
    </row>
    <row r="1088" spans="1:9" x14ac:dyDescent="0.2">
      <c r="A1088" s="417"/>
      <c r="B1088" s="418"/>
      <c r="C1088" s="419"/>
      <c r="D1088" s="567" t="s">
        <v>460</v>
      </c>
      <c r="E1088" s="421"/>
      <c r="F1088" s="422"/>
      <c r="G1088" s="421"/>
      <c r="H1088" s="839"/>
      <c r="I1088" s="497"/>
    </row>
    <row r="1089" spans="1:9" x14ac:dyDescent="0.2">
      <c r="A1089" s="417"/>
      <c r="B1089" s="418"/>
      <c r="C1089" s="419"/>
      <c r="D1089" s="567" t="s">
        <v>2132</v>
      </c>
      <c r="E1089" s="421"/>
      <c r="F1089" s="422">
        <v>14</v>
      </c>
      <c r="G1089" s="421"/>
      <c r="H1089" s="839"/>
      <c r="I1089" s="497"/>
    </row>
    <row r="1090" spans="1:9" s="46" customFormat="1" ht="24.95" customHeight="1" x14ac:dyDescent="0.25">
      <c r="A1090" s="824"/>
      <c r="B1090" s="825" t="s">
        <v>89</v>
      </c>
      <c r="C1090" s="826" t="s">
        <v>58</v>
      </c>
      <c r="D1090" s="826" t="s">
        <v>59</v>
      </c>
      <c r="E1090" s="827"/>
      <c r="F1090" s="828"/>
      <c r="G1090" s="828"/>
      <c r="H1090" s="829">
        <f>SUM(H1091:H1095)</f>
        <v>0</v>
      </c>
      <c r="I1090" s="830"/>
    </row>
    <row r="1091" spans="1:9" ht="24.95" customHeight="1" x14ac:dyDescent="0.2">
      <c r="A1091" s="278">
        <v>57</v>
      </c>
      <c r="B1091" s="841"/>
      <c r="C1091" s="842" t="s">
        <v>502</v>
      </c>
      <c r="D1091" s="843" t="s">
        <v>503</v>
      </c>
      <c r="E1091" s="844" t="s">
        <v>100</v>
      </c>
      <c r="F1091" s="845">
        <v>244.81345999999999</v>
      </c>
      <c r="G1091" s="160"/>
      <c r="H1091" s="846">
        <f>ROUND(F1091*G1091,2)</f>
        <v>0</v>
      </c>
      <c r="I1091" s="847" t="s">
        <v>357</v>
      </c>
    </row>
    <row r="1092" spans="1:9" x14ac:dyDescent="0.2">
      <c r="A1092" s="417"/>
      <c r="B1092" s="418"/>
      <c r="C1092" s="419"/>
      <c r="D1092" s="567" t="s">
        <v>177</v>
      </c>
      <c r="E1092" s="421"/>
      <c r="F1092" s="422"/>
      <c r="G1092" s="421"/>
      <c r="H1092" s="839"/>
      <c r="I1092" s="497"/>
    </row>
    <row r="1093" spans="1:9" x14ac:dyDescent="0.2">
      <c r="A1093" s="417"/>
      <c r="B1093" s="418"/>
      <c r="C1093" s="419"/>
      <c r="D1093" s="567" t="s">
        <v>178</v>
      </c>
      <c r="E1093" s="421"/>
      <c r="F1093" s="422"/>
      <c r="G1093" s="421"/>
      <c r="H1093" s="839"/>
      <c r="I1093" s="497"/>
    </row>
    <row r="1094" spans="1:9" x14ac:dyDescent="0.2">
      <c r="A1094" s="417"/>
      <c r="B1094" s="418"/>
      <c r="C1094" s="419"/>
      <c r="D1094" s="567" t="s">
        <v>2133</v>
      </c>
      <c r="E1094" s="421"/>
      <c r="F1094" s="422"/>
      <c r="G1094" s="421"/>
      <c r="H1094" s="839"/>
      <c r="I1094" s="497"/>
    </row>
    <row r="1095" spans="1:9" x14ac:dyDescent="0.2">
      <c r="A1095" s="417"/>
      <c r="B1095" s="418"/>
      <c r="C1095" s="419"/>
      <c r="D1095" s="567" t="s">
        <v>2134</v>
      </c>
      <c r="E1095" s="421"/>
      <c r="F1095" s="422">
        <v>244.81345999999999</v>
      </c>
      <c r="G1095" s="421"/>
      <c r="H1095" s="839"/>
      <c r="I1095" s="497"/>
    </row>
    <row r="1096" spans="1:9" ht="24.95" customHeight="1" x14ac:dyDescent="0.2">
      <c r="A1096" s="818"/>
      <c r="B1096" s="819" t="s">
        <v>977</v>
      </c>
      <c r="C1096" s="149" t="s">
        <v>340</v>
      </c>
      <c r="D1096" s="149" t="s">
        <v>1562</v>
      </c>
      <c r="E1096" s="820"/>
      <c r="F1096" s="821"/>
      <c r="G1096" s="821"/>
      <c r="H1096" s="822">
        <f>H1097+H1175+H1285+H1325+H1465+H1506+H1535+H1605+H1643+H1869+H1885+H1910+H1922+H2128</f>
        <v>0</v>
      </c>
      <c r="I1096" s="823"/>
    </row>
    <row r="1097" spans="1:9" s="46" customFormat="1" ht="24.95" customHeight="1" x14ac:dyDescent="0.25">
      <c r="A1097" s="824"/>
      <c r="B1097" s="825" t="s">
        <v>89</v>
      </c>
      <c r="C1097" s="826" t="s">
        <v>1551</v>
      </c>
      <c r="D1097" s="826" t="s">
        <v>1552</v>
      </c>
      <c r="E1097" s="827"/>
      <c r="F1097" s="828"/>
      <c r="G1097" s="828"/>
      <c r="H1097" s="829">
        <f>SUM(H1098:H1174)</f>
        <v>0</v>
      </c>
      <c r="I1097" s="830"/>
    </row>
    <row r="1098" spans="1:9" ht="24.95" customHeight="1" x14ac:dyDescent="0.2">
      <c r="A1098" s="278">
        <v>58</v>
      </c>
      <c r="B1098" s="841"/>
      <c r="C1098" s="842" t="s">
        <v>2135</v>
      </c>
      <c r="D1098" s="843" t="s">
        <v>2136</v>
      </c>
      <c r="E1098" s="844" t="s">
        <v>106</v>
      </c>
      <c r="F1098" s="845">
        <v>692.79</v>
      </c>
      <c r="G1098" s="160"/>
      <c r="H1098" s="846">
        <f>ROUND(F1098*G1098,2)</f>
        <v>0</v>
      </c>
      <c r="I1098" s="847" t="s">
        <v>357</v>
      </c>
    </row>
    <row r="1099" spans="1:9" x14ac:dyDescent="0.2">
      <c r="A1099" s="417"/>
      <c r="B1099" s="418"/>
      <c r="C1099" s="419"/>
      <c r="D1099" s="567" t="s">
        <v>2137</v>
      </c>
      <c r="E1099" s="421"/>
      <c r="F1099" s="422"/>
      <c r="G1099" s="421"/>
      <c r="H1099" s="839"/>
      <c r="I1099" s="497"/>
    </row>
    <row r="1100" spans="1:9" x14ac:dyDescent="0.2">
      <c r="A1100" s="417"/>
      <c r="B1100" s="418"/>
      <c r="C1100" s="419"/>
      <c r="D1100" s="567" t="s">
        <v>2138</v>
      </c>
      <c r="E1100" s="421"/>
      <c r="F1100" s="422">
        <v>692.79</v>
      </c>
      <c r="G1100" s="421"/>
      <c r="H1100" s="839"/>
      <c r="I1100" s="497"/>
    </row>
    <row r="1101" spans="1:9" ht="24.95" customHeight="1" x14ac:dyDescent="0.2">
      <c r="A1101" s="278">
        <v>59</v>
      </c>
      <c r="B1101" s="841"/>
      <c r="C1101" s="842" t="s">
        <v>2139</v>
      </c>
      <c r="D1101" s="843" t="s">
        <v>2140</v>
      </c>
      <c r="E1101" s="844" t="s">
        <v>106</v>
      </c>
      <c r="F1101" s="845">
        <v>692.79</v>
      </c>
      <c r="G1101" s="160"/>
      <c r="H1101" s="846">
        <f>ROUND(F1101*G1101,2)</f>
        <v>0</v>
      </c>
      <c r="I1101" s="847" t="s">
        <v>357</v>
      </c>
    </row>
    <row r="1102" spans="1:9" x14ac:dyDescent="0.2">
      <c r="A1102" s="417"/>
      <c r="B1102" s="418"/>
      <c r="C1102" s="419"/>
      <c r="D1102" s="567" t="s">
        <v>131</v>
      </c>
      <c r="E1102" s="421"/>
      <c r="F1102" s="422"/>
      <c r="G1102" s="421"/>
      <c r="H1102" s="839"/>
      <c r="I1102" s="497"/>
    </row>
    <row r="1103" spans="1:9" x14ac:dyDescent="0.2">
      <c r="A1103" s="417"/>
      <c r="B1103" s="418"/>
      <c r="C1103" s="419"/>
      <c r="D1103" s="567" t="s">
        <v>1954</v>
      </c>
      <c r="E1103" s="421"/>
      <c r="F1103" s="422"/>
      <c r="G1103" s="421"/>
      <c r="H1103" s="839"/>
      <c r="I1103" s="497"/>
    </row>
    <row r="1104" spans="1:9" x14ac:dyDescent="0.2">
      <c r="A1104" s="417"/>
      <c r="B1104" s="418"/>
      <c r="C1104" s="419"/>
      <c r="D1104" s="567" t="s">
        <v>1955</v>
      </c>
      <c r="E1104" s="421"/>
      <c r="F1104" s="422">
        <v>25.45</v>
      </c>
      <c r="G1104" s="421"/>
      <c r="H1104" s="839"/>
      <c r="I1104" s="497"/>
    </row>
    <row r="1105" spans="1:9" x14ac:dyDescent="0.2">
      <c r="A1105" s="417"/>
      <c r="B1105" s="418"/>
      <c r="C1105" s="419"/>
      <c r="D1105" s="567" t="s">
        <v>1956</v>
      </c>
      <c r="E1105" s="421"/>
      <c r="F1105" s="422">
        <v>32.18</v>
      </c>
      <c r="G1105" s="421"/>
      <c r="H1105" s="839"/>
      <c r="I1105" s="497"/>
    </row>
    <row r="1106" spans="1:9" x14ac:dyDescent="0.2">
      <c r="A1106" s="417"/>
      <c r="B1106" s="418"/>
      <c r="C1106" s="419"/>
      <c r="D1106" s="567" t="s">
        <v>1957</v>
      </c>
      <c r="E1106" s="421"/>
      <c r="F1106" s="422">
        <v>37.61</v>
      </c>
      <c r="G1106" s="421"/>
      <c r="H1106" s="839"/>
      <c r="I1106" s="497"/>
    </row>
    <row r="1107" spans="1:9" x14ac:dyDescent="0.2">
      <c r="A1107" s="417"/>
      <c r="B1107" s="418"/>
      <c r="C1107" s="419"/>
      <c r="D1107" s="567" t="s">
        <v>1958</v>
      </c>
      <c r="E1107" s="421"/>
      <c r="F1107" s="422">
        <v>53.97</v>
      </c>
      <c r="G1107" s="421"/>
      <c r="H1107" s="839"/>
      <c r="I1107" s="497"/>
    </row>
    <row r="1108" spans="1:9" x14ac:dyDescent="0.2">
      <c r="A1108" s="417"/>
      <c r="B1108" s="418"/>
      <c r="C1108" s="419"/>
      <c r="D1108" s="567" t="s">
        <v>1959</v>
      </c>
      <c r="E1108" s="421"/>
      <c r="F1108" s="422">
        <v>9.89</v>
      </c>
      <c r="G1108" s="421"/>
      <c r="H1108" s="839"/>
      <c r="I1108" s="497"/>
    </row>
    <row r="1109" spans="1:9" x14ac:dyDescent="0.2">
      <c r="A1109" s="417"/>
      <c r="B1109" s="418"/>
      <c r="C1109" s="419"/>
      <c r="D1109" s="567" t="s">
        <v>1662</v>
      </c>
      <c r="E1109" s="421"/>
      <c r="F1109" s="422">
        <v>22.64</v>
      </c>
      <c r="G1109" s="421"/>
      <c r="H1109" s="839"/>
      <c r="I1109" s="497"/>
    </row>
    <row r="1110" spans="1:9" x14ac:dyDescent="0.2">
      <c r="A1110" s="417"/>
      <c r="B1110" s="418"/>
      <c r="C1110" s="419"/>
      <c r="D1110" s="567" t="s">
        <v>1960</v>
      </c>
      <c r="E1110" s="421"/>
      <c r="F1110" s="422">
        <v>3.1</v>
      </c>
      <c r="G1110" s="421"/>
      <c r="H1110" s="839"/>
      <c r="I1110" s="497"/>
    </row>
    <row r="1111" spans="1:9" x14ac:dyDescent="0.2">
      <c r="A1111" s="417"/>
      <c r="B1111" s="418"/>
      <c r="C1111" s="419"/>
      <c r="D1111" s="567" t="s">
        <v>1961</v>
      </c>
      <c r="E1111" s="421"/>
      <c r="F1111" s="422"/>
      <c r="G1111" s="421"/>
      <c r="H1111" s="839"/>
      <c r="I1111" s="497"/>
    </row>
    <row r="1112" spans="1:9" x14ac:dyDescent="0.2">
      <c r="A1112" s="417"/>
      <c r="B1112" s="418"/>
      <c r="C1112" s="419"/>
      <c r="D1112" s="567" t="s">
        <v>1962</v>
      </c>
      <c r="E1112" s="421"/>
      <c r="F1112" s="422">
        <v>2.92</v>
      </c>
      <c r="G1112" s="421"/>
      <c r="H1112" s="839"/>
      <c r="I1112" s="497"/>
    </row>
    <row r="1113" spans="1:9" x14ac:dyDescent="0.2">
      <c r="A1113" s="417"/>
      <c r="B1113" s="418"/>
      <c r="C1113" s="419"/>
      <c r="D1113" s="567" t="s">
        <v>1963</v>
      </c>
      <c r="E1113" s="421"/>
      <c r="F1113" s="422">
        <v>2.95</v>
      </c>
      <c r="G1113" s="421"/>
      <c r="H1113" s="839"/>
      <c r="I1113" s="497"/>
    </row>
    <row r="1114" spans="1:9" x14ac:dyDescent="0.2">
      <c r="A1114" s="417"/>
      <c r="B1114" s="418"/>
      <c r="C1114" s="419"/>
      <c r="D1114" s="567" t="s">
        <v>1964</v>
      </c>
      <c r="E1114" s="421"/>
      <c r="F1114" s="422">
        <v>2.94</v>
      </c>
      <c r="G1114" s="421"/>
      <c r="H1114" s="839"/>
      <c r="I1114" s="497"/>
    </row>
    <row r="1115" spans="1:9" x14ac:dyDescent="0.2">
      <c r="A1115" s="417"/>
      <c r="B1115" s="418"/>
      <c r="C1115" s="419"/>
      <c r="D1115" s="567" t="s">
        <v>1965</v>
      </c>
      <c r="E1115" s="421"/>
      <c r="F1115" s="422">
        <v>2.95</v>
      </c>
      <c r="G1115" s="421"/>
      <c r="H1115" s="839"/>
      <c r="I1115" s="497"/>
    </row>
    <row r="1116" spans="1:9" x14ac:dyDescent="0.2">
      <c r="A1116" s="417"/>
      <c r="B1116" s="418"/>
      <c r="C1116" s="419"/>
      <c r="D1116" s="567" t="s">
        <v>1966</v>
      </c>
      <c r="E1116" s="421"/>
      <c r="F1116" s="422"/>
      <c r="G1116" s="421"/>
      <c r="H1116" s="839"/>
      <c r="I1116" s="497"/>
    </row>
    <row r="1117" spans="1:9" x14ac:dyDescent="0.2">
      <c r="A1117" s="417"/>
      <c r="B1117" s="418"/>
      <c r="C1117" s="419"/>
      <c r="D1117" s="567" t="s">
        <v>1967</v>
      </c>
      <c r="E1117" s="421"/>
      <c r="F1117" s="422">
        <v>119.2</v>
      </c>
      <c r="G1117" s="421"/>
      <c r="H1117" s="839"/>
      <c r="I1117" s="497"/>
    </row>
    <row r="1118" spans="1:9" x14ac:dyDescent="0.2">
      <c r="A1118" s="417"/>
      <c r="B1118" s="418"/>
      <c r="C1118" s="419"/>
      <c r="D1118" s="567" t="s">
        <v>1968</v>
      </c>
      <c r="E1118" s="421"/>
      <c r="F1118" s="422">
        <v>45.5</v>
      </c>
      <c r="G1118" s="421"/>
      <c r="H1118" s="839"/>
      <c r="I1118" s="497"/>
    </row>
    <row r="1119" spans="1:9" x14ac:dyDescent="0.2">
      <c r="A1119" s="417"/>
      <c r="B1119" s="418"/>
      <c r="C1119" s="419"/>
      <c r="D1119" s="567" t="s">
        <v>1969</v>
      </c>
      <c r="E1119" s="421"/>
      <c r="F1119" s="422">
        <v>119.2</v>
      </c>
      <c r="G1119" s="421"/>
      <c r="H1119" s="839"/>
      <c r="I1119" s="497"/>
    </row>
    <row r="1120" spans="1:9" x14ac:dyDescent="0.2">
      <c r="A1120" s="417"/>
      <c r="B1120" s="418"/>
      <c r="C1120" s="419"/>
      <c r="D1120" s="567" t="s">
        <v>1970</v>
      </c>
      <c r="E1120" s="421"/>
      <c r="F1120" s="422">
        <v>62.43</v>
      </c>
      <c r="G1120" s="421"/>
      <c r="H1120" s="839"/>
      <c r="I1120" s="497"/>
    </row>
    <row r="1121" spans="1:9" x14ac:dyDescent="0.2">
      <c r="A1121" s="417"/>
      <c r="B1121" s="418"/>
      <c r="C1121" s="419"/>
      <c r="D1121" s="567" t="s">
        <v>1971</v>
      </c>
      <c r="E1121" s="421"/>
      <c r="F1121" s="422">
        <v>81.38</v>
      </c>
      <c r="G1121" s="421"/>
      <c r="H1121" s="839"/>
      <c r="I1121" s="497"/>
    </row>
    <row r="1122" spans="1:9" x14ac:dyDescent="0.2">
      <c r="A1122" s="417"/>
      <c r="B1122" s="418"/>
      <c r="C1122" s="419"/>
      <c r="D1122" s="567" t="s">
        <v>1972</v>
      </c>
      <c r="E1122" s="421"/>
      <c r="F1122" s="422">
        <v>35.49</v>
      </c>
      <c r="G1122" s="421"/>
      <c r="H1122" s="839"/>
      <c r="I1122" s="497"/>
    </row>
    <row r="1123" spans="1:9" x14ac:dyDescent="0.2">
      <c r="A1123" s="417"/>
      <c r="B1123" s="418"/>
      <c r="C1123" s="419"/>
      <c r="D1123" s="567" t="s">
        <v>452</v>
      </c>
      <c r="E1123" s="421"/>
      <c r="F1123" s="422">
        <v>32.99</v>
      </c>
      <c r="G1123" s="421"/>
      <c r="H1123" s="839"/>
      <c r="I1123" s="497"/>
    </row>
    <row r="1124" spans="1:9" ht="24.95" customHeight="1" x14ac:dyDescent="0.2">
      <c r="A1124" s="278">
        <v>60</v>
      </c>
      <c r="B1124" s="841"/>
      <c r="C1124" s="842" t="s">
        <v>2141</v>
      </c>
      <c r="D1124" s="843" t="s">
        <v>2142</v>
      </c>
      <c r="E1124" s="844" t="s">
        <v>106</v>
      </c>
      <c r="F1124" s="845">
        <v>716.4</v>
      </c>
      <c r="G1124" s="160"/>
      <c r="H1124" s="846">
        <f>ROUND(F1124*G1124,2)</f>
        <v>0</v>
      </c>
      <c r="I1124" s="847" t="s">
        <v>357</v>
      </c>
    </row>
    <row r="1125" spans="1:9" x14ac:dyDescent="0.2">
      <c r="A1125" s="417"/>
      <c r="B1125" s="418"/>
      <c r="C1125" s="419"/>
      <c r="D1125" s="567" t="s">
        <v>95</v>
      </c>
      <c r="E1125" s="421"/>
      <c r="F1125" s="422"/>
      <c r="G1125" s="421"/>
      <c r="H1125" s="839"/>
      <c r="I1125" s="497"/>
    </row>
    <row r="1126" spans="1:9" x14ac:dyDescent="0.2">
      <c r="A1126" s="417"/>
      <c r="B1126" s="418"/>
      <c r="C1126" s="419"/>
      <c r="D1126" s="567" t="s">
        <v>2037</v>
      </c>
      <c r="E1126" s="421"/>
      <c r="F1126" s="422"/>
      <c r="G1126" s="421"/>
      <c r="H1126" s="839"/>
      <c r="I1126" s="497"/>
    </row>
    <row r="1127" spans="1:9" x14ac:dyDescent="0.2">
      <c r="A1127" s="417"/>
      <c r="B1127" s="418"/>
      <c r="C1127" s="419"/>
      <c r="D1127" s="567" t="s">
        <v>1967</v>
      </c>
      <c r="E1127" s="421"/>
      <c r="F1127" s="422">
        <v>119.2</v>
      </c>
      <c r="G1127" s="421"/>
      <c r="H1127" s="839"/>
      <c r="I1127" s="497"/>
    </row>
    <row r="1128" spans="1:9" x14ac:dyDescent="0.2">
      <c r="A1128" s="417"/>
      <c r="B1128" s="418"/>
      <c r="C1128" s="419"/>
      <c r="D1128" s="567" t="s">
        <v>1968</v>
      </c>
      <c r="E1128" s="421"/>
      <c r="F1128" s="422">
        <v>45.5</v>
      </c>
      <c r="G1128" s="421"/>
      <c r="H1128" s="839"/>
      <c r="I1128" s="497"/>
    </row>
    <row r="1129" spans="1:9" x14ac:dyDescent="0.2">
      <c r="A1129" s="417"/>
      <c r="B1129" s="418"/>
      <c r="C1129" s="419"/>
      <c r="D1129" s="567" t="s">
        <v>1969</v>
      </c>
      <c r="E1129" s="421"/>
      <c r="F1129" s="422">
        <v>119.2</v>
      </c>
      <c r="G1129" s="421"/>
      <c r="H1129" s="839"/>
      <c r="I1129" s="497"/>
    </row>
    <row r="1130" spans="1:9" x14ac:dyDescent="0.2">
      <c r="A1130" s="417"/>
      <c r="B1130" s="418"/>
      <c r="C1130" s="419"/>
      <c r="D1130" s="567" t="s">
        <v>1970</v>
      </c>
      <c r="E1130" s="421"/>
      <c r="F1130" s="422">
        <v>62.43</v>
      </c>
      <c r="G1130" s="421"/>
      <c r="H1130" s="839"/>
      <c r="I1130" s="497"/>
    </row>
    <row r="1131" spans="1:9" x14ac:dyDescent="0.2">
      <c r="A1131" s="417"/>
      <c r="B1131" s="418"/>
      <c r="C1131" s="419"/>
      <c r="D1131" s="567" t="s">
        <v>2143</v>
      </c>
      <c r="E1131" s="421"/>
      <c r="F1131" s="422">
        <v>81.36</v>
      </c>
      <c r="G1131" s="421"/>
      <c r="H1131" s="839"/>
      <c r="I1131" s="497"/>
    </row>
    <row r="1132" spans="1:9" x14ac:dyDescent="0.2">
      <c r="A1132" s="417"/>
      <c r="B1132" s="418"/>
      <c r="C1132" s="419"/>
      <c r="D1132" s="567" t="s">
        <v>1972</v>
      </c>
      <c r="E1132" s="421"/>
      <c r="F1132" s="422">
        <v>35.49</v>
      </c>
      <c r="G1132" s="421"/>
      <c r="H1132" s="839"/>
      <c r="I1132" s="497"/>
    </row>
    <row r="1133" spans="1:9" x14ac:dyDescent="0.2">
      <c r="A1133" s="417"/>
      <c r="B1133" s="418"/>
      <c r="C1133" s="419"/>
      <c r="D1133" s="567" t="s">
        <v>1955</v>
      </c>
      <c r="E1133" s="421"/>
      <c r="F1133" s="422">
        <v>25.45</v>
      </c>
      <c r="G1133" s="421"/>
      <c r="H1133" s="839"/>
      <c r="I1133" s="497"/>
    </row>
    <row r="1134" spans="1:9" x14ac:dyDescent="0.2">
      <c r="A1134" s="417"/>
      <c r="B1134" s="418"/>
      <c r="C1134" s="419"/>
      <c r="D1134" s="567" t="s">
        <v>1956</v>
      </c>
      <c r="E1134" s="421"/>
      <c r="F1134" s="422">
        <v>32.18</v>
      </c>
      <c r="G1134" s="421"/>
      <c r="H1134" s="839"/>
      <c r="I1134" s="497"/>
    </row>
    <row r="1135" spans="1:9" x14ac:dyDescent="0.2">
      <c r="A1135" s="417"/>
      <c r="B1135" s="418"/>
      <c r="C1135" s="419"/>
      <c r="D1135" s="567" t="s">
        <v>1957</v>
      </c>
      <c r="E1135" s="421"/>
      <c r="F1135" s="422">
        <v>37.61</v>
      </c>
      <c r="G1135" s="421"/>
      <c r="H1135" s="839"/>
      <c r="I1135" s="497"/>
    </row>
    <row r="1136" spans="1:9" x14ac:dyDescent="0.2">
      <c r="A1136" s="417"/>
      <c r="B1136" s="418"/>
      <c r="C1136" s="419"/>
      <c r="D1136" s="567" t="s">
        <v>1958</v>
      </c>
      <c r="E1136" s="421"/>
      <c r="F1136" s="422">
        <v>53.97</v>
      </c>
      <c r="G1136" s="421"/>
      <c r="H1136" s="839"/>
      <c r="I1136" s="497"/>
    </row>
    <row r="1137" spans="1:9" x14ac:dyDescent="0.2">
      <c r="A1137" s="417"/>
      <c r="B1137" s="418"/>
      <c r="C1137" s="419"/>
      <c r="D1137" s="567" t="s">
        <v>1959</v>
      </c>
      <c r="E1137" s="421"/>
      <c r="F1137" s="422">
        <v>9.89</v>
      </c>
      <c r="G1137" s="421"/>
      <c r="H1137" s="839"/>
      <c r="I1137" s="497"/>
    </row>
    <row r="1138" spans="1:9" x14ac:dyDescent="0.2">
      <c r="A1138" s="417"/>
      <c r="B1138" s="418"/>
      <c r="C1138" s="419"/>
      <c r="D1138" s="567" t="s">
        <v>1662</v>
      </c>
      <c r="E1138" s="421"/>
      <c r="F1138" s="422">
        <v>22.64</v>
      </c>
      <c r="G1138" s="421"/>
      <c r="H1138" s="839"/>
      <c r="I1138" s="497"/>
    </row>
    <row r="1139" spans="1:9" x14ac:dyDescent="0.2">
      <c r="A1139" s="417"/>
      <c r="B1139" s="418"/>
      <c r="C1139" s="419"/>
      <c r="D1139" s="567" t="s">
        <v>2144</v>
      </c>
      <c r="E1139" s="421"/>
      <c r="F1139" s="422">
        <v>54.26</v>
      </c>
      <c r="G1139" s="421"/>
      <c r="H1139" s="839"/>
      <c r="I1139" s="497"/>
    </row>
    <row r="1140" spans="1:9" x14ac:dyDescent="0.2">
      <c r="A1140" s="417"/>
      <c r="B1140" s="418"/>
      <c r="C1140" s="419"/>
      <c r="D1140" s="567" t="s">
        <v>2145</v>
      </c>
      <c r="E1140" s="421"/>
      <c r="F1140" s="422">
        <v>5.34</v>
      </c>
      <c r="G1140" s="421"/>
      <c r="H1140" s="839"/>
      <c r="I1140" s="497"/>
    </row>
    <row r="1141" spans="1:9" x14ac:dyDescent="0.2">
      <c r="A1141" s="417"/>
      <c r="B1141" s="418"/>
      <c r="C1141" s="419"/>
      <c r="D1141" s="567" t="s">
        <v>2146</v>
      </c>
      <c r="E1141" s="421"/>
      <c r="F1141" s="422">
        <v>4.3499999999999996</v>
      </c>
      <c r="G1141" s="421"/>
      <c r="H1141" s="839"/>
      <c r="I1141" s="497"/>
    </row>
    <row r="1142" spans="1:9" x14ac:dyDescent="0.2">
      <c r="A1142" s="417"/>
      <c r="B1142" s="418"/>
      <c r="C1142" s="419"/>
      <c r="D1142" s="567" t="s">
        <v>2147</v>
      </c>
      <c r="E1142" s="421"/>
      <c r="F1142" s="422">
        <v>7.53</v>
      </c>
      <c r="G1142" s="421"/>
      <c r="H1142" s="839"/>
      <c r="I1142" s="497"/>
    </row>
    <row r="1143" spans="1:9" ht="24.95" customHeight="1" x14ac:dyDescent="0.2">
      <c r="A1143" s="278">
        <v>61</v>
      </c>
      <c r="B1143" s="841"/>
      <c r="C1143" s="842" t="s">
        <v>2148</v>
      </c>
      <c r="D1143" s="843" t="s">
        <v>2149</v>
      </c>
      <c r="E1143" s="844" t="s">
        <v>106</v>
      </c>
      <c r="F1143" s="845">
        <v>9.4329999999999998</v>
      </c>
      <c r="G1143" s="160"/>
      <c r="H1143" s="846">
        <f>ROUND(F1143*G1143,2)</f>
        <v>0</v>
      </c>
      <c r="I1143" s="847" t="s">
        <v>357</v>
      </c>
    </row>
    <row r="1144" spans="1:9" x14ac:dyDescent="0.2">
      <c r="A1144" s="417"/>
      <c r="B1144" s="418"/>
      <c r="C1144" s="419"/>
      <c r="D1144" s="567" t="s">
        <v>2150</v>
      </c>
      <c r="E1144" s="421"/>
      <c r="F1144" s="422">
        <v>9.4329999999999998</v>
      </c>
      <c r="G1144" s="421"/>
      <c r="H1144" s="839"/>
      <c r="I1144" s="497"/>
    </row>
    <row r="1145" spans="1:9" ht="24.95" customHeight="1" x14ac:dyDescent="0.2">
      <c r="A1145" s="278">
        <v>62</v>
      </c>
      <c r="B1145" s="841"/>
      <c r="C1145" s="842" t="s">
        <v>2151</v>
      </c>
      <c r="D1145" s="843" t="s">
        <v>2152</v>
      </c>
      <c r="E1145" s="844" t="s">
        <v>106</v>
      </c>
      <c r="F1145" s="845">
        <v>9.4329999999999998</v>
      </c>
      <c r="G1145" s="160"/>
      <c r="H1145" s="846">
        <f>ROUND(F1145*G1145,2)</f>
        <v>0</v>
      </c>
      <c r="I1145" s="847" t="s">
        <v>357</v>
      </c>
    </row>
    <row r="1146" spans="1:9" x14ac:dyDescent="0.2">
      <c r="A1146" s="417"/>
      <c r="B1146" s="418"/>
      <c r="C1146" s="419"/>
      <c r="D1146" s="567" t="s">
        <v>2153</v>
      </c>
      <c r="E1146" s="421"/>
      <c r="F1146" s="422"/>
      <c r="G1146" s="421"/>
      <c r="H1146" s="839"/>
      <c r="I1146" s="497"/>
    </row>
    <row r="1147" spans="1:9" x14ac:dyDescent="0.2">
      <c r="A1147" s="417"/>
      <c r="B1147" s="418"/>
      <c r="C1147" s="419"/>
      <c r="D1147" s="567" t="s">
        <v>131</v>
      </c>
      <c r="E1147" s="421"/>
      <c r="F1147" s="422"/>
      <c r="G1147" s="421"/>
      <c r="H1147" s="839"/>
      <c r="I1147" s="497"/>
    </row>
    <row r="1148" spans="1:9" x14ac:dyDescent="0.2">
      <c r="A1148" s="417"/>
      <c r="B1148" s="418"/>
      <c r="C1148" s="419"/>
      <c r="D1148" s="567" t="s">
        <v>1961</v>
      </c>
      <c r="E1148" s="421"/>
      <c r="F1148" s="422"/>
      <c r="G1148" s="421"/>
      <c r="H1148" s="839"/>
      <c r="I1148" s="497"/>
    </row>
    <row r="1149" spans="1:9" x14ac:dyDescent="0.2">
      <c r="A1149" s="417"/>
      <c r="B1149" s="418"/>
      <c r="C1149" s="419"/>
      <c r="D1149" s="567" t="s">
        <v>1965</v>
      </c>
      <c r="E1149" s="421"/>
      <c r="F1149" s="422">
        <v>2.95</v>
      </c>
      <c r="G1149" s="421"/>
      <c r="H1149" s="839"/>
      <c r="I1149" s="497"/>
    </row>
    <row r="1150" spans="1:9" x14ac:dyDescent="0.2">
      <c r="A1150" s="417"/>
      <c r="B1150" s="418"/>
      <c r="C1150" s="419"/>
      <c r="D1150" s="567" t="s">
        <v>2154</v>
      </c>
      <c r="E1150" s="421"/>
      <c r="F1150" s="422">
        <v>1.593</v>
      </c>
      <c r="G1150" s="421"/>
      <c r="H1150" s="839"/>
      <c r="I1150" s="497"/>
    </row>
    <row r="1151" spans="1:9" x14ac:dyDescent="0.2">
      <c r="A1151" s="417"/>
      <c r="B1151" s="418"/>
      <c r="C1151" s="419"/>
      <c r="D1151" s="567" t="s">
        <v>2155</v>
      </c>
      <c r="E1151" s="421"/>
      <c r="F1151" s="422">
        <v>5.0999999999999996</v>
      </c>
      <c r="G1151" s="421"/>
      <c r="H1151" s="839"/>
      <c r="I1151" s="497"/>
    </row>
    <row r="1152" spans="1:9" x14ac:dyDescent="0.2">
      <c r="A1152" s="417"/>
      <c r="B1152" s="418"/>
      <c r="C1152" s="419"/>
      <c r="D1152" s="567" t="s">
        <v>2156</v>
      </c>
      <c r="E1152" s="421"/>
      <c r="F1152" s="422">
        <v>-0.21</v>
      </c>
      <c r="G1152" s="421"/>
      <c r="H1152" s="839"/>
      <c r="I1152" s="497"/>
    </row>
    <row r="1153" spans="1:9" ht="24.95" customHeight="1" x14ac:dyDescent="0.2">
      <c r="A1153" s="278">
        <v>63</v>
      </c>
      <c r="B1153" s="841"/>
      <c r="C1153" s="842" t="s">
        <v>2157</v>
      </c>
      <c r="D1153" s="843" t="s">
        <v>2158</v>
      </c>
      <c r="E1153" s="844" t="s">
        <v>125</v>
      </c>
      <c r="F1153" s="845">
        <v>4.6100000000000003</v>
      </c>
      <c r="G1153" s="160"/>
      <c r="H1153" s="846">
        <f>ROUND(F1153*G1153,2)</f>
        <v>0</v>
      </c>
      <c r="I1153" s="847" t="s">
        <v>357</v>
      </c>
    </row>
    <row r="1154" spans="1:9" x14ac:dyDescent="0.2">
      <c r="A1154" s="417"/>
      <c r="B1154" s="418"/>
      <c r="C1154" s="419"/>
      <c r="D1154" s="567" t="s">
        <v>131</v>
      </c>
      <c r="E1154" s="421"/>
      <c r="F1154" s="422"/>
      <c r="G1154" s="421"/>
      <c r="H1154" s="839"/>
      <c r="I1154" s="497"/>
    </row>
    <row r="1155" spans="1:9" x14ac:dyDescent="0.2">
      <c r="A1155" s="417"/>
      <c r="B1155" s="418"/>
      <c r="C1155" s="419"/>
      <c r="D1155" s="567" t="s">
        <v>1961</v>
      </c>
      <c r="E1155" s="421"/>
      <c r="F1155" s="422"/>
      <c r="G1155" s="421"/>
      <c r="H1155" s="839"/>
      <c r="I1155" s="497"/>
    </row>
    <row r="1156" spans="1:9" x14ac:dyDescent="0.2">
      <c r="A1156" s="417"/>
      <c r="B1156" s="418"/>
      <c r="C1156" s="419"/>
      <c r="D1156" s="567" t="s">
        <v>2159</v>
      </c>
      <c r="E1156" s="421"/>
      <c r="F1156" s="422">
        <v>5.31</v>
      </c>
      <c r="G1156" s="421"/>
      <c r="H1156" s="839"/>
      <c r="I1156" s="497"/>
    </row>
    <row r="1157" spans="1:9" x14ac:dyDescent="0.2">
      <c r="A1157" s="417"/>
      <c r="B1157" s="418"/>
      <c r="C1157" s="419"/>
      <c r="D1157" s="567" t="s">
        <v>2160</v>
      </c>
      <c r="E1157" s="421"/>
      <c r="F1157" s="422">
        <v>-0.7</v>
      </c>
      <c r="G1157" s="421"/>
      <c r="H1157" s="839"/>
      <c r="I1157" s="497"/>
    </row>
    <row r="1158" spans="1:9" ht="24.95" customHeight="1" x14ac:dyDescent="0.2">
      <c r="A1158" s="278">
        <v>64</v>
      </c>
      <c r="B1158" s="841"/>
      <c r="C1158" s="842" t="s">
        <v>2161</v>
      </c>
      <c r="D1158" s="843" t="s">
        <v>2162</v>
      </c>
      <c r="E1158" s="844" t="s">
        <v>92</v>
      </c>
      <c r="F1158" s="845">
        <v>4</v>
      </c>
      <c r="G1158" s="160"/>
      <c r="H1158" s="846">
        <f>ROUND(F1158*G1158,2)</f>
        <v>0</v>
      </c>
      <c r="I1158" s="847" t="s">
        <v>357</v>
      </c>
    </row>
    <row r="1159" spans="1:9" x14ac:dyDescent="0.2">
      <c r="A1159" s="417"/>
      <c r="B1159" s="418"/>
      <c r="C1159" s="419"/>
      <c r="D1159" s="567" t="s">
        <v>131</v>
      </c>
      <c r="E1159" s="421"/>
      <c r="F1159" s="422"/>
      <c r="G1159" s="421"/>
      <c r="H1159" s="839"/>
      <c r="I1159" s="497"/>
    </row>
    <row r="1160" spans="1:9" x14ac:dyDescent="0.2">
      <c r="A1160" s="417"/>
      <c r="B1160" s="418"/>
      <c r="C1160" s="419"/>
      <c r="D1160" s="567" t="s">
        <v>1961</v>
      </c>
      <c r="E1160" s="421"/>
      <c r="F1160" s="422"/>
      <c r="G1160" s="421"/>
      <c r="H1160" s="839"/>
      <c r="I1160" s="497"/>
    </row>
    <row r="1161" spans="1:9" x14ac:dyDescent="0.2">
      <c r="A1161" s="417"/>
      <c r="B1161" s="418"/>
      <c r="C1161" s="419"/>
      <c r="D1161" s="567" t="s">
        <v>2163</v>
      </c>
      <c r="E1161" s="421"/>
      <c r="F1161" s="422">
        <v>4</v>
      </c>
      <c r="G1161" s="421"/>
      <c r="H1161" s="839"/>
      <c r="I1161" s="497"/>
    </row>
    <row r="1162" spans="1:9" ht="24.95" customHeight="1" x14ac:dyDescent="0.2">
      <c r="A1162" s="278">
        <v>65</v>
      </c>
      <c r="B1162" s="841"/>
      <c r="C1162" s="842" t="s">
        <v>2164</v>
      </c>
      <c r="D1162" s="843" t="s">
        <v>2165</v>
      </c>
      <c r="E1162" s="844" t="s">
        <v>125</v>
      </c>
      <c r="F1162" s="845">
        <v>4.5999999999999996</v>
      </c>
      <c r="G1162" s="160"/>
      <c r="H1162" s="846">
        <f>ROUND(F1162*G1162,2)</f>
        <v>0</v>
      </c>
      <c r="I1162" s="847" t="s">
        <v>357</v>
      </c>
    </row>
    <row r="1163" spans="1:9" x14ac:dyDescent="0.2">
      <c r="A1163" s="417"/>
      <c r="B1163" s="418"/>
      <c r="C1163" s="419"/>
      <c r="D1163" s="567" t="s">
        <v>131</v>
      </c>
      <c r="E1163" s="421"/>
      <c r="F1163" s="422"/>
      <c r="G1163" s="421"/>
      <c r="H1163" s="839"/>
      <c r="I1163" s="497"/>
    </row>
    <row r="1164" spans="1:9" x14ac:dyDescent="0.2">
      <c r="A1164" s="417"/>
      <c r="B1164" s="418"/>
      <c r="C1164" s="419"/>
      <c r="D1164" s="567" t="s">
        <v>1961</v>
      </c>
      <c r="E1164" s="421"/>
      <c r="F1164" s="422"/>
      <c r="G1164" s="421"/>
      <c r="H1164" s="839"/>
      <c r="I1164" s="497"/>
    </row>
    <row r="1165" spans="1:9" x14ac:dyDescent="0.2">
      <c r="A1165" s="417"/>
      <c r="B1165" s="418"/>
      <c r="C1165" s="419"/>
      <c r="D1165" s="567" t="s">
        <v>2166</v>
      </c>
      <c r="E1165" s="421"/>
      <c r="F1165" s="422">
        <v>0.6</v>
      </c>
      <c r="G1165" s="421"/>
      <c r="H1165" s="839"/>
      <c r="I1165" s="497"/>
    </row>
    <row r="1166" spans="1:9" x14ac:dyDescent="0.2">
      <c r="A1166" s="417"/>
      <c r="B1166" s="418"/>
      <c r="C1166" s="419"/>
      <c r="D1166" s="567" t="s">
        <v>160</v>
      </c>
      <c r="E1166" s="421"/>
      <c r="F1166" s="422">
        <v>4</v>
      </c>
      <c r="G1166" s="421"/>
      <c r="H1166" s="839"/>
      <c r="I1166" s="497"/>
    </row>
    <row r="1167" spans="1:9" ht="24.95" customHeight="1" x14ac:dyDescent="0.2">
      <c r="A1167" s="278">
        <v>66</v>
      </c>
      <c r="B1167" s="841"/>
      <c r="C1167" s="842" t="s">
        <v>2167</v>
      </c>
      <c r="D1167" s="843" t="s">
        <v>2168</v>
      </c>
      <c r="E1167" s="844" t="s">
        <v>106</v>
      </c>
      <c r="F1167" s="845">
        <v>796.70849999999996</v>
      </c>
      <c r="G1167" s="160"/>
      <c r="H1167" s="846">
        <f>ROUND(F1167*G1167,2)</f>
        <v>0</v>
      </c>
      <c r="I1167" s="847" t="s">
        <v>357</v>
      </c>
    </row>
    <row r="1168" spans="1:9" x14ac:dyDescent="0.2">
      <c r="A1168" s="417"/>
      <c r="B1168" s="418"/>
      <c r="C1168" s="419"/>
      <c r="D1168" s="567" t="s">
        <v>2138</v>
      </c>
      <c r="E1168" s="421"/>
      <c r="F1168" s="422">
        <v>692.79</v>
      </c>
      <c r="G1168" s="421"/>
      <c r="H1168" s="839"/>
      <c r="I1168" s="497"/>
    </row>
    <row r="1169" spans="1:9" x14ac:dyDescent="0.2">
      <c r="A1169" s="417"/>
      <c r="B1169" s="418"/>
      <c r="C1169" s="419"/>
      <c r="D1169" s="567" t="s">
        <v>2169</v>
      </c>
      <c r="E1169" s="421"/>
      <c r="F1169" s="422">
        <v>103.91849999999999</v>
      </c>
      <c r="G1169" s="421"/>
      <c r="H1169" s="839"/>
      <c r="I1169" s="497"/>
    </row>
    <row r="1170" spans="1:9" ht="24.95" customHeight="1" x14ac:dyDescent="0.2">
      <c r="A1170" s="278">
        <v>67</v>
      </c>
      <c r="B1170" s="841"/>
      <c r="C1170" s="842" t="s">
        <v>2170</v>
      </c>
      <c r="D1170" s="843" t="s">
        <v>2171</v>
      </c>
      <c r="E1170" s="844" t="s">
        <v>100</v>
      </c>
      <c r="F1170" s="845">
        <v>4.21469</v>
      </c>
      <c r="G1170" s="160"/>
      <c r="H1170" s="846">
        <f>ROUND(F1170*G1170,2)</f>
        <v>0</v>
      </c>
      <c r="I1170" s="847" t="s">
        <v>357</v>
      </c>
    </row>
    <row r="1171" spans="1:9" x14ac:dyDescent="0.2">
      <c r="A1171" s="417"/>
      <c r="B1171" s="418"/>
      <c r="C1171" s="419"/>
      <c r="D1171" s="567" t="s">
        <v>2172</v>
      </c>
      <c r="E1171" s="421"/>
      <c r="F1171" s="422"/>
      <c r="G1171" s="421"/>
      <c r="H1171" s="839"/>
      <c r="I1171" s="497"/>
    </row>
    <row r="1172" spans="1:9" x14ac:dyDescent="0.2">
      <c r="A1172" s="417"/>
      <c r="B1172" s="418"/>
      <c r="C1172" s="419"/>
      <c r="D1172" s="567" t="s">
        <v>178</v>
      </c>
      <c r="E1172" s="421"/>
      <c r="F1172" s="422"/>
      <c r="G1172" s="421"/>
      <c r="H1172" s="839"/>
      <c r="I1172" s="497"/>
    </row>
    <row r="1173" spans="1:9" x14ac:dyDescent="0.2">
      <c r="A1173" s="417"/>
      <c r="B1173" s="418"/>
      <c r="C1173" s="419"/>
      <c r="D1173" s="567" t="s">
        <v>2173</v>
      </c>
      <c r="E1173" s="421"/>
      <c r="F1173" s="422"/>
      <c r="G1173" s="421"/>
      <c r="H1173" s="839"/>
      <c r="I1173" s="497"/>
    </row>
    <row r="1174" spans="1:9" x14ac:dyDescent="0.2">
      <c r="A1174" s="417"/>
      <c r="B1174" s="418"/>
      <c r="C1174" s="419"/>
      <c r="D1174" s="567" t="s">
        <v>2174</v>
      </c>
      <c r="E1174" s="421"/>
      <c r="F1174" s="422">
        <v>4.21469</v>
      </c>
      <c r="G1174" s="421"/>
      <c r="H1174" s="839"/>
      <c r="I1174" s="497"/>
    </row>
    <row r="1175" spans="1:9" s="46" customFormat="1" ht="24.95" customHeight="1" x14ac:dyDescent="0.25">
      <c r="A1175" s="824"/>
      <c r="B1175" s="825" t="s">
        <v>89</v>
      </c>
      <c r="C1175" s="826" t="s">
        <v>342</v>
      </c>
      <c r="D1175" s="826" t="s">
        <v>343</v>
      </c>
      <c r="E1175" s="827"/>
      <c r="F1175" s="828"/>
      <c r="G1175" s="828"/>
      <c r="H1175" s="829">
        <f>SUM(H1176:H1284)</f>
        <v>0</v>
      </c>
      <c r="I1175" s="830"/>
    </row>
    <row r="1176" spans="1:9" ht="24.95" customHeight="1" x14ac:dyDescent="0.2">
      <c r="A1176" s="278">
        <v>68</v>
      </c>
      <c r="B1176" s="841"/>
      <c r="C1176" s="842" t="s">
        <v>2175</v>
      </c>
      <c r="D1176" s="843" t="s">
        <v>2176</v>
      </c>
      <c r="E1176" s="844" t="s">
        <v>106</v>
      </c>
      <c r="F1176" s="845">
        <v>659.8</v>
      </c>
      <c r="G1176" s="160"/>
      <c r="H1176" s="846">
        <f>ROUND(F1176*G1176,2)</f>
        <v>0</v>
      </c>
      <c r="I1176" s="847" t="s">
        <v>357</v>
      </c>
    </row>
    <row r="1177" spans="1:9" x14ac:dyDescent="0.2">
      <c r="A1177" s="417"/>
      <c r="B1177" s="418"/>
      <c r="C1177" s="419"/>
      <c r="D1177" s="567" t="s">
        <v>131</v>
      </c>
      <c r="E1177" s="421"/>
      <c r="F1177" s="422"/>
      <c r="G1177" s="421"/>
      <c r="H1177" s="839"/>
      <c r="I1177" s="497"/>
    </row>
    <row r="1178" spans="1:9" x14ac:dyDescent="0.2">
      <c r="A1178" s="417"/>
      <c r="B1178" s="418"/>
      <c r="C1178" s="419"/>
      <c r="D1178" s="567" t="s">
        <v>1954</v>
      </c>
      <c r="E1178" s="421"/>
      <c r="F1178" s="422"/>
      <c r="G1178" s="421"/>
      <c r="H1178" s="839"/>
      <c r="I1178" s="497"/>
    </row>
    <row r="1179" spans="1:9" x14ac:dyDescent="0.2">
      <c r="A1179" s="417"/>
      <c r="B1179" s="418"/>
      <c r="C1179" s="419"/>
      <c r="D1179" s="567" t="s">
        <v>1955</v>
      </c>
      <c r="E1179" s="421"/>
      <c r="F1179" s="422">
        <v>25.45</v>
      </c>
      <c r="G1179" s="421"/>
      <c r="H1179" s="839"/>
      <c r="I1179" s="497"/>
    </row>
    <row r="1180" spans="1:9" x14ac:dyDescent="0.2">
      <c r="A1180" s="417"/>
      <c r="B1180" s="418"/>
      <c r="C1180" s="419"/>
      <c r="D1180" s="567" t="s">
        <v>1956</v>
      </c>
      <c r="E1180" s="421"/>
      <c r="F1180" s="422">
        <v>32.18</v>
      </c>
      <c r="G1180" s="421"/>
      <c r="H1180" s="839"/>
      <c r="I1180" s="497"/>
    </row>
    <row r="1181" spans="1:9" x14ac:dyDescent="0.2">
      <c r="A1181" s="417"/>
      <c r="B1181" s="418"/>
      <c r="C1181" s="419"/>
      <c r="D1181" s="567" t="s">
        <v>1957</v>
      </c>
      <c r="E1181" s="421"/>
      <c r="F1181" s="422">
        <v>37.61</v>
      </c>
      <c r="G1181" s="421"/>
      <c r="H1181" s="839"/>
      <c r="I1181" s="497"/>
    </row>
    <row r="1182" spans="1:9" x14ac:dyDescent="0.2">
      <c r="A1182" s="417"/>
      <c r="B1182" s="418"/>
      <c r="C1182" s="419"/>
      <c r="D1182" s="567" t="s">
        <v>1958</v>
      </c>
      <c r="E1182" s="421"/>
      <c r="F1182" s="422">
        <v>53.97</v>
      </c>
      <c r="G1182" s="421"/>
      <c r="H1182" s="839"/>
      <c r="I1182" s="497"/>
    </row>
    <row r="1183" spans="1:9" x14ac:dyDescent="0.2">
      <c r="A1183" s="417"/>
      <c r="B1183" s="418"/>
      <c r="C1183" s="419"/>
      <c r="D1183" s="567" t="s">
        <v>1959</v>
      </c>
      <c r="E1183" s="421"/>
      <c r="F1183" s="422">
        <v>9.89</v>
      </c>
      <c r="G1183" s="421"/>
      <c r="H1183" s="839"/>
      <c r="I1183" s="497"/>
    </row>
    <row r="1184" spans="1:9" x14ac:dyDescent="0.2">
      <c r="A1184" s="417"/>
      <c r="B1184" s="418"/>
      <c r="C1184" s="419"/>
      <c r="D1184" s="567" t="s">
        <v>1662</v>
      </c>
      <c r="E1184" s="421"/>
      <c r="F1184" s="422">
        <v>22.64</v>
      </c>
      <c r="G1184" s="421"/>
      <c r="H1184" s="839"/>
      <c r="I1184" s="497"/>
    </row>
    <row r="1185" spans="1:9" x14ac:dyDescent="0.2">
      <c r="A1185" s="417"/>
      <c r="B1185" s="418"/>
      <c r="C1185" s="419"/>
      <c r="D1185" s="567" t="s">
        <v>1960</v>
      </c>
      <c r="E1185" s="421"/>
      <c r="F1185" s="422">
        <v>3.1</v>
      </c>
      <c r="G1185" s="421"/>
      <c r="H1185" s="839"/>
      <c r="I1185" s="497"/>
    </row>
    <row r="1186" spans="1:9" x14ac:dyDescent="0.2">
      <c r="A1186" s="417"/>
      <c r="B1186" s="418"/>
      <c r="C1186" s="419"/>
      <c r="D1186" s="567" t="s">
        <v>1961</v>
      </c>
      <c r="E1186" s="421"/>
      <c r="F1186" s="422"/>
      <c r="G1186" s="421"/>
      <c r="H1186" s="839"/>
      <c r="I1186" s="497"/>
    </row>
    <row r="1187" spans="1:9" x14ac:dyDescent="0.2">
      <c r="A1187" s="417"/>
      <c r="B1187" s="418"/>
      <c r="C1187" s="419"/>
      <c r="D1187" s="567" t="s">
        <v>1962</v>
      </c>
      <c r="E1187" s="421"/>
      <c r="F1187" s="422">
        <v>2.92</v>
      </c>
      <c r="G1187" s="421"/>
      <c r="H1187" s="839"/>
      <c r="I1187" s="497"/>
    </row>
    <row r="1188" spans="1:9" x14ac:dyDescent="0.2">
      <c r="A1188" s="417"/>
      <c r="B1188" s="418"/>
      <c r="C1188" s="419"/>
      <c r="D1188" s="567" t="s">
        <v>1963</v>
      </c>
      <c r="E1188" s="421"/>
      <c r="F1188" s="422">
        <v>2.95</v>
      </c>
      <c r="G1188" s="421"/>
      <c r="H1188" s="839"/>
      <c r="I1188" s="497"/>
    </row>
    <row r="1189" spans="1:9" x14ac:dyDescent="0.2">
      <c r="A1189" s="417"/>
      <c r="B1189" s="418"/>
      <c r="C1189" s="419"/>
      <c r="D1189" s="567" t="s">
        <v>1964</v>
      </c>
      <c r="E1189" s="421"/>
      <c r="F1189" s="422">
        <v>2.94</v>
      </c>
      <c r="G1189" s="421"/>
      <c r="H1189" s="839"/>
      <c r="I1189" s="497"/>
    </row>
    <row r="1190" spans="1:9" x14ac:dyDescent="0.2">
      <c r="A1190" s="417"/>
      <c r="B1190" s="418"/>
      <c r="C1190" s="419"/>
      <c r="D1190" s="567" t="s">
        <v>1965</v>
      </c>
      <c r="E1190" s="421"/>
      <c r="F1190" s="422">
        <v>2.95</v>
      </c>
      <c r="G1190" s="421"/>
      <c r="H1190" s="839"/>
      <c r="I1190" s="497"/>
    </row>
    <row r="1191" spans="1:9" x14ac:dyDescent="0.2">
      <c r="A1191" s="417"/>
      <c r="B1191" s="418"/>
      <c r="C1191" s="419"/>
      <c r="D1191" s="567" t="s">
        <v>1966</v>
      </c>
      <c r="E1191" s="421"/>
      <c r="F1191" s="422"/>
      <c r="G1191" s="421"/>
      <c r="H1191" s="839"/>
      <c r="I1191" s="497"/>
    </row>
    <row r="1192" spans="1:9" x14ac:dyDescent="0.2">
      <c r="A1192" s="417"/>
      <c r="B1192" s="418"/>
      <c r="C1192" s="419"/>
      <c r="D1192" s="567" t="s">
        <v>1967</v>
      </c>
      <c r="E1192" s="421"/>
      <c r="F1192" s="422">
        <v>119.2</v>
      </c>
      <c r="G1192" s="421"/>
      <c r="H1192" s="839"/>
      <c r="I1192" s="497"/>
    </row>
    <row r="1193" spans="1:9" x14ac:dyDescent="0.2">
      <c r="A1193" s="417"/>
      <c r="B1193" s="418"/>
      <c r="C1193" s="419"/>
      <c r="D1193" s="567" t="s">
        <v>1968</v>
      </c>
      <c r="E1193" s="421"/>
      <c r="F1193" s="422">
        <v>45.5</v>
      </c>
      <c r="G1193" s="421"/>
      <c r="H1193" s="839"/>
      <c r="I1193" s="497"/>
    </row>
    <row r="1194" spans="1:9" x14ac:dyDescent="0.2">
      <c r="A1194" s="417"/>
      <c r="B1194" s="418"/>
      <c r="C1194" s="419"/>
      <c r="D1194" s="567" t="s">
        <v>1969</v>
      </c>
      <c r="E1194" s="421"/>
      <c r="F1194" s="422">
        <v>119.2</v>
      </c>
      <c r="G1194" s="421"/>
      <c r="H1194" s="839"/>
      <c r="I1194" s="497"/>
    </row>
    <row r="1195" spans="1:9" x14ac:dyDescent="0.2">
      <c r="A1195" s="417"/>
      <c r="B1195" s="418"/>
      <c r="C1195" s="419"/>
      <c r="D1195" s="567" t="s">
        <v>1970</v>
      </c>
      <c r="E1195" s="421"/>
      <c r="F1195" s="422">
        <v>62.43</v>
      </c>
      <c r="G1195" s="421"/>
      <c r="H1195" s="839"/>
      <c r="I1195" s="497"/>
    </row>
    <row r="1196" spans="1:9" x14ac:dyDescent="0.2">
      <c r="A1196" s="417"/>
      <c r="B1196" s="418"/>
      <c r="C1196" s="419"/>
      <c r="D1196" s="567" t="s">
        <v>1971</v>
      </c>
      <c r="E1196" s="421"/>
      <c r="F1196" s="422">
        <v>81.38</v>
      </c>
      <c r="G1196" s="421"/>
      <c r="H1196" s="839"/>
      <c r="I1196" s="497"/>
    </row>
    <row r="1197" spans="1:9" x14ac:dyDescent="0.2">
      <c r="A1197" s="417"/>
      <c r="B1197" s="418"/>
      <c r="C1197" s="419"/>
      <c r="D1197" s="567" t="s">
        <v>1972</v>
      </c>
      <c r="E1197" s="421"/>
      <c r="F1197" s="422">
        <v>35.49</v>
      </c>
      <c r="G1197" s="421"/>
      <c r="H1197" s="839"/>
      <c r="I1197" s="497"/>
    </row>
    <row r="1198" spans="1:9" ht="24.95" customHeight="1" x14ac:dyDescent="0.2">
      <c r="A1198" s="278">
        <v>69</v>
      </c>
      <c r="B1198" s="841"/>
      <c r="C1198" s="842" t="s">
        <v>504</v>
      </c>
      <c r="D1198" s="843" t="s">
        <v>505</v>
      </c>
      <c r="E1198" s="844" t="s">
        <v>106</v>
      </c>
      <c r="F1198" s="845">
        <v>1991.72</v>
      </c>
      <c r="G1198" s="160"/>
      <c r="H1198" s="846">
        <f>ROUND(F1198*G1198,2)</f>
        <v>0</v>
      </c>
      <c r="I1198" s="847" t="s">
        <v>357</v>
      </c>
    </row>
    <row r="1199" spans="1:9" x14ac:dyDescent="0.2">
      <c r="A1199" s="417"/>
      <c r="B1199" s="418"/>
      <c r="C1199" s="419"/>
      <c r="D1199" s="567" t="s">
        <v>456</v>
      </c>
      <c r="E1199" s="421"/>
      <c r="F1199" s="422"/>
      <c r="G1199" s="421"/>
      <c r="H1199" s="839"/>
      <c r="I1199" s="497"/>
    </row>
    <row r="1200" spans="1:9" x14ac:dyDescent="0.2">
      <c r="A1200" s="417"/>
      <c r="B1200" s="418"/>
      <c r="C1200" s="419"/>
      <c r="D1200" s="567" t="s">
        <v>1572</v>
      </c>
      <c r="E1200" s="421"/>
      <c r="F1200" s="422"/>
      <c r="G1200" s="421"/>
      <c r="H1200" s="839"/>
      <c r="I1200" s="497"/>
    </row>
    <row r="1201" spans="1:9" x14ac:dyDescent="0.2">
      <c r="A1201" s="417"/>
      <c r="B1201" s="418"/>
      <c r="C1201" s="419"/>
      <c r="D1201" s="567" t="s">
        <v>1977</v>
      </c>
      <c r="E1201" s="421"/>
      <c r="F1201" s="422">
        <v>96.4</v>
      </c>
      <c r="G1201" s="421"/>
      <c r="H1201" s="839"/>
      <c r="I1201" s="497"/>
    </row>
    <row r="1202" spans="1:9" x14ac:dyDescent="0.2">
      <c r="A1202" s="417"/>
      <c r="B1202" s="418"/>
      <c r="C1202" s="419"/>
      <c r="D1202" s="567" t="s">
        <v>1978</v>
      </c>
      <c r="E1202" s="421"/>
      <c r="F1202" s="422">
        <v>65.06</v>
      </c>
      <c r="G1202" s="421"/>
      <c r="H1202" s="839"/>
      <c r="I1202" s="497"/>
    </row>
    <row r="1203" spans="1:9" x14ac:dyDescent="0.2">
      <c r="A1203" s="417"/>
      <c r="B1203" s="418"/>
      <c r="C1203" s="419"/>
      <c r="D1203" s="567" t="s">
        <v>1663</v>
      </c>
      <c r="E1203" s="421"/>
      <c r="F1203" s="422">
        <v>69.900000000000006</v>
      </c>
      <c r="G1203" s="421"/>
      <c r="H1203" s="839"/>
      <c r="I1203" s="497"/>
    </row>
    <row r="1204" spans="1:9" x14ac:dyDescent="0.2">
      <c r="A1204" s="417"/>
      <c r="B1204" s="418"/>
      <c r="C1204" s="419"/>
      <c r="D1204" s="567" t="s">
        <v>1664</v>
      </c>
      <c r="E1204" s="421"/>
      <c r="F1204" s="422">
        <v>27.64</v>
      </c>
      <c r="G1204" s="421"/>
      <c r="H1204" s="839"/>
      <c r="I1204" s="497"/>
    </row>
    <row r="1205" spans="1:9" x14ac:dyDescent="0.2">
      <c r="A1205" s="417"/>
      <c r="B1205" s="418"/>
      <c r="C1205" s="419"/>
      <c r="D1205" s="567" t="s">
        <v>1665</v>
      </c>
      <c r="E1205" s="421"/>
      <c r="F1205" s="422">
        <v>45.85</v>
      </c>
      <c r="G1205" s="421"/>
      <c r="H1205" s="839"/>
      <c r="I1205" s="497"/>
    </row>
    <row r="1206" spans="1:9" x14ac:dyDescent="0.2">
      <c r="A1206" s="417"/>
      <c r="B1206" s="418"/>
      <c r="C1206" s="419"/>
      <c r="D1206" s="567" t="s">
        <v>1598</v>
      </c>
      <c r="E1206" s="421"/>
      <c r="F1206" s="422"/>
      <c r="G1206" s="421"/>
      <c r="H1206" s="839"/>
      <c r="I1206" s="497"/>
    </row>
    <row r="1207" spans="1:9" x14ac:dyDescent="0.2">
      <c r="A1207" s="417"/>
      <c r="B1207" s="418"/>
      <c r="C1207" s="419"/>
      <c r="D1207" s="567" t="s">
        <v>1666</v>
      </c>
      <c r="E1207" s="421"/>
      <c r="F1207" s="422">
        <v>59.5</v>
      </c>
      <c r="G1207" s="421"/>
      <c r="H1207" s="839"/>
      <c r="I1207" s="497"/>
    </row>
    <row r="1208" spans="1:9" x14ac:dyDescent="0.2">
      <c r="A1208" s="417"/>
      <c r="B1208" s="418"/>
      <c r="C1208" s="419"/>
      <c r="D1208" s="567" t="s">
        <v>1574</v>
      </c>
      <c r="E1208" s="421"/>
      <c r="F1208" s="422"/>
      <c r="G1208" s="421"/>
      <c r="H1208" s="839"/>
      <c r="I1208" s="497"/>
    </row>
    <row r="1209" spans="1:9" x14ac:dyDescent="0.2">
      <c r="A1209" s="417"/>
      <c r="B1209" s="418"/>
      <c r="C1209" s="419"/>
      <c r="D1209" s="567" t="s">
        <v>1667</v>
      </c>
      <c r="E1209" s="421"/>
      <c r="F1209" s="422">
        <v>55.79</v>
      </c>
      <c r="G1209" s="421"/>
      <c r="H1209" s="839"/>
      <c r="I1209" s="497"/>
    </row>
    <row r="1210" spans="1:9" x14ac:dyDescent="0.2">
      <c r="A1210" s="417"/>
      <c r="B1210" s="418"/>
      <c r="C1210" s="419"/>
      <c r="D1210" s="567" t="s">
        <v>1668</v>
      </c>
      <c r="E1210" s="421"/>
      <c r="F1210" s="422">
        <v>51.54</v>
      </c>
      <c r="G1210" s="421"/>
      <c r="H1210" s="839"/>
      <c r="I1210" s="497"/>
    </row>
    <row r="1211" spans="1:9" x14ac:dyDescent="0.2">
      <c r="A1211" s="417"/>
      <c r="B1211" s="418"/>
      <c r="C1211" s="419"/>
      <c r="D1211" s="567" t="s">
        <v>1669</v>
      </c>
      <c r="E1211" s="421"/>
      <c r="F1211" s="422">
        <v>27.95</v>
      </c>
      <c r="G1211" s="421"/>
      <c r="H1211" s="839"/>
      <c r="I1211" s="497"/>
    </row>
    <row r="1212" spans="1:9" x14ac:dyDescent="0.2">
      <c r="A1212" s="417"/>
      <c r="B1212" s="418"/>
      <c r="C1212" s="419"/>
      <c r="D1212" s="567" t="s">
        <v>1670</v>
      </c>
      <c r="E1212" s="421"/>
      <c r="F1212" s="422">
        <v>21.86</v>
      </c>
      <c r="G1212" s="421"/>
      <c r="H1212" s="839"/>
      <c r="I1212" s="497"/>
    </row>
    <row r="1213" spans="1:9" x14ac:dyDescent="0.2">
      <c r="A1213" s="417"/>
      <c r="B1213" s="418"/>
      <c r="C1213" s="419"/>
      <c r="D1213" s="567" t="s">
        <v>1979</v>
      </c>
      <c r="E1213" s="421"/>
      <c r="F1213" s="422">
        <v>159.63</v>
      </c>
      <c r="G1213" s="421"/>
      <c r="H1213" s="839"/>
      <c r="I1213" s="497"/>
    </row>
    <row r="1214" spans="1:9" x14ac:dyDescent="0.2">
      <c r="A1214" s="417"/>
      <c r="B1214" s="418"/>
      <c r="C1214" s="419"/>
      <c r="D1214" s="567" t="s">
        <v>1672</v>
      </c>
      <c r="E1214" s="421"/>
      <c r="F1214" s="422">
        <v>77.349999999999994</v>
      </c>
      <c r="G1214" s="421"/>
      <c r="H1214" s="839"/>
      <c r="I1214" s="497"/>
    </row>
    <row r="1215" spans="1:9" x14ac:dyDescent="0.2">
      <c r="A1215" s="417"/>
      <c r="B1215" s="418"/>
      <c r="C1215" s="419"/>
      <c r="D1215" s="567" t="s">
        <v>1673</v>
      </c>
      <c r="E1215" s="421"/>
      <c r="F1215" s="422">
        <v>33.49</v>
      </c>
      <c r="G1215" s="421"/>
      <c r="H1215" s="839"/>
      <c r="I1215" s="497"/>
    </row>
    <row r="1216" spans="1:9" x14ac:dyDescent="0.2">
      <c r="A1216" s="417"/>
      <c r="B1216" s="418"/>
      <c r="C1216" s="419"/>
      <c r="D1216" s="567" t="s">
        <v>1674</v>
      </c>
      <c r="E1216" s="421"/>
      <c r="F1216" s="422">
        <v>45.47</v>
      </c>
      <c r="G1216" s="421"/>
      <c r="H1216" s="839"/>
      <c r="I1216" s="497"/>
    </row>
    <row r="1217" spans="1:9" x14ac:dyDescent="0.2">
      <c r="A1217" s="417"/>
      <c r="B1217" s="418"/>
      <c r="C1217" s="419"/>
      <c r="D1217" s="567" t="s">
        <v>1579</v>
      </c>
      <c r="E1217" s="421"/>
      <c r="F1217" s="422"/>
      <c r="G1217" s="421"/>
      <c r="H1217" s="839"/>
      <c r="I1217" s="497"/>
    </row>
    <row r="1218" spans="1:9" x14ac:dyDescent="0.2">
      <c r="A1218" s="417"/>
      <c r="B1218" s="418"/>
      <c r="C1218" s="419"/>
      <c r="D1218" s="567" t="s">
        <v>1675</v>
      </c>
      <c r="E1218" s="421"/>
      <c r="F1218" s="422">
        <v>27.67</v>
      </c>
      <c r="G1218" s="421"/>
      <c r="H1218" s="839"/>
      <c r="I1218" s="497"/>
    </row>
    <row r="1219" spans="1:9" x14ac:dyDescent="0.2">
      <c r="A1219" s="417"/>
      <c r="B1219" s="418"/>
      <c r="C1219" s="419"/>
      <c r="D1219" s="567" t="s">
        <v>1676</v>
      </c>
      <c r="E1219" s="421"/>
      <c r="F1219" s="422">
        <v>70.709999999999994</v>
      </c>
      <c r="G1219" s="421"/>
      <c r="H1219" s="839"/>
      <c r="I1219" s="497"/>
    </row>
    <row r="1220" spans="1:9" x14ac:dyDescent="0.2">
      <c r="A1220" s="417"/>
      <c r="B1220" s="418"/>
      <c r="C1220" s="419"/>
      <c r="D1220" s="567" t="s">
        <v>1677</v>
      </c>
      <c r="E1220" s="421"/>
      <c r="F1220" s="422">
        <v>37.42</v>
      </c>
      <c r="G1220" s="421"/>
      <c r="H1220" s="839"/>
      <c r="I1220" s="497"/>
    </row>
    <row r="1221" spans="1:9" x14ac:dyDescent="0.2">
      <c r="A1221" s="417"/>
      <c r="B1221" s="418"/>
      <c r="C1221" s="419"/>
      <c r="D1221" s="567" t="s">
        <v>1678</v>
      </c>
      <c r="E1221" s="421"/>
      <c r="F1221" s="422">
        <v>44.57</v>
      </c>
      <c r="G1221" s="421"/>
      <c r="H1221" s="839"/>
      <c r="I1221" s="497"/>
    </row>
    <row r="1222" spans="1:9" x14ac:dyDescent="0.2">
      <c r="A1222" s="417"/>
      <c r="B1222" s="418"/>
      <c r="C1222" s="419"/>
      <c r="D1222" s="567" t="s">
        <v>1980</v>
      </c>
      <c r="E1222" s="421"/>
      <c r="F1222" s="422">
        <v>28.68</v>
      </c>
      <c r="G1222" s="421"/>
      <c r="H1222" s="839"/>
      <c r="I1222" s="497"/>
    </row>
    <row r="1223" spans="1:9" x14ac:dyDescent="0.2">
      <c r="A1223" s="417"/>
      <c r="B1223" s="418"/>
      <c r="C1223" s="419"/>
      <c r="D1223" s="567" t="s">
        <v>1680</v>
      </c>
      <c r="E1223" s="421"/>
      <c r="F1223" s="422">
        <v>77.81</v>
      </c>
      <c r="G1223" s="421"/>
      <c r="H1223" s="839"/>
      <c r="I1223" s="497"/>
    </row>
    <row r="1224" spans="1:9" x14ac:dyDescent="0.2">
      <c r="A1224" s="417"/>
      <c r="B1224" s="418"/>
      <c r="C1224" s="419"/>
      <c r="D1224" s="567" t="s">
        <v>1681</v>
      </c>
      <c r="E1224" s="421"/>
      <c r="F1224" s="422">
        <v>48.01</v>
      </c>
      <c r="G1224" s="421"/>
      <c r="H1224" s="839"/>
      <c r="I1224" s="497"/>
    </row>
    <row r="1225" spans="1:9" x14ac:dyDescent="0.2">
      <c r="A1225" s="417"/>
      <c r="B1225" s="418"/>
      <c r="C1225" s="419"/>
      <c r="D1225" s="567" t="s">
        <v>1682</v>
      </c>
      <c r="E1225" s="421"/>
      <c r="F1225" s="422">
        <v>56.06</v>
      </c>
      <c r="G1225" s="421"/>
      <c r="H1225" s="839"/>
      <c r="I1225" s="497"/>
    </row>
    <row r="1226" spans="1:9" x14ac:dyDescent="0.2">
      <c r="A1226" s="417"/>
      <c r="B1226" s="418"/>
      <c r="C1226" s="419"/>
      <c r="D1226" s="567" t="s">
        <v>1683</v>
      </c>
      <c r="E1226" s="421"/>
      <c r="F1226" s="422">
        <v>42.74</v>
      </c>
      <c r="G1226" s="421"/>
      <c r="H1226" s="839"/>
      <c r="I1226" s="497"/>
    </row>
    <row r="1227" spans="1:9" x14ac:dyDescent="0.2">
      <c r="A1227" s="417"/>
      <c r="B1227" s="418"/>
      <c r="C1227" s="419"/>
      <c r="D1227" s="567" t="s">
        <v>1981</v>
      </c>
      <c r="E1227" s="421"/>
      <c r="F1227" s="422">
        <v>160</v>
      </c>
      <c r="G1227" s="421"/>
      <c r="H1227" s="839"/>
      <c r="I1227" s="497"/>
    </row>
    <row r="1228" spans="1:9" x14ac:dyDescent="0.2">
      <c r="A1228" s="417"/>
      <c r="B1228" s="418"/>
      <c r="C1228" s="419"/>
      <c r="D1228" s="567" t="s">
        <v>359</v>
      </c>
      <c r="E1228" s="421"/>
      <c r="F1228" s="422"/>
      <c r="G1228" s="421"/>
      <c r="H1228" s="839"/>
      <c r="I1228" s="497"/>
    </row>
    <row r="1229" spans="1:9" x14ac:dyDescent="0.2">
      <c r="A1229" s="417"/>
      <c r="B1229" s="418"/>
      <c r="C1229" s="419"/>
      <c r="D1229" s="567" t="s">
        <v>1685</v>
      </c>
      <c r="E1229" s="421"/>
      <c r="F1229" s="422">
        <v>42.13</v>
      </c>
      <c r="G1229" s="421"/>
      <c r="H1229" s="839"/>
      <c r="I1229" s="497"/>
    </row>
    <row r="1230" spans="1:9" x14ac:dyDescent="0.2">
      <c r="A1230" s="417"/>
      <c r="B1230" s="418"/>
      <c r="C1230" s="419"/>
      <c r="D1230" s="567" t="s">
        <v>1686</v>
      </c>
      <c r="E1230" s="421"/>
      <c r="F1230" s="422">
        <v>39.1</v>
      </c>
      <c r="G1230" s="421"/>
      <c r="H1230" s="839"/>
      <c r="I1230" s="497"/>
    </row>
    <row r="1231" spans="1:9" x14ac:dyDescent="0.2">
      <c r="A1231" s="417"/>
      <c r="B1231" s="418"/>
      <c r="C1231" s="419"/>
      <c r="D1231" s="567" t="s">
        <v>1687</v>
      </c>
      <c r="E1231" s="421"/>
      <c r="F1231" s="422">
        <v>43.61</v>
      </c>
      <c r="G1231" s="421"/>
      <c r="H1231" s="839"/>
      <c r="I1231" s="497"/>
    </row>
    <row r="1232" spans="1:9" x14ac:dyDescent="0.2">
      <c r="A1232" s="417"/>
      <c r="B1232" s="418"/>
      <c r="C1232" s="419"/>
      <c r="D1232" s="567" t="s">
        <v>1688</v>
      </c>
      <c r="E1232" s="421"/>
      <c r="F1232" s="422">
        <v>49.07</v>
      </c>
      <c r="G1232" s="421"/>
      <c r="H1232" s="839"/>
      <c r="I1232" s="497"/>
    </row>
    <row r="1233" spans="1:9" x14ac:dyDescent="0.2">
      <c r="A1233" s="417"/>
      <c r="B1233" s="418"/>
      <c r="C1233" s="419"/>
      <c r="D1233" s="567" t="s">
        <v>1689</v>
      </c>
      <c r="E1233" s="421"/>
      <c r="F1233" s="422">
        <v>43.76</v>
      </c>
      <c r="G1233" s="421"/>
      <c r="H1233" s="839"/>
      <c r="I1233" s="497"/>
    </row>
    <row r="1234" spans="1:9" x14ac:dyDescent="0.2">
      <c r="A1234" s="417"/>
      <c r="B1234" s="418"/>
      <c r="C1234" s="419"/>
      <c r="D1234" s="567" t="s">
        <v>1690</v>
      </c>
      <c r="E1234" s="421"/>
      <c r="F1234" s="422">
        <v>39.4</v>
      </c>
      <c r="G1234" s="421"/>
      <c r="H1234" s="839"/>
      <c r="I1234" s="497"/>
    </row>
    <row r="1235" spans="1:9" x14ac:dyDescent="0.2">
      <c r="A1235" s="417"/>
      <c r="B1235" s="418"/>
      <c r="C1235" s="419"/>
      <c r="D1235" s="567" t="s">
        <v>1982</v>
      </c>
      <c r="E1235" s="421"/>
      <c r="F1235" s="422">
        <v>97.47</v>
      </c>
      <c r="G1235" s="421"/>
      <c r="H1235" s="839"/>
      <c r="I1235" s="497"/>
    </row>
    <row r="1236" spans="1:9" x14ac:dyDescent="0.2">
      <c r="A1236" s="417"/>
      <c r="B1236" s="418"/>
      <c r="C1236" s="419"/>
      <c r="D1236" s="567" t="s">
        <v>1691</v>
      </c>
      <c r="E1236" s="421"/>
      <c r="F1236" s="422">
        <v>64.430000000000007</v>
      </c>
      <c r="G1236" s="421"/>
      <c r="H1236" s="839"/>
      <c r="I1236" s="497"/>
    </row>
    <row r="1237" spans="1:9" x14ac:dyDescent="0.2">
      <c r="A1237" s="417"/>
      <c r="B1237" s="418"/>
      <c r="C1237" s="419"/>
      <c r="D1237" s="567" t="s">
        <v>1692</v>
      </c>
      <c r="E1237" s="421"/>
      <c r="F1237" s="422">
        <v>36.380000000000003</v>
      </c>
      <c r="G1237" s="421"/>
      <c r="H1237" s="839"/>
      <c r="I1237" s="497"/>
    </row>
    <row r="1238" spans="1:9" x14ac:dyDescent="0.2">
      <c r="A1238" s="417"/>
      <c r="B1238" s="418"/>
      <c r="C1238" s="419"/>
      <c r="D1238" s="567" t="s">
        <v>1693</v>
      </c>
      <c r="E1238" s="421"/>
      <c r="F1238" s="422">
        <v>59.93</v>
      </c>
      <c r="G1238" s="421"/>
      <c r="H1238" s="839"/>
      <c r="I1238" s="497"/>
    </row>
    <row r="1239" spans="1:9" x14ac:dyDescent="0.2">
      <c r="A1239" s="417"/>
      <c r="B1239" s="418"/>
      <c r="C1239" s="419"/>
      <c r="D1239" s="567" t="s">
        <v>1694</v>
      </c>
      <c r="E1239" s="421"/>
      <c r="F1239" s="422">
        <v>45.34</v>
      </c>
      <c r="G1239" s="421"/>
      <c r="H1239" s="839"/>
      <c r="I1239" s="497"/>
    </row>
    <row r="1240" spans="1:9" ht="24.95" customHeight="1" x14ac:dyDescent="0.2">
      <c r="A1240" s="278">
        <v>70</v>
      </c>
      <c r="B1240" s="841"/>
      <c r="C1240" s="842" t="s">
        <v>2177</v>
      </c>
      <c r="D1240" s="843" t="s">
        <v>2178</v>
      </c>
      <c r="E1240" s="844" t="s">
        <v>106</v>
      </c>
      <c r="F1240" s="845">
        <v>659.8</v>
      </c>
      <c r="G1240" s="160"/>
      <c r="H1240" s="846">
        <f>ROUND(F1240*G1240,2)</f>
        <v>0</v>
      </c>
      <c r="I1240" s="847" t="s">
        <v>357</v>
      </c>
    </row>
    <row r="1241" spans="1:9" x14ac:dyDescent="0.2">
      <c r="A1241" s="417"/>
      <c r="B1241" s="418"/>
      <c r="C1241" s="419"/>
      <c r="D1241" s="567" t="s">
        <v>2179</v>
      </c>
      <c r="E1241" s="421"/>
      <c r="F1241" s="422">
        <v>659.8</v>
      </c>
      <c r="G1241" s="421"/>
      <c r="H1241" s="839"/>
      <c r="I1241" s="497"/>
    </row>
    <row r="1242" spans="1:9" ht="24.95" customHeight="1" x14ac:dyDescent="0.2">
      <c r="A1242" s="278">
        <v>71</v>
      </c>
      <c r="B1242" s="841"/>
      <c r="C1242" s="842" t="s">
        <v>506</v>
      </c>
      <c r="D1242" s="843" t="s">
        <v>2180</v>
      </c>
      <c r="E1242" s="844" t="s">
        <v>106</v>
      </c>
      <c r="F1242" s="845">
        <v>2089.8719999999998</v>
      </c>
      <c r="G1242" s="160"/>
      <c r="H1242" s="846">
        <f>ROUND(F1242*G1242,2)</f>
        <v>0</v>
      </c>
      <c r="I1242" s="847" t="s">
        <v>357</v>
      </c>
    </row>
    <row r="1243" spans="1:9" x14ac:dyDescent="0.2">
      <c r="A1243" s="417"/>
      <c r="B1243" s="418"/>
      <c r="C1243" s="419"/>
      <c r="D1243" s="567" t="s">
        <v>2181</v>
      </c>
      <c r="E1243" s="421"/>
      <c r="F1243" s="422">
        <v>1991.72</v>
      </c>
      <c r="G1243" s="421"/>
      <c r="H1243" s="839"/>
      <c r="I1243" s="497"/>
    </row>
    <row r="1244" spans="1:9" x14ac:dyDescent="0.2">
      <c r="A1244" s="417"/>
      <c r="B1244" s="418"/>
      <c r="C1244" s="419"/>
      <c r="D1244" s="567" t="s">
        <v>452</v>
      </c>
      <c r="E1244" s="421"/>
      <c r="F1244" s="422">
        <v>98.152000000000001</v>
      </c>
      <c r="G1244" s="421"/>
      <c r="H1244" s="839"/>
      <c r="I1244" s="497"/>
    </row>
    <row r="1245" spans="1:9" ht="24.95" customHeight="1" x14ac:dyDescent="0.2">
      <c r="A1245" s="278">
        <v>72</v>
      </c>
      <c r="B1245" s="841"/>
      <c r="C1245" s="842" t="s">
        <v>2182</v>
      </c>
      <c r="D1245" s="843" t="s">
        <v>2183</v>
      </c>
      <c r="E1245" s="844" t="s">
        <v>142</v>
      </c>
      <c r="F1245" s="845">
        <v>62.351100000000002</v>
      </c>
      <c r="G1245" s="160"/>
      <c r="H1245" s="846">
        <f>ROUND(F1245*G1245,2)</f>
        <v>0</v>
      </c>
      <c r="I1245" s="847" t="s">
        <v>357</v>
      </c>
    </row>
    <row r="1246" spans="1:9" x14ac:dyDescent="0.2">
      <c r="A1246" s="417"/>
      <c r="B1246" s="418"/>
      <c r="C1246" s="419"/>
      <c r="D1246" s="567" t="s">
        <v>131</v>
      </c>
      <c r="E1246" s="421"/>
      <c r="F1246" s="422"/>
      <c r="G1246" s="421"/>
      <c r="H1246" s="839"/>
      <c r="I1246" s="497"/>
    </row>
    <row r="1247" spans="1:9" x14ac:dyDescent="0.2">
      <c r="A1247" s="417"/>
      <c r="B1247" s="418"/>
      <c r="C1247" s="419"/>
      <c r="D1247" s="567" t="s">
        <v>1954</v>
      </c>
      <c r="E1247" s="421"/>
      <c r="F1247" s="422"/>
      <c r="G1247" s="421"/>
      <c r="H1247" s="839"/>
      <c r="I1247" s="497"/>
    </row>
    <row r="1248" spans="1:9" x14ac:dyDescent="0.2">
      <c r="A1248" s="417"/>
      <c r="B1248" s="418"/>
      <c r="C1248" s="419"/>
      <c r="D1248" s="567" t="s">
        <v>442</v>
      </c>
      <c r="E1248" s="421"/>
      <c r="F1248" s="422"/>
      <c r="G1248" s="421"/>
      <c r="H1248" s="839"/>
      <c r="I1248" s="497"/>
    </row>
    <row r="1249" spans="1:9" x14ac:dyDescent="0.2">
      <c r="A1249" s="417"/>
      <c r="B1249" s="418"/>
      <c r="C1249" s="419"/>
      <c r="D1249" s="567" t="s">
        <v>2044</v>
      </c>
      <c r="E1249" s="421"/>
      <c r="F1249" s="422">
        <v>25.45</v>
      </c>
      <c r="G1249" s="421"/>
      <c r="H1249" s="839"/>
      <c r="I1249" s="497"/>
    </row>
    <row r="1250" spans="1:9" x14ac:dyDescent="0.2">
      <c r="A1250" s="417"/>
      <c r="B1250" s="418"/>
      <c r="C1250" s="419"/>
      <c r="D1250" s="567" t="s">
        <v>2045</v>
      </c>
      <c r="E1250" s="421"/>
      <c r="F1250" s="422">
        <v>32.18</v>
      </c>
      <c r="G1250" s="421"/>
      <c r="H1250" s="839"/>
      <c r="I1250" s="497"/>
    </row>
    <row r="1251" spans="1:9" x14ac:dyDescent="0.2">
      <c r="A1251" s="417"/>
      <c r="B1251" s="418"/>
      <c r="C1251" s="419"/>
      <c r="D1251" s="567" t="s">
        <v>2046</v>
      </c>
      <c r="E1251" s="421"/>
      <c r="F1251" s="422">
        <v>37.61</v>
      </c>
      <c r="G1251" s="421"/>
      <c r="H1251" s="839"/>
      <c r="I1251" s="497"/>
    </row>
    <row r="1252" spans="1:9" x14ac:dyDescent="0.2">
      <c r="A1252" s="417"/>
      <c r="B1252" s="418"/>
      <c r="C1252" s="419"/>
      <c r="D1252" s="567" t="s">
        <v>2047</v>
      </c>
      <c r="E1252" s="421"/>
      <c r="F1252" s="422">
        <v>53.97</v>
      </c>
      <c r="G1252" s="421"/>
      <c r="H1252" s="839"/>
      <c r="I1252" s="497"/>
    </row>
    <row r="1253" spans="1:9" x14ac:dyDescent="0.2">
      <c r="A1253" s="417"/>
      <c r="B1253" s="418"/>
      <c r="C1253" s="419"/>
      <c r="D1253" s="567" t="s">
        <v>2048</v>
      </c>
      <c r="E1253" s="421"/>
      <c r="F1253" s="422">
        <v>9.89</v>
      </c>
      <c r="G1253" s="421"/>
      <c r="H1253" s="839"/>
      <c r="I1253" s="497"/>
    </row>
    <row r="1254" spans="1:9" x14ac:dyDescent="0.2">
      <c r="A1254" s="417"/>
      <c r="B1254" s="418"/>
      <c r="C1254" s="419"/>
      <c r="D1254" s="567" t="s">
        <v>2049</v>
      </c>
      <c r="E1254" s="421"/>
      <c r="F1254" s="422">
        <v>22.64</v>
      </c>
      <c r="G1254" s="421"/>
      <c r="H1254" s="839"/>
      <c r="I1254" s="497"/>
    </row>
    <row r="1255" spans="1:9" x14ac:dyDescent="0.2">
      <c r="A1255" s="417"/>
      <c r="B1255" s="418"/>
      <c r="C1255" s="419"/>
      <c r="D1255" s="567" t="s">
        <v>2184</v>
      </c>
      <c r="E1255" s="421"/>
      <c r="F1255" s="422">
        <v>3.1</v>
      </c>
      <c r="G1255" s="421"/>
      <c r="H1255" s="839"/>
      <c r="I1255" s="497"/>
    </row>
    <row r="1256" spans="1:9" x14ac:dyDescent="0.2">
      <c r="A1256" s="417"/>
      <c r="B1256" s="418"/>
      <c r="C1256" s="419"/>
      <c r="D1256" s="567" t="s">
        <v>447</v>
      </c>
      <c r="E1256" s="421"/>
      <c r="F1256" s="422">
        <v>184.84</v>
      </c>
      <c r="G1256" s="421"/>
      <c r="H1256" s="839"/>
      <c r="I1256" s="497"/>
    </row>
    <row r="1257" spans="1:9" x14ac:dyDescent="0.2">
      <c r="A1257" s="417"/>
      <c r="B1257" s="418"/>
      <c r="C1257" s="419"/>
      <c r="D1257" s="567" t="s">
        <v>448</v>
      </c>
      <c r="E1257" s="421"/>
      <c r="F1257" s="422"/>
      <c r="G1257" s="421"/>
      <c r="H1257" s="839"/>
      <c r="I1257" s="497"/>
    </row>
    <row r="1258" spans="1:9" x14ac:dyDescent="0.2">
      <c r="A1258" s="417"/>
      <c r="B1258" s="418"/>
      <c r="C1258" s="419"/>
      <c r="D1258" s="567" t="s">
        <v>2185</v>
      </c>
      <c r="E1258" s="421"/>
      <c r="F1258" s="422">
        <v>16.6356</v>
      </c>
      <c r="G1258" s="421"/>
      <c r="H1258" s="839"/>
      <c r="I1258" s="497"/>
    </row>
    <row r="1259" spans="1:9" x14ac:dyDescent="0.2">
      <c r="A1259" s="417"/>
      <c r="B1259" s="418"/>
      <c r="C1259" s="419"/>
      <c r="D1259" s="567" t="s">
        <v>1961</v>
      </c>
      <c r="E1259" s="421"/>
      <c r="F1259" s="422"/>
      <c r="G1259" s="421"/>
      <c r="H1259" s="839"/>
      <c r="I1259" s="497"/>
    </row>
    <row r="1260" spans="1:9" x14ac:dyDescent="0.2">
      <c r="A1260" s="417"/>
      <c r="B1260" s="418"/>
      <c r="C1260" s="419"/>
      <c r="D1260" s="567" t="s">
        <v>442</v>
      </c>
      <c r="E1260" s="421"/>
      <c r="F1260" s="422"/>
      <c r="G1260" s="421"/>
      <c r="H1260" s="839"/>
      <c r="I1260" s="497"/>
    </row>
    <row r="1261" spans="1:9" x14ac:dyDescent="0.2">
      <c r="A1261" s="417"/>
      <c r="B1261" s="418"/>
      <c r="C1261" s="419"/>
      <c r="D1261" s="567" t="s">
        <v>2186</v>
      </c>
      <c r="E1261" s="421"/>
      <c r="F1261" s="422">
        <v>2.92</v>
      </c>
      <c r="G1261" s="421"/>
      <c r="H1261" s="839"/>
      <c r="I1261" s="497"/>
    </row>
    <row r="1262" spans="1:9" x14ac:dyDescent="0.2">
      <c r="A1262" s="417"/>
      <c r="B1262" s="418"/>
      <c r="C1262" s="419"/>
      <c r="D1262" s="567" t="s">
        <v>2187</v>
      </c>
      <c r="E1262" s="421"/>
      <c r="F1262" s="422">
        <v>2.95</v>
      </c>
      <c r="G1262" s="421"/>
      <c r="H1262" s="839"/>
      <c r="I1262" s="497"/>
    </row>
    <row r="1263" spans="1:9" x14ac:dyDescent="0.2">
      <c r="A1263" s="417"/>
      <c r="B1263" s="418"/>
      <c r="C1263" s="419"/>
      <c r="D1263" s="567" t="s">
        <v>2188</v>
      </c>
      <c r="E1263" s="421"/>
      <c r="F1263" s="422">
        <v>2.94</v>
      </c>
      <c r="G1263" s="421"/>
      <c r="H1263" s="839"/>
      <c r="I1263" s="497"/>
    </row>
    <row r="1264" spans="1:9" x14ac:dyDescent="0.2">
      <c r="A1264" s="417"/>
      <c r="B1264" s="418"/>
      <c r="C1264" s="419"/>
      <c r="D1264" s="567" t="s">
        <v>2189</v>
      </c>
      <c r="E1264" s="421"/>
      <c r="F1264" s="422">
        <v>2.95</v>
      </c>
      <c r="G1264" s="421"/>
      <c r="H1264" s="839"/>
      <c r="I1264" s="497"/>
    </row>
    <row r="1265" spans="1:9" x14ac:dyDescent="0.2">
      <c r="A1265" s="417"/>
      <c r="B1265" s="418"/>
      <c r="C1265" s="419"/>
      <c r="D1265" s="567" t="s">
        <v>447</v>
      </c>
      <c r="E1265" s="421"/>
      <c r="F1265" s="422">
        <v>11.76</v>
      </c>
      <c r="G1265" s="421"/>
      <c r="H1265" s="839"/>
      <c r="I1265" s="497"/>
    </row>
    <row r="1266" spans="1:9" x14ac:dyDescent="0.2">
      <c r="A1266" s="417"/>
      <c r="B1266" s="418"/>
      <c r="C1266" s="419"/>
      <c r="D1266" s="567" t="s">
        <v>448</v>
      </c>
      <c r="E1266" s="421"/>
      <c r="F1266" s="422"/>
      <c r="G1266" s="421"/>
      <c r="H1266" s="839"/>
      <c r="I1266" s="497"/>
    </row>
    <row r="1267" spans="1:9" x14ac:dyDescent="0.2">
      <c r="A1267" s="417"/>
      <c r="B1267" s="418"/>
      <c r="C1267" s="419"/>
      <c r="D1267" s="567" t="s">
        <v>2190</v>
      </c>
      <c r="E1267" s="421"/>
      <c r="F1267" s="422">
        <v>1.0584</v>
      </c>
      <c r="G1267" s="421"/>
      <c r="H1267" s="839"/>
      <c r="I1267" s="497"/>
    </row>
    <row r="1268" spans="1:9" x14ac:dyDescent="0.2">
      <c r="A1268" s="417"/>
      <c r="B1268" s="418"/>
      <c r="C1268" s="419"/>
      <c r="D1268" s="567" t="s">
        <v>1966</v>
      </c>
      <c r="E1268" s="421"/>
      <c r="F1268" s="422"/>
      <c r="G1268" s="421"/>
      <c r="H1268" s="839"/>
      <c r="I1268" s="497"/>
    </row>
    <row r="1269" spans="1:9" x14ac:dyDescent="0.2">
      <c r="A1269" s="417"/>
      <c r="B1269" s="418"/>
      <c r="C1269" s="419"/>
      <c r="D1269" s="567" t="s">
        <v>442</v>
      </c>
      <c r="E1269" s="421"/>
      <c r="F1269" s="422"/>
      <c r="G1269" s="421"/>
      <c r="H1269" s="839"/>
      <c r="I1269" s="497"/>
    </row>
    <row r="1270" spans="1:9" x14ac:dyDescent="0.2">
      <c r="A1270" s="417"/>
      <c r="B1270" s="418"/>
      <c r="C1270" s="419"/>
      <c r="D1270" s="567" t="s">
        <v>2038</v>
      </c>
      <c r="E1270" s="421"/>
      <c r="F1270" s="422">
        <v>119.2</v>
      </c>
      <c r="G1270" s="421"/>
      <c r="H1270" s="839"/>
      <c r="I1270" s="497"/>
    </row>
    <row r="1271" spans="1:9" x14ac:dyDescent="0.2">
      <c r="A1271" s="417"/>
      <c r="B1271" s="418"/>
      <c r="C1271" s="419"/>
      <c r="D1271" s="567" t="s">
        <v>2039</v>
      </c>
      <c r="E1271" s="421"/>
      <c r="F1271" s="422">
        <v>45.5</v>
      </c>
      <c r="G1271" s="421"/>
      <c r="H1271" s="839"/>
      <c r="I1271" s="497"/>
    </row>
    <row r="1272" spans="1:9" x14ac:dyDescent="0.2">
      <c r="A1272" s="417"/>
      <c r="B1272" s="418"/>
      <c r="C1272" s="419"/>
      <c r="D1272" s="567" t="s">
        <v>2040</v>
      </c>
      <c r="E1272" s="421"/>
      <c r="F1272" s="422">
        <v>119.2</v>
      </c>
      <c r="G1272" s="421"/>
      <c r="H1272" s="839"/>
      <c r="I1272" s="497"/>
    </row>
    <row r="1273" spans="1:9" x14ac:dyDescent="0.2">
      <c r="A1273" s="417"/>
      <c r="B1273" s="418"/>
      <c r="C1273" s="419"/>
      <c r="D1273" s="567" t="s">
        <v>2041</v>
      </c>
      <c r="E1273" s="421"/>
      <c r="F1273" s="422">
        <v>62.43</v>
      </c>
      <c r="G1273" s="421"/>
      <c r="H1273" s="839"/>
      <c r="I1273" s="497"/>
    </row>
    <row r="1274" spans="1:9" x14ac:dyDescent="0.2">
      <c r="A1274" s="417"/>
      <c r="B1274" s="418"/>
      <c r="C1274" s="419"/>
      <c r="D1274" s="567" t="s">
        <v>2191</v>
      </c>
      <c r="E1274" s="421"/>
      <c r="F1274" s="422">
        <v>81.38</v>
      </c>
      <c r="G1274" s="421"/>
      <c r="H1274" s="839"/>
      <c r="I1274" s="497"/>
    </row>
    <row r="1275" spans="1:9" x14ac:dyDescent="0.2">
      <c r="A1275" s="417"/>
      <c r="B1275" s="418"/>
      <c r="C1275" s="419"/>
      <c r="D1275" s="567" t="s">
        <v>2043</v>
      </c>
      <c r="E1275" s="421"/>
      <c r="F1275" s="422">
        <v>35.49</v>
      </c>
      <c r="G1275" s="421"/>
      <c r="H1275" s="839"/>
      <c r="I1275" s="497"/>
    </row>
    <row r="1276" spans="1:9" x14ac:dyDescent="0.2">
      <c r="A1276" s="417"/>
      <c r="B1276" s="418"/>
      <c r="C1276" s="419"/>
      <c r="D1276" s="567" t="s">
        <v>447</v>
      </c>
      <c r="E1276" s="421"/>
      <c r="F1276" s="422">
        <v>463.2</v>
      </c>
      <c r="G1276" s="421"/>
      <c r="H1276" s="839"/>
      <c r="I1276" s="497"/>
    </row>
    <row r="1277" spans="1:9" x14ac:dyDescent="0.2">
      <c r="A1277" s="417"/>
      <c r="B1277" s="418"/>
      <c r="C1277" s="419"/>
      <c r="D1277" s="567" t="s">
        <v>448</v>
      </c>
      <c r="E1277" s="421"/>
      <c r="F1277" s="422"/>
      <c r="G1277" s="421"/>
      <c r="H1277" s="839"/>
      <c r="I1277" s="497"/>
    </row>
    <row r="1278" spans="1:9" x14ac:dyDescent="0.2">
      <c r="A1278" s="417"/>
      <c r="B1278" s="418"/>
      <c r="C1278" s="419"/>
      <c r="D1278" s="567" t="s">
        <v>2192</v>
      </c>
      <c r="E1278" s="421"/>
      <c r="F1278" s="422">
        <v>41.688000000000002</v>
      </c>
      <c r="G1278" s="421"/>
      <c r="H1278" s="839"/>
      <c r="I1278" s="497"/>
    </row>
    <row r="1279" spans="1:9" x14ac:dyDescent="0.2">
      <c r="A1279" s="417"/>
      <c r="B1279" s="418"/>
      <c r="C1279" s="419"/>
      <c r="D1279" s="567" t="s">
        <v>452</v>
      </c>
      <c r="E1279" s="421"/>
      <c r="F1279" s="422">
        <v>2.9691000000000001</v>
      </c>
      <c r="G1279" s="421"/>
      <c r="H1279" s="839"/>
      <c r="I1279" s="497"/>
    </row>
    <row r="1280" spans="1:9" ht="24.95" customHeight="1" x14ac:dyDescent="0.2">
      <c r="A1280" s="278">
        <v>73</v>
      </c>
      <c r="B1280" s="841"/>
      <c r="C1280" s="842" t="s">
        <v>509</v>
      </c>
      <c r="D1280" s="843" t="s">
        <v>510</v>
      </c>
      <c r="E1280" s="844" t="s">
        <v>100</v>
      </c>
      <c r="F1280" s="845">
        <v>1.58629</v>
      </c>
      <c r="G1280" s="160"/>
      <c r="H1280" s="846">
        <f>ROUND(F1280*G1280,2)</f>
        <v>0</v>
      </c>
      <c r="I1280" s="847" t="s">
        <v>357</v>
      </c>
    </row>
    <row r="1281" spans="1:9" x14ac:dyDescent="0.2">
      <c r="A1281" s="417"/>
      <c r="B1281" s="418"/>
      <c r="C1281" s="419"/>
      <c r="D1281" s="567" t="s">
        <v>511</v>
      </c>
      <c r="E1281" s="421"/>
      <c r="F1281" s="422"/>
      <c r="G1281" s="421"/>
      <c r="H1281" s="839"/>
      <c r="I1281" s="497"/>
    </row>
    <row r="1282" spans="1:9" x14ac:dyDescent="0.2">
      <c r="A1282" s="417"/>
      <c r="B1282" s="418"/>
      <c r="C1282" s="419"/>
      <c r="D1282" s="567" t="s">
        <v>178</v>
      </c>
      <c r="E1282" s="421"/>
      <c r="F1282" s="422"/>
      <c r="G1282" s="421"/>
      <c r="H1282" s="839"/>
      <c r="I1282" s="497"/>
    </row>
    <row r="1283" spans="1:9" x14ac:dyDescent="0.2">
      <c r="A1283" s="417"/>
      <c r="B1283" s="418"/>
      <c r="C1283" s="419"/>
      <c r="D1283" s="567" t="s">
        <v>2193</v>
      </c>
      <c r="E1283" s="421"/>
      <c r="F1283" s="422"/>
      <c r="G1283" s="421"/>
      <c r="H1283" s="839"/>
      <c r="I1283" s="497"/>
    </row>
    <row r="1284" spans="1:9" x14ac:dyDescent="0.2">
      <c r="A1284" s="417"/>
      <c r="B1284" s="418"/>
      <c r="C1284" s="419"/>
      <c r="D1284" s="567" t="s">
        <v>2194</v>
      </c>
      <c r="E1284" s="421"/>
      <c r="F1284" s="422">
        <v>1.58629</v>
      </c>
      <c r="G1284" s="421"/>
      <c r="H1284" s="839"/>
      <c r="I1284" s="497"/>
    </row>
    <row r="1285" spans="1:9" s="46" customFormat="1" ht="24.95" customHeight="1" x14ac:dyDescent="0.25">
      <c r="A1285" s="824"/>
      <c r="B1285" s="825" t="s">
        <v>89</v>
      </c>
      <c r="C1285" s="826" t="s">
        <v>344</v>
      </c>
      <c r="D1285" s="826" t="s">
        <v>345</v>
      </c>
      <c r="E1285" s="827"/>
      <c r="F1285" s="828"/>
      <c r="G1285" s="828"/>
      <c r="H1285" s="829">
        <f>SUM(H1286:H1324)</f>
        <v>0</v>
      </c>
      <c r="I1285" s="830"/>
    </row>
    <row r="1286" spans="1:9" ht="24.95" customHeight="1" x14ac:dyDescent="0.2">
      <c r="A1286" s="278">
        <v>74</v>
      </c>
      <c r="B1286" s="841"/>
      <c r="C1286" s="842" t="s">
        <v>512</v>
      </c>
      <c r="D1286" s="843" t="s">
        <v>513</v>
      </c>
      <c r="E1286" s="844" t="s">
        <v>106</v>
      </c>
      <c r="F1286" s="845">
        <v>1408.682</v>
      </c>
      <c r="G1286" s="160"/>
      <c r="H1286" s="846">
        <f>ROUND(F1286*G1286,2)</f>
        <v>0</v>
      </c>
      <c r="I1286" s="847" t="s">
        <v>357</v>
      </c>
    </row>
    <row r="1287" spans="1:9" x14ac:dyDescent="0.2">
      <c r="A1287" s="417"/>
      <c r="B1287" s="418"/>
      <c r="C1287" s="419"/>
      <c r="D1287" s="567" t="s">
        <v>1723</v>
      </c>
      <c r="E1287" s="421"/>
      <c r="F1287" s="422"/>
      <c r="G1287" s="421"/>
      <c r="H1287" s="839"/>
      <c r="I1287" s="497"/>
    </row>
    <row r="1288" spans="1:9" x14ac:dyDescent="0.2">
      <c r="A1288" s="417"/>
      <c r="B1288" s="418"/>
      <c r="C1288" s="419"/>
      <c r="D1288" s="567" t="s">
        <v>456</v>
      </c>
      <c r="E1288" s="421"/>
      <c r="F1288" s="422"/>
      <c r="G1288" s="421"/>
      <c r="H1288" s="839"/>
      <c r="I1288" s="497"/>
    </row>
    <row r="1289" spans="1:9" x14ac:dyDescent="0.2">
      <c r="A1289" s="417"/>
      <c r="B1289" s="418"/>
      <c r="C1289" s="419"/>
      <c r="D1289" s="567" t="s">
        <v>1977</v>
      </c>
      <c r="E1289" s="421"/>
      <c r="F1289" s="422">
        <v>96.4</v>
      </c>
      <c r="G1289" s="421"/>
      <c r="H1289" s="839"/>
      <c r="I1289" s="497"/>
    </row>
    <row r="1290" spans="1:9" x14ac:dyDescent="0.2">
      <c r="A1290" s="417"/>
      <c r="B1290" s="418"/>
      <c r="C1290" s="419"/>
      <c r="D1290" s="567" t="s">
        <v>1978</v>
      </c>
      <c r="E1290" s="421"/>
      <c r="F1290" s="422">
        <v>65.06</v>
      </c>
      <c r="G1290" s="421"/>
      <c r="H1290" s="839"/>
      <c r="I1290" s="497"/>
    </row>
    <row r="1291" spans="1:9" x14ac:dyDescent="0.2">
      <c r="A1291" s="417"/>
      <c r="B1291" s="418"/>
      <c r="C1291" s="419"/>
      <c r="D1291" s="567" t="s">
        <v>1663</v>
      </c>
      <c r="E1291" s="421"/>
      <c r="F1291" s="422">
        <v>69.900000000000006</v>
      </c>
      <c r="G1291" s="421"/>
      <c r="H1291" s="839"/>
      <c r="I1291" s="497"/>
    </row>
    <row r="1292" spans="1:9" x14ac:dyDescent="0.2">
      <c r="A1292" s="417"/>
      <c r="B1292" s="418"/>
      <c r="C1292" s="419"/>
      <c r="D1292" s="567" t="s">
        <v>1664</v>
      </c>
      <c r="E1292" s="421"/>
      <c r="F1292" s="422">
        <v>27.64</v>
      </c>
      <c r="G1292" s="421"/>
      <c r="H1292" s="839"/>
      <c r="I1292" s="497"/>
    </row>
    <row r="1293" spans="1:9" x14ac:dyDescent="0.2">
      <c r="A1293" s="417"/>
      <c r="B1293" s="418"/>
      <c r="C1293" s="419"/>
      <c r="D1293" s="567" t="s">
        <v>1665</v>
      </c>
      <c r="E1293" s="421"/>
      <c r="F1293" s="422">
        <v>45.85</v>
      </c>
      <c r="G1293" s="421"/>
      <c r="H1293" s="839"/>
      <c r="I1293" s="497"/>
    </row>
    <row r="1294" spans="1:9" x14ac:dyDescent="0.2">
      <c r="A1294" s="417"/>
      <c r="B1294" s="418"/>
      <c r="C1294" s="419"/>
      <c r="D1294" s="567" t="s">
        <v>1728</v>
      </c>
      <c r="E1294" s="421"/>
      <c r="F1294" s="422"/>
      <c r="G1294" s="421"/>
      <c r="H1294" s="839"/>
      <c r="I1294" s="497"/>
    </row>
    <row r="1295" spans="1:9" x14ac:dyDescent="0.2">
      <c r="A1295" s="417"/>
      <c r="B1295" s="418"/>
      <c r="C1295" s="419"/>
      <c r="D1295" s="567" t="s">
        <v>456</v>
      </c>
      <c r="E1295" s="421"/>
      <c r="F1295" s="422"/>
      <c r="G1295" s="421"/>
      <c r="H1295" s="839"/>
      <c r="I1295" s="497"/>
    </row>
    <row r="1296" spans="1:9" x14ac:dyDescent="0.2">
      <c r="A1296" s="417"/>
      <c r="B1296" s="418"/>
      <c r="C1296" s="419"/>
      <c r="D1296" s="567" t="s">
        <v>1666</v>
      </c>
      <c r="E1296" s="421"/>
      <c r="F1296" s="422">
        <v>59.5</v>
      </c>
      <c r="G1296" s="421"/>
      <c r="H1296" s="839"/>
      <c r="I1296" s="497"/>
    </row>
    <row r="1297" spans="1:9" x14ac:dyDescent="0.2">
      <c r="A1297" s="417"/>
      <c r="B1297" s="418"/>
      <c r="C1297" s="419"/>
      <c r="D1297" s="567" t="s">
        <v>1730</v>
      </c>
      <c r="E1297" s="421"/>
      <c r="F1297" s="422"/>
      <c r="G1297" s="421"/>
      <c r="H1297" s="839"/>
      <c r="I1297" s="497"/>
    </row>
    <row r="1298" spans="1:9" x14ac:dyDescent="0.2">
      <c r="A1298" s="417"/>
      <c r="B1298" s="418"/>
      <c r="C1298" s="419"/>
      <c r="D1298" s="567" t="s">
        <v>456</v>
      </c>
      <c r="E1298" s="421"/>
      <c r="F1298" s="422"/>
      <c r="G1298" s="421"/>
      <c r="H1298" s="839"/>
      <c r="I1298" s="497"/>
    </row>
    <row r="1299" spans="1:9" x14ac:dyDescent="0.2">
      <c r="A1299" s="417"/>
      <c r="B1299" s="418"/>
      <c r="C1299" s="419"/>
      <c r="D1299" s="567" t="s">
        <v>1667</v>
      </c>
      <c r="E1299" s="421"/>
      <c r="F1299" s="422">
        <v>55.79</v>
      </c>
      <c r="G1299" s="421"/>
      <c r="H1299" s="839"/>
      <c r="I1299" s="497"/>
    </row>
    <row r="1300" spans="1:9" x14ac:dyDescent="0.2">
      <c r="A1300" s="417"/>
      <c r="B1300" s="418"/>
      <c r="C1300" s="419"/>
      <c r="D1300" s="567" t="s">
        <v>1668</v>
      </c>
      <c r="E1300" s="421"/>
      <c r="F1300" s="422">
        <v>51.54</v>
      </c>
      <c r="G1300" s="421"/>
      <c r="H1300" s="839"/>
      <c r="I1300" s="497"/>
    </row>
    <row r="1301" spans="1:9" x14ac:dyDescent="0.2">
      <c r="A1301" s="417"/>
      <c r="B1301" s="418"/>
      <c r="C1301" s="419"/>
      <c r="D1301" s="567" t="s">
        <v>1669</v>
      </c>
      <c r="E1301" s="421"/>
      <c r="F1301" s="422">
        <v>27.95</v>
      </c>
      <c r="G1301" s="421"/>
      <c r="H1301" s="839"/>
      <c r="I1301" s="497"/>
    </row>
    <row r="1302" spans="1:9" x14ac:dyDescent="0.2">
      <c r="A1302" s="417"/>
      <c r="B1302" s="418"/>
      <c r="C1302" s="419"/>
      <c r="D1302" s="567" t="s">
        <v>1670</v>
      </c>
      <c r="E1302" s="421"/>
      <c r="F1302" s="422">
        <v>21.86</v>
      </c>
      <c r="G1302" s="421"/>
      <c r="H1302" s="839"/>
      <c r="I1302" s="497"/>
    </row>
    <row r="1303" spans="1:9" x14ac:dyDescent="0.2">
      <c r="A1303" s="417"/>
      <c r="B1303" s="418"/>
      <c r="C1303" s="419"/>
      <c r="D1303" s="567" t="s">
        <v>1979</v>
      </c>
      <c r="E1303" s="421"/>
      <c r="F1303" s="422">
        <v>159.63</v>
      </c>
      <c r="G1303" s="421"/>
      <c r="H1303" s="839"/>
      <c r="I1303" s="497"/>
    </row>
    <row r="1304" spans="1:9" x14ac:dyDescent="0.2">
      <c r="A1304" s="417"/>
      <c r="B1304" s="418"/>
      <c r="C1304" s="419"/>
      <c r="D1304" s="567" t="s">
        <v>1672</v>
      </c>
      <c r="E1304" s="421"/>
      <c r="F1304" s="422">
        <v>77.349999999999994</v>
      </c>
      <c r="G1304" s="421"/>
      <c r="H1304" s="839"/>
      <c r="I1304" s="497"/>
    </row>
    <row r="1305" spans="1:9" x14ac:dyDescent="0.2">
      <c r="A1305" s="417"/>
      <c r="B1305" s="418"/>
      <c r="C1305" s="419"/>
      <c r="D1305" s="567" t="s">
        <v>1673</v>
      </c>
      <c r="E1305" s="421"/>
      <c r="F1305" s="422">
        <v>33.49</v>
      </c>
      <c r="G1305" s="421"/>
      <c r="H1305" s="839"/>
      <c r="I1305" s="497"/>
    </row>
    <row r="1306" spans="1:9" x14ac:dyDescent="0.2">
      <c r="A1306" s="417"/>
      <c r="B1306" s="418"/>
      <c r="C1306" s="419"/>
      <c r="D1306" s="567" t="s">
        <v>1674</v>
      </c>
      <c r="E1306" s="421"/>
      <c r="F1306" s="422">
        <v>45.47</v>
      </c>
      <c r="G1306" s="421"/>
      <c r="H1306" s="839"/>
      <c r="I1306" s="497"/>
    </row>
    <row r="1307" spans="1:9" x14ac:dyDescent="0.2">
      <c r="A1307" s="417"/>
      <c r="B1307" s="418"/>
      <c r="C1307" s="419"/>
      <c r="D1307" s="567" t="s">
        <v>1736</v>
      </c>
      <c r="E1307" s="421"/>
      <c r="F1307" s="422"/>
      <c r="G1307" s="421"/>
      <c r="H1307" s="839"/>
      <c r="I1307" s="497"/>
    </row>
    <row r="1308" spans="1:9" x14ac:dyDescent="0.2">
      <c r="A1308" s="417"/>
      <c r="B1308" s="418"/>
      <c r="C1308" s="419"/>
      <c r="D1308" s="567" t="s">
        <v>2060</v>
      </c>
      <c r="E1308" s="421"/>
      <c r="F1308" s="422"/>
      <c r="G1308" s="421"/>
      <c r="H1308" s="839"/>
      <c r="I1308" s="497"/>
    </row>
    <row r="1309" spans="1:9" x14ac:dyDescent="0.2">
      <c r="A1309" s="417"/>
      <c r="B1309" s="418"/>
      <c r="C1309" s="419"/>
      <c r="D1309" s="567" t="s">
        <v>2195</v>
      </c>
      <c r="E1309" s="421"/>
      <c r="F1309" s="422">
        <v>10.632</v>
      </c>
      <c r="G1309" s="421"/>
      <c r="H1309" s="839"/>
      <c r="I1309" s="497"/>
    </row>
    <row r="1310" spans="1:9" x14ac:dyDescent="0.2">
      <c r="A1310" s="417"/>
      <c r="B1310" s="418"/>
      <c r="C1310" s="419"/>
      <c r="D1310" s="567" t="s">
        <v>460</v>
      </c>
      <c r="E1310" s="421"/>
      <c r="F1310" s="422"/>
      <c r="G1310" s="421"/>
      <c r="H1310" s="839"/>
      <c r="I1310" s="497"/>
    </row>
    <row r="1311" spans="1:9" x14ac:dyDescent="0.2">
      <c r="A1311" s="417"/>
      <c r="B1311" s="418"/>
      <c r="C1311" s="419"/>
      <c r="D1311" s="567" t="s">
        <v>456</v>
      </c>
      <c r="E1311" s="421"/>
      <c r="F1311" s="422"/>
      <c r="G1311" s="421"/>
      <c r="H1311" s="839"/>
      <c r="I1311" s="497"/>
    </row>
    <row r="1312" spans="1:9" x14ac:dyDescent="0.2">
      <c r="A1312" s="417"/>
      <c r="B1312" s="418"/>
      <c r="C1312" s="419"/>
      <c r="D1312" s="567" t="s">
        <v>1685</v>
      </c>
      <c r="E1312" s="421"/>
      <c r="F1312" s="422">
        <v>42.13</v>
      </c>
      <c r="G1312" s="421"/>
      <c r="H1312" s="839"/>
      <c r="I1312" s="497"/>
    </row>
    <row r="1313" spans="1:9" x14ac:dyDescent="0.2">
      <c r="A1313" s="417"/>
      <c r="B1313" s="418"/>
      <c r="C1313" s="419"/>
      <c r="D1313" s="567" t="s">
        <v>1686</v>
      </c>
      <c r="E1313" s="421"/>
      <c r="F1313" s="422">
        <v>39.1</v>
      </c>
      <c r="G1313" s="421"/>
      <c r="H1313" s="839"/>
      <c r="I1313" s="497"/>
    </row>
    <row r="1314" spans="1:9" x14ac:dyDescent="0.2">
      <c r="A1314" s="417"/>
      <c r="B1314" s="418"/>
      <c r="C1314" s="419"/>
      <c r="D1314" s="567" t="s">
        <v>1687</v>
      </c>
      <c r="E1314" s="421"/>
      <c r="F1314" s="422">
        <v>43.61</v>
      </c>
      <c r="G1314" s="421"/>
      <c r="H1314" s="839"/>
      <c r="I1314" s="497"/>
    </row>
    <row r="1315" spans="1:9" x14ac:dyDescent="0.2">
      <c r="A1315" s="417"/>
      <c r="B1315" s="418"/>
      <c r="C1315" s="419"/>
      <c r="D1315" s="567" t="s">
        <v>1688</v>
      </c>
      <c r="E1315" s="421"/>
      <c r="F1315" s="422">
        <v>49.07</v>
      </c>
      <c r="G1315" s="421"/>
      <c r="H1315" s="839"/>
      <c r="I1315" s="497"/>
    </row>
    <row r="1316" spans="1:9" x14ac:dyDescent="0.2">
      <c r="A1316" s="417"/>
      <c r="B1316" s="418"/>
      <c r="C1316" s="419"/>
      <c r="D1316" s="567" t="s">
        <v>1689</v>
      </c>
      <c r="E1316" s="421"/>
      <c r="F1316" s="422">
        <v>43.76</v>
      </c>
      <c r="G1316" s="421"/>
      <c r="H1316" s="839"/>
      <c r="I1316" s="497"/>
    </row>
    <row r="1317" spans="1:9" x14ac:dyDescent="0.2">
      <c r="A1317" s="417"/>
      <c r="B1317" s="418"/>
      <c r="C1317" s="419"/>
      <c r="D1317" s="567" t="s">
        <v>1690</v>
      </c>
      <c r="E1317" s="421"/>
      <c r="F1317" s="422">
        <v>39.4</v>
      </c>
      <c r="G1317" s="421"/>
      <c r="H1317" s="839"/>
      <c r="I1317" s="497"/>
    </row>
    <row r="1318" spans="1:9" x14ac:dyDescent="0.2">
      <c r="A1318" s="417"/>
      <c r="B1318" s="418"/>
      <c r="C1318" s="419"/>
      <c r="D1318" s="567" t="s">
        <v>1982</v>
      </c>
      <c r="E1318" s="421"/>
      <c r="F1318" s="422">
        <v>97.47</v>
      </c>
      <c r="G1318" s="421"/>
      <c r="H1318" s="839"/>
      <c r="I1318" s="497"/>
    </row>
    <row r="1319" spans="1:9" x14ac:dyDescent="0.2">
      <c r="A1319" s="417"/>
      <c r="B1319" s="418"/>
      <c r="C1319" s="419"/>
      <c r="D1319" s="567" t="s">
        <v>1691</v>
      </c>
      <c r="E1319" s="421"/>
      <c r="F1319" s="422">
        <v>64.430000000000007</v>
      </c>
      <c r="G1319" s="421"/>
      <c r="H1319" s="839"/>
      <c r="I1319" s="497"/>
    </row>
    <row r="1320" spans="1:9" x14ac:dyDescent="0.2">
      <c r="A1320" s="417"/>
      <c r="B1320" s="418"/>
      <c r="C1320" s="419"/>
      <c r="D1320" s="567" t="s">
        <v>1692</v>
      </c>
      <c r="E1320" s="421"/>
      <c r="F1320" s="422">
        <v>36.380000000000003</v>
      </c>
      <c r="G1320" s="421"/>
      <c r="H1320" s="839"/>
      <c r="I1320" s="497"/>
    </row>
    <row r="1321" spans="1:9" x14ac:dyDescent="0.2">
      <c r="A1321" s="417"/>
      <c r="B1321" s="418"/>
      <c r="C1321" s="419"/>
      <c r="D1321" s="567" t="s">
        <v>1693</v>
      </c>
      <c r="E1321" s="421"/>
      <c r="F1321" s="422">
        <v>59.93</v>
      </c>
      <c r="G1321" s="421"/>
      <c r="H1321" s="839"/>
      <c r="I1321" s="497"/>
    </row>
    <row r="1322" spans="1:9" x14ac:dyDescent="0.2">
      <c r="A1322" s="417"/>
      <c r="B1322" s="418"/>
      <c r="C1322" s="419"/>
      <c r="D1322" s="567" t="s">
        <v>1694</v>
      </c>
      <c r="E1322" s="421"/>
      <c r="F1322" s="422">
        <v>45.34</v>
      </c>
      <c r="G1322" s="421"/>
      <c r="H1322" s="839"/>
      <c r="I1322" s="497"/>
    </row>
    <row r="1323" spans="1:9" ht="24.95" customHeight="1" x14ac:dyDescent="0.2">
      <c r="A1323" s="278">
        <v>75</v>
      </c>
      <c r="B1323" s="841"/>
      <c r="C1323" s="842" t="s">
        <v>521</v>
      </c>
      <c r="D1323" s="843" t="s">
        <v>522</v>
      </c>
      <c r="E1323" s="844" t="s">
        <v>106</v>
      </c>
      <c r="F1323" s="845">
        <v>1408.682</v>
      </c>
      <c r="G1323" s="160"/>
      <c r="H1323" s="846">
        <f>ROUND(F1323*G1323,2)</f>
        <v>0</v>
      </c>
      <c r="I1323" s="847" t="s">
        <v>119</v>
      </c>
    </row>
    <row r="1324" spans="1:9" x14ac:dyDescent="0.2">
      <c r="A1324" s="417"/>
      <c r="B1324" s="418"/>
      <c r="C1324" s="419"/>
      <c r="D1324" s="567" t="s">
        <v>2196</v>
      </c>
      <c r="E1324" s="421"/>
      <c r="F1324" s="422">
        <v>1408.682</v>
      </c>
      <c r="G1324" s="421"/>
      <c r="H1324" s="839"/>
      <c r="I1324" s="497"/>
    </row>
    <row r="1325" spans="1:9" s="46" customFormat="1" ht="24.95" customHeight="1" x14ac:dyDescent="0.25">
      <c r="A1325" s="824"/>
      <c r="B1325" s="825" t="s">
        <v>89</v>
      </c>
      <c r="C1325" s="826" t="s">
        <v>346</v>
      </c>
      <c r="D1325" s="826" t="s">
        <v>347</v>
      </c>
      <c r="E1325" s="827"/>
      <c r="F1325" s="828"/>
      <c r="G1325" s="828"/>
      <c r="H1325" s="829">
        <f>SUM(H1326:H1464)</f>
        <v>0</v>
      </c>
      <c r="I1325" s="830"/>
    </row>
    <row r="1326" spans="1:9" ht="24.95" customHeight="1" x14ac:dyDescent="0.2">
      <c r="A1326" s="278">
        <v>76</v>
      </c>
      <c r="B1326" s="841"/>
      <c r="C1326" s="842" t="s">
        <v>2197</v>
      </c>
      <c r="D1326" s="843" t="s">
        <v>2198</v>
      </c>
      <c r="E1326" s="844" t="s">
        <v>106</v>
      </c>
      <c r="F1326" s="845">
        <v>717.10666000000003</v>
      </c>
      <c r="G1326" s="160"/>
      <c r="H1326" s="846">
        <f>ROUND(F1326*G1326,2)</f>
        <v>0</v>
      </c>
      <c r="I1326" s="847" t="s">
        <v>357</v>
      </c>
    </row>
    <row r="1327" spans="1:9" x14ac:dyDescent="0.2">
      <c r="A1327" s="417"/>
      <c r="B1327" s="418"/>
      <c r="C1327" s="419"/>
      <c r="D1327" s="567" t="s">
        <v>121</v>
      </c>
      <c r="E1327" s="421"/>
      <c r="F1327" s="422"/>
      <c r="G1327" s="421"/>
      <c r="H1327" s="839"/>
      <c r="I1327" s="497"/>
    </row>
    <row r="1328" spans="1:9" x14ac:dyDescent="0.2">
      <c r="A1328" s="417"/>
      <c r="B1328" s="418"/>
      <c r="C1328" s="419"/>
      <c r="D1328" s="567" t="s">
        <v>95</v>
      </c>
      <c r="E1328" s="421"/>
      <c r="F1328" s="422"/>
      <c r="G1328" s="421"/>
      <c r="H1328" s="839"/>
      <c r="I1328" s="497"/>
    </row>
    <row r="1329" spans="1:9" x14ac:dyDescent="0.2">
      <c r="A1329" s="417"/>
      <c r="B1329" s="418"/>
      <c r="C1329" s="419"/>
      <c r="D1329" s="567" t="s">
        <v>2199</v>
      </c>
      <c r="E1329" s="421"/>
      <c r="F1329" s="422">
        <v>6.3140000000000001</v>
      </c>
      <c r="G1329" s="421"/>
      <c r="H1329" s="839"/>
      <c r="I1329" s="497"/>
    </row>
    <row r="1330" spans="1:9" x14ac:dyDescent="0.2">
      <c r="A1330" s="417"/>
      <c r="B1330" s="418"/>
      <c r="C1330" s="419"/>
      <c r="D1330" s="567" t="s">
        <v>2200</v>
      </c>
      <c r="E1330" s="421"/>
      <c r="F1330" s="422">
        <v>5.48</v>
      </c>
      <c r="G1330" s="421"/>
      <c r="H1330" s="839"/>
      <c r="I1330" s="497"/>
    </row>
    <row r="1331" spans="1:9" x14ac:dyDescent="0.2">
      <c r="A1331" s="417"/>
      <c r="B1331" s="418"/>
      <c r="C1331" s="419"/>
      <c r="D1331" s="567" t="s">
        <v>2201</v>
      </c>
      <c r="E1331" s="421"/>
      <c r="F1331" s="422">
        <v>5.54</v>
      </c>
      <c r="G1331" s="421"/>
      <c r="H1331" s="839"/>
      <c r="I1331" s="497"/>
    </row>
    <row r="1332" spans="1:9" x14ac:dyDescent="0.2">
      <c r="A1332" s="417"/>
      <c r="B1332" s="418"/>
      <c r="C1332" s="419"/>
      <c r="D1332" s="567" t="s">
        <v>2202</v>
      </c>
      <c r="E1332" s="421"/>
      <c r="F1332" s="422">
        <v>8.9039999999999999</v>
      </c>
      <c r="G1332" s="421"/>
      <c r="H1332" s="839"/>
      <c r="I1332" s="497"/>
    </row>
    <row r="1333" spans="1:9" x14ac:dyDescent="0.2">
      <c r="A1333" s="417"/>
      <c r="B1333" s="418"/>
      <c r="C1333" s="419"/>
      <c r="D1333" s="567" t="s">
        <v>2203</v>
      </c>
      <c r="E1333" s="421"/>
      <c r="F1333" s="422">
        <v>6.36</v>
      </c>
      <c r="G1333" s="421"/>
      <c r="H1333" s="839"/>
      <c r="I1333" s="497"/>
    </row>
    <row r="1334" spans="1:9" x14ac:dyDescent="0.2">
      <c r="A1334" s="417"/>
      <c r="B1334" s="418"/>
      <c r="C1334" s="419"/>
      <c r="D1334" s="567" t="s">
        <v>1723</v>
      </c>
      <c r="E1334" s="421"/>
      <c r="F1334" s="422"/>
      <c r="G1334" s="421"/>
      <c r="H1334" s="839"/>
      <c r="I1334" s="497"/>
    </row>
    <row r="1335" spans="1:9" x14ac:dyDescent="0.2">
      <c r="A1335" s="417"/>
      <c r="B1335" s="418"/>
      <c r="C1335" s="419"/>
      <c r="D1335" s="567" t="s">
        <v>2204</v>
      </c>
      <c r="E1335" s="421"/>
      <c r="F1335" s="422">
        <v>4.6829999999999998</v>
      </c>
      <c r="G1335" s="421"/>
      <c r="H1335" s="839"/>
      <c r="I1335" s="497"/>
    </row>
    <row r="1336" spans="1:9" x14ac:dyDescent="0.2">
      <c r="A1336" s="417"/>
      <c r="B1336" s="418"/>
      <c r="C1336" s="419"/>
      <c r="D1336" s="567" t="s">
        <v>2205</v>
      </c>
      <c r="E1336" s="421"/>
      <c r="F1336" s="422">
        <v>22.927050000000001</v>
      </c>
      <c r="G1336" s="421"/>
      <c r="H1336" s="839"/>
      <c r="I1336" s="497"/>
    </row>
    <row r="1337" spans="1:9" x14ac:dyDescent="0.2">
      <c r="A1337" s="417"/>
      <c r="B1337" s="418"/>
      <c r="C1337" s="419"/>
      <c r="D1337" s="567" t="s">
        <v>2206</v>
      </c>
      <c r="E1337" s="421"/>
      <c r="F1337" s="422">
        <v>23.747399999999999</v>
      </c>
      <c r="G1337" s="421"/>
      <c r="H1337" s="839"/>
      <c r="I1337" s="497"/>
    </row>
    <row r="1338" spans="1:9" x14ac:dyDescent="0.2">
      <c r="A1338" s="417"/>
      <c r="B1338" s="418"/>
      <c r="C1338" s="419"/>
      <c r="D1338" s="567" t="s">
        <v>2207</v>
      </c>
      <c r="E1338" s="421"/>
      <c r="F1338" s="422">
        <v>-1.89</v>
      </c>
      <c r="G1338" s="421"/>
      <c r="H1338" s="839"/>
      <c r="I1338" s="497"/>
    </row>
    <row r="1339" spans="1:9" x14ac:dyDescent="0.2">
      <c r="A1339" s="417"/>
      <c r="B1339" s="418"/>
      <c r="C1339" s="419"/>
      <c r="D1339" s="567" t="s">
        <v>2208</v>
      </c>
      <c r="E1339" s="421"/>
      <c r="F1339" s="422">
        <v>19.656400000000001</v>
      </c>
      <c r="G1339" s="421"/>
      <c r="H1339" s="839"/>
      <c r="I1339" s="497"/>
    </row>
    <row r="1340" spans="1:9" x14ac:dyDescent="0.2">
      <c r="A1340" s="417"/>
      <c r="B1340" s="418"/>
      <c r="C1340" s="419"/>
      <c r="D1340" s="567" t="s">
        <v>2207</v>
      </c>
      <c r="E1340" s="421"/>
      <c r="F1340" s="422">
        <v>-1.89</v>
      </c>
      <c r="G1340" s="421"/>
      <c r="H1340" s="839"/>
      <c r="I1340" s="497"/>
    </row>
    <row r="1341" spans="1:9" x14ac:dyDescent="0.2">
      <c r="A1341" s="417"/>
      <c r="B1341" s="418"/>
      <c r="C1341" s="419"/>
      <c r="D1341" s="567" t="s">
        <v>1730</v>
      </c>
      <c r="E1341" s="421"/>
      <c r="F1341" s="422"/>
      <c r="G1341" s="421"/>
      <c r="H1341" s="839"/>
      <c r="I1341" s="497"/>
    </row>
    <row r="1342" spans="1:9" x14ac:dyDescent="0.2">
      <c r="A1342" s="417"/>
      <c r="B1342" s="418"/>
      <c r="C1342" s="419"/>
      <c r="D1342" s="567" t="s">
        <v>2209</v>
      </c>
      <c r="E1342" s="421"/>
      <c r="F1342" s="422">
        <v>32.688360000000003</v>
      </c>
      <c r="G1342" s="421"/>
      <c r="H1342" s="839"/>
      <c r="I1342" s="497"/>
    </row>
    <row r="1343" spans="1:9" x14ac:dyDescent="0.2">
      <c r="A1343" s="417"/>
      <c r="B1343" s="418"/>
      <c r="C1343" s="419"/>
      <c r="D1343" s="567" t="s">
        <v>2210</v>
      </c>
      <c r="E1343" s="421"/>
      <c r="F1343" s="422">
        <v>11.4072</v>
      </c>
      <c r="G1343" s="421"/>
      <c r="H1343" s="839"/>
      <c r="I1343" s="497"/>
    </row>
    <row r="1344" spans="1:9" x14ac:dyDescent="0.2">
      <c r="A1344" s="417"/>
      <c r="B1344" s="418"/>
      <c r="C1344" s="419"/>
      <c r="D1344" s="567" t="s">
        <v>2211</v>
      </c>
      <c r="E1344" s="421"/>
      <c r="F1344" s="422">
        <v>7.0076900000000002</v>
      </c>
      <c r="G1344" s="421"/>
      <c r="H1344" s="839"/>
      <c r="I1344" s="497"/>
    </row>
    <row r="1345" spans="1:9" x14ac:dyDescent="0.2">
      <c r="A1345" s="417"/>
      <c r="B1345" s="418"/>
      <c r="C1345" s="419"/>
      <c r="D1345" s="567" t="s">
        <v>2212</v>
      </c>
      <c r="E1345" s="421"/>
      <c r="F1345" s="422">
        <v>6.9908799999999998</v>
      </c>
      <c r="G1345" s="421"/>
      <c r="H1345" s="839"/>
      <c r="I1345" s="497"/>
    </row>
    <row r="1346" spans="1:9" x14ac:dyDescent="0.2">
      <c r="A1346" s="417"/>
      <c r="B1346" s="418"/>
      <c r="C1346" s="419"/>
      <c r="D1346" s="567" t="s">
        <v>2213</v>
      </c>
      <c r="E1346" s="421"/>
      <c r="F1346" s="422">
        <v>8.1215200000000003</v>
      </c>
      <c r="G1346" s="421"/>
      <c r="H1346" s="839"/>
      <c r="I1346" s="497"/>
    </row>
    <row r="1347" spans="1:9" x14ac:dyDescent="0.2">
      <c r="A1347" s="417"/>
      <c r="B1347" s="418"/>
      <c r="C1347" s="419"/>
      <c r="D1347" s="567" t="s">
        <v>2214</v>
      </c>
      <c r="E1347" s="421"/>
      <c r="F1347" s="422">
        <v>14.05326</v>
      </c>
      <c r="G1347" s="421"/>
      <c r="H1347" s="839"/>
      <c r="I1347" s="497"/>
    </row>
    <row r="1348" spans="1:9" x14ac:dyDescent="0.2">
      <c r="A1348" s="417"/>
      <c r="B1348" s="418"/>
      <c r="C1348" s="419"/>
      <c r="D1348" s="567" t="s">
        <v>2215</v>
      </c>
      <c r="E1348" s="421"/>
      <c r="F1348" s="422">
        <v>12.3432</v>
      </c>
      <c r="G1348" s="421"/>
      <c r="H1348" s="839"/>
      <c r="I1348" s="497"/>
    </row>
    <row r="1349" spans="1:9" x14ac:dyDescent="0.2">
      <c r="A1349" s="417"/>
      <c r="B1349" s="418"/>
      <c r="C1349" s="419"/>
      <c r="D1349" s="567" t="s">
        <v>1736</v>
      </c>
      <c r="E1349" s="421"/>
      <c r="F1349" s="422"/>
      <c r="G1349" s="421"/>
      <c r="H1349" s="839"/>
      <c r="I1349" s="497"/>
    </row>
    <row r="1350" spans="1:9" x14ac:dyDescent="0.2">
      <c r="A1350" s="417"/>
      <c r="B1350" s="418"/>
      <c r="C1350" s="419"/>
      <c r="D1350" s="567" t="s">
        <v>2216</v>
      </c>
      <c r="E1350" s="421"/>
      <c r="F1350" s="422">
        <v>33.459000000000003</v>
      </c>
      <c r="G1350" s="421"/>
      <c r="H1350" s="839"/>
      <c r="I1350" s="497"/>
    </row>
    <row r="1351" spans="1:9" x14ac:dyDescent="0.2">
      <c r="A1351" s="417"/>
      <c r="B1351" s="418"/>
      <c r="C1351" s="419"/>
      <c r="D1351" s="567" t="s">
        <v>2217</v>
      </c>
      <c r="E1351" s="421"/>
      <c r="F1351" s="422">
        <v>8.52</v>
      </c>
      <c r="G1351" s="421"/>
      <c r="H1351" s="839"/>
      <c r="I1351" s="497"/>
    </row>
    <row r="1352" spans="1:9" x14ac:dyDescent="0.2">
      <c r="A1352" s="417"/>
      <c r="B1352" s="418"/>
      <c r="C1352" s="419"/>
      <c r="D1352" s="567" t="s">
        <v>2218</v>
      </c>
      <c r="E1352" s="421"/>
      <c r="F1352" s="422">
        <v>8.16</v>
      </c>
      <c r="G1352" s="421"/>
      <c r="H1352" s="839"/>
      <c r="I1352" s="497"/>
    </row>
    <row r="1353" spans="1:9" x14ac:dyDescent="0.2">
      <c r="A1353" s="417"/>
      <c r="B1353" s="418"/>
      <c r="C1353" s="419"/>
      <c r="D1353" s="567" t="s">
        <v>2219</v>
      </c>
      <c r="E1353" s="421"/>
      <c r="F1353" s="422">
        <v>5.8285499999999999</v>
      </c>
      <c r="G1353" s="421"/>
      <c r="H1353" s="839"/>
      <c r="I1353" s="497"/>
    </row>
    <row r="1354" spans="1:9" x14ac:dyDescent="0.2">
      <c r="A1354" s="417"/>
      <c r="B1354" s="418"/>
      <c r="C1354" s="419"/>
      <c r="D1354" s="567" t="s">
        <v>2220</v>
      </c>
      <c r="E1354" s="421"/>
      <c r="F1354" s="422">
        <v>6.7128300000000003</v>
      </c>
      <c r="G1354" s="421"/>
      <c r="H1354" s="839"/>
      <c r="I1354" s="497"/>
    </row>
    <row r="1355" spans="1:9" x14ac:dyDescent="0.2">
      <c r="A1355" s="417"/>
      <c r="B1355" s="418"/>
      <c r="C1355" s="419"/>
      <c r="D1355" s="567" t="s">
        <v>2221</v>
      </c>
      <c r="E1355" s="421"/>
      <c r="F1355" s="422">
        <v>4.6763500000000002</v>
      </c>
      <c r="G1355" s="421"/>
      <c r="H1355" s="839"/>
      <c r="I1355" s="497"/>
    </row>
    <row r="1356" spans="1:9" x14ac:dyDescent="0.2">
      <c r="A1356" s="417"/>
      <c r="B1356" s="418"/>
      <c r="C1356" s="419"/>
      <c r="D1356" s="567" t="s">
        <v>2222</v>
      </c>
      <c r="E1356" s="421"/>
      <c r="F1356" s="422">
        <v>5.2741400000000001</v>
      </c>
      <c r="G1356" s="421"/>
      <c r="H1356" s="839"/>
      <c r="I1356" s="497"/>
    </row>
    <row r="1357" spans="1:9" x14ac:dyDescent="0.2">
      <c r="A1357" s="417"/>
      <c r="B1357" s="418"/>
      <c r="C1357" s="419"/>
      <c r="D1357" s="567" t="s">
        <v>2223</v>
      </c>
      <c r="E1357" s="421"/>
      <c r="F1357" s="422">
        <v>4.8117599999999996</v>
      </c>
      <c r="G1357" s="421"/>
      <c r="H1357" s="839"/>
      <c r="I1357" s="497"/>
    </row>
    <row r="1358" spans="1:9" x14ac:dyDescent="0.2">
      <c r="A1358" s="417"/>
      <c r="B1358" s="418"/>
      <c r="C1358" s="419"/>
      <c r="D1358" s="567" t="s">
        <v>2224</v>
      </c>
      <c r="E1358" s="421"/>
      <c r="F1358" s="422">
        <v>3.9583599999999999</v>
      </c>
      <c r="G1358" s="421"/>
      <c r="H1358" s="839"/>
      <c r="I1358" s="497"/>
    </row>
    <row r="1359" spans="1:9" x14ac:dyDescent="0.2">
      <c r="A1359" s="417"/>
      <c r="B1359" s="418"/>
      <c r="C1359" s="419"/>
      <c r="D1359" s="567" t="s">
        <v>2070</v>
      </c>
      <c r="E1359" s="421"/>
      <c r="F1359" s="422"/>
      <c r="G1359" s="421"/>
      <c r="H1359" s="839"/>
      <c r="I1359" s="497"/>
    </row>
    <row r="1360" spans="1:9" x14ac:dyDescent="0.2">
      <c r="A1360" s="417"/>
      <c r="B1360" s="418"/>
      <c r="C1360" s="419"/>
      <c r="D1360" s="567" t="s">
        <v>2225</v>
      </c>
      <c r="E1360" s="421"/>
      <c r="F1360" s="422">
        <v>3.6741199999999998</v>
      </c>
      <c r="G1360" s="421"/>
      <c r="H1360" s="839"/>
      <c r="I1360" s="497"/>
    </row>
    <row r="1361" spans="1:9" x14ac:dyDescent="0.2">
      <c r="A1361" s="417"/>
      <c r="B1361" s="418"/>
      <c r="C1361" s="419"/>
      <c r="D1361" s="567" t="s">
        <v>460</v>
      </c>
      <c r="E1361" s="421"/>
      <c r="F1361" s="422"/>
      <c r="G1361" s="421"/>
      <c r="H1361" s="839"/>
      <c r="I1361" s="497"/>
    </row>
    <row r="1362" spans="1:9" x14ac:dyDescent="0.2">
      <c r="A1362" s="417"/>
      <c r="B1362" s="418"/>
      <c r="C1362" s="419"/>
      <c r="D1362" s="567" t="s">
        <v>2226</v>
      </c>
      <c r="E1362" s="421"/>
      <c r="F1362" s="422">
        <v>32.793599999999998</v>
      </c>
      <c r="G1362" s="421"/>
      <c r="H1362" s="839"/>
      <c r="I1362" s="497"/>
    </row>
    <row r="1363" spans="1:9" x14ac:dyDescent="0.2">
      <c r="A1363" s="417"/>
      <c r="B1363" s="418"/>
      <c r="C1363" s="419"/>
      <c r="D1363" s="567" t="s">
        <v>1891</v>
      </c>
      <c r="E1363" s="421"/>
      <c r="F1363" s="422">
        <v>-2.9289999999999998</v>
      </c>
      <c r="G1363" s="421"/>
      <c r="H1363" s="839"/>
      <c r="I1363" s="497"/>
    </row>
    <row r="1364" spans="1:9" x14ac:dyDescent="0.2">
      <c r="A1364" s="417"/>
      <c r="B1364" s="418"/>
      <c r="C1364" s="419"/>
      <c r="D1364" s="567" t="s">
        <v>2227</v>
      </c>
      <c r="E1364" s="421"/>
      <c r="F1364" s="422">
        <v>29.925599999999999</v>
      </c>
      <c r="G1364" s="421"/>
      <c r="H1364" s="839"/>
      <c r="I1364" s="497"/>
    </row>
    <row r="1365" spans="1:9" x14ac:dyDescent="0.2">
      <c r="A1365" s="417"/>
      <c r="B1365" s="418"/>
      <c r="C1365" s="419"/>
      <c r="D1365" s="567" t="s">
        <v>2228</v>
      </c>
      <c r="E1365" s="421"/>
      <c r="F1365" s="422">
        <v>54.708500000000001</v>
      </c>
      <c r="G1365" s="421"/>
      <c r="H1365" s="839"/>
      <c r="I1365" s="497"/>
    </row>
    <row r="1366" spans="1:9" x14ac:dyDescent="0.2">
      <c r="A1366" s="417"/>
      <c r="B1366" s="418"/>
      <c r="C1366" s="419"/>
      <c r="D1366" s="567" t="s">
        <v>1891</v>
      </c>
      <c r="E1366" s="421"/>
      <c r="F1366" s="422">
        <v>-2.9289999999999998</v>
      </c>
      <c r="G1366" s="421"/>
      <c r="H1366" s="839"/>
      <c r="I1366" s="497"/>
    </row>
    <row r="1367" spans="1:9" x14ac:dyDescent="0.2">
      <c r="A1367" s="417"/>
      <c r="B1367" s="418"/>
      <c r="C1367" s="419"/>
      <c r="D1367" s="567" t="s">
        <v>2229</v>
      </c>
      <c r="E1367" s="421"/>
      <c r="F1367" s="422">
        <v>9.9674999999999994</v>
      </c>
      <c r="G1367" s="421"/>
      <c r="H1367" s="839"/>
      <c r="I1367" s="497"/>
    </row>
    <row r="1368" spans="1:9" x14ac:dyDescent="0.2">
      <c r="A1368" s="417"/>
      <c r="B1368" s="418"/>
      <c r="C1368" s="419"/>
      <c r="D1368" s="567" t="s">
        <v>2230</v>
      </c>
      <c r="E1368" s="421"/>
      <c r="F1368" s="422">
        <v>10.23</v>
      </c>
      <c r="G1368" s="421"/>
      <c r="H1368" s="839"/>
      <c r="I1368" s="497"/>
    </row>
    <row r="1369" spans="1:9" x14ac:dyDescent="0.2">
      <c r="A1369" s="417"/>
      <c r="B1369" s="418"/>
      <c r="C1369" s="419"/>
      <c r="D1369" s="567" t="s">
        <v>2231</v>
      </c>
      <c r="E1369" s="421"/>
      <c r="F1369" s="422">
        <v>39.310400000000001</v>
      </c>
      <c r="G1369" s="421"/>
      <c r="H1369" s="839"/>
      <c r="I1369" s="497"/>
    </row>
    <row r="1370" spans="1:9" x14ac:dyDescent="0.2">
      <c r="A1370" s="417"/>
      <c r="B1370" s="418"/>
      <c r="C1370" s="419"/>
      <c r="D1370" s="567" t="s">
        <v>1891</v>
      </c>
      <c r="E1370" s="421"/>
      <c r="F1370" s="422">
        <v>-2.9289999999999998</v>
      </c>
      <c r="G1370" s="421"/>
      <c r="H1370" s="839"/>
      <c r="I1370" s="497"/>
    </row>
    <row r="1371" spans="1:9" x14ac:dyDescent="0.2">
      <c r="A1371" s="417"/>
      <c r="B1371" s="418"/>
      <c r="C1371" s="419"/>
      <c r="D1371" s="567" t="s">
        <v>2232</v>
      </c>
      <c r="E1371" s="421"/>
      <c r="F1371" s="422">
        <v>9.81</v>
      </c>
      <c r="G1371" s="421"/>
      <c r="H1371" s="839"/>
      <c r="I1371" s="497"/>
    </row>
    <row r="1372" spans="1:9" x14ac:dyDescent="0.2">
      <c r="A1372" s="417"/>
      <c r="B1372" s="418"/>
      <c r="C1372" s="419"/>
      <c r="D1372" s="567" t="s">
        <v>2233</v>
      </c>
      <c r="E1372" s="421"/>
      <c r="F1372" s="422">
        <v>3.2879999999999998</v>
      </c>
      <c r="G1372" s="421"/>
      <c r="H1372" s="839"/>
      <c r="I1372" s="497"/>
    </row>
    <row r="1373" spans="1:9" x14ac:dyDescent="0.2">
      <c r="A1373" s="417"/>
      <c r="B1373" s="418"/>
      <c r="C1373" s="419"/>
      <c r="D1373" s="567" t="s">
        <v>2234</v>
      </c>
      <c r="E1373" s="421"/>
      <c r="F1373" s="422">
        <v>57.399000000000001</v>
      </c>
      <c r="G1373" s="421"/>
      <c r="H1373" s="839"/>
      <c r="I1373" s="497"/>
    </row>
    <row r="1374" spans="1:9" x14ac:dyDescent="0.2">
      <c r="A1374" s="417"/>
      <c r="B1374" s="418"/>
      <c r="C1374" s="419"/>
      <c r="D1374" s="567" t="s">
        <v>1891</v>
      </c>
      <c r="E1374" s="421"/>
      <c r="F1374" s="422">
        <v>-2.9289999999999998</v>
      </c>
      <c r="G1374" s="421"/>
      <c r="H1374" s="839"/>
      <c r="I1374" s="497"/>
    </row>
    <row r="1375" spans="1:9" x14ac:dyDescent="0.2">
      <c r="A1375" s="417"/>
      <c r="B1375" s="418"/>
      <c r="C1375" s="419"/>
      <c r="D1375" s="567" t="s">
        <v>2235</v>
      </c>
      <c r="E1375" s="421"/>
      <c r="F1375" s="422">
        <v>9.8550000000000004</v>
      </c>
      <c r="G1375" s="421"/>
      <c r="H1375" s="839"/>
      <c r="I1375" s="497"/>
    </row>
    <row r="1376" spans="1:9" x14ac:dyDescent="0.2">
      <c r="A1376" s="417"/>
      <c r="B1376" s="418"/>
      <c r="C1376" s="419"/>
      <c r="D1376" s="567" t="s">
        <v>2236</v>
      </c>
      <c r="E1376" s="421"/>
      <c r="F1376" s="422">
        <v>10.98</v>
      </c>
      <c r="G1376" s="421"/>
      <c r="H1376" s="839"/>
      <c r="I1376" s="497"/>
    </row>
    <row r="1377" spans="1:9" x14ac:dyDescent="0.2">
      <c r="A1377" s="417"/>
      <c r="B1377" s="418"/>
      <c r="C1377" s="419"/>
      <c r="D1377" s="567" t="s">
        <v>2237</v>
      </c>
      <c r="E1377" s="421"/>
      <c r="F1377" s="422">
        <v>35.527500000000003</v>
      </c>
      <c r="G1377" s="421"/>
      <c r="H1377" s="839"/>
      <c r="I1377" s="497"/>
    </row>
    <row r="1378" spans="1:9" x14ac:dyDescent="0.2">
      <c r="A1378" s="417"/>
      <c r="B1378" s="418"/>
      <c r="C1378" s="419"/>
      <c r="D1378" s="567" t="s">
        <v>2238</v>
      </c>
      <c r="E1378" s="421"/>
      <c r="F1378" s="422">
        <v>7.1630000000000003</v>
      </c>
      <c r="G1378" s="421"/>
      <c r="H1378" s="839"/>
      <c r="I1378" s="497"/>
    </row>
    <row r="1379" spans="1:9" x14ac:dyDescent="0.2">
      <c r="A1379" s="417"/>
      <c r="B1379" s="418"/>
      <c r="C1379" s="419"/>
      <c r="D1379" s="567" t="s">
        <v>2239</v>
      </c>
      <c r="E1379" s="421"/>
      <c r="F1379" s="422">
        <v>42.125999999999998</v>
      </c>
      <c r="G1379" s="421"/>
      <c r="H1379" s="839"/>
      <c r="I1379" s="497"/>
    </row>
    <row r="1380" spans="1:9" x14ac:dyDescent="0.2">
      <c r="A1380" s="417"/>
      <c r="B1380" s="418"/>
      <c r="C1380" s="419"/>
      <c r="D1380" s="567" t="s">
        <v>2240</v>
      </c>
      <c r="E1380" s="421"/>
      <c r="F1380" s="422">
        <v>40.512599999999999</v>
      </c>
      <c r="G1380" s="421"/>
      <c r="H1380" s="839"/>
      <c r="I1380" s="497"/>
    </row>
    <row r="1381" spans="1:9" x14ac:dyDescent="0.2">
      <c r="A1381" s="417"/>
      <c r="B1381" s="418"/>
      <c r="C1381" s="419"/>
      <c r="D1381" s="567" t="s">
        <v>415</v>
      </c>
      <c r="E1381" s="421"/>
      <c r="F1381" s="422">
        <v>-2.02</v>
      </c>
      <c r="G1381" s="421"/>
      <c r="H1381" s="839"/>
      <c r="I1381" s="497"/>
    </row>
    <row r="1382" spans="1:9" x14ac:dyDescent="0.2">
      <c r="A1382" s="417"/>
      <c r="B1382" s="418"/>
      <c r="C1382" s="419"/>
      <c r="D1382" s="567" t="s">
        <v>2241</v>
      </c>
      <c r="E1382" s="421"/>
      <c r="F1382" s="422">
        <v>42.500700000000002</v>
      </c>
      <c r="G1382" s="421"/>
      <c r="H1382" s="839"/>
      <c r="I1382" s="497"/>
    </row>
    <row r="1383" spans="1:9" x14ac:dyDescent="0.2">
      <c r="A1383" s="417"/>
      <c r="B1383" s="418"/>
      <c r="C1383" s="419"/>
      <c r="D1383" s="567" t="s">
        <v>415</v>
      </c>
      <c r="E1383" s="421"/>
      <c r="F1383" s="422">
        <v>-2.02</v>
      </c>
      <c r="G1383" s="421"/>
      <c r="H1383" s="839"/>
      <c r="I1383" s="497"/>
    </row>
    <row r="1384" spans="1:9" x14ac:dyDescent="0.2">
      <c r="A1384" s="417"/>
      <c r="B1384" s="418"/>
      <c r="C1384" s="419"/>
      <c r="D1384" s="567" t="s">
        <v>2242</v>
      </c>
      <c r="E1384" s="421"/>
      <c r="F1384" s="422">
        <v>6.4574999999999996</v>
      </c>
      <c r="G1384" s="421"/>
      <c r="H1384" s="839"/>
      <c r="I1384" s="497"/>
    </row>
    <row r="1385" spans="1:9" x14ac:dyDescent="0.2">
      <c r="A1385" s="417"/>
      <c r="B1385" s="418"/>
      <c r="C1385" s="419"/>
      <c r="D1385" s="567" t="s">
        <v>2243</v>
      </c>
      <c r="E1385" s="421"/>
      <c r="F1385" s="422">
        <v>6.7308000000000003</v>
      </c>
      <c r="G1385" s="421"/>
      <c r="H1385" s="839"/>
      <c r="I1385" s="497"/>
    </row>
    <row r="1386" spans="1:9" x14ac:dyDescent="0.2">
      <c r="A1386" s="417"/>
      <c r="B1386" s="418"/>
      <c r="C1386" s="419"/>
      <c r="D1386" s="567" t="s">
        <v>2244</v>
      </c>
      <c r="E1386" s="421"/>
      <c r="F1386" s="422">
        <v>6.0579000000000001</v>
      </c>
      <c r="G1386" s="421"/>
      <c r="H1386" s="839"/>
      <c r="I1386" s="497"/>
    </row>
    <row r="1387" spans="1:9" ht="24.95" customHeight="1" x14ac:dyDescent="0.2">
      <c r="A1387" s="278">
        <v>77</v>
      </c>
      <c r="B1387" s="841"/>
      <c r="C1387" s="842" t="s">
        <v>2245</v>
      </c>
      <c r="D1387" s="843" t="s">
        <v>2246</v>
      </c>
      <c r="E1387" s="844" t="s">
        <v>106</v>
      </c>
      <c r="F1387" s="845">
        <v>717.10666000000003</v>
      </c>
      <c r="G1387" s="160"/>
      <c r="H1387" s="846">
        <f>ROUND(F1387*G1387,2)</f>
        <v>0</v>
      </c>
      <c r="I1387" s="847" t="s">
        <v>357</v>
      </c>
    </row>
    <row r="1388" spans="1:9" x14ac:dyDescent="0.2">
      <c r="A1388" s="417"/>
      <c r="B1388" s="418"/>
      <c r="C1388" s="419"/>
      <c r="D1388" s="567" t="s">
        <v>2247</v>
      </c>
      <c r="E1388" s="421"/>
      <c r="F1388" s="422">
        <v>717.10666000000003</v>
      </c>
      <c r="G1388" s="421"/>
      <c r="H1388" s="839"/>
      <c r="I1388" s="497"/>
    </row>
    <row r="1389" spans="1:9" ht="24.95" customHeight="1" x14ac:dyDescent="0.2">
      <c r="A1389" s="278">
        <v>78</v>
      </c>
      <c r="B1389" s="841"/>
      <c r="C1389" s="842" t="s">
        <v>2248</v>
      </c>
      <c r="D1389" s="843" t="s">
        <v>2249</v>
      </c>
      <c r="E1389" s="844" t="s">
        <v>92</v>
      </c>
      <c r="F1389" s="845">
        <v>2</v>
      </c>
      <c r="G1389" s="160"/>
      <c r="H1389" s="846">
        <f>ROUND(F1389*G1389,2)</f>
        <v>0</v>
      </c>
      <c r="I1389" s="847" t="s">
        <v>119</v>
      </c>
    </row>
    <row r="1390" spans="1:9" x14ac:dyDescent="0.2">
      <c r="A1390" s="417"/>
      <c r="B1390" s="418"/>
      <c r="C1390" s="419"/>
      <c r="D1390" s="567" t="s">
        <v>534</v>
      </c>
      <c r="E1390" s="421"/>
      <c r="F1390" s="422"/>
      <c r="G1390" s="421"/>
      <c r="H1390" s="839"/>
      <c r="I1390" s="497"/>
    </row>
    <row r="1391" spans="1:9" x14ac:dyDescent="0.2">
      <c r="A1391" s="417"/>
      <c r="B1391" s="418"/>
      <c r="C1391" s="419"/>
      <c r="D1391" s="567" t="s">
        <v>535</v>
      </c>
      <c r="E1391" s="421"/>
      <c r="F1391" s="422"/>
      <c r="G1391" s="421"/>
      <c r="H1391" s="839"/>
      <c r="I1391" s="497"/>
    </row>
    <row r="1392" spans="1:9" x14ac:dyDescent="0.2">
      <c r="A1392" s="417"/>
      <c r="B1392" s="418"/>
      <c r="C1392" s="419"/>
      <c r="D1392" s="567" t="s">
        <v>536</v>
      </c>
      <c r="E1392" s="421"/>
      <c r="F1392" s="422"/>
      <c r="G1392" s="421"/>
      <c r="H1392" s="839"/>
      <c r="I1392" s="497"/>
    </row>
    <row r="1393" spans="1:9" x14ac:dyDescent="0.2">
      <c r="A1393" s="417"/>
      <c r="B1393" s="418"/>
      <c r="C1393" s="419"/>
      <c r="D1393" s="567" t="s">
        <v>537</v>
      </c>
      <c r="E1393" s="421"/>
      <c r="F1393" s="422"/>
      <c r="G1393" s="421"/>
      <c r="H1393" s="839"/>
      <c r="I1393" s="497"/>
    </row>
    <row r="1394" spans="1:9" x14ac:dyDescent="0.2">
      <c r="A1394" s="417"/>
      <c r="B1394" s="418"/>
      <c r="C1394" s="419"/>
      <c r="D1394" s="567" t="s">
        <v>538</v>
      </c>
      <c r="E1394" s="421"/>
      <c r="F1394" s="422"/>
      <c r="G1394" s="421"/>
      <c r="H1394" s="839"/>
      <c r="I1394" s="497"/>
    </row>
    <row r="1395" spans="1:9" x14ac:dyDescent="0.2">
      <c r="A1395" s="417"/>
      <c r="B1395" s="418"/>
      <c r="C1395" s="419"/>
      <c r="D1395" s="567" t="s">
        <v>539</v>
      </c>
      <c r="E1395" s="421"/>
      <c r="F1395" s="422"/>
      <c r="G1395" s="421"/>
      <c r="H1395" s="839"/>
      <c r="I1395" s="497"/>
    </row>
    <row r="1396" spans="1:9" x14ac:dyDescent="0.2">
      <c r="A1396" s="417"/>
      <c r="B1396" s="418"/>
      <c r="C1396" s="419"/>
      <c r="D1396" s="567" t="s">
        <v>540</v>
      </c>
      <c r="E1396" s="421"/>
      <c r="F1396" s="422"/>
      <c r="G1396" s="421"/>
      <c r="H1396" s="839"/>
      <c r="I1396" s="497"/>
    </row>
    <row r="1397" spans="1:9" x14ac:dyDescent="0.2">
      <c r="A1397" s="417"/>
      <c r="B1397" s="418"/>
      <c r="C1397" s="419"/>
      <c r="D1397" s="567" t="s">
        <v>2250</v>
      </c>
      <c r="E1397" s="421"/>
      <c r="F1397" s="422">
        <v>2</v>
      </c>
      <c r="G1397" s="421"/>
      <c r="H1397" s="839"/>
      <c r="I1397" s="497"/>
    </row>
    <row r="1398" spans="1:9" ht="24.95" customHeight="1" x14ac:dyDescent="0.2">
      <c r="A1398" s="278">
        <v>79</v>
      </c>
      <c r="B1398" s="841"/>
      <c r="C1398" s="842" t="s">
        <v>2251</v>
      </c>
      <c r="D1398" s="843" t="s">
        <v>2252</v>
      </c>
      <c r="E1398" s="844" t="s">
        <v>92</v>
      </c>
      <c r="F1398" s="845">
        <v>1</v>
      </c>
      <c r="G1398" s="160"/>
      <c r="H1398" s="846">
        <f>ROUND(F1398*G1398,2)</f>
        <v>0</v>
      </c>
      <c r="I1398" s="847" t="s">
        <v>119</v>
      </c>
    </row>
    <row r="1399" spans="1:9" x14ac:dyDescent="0.2">
      <c r="A1399" s="417"/>
      <c r="B1399" s="418"/>
      <c r="C1399" s="419"/>
      <c r="D1399" s="567" t="s">
        <v>534</v>
      </c>
      <c r="E1399" s="421"/>
      <c r="F1399" s="422"/>
      <c r="G1399" s="421"/>
      <c r="H1399" s="839"/>
      <c r="I1399" s="497"/>
    </row>
    <row r="1400" spans="1:9" x14ac:dyDescent="0.2">
      <c r="A1400" s="417"/>
      <c r="B1400" s="418"/>
      <c r="C1400" s="419"/>
      <c r="D1400" s="567" t="s">
        <v>2253</v>
      </c>
      <c r="E1400" s="421"/>
      <c r="F1400" s="422"/>
      <c r="G1400" s="421"/>
      <c r="H1400" s="839"/>
      <c r="I1400" s="497"/>
    </row>
    <row r="1401" spans="1:9" x14ac:dyDescent="0.2">
      <c r="A1401" s="417"/>
      <c r="B1401" s="418"/>
      <c r="C1401" s="419"/>
      <c r="D1401" s="567" t="s">
        <v>536</v>
      </c>
      <c r="E1401" s="421"/>
      <c r="F1401" s="422"/>
      <c r="G1401" s="421"/>
      <c r="H1401" s="839"/>
      <c r="I1401" s="497"/>
    </row>
    <row r="1402" spans="1:9" x14ac:dyDescent="0.2">
      <c r="A1402" s="417"/>
      <c r="B1402" s="418"/>
      <c r="C1402" s="419"/>
      <c r="D1402" s="567" t="s">
        <v>537</v>
      </c>
      <c r="E1402" s="421"/>
      <c r="F1402" s="422"/>
      <c r="G1402" s="421"/>
      <c r="H1402" s="839"/>
      <c r="I1402" s="497"/>
    </row>
    <row r="1403" spans="1:9" x14ac:dyDescent="0.2">
      <c r="A1403" s="417"/>
      <c r="B1403" s="418"/>
      <c r="C1403" s="419"/>
      <c r="D1403" s="567" t="s">
        <v>538</v>
      </c>
      <c r="E1403" s="421"/>
      <c r="F1403" s="422"/>
      <c r="G1403" s="421"/>
      <c r="H1403" s="839"/>
      <c r="I1403" s="497"/>
    </row>
    <row r="1404" spans="1:9" x14ac:dyDescent="0.2">
      <c r="A1404" s="417"/>
      <c r="B1404" s="418"/>
      <c r="C1404" s="419"/>
      <c r="D1404" s="567" t="s">
        <v>539</v>
      </c>
      <c r="E1404" s="421"/>
      <c r="F1404" s="422"/>
      <c r="G1404" s="421"/>
      <c r="H1404" s="839"/>
      <c r="I1404" s="497"/>
    </row>
    <row r="1405" spans="1:9" x14ac:dyDescent="0.2">
      <c r="A1405" s="417"/>
      <c r="B1405" s="418"/>
      <c r="C1405" s="419"/>
      <c r="D1405" s="567" t="s">
        <v>540</v>
      </c>
      <c r="E1405" s="421"/>
      <c r="F1405" s="422"/>
      <c r="G1405" s="421"/>
      <c r="H1405" s="839"/>
      <c r="I1405" s="497"/>
    </row>
    <row r="1406" spans="1:9" x14ac:dyDescent="0.2">
      <c r="A1406" s="417"/>
      <c r="B1406" s="418"/>
      <c r="C1406" s="419"/>
      <c r="D1406" s="567" t="s">
        <v>122</v>
      </c>
      <c r="E1406" s="421"/>
      <c r="F1406" s="422">
        <v>1</v>
      </c>
      <c r="G1406" s="421"/>
      <c r="H1406" s="839"/>
      <c r="I1406" s="497"/>
    </row>
    <row r="1407" spans="1:9" ht="24.95" customHeight="1" x14ac:dyDescent="0.2">
      <c r="A1407" s="278">
        <v>80</v>
      </c>
      <c r="B1407" s="841"/>
      <c r="C1407" s="842" t="s">
        <v>2254</v>
      </c>
      <c r="D1407" s="843" t="s">
        <v>2255</v>
      </c>
      <c r="E1407" s="844" t="s">
        <v>92</v>
      </c>
      <c r="F1407" s="845">
        <v>1</v>
      </c>
      <c r="G1407" s="160"/>
      <c r="H1407" s="846">
        <f>ROUND(F1407*G1407,2)</f>
        <v>0</v>
      </c>
      <c r="I1407" s="847" t="s">
        <v>119</v>
      </c>
    </row>
    <row r="1408" spans="1:9" x14ac:dyDescent="0.2">
      <c r="A1408" s="417"/>
      <c r="B1408" s="418"/>
      <c r="C1408" s="419"/>
      <c r="D1408" s="567" t="s">
        <v>2256</v>
      </c>
      <c r="E1408" s="421"/>
      <c r="F1408" s="422"/>
      <c r="G1408" s="421"/>
      <c r="H1408" s="839"/>
      <c r="I1408" s="497"/>
    </row>
    <row r="1409" spans="1:9" x14ac:dyDescent="0.2">
      <c r="A1409" s="417"/>
      <c r="B1409" s="418"/>
      <c r="C1409" s="419"/>
      <c r="D1409" s="567" t="s">
        <v>550</v>
      </c>
      <c r="E1409" s="421"/>
      <c r="F1409" s="422"/>
      <c r="G1409" s="421"/>
      <c r="H1409" s="839"/>
      <c r="I1409" s="497"/>
    </row>
    <row r="1410" spans="1:9" x14ac:dyDescent="0.2">
      <c r="A1410" s="417"/>
      <c r="B1410" s="418"/>
      <c r="C1410" s="419"/>
      <c r="D1410" s="567" t="s">
        <v>551</v>
      </c>
      <c r="E1410" s="421"/>
      <c r="F1410" s="422"/>
      <c r="G1410" s="421"/>
      <c r="H1410" s="839"/>
      <c r="I1410" s="497"/>
    </row>
    <row r="1411" spans="1:9" x14ac:dyDescent="0.2">
      <c r="A1411" s="417"/>
      <c r="B1411" s="418"/>
      <c r="C1411" s="419"/>
      <c r="D1411" s="567" t="s">
        <v>552</v>
      </c>
      <c r="E1411" s="421"/>
      <c r="F1411" s="422"/>
      <c r="G1411" s="421"/>
      <c r="H1411" s="839"/>
      <c r="I1411" s="497"/>
    </row>
    <row r="1412" spans="1:9" x14ac:dyDescent="0.2">
      <c r="A1412" s="417"/>
      <c r="B1412" s="418"/>
      <c r="C1412" s="419"/>
      <c r="D1412" s="567" t="s">
        <v>553</v>
      </c>
      <c r="E1412" s="421"/>
      <c r="F1412" s="422"/>
      <c r="G1412" s="421"/>
      <c r="H1412" s="839"/>
      <c r="I1412" s="497"/>
    </row>
    <row r="1413" spans="1:9" x14ac:dyDescent="0.2">
      <c r="A1413" s="417"/>
      <c r="B1413" s="418"/>
      <c r="C1413" s="419"/>
      <c r="D1413" s="567" t="s">
        <v>554</v>
      </c>
      <c r="E1413" s="421"/>
      <c r="F1413" s="422"/>
      <c r="G1413" s="421"/>
      <c r="H1413" s="839"/>
      <c r="I1413" s="497"/>
    </row>
    <row r="1414" spans="1:9" x14ac:dyDescent="0.2">
      <c r="A1414" s="417"/>
      <c r="B1414" s="418"/>
      <c r="C1414" s="419"/>
      <c r="D1414" s="567" t="s">
        <v>2257</v>
      </c>
      <c r="E1414" s="421"/>
      <c r="F1414" s="422"/>
      <c r="G1414" s="421"/>
      <c r="H1414" s="839"/>
      <c r="I1414" s="497"/>
    </row>
    <row r="1415" spans="1:9" x14ac:dyDescent="0.2">
      <c r="A1415" s="417"/>
      <c r="B1415" s="418"/>
      <c r="C1415" s="419"/>
      <c r="D1415" s="567" t="s">
        <v>556</v>
      </c>
      <c r="E1415" s="421"/>
      <c r="F1415" s="422"/>
      <c r="G1415" s="421"/>
      <c r="H1415" s="839"/>
      <c r="I1415" s="497"/>
    </row>
    <row r="1416" spans="1:9" x14ac:dyDescent="0.2">
      <c r="A1416" s="417"/>
      <c r="B1416" s="418"/>
      <c r="C1416" s="419"/>
      <c r="D1416" s="567" t="s">
        <v>557</v>
      </c>
      <c r="E1416" s="421"/>
      <c r="F1416" s="422"/>
      <c r="G1416" s="421"/>
      <c r="H1416" s="839"/>
      <c r="I1416" s="497"/>
    </row>
    <row r="1417" spans="1:9" x14ac:dyDescent="0.2">
      <c r="A1417" s="417"/>
      <c r="B1417" s="418"/>
      <c r="C1417" s="419"/>
      <c r="D1417" s="567" t="s">
        <v>558</v>
      </c>
      <c r="E1417" s="421"/>
      <c r="F1417" s="422"/>
      <c r="G1417" s="421"/>
      <c r="H1417" s="839"/>
      <c r="I1417" s="497"/>
    </row>
    <row r="1418" spans="1:9" ht="22.5" x14ac:dyDescent="0.2">
      <c r="A1418" s="417"/>
      <c r="B1418" s="418"/>
      <c r="C1418" s="419"/>
      <c r="D1418" s="567" t="s">
        <v>2258</v>
      </c>
      <c r="E1418" s="421"/>
      <c r="F1418" s="422"/>
      <c r="G1418" s="421"/>
      <c r="H1418" s="839"/>
      <c r="I1418" s="497"/>
    </row>
    <row r="1419" spans="1:9" x14ac:dyDescent="0.2">
      <c r="A1419" s="417"/>
      <c r="B1419" s="418"/>
      <c r="C1419" s="419"/>
      <c r="D1419" s="567" t="s">
        <v>2259</v>
      </c>
      <c r="E1419" s="421"/>
      <c r="F1419" s="422"/>
      <c r="G1419" s="421"/>
      <c r="H1419" s="839"/>
      <c r="I1419" s="497"/>
    </row>
    <row r="1420" spans="1:9" x14ac:dyDescent="0.2">
      <c r="A1420" s="417"/>
      <c r="B1420" s="418"/>
      <c r="C1420" s="419"/>
      <c r="D1420" s="567" t="s">
        <v>560</v>
      </c>
      <c r="E1420" s="421"/>
      <c r="F1420" s="422"/>
      <c r="G1420" s="421"/>
      <c r="H1420" s="839"/>
      <c r="I1420" s="497"/>
    </row>
    <row r="1421" spans="1:9" x14ac:dyDescent="0.2">
      <c r="A1421" s="417"/>
      <c r="B1421" s="418"/>
      <c r="C1421" s="419"/>
      <c r="D1421" s="567" t="s">
        <v>122</v>
      </c>
      <c r="E1421" s="421"/>
      <c r="F1421" s="422">
        <v>1</v>
      </c>
      <c r="G1421" s="421"/>
      <c r="H1421" s="839"/>
      <c r="I1421" s="497"/>
    </row>
    <row r="1422" spans="1:9" ht="24.95" customHeight="1" x14ac:dyDescent="0.2">
      <c r="A1422" s="278">
        <v>81</v>
      </c>
      <c r="B1422" s="841"/>
      <c r="C1422" s="842" t="s">
        <v>2260</v>
      </c>
      <c r="D1422" s="843" t="s">
        <v>2261</v>
      </c>
      <c r="E1422" s="844" t="s">
        <v>92</v>
      </c>
      <c r="F1422" s="845">
        <v>1</v>
      </c>
      <c r="G1422" s="160"/>
      <c r="H1422" s="846">
        <f>ROUND(F1422*G1422,2)</f>
        <v>0</v>
      </c>
      <c r="I1422" s="847" t="s">
        <v>119</v>
      </c>
    </row>
    <row r="1423" spans="1:9" x14ac:dyDescent="0.2">
      <c r="A1423" s="417"/>
      <c r="B1423" s="418"/>
      <c r="C1423" s="419"/>
      <c r="D1423" s="567" t="s">
        <v>2262</v>
      </c>
      <c r="E1423" s="421"/>
      <c r="F1423" s="422"/>
      <c r="G1423" s="421"/>
      <c r="H1423" s="839"/>
      <c r="I1423" s="497"/>
    </row>
    <row r="1424" spans="1:9" x14ac:dyDescent="0.2">
      <c r="A1424" s="417"/>
      <c r="B1424" s="418"/>
      <c r="C1424" s="419"/>
      <c r="D1424" s="567" t="s">
        <v>2263</v>
      </c>
      <c r="E1424" s="421"/>
      <c r="F1424" s="422"/>
      <c r="G1424" s="421"/>
      <c r="H1424" s="839"/>
      <c r="I1424" s="497"/>
    </row>
    <row r="1425" spans="1:9" x14ac:dyDescent="0.2">
      <c r="A1425" s="417"/>
      <c r="B1425" s="418"/>
      <c r="C1425" s="419"/>
      <c r="D1425" s="567" t="s">
        <v>2264</v>
      </c>
      <c r="E1425" s="421"/>
      <c r="F1425" s="422"/>
      <c r="G1425" s="421"/>
      <c r="H1425" s="839"/>
      <c r="I1425" s="497"/>
    </row>
    <row r="1426" spans="1:9" x14ac:dyDescent="0.2">
      <c r="A1426" s="417"/>
      <c r="B1426" s="418"/>
      <c r="C1426" s="419"/>
      <c r="D1426" s="567" t="s">
        <v>2265</v>
      </c>
      <c r="E1426" s="421"/>
      <c r="F1426" s="422"/>
      <c r="G1426" s="421"/>
      <c r="H1426" s="839"/>
      <c r="I1426" s="497"/>
    </row>
    <row r="1427" spans="1:9" x14ac:dyDescent="0.2">
      <c r="A1427" s="417"/>
      <c r="B1427" s="418"/>
      <c r="C1427" s="419"/>
      <c r="D1427" s="567" t="s">
        <v>2266</v>
      </c>
      <c r="E1427" s="421"/>
      <c r="F1427" s="422"/>
      <c r="G1427" s="421"/>
      <c r="H1427" s="839"/>
      <c r="I1427" s="497"/>
    </row>
    <row r="1428" spans="1:9" x14ac:dyDescent="0.2">
      <c r="A1428" s="417"/>
      <c r="B1428" s="418"/>
      <c r="C1428" s="419"/>
      <c r="D1428" s="567" t="s">
        <v>2267</v>
      </c>
      <c r="E1428" s="421"/>
      <c r="F1428" s="422"/>
      <c r="G1428" s="421"/>
      <c r="H1428" s="839"/>
      <c r="I1428" s="497"/>
    </row>
    <row r="1429" spans="1:9" x14ac:dyDescent="0.2">
      <c r="A1429" s="417"/>
      <c r="B1429" s="418"/>
      <c r="C1429" s="419"/>
      <c r="D1429" s="567" t="s">
        <v>2268</v>
      </c>
      <c r="E1429" s="421"/>
      <c r="F1429" s="422"/>
      <c r="G1429" s="421"/>
      <c r="H1429" s="839"/>
      <c r="I1429" s="497"/>
    </row>
    <row r="1430" spans="1:9" x14ac:dyDescent="0.2">
      <c r="A1430" s="417"/>
      <c r="B1430" s="418"/>
      <c r="C1430" s="419"/>
      <c r="D1430" s="567" t="s">
        <v>2269</v>
      </c>
      <c r="E1430" s="421"/>
      <c r="F1430" s="422"/>
      <c r="G1430" s="421"/>
      <c r="H1430" s="839"/>
      <c r="I1430" s="497"/>
    </row>
    <row r="1431" spans="1:9" x14ac:dyDescent="0.2">
      <c r="A1431" s="417"/>
      <c r="B1431" s="418"/>
      <c r="C1431" s="419"/>
      <c r="D1431" s="567" t="s">
        <v>2270</v>
      </c>
      <c r="E1431" s="421"/>
      <c r="F1431" s="422"/>
      <c r="G1431" s="421"/>
      <c r="H1431" s="839"/>
      <c r="I1431" s="497"/>
    </row>
    <row r="1432" spans="1:9" x14ac:dyDescent="0.2">
      <c r="A1432" s="417"/>
      <c r="B1432" s="418"/>
      <c r="C1432" s="419"/>
      <c r="D1432" s="567" t="s">
        <v>2271</v>
      </c>
      <c r="E1432" s="421"/>
      <c r="F1432" s="422"/>
      <c r="G1432" s="421"/>
      <c r="H1432" s="839"/>
      <c r="I1432" s="497"/>
    </row>
    <row r="1433" spans="1:9" x14ac:dyDescent="0.2">
      <c r="A1433" s="417"/>
      <c r="B1433" s="418"/>
      <c r="C1433" s="419"/>
      <c r="D1433" s="567" t="s">
        <v>2272</v>
      </c>
      <c r="E1433" s="421"/>
      <c r="F1433" s="422"/>
      <c r="G1433" s="421"/>
      <c r="H1433" s="839"/>
      <c r="I1433" s="497"/>
    </row>
    <row r="1434" spans="1:9" x14ac:dyDescent="0.2">
      <c r="A1434" s="417"/>
      <c r="B1434" s="418"/>
      <c r="C1434" s="419"/>
      <c r="D1434" s="567" t="s">
        <v>1572</v>
      </c>
      <c r="E1434" s="421"/>
      <c r="F1434" s="422"/>
      <c r="G1434" s="421"/>
      <c r="H1434" s="839"/>
      <c r="I1434" s="497"/>
    </row>
    <row r="1435" spans="1:9" x14ac:dyDescent="0.2">
      <c r="A1435" s="417"/>
      <c r="B1435" s="418"/>
      <c r="C1435" s="419"/>
      <c r="D1435" s="567" t="s">
        <v>2102</v>
      </c>
      <c r="E1435" s="421"/>
      <c r="F1435" s="422">
        <v>1</v>
      </c>
      <c r="G1435" s="421"/>
      <c r="H1435" s="839"/>
      <c r="I1435" s="497"/>
    </row>
    <row r="1436" spans="1:9" ht="24.95" customHeight="1" x14ac:dyDescent="0.2">
      <c r="A1436" s="964">
        <v>82</v>
      </c>
      <c r="B1436" s="1232"/>
      <c r="C1436" s="1233" t="s">
        <v>2273</v>
      </c>
      <c r="D1436" s="1234" t="s">
        <v>2274</v>
      </c>
      <c r="E1436" s="1235" t="s">
        <v>92</v>
      </c>
      <c r="F1436" s="1236">
        <v>1</v>
      </c>
      <c r="G1436" s="160"/>
      <c r="H1436" s="1237">
        <f>ROUND(F1436*G1436,2)</f>
        <v>0</v>
      </c>
      <c r="I1436" s="1238" t="s">
        <v>119</v>
      </c>
    </row>
    <row r="1437" spans="1:9" x14ac:dyDescent="0.2">
      <c r="A1437" s="1061"/>
      <c r="B1437" s="1062"/>
      <c r="C1437" s="1063"/>
      <c r="D1437" s="981" t="s">
        <v>1572</v>
      </c>
      <c r="E1437" s="1064"/>
      <c r="F1437" s="1065"/>
      <c r="G1437" s="1064"/>
      <c r="H1437" s="1066"/>
      <c r="I1437" s="1067"/>
    </row>
    <row r="1438" spans="1:9" x14ac:dyDescent="0.2">
      <c r="A1438" s="1061"/>
      <c r="B1438" s="1062"/>
      <c r="C1438" s="1063"/>
      <c r="D1438" s="981" t="s">
        <v>2102</v>
      </c>
      <c r="E1438" s="1064"/>
      <c r="F1438" s="1065">
        <v>1</v>
      </c>
      <c r="G1438" s="1064"/>
      <c r="H1438" s="1066"/>
      <c r="I1438" s="1067"/>
    </row>
    <row r="1439" spans="1:9" ht="22.5" x14ac:dyDescent="0.2">
      <c r="A1439" s="1061"/>
      <c r="B1439" s="1062"/>
      <c r="C1439" s="1063"/>
      <c r="D1439" s="981" t="s">
        <v>11819</v>
      </c>
      <c r="E1439" s="1064"/>
      <c r="F1439" s="1065"/>
      <c r="G1439" s="1064"/>
      <c r="H1439" s="1066"/>
      <c r="I1439" s="1067"/>
    </row>
    <row r="1440" spans="1:9" x14ac:dyDescent="0.2">
      <c r="A1440" s="1061"/>
      <c r="B1440" s="1062"/>
      <c r="C1440" s="1063"/>
      <c r="D1440" s="981" t="s">
        <v>11820</v>
      </c>
      <c r="E1440" s="1064"/>
      <c r="F1440" s="1065"/>
      <c r="G1440" s="1064"/>
      <c r="H1440" s="1066"/>
      <c r="I1440" s="1067"/>
    </row>
    <row r="1441" spans="1:9" x14ac:dyDescent="0.2">
      <c r="A1441" s="1061"/>
      <c r="B1441" s="1062"/>
      <c r="C1441" s="1063"/>
      <c r="D1441" s="981" t="s">
        <v>11821</v>
      </c>
      <c r="E1441" s="1064"/>
      <c r="F1441" s="1065"/>
      <c r="G1441" s="1064"/>
      <c r="H1441" s="1066"/>
      <c r="I1441" s="1067"/>
    </row>
    <row r="1442" spans="1:9" x14ac:dyDescent="0.2">
      <c r="A1442" s="1061"/>
      <c r="B1442" s="1062"/>
      <c r="C1442" s="1063"/>
      <c r="D1442" s="981" t="s">
        <v>11822</v>
      </c>
      <c r="E1442" s="1064"/>
      <c r="F1442" s="1065"/>
      <c r="G1442" s="1064"/>
      <c r="H1442" s="1066"/>
      <c r="I1442" s="1067"/>
    </row>
    <row r="1443" spans="1:9" x14ac:dyDescent="0.2">
      <c r="A1443" s="1061"/>
      <c r="B1443" s="1062"/>
      <c r="C1443" s="1063"/>
      <c r="D1443" s="981" t="s">
        <v>11823</v>
      </c>
      <c r="E1443" s="1064"/>
      <c r="F1443" s="1065"/>
      <c r="G1443" s="1064"/>
      <c r="H1443" s="1066"/>
      <c r="I1443" s="1067"/>
    </row>
    <row r="1444" spans="1:9" ht="24.95" customHeight="1" x14ac:dyDescent="0.2">
      <c r="A1444" s="278">
        <v>83</v>
      </c>
      <c r="B1444" s="841"/>
      <c r="C1444" s="842" t="s">
        <v>2275</v>
      </c>
      <c r="D1444" s="843" t="s">
        <v>2276</v>
      </c>
      <c r="E1444" s="844" t="s">
        <v>721</v>
      </c>
      <c r="F1444" s="845">
        <v>1</v>
      </c>
      <c r="G1444" s="160"/>
      <c r="H1444" s="846">
        <f>ROUND(F1444*G1444,2)</f>
        <v>0</v>
      </c>
      <c r="I1444" s="847" t="s">
        <v>119</v>
      </c>
    </row>
    <row r="1445" spans="1:9" x14ac:dyDescent="0.2">
      <c r="A1445" s="417"/>
      <c r="B1445" s="418"/>
      <c r="C1445" s="419"/>
      <c r="D1445" s="567" t="s">
        <v>2277</v>
      </c>
      <c r="E1445" s="421"/>
      <c r="F1445" s="422"/>
      <c r="G1445" s="421"/>
      <c r="H1445" s="839"/>
      <c r="I1445" s="497"/>
    </row>
    <row r="1446" spans="1:9" ht="22.5" x14ac:dyDescent="0.2">
      <c r="A1446" s="417"/>
      <c r="B1446" s="418"/>
      <c r="C1446" s="419"/>
      <c r="D1446" s="567" t="s">
        <v>2278</v>
      </c>
      <c r="E1446" s="421"/>
      <c r="F1446" s="422"/>
      <c r="G1446" s="421"/>
      <c r="H1446" s="839"/>
      <c r="I1446" s="497"/>
    </row>
    <row r="1447" spans="1:9" x14ac:dyDescent="0.2">
      <c r="A1447" s="417"/>
      <c r="B1447" s="418"/>
      <c r="C1447" s="419"/>
      <c r="D1447" s="567" t="s">
        <v>2279</v>
      </c>
      <c r="E1447" s="421"/>
      <c r="F1447" s="422"/>
      <c r="G1447" s="421"/>
      <c r="H1447" s="839"/>
      <c r="I1447" s="497"/>
    </row>
    <row r="1448" spans="1:9" x14ac:dyDescent="0.2">
      <c r="A1448" s="417"/>
      <c r="B1448" s="418"/>
      <c r="C1448" s="419"/>
      <c r="D1448" s="567" t="s">
        <v>2280</v>
      </c>
      <c r="E1448" s="421"/>
      <c r="F1448" s="422"/>
      <c r="G1448" s="421"/>
      <c r="H1448" s="839"/>
      <c r="I1448" s="497"/>
    </row>
    <row r="1449" spans="1:9" x14ac:dyDescent="0.2">
      <c r="A1449" s="417"/>
      <c r="B1449" s="418"/>
      <c r="C1449" s="419"/>
      <c r="D1449" s="567" t="s">
        <v>2281</v>
      </c>
      <c r="E1449" s="421"/>
      <c r="F1449" s="422"/>
      <c r="G1449" s="421"/>
      <c r="H1449" s="839"/>
      <c r="I1449" s="497"/>
    </row>
    <row r="1450" spans="1:9" x14ac:dyDescent="0.2">
      <c r="A1450" s="417"/>
      <c r="B1450" s="418"/>
      <c r="C1450" s="419"/>
      <c r="D1450" s="567" t="s">
        <v>2282</v>
      </c>
      <c r="E1450" s="421"/>
      <c r="F1450" s="422"/>
      <c r="G1450" s="421"/>
      <c r="H1450" s="839"/>
      <c r="I1450" s="497"/>
    </row>
    <row r="1451" spans="1:9" x14ac:dyDescent="0.2">
      <c r="A1451" s="417"/>
      <c r="B1451" s="418"/>
      <c r="C1451" s="419"/>
      <c r="D1451" s="567" t="s">
        <v>2283</v>
      </c>
      <c r="E1451" s="421"/>
      <c r="F1451" s="422"/>
      <c r="G1451" s="421"/>
      <c r="H1451" s="839"/>
      <c r="I1451" s="497"/>
    </row>
    <row r="1452" spans="1:9" x14ac:dyDescent="0.2">
      <c r="A1452" s="417"/>
      <c r="B1452" s="418"/>
      <c r="C1452" s="419"/>
      <c r="D1452" s="567" t="s">
        <v>2284</v>
      </c>
      <c r="E1452" s="421"/>
      <c r="F1452" s="422"/>
      <c r="G1452" s="421"/>
      <c r="H1452" s="839"/>
      <c r="I1452" s="497"/>
    </row>
    <row r="1453" spans="1:9" x14ac:dyDescent="0.2">
      <c r="A1453" s="417"/>
      <c r="B1453" s="418"/>
      <c r="C1453" s="419"/>
      <c r="D1453" s="567" t="s">
        <v>2285</v>
      </c>
      <c r="E1453" s="421"/>
      <c r="F1453" s="422"/>
      <c r="G1453" s="421"/>
      <c r="H1453" s="839"/>
      <c r="I1453" s="497"/>
    </row>
    <row r="1454" spans="1:9" x14ac:dyDescent="0.2">
      <c r="A1454" s="417"/>
      <c r="B1454" s="418"/>
      <c r="C1454" s="419"/>
      <c r="D1454" s="567" t="s">
        <v>2286</v>
      </c>
      <c r="E1454" s="421"/>
      <c r="F1454" s="422"/>
      <c r="G1454" s="421"/>
      <c r="H1454" s="839"/>
      <c r="I1454" s="497"/>
    </row>
    <row r="1455" spans="1:9" x14ac:dyDescent="0.2">
      <c r="A1455" s="417"/>
      <c r="B1455" s="418"/>
      <c r="C1455" s="419"/>
      <c r="D1455" s="567" t="s">
        <v>564</v>
      </c>
      <c r="E1455" s="421"/>
      <c r="F1455" s="422"/>
      <c r="G1455" s="421"/>
      <c r="H1455" s="839"/>
      <c r="I1455" s="497"/>
    </row>
    <row r="1456" spans="1:9" x14ac:dyDescent="0.2">
      <c r="A1456" s="417"/>
      <c r="B1456" s="418"/>
      <c r="C1456" s="419"/>
      <c r="D1456" s="567" t="s">
        <v>565</v>
      </c>
      <c r="E1456" s="421"/>
      <c r="F1456" s="422"/>
      <c r="G1456" s="421"/>
      <c r="H1456" s="839"/>
      <c r="I1456" s="497"/>
    </row>
    <row r="1457" spans="1:9" x14ac:dyDescent="0.2">
      <c r="A1457" s="417"/>
      <c r="B1457" s="418"/>
      <c r="C1457" s="419"/>
      <c r="D1457" s="567" t="s">
        <v>566</v>
      </c>
      <c r="E1457" s="421"/>
      <c r="F1457" s="422"/>
      <c r="G1457" s="421"/>
      <c r="H1457" s="839"/>
      <c r="I1457" s="497"/>
    </row>
    <row r="1458" spans="1:9" x14ac:dyDescent="0.2">
      <c r="A1458" s="417"/>
      <c r="B1458" s="418"/>
      <c r="C1458" s="419"/>
      <c r="D1458" s="567" t="s">
        <v>122</v>
      </c>
      <c r="E1458" s="421"/>
      <c r="F1458" s="422">
        <v>1</v>
      </c>
      <c r="G1458" s="421"/>
      <c r="H1458" s="839"/>
      <c r="I1458" s="497"/>
    </row>
    <row r="1459" spans="1:9" ht="24.95" customHeight="1" x14ac:dyDescent="0.2">
      <c r="A1459" s="278">
        <v>84</v>
      </c>
      <c r="B1459" s="841"/>
      <c r="C1459" s="842" t="s">
        <v>2287</v>
      </c>
      <c r="D1459" s="843" t="s">
        <v>2288</v>
      </c>
      <c r="E1459" s="844" t="s">
        <v>92</v>
      </c>
      <c r="F1459" s="845">
        <v>84</v>
      </c>
      <c r="G1459" s="160"/>
      <c r="H1459" s="846">
        <f>ROUND(F1459*G1459,2)</f>
        <v>0</v>
      </c>
      <c r="I1459" s="847" t="s">
        <v>119</v>
      </c>
    </row>
    <row r="1460" spans="1:9" x14ac:dyDescent="0.2">
      <c r="A1460" s="417"/>
      <c r="B1460" s="418"/>
      <c r="C1460" s="419"/>
      <c r="D1460" s="567" t="s">
        <v>2289</v>
      </c>
      <c r="E1460" s="421"/>
      <c r="F1460" s="422"/>
      <c r="G1460" s="421"/>
      <c r="H1460" s="839"/>
      <c r="I1460" s="497"/>
    </row>
    <row r="1461" spans="1:9" x14ac:dyDescent="0.2">
      <c r="A1461" s="417"/>
      <c r="B1461" s="418"/>
      <c r="C1461" s="419"/>
      <c r="D1461" s="567" t="s">
        <v>564</v>
      </c>
      <c r="E1461" s="421"/>
      <c r="F1461" s="422"/>
      <c r="G1461" s="421"/>
      <c r="H1461" s="839"/>
      <c r="I1461" s="497"/>
    </row>
    <row r="1462" spans="1:9" x14ac:dyDescent="0.2">
      <c r="A1462" s="417"/>
      <c r="B1462" s="418"/>
      <c r="C1462" s="419"/>
      <c r="D1462" s="567" t="s">
        <v>565</v>
      </c>
      <c r="E1462" s="421"/>
      <c r="F1462" s="422"/>
      <c r="G1462" s="421"/>
      <c r="H1462" s="839"/>
      <c r="I1462" s="497"/>
    </row>
    <row r="1463" spans="1:9" x14ac:dyDescent="0.2">
      <c r="A1463" s="417"/>
      <c r="B1463" s="418"/>
      <c r="C1463" s="419"/>
      <c r="D1463" s="567" t="s">
        <v>566</v>
      </c>
      <c r="E1463" s="421"/>
      <c r="F1463" s="422"/>
      <c r="G1463" s="421"/>
      <c r="H1463" s="839"/>
      <c r="I1463" s="497"/>
    </row>
    <row r="1464" spans="1:9" x14ac:dyDescent="0.2">
      <c r="A1464" s="417"/>
      <c r="B1464" s="418"/>
      <c r="C1464" s="419"/>
      <c r="D1464" s="567" t="s">
        <v>2290</v>
      </c>
      <c r="E1464" s="421"/>
      <c r="F1464" s="422">
        <v>84</v>
      </c>
      <c r="G1464" s="421"/>
      <c r="H1464" s="839"/>
      <c r="I1464" s="497"/>
    </row>
    <row r="1465" spans="1:9" s="46" customFormat="1" ht="24.95" customHeight="1" x14ac:dyDescent="0.25">
      <c r="A1465" s="824"/>
      <c r="B1465" s="825" t="s">
        <v>89</v>
      </c>
      <c r="C1465" s="826" t="s">
        <v>62</v>
      </c>
      <c r="D1465" s="826" t="s">
        <v>63</v>
      </c>
      <c r="E1465" s="827"/>
      <c r="F1465" s="828"/>
      <c r="G1465" s="828"/>
      <c r="H1465" s="829">
        <f>SUM(H1466:H1505)</f>
        <v>0</v>
      </c>
      <c r="I1465" s="830"/>
    </row>
    <row r="1466" spans="1:9" ht="24.95" customHeight="1" x14ac:dyDescent="0.2">
      <c r="A1466" s="278">
        <v>85</v>
      </c>
      <c r="B1466" s="841"/>
      <c r="C1466" s="842" t="s">
        <v>2291</v>
      </c>
      <c r="D1466" s="843" t="s">
        <v>2292</v>
      </c>
      <c r="E1466" s="844" t="s">
        <v>106</v>
      </c>
      <c r="F1466" s="845">
        <v>273.89</v>
      </c>
      <c r="G1466" s="160"/>
      <c r="H1466" s="846">
        <f>ROUND(F1466*G1466,2)</f>
        <v>0</v>
      </c>
      <c r="I1466" s="847" t="s">
        <v>357</v>
      </c>
    </row>
    <row r="1467" spans="1:9" x14ac:dyDescent="0.2">
      <c r="A1467" s="417"/>
      <c r="B1467" s="418"/>
      <c r="C1467" s="419"/>
      <c r="D1467" s="567" t="s">
        <v>2293</v>
      </c>
      <c r="E1467" s="421"/>
      <c r="F1467" s="422">
        <v>273.89</v>
      </c>
      <c r="G1467" s="421"/>
      <c r="H1467" s="839"/>
      <c r="I1467" s="497"/>
    </row>
    <row r="1468" spans="1:9" ht="24.95" customHeight="1" x14ac:dyDescent="0.2">
      <c r="A1468" s="278">
        <v>86</v>
      </c>
      <c r="B1468" s="841"/>
      <c r="C1468" s="842" t="s">
        <v>2294</v>
      </c>
      <c r="D1468" s="843" t="s">
        <v>2295</v>
      </c>
      <c r="E1468" s="844" t="s">
        <v>106</v>
      </c>
      <c r="F1468" s="845">
        <v>273.89</v>
      </c>
      <c r="G1468" s="160"/>
      <c r="H1468" s="846">
        <f>ROUND(F1468*G1468,2)</f>
        <v>0</v>
      </c>
      <c r="I1468" s="847" t="s">
        <v>357</v>
      </c>
    </row>
    <row r="1469" spans="1:9" x14ac:dyDescent="0.2">
      <c r="A1469" s="417"/>
      <c r="B1469" s="418"/>
      <c r="C1469" s="419"/>
      <c r="D1469" s="567" t="s">
        <v>131</v>
      </c>
      <c r="E1469" s="421"/>
      <c r="F1469" s="422"/>
      <c r="G1469" s="421"/>
      <c r="H1469" s="839"/>
      <c r="I1469" s="497"/>
    </row>
    <row r="1470" spans="1:9" x14ac:dyDescent="0.2">
      <c r="A1470" s="417"/>
      <c r="B1470" s="418"/>
      <c r="C1470" s="419"/>
      <c r="D1470" s="567" t="s">
        <v>1967</v>
      </c>
      <c r="E1470" s="421"/>
      <c r="F1470" s="422">
        <v>119.2</v>
      </c>
      <c r="G1470" s="421"/>
      <c r="H1470" s="839"/>
      <c r="I1470" s="497"/>
    </row>
    <row r="1471" spans="1:9" x14ac:dyDescent="0.2">
      <c r="A1471" s="417"/>
      <c r="B1471" s="418"/>
      <c r="C1471" s="419"/>
      <c r="D1471" s="567" t="s">
        <v>1969</v>
      </c>
      <c r="E1471" s="421"/>
      <c r="F1471" s="422">
        <v>119.2</v>
      </c>
      <c r="G1471" s="421"/>
      <c r="H1471" s="839"/>
      <c r="I1471" s="497"/>
    </row>
    <row r="1472" spans="1:9" x14ac:dyDescent="0.2">
      <c r="A1472" s="417"/>
      <c r="B1472" s="418"/>
      <c r="C1472" s="419"/>
      <c r="D1472" s="567" t="s">
        <v>1972</v>
      </c>
      <c r="E1472" s="421"/>
      <c r="F1472" s="422">
        <v>35.49</v>
      </c>
      <c r="G1472" s="421"/>
      <c r="H1472" s="839"/>
      <c r="I1472" s="497"/>
    </row>
    <row r="1473" spans="1:9" ht="24.95" customHeight="1" x14ac:dyDescent="0.2">
      <c r="A1473" s="278">
        <v>87</v>
      </c>
      <c r="B1473" s="841"/>
      <c r="C1473" s="842" t="s">
        <v>2296</v>
      </c>
      <c r="D1473" s="843" t="s">
        <v>2297</v>
      </c>
      <c r="E1473" s="844" t="s">
        <v>106</v>
      </c>
      <c r="F1473" s="845">
        <v>11.739000000000001</v>
      </c>
      <c r="G1473" s="160"/>
      <c r="H1473" s="846">
        <f>ROUND(F1473*G1473,2)</f>
        <v>0</v>
      </c>
      <c r="I1473" s="847" t="s">
        <v>357</v>
      </c>
    </row>
    <row r="1474" spans="1:9" x14ac:dyDescent="0.2">
      <c r="A1474" s="417"/>
      <c r="B1474" s="418"/>
      <c r="C1474" s="419"/>
      <c r="D1474" s="567" t="s">
        <v>1736</v>
      </c>
      <c r="E1474" s="421"/>
      <c r="F1474" s="422"/>
      <c r="G1474" s="421"/>
      <c r="H1474" s="839"/>
      <c r="I1474" s="497"/>
    </row>
    <row r="1475" spans="1:9" x14ac:dyDescent="0.2">
      <c r="A1475" s="417"/>
      <c r="B1475" s="418"/>
      <c r="C1475" s="419"/>
      <c r="D1475" s="567" t="s">
        <v>138</v>
      </c>
      <c r="E1475" s="421"/>
      <c r="F1475" s="422"/>
      <c r="G1475" s="421"/>
      <c r="H1475" s="839"/>
      <c r="I1475" s="497"/>
    </row>
    <row r="1476" spans="1:9" x14ac:dyDescent="0.2">
      <c r="A1476" s="417"/>
      <c r="B1476" s="418"/>
      <c r="C1476" s="419"/>
      <c r="D1476" s="567" t="s">
        <v>2298</v>
      </c>
      <c r="E1476" s="421"/>
      <c r="F1476" s="422">
        <v>11.739000000000001</v>
      </c>
      <c r="G1476" s="421"/>
      <c r="H1476" s="839"/>
      <c r="I1476" s="497"/>
    </row>
    <row r="1477" spans="1:9" ht="24.95" customHeight="1" x14ac:dyDescent="0.2">
      <c r="A1477" s="278">
        <v>88</v>
      </c>
      <c r="B1477" s="841"/>
      <c r="C1477" s="842" t="s">
        <v>2299</v>
      </c>
      <c r="D1477" s="843" t="s">
        <v>2300</v>
      </c>
      <c r="E1477" s="844" t="s">
        <v>106</v>
      </c>
      <c r="F1477" s="845">
        <v>11.739000000000001</v>
      </c>
      <c r="G1477" s="160"/>
      <c r="H1477" s="846">
        <f>ROUND(F1477*G1477,2)</f>
        <v>0</v>
      </c>
      <c r="I1477" s="847" t="s">
        <v>357</v>
      </c>
    </row>
    <row r="1478" spans="1:9" x14ac:dyDescent="0.2">
      <c r="A1478" s="417"/>
      <c r="B1478" s="418"/>
      <c r="C1478" s="419"/>
      <c r="D1478" s="567" t="s">
        <v>2301</v>
      </c>
      <c r="E1478" s="421"/>
      <c r="F1478" s="422">
        <v>11.739000000000001</v>
      </c>
      <c r="G1478" s="421"/>
      <c r="H1478" s="839"/>
      <c r="I1478" s="497"/>
    </row>
    <row r="1479" spans="1:9" ht="24.95" customHeight="1" x14ac:dyDescent="0.2">
      <c r="A1479" s="278">
        <v>89</v>
      </c>
      <c r="B1479" s="841"/>
      <c r="C1479" s="842" t="s">
        <v>184</v>
      </c>
      <c r="D1479" s="843" t="s">
        <v>2302</v>
      </c>
      <c r="E1479" s="844" t="s">
        <v>92</v>
      </c>
      <c r="F1479" s="845">
        <v>1</v>
      </c>
      <c r="G1479" s="160"/>
      <c r="H1479" s="846">
        <f>ROUND(F1479*G1479,2)</f>
        <v>0</v>
      </c>
      <c r="I1479" s="847" t="s">
        <v>119</v>
      </c>
    </row>
    <row r="1480" spans="1:9" ht="9.9499999999999993" customHeight="1" x14ac:dyDescent="0.2">
      <c r="A1480" s="417"/>
      <c r="B1480" s="418"/>
      <c r="C1480" s="419"/>
      <c r="D1480" s="567" t="s">
        <v>2303</v>
      </c>
      <c r="E1480" s="421"/>
      <c r="F1480" s="422"/>
      <c r="G1480" s="421"/>
      <c r="H1480" s="839"/>
      <c r="I1480" s="497"/>
    </row>
    <row r="1481" spans="1:9" ht="9.9499999999999993" customHeight="1" x14ac:dyDescent="0.2">
      <c r="A1481" s="417"/>
      <c r="B1481" s="418"/>
      <c r="C1481" s="419"/>
      <c r="D1481" s="567" t="s">
        <v>538</v>
      </c>
      <c r="E1481" s="421"/>
      <c r="F1481" s="422"/>
      <c r="G1481" s="421"/>
      <c r="H1481" s="839"/>
      <c r="I1481" s="497"/>
    </row>
    <row r="1482" spans="1:9" ht="9.9499999999999993" customHeight="1" x14ac:dyDescent="0.2">
      <c r="A1482" s="417"/>
      <c r="B1482" s="418"/>
      <c r="C1482" s="419"/>
      <c r="D1482" s="567" t="s">
        <v>2304</v>
      </c>
      <c r="E1482" s="421"/>
      <c r="F1482" s="422"/>
      <c r="G1482" s="421"/>
      <c r="H1482" s="839"/>
      <c r="I1482" s="497"/>
    </row>
    <row r="1483" spans="1:9" ht="9.9499999999999993" customHeight="1" x14ac:dyDescent="0.2">
      <c r="A1483" s="417"/>
      <c r="B1483" s="418"/>
      <c r="C1483" s="419"/>
      <c r="D1483" s="567" t="s">
        <v>2305</v>
      </c>
      <c r="E1483" s="421"/>
      <c r="F1483" s="422"/>
      <c r="G1483" s="421"/>
      <c r="H1483" s="839"/>
      <c r="I1483" s="497"/>
    </row>
    <row r="1484" spans="1:9" ht="9.9499999999999993" customHeight="1" x14ac:dyDescent="0.2">
      <c r="A1484" s="417"/>
      <c r="B1484" s="418"/>
      <c r="C1484" s="419"/>
      <c r="D1484" s="567" t="s">
        <v>2306</v>
      </c>
      <c r="E1484" s="421"/>
      <c r="F1484" s="422"/>
      <c r="G1484" s="421"/>
      <c r="H1484" s="839"/>
      <c r="I1484" s="497"/>
    </row>
    <row r="1485" spans="1:9" ht="9.9499999999999993" customHeight="1" x14ac:dyDescent="0.2">
      <c r="A1485" s="417"/>
      <c r="B1485" s="418"/>
      <c r="C1485" s="419"/>
      <c r="D1485" s="567" t="s">
        <v>545</v>
      </c>
      <c r="E1485" s="421"/>
      <c r="F1485" s="422"/>
      <c r="G1485" s="421"/>
      <c r="H1485" s="839"/>
      <c r="I1485" s="497"/>
    </row>
    <row r="1486" spans="1:9" ht="9.9499999999999993" customHeight="1" x14ac:dyDescent="0.2">
      <c r="A1486" s="417"/>
      <c r="B1486" s="418"/>
      <c r="C1486" s="419"/>
      <c r="D1486" s="567" t="s">
        <v>539</v>
      </c>
      <c r="E1486" s="421"/>
      <c r="F1486" s="422"/>
      <c r="G1486" s="421"/>
      <c r="H1486" s="839"/>
      <c r="I1486" s="497"/>
    </row>
    <row r="1487" spans="1:9" ht="9.9499999999999993" customHeight="1" x14ac:dyDescent="0.2">
      <c r="A1487" s="417"/>
      <c r="B1487" s="418"/>
      <c r="C1487" s="419"/>
      <c r="D1487" s="567" t="s">
        <v>540</v>
      </c>
      <c r="E1487" s="421"/>
      <c r="F1487" s="422"/>
      <c r="G1487" s="421"/>
      <c r="H1487" s="839"/>
      <c r="I1487" s="497"/>
    </row>
    <row r="1488" spans="1:9" ht="9.9499999999999993" customHeight="1" x14ac:dyDescent="0.2">
      <c r="A1488" s="417"/>
      <c r="B1488" s="418"/>
      <c r="C1488" s="419"/>
      <c r="D1488" s="567" t="s">
        <v>122</v>
      </c>
      <c r="E1488" s="421"/>
      <c r="F1488" s="422">
        <v>1</v>
      </c>
      <c r="G1488" s="421"/>
      <c r="H1488" s="839"/>
      <c r="I1488" s="497"/>
    </row>
    <row r="1489" spans="1:9" ht="24.95" customHeight="1" x14ac:dyDescent="0.2">
      <c r="A1489" s="278">
        <v>90</v>
      </c>
      <c r="B1489" s="841"/>
      <c r="C1489" s="842" t="s">
        <v>2307</v>
      </c>
      <c r="D1489" s="843" t="s">
        <v>2308</v>
      </c>
      <c r="E1489" s="844" t="s">
        <v>92</v>
      </c>
      <c r="F1489" s="845">
        <v>1</v>
      </c>
      <c r="G1489" s="160"/>
      <c r="H1489" s="846">
        <f>ROUND(F1489*G1489,2)</f>
        <v>0</v>
      </c>
      <c r="I1489" s="847" t="s">
        <v>119</v>
      </c>
    </row>
    <row r="1490" spans="1:9" x14ac:dyDescent="0.2">
      <c r="A1490" s="417"/>
      <c r="B1490" s="418"/>
      <c r="C1490" s="419"/>
      <c r="D1490" s="567" t="s">
        <v>2309</v>
      </c>
      <c r="E1490" s="421"/>
      <c r="F1490" s="422"/>
      <c r="G1490" s="421"/>
      <c r="H1490" s="839"/>
      <c r="I1490" s="497"/>
    </row>
    <row r="1491" spans="1:9" x14ac:dyDescent="0.2">
      <c r="A1491" s="417"/>
      <c r="B1491" s="418"/>
      <c r="C1491" s="419"/>
      <c r="D1491" s="567" t="s">
        <v>2310</v>
      </c>
      <c r="E1491" s="421"/>
      <c r="F1491" s="422"/>
      <c r="G1491" s="421"/>
      <c r="H1491" s="839"/>
      <c r="I1491" s="497"/>
    </row>
    <row r="1492" spans="1:9" x14ac:dyDescent="0.2">
      <c r="A1492" s="417"/>
      <c r="B1492" s="418"/>
      <c r="C1492" s="419"/>
      <c r="D1492" s="567" t="s">
        <v>2311</v>
      </c>
      <c r="E1492" s="421"/>
      <c r="F1492" s="422"/>
      <c r="G1492" s="421"/>
      <c r="H1492" s="839"/>
      <c r="I1492" s="497"/>
    </row>
    <row r="1493" spans="1:9" x14ac:dyDescent="0.2">
      <c r="A1493" s="417"/>
      <c r="B1493" s="418"/>
      <c r="C1493" s="419"/>
      <c r="D1493" s="567" t="s">
        <v>538</v>
      </c>
      <c r="E1493" s="421"/>
      <c r="F1493" s="422"/>
      <c r="G1493" s="421"/>
      <c r="H1493" s="839"/>
      <c r="I1493" s="497"/>
    </row>
    <row r="1494" spans="1:9" x14ac:dyDescent="0.2">
      <c r="A1494" s="417"/>
      <c r="B1494" s="418"/>
      <c r="C1494" s="419"/>
      <c r="D1494" s="567" t="s">
        <v>2304</v>
      </c>
      <c r="E1494" s="421"/>
      <c r="F1494" s="422"/>
      <c r="G1494" s="421"/>
      <c r="H1494" s="839"/>
      <c r="I1494" s="497"/>
    </row>
    <row r="1495" spans="1:9" x14ac:dyDescent="0.2">
      <c r="A1495" s="417"/>
      <c r="B1495" s="418"/>
      <c r="C1495" s="419"/>
      <c r="D1495" s="567" t="s">
        <v>2305</v>
      </c>
      <c r="E1495" s="421"/>
      <c r="F1495" s="422"/>
      <c r="G1495" s="421"/>
      <c r="H1495" s="839"/>
      <c r="I1495" s="497"/>
    </row>
    <row r="1496" spans="1:9" x14ac:dyDescent="0.2">
      <c r="A1496" s="417"/>
      <c r="B1496" s="418"/>
      <c r="C1496" s="419"/>
      <c r="D1496" s="567" t="s">
        <v>2306</v>
      </c>
      <c r="E1496" s="421"/>
      <c r="F1496" s="422"/>
      <c r="G1496" s="421"/>
      <c r="H1496" s="839"/>
      <c r="I1496" s="497"/>
    </row>
    <row r="1497" spans="1:9" x14ac:dyDescent="0.2">
      <c r="A1497" s="417"/>
      <c r="B1497" s="418"/>
      <c r="C1497" s="419"/>
      <c r="D1497" s="567" t="s">
        <v>545</v>
      </c>
      <c r="E1497" s="421"/>
      <c r="F1497" s="422"/>
      <c r="G1497" s="421"/>
      <c r="H1497" s="839"/>
      <c r="I1497" s="497"/>
    </row>
    <row r="1498" spans="1:9" x14ac:dyDescent="0.2">
      <c r="A1498" s="417"/>
      <c r="B1498" s="418"/>
      <c r="C1498" s="419"/>
      <c r="D1498" s="567" t="s">
        <v>539</v>
      </c>
      <c r="E1498" s="421"/>
      <c r="F1498" s="422"/>
      <c r="G1498" s="421"/>
      <c r="H1498" s="839"/>
      <c r="I1498" s="497"/>
    </row>
    <row r="1499" spans="1:9" x14ac:dyDescent="0.2">
      <c r="A1499" s="417"/>
      <c r="B1499" s="418"/>
      <c r="C1499" s="419"/>
      <c r="D1499" s="567" t="s">
        <v>540</v>
      </c>
      <c r="E1499" s="421"/>
      <c r="F1499" s="422"/>
      <c r="G1499" s="421"/>
      <c r="H1499" s="839"/>
      <c r="I1499" s="497"/>
    </row>
    <row r="1500" spans="1:9" x14ac:dyDescent="0.2">
      <c r="A1500" s="417"/>
      <c r="B1500" s="418"/>
      <c r="C1500" s="419"/>
      <c r="D1500" s="567" t="s">
        <v>122</v>
      </c>
      <c r="E1500" s="421"/>
      <c r="F1500" s="422">
        <v>1</v>
      </c>
      <c r="G1500" s="421"/>
      <c r="H1500" s="839"/>
      <c r="I1500" s="497"/>
    </row>
    <row r="1501" spans="1:9" ht="24.95" customHeight="1" x14ac:dyDescent="0.2">
      <c r="A1501" s="278">
        <v>91</v>
      </c>
      <c r="B1501" s="841"/>
      <c r="C1501" s="842" t="s">
        <v>2312</v>
      </c>
      <c r="D1501" s="843" t="s">
        <v>2313</v>
      </c>
      <c r="E1501" s="844" t="s">
        <v>100</v>
      </c>
      <c r="F1501" s="845">
        <v>1.1503399999999999</v>
      </c>
      <c r="G1501" s="160"/>
      <c r="H1501" s="846">
        <f>ROUND(F1501*G1501,2)</f>
        <v>0</v>
      </c>
      <c r="I1501" s="847" t="s">
        <v>357</v>
      </c>
    </row>
    <row r="1502" spans="1:9" x14ac:dyDescent="0.2">
      <c r="A1502" s="417"/>
      <c r="B1502" s="418"/>
      <c r="C1502" s="419"/>
      <c r="D1502" s="567" t="s">
        <v>511</v>
      </c>
      <c r="E1502" s="421"/>
      <c r="F1502" s="422"/>
      <c r="G1502" s="421"/>
      <c r="H1502" s="839"/>
      <c r="I1502" s="497"/>
    </row>
    <row r="1503" spans="1:9" x14ac:dyDescent="0.2">
      <c r="A1503" s="417"/>
      <c r="B1503" s="418"/>
      <c r="C1503" s="419"/>
      <c r="D1503" s="567" t="s">
        <v>178</v>
      </c>
      <c r="E1503" s="421"/>
      <c r="F1503" s="422"/>
      <c r="G1503" s="421"/>
      <c r="H1503" s="839"/>
      <c r="I1503" s="497"/>
    </row>
    <row r="1504" spans="1:9" x14ac:dyDescent="0.2">
      <c r="A1504" s="417"/>
      <c r="B1504" s="418"/>
      <c r="C1504" s="419"/>
      <c r="D1504" s="567" t="s">
        <v>2314</v>
      </c>
      <c r="E1504" s="421"/>
      <c r="F1504" s="422"/>
      <c r="G1504" s="421"/>
      <c r="H1504" s="839"/>
      <c r="I1504" s="497"/>
    </row>
    <row r="1505" spans="1:9" x14ac:dyDescent="0.2">
      <c r="A1505" s="417"/>
      <c r="B1505" s="418"/>
      <c r="C1505" s="419"/>
      <c r="D1505" s="567" t="s">
        <v>2315</v>
      </c>
      <c r="E1505" s="421"/>
      <c r="F1505" s="422">
        <v>1.1503399999999999</v>
      </c>
      <c r="G1505" s="421"/>
      <c r="H1505" s="839"/>
      <c r="I1505" s="497"/>
    </row>
    <row r="1506" spans="1:9" s="46" customFormat="1" ht="24.95" customHeight="1" x14ac:dyDescent="0.25">
      <c r="A1506" s="824"/>
      <c r="B1506" s="825" t="s">
        <v>89</v>
      </c>
      <c r="C1506" s="826" t="s">
        <v>1553</v>
      </c>
      <c r="D1506" s="826" t="s">
        <v>1554</v>
      </c>
      <c r="E1506" s="827"/>
      <c r="F1506" s="828"/>
      <c r="G1506" s="828"/>
      <c r="H1506" s="829">
        <f>SUM(H1507:H1534)</f>
        <v>0</v>
      </c>
      <c r="I1506" s="830"/>
    </row>
    <row r="1507" spans="1:9" ht="24.95" customHeight="1" x14ac:dyDescent="0.2">
      <c r="A1507" s="278">
        <v>92</v>
      </c>
      <c r="B1507" s="841"/>
      <c r="C1507" s="842" t="s">
        <v>2316</v>
      </c>
      <c r="D1507" s="843" t="s">
        <v>2317</v>
      </c>
      <c r="E1507" s="844" t="s">
        <v>92</v>
      </c>
      <c r="F1507" s="845">
        <v>1</v>
      </c>
      <c r="G1507" s="160"/>
      <c r="H1507" s="846">
        <f>ROUND(F1507*G1507,2)</f>
        <v>0</v>
      </c>
      <c r="I1507" s="847" t="s">
        <v>119</v>
      </c>
    </row>
    <row r="1508" spans="1:9" x14ac:dyDescent="0.2">
      <c r="A1508" s="417"/>
      <c r="B1508" s="418"/>
      <c r="C1508" s="419"/>
      <c r="D1508" s="567" t="s">
        <v>2318</v>
      </c>
      <c r="E1508" s="421"/>
      <c r="F1508" s="422"/>
      <c r="G1508" s="421"/>
      <c r="H1508" s="839"/>
      <c r="I1508" s="497"/>
    </row>
    <row r="1509" spans="1:9" x14ac:dyDescent="0.2">
      <c r="A1509" s="417"/>
      <c r="B1509" s="418"/>
      <c r="C1509" s="419"/>
      <c r="D1509" s="567" t="s">
        <v>2319</v>
      </c>
      <c r="E1509" s="421"/>
      <c r="F1509" s="422"/>
      <c r="G1509" s="421"/>
      <c r="H1509" s="839"/>
      <c r="I1509" s="497"/>
    </row>
    <row r="1510" spans="1:9" x14ac:dyDescent="0.2">
      <c r="A1510" s="417"/>
      <c r="B1510" s="418"/>
      <c r="C1510" s="419"/>
      <c r="D1510" s="567" t="s">
        <v>2320</v>
      </c>
      <c r="E1510" s="421"/>
      <c r="F1510" s="422"/>
      <c r="G1510" s="421"/>
      <c r="H1510" s="839"/>
      <c r="I1510" s="497"/>
    </row>
    <row r="1511" spans="1:9" x14ac:dyDescent="0.2">
      <c r="A1511" s="417"/>
      <c r="B1511" s="418"/>
      <c r="C1511" s="419"/>
      <c r="D1511" s="567" t="s">
        <v>2321</v>
      </c>
      <c r="E1511" s="421"/>
      <c r="F1511" s="422"/>
      <c r="G1511" s="421"/>
      <c r="H1511" s="839"/>
      <c r="I1511" s="497"/>
    </row>
    <row r="1512" spans="1:9" x14ac:dyDescent="0.2">
      <c r="A1512" s="417"/>
      <c r="B1512" s="418"/>
      <c r="C1512" s="419"/>
      <c r="D1512" s="567" t="s">
        <v>2322</v>
      </c>
      <c r="E1512" s="421"/>
      <c r="F1512" s="422"/>
      <c r="G1512" s="421"/>
      <c r="H1512" s="839"/>
      <c r="I1512" s="497"/>
    </row>
    <row r="1513" spans="1:9" x14ac:dyDescent="0.2">
      <c r="A1513" s="417"/>
      <c r="B1513" s="418"/>
      <c r="C1513" s="419"/>
      <c r="D1513" s="567" t="s">
        <v>2323</v>
      </c>
      <c r="E1513" s="421"/>
      <c r="F1513" s="422"/>
      <c r="G1513" s="421"/>
      <c r="H1513" s="839"/>
      <c r="I1513" s="497"/>
    </row>
    <row r="1514" spans="1:9" x14ac:dyDescent="0.2">
      <c r="A1514" s="417"/>
      <c r="B1514" s="418"/>
      <c r="C1514" s="419"/>
      <c r="D1514" s="567" t="s">
        <v>2324</v>
      </c>
      <c r="E1514" s="421"/>
      <c r="F1514" s="422"/>
      <c r="G1514" s="421"/>
      <c r="H1514" s="839"/>
      <c r="I1514" s="497"/>
    </row>
    <row r="1515" spans="1:9" x14ac:dyDescent="0.2">
      <c r="A1515" s="417"/>
      <c r="B1515" s="418"/>
      <c r="C1515" s="419"/>
      <c r="D1515" s="567" t="s">
        <v>2325</v>
      </c>
      <c r="E1515" s="421"/>
      <c r="F1515" s="422"/>
      <c r="G1515" s="421"/>
      <c r="H1515" s="839"/>
      <c r="I1515" s="497"/>
    </row>
    <row r="1516" spans="1:9" x14ac:dyDescent="0.2">
      <c r="A1516" s="417"/>
      <c r="B1516" s="418"/>
      <c r="C1516" s="419"/>
      <c r="D1516" s="567" t="s">
        <v>2326</v>
      </c>
      <c r="E1516" s="421"/>
      <c r="F1516" s="422"/>
      <c r="G1516" s="421"/>
      <c r="H1516" s="839"/>
      <c r="I1516" s="497"/>
    </row>
    <row r="1517" spans="1:9" x14ac:dyDescent="0.2">
      <c r="A1517" s="417"/>
      <c r="B1517" s="418"/>
      <c r="C1517" s="419"/>
      <c r="D1517" s="567" t="s">
        <v>564</v>
      </c>
      <c r="E1517" s="421"/>
      <c r="F1517" s="422"/>
      <c r="G1517" s="421"/>
      <c r="H1517" s="839"/>
      <c r="I1517" s="497"/>
    </row>
    <row r="1518" spans="1:9" x14ac:dyDescent="0.2">
      <c r="A1518" s="417"/>
      <c r="B1518" s="418"/>
      <c r="C1518" s="419"/>
      <c r="D1518" s="567" t="s">
        <v>2327</v>
      </c>
      <c r="E1518" s="421"/>
      <c r="F1518" s="422"/>
      <c r="G1518" s="421"/>
      <c r="H1518" s="839"/>
      <c r="I1518" s="497"/>
    </row>
    <row r="1519" spans="1:9" x14ac:dyDescent="0.2">
      <c r="A1519" s="417"/>
      <c r="B1519" s="418"/>
      <c r="C1519" s="419"/>
      <c r="D1519" s="567" t="s">
        <v>2328</v>
      </c>
      <c r="E1519" s="421"/>
      <c r="F1519" s="422"/>
      <c r="G1519" s="421"/>
      <c r="H1519" s="839"/>
      <c r="I1519" s="497"/>
    </row>
    <row r="1520" spans="1:9" x14ac:dyDescent="0.2">
      <c r="A1520" s="417"/>
      <c r="B1520" s="418"/>
      <c r="C1520" s="419"/>
      <c r="D1520" s="567" t="s">
        <v>122</v>
      </c>
      <c r="E1520" s="421"/>
      <c r="F1520" s="422">
        <v>1</v>
      </c>
      <c r="G1520" s="421"/>
      <c r="H1520" s="839"/>
      <c r="I1520" s="497"/>
    </row>
    <row r="1521" spans="1:9" ht="24.95" customHeight="1" x14ac:dyDescent="0.2">
      <c r="A1521" s="278">
        <v>93</v>
      </c>
      <c r="B1521" s="841"/>
      <c r="C1521" s="842" t="s">
        <v>2329</v>
      </c>
      <c r="D1521" s="843" t="s">
        <v>2330</v>
      </c>
      <c r="E1521" s="844" t="s">
        <v>92</v>
      </c>
      <c r="F1521" s="845">
        <v>2</v>
      </c>
      <c r="G1521" s="160"/>
      <c r="H1521" s="846">
        <f>ROUND(F1521*G1521,2)</f>
        <v>0</v>
      </c>
      <c r="I1521" s="847" t="s">
        <v>119</v>
      </c>
    </row>
    <row r="1522" spans="1:9" x14ac:dyDescent="0.2">
      <c r="A1522" s="417"/>
      <c r="B1522" s="418"/>
      <c r="C1522" s="419"/>
      <c r="D1522" s="567" t="s">
        <v>2318</v>
      </c>
      <c r="E1522" s="421"/>
      <c r="F1522" s="422"/>
      <c r="G1522" s="421"/>
      <c r="H1522" s="839"/>
      <c r="I1522" s="497"/>
    </row>
    <row r="1523" spans="1:9" x14ac:dyDescent="0.2">
      <c r="A1523" s="417"/>
      <c r="B1523" s="418"/>
      <c r="C1523" s="419"/>
      <c r="D1523" s="567" t="s">
        <v>2319</v>
      </c>
      <c r="E1523" s="421"/>
      <c r="F1523" s="422"/>
      <c r="G1523" s="421"/>
      <c r="H1523" s="839"/>
      <c r="I1523" s="497"/>
    </row>
    <row r="1524" spans="1:9" x14ac:dyDescent="0.2">
      <c r="A1524" s="417"/>
      <c r="B1524" s="418"/>
      <c r="C1524" s="419"/>
      <c r="D1524" s="567" t="s">
        <v>2320</v>
      </c>
      <c r="E1524" s="421"/>
      <c r="F1524" s="422"/>
      <c r="G1524" s="421"/>
      <c r="H1524" s="839"/>
      <c r="I1524" s="497"/>
    </row>
    <row r="1525" spans="1:9" x14ac:dyDescent="0.2">
      <c r="A1525" s="417"/>
      <c r="B1525" s="418"/>
      <c r="C1525" s="419"/>
      <c r="D1525" s="567" t="s">
        <v>2321</v>
      </c>
      <c r="E1525" s="421"/>
      <c r="F1525" s="422"/>
      <c r="G1525" s="421"/>
      <c r="H1525" s="839"/>
      <c r="I1525" s="497"/>
    </row>
    <row r="1526" spans="1:9" x14ac:dyDescent="0.2">
      <c r="A1526" s="417"/>
      <c r="B1526" s="418"/>
      <c r="C1526" s="419"/>
      <c r="D1526" s="567" t="s">
        <v>2322</v>
      </c>
      <c r="E1526" s="421"/>
      <c r="F1526" s="422"/>
      <c r="G1526" s="421"/>
      <c r="H1526" s="839"/>
      <c r="I1526" s="497"/>
    </row>
    <row r="1527" spans="1:9" x14ac:dyDescent="0.2">
      <c r="A1527" s="417"/>
      <c r="B1527" s="418"/>
      <c r="C1527" s="419"/>
      <c r="D1527" s="567" t="s">
        <v>2323</v>
      </c>
      <c r="E1527" s="421"/>
      <c r="F1527" s="422"/>
      <c r="G1527" s="421"/>
      <c r="H1527" s="839"/>
      <c r="I1527" s="497"/>
    </row>
    <row r="1528" spans="1:9" x14ac:dyDescent="0.2">
      <c r="A1528" s="417"/>
      <c r="B1528" s="418"/>
      <c r="C1528" s="419"/>
      <c r="D1528" s="567" t="s">
        <v>2324</v>
      </c>
      <c r="E1528" s="421"/>
      <c r="F1528" s="422"/>
      <c r="G1528" s="421"/>
      <c r="H1528" s="839"/>
      <c r="I1528" s="497"/>
    </row>
    <row r="1529" spans="1:9" x14ac:dyDescent="0.2">
      <c r="A1529" s="417"/>
      <c r="B1529" s="418"/>
      <c r="C1529" s="419"/>
      <c r="D1529" s="567" t="s">
        <v>2325</v>
      </c>
      <c r="E1529" s="421"/>
      <c r="F1529" s="422"/>
      <c r="G1529" s="421"/>
      <c r="H1529" s="839"/>
      <c r="I1529" s="497"/>
    </row>
    <row r="1530" spans="1:9" x14ac:dyDescent="0.2">
      <c r="A1530" s="417"/>
      <c r="B1530" s="418"/>
      <c r="C1530" s="419"/>
      <c r="D1530" s="567" t="s">
        <v>2326</v>
      </c>
      <c r="E1530" s="421"/>
      <c r="F1530" s="422"/>
      <c r="G1530" s="421"/>
      <c r="H1530" s="839"/>
      <c r="I1530" s="497"/>
    </row>
    <row r="1531" spans="1:9" x14ac:dyDescent="0.2">
      <c r="A1531" s="417"/>
      <c r="B1531" s="418"/>
      <c r="C1531" s="419"/>
      <c r="D1531" s="567" t="s">
        <v>564</v>
      </c>
      <c r="E1531" s="421"/>
      <c r="F1531" s="422"/>
      <c r="G1531" s="421"/>
      <c r="H1531" s="839"/>
      <c r="I1531" s="497"/>
    </row>
    <row r="1532" spans="1:9" x14ac:dyDescent="0.2">
      <c r="A1532" s="417"/>
      <c r="B1532" s="418"/>
      <c r="C1532" s="419"/>
      <c r="D1532" s="567" t="s">
        <v>2327</v>
      </c>
      <c r="E1532" s="421"/>
      <c r="F1532" s="422"/>
      <c r="G1532" s="421"/>
      <c r="H1532" s="839"/>
      <c r="I1532" s="497"/>
    </row>
    <row r="1533" spans="1:9" x14ac:dyDescent="0.2">
      <c r="A1533" s="417"/>
      <c r="B1533" s="418"/>
      <c r="C1533" s="419"/>
      <c r="D1533" s="567" t="s">
        <v>2328</v>
      </c>
      <c r="E1533" s="421"/>
      <c r="F1533" s="422"/>
      <c r="G1533" s="421"/>
      <c r="H1533" s="839"/>
      <c r="I1533" s="497"/>
    </row>
    <row r="1534" spans="1:9" x14ac:dyDescent="0.2">
      <c r="A1534" s="417"/>
      <c r="B1534" s="418"/>
      <c r="C1534" s="419"/>
      <c r="D1534" s="567" t="s">
        <v>97</v>
      </c>
      <c r="E1534" s="421"/>
      <c r="F1534" s="422">
        <v>2</v>
      </c>
      <c r="G1534" s="421"/>
      <c r="H1534" s="839"/>
      <c r="I1534" s="497"/>
    </row>
    <row r="1535" spans="1:9" s="46" customFormat="1" ht="24.95" customHeight="1" x14ac:dyDescent="0.25">
      <c r="A1535" s="824"/>
      <c r="B1535" s="825" t="s">
        <v>89</v>
      </c>
      <c r="C1535" s="826" t="s">
        <v>348</v>
      </c>
      <c r="D1535" s="826" t="s">
        <v>349</v>
      </c>
      <c r="E1535" s="827"/>
      <c r="F1535" s="828"/>
      <c r="G1535" s="828"/>
      <c r="H1535" s="829">
        <f>SUM(H1536:H1604)</f>
        <v>0</v>
      </c>
      <c r="I1535" s="830"/>
    </row>
    <row r="1536" spans="1:9" ht="24.95" customHeight="1" x14ac:dyDescent="0.2">
      <c r="A1536" s="278">
        <v>94</v>
      </c>
      <c r="B1536" s="841"/>
      <c r="C1536" s="842" t="s">
        <v>567</v>
      </c>
      <c r="D1536" s="843" t="s">
        <v>568</v>
      </c>
      <c r="E1536" s="844" t="s">
        <v>106</v>
      </c>
      <c r="F1536" s="845">
        <v>11.76</v>
      </c>
      <c r="G1536" s="160"/>
      <c r="H1536" s="846">
        <f>ROUND(F1536*G1536,2)</f>
        <v>0</v>
      </c>
      <c r="I1536" s="847" t="s">
        <v>357</v>
      </c>
    </row>
    <row r="1537" spans="1:9" x14ac:dyDescent="0.2">
      <c r="A1537" s="417"/>
      <c r="B1537" s="418"/>
      <c r="C1537" s="419"/>
      <c r="D1537" s="567" t="s">
        <v>2331</v>
      </c>
      <c r="E1537" s="421"/>
      <c r="F1537" s="422">
        <v>11.76</v>
      </c>
      <c r="G1537" s="421"/>
      <c r="H1537" s="839"/>
      <c r="I1537" s="497"/>
    </row>
    <row r="1538" spans="1:9" ht="24.95" customHeight="1" x14ac:dyDescent="0.2">
      <c r="A1538" s="278">
        <v>95</v>
      </c>
      <c r="B1538" s="841"/>
      <c r="C1538" s="842" t="s">
        <v>2332</v>
      </c>
      <c r="D1538" s="843" t="s">
        <v>2333</v>
      </c>
      <c r="E1538" s="844" t="s">
        <v>125</v>
      </c>
      <c r="F1538" s="845">
        <v>31.74</v>
      </c>
      <c r="G1538" s="160"/>
      <c r="H1538" s="846">
        <f>ROUND(F1538*G1538,2)</f>
        <v>0</v>
      </c>
      <c r="I1538" s="847" t="s">
        <v>357</v>
      </c>
    </row>
    <row r="1539" spans="1:9" x14ac:dyDescent="0.2">
      <c r="A1539" s="417"/>
      <c r="B1539" s="418"/>
      <c r="C1539" s="419"/>
      <c r="D1539" s="567" t="s">
        <v>131</v>
      </c>
      <c r="E1539" s="421"/>
      <c r="F1539" s="422"/>
      <c r="G1539" s="421"/>
      <c r="H1539" s="839"/>
      <c r="I1539" s="497"/>
    </row>
    <row r="1540" spans="1:9" x14ac:dyDescent="0.2">
      <c r="A1540" s="417"/>
      <c r="B1540" s="418"/>
      <c r="C1540" s="419"/>
      <c r="D1540" s="567" t="s">
        <v>1961</v>
      </c>
      <c r="E1540" s="421"/>
      <c r="F1540" s="422"/>
      <c r="G1540" s="421"/>
      <c r="H1540" s="839"/>
      <c r="I1540" s="497"/>
    </row>
    <row r="1541" spans="1:9" x14ac:dyDescent="0.2">
      <c r="A1541" s="417"/>
      <c r="B1541" s="418"/>
      <c r="C1541" s="419"/>
      <c r="D1541" s="567" t="s">
        <v>2334</v>
      </c>
      <c r="E1541" s="421"/>
      <c r="F1541" s="422">
        <v>10.94</v>
      </c>
      <c r="G1541" s="421"/>
      <c r="H1541" s="839"/>
      <c r="I1541" s="497"/>
    </row>
    <row r="1542" spans="1:9" x14ac:dyDescent="0.2">
      <c r="A1542" s="417"/>
      <c r="B1542" s="418"/>
      <c r="C1542" s="419"/>
      <c r="D1542" s="567" t="s">
        <v>2335</v>
      </c>
      <c r="E1542" s="421"/>
      <c r="F1542" s="422">
        <v>-0.8</v>
      </c>
      <c r="G1542" s="421"/>
      <c r="H1542" s="839"/>
      <c r="I1542" s="497"/>
    </row>
    <row r="1543" spans="1:9" x14ac:dyDescent="0.2">
      <c r="A1543" s="417"/>
      <c r="B1543" s="418"/>
      <c r="C1543" s="419"/>
      <c r="D1543" s="567" t="s">
        <v>2336</v>
      </c>
      <c r="E1543" s="421"/>
      <c r="F1543" s="422">
        <v>11.15</v>
      </c>
      <c r="G1543" s="421"/>
      <c r="H1543" s="839"/>
      <c r="I1543" s="497"/>
    </row>
    <row r="1544" spans="1:9" x14ac:dyDescent="0.2">
      <c r="A1544" s="417"/>
      <c r="B1544" s="418"/>
      <c r="C1544" s="419"/>
      <c r="D1544" s="567" t="s">
        <v>2337</v>
      </c>
      <c r="E1544" s="421"/>
      <c r="F1544" s="422">
        <v>-1.4</v>
      </c>
      <c r="G1544" s="421"/>
      <c r="H1544" s="839"/>
      <c r="I1544" s="497"/>
    </row>
    <row r="1545" spans="1:9" x14ac:dyDescent="0.2">
      <c r="A1545" s="417"/>
      <c r="B1545" s="418"/>
      <c r="C1545" s="419"/>
      <c r="D1545" s="567" t="s">
        <v>2335</v>
      </c>
      <c r="E1545" s="421"/>
      <c r="F1545" s="422">
        <v>-0.8</v>
      </c>
      <c r="G1545" s="421"/>
      <c r="H1545" s="839"/>
      <c r="I1545" s="497"/>
    </row>
    <row r="1546" spans="1:9" x14ac:dyDescent="0.2">
      <c r="A1546" s="417"/>
      <c r="B1546" s="418"/>
      <c r="C1546" s="419"/>
      <c r="D1546" s="567" t="s">
        <v>595</v>
      </c>
      <c r="E1546" s="421"/>
      <c r="F1546" s="422">
        <v>-0.9</v>
      </c>
      <c r="G1546" s="421"/>
      <c r="H1546" s="839"/>
      <c r="I1546" s="497"/>
    </row>
    <row r="1547" spans="1:9" x14ac:dyDescent="0.2">
      <c r="A1547" s="417"/>
      <c r="B1547" s="418"/>
      <c r="C1547" s="419"/>
      <c r="D1547" s="567" t="s">
        <v>2338</v>
      </c>
      <c r="E1547" s="421"/>
      <c r="F1547" s="422">
        <v>9.64</v>
      </c>
      <c r="G1547" s="421"/>
      <c r="H1547" s="839"/>
      <c r="I1547" s="497"/>
    </row>
    <row r="1548" spans="1:9" x14ac:dyDescent="0.2">
      <c r="A1548" s="417"/>
      <c r="B1548" s="418"/>
      <c r="C1548" s="419"/>
      <c r="D1548" s="567" t="s">
        <v>2160</v>
      </c>
      <c r="E1548" s="421"/>
      <c r="F1548" s="422">
        <v>-0.7</v>
      </c>
      <c r="G1548" s="421"/>
      <c r="H1548" s="839"/>
      <c r="I1548" s="497"/>
    </row>
    <row r="1549" spans="1:9" x14ac:dyDescent="0.2">
      <c r="A1549" s="417"/>
      <c r="B1549" s="418"/>
      <c r="C1549" s="419"/>
      <c r="D1549" s="567" t="s">
        <v>2159</v>
      </c>
      <c r="E1549" s="421"/>
      <c r="F1549" s="422">
        <v>5.31</v>
      </c>
      <c r="G1549" s="421"/>
      <c r="H1549" s="839"/>
      <c r="I1549" s="497"/>
    </row>
    <row r="1550" spans="1:9" x14ac:dyDescent="0.2">
      <c r="A1550" s="417"/>
      <c r="B1550" s="418"/>
      <c r="C1550" s="419"/>
      <c r="D1550" s="567" t="s">
        <v>2160</v>
      </c>
      <c r="E1550" s="421"/>
      <c r="F1550" s="422">
        <v>-0.7</v>
      </c>
      <c r="G1550" s="421"/>
      <c r="H1550" s="839"/>
      <c r="I1550" s="497"/>
    </row>
    <row r="1551" spans="1:9" ht="24.95" customHeight="1" x14ac:dyDescent="0.2">
      <c r="A1551" s="278">
        <v>96</v>
      </c>
      <c r="B1551" s="841"/>
      <c r="C1551" s="842" t="s">
        <v>2339</v>
      </c>
      <c r="D1551" s="843" t="s">
        <v>2340</v>
      </c>
      <c r="E1551" s="844" t="s">
        <v>125</v>
      </c>
      <c r="F1551" s="845">
        <v>31.74</v>
      </c>
      <c r="G1551" s="160"/>
      <c r="H1551" s="846">
        <f>ROUND(F1551*G1551,2)</f>
        <v>0</v>
      </c>
      <c r="I1551" s="847" t="s">
        <v>357</v>
      </c>
    </row>
    <row r="1552" spans="1:9" x14ac:dyDescent="0.2">
      <c r="A1552" s="417"/>
      <c r="B1552" s="418"/>
      <c r="C1552" s="419"/>
      <c r="D1552" s="567" t="s">
        <v>2341</v>
      </c>
      <c r="E1552" s="421"/>
      <c r="F1552" s="422">
        <v>31.74</v>
      </c>
      <c r="G1552" s="421"/>
      <c r="H1552" s="839"/>
      <c r="I1552" s="497"/>
    </row>
    <row r="1553" spans="1:9" ht="24.95" customHeight="1" x14ac:dyDescent="0.2">
      <c r="A1553" s="278">
        <v>97</v>
      </c>
      <c r="B1553" s="841"/>
      <c r="C1553" s="842" t="s">
        <v>570</v>
      </c>
      <c r="D1553" s="843" t="s">
        <v>571</v>
      </c>
      <c r="E1553" s="844" t="s">
        <v>106</v>
      </c>
      <c r="F1553" s="845">
        <v>11.76</v>
      </c>
      <c r="G1553" s="160"/>
      <c r="H1553" s="846">
        <f>ROUND(F1553*G1553,2)</f>
        <v>0</v>
      </c>
      <c r="I1553" s="847" t="s">
        <v>357</v>
      </c>
    </row>
    <row r="1554" spans="1:9" x14ac:dyDescent="0.2">
      <c r="A1554" s="417"/>
      <c r="B1554" s="418"/>
      <c r="C1554" s="419"/>
      <c r="D1554" s="567" t="s">
        <v>1961</v>
      </c>
      <c r="E1554" s="421"/>
      <c r="F1554" s="422"/>
      <c r="G1554" s="421"/>
      <c r="H1554" s="839"/>
      <c r="I1554" s="497"/>
    </row>
    <row r="1555" spans="1:9" x14ac:dyDescent="0.2">
      <c r="A1555" s="417"/>
      <c r="B1555" s="418"/>
      <c r="C1555" s="419"/>
      <c r="D1555" s="567" t="s">
        <v>131</v>
      </c>
      <c r="E1555" s="421"/>
      <c r="F1555" s="422"/>
      <c r="G1555" s="421"/>
      <c r="H1555" s="839"/>
      <c r="I1555" s="497"/>
    </row>
    <row r="1556" spans="1:9" x14ac:dyDescent="0.2">
      <c r="A1556" s="417"/>
      <c r="B1556" s="418"/>
      <c r="C1556" s="419"/>
      <c r="D1556" s="567" t="s">
        <v>1962</v>
      </c>
      <c r="E1556" s="421"/>
      <c r="F1556" s="422">
        <v>2.92</v>
      </c>
      <c r="G1556" s="421"/>
      <c r="H1556" s="839"/>
      <c r="I1556" s="497"/>
    </row>
    <row r="1557" spans="1:9" x14ac:dyDescent="0.2">
      <c r="A1557" s="417"/>
      <c r="B1557" s="418"/>
      <c r="C1557" s="419"/>
      <c r="D1557" s="567" t="s">
        <v>1963</v>
      </c>
      <c r="E1557" s="421"/>
      <c r="F1557" s="422">
        <v>2.95</v>
      </c>
      <c r="G1557" s="421"/>
      <c r="H1557" s="839"/>
      <c r="I1557" s="497"/>
    </row>
    <row r="1558" spans="1:9" x14ac:dyDescent="0.2">
      <c r="A1558" s="417"/>
      <c r="B1558" s="418"/>
      <c r="C1558" s="419"/>
      <c r="D1558" s="567" t="s">
        <v>1964</v>
      </c>
      <c r="E1558" s="421"/>
      <c r="F1558" s="422">
        <v>2.94</v>
      </c>
      <c r="G1558" s="421"/>
      <c r="H1558" s="839"/>
      <c r="I1558" s="497"/>
    </row>
    <row r="1559" spans="1:9" x14ac:dyDescent="0.2">
      <c r="A1559" s="417"/>
      <c r="B1559" s="418"/>
      <c r="C1559" s="419"/>
      <c r="D1559" s="567" t="s">
        <v>1965</v>
      </c>
      <c r="E1559" s="421"/>
      <c r="F1559" s="422">
        <v>2.95</v>
      </c>
      <c r="G1559" s="421"/>
      <c r="H1559" s="839"/>
      <c r="I1559" s="497"/>
    </row>
    <row r="1560" spans="1:9" ht="24.95" customHeight="1" x14ac:dyDescent="0.2">
      <c r="A1560" s="278">
        <v>98</v>
      </c>
      <c r="B1560" s="841"/>
      <c r="C1560" s="842" t="s">
        <v>572</v>
      </c>
      <c r="D1560" s="843" t="s">
        <v>573</v>
      </c>
      <c r="E1560" s="844" t="s">
        <v>125</v>
      </c>
      <c r="F1560" s="845">
        <v>80.58</v>
      </c>
      <c r="G1560" s="160"/>
      <c r="H1560" s="846">
        <f>ROUND(F1560*G1560,2)</f>
        <v>0</v>
      </c>
      <c r="I1560" s="847" t="s">
        <v>357</v>
      </c>
    </row>
    <row r="1561" spans="1:9" x14ac:dyDescent="0.2">
      <c r="A1561" s="417"/>
      <c r="B1561" s="418"/>
      <c r="C1561" s="419"/>
      <c r="D1561" s="567" t="s">
        <v>574</v>
      </c>
      <c r="E1561" s="421"/>
      <c r="F1561" s="422"/>
      <c r="G1561" s="421"/>
      <c r="H1561" s="839"/>
      <c r="I1561" s="497"/>
    </row>
    <row r="1562" spans="1:9" x14ac:dyDescent="0.2">
      <c r="A1562" s="417"/>
      <c r="B1562" s="418"/>
      <c r="C1562" s="419"/>
      <c r="D1562" s="567" t="s">
        <v>2341</v>
      </c>
      <c r="E1562" s="421"/>
      <c r="F1562" s="422">
        <v>31.74</v>
      </c>
      <c r="G1562" s="421"/>
      <c r="H1562" s="839"/>
      <c r="I1562" s="497"/>
    </row>
    <row r="1563" spans="1:9" x14ac:dyDescent="0.2">
      <c r="A1563" s="417"/>
      <c r="B1563" s="418"/>
      <c r="C1563" s="419"/>
      <c r="D1563" s="567" t="s">
        <v>131</v>
      </c>
      <c r="E1563" s="421"/>
      <c r="F1563" s="422"/>
      <c r="G1563" s="421"/>
      <c r="H1563" s="839"/>
      <c r="I1563" s="497"/>
    </row>
    <row r="1564" spans="1:9" x14ac:dyDescent="0.2">
      <c r="A1564" s="417"/>
      <c r="B1564" s="418"/>
      <c r="C1564" s="419"/>
      <c r="D1564" s="567" t="s">
        <v>1961</v>
      </c>
      <c r="E1564" s="421"/>
      <c r="F1564" s="422"/>
      <c r="G1564" s="421"/>
      <c r="H1564" s="839"/>
      <c r="I1564" s="497"/>
    </row>
    <row r="1565" spans="1:9" x14ac:dyDescent="0.2">
      <c r="A1565" s="417"/>
      <c r="B1565" s="418"/>
      <c r="C1565" s="419"/>
      <c r="D1565" s="567" t="s">
        <v>2334</v>
      </c>
      <c r="E1565" s="421"/>
      <c r="F1565" s="422">
        <v>10.94</v>
      </c>
      <c r="G1565" s="421"/>
      <c r="H1565" s="839"/>
      <c r="I1565" s="497"/>
    </row>
    <row r="1566" spans="1:9" x14ac:dyDescent="0.2">
      <c r="A1566" s="417"/>
      <c r="B1566" s="418"/>
      <c r="C1566" s="419"/>
      <c r="D1566" s="567" t="s">
        <v>442</v>
      </c>
      <c r="E1566" s="421"/>
      <c r="F1566" s="422"/>
      <c r="G1566" s="421"/>
      <c r="H1566" s="839"/>
      <c r="I1566" s="497"/>
    </row>
    <row r="1567" spans="1:9" x14ac:dyDescent="0.2">
      <c r="A1567" s="417"/>
      <c r="B1567" s="418"/>
      <c r="C1567" s="419"/>
      <c r="D1567" s="567" t="s">
        <v>2342</v>
      </c>
      <c r="E1567" s="421"/>
      <c r="F1567" s="422">
        <v>-0.8</v>
      </c>
      <c r="G1567" s="421"/>
      <c r="H1567" s="839"/>
      <c r="I1567" s="497"/>
    </row>
    <row r="1568" spans="1:9" x14ac:dyDescent="0.2">
      <c r="A1568" s="417"/>
      <c r="B1568" s="418"/>
      <c r="C1568" s="419"/>
      <c r="D1568" s="567" t="s">
        <v>448</v>
      </c>
      <c r="E1568" s="421"/>
      <c r="F1568" s="422"/>
      <c r="G1568" s="421"/>
      <c r="H1568" s="839"/>
      <c r="I1568" s="497"/>
    </row>
    <row r="1569" spans="1:9" x14ac:dyDescent="0.2">
      <c r="A1569" s="417"/>
      <c r="B1569" s="418"/>
      <c r="C1569" s="419"/>
      <c r="D1569" s="567" t="s">
        <v>2336</v>
      </c>
      <c r="E1569" s="421"/>
      <c r="F1569" s="422">
        <v>11.15</v>
      </c>
      <c r="G1569" s="421"/>
      <c r="H1569" s="839"/>
      <c r="I1569" s="497"/>
    </row>
    <row r="1570" spans="1:9" x14ac:dyDescent="0.2">
      <c r="A1570" s="417"/>
      <c r="B1570" s="418"/>
      <c r="C1570" s="419"/>
      <c r="D1570" s="567" t="s">
        <v>442</v>
      </c>
      <c r="E1570" s="421"/>
      <c r="F1570" s="422"/>
      <c r="G1570" s="421"/>
      <c r="H1570" s="839"/>
      <c r="I1570" s="497"/>
    </row>
    <row r="1571" spans="1:9" x14ac:dyDescent="0.2">
      <c r="A1571" s="417"/>
      <c r="B1571" s="418"/>
      <c r="C1571" s="419"/>
      <c r="D1571" s="567" t="s">
        <v>2343</v>
      </c>
      <c r="E1571" s="421"/>
      <c r="F1571" s="422">
        <v>-1.4</v>
      </c>
      <c r="G1571" s="421"/>
      <c r="H1571" s="839"/>
      <c r="I1571" s="497"/>
    </row>
    <row r="1572" spans="1:9" x14ac:dyDescent="0.2">
      <c r="A1572" s="417"/>
      <c r="B1572" s="418"/>
      <c r="C1572" s="419"/>
      <c r="D1572" s="567" t="s">
        <v>2342</v>
      </c>
      <c r="E1572" s="421"/>
      <c r="F1572" s="422">
        <v>-0.8</v>
      </c>
      <c r="G1572" s="421"/>
      <c r="H1572" s="839"/>
      <c r="I1572" s="497"/>
    </row>
    <row r="1573" spans="1:9" x14ac:dyDescent="0.2">
      <c r="A1573" s="417"/>
      <c r="B1573" s="418"/>
      <c r="C1573" s="419"/>
      <c r="D1573" s="567" t="s">
        <v>576</v>
      </c>
      <c r="E1573" s="421"/>
      <c r="F1573" s="422">
        <v>-0.9</v>
      </c>
      <c r="G1573" s="421"/>
      <c r="H1573" s="839"/>
      <c r="I1573" s="497"/>
    </row>
    <row r="1574" spans="1:9" x14ac:dyDescent="0.2">
      <c r="A1574" s="417"/>
      <c r="B1574" s="418"/>
      <c r="C1574" s="419"/>
      <c r="D1574" s="567" t="s">
        <v>448</v>
      </c>
      <c r="E1574" s="421"/>
      <c r="F1574" s="422"/>
      <c r="G1574" s="421"/>
      <c r="H1574" s="839"/>
      <c r="I1574" s="497"/>
    </row>
    <row r="1575" spans="1:9" x14ac:dyDescent="0.2">
      <c r="A1575" s="417"/>
      <c r="B1575" s="418"/>
      <c r="C1575" s="419"/>
      <c r="D1575" s="567" t="s">
        <v>2338</v>
      </c>
      <c r="E1575" s="421"/>
      <c r="F1575" s="422">
        <v>9.64</v>
      </c>
      <c r="G1575" s="421"/>
      <c r="H1575" s="839"/>
      <c r="I1575" s="497"/>
    </row>
    <row r="1576" spans="1:9" x14ac:dyDescent="0.2">
      <c r="A1576" s="417"/>
      <c r="B1576" s="418"/>
      <c r="C1576" s="419"/>
      <c r="D1576" s="567" t="s">
        <v>442</v>
      </c>
      <c r="E1576" s="421"/>
      <c r="F1576" s="422"/>
      <c r="G1576" s="421"/>
      <c r="H1576" s="839"/>
      <c r="I1576" s="497"/>
    </row>
    <row r="1577" spans="1:9" x14ac:dyDescent="0.2">
      <c r="A1577" s="417"/>
      <c r="B1577" s="418"/>
      <c r="C1577" s="419"/>
      <c r="D1577" s="567" t="s">
        <v>2344</v>
      </c>
      <c r="E1577" s="421"/>
      <c r="F1577" s="422">
        <v>-0.7</v>
      </c>
      <c r="G1577" s="421"/>
      <c r="H1577" s="839"/>
      <c r="I1577" s="497"/>
    </row>
    <row r="1578" spans="1:9" x14ac:dyDescent="0.2">
      <c r="A1578" s="417"/>
      <c r="B1578" s="418"/>
      <c r="C1578" s="419"/>
      <c r="D1578" s="567" t="s">
        <v>448</v>
      </c>
      <c r="E1578" s="421"/>
      <c r="F1578" s="422"/>
      <c r="G1578" s="421"/>
      <c r="H1578" s="839"/>
      <c r="I1578" s="497"/>
    </row>
    <row r="1579" spans="1:9" x14ac:dyDescent="0.2">
      <c r="A1579" s="417"/>
      <c r="B1579" s="418"/>
      <c r="C1579" s="419"/>
      <c r="D1579" s="567" t="s">
        <v>2159</v>
      </c>
      <c r="E1579" s="421"/>
      <c r="F1579" s="422">
        <v>5.31</v>
      </c>
      <c r="G1579" s="421"/>
      <c r="H1579" s="839"/>
      <c r="I1579" s="497"/>
    </row>
    <row r="1580" spans="1:9" x14ac:dyDescent="0.2">
      <c r="A1580" s="417"/>
      <c r="B1580" s="418"/>
      <c r="C1580" s="419"/>
      <c r="D1580" s="567" t="s">
        <v>442</v>
      </c>
      <c r="E1580" s="421"/>
      <c r="F1580" s="422"/>
      <c r="G1580" s="421"/>
      <c r="H1580" s="839"/>
      <c r="I1580" s="497"/>
    </row>
    <row r="1581" spans="1:9" x14ac:dyDescent="0.2">
      <c r="A1581" s="417"/>
      <c r="B1581" s="418"/>
      <c r="C1581" s="419"/>
      <c r="D1581" s="567" t="s">
        <v>2344</v>
      </c>
      <c r="E1581" s="421"/>
      <c r="F1581" s="422">
        <v>-0.7</v>
      </c>
      <c r="G1581" s="421"/>
      <c r="H1581" s="839"/>
      <c r="I1581" s="497"/>
    </row>
    <row r="1582" spans="1:9" x14ac:dyDescent="0.2">
      <c r="A1582" s="417"/>
      <c r="B1582" s="418"/>
      <c r="C1582" s="419"/>
      <c r="D1582" s="567" t="s">
        <v>448</v>
      </c>
      <c r="E1582" s="421"/>
      <c r="F1582" s="422"/>
      <c r="G1582" s="421"/>
      <c r="H1582" s="839"/>
      <c r="I1582" s="497"/>
    </row>
    <row r="1583" spans="1:9" x14ac:dyDescent="0.2">
      <c r="A1583" s="417"/>
      <c r="B1583" s="418"/>
      <c r="C1583" s="419"/>
      <c r="D1583" s="567" t="s">
        <v>577</v>
      </c>
      <c r="E1583" s="421"/>
      <c r="F1583" s="422"/>
      <c r="G1583" s="421"/>
      <c r="H1583" s="839"/>
      <c r="I1583" s="497"/>
    </row>
    <row r="1584" spans="1:9" x14ac:dyDescent="0.2">
      <c r="A1584" s="417"/>
      <c r="B1584" s="418"/>
      <c r="C1584" s="419"/>
      <c r="D1584" s="567" t="s">
        <v>131</v>
      </c>
      <c r="E1584" s="421"/>
      <c r="F1584" s="422"/>
      <c r="G1584" s="421"/>
      <c r="H1584" s="839"/>
      <c r="I1584" s="497"/>
    </row>
    <row r="1585" spans="1:9" x14ac:dyDescent="0.2">
      <c r="A1585" s="417"/>
      <c r="B1585" s="418"/>
      <c r="C1585" s="419"/>
      <c r="D1585" s="567" t="s">
        <v>2345</v>
      </c>
      <c r="E1585" s="421"/>
      <c r="F1585" s="422">
        <v>11.8</v>
      </c>
      <c r="G1585" s="421"/>
      <c r="H1585" s="839"/>
      <c r="I1585" s="497"/>
    </row>
    <row r="1586" spans="1:9" ht="24.95" customHeight="1" x14ac:dyDescent="0.2">
      <c r="A1586" s="278">
        <v>99</v>
      </c>
      <c r="B1586" s="841"/>
      <c r="C1586" s="842" t="s">
        <v>2346</v>
      </c>
      <c r="D1586" s="843" t="s">
        <v>2347</v>
      </c>
      <c r="E1586" s="844" t="s">
        <v>106</v>
      </c>
      <c r="F1586" s="845">
        <v>11.76</v>
      </c>
      <c r="G1586" s="160"/>
      <c r="H1586" s="846">
        <f>ROUND(F1586*G1586,2)</f>
        <v>0</v>
      </c>
      <c r="I1586" s="847" t="s">
        <v>357</v>
      </c>
    </row>
    <row r="1587" spans="1:9" x14ac:dyDescent="0.2">
      <c r="A1587" s="417"/>
      <c r="B1587" s="418"/>
      <c r="C1587" s="419"/>
      <c r="D1587" s="567" t="s">
        <v>131</v>
      </c>
      <c r="E1587" s="421"/>
      <c r="F1587" s="422"/>
      <c r="G1587" s="421"/>
      <c r="H1587" s="839"/>
      <c r="I1587" s="497"/>
    </row>
    <row r="1588" spans="1:9" x14ac:dyDescent="0.2">
      <c r="A1588" s="417"/>
      <c r="B1588" s="418"/>
      <c r="C1588" s="419"/>
      <c r="D1588" s="567" t="s">
        <v>1961</v>
      </c>
      <c r="E1588" s="421"/>
      <c r="F1588" s="422"/>
      <c r="G1588" s="421"/>
      <c r="H1588" s="839"/>
      <c r="I1588" s="497"/>
    </row>
    <row r="1589" spans="1:9" x14ac:dyDescent="0.2">
      <c r="A1589" s="417"/>
      <c r="B1589" s="418"/>
      <c r="C1589" s="419"/>
      <c r="D1589" s="567" t="s">
        <v>1962</v>
      </c>
      <c r="E1589" s="421"/>
      <c r="F1589" s="422">
        <v>2.92</v>
      </c>
      <c r="G1589" s="421"/>
      <c r="H1589" s="839"/>
      <c r="I1589" s="497"/>
    </row>
    <row r="1590" spans="1:9" x14ac:dyDescent="0.2">
      <c r="A1590" s="417"/>
      <c r="B1590" s="418"/>
      <c r="C1590" s="419"/>
      <c r="D1590" s="567" t="s">
        <v>1963</v>
      </c>
      <c r="E1590" s="421"/>
      <c r="F1590" s="422">
        <v>2.95</v>
      </c>
      <c r="G1590" s="421"/>
      <c r="H1590" s="839"/>
      <c r="I1590" s="497"/>
    </row>
    <row r="1591" spans="1:9" x14ac:dyDescent="0.2">
      <c r="A1591" s="417"/>
      <c r="B1591" s="418"/>
      <c r="C1591" s="419"/>
      <c r="D1591" s="567" t="s">
        <v>1964</v>
      </c>
      <c r="E1591" s="421"/>
      <c r="F1591" s="422">
        <v>2.94</v>
      </c>
      <c r="G1591" s="421"/>
      <c r="H1591" s="839"/>
      <c r="I1591" s="497"/>
    </row>
    <row r="1592" spans="1:9" x14ac:dyDescent="0.2">
      <c r="A1592" s="417"/>
      <c r="B1592" s="418"/>
      <c r="C1592" s="419"/>
      <c r="D1592" s="567" t="s">
        <v>1965</v>
      </c>
      <c r="E1592" s="421"/>
      <c r="F1592" s="422">
        <v>2.95</v>
      </c>
      <c r="G1592" s="421"/>
      <c r="H1592" s="839"/>
      <c r="I1592" s="497"/>
    </row>
    <row r="1593" spans="1:9" ht="24.95" customHeight="1" x14ac:dyDescent="0.2">
      <c r="A1593" s="278">
        <v>100</v>
      </c>
      <c r="B1593" s="841"/>
      <c r="C1593" s="842" t="s">
        <v>579</v>
      </c>
      <c r="D1593" s="843" t="s">
        <v>580</v>
      </c>
      <c r="E1593" s="844" t="s">
        <v>106</v>
      </c>
      <c r="F1593" s="845">
        <v>11.76</v>
      </c>
      <c r="G1593" s="160"/>
      <c r="H1593" s="846">
        <f>ROUND(F1593*G1593,2)</f>
        <v>0</v>
      </c>
      <c r="I1593" s="847" t="s">
        <v>357</v>
      </c>
    </row>
    <row r="1594" spans="1:9" x14ac:dyDescent="0.2">
      <c r="A1594" s="417"/>
      <c r="B1594" s="418"/>
      <c r="C1594" s="419"/>
      <c r="D1594" s="567" t="s">
        <v>2331</v>
      </c>
      <c r="E1594" s="421"/>
      <c r="F1594" s="422">
        <v>11.76</v>
      </c>
      <c r="G1594" s="421"/>
      <c r="H1594" s="839"/>
      <c r="I1594" s="497"/>
    </row>
    <row r="1595" spans="1:9" ht="30" x14ac:dyDescent="0.2">
      <c r="A1595" s="278">
        <v>101</v>
      </c>
      <c r="B1595" s="841"/>
      <c r="C1595" s="842" t="s">
        <v>581</v>
      </c>
      <c r="D1595" s="843" t="s">
        <v>2348</v>
      </c>
      <c r="E1595" s="844" t="s">
        <v>106</v>
      </c>
      <c r="F1595" s="845">
        <v>15.979380000000001</v>
      </c>
      <c r="G1595" s="160"/>
      <c r="H1595" s="846">
        <f>ROUND(F1595*G1595,2)</f>
        <v>0</v>
      </c>
      <c r="I1595" s="847" t="s">
        <v>357</v>
      </c>
    </row>
    <row r="1596" spans="1:9" x14ac:dyDescent="0.2">
      <c r="A1596" s="417"/>
      <c r="B1596" s="418"/>
      <c r="C1596" s="419"/>
      <c r="D1596" s="567" t="s">
        <v>2331</v>
      </c>
      <c r="E1596" s="421"/>
      <c r="F1596" s="422">
        <v>11.76</v>
      </c>
      <c r="G1596" s="421"/>
      <c r="H1596" s="839"/>
      <c r="I1596" s="497"/>
    </row>
    <row r="1597" spans="1:9" x14ac:dyDescent="0.2">
      <c r="A1597" s="417"/>
      <c r="B1597" s="418"/>
      <c r="C1597" s="419"/>
      <c r="D1597" s="567" t="s">
        <v>2349</v>
      </c>
      <c r="E1597" s="421"/>
      <c r="F1597" s="422"/>
      <c r="G1597" s="421"/>
      <c r="H1597" s="839"/>
      <c r="I1597" s="497"/>
    </row>
    <row r="1598" spans="1:9" x14ac:dyDescent="0.2">
      <c r="A1598" s="417"/>
      <c r="B1598" s="418"/>
      <c r="C1598" s="419"/>
      <c r="D1598" s="567" t="s">
        <v>2350</v>
      </c>
      <c r="E1598" s="421"/>
      <c r="F1598" s="422">
        <v>3.1739999999999999</v>
      </c>
      <c r="G1598" s="421"/>
      <c r="H1598" s="839"/>
      <c r="I1598" s="497"/>
    </row>
    <row r="1599" spans="1:9" x14ac:dyDescent="0.2">
      <c r="A1599" s="417"/>
      <c r="B1599" s="418"/>
      <c r="C1599" s="419"/>
      <c r="D1599" s="567" t="s">
        <v>583</v>
      </c>
      <c r="E1599" s="421"/>
      <c r="F1599" s="422">
        <v>1.04538</v>
      </c>
      <c r="G1599" s="421"/>
      <c r="H1599" s="839"/>
      <c r="I1599" s="497"/>
    </row>
    <row r="1600" spans="1:9" ht="24.95" customHeight="1" x14ac:dyDescent="0.2">
      <c r="A1600" s="278">
        <v>102</v>
      </c>
      <c r="B1600" s="841"/>
      <c r="C1600" s="842" t="s">
        <v>584</v>
      </c>
      <c r="D1600" s="843" t="s">
        <v>585</v>
      </c>
      <c r="E1600" s="844" t="s">
        <v>100</v>
      </c>
      <c r="F1600" s="845">
        <v>0.39604</v>
      </c>
      <c r="G1600" s="160"/>
      <c r="H1600" s="846">
        <f>ROUND(F1600*G1600,2)</f>
        <v>0</v>
      </c>
      <c r="I1600" s="847" t="s">
        <v>357</v>
      </c>
    </row>
    <row r="1601" spans="1:9" x14ac:dyDescent="0.2">
      <c r="A1601" s="417"/>
      <c r="B1601" s="418"/>
      <c r="C1601" s="419"/>
      <c r="D1601" s="567" t="s">
        <v>511</v>
      </c>
      <c r="E1601" s="421"/>
      <c r="F1601" s="422"/>
      <c r="G1601" s="421"/>
      <c r="H1601" s="839"/>
      <c r="I1601" s="497"/>
    </row>
    <row r="1602" spans="1:9" x14ac:dyDescent="0.2">
      <c r="A1602" s="417"/>
      <c r="B1602" s="418"/>
      <c r="C1602" s="419"/>
      <c r="D1602" s="567" t="s">
        <v>178</v>
      </c>
      <c r="E1602" s="421"/>
      <c r="F1602" s="422"/>
      <c r="G1602" s="421"/>
      <c r="H1602" s="839"/>
      <c r="I1602" s="497"/>
    </row>
    <row r="1603" spans="1:9" x14ac:dyDescent="0.2">
      <c r="A1603" s="417"/>
      <c r="B1603" s="418"/>
      <c r="C1603" s="419"/>
      <c r="D1603" s="567" t="s">
        <v>2351</v>
      </c>
      <c r="E1603" s="421"/>
      <c r="F1603" s="422"/>
      <c r="G1603" s="421"/>
      <c r="H1603" s="839"/>
      <c r="I1603" s="497"/>
    </row>
    <row r="1604" spans="1:9" x14ac:dyDescent="0.2">
      <c r="A1604" s="417"/>
      <c r="B1604" s="418"/>
      <c r="C1604" s="419"/>
      <c r="D1604" s="567" t="s">
        <v>2352</v>
      </c>
      <c r="E1604" s="421"/>
      <c r="F1604" s="422">
        <v>0.39604</v>
      </c>
      <c r="G1604" s="421"/>
      <c r="H1604" s="839"/>
      <c r="I1604" s="497"/>
    </row>
    <row r="1605" spans="1:9" s="46" customFormat="1" ht="24.95" customHeight="1" x14ac:dyDescent="0.25">
      <c r="A1605" s="824"/>
      <c r="B1605" s="825" t="s">
        <v>89</v>
      </c>
      <c r="C1605" s="826" t="s">
        <v>64</v>
      </c>
      <c r="D1605" s="826" t="s">
        <v>65</v>
      </c>
      <c r="E1605" s="827"/>
      <c r="F1605" s="828"/>
      <c r="G1605" s="828"/>
      <c r="H1605" s="829">
        <f>SUM(H1606:H1642)</f>
        <v>0</v>
      </c>
      <c r="I1605" s="830"/>
    </row>
    <row r="1606" spans="1:9" ht="24.95" customHeight="1" x14ac:dyDescent="0.2">
      <c r="A1606" s="278">
        <v>103</v>
      </c>
      <c r="B1606" s="841"/>
      <c r="C1606" s="842" t="s">
        <v>586</v>
      </c>
      <c r="D1606" s="843" t="s">
        <v>587</v>
      </c>
      <c r="E1606" s="844" t="s">
        <v>106</v>
      </c>
      <c r="F1606" s="845">
        <v>1408.682</v>
      </c>
      <c r="G1606" s="160"/>
      <c r="H1606" s="846">
        <f>ROUND(F1606*G1606,2)</f>
        <v>0</v>
      </c>
      <c r="I1606" s="847" t="s">
        <v>357</v>
      </c>
    </row>
    <row r="1607" spans="1:9" x14ac:dyDescent="0.2">
      <c r="A1607" s="417"/>
      <c r="B1607" s="418"/>
      <c r="C1607" s="419"/>
      <c r="D1607" s="567" t="s">
        <v>1723</v>
      </c>
      <c r="E1607" s="421"/>
      <c r="F1607" s="422"/>
      <c r="G1607" s="421"/>
      <c r="H1607" s="839"/>
      <c r="I1607" s="497"/>
    </row>
    <row r="1608" spans="1:9" x14ac:dyDescent="0.2">
      <c r="A1608" s="417"/>
      <c r="B1608" s="418"/>
      <c r="C1608" s="419"/>
      <c r="D1608" s="567" t="s">
        <v>456</v>
      </c>
      <c r="E1608" s="421"/>
      <c r="F1608" s="422"/>
      <c r="G1608" s="421"/>
      <c r="H1608" s="839"/>
      <c r="I1608" s="497"/>
    </row>
    <row r="1609" spans="1:9" x14ac:dyDescent="0.2">
      <c r="A1609" s="417"/>
      <c r="B1609" s="418"/>
      <c r="C1609" s="419"/>
      <c r="D1609" s="567" t="s">
        <v>1977</v>
      </c>
      <c r="E1609" s="421"/>
      <c r="F1609" s="422">
        <v>96.4</v>
      </c>
      <c r="G1609" s="421"/>
      <c r="H1609" s="839"/>
      <c r="I1609" s="497"/>
    </row>
    <row r="1610" spans="1:9" x14ac:dyDescent="0.2">
      <c r="A1610" s="417"/>
      <c r="B1610" s="418"/>
      <c r="C1610" s="419"/>
      <c r="D1610" s="567" t="s">
        <v>1978</v>
      </c>
      <c r="E1610" s="421"/>
      <c r="F1610" s="422">
        <v>65.06</v>
      </c>
      <c r="G1610" s="421"/>
      <c r="H1610" s="839"/>
      <c r="I1610" s="497"/>
    </row>
    <row r="1611" spans="1:9" x14ac:dyDescent="0.2">
      <c r="A1611" s="417"/>
      <c r="B1611" s="418"/>
      <c r="C1611" s="419"/>
      <c r="D1611" s="567" t="s">
        <v>1663</v>
      </c>
      <c r="E1611" s="421"/>
      <c r="F1611" s="422">
        <v>69.900000000000006</v>
      </c>
      <c r="G1611" s="421"/>
      <c r="H1611" s="839"/>
      <c r="I1611" s="497"/>
    </row>
    <row r="1612" spans="1:9" x14ac:dyDescent="0.2">
      <c r="A1612" s="417"/>
      <c r="B1612" s="418"/>
      <c r="C1612" s="419"/>
      <c r="D1612" s="567" t="s">
        <v>1664</v>
      </c>
      <c r="E1612" s="421"/>
      <c r="F1612" s="422">
        <v>27.64</v>
      </c>
      <c r="G1612" s="421"/>
      <c r="H1612" s="839"/>
      <c r="I1612" s="497"/>
    </row>
    <row r="1613" spans="1:9" x14ac:dyDescent="0.2">
      <c r="A1613" s="417"/>
      <c r="B1613" s="418"/>
      <c r="C1613" s="419"/>
      <c r="D1613" s="567" t="s">
        <v>1665</v>
      </c>
      <c r="E1613" s="421"/>
      <c r="F1613" s="422">
        <v>45.85</v>
      </c>
      <c r="G1613" s="421"/>
      <c r="H1613" s="839"/>
      <c r="I1613" s="497"/>
    </row>
    <row r="1614" spans="1:9" x14ac:dyDescent="0.2">
      <c r="A1614" s="417"/>
      <c r="B1614" s="418"/>
      <c r="C1614" s="419"/>
      <c r="D1614" s="567" t="s">
        <v>1728</v>
      </c>
      <c r="E1614" s="421"/>
      <c r="F1614" s="422"/>
      <c r="G1614" s="421"/>
      <c r="H1614" s="839"/>
      <c r="I1614" s="497"/>
    </row>
    <row r="1615" spans="1:9" x14ac:dyDescent="0.2">
      <c r="A1615" s="417"/>
      <c r="B1615" s="418"/>
      <c r="C1615" s="419"/>
      <c r="D1615" s="567" t="s">
        <v>456</v>
      </c>
      <c r="E1615" s="421"/>
      <c r="F1615" s="422"/>
      <c r="G1615" s="421"/>
      <c r="H1615" s="839"/>
      <c r="I1615" s="497"/>
    </row>
    <row r="1616" spans="1:9" x14ac:dyDescent="0.2">
      <c r="A1616" s="417"/>
      <c r="B1616" s="418"/>
      <c r="C1616" s="419"/>
      <c r="D1616" s="567" t="s">
        <v>1666</v>
      </c>
      <c r="E1616" s="421"/>
      <c r="F1616" s="422">
        <v>59.5</v>
      </c>
      <c r="G1616" s="421"/>
      <c r="H1616" s="839"/>
      <c r="I1616" s="497"/>
    </row>
    <row r="1617" spans="1:9" x14ac:dyDescent="0.2">
      <c r="A1617" s="417"/>
      <c r="B1617" s="418"/>
      <c r="C1617" s="419"/>
      <c r="D1617" s="567" t="s">
        <v>1730</v>
      </c>
      <c r="E1617" s="421"/>
      <c r="F1617" s="422"/>
      <c r="G1617" s="421"/>
      <c r="H1617" s="839"/>
      <c r="I1617" s="497"/>
    </row>
    <row r="1618" spans="1:9" x14ac:dyDescent="0.2">
      <c r="A1618" s="417"/>
      <c r="B1618" s="418"/>
      <c r="C1618" s="419"/>
      <c r="D1618" s="567" t="s">
        <v>456</v>
      </c>
      <c r="E1618" s="421"/>
      <c r="F1618" s="422"/>
      <c r="G1618" s="421"/>
      <c r="H1618" s="839"/>
      <c r="I1618" s="497"/>
    </row>
    <row r="1619" spans="1:9" x14ac:dyDescent="0.2">
      <c r="A1619" s="417"/>
      <c r="B1619" s="418"/>
      <c r="C1619" s="419"/>
      <c r="D1619" s="567" t="s">
        <v>1667</v>
      </c>
      <c r="E1619" s="421"/>
      <c r="F1619" s="422">
        <v>55.79</v>
      </c>
      <c r="G1619" s="421"/>
      <c r="H1619" s="839"/>
      <c r="I1619" s="497"/>
    </row>
    <row r="1620" spans="1:9" x14ac:dyDescent="0.2">
      <c r="A1620" s="417"/>
      <c r="B1620" s="418"/>
      <c r="C1620" s="419"/>
      <c r="D1620" s="567" t="s">
        <v>1668</v>
      </c>
      <c r="E1620" s="421"/>
      <c r="F1620" s="422">
        <v>51.54</v>
      </c>
      <c r="G1620" s="421"/>
      <c r="H1620" s="839"/>
      <c r="I1620" s="497"/>
    </row>
    <row r="1621" spans="1:9" x14ac:dyDescent="0.2">
      <c r="A1621" s="417"/>
      <c r="B1621" s="418"/>
      <c r="C1621" s="419"/>
      <c r="D1621" s="567" t="s">
        <v>1669</v>
      </c>
      <c r="E1621" s="421"/>
      <c r="F1621" s="422">
        <v>27.95</v>
      </c>
      <c r="G1621" s="421"/>
      <c r="H1621" s="839"/>
      <c r="I1621" s="497"/>
    </row>
    <row r="1622" spans="1:9" x14ac:dyDescent="0.2">
      <c r="A1622" s="417"/>
      <c r="B1622" s="418"/>
      <c r="C1622" s="419"/>
      <c r="D1622" s="567" t="s">
        <v>1670</v>
      </c>
      <c r="E1622" s="421"/>
      <c r="F1622" s="422">
        <v>21.86</v>
      </c>
      <c r="G1622" s="421"/>
      <c r="H1622" s="839"/>
      <c r="I1622" s="497"/>
    </row>
    <row r="1623" spans="1:9" x14ac:dyDescent="0.2">
      <c r="A1623" s="417"/>
      <c r="B1623" s="418"/>
      <c r="C1623" s="419"/>
      <c r="D1623" s="567" t="s">
        <v>1979</v>
      </c>
      <c r="E1623" s="421"/>
      <c r="F1623" s="422">
        <v>159.63</v>
      </c>
      <c r="G1623" s="421"/>
      <c r="H1623" s="839"/>
      <c r="I1623" s="497"/>
    </row>
    <row r="1624" spans="1:9" x14ac:dyDescent="0.2">
      <c r="A1624" s="417"/>
      <c r="B1624" s="418"/>
      <c r="C1624" s="419"/>
      <c r="D1624" s="567" t="s">
        <v>1672</v>
      </c>
      <c r="E1624" s="421"/>
      <c r="F1624" s="422">
        <v>77.349999999999994</v>
      </c>
      <c r="G1624" s="421"/>
      <c r="H1624" s="839"/>
      <c r="I1624" s="497"/>
    </row>
    <row r="1625" spans="1:9" x14ac:dyDescent="0.2">
      <c r="A1625" s="417"/>
      <c r="B1625" s="418"/>
      <c r="C1625" s="419"/>
      <c r="D1625" s="567" t="s">
        <v>1673</v>
      </c>
      <c r="E1625" s="421"/>
      <c r="F1625" s="422">
        <v>33.49</v>
      </c>
      <c r="G1625" s="421"/>
      <c r="H1625" s="839"/>
      <c r="I1625" s="497"/>
    </row>
    <row r="1626" spans="1:9" x14ac:dyDescent="0.2">
      <c r="A1626" s="417"/>
      <c r="B1626" s="418"/>
      <c r="C1626" s="419"/>
      <c r="D1626" s="567" t="s">
        <v>1674</v>
      </c>
      <c r="E1626" s="421"/>
      <c r="F1626" s="422">
        <v>45.47</v>
      </c>
      <c r="G1626" s="421"/>
      <c r="H1626" s="839"/>
      <c r="I1626" s="497"/>
    </row>
    <row r="1627" spans="1:9" x14ac:dyDescent="0.2">
      <c r="A1627" s="417"/>
      <c r="B1627" s="418"/>
      <c r="C1627" s="419"/>
      <c r="D1627" s="567" t="s">
        <v>1736</v>
      </c>
      <c r="E1627" s="421"/>
      <c r="F1627" s="422"/>
      <c r="G1627" s="421"/>
      <c r="H1627" s="839"/>
      <c r="I1627" s="497"/>
    </row>
    <row r="1628" spans="1:9" x14ac:dyDescent="0.2">
      <c r="A1628" s="417"/>
      <c r="B1628" s="418"/>
      <c r="C1628" s="419"/>
      <c r="D1628" s="567" t="s">
        <v>2060</v>
      </c>
      <c r="E1628" s="421"/>
      <c r="F1628" s="422"/>
      <c r="G1628" s="421"/>
      <c r="H1628" s="839"/>
      <c r="I1628" s="497"/>
    </row>
    <row r="1629" spans="1:9" x14ac:dyDescent="0.2">
      <c r="A1629" s="417"/>
      <c r="B1629" s="418"/>
      <c r="C1629" s="419"/>
      <c r="D1629" s="567" t="s">
        <v>2195</v>
      </c>
      <c r="E1629" s="421"/>
      <c r="F1629" s="422">
        <v>10.632</v>
      </c>
      <c r="G1629" s="421"/>
      <c r="H1629" s="839"/>
      <c r="I1629" s="497"/>
    </row>
    <row r="1630" spans="1:9" x14ac:dyDescent="0.2">
      <c r="A1630" s="417"/>
      <c r="B1630" s="418"/>
      <c r="C1630" s="419"/>
      <c r="D1630" s="567" t="s">
        <v>460</v>
      </c>
      <c r="E1630" s="421"/>
      <c r="F1630" s="422"/>
      <c r="G1630" s="421"/>
      <c r="H1630" s="839"/>
      <c r="I1630" s="497"/>
    </row>
    <row r="1631" spans="1:9" x14ac:dyDescent="0.2">
      <c r="A1631" s="417"/>
      <c r="B1631" s="418"/>
      <c r="C1631" s="419"/>
      <c r="D1631" s="567" t="s">
        <v>456</v>
      </c>
      <c r="E1631" s="421"/>
      <c r="F1631" s="422"/>
      <c r="G1631" s="421"/>
      <c r="H1631" s="839"/>
      <c r="I1631" s="497"/>
    </row>
    <row r="1632" spans="1:9" x14ac:dyDescent="0.2">
      <c r="A1632" s="417"/>
      <c r="B1632" s="418"/>
      <c r="C1632" s="419"/>
      <c r="D1632" s="567" t="s">
        <v>1685</v>
      </c>
      <c r="E1632" s="421"/>
      <c r="F1632" s="422">
        <v>42.13</v>
      </c>
      <c r="G1632" s="421"/>
      <c r="H1632" s="839"/>
      <c r="I1632" s="497"/>
    </row>
    <row r="1633" spans="1:9" x14ac:dyDescent="0.2">
      <c r="A1633" s="417"/>
      <c r="B1633" s="418"/>
      <c r="C1633" s="419"/>
      <c r="D1633" s="567" t="s">
        <v>1686</v>
      </c>
      <c r="E1633" s="421"/>
      <c r="F1633" s="422">
        <v>39.1</v>
      </c>
      <c r="G1633" s="421"/>
      <c r="H1633" s="839"/>
      <c r="I1633" s="497"/>
    </row>
    <row r="1634" spans="1:9" x14ac:dyDescent="0.2">
      <c r="A1634" s="417"/>
      <c r="B1634" s="418"/>
      <c r="C1634" s="419"/>
      <c r="D1634" s="567" t="s">
        <v>1687</v>
      </c>
      <c r="E1634" s="421"/>
      <c r="F1634" s="422">
        <v>43.61</v>
      </c>
      <c r="G1634" s="421"/>
      <c r="H1634" s="839"/>
      <c r="I1634" s="497"/>
    </row>
    <row r="1635" spans="1:9" x14ac:dyDescent="0.2">
      <c r="A1635" s="417"/>
      <c r="B1635" s="418"/>
      <c r="C1635" s="419"/>
      <c r="D1635" s="567" t="s">
        <v>1688</v>
      </c>
      <c r="E1635" s="421"/>
      <c r="F1635" s="422">
        <v>49.07</v>
      </c>
      <c r="G1635" s="421"/>
      <c r="H1635" s="839"/>
      <c r="I1635" s="497"/>
    </row>
    <row r="1636" spans="1:9" x14ac:dyDescent="0.2">
      <c r="A1636" s="417"/>
      <c r="B1636" s="418"/>
      <c r="C1636" s="419"/>
      <c r="D1636" s="567" t="s">
        <v>1689</v>
      </c>
      <c r="E1636" s="421"/>
      <c r="F1636" s="422">
        <v>43.76</v>
      </c>
      <c r="G1636" s="421"/>
      <c r="H1636" s="839"/>
      <c r="I1636" s="497"/>
    </row>
    <row r="1637" spans="1:9" x14ac:dyDescent="0.2">
      <c r="A1637" s="417"/>
      <c r="B1637" s="418"/>
      <c r="C1637" s="419"/>
      <c r="D1637" s="567" t="s">
        <v>1690</v>
      </c>
      <c r="E1637" s="421"/>
      <c r="F1637" s="422">
        <v>39.4</v>
      </c>
      <c r="G1637" s="421"/>
      <c r="H1637" s="839"/>
      <c r="I1637" s="497"/>
    </row>
    <row r="1638" spans="1:9" x14ac:dyDescent="0.2">
      <c r="A1638" s="417"/>
      <c r="B1638" s="418"/>
      <c r="C1638" s="419"/>
      <c r="D1638" s="567" t="s">
        <v>1982</v>
      </c>
      <c r="E1638" s="421"/>
      <c r="F1638" s="422">
        <v>97.47</v>
      </c>
      <c r="G1638" s="421"/>
      <c r="H1638" s="839"/>
      <c r="I1638" s="497"/>
    </row>
    <row r="1639" spans="1:9" x14ac:dyDescent="0.2">
      <c r="A1639" s="417"/>
      <c r="B1639" s="418"/>
      <c r="C1639" s="419"/>
      <c r="D1639" s="567" t="s">
        <v>1691</v>
      </c>
      <c r="E1639" s="421"/>
      <c r="F1639" s="422">
        <v>64.430000000000007</v>
      </c>
      <c r="G1639" s="421"/>
      <c r="H1639" s="839"/>
      <c r="I1639" s="497"/>
    </row>
    <row r="1640" spans="1:9" x14ac:dyDescent="0.2">
      <c r="A1640" s="417"/>
      <c r="B1640" s="418"/>
      <c r="C1640" s="419"/>
      <c r="D1640" s="567" t="s">
        <v>1692</v>
      </c>
      <c r="E1640" s="421"/>
      <c r="F1640" s="422">
        <v>36.380000000000003</v>
      </c>
      <c r="G1640" s="421"/>
      <c r="H1640" s="839"/>
      <c r="I1640" s="497"/>
    </row>
    <row r="1641" spans="1:9" x14ac:dyDescent="0.2">
      <c r="A1641" s="417"/>
      <c r="B1641" s="418"/>
      <c r="C1641" s="419"/>
      <c r="D1641" s="567" t="s">
        <v>1693</v>
      </c>
      <c r="E1641" s="421"/>
      <c r="F1641" s="422">
        <v>59.93</v>
      </c>
      <c r="G1641" s="421"/>
      <c r="H1641" s="839"/>
      <c r="I1641" s="497"/>
    </row>
    <row r="1642" spans="1:9" x14ac:dyDescent="0.2">
      <c r="A1642" s="417"/>
      <c r="B1642" s="418"/>
      <c r="C1642" s="419"/>
      <c r="D1642" s="567" t="s">
        <v>1694</v>
      </c>
      <c r="E1642" s="421"/>
      <c r="F1642" s="422">
        <v>45.34</v>
      </c>
      <c r="G1642" s="421"/>
      <c r="H1642" s="839"/>
      <c r="I1642" s="497"/>
    </row>
    <row r="1643" spans="1:9" s="46" customFormat="1" ht="24.95" customHeight="1" x14ac:dyDescent="0.25">
      <c r="A1643" s="824"/>
      <c r="B1643" s="825" t="s">
        <v>89</v>
      </c>
      <c r="C1643" s="826" t="s">
        <v>66</v>
      </c>
      <c r="D1643" s="826" t="s">
        <v>67</v>
      </c>
      <c r="E1643" s="827"/>
      <c r="F1643" s="828"/>
      <c r="G1643" s="828"/>
      <c r="H1643" s="829">
        <f>SUM(H1644:H1868)</f>
        <v>0</v>
      </c>
      <c r="I1643" s="830"/>
    </row>
    <row r="1644" spans="1:9" ht="24.95" customHeight="1" x14ac:dyDescent="0.2">
      <c r="A1644" s="278">
        <v>104</v>
      </c>
      <c r="B1644" s="841"/>
      <c r="C1644" s="842" t="s">
        <v>588</v>
      </c>
      <c r="D1644" s="843" t="s">
        <v>589</v>
      </c>
      <c r="E1644" s="844" t="s">
        <v>106</v>
      </c>
      <c r="F1644" s="845">
        <v>2481.6</v>
      </c>
      <c r="G1644" s="160"/>
      <c r="H1644" s="846">
        <f>ROUND(F1644*G1644,2)</f>
        <v>0</v>
      </c>
      <c r="I1644" s="847" t="s">
        <v>357</v>
      </c>
    </row>
    <row r="1645" spans="1:9" x14ac:dyDescent="0.2">
      <c r="A1645" s="417"/>
      <c r="B1645" s="418"/>
      <c r="C1645" s="419"/>
      <c r="D1645" s="567" t="s">
        <v>590</v>
      </c>
      <c r="E1645" s="421"/>
      <c r="F1645" s="422"/>
      <c r="G1645" s="421"/>
      <c r="H1645" s="839"/>
      <c r="I1645" s="497"/>
    </row>
    <row r="1646" spans="1:9" x14ac:dyDescent="0.2">
      <c r="A1646" s="417"/>
      <c r="B1646" s="418"/>
      <c r="C1646" s="419"/>
      <c r="D1646" s="567" t="s">
        <v>2353</v>
      </c>
      <c r="E1646" s="421"/>
      <c r="F1646" s="422">
        <v>2424.9699999999998</v>
      </c>
      <c r="G1646" s="421"/>
      <c r="H1646" s="839"/>
      <c r="I1646" s="497"/>
    </row>
    <row r="1647" spans="1:9" x14ac:dyDescent="0.2">
      <c r="A1647" s="417"/>
      <c r="B1647" s="418"/>
      <c r="C1647" s="419"/>
      <c r="D1647" s="567" t="s">
        <v>2354</v>
      </c>
      <c r="E1647" s="421"/>
      <c r="F1647" s="422">
        <v>56.63</v>
      </c>
      <c r="G1647" s="421"/>
      <c r="H1647" s="839"/>
      <c r="I1647" s="497"/>
    </row>
    <row r="1648" spans="1:9" ht="24.95" customHeight="1" x14ac:dyDescent="0.2">
      <c r="A1648" s="278">
        <v>105</v>
      </c>
      <c r="B1648" s="841"/>
      <c r="C1648" s="842" t="s">
        <v>592</v>
      </c>
      <c r="D1648" s="843" t="s">
        <v>593</v>
      </c>
      <c r="E1648" s="844" t="s">
        <v>125</v>
      </c>
      <c r="F1648" s="845">
        <v>1184.4059999999999</v>
      </c>
      <c r="G1648" s="160"/>
      <c r="H1648" s="846">
        <f>ROUND(F1648*G1648,2)</f>
        <v>0</v>
      </c>
      <c r="I1648" s="847" t="s">
        <v>357</v>
      </c>
    </row>
    <row r="1649" spans="1:9" ht="9.9499999999999993" customHeight="1" x14ac:dyDescent="0.2">
      <c r="A1649" s="417"/>
      <c r="B1649" s="418"/>
      <c r="C1649" s="419"/>
      <c r="D1649" s="567" t="s">
        <v>1966</v>
      </c>
      <c r="E1649" s="421"/>
      <c r="F1649" s="422"/>
      <c r="G1649" s="421"/>
      <c r="H1649" s="839"/>
      <c r="I1649" s="497"/>
    </row>
    <row r="1650" spans="1:9" ht="9.9499999999999993" customHeight="1" x14ac:dyDescent="0.2">
      <c r="A1650" s="417"/>
      <c r="B1650" s="418"/>
      <c r="C1650" s="419"/>
      <c r="D1650" s="567" t="s">
        <v>131</v>
      </c>
      <c r="E1650" s="421"/>
      <c r="F1650" s="422"/>
      <c r="G1650" s="421"/>
      <c r="H1650" s="839"/>
      <c r="I1650" s="497"/>
    </row>
    <row r="1651" spans="1:9" ht="9.9499999999999993" customHeight="1" x14ac:dyDescent="0.2">
      <c r="A1651" s="417"/>
      <c r="B1651" s="418"/>
      <c r="C1651" s="419"/>
      <c r="D1651" s="567" t="s">
        <v>2355</v>
      </c>
      <c r="E1651" s="421"/>
      <c r="F1651" s="422">
        <v>35.840000000000003</v>
      </c>
      <c r="G1651" s="421"/>
      <c r="H1651" s="839"/>
      <c r="I1651" s="497"/>
    </row>
    <row r="1652" spans="1:9" ht="9.9499999999999993" customHeight="1" x14ac:dyDescent="0.2">
      <c r="A1652" s="417"/>
      <c r="B1652" s="418"/>
      <c r="C1652" s="419"/>
      <c r="D1652" s="567" t="s">
        <v>595</v>
      </c>
      <c r="E1652" s="421"/>
      <c r="F1652" s="422">
        <v>-0.9</v>
      </c>
      <c r="G1652" s="421"/>
      <c r="H1652" s="839"/>
      <c r="I1652" s="497"/>
    </row>
    <row r="1653" spans="1:9" ht="9.9499999999999993" customHeight="1" x14ac:dyDescent="0.2">
      <c r="A1653" s="417"/>
      <c r="B1653" s="418"/>
      <c r="C1653" s="419"/>
      <c r="D1653" s="567" t="s">
        <v>2356</v>
      </c>
      <c r="E1653" s="421"/>
      <c r="F1653" s="422">
        <v>27.8</v>
      </c>
      <c r="G1653" s="421"/>
      <c r="H1653" s="839"/>
      <c r="I1653" s="497"/>
    </row>
    <row r="1654" spans="1:9" ht="9.9499999999999993" customHeight="1" x14ac:dyDescent="0.2">
      <c r="A1654" s="417"/>
      <c r="B1654" s="418"/>
      <c r="C1654" s="419"/>
      <c r="D1654" s="567" t="s">
        <v>2357</v>
      </c>
      <c r="E1654" s="421"/>
      <c r="F1654" s="422">
        <v>-2</v>
      </c>
      <c r="G1654" s="421"/>
      <c r="H1654" s="839"/>
      <c r="I1654" s="497"/>
    </row>
    <row r="1655" spans="1:9" ht="9.9499999999999993" customHeight="1" x14ac:dyDescent="0.2">
      <c r="A1655" s="417"/>
      <c r="B1655" s="418"/>
      <c r="C1655" s="419"/>
      <c r="D1655" s="567" t="s">
        <v>2358</v>
      </c>
      <c r="E1655" s="421"/>
      <c r="F1655" s="422">
        <v>30.4</v>
      </c>
      <c r="G1655" s="421"/>
      <c r="H1655" s="839"/>
      <c r="I1655" s="497"/>
    </row>
    <row r="1656" spans="1:9" ht="9.9499999999999993" customHeight="1" x14ac:dyDescent="0.2">
      <c r="A1656" s="417"/>
      <c r="B1656" s="418"/>
      <c r="C1656" s="419"/>
      <c r="D1656" s="567" t="s">
        <v>595</v>
      </c>
      <c r="E1656" s="421"/>
      <c r="F1656" s="422">
        <v>-0.9</v>
      </c>
      <c r="G1656" s="421"/>
      <c r="H1656" s="839"/>
      <c r="I1656" s="497"/>
    </row>
    <row r="1657" spans="1:9" ht="9.9499999999999993" customHeight="1" x14ac:dyDescent="0.2">
      <c r="A1657" s="417"/>
      <c r="B1657" s="418"/>
      <c r="C1657" s="419"/>
      <c r="D1657" s="567" t="s">
        <v>2359</v>
      </c>
      <c r="E1657" s="421"/>
      <c r="F1657" s="422">
        <v>35.914000000000001</v>
      </c>
      <c r="G1657" s="421"/>
      <c r="H1657" s="839"/>
      <c r="I1657" s="497"/>
    </row>
    <row r="1658" spans="1:9" ht="9.9499999999999993" customHeight="1" x14ac:dyDescent="0.2">
      <c r="A1658" s="417"/>
      <c r="B1658" s="418"/>
      <c r="C1658" s="419"/>
      <c r="D1658" s="567" t="s">
        <v>595</v>
      </c>
      <c r="E1658" s="421"/>
      <c r="F1658" s="422">
        <v>-0.9</v>
      </c>
      <c r="G1658" s="421"/>
      <c r="H1658" s="839"/>
      <c r="I1658" s="497"/>
    </row>
    <row r="1659" spans="1:9" ht="9.9499999999999993" customHeight="1" x14ac:dyDescent="0.2">
      <c r="A1659" s="417"/>
      <c r="B1659" s="418"/>
      <c r="C1659" s="419"/>
      <c r="D1659" s="567" t="s">
        <v>2360</v>
      </c>
      <c r="E1659" s="421"/>
      <c r="F1659" s="422">
        <v>31.94</v>
      </c>
      <c r="G1659" s="421"/>
      <c r="H1659" s="839"/>
      <c r="I1659" s="497"/>
    </row>
    <row r="1660" spans="1:9" ht="9.9499999999999993" customHeight="1" x14ac:dyDescent="0.2">
      <c r="A1660" s="417"/>
      <c r="B1660" s="418"/>
      <c r="C1660" s="419"/>
      <c r="D1660" s="567" t="s">
        <v>595</v>
      </c>
      <c r="E1660" s="421"/>
      <c r="F1660" s="422">
        <v>-0.9</v>
      </c>
      <c r="G1660" s="421"/>
      <c r="H1660" s="839"/>
      <c r="I1660" s="497"/>
    </row>
    <row r="1661" spans="1:9" ht="9.9499999999999993" customHeight="1" x14ac:dyDescent="0.2">
      <c r="A1661" s="417"/>
      <c r="B1661" s="418"/>
      <c r="C1661" s="419"/>
      <c r="D1661" s="567" t="s">
        <v>2361</v>
      </c>
      <c r="E1661" s="421"/>
      <c r="F1661" s="422">
        <v>23.88</v>
      </c>
      <c r="G1661" s="421"/>
      <c r="H1661" s="839"/>
      <c r="I1661" s="497"/>
    </row>
    <row r="1662" spans="1:9" ht="9.9499999999999993" customHeight="1" x14ac:dyDescent="0.2">
      <c r="A1662" s="417"/>
      <c r="B1662" s="418"/>
      <c r="C1662" s="419"/>
      <c r="D1662" s="567" t="s">
        <v>595</v>
      </c>
      <c r="E1662" s="421"/>
      <c r="F1662" s="422">
        <v>-0.9</v>
      </c>
      <c r="G1662" s="421"/>
      <c r="H1662" s="839"/>
      <c r="I1662" s="497"/>
    </row>
    <row r="1663" spans="1:9" ht="9.9499999999999993" customHeight="1" x14ac:dyDescent="0.2">
      <c r="A1663" s="417"/>
      <c r="B1663" s="418"/>
      <c r="C1663" s="419"/>
      <c r="D1663" s="567" t="s">
        <v>456</v>
      </c>
      <c r="E1663" s="421"/>
      <c r="F1663" s="422"/>
      <c r="G1663" s="421"/>
      <c r="H1663" s="839"/>
      <c r="I1663" s="497"/>
    </row>
    <row r="1664" spans="1:9" ht="9.9499999999999993" customHeight="1" x14ac:dyDescent="0.2">
      <c r="A1664" s="417"/>
      <c r="B1664" s="418"/>
      <c r="C1664" s="419"/>
      <c r="D1664" s="567" t="s">
        <v>1572</v>
      </c>
      <c r="E1664" s="421"/>
      <c r="F1664" s="422"/>
      <c r="G1664" s="421"/>
      <c r="H1664" s="839"/>
      <c r="I1664" s="497"/>
    </row>
    <row r="1665" spans="1:9" ht="9.9499999999999993" customHeight="1" x14ac:dyDescent="0.2">
      <c r="A1665" s="417"/>
      <c r="B1665" s="418"/>
      <c r="C1665" s="419"/>
      <c r="D1665" s="567" t="s">
        <v>2362</v>
      </c>
      <c r="E1665" s="421"/>
      <c r="F1665" s="422">
        <v>46.38</v>
      </c>
      <c r="G1665" s="421"/>
      <c r="H1665" s="839"/>
      <c r="I1665" s="497"/>
    </row>
    <row r="1666" spans="1:9" ht="9.9499999999999993" customHeight="1" x14ac:dyDescent="0.2">
      <c r="A1666" s="417"/>
      <c r="B1666" s="418"/>
      <c r="C1666" s="419"/>
      <c r="D1666" s="567" t="s">
        <v>2363</v>
      </c>
      <c r="E1666" s="421"/>
      <c r="F1666" s="422">
        <v>-1.8</v>
      </c>
      <c r="G1666" s="421"/>
      <c r="H1666" s="839"/>
      <c r="I1666" s="497"/>
    </row>
    <row r="1667" spans="1:9" ht="9.9499999999999993" customHeight="1" x14ac:dyDescent="0.2">
      <c r="A1667" s="417"/>
      <c r="B1667" s="418"/>
      <c r="C1667" s="419"/>
      <c r="D1667" s="567" t="s">
        <v>2364</v>
      </c>
      <c r="E1667" s="421"/>
      <c r="F1667" s="422">
        <v>34.799999999999997</v>
      </c>
      <c r="G1667" s="421"/>
      <c r="H1667" s="839"/>
      <c r="I1667" s="497"/>
    </row>
    <row r="1668" spans="1:9" ht="9.9499999999999993" customHeight="1" x14ac:dyDescent="0.2">
      <c r="A1668" s="417"/>
      <c r="B1668" s="418"/>
      <c r="C1668" s="419"/>
      <c r="D1668" s="567" t="s">
        <v>595</v>
      </c>
      <c r="E1668" s="421"/>
      <c r="F1668" s="422">
        <v>-0.9</v>
      </c>
      <c r="G1668" s="421"/>
      <c r="H1668" s="839"/>
      <c r="I1668" s="497"/>
    </row>
    <row r="1669" spans="1:9" ht="9.9499999999999993" customHeight="1" x14ac:dyDescent="0.2">
      <c r="A1669" s="417"/>
      <c r="B1669" s="418"/>
      <c r="C1669" s="419"/>
      <c r="D1669" s="567" t="s">
        <v>2365</v>
      </c>
      <c r="E1669" s="421"/>
      <c r="F1669" s="422">
        <v>36.58</v>
      </c>
      <c r="G1669" s="421"/>
      <c r="H1669" s="839"/>
      <c r="I1669" s="497"/>
    </row>
    <row r="1670" spans="1:9" ht="9.9499999999999993" customHeight="1" x14ac:dyDescent="0.2">
      <c r="A1670" s="417"/>
      <c r="B1670" s="418"/>
      <c r="C1670" s="419"/>
      <c r="D1670" s="567" t="s">
        <v>595</v>
      </c>
      <c r="E1670" s="421"/>
      <c r="F1670" s="422">
        <v>-0.9</v>
      </c>
      <c r="G1670" s="421"/>
      <c r="H1670" s="839"/>
      <c r="I1670" s="497"/>
    </row>
    <row r="1671" spans="1:9" ht="9.9499999999999993" customHeight="1" x14ac:dyDescent="0.2">
      <c r="A1671" s="417"/>
      <c r="B1671" s="418"/>
      <c r="C1671" s="419"/>
      <c r="D1671" s="567" t="s">
        <v>2366</v>
      </c>
      <c r="E1671" s="421"/>
      <c r="F1671" s="422">
        <v>21.04</v>
      </c>
      <c r="G1671" s="421"/>
      <c r="H1671" s="839"/>
      <c r="I1671" s="497"/>
    </row>
    <row r="1672" spans="1:9" ht="9.9499999999999993" customHeight="1" x14ac:dyDescent="0.2">
      <c r="A1672" s="417"/>
      <c r="B1672" s="418"/>
      <c r="C1672" s="419"/>
      <c r="D1672" s="567" t="s">
        <v>595</v>
      </c>
      <c r="E1672" s="421"/>
      <c r="F1672" s="422">
        <v>-0.9</v>
      </c>
      <c r="G1672" s="421"/>
      <c r="H1672" s="839"/>
      <c r="I1672" s="497"/>
    </row>
    <row r="1673" spans="1:9" ht="9.9499999999999993" customHeight="1" x14ac:dyDescent="0.2">
      <c r="A1673" s="417"/>
      <c r="B1673" s="418"/>
      <c r="C1673" s="419"/>
      <c r="D1673" s="567" t="s">
        <v>2367</v>
      </c>
      <c r="E1673" s="421"/>
      <c r="F1673" s="422">
        <v>27.76</v>
      </c>
      <c r="G1673" s="421"/>
      <c r="H1673" s="839"/>
      <c r="I1673" s="497"/>
    </row>
    <row r="1674" spans="1:9" ht="9.9499999999999993" customHeight="1" x14ac:dyDescent="0.2">
      <c r="A1674" s="417"/>
      <c r="B1674" s="418"/>
      <c r="C1674" s="419"/>
      <c r="D1674" s="567" t="s">
        <v>595</v>
      </c>
      <c r="E1674" s="421"/>
      <c r="F1674" s="422">
        <v>-0.9</v>
      </c>
      <c r="G1674" s="421"/>
      <c r="H1674" s="839"/>
      <c r="I1674" s="497"/>
    </row>
    <row r="1675" spans="1:9" ht="9.9499999999999993" customHeight="1" x14ac:dyDescent="0.2">
      <c r="A1675" s="417"/>
      <c r="B1675" s="418"/>
      <c r="C1675" s="419"/>
      <c r="D1675" s="567" t="s">
        <v>1598</v>
      </c>
      <c r="E1675" s="421"/>
      <c r="F1675" s="422"/>
      <c r="G1675" s="421"/>
      <c r="H1675" s="839"/>
      <c r="I1675" s="497"/>
    </row>
    <row r="1676" spans="1:9" ht="9.9499999999999993" customHeight="1" x14ac:dyDescent="0.2">
      <c r="A1676" s="417"/>
      <c r="B1676" s="418"/>
      <c r="C1676" s="419"/>
      <c r="D1676" s="567" t="s">
        <v>2368</v>
      </c>
      <c r="E1676" s="421"/>
      <c r="F1676" s="422">
        <v>32.79</v>
      </c>
      <c r="G1676" s="421"/>
      <c r="H1676" s="839"/>
      <c r="I1676" s="497"/>
    </row>
    <row r="1677" spans="1:9" ht="9.9499999999999993" customHeight="1" x14ac:dyDescent="0.2">
      <c r="A1677" s="417"/>
      <c r="B1677" s="418"/>
      <c r="C1677" s="419"/>
      <c r="D1677" s="567" t="s">
        <v>595</v>
      </c>
      <c r="E1677" s="421"/>
      <c r="F1677" s="422">
        <v>-0.9</v>
      </c>
      <c r="G1677" s="421"/>
      <c r="H1677" s="839"/>
      <c r="I1677" s="497"/>
    </row>
    <row r="1678" spans="1:9" ht="9.9499999999999993" customHeight="1" x14ac:dyDescent="0.2">
      <c r="A1678" s="417"/>
      <c r="B1678" s="418"/>
      <c r="C1678" s="419"/>
      <c r="D1678" s="567" t="s">
        <v>1574</v>
      </c>
      <c r="E1678" s="421"/>
      <c r="F1678" s="422"/>
      <c r="G1678" s="421"/>
      <c r="H1678" s="839"/>
      <c r="I1678" s="497"/>
    </row>
    <row r="1679" spans="1:9" ht="9.9499999999999993" customHeight="1" x14ac:dyDescent="0.2">
      <c r="A1679" s="417"/>
      <c r="B1679" s="418"/>
      <c r="C1679" s="419"/>
      <c r="D1679" s="567" t="s">
        <v>2369</v>
      </c>
      <c r="E1679" s="421"/>
      <c r="F1679" s="422">
        <v>31.14</v>
      </c>
      <c r="G1679" s="421"/>
      <c r="H1679" s="839"/>
      <c r="I1679" s="497"/>
    </row>
    <row r="1680" spans="1:9" ht="9.9499999999999993" customHeight="1" x14ac:dyDescent="0.2">
      <c r="A1680" s="417"/>
      <c r="B1680" s="418"/>
      <c r="C1680" s="419"/>
      <c r="D1680" s="567" t="s">
        <v>595</v>
      </c>
      <c r="E1680" s="421"/>
      <c r="F1680" s="422">
        <v>-0.9</v>
      </c>
      <c r="G1680" s="421"/>
      <c r="H1680" s="839"/>
      <c r="I1680" s="497"/>
    </row>
    <row r="1681" spans="1:9" ht="9.9499999999999993" customHeight="1" x14ac:dyDescent="0.2">
      <c r="A1681" s="417"/>
      <c r="B1681" s="418"/>
      <c r="C1681" s="419"/>
      <c r="D1681" s="567" t="s">
        <v>2370</v>
      </c>
      <c r="E1681" s="421"/>
      <c r="F1681" s="422">
        <v>29.62</v>
      </c>
      <c r="G1681" s="421"/>
      <c r="H1681" s="839"/>
      <c r="I1681" s="497"/>
    </row>
    <row r="1682" spans="1:9" ht="9.9499999999999993" customHeight="1" x14ac:dyDescent="0.2">
      <c r="A1682" s="417"/>
      <c r="B1682" s="418"/>
      <c r="C1682" s="419"/>
      <c r="D1682" s="567" t="s">
        <v>595</v>
      </c>
      <c r="E1682" s="421"/>
      <c r="F1682" s="422">
        <v>-0.9</v>
      </c>
      <c r="G1682" s="421"/>
      <c r="H1682" s="839"/>
      <c r="I1682" s="497"/>
    </row>
    <row r="1683" spans="1:9" ht="9.9499999999999993" customHeight="1" x14ac:dyDescent="0.2">
      <c r="A1683" s="417"/>
      <c r="B1683" s="418"/>
      <c r="C1683" s="419"/>
      <c r="D1683" s="567" t="s">
        <v>2371</v>
      </c>
      <c r="E1683" s="421"/>
      <c r="F1683" s="422">
        <v>18.739999999999998</v>
      </c>
      <c r="G1683" s="421"/>
      <c r="H1683" s="839"/>
      <c r="I1683" s="497"/>
    </row>
    <row r="1684" spans="1:9" ht="9.9499999999999993" customHeight="1" x14ac:dyDescent="0.2">
      <c r="A1684" s="417"/>
      <c r="B1684" s="418"/>
      <c r="C1684" s="419"/>
      <c r="D1684" s="567" t="s">
        <v>595</v>
      </c>
      <c r="E1684" s="421"/>
      <c r="F1684" s="422">
        <v>-0.9</v>
      </c>
      <c r="G1684" s="421"/>
      <c r="H1684" s="839"/>
      <c r="I1684" s="497"/>
    </row>
    <row r="1685" spans="1:9" ht="9.9499999999999993" customHeight="1" x14ac:dyDescent="0.2">
      <c r="A1685" s="417"/>
      <c r="B1685" s="418"/>
      <c r="C1685" s="419"/>
      <c r="D1685" s="567" t="s">
        <v>2372</v>
      </c>
      <c r="E1685" s="421"/>
      <c r="F1685" s="422">
        <v>54.44</v>
      </c>
      <c r="G1685" s="421"/>
      <c r="H1685" s="839"/>
      <c r="I1685" s="497"/>
    </row>
    <row r="1686" spans="1:9" ht="9.9499999999999993" customHeight="1" x14ac:dyDescent="0.2">
      <c r="A1686" s="417"/>
      <c r="B1686" s="418"/>
      <c r="C1686" s="419"/>
      <c r="D1686" s="567" t="s">
        <v>2373</v>
      </c>
      <c r="E1686" s="421"/>
      <c r="F1686" s="422">
        <v>-1.45</v>
      </c>
      <c r="G1686" s="421"/>
      <c r="H1686" s="839"/>
      <c r="I1686" s="497"/>
    </row>
    <row r="1687" spans="1:9" ht="9.9499999999999993" customHeight="1" x14ac:dyDescent="0.2">
      <c r="A1687" s="417"/>
      <c r="B1687" s="418"/>
      <c r="C1687" s="419"/>
      <c r="D1687" s="567" t="s">
        <v>2374</v>
      </c>
      <c r="E1687" s="421"/>
      <c r="F1687" s="422">
        <v>38.76</v>
      </c>
      <c r="G1687" s="421"/>
      <c r="H1687" s="839"/>
      <c r="I1687" s="497"/>
    </row>
    <row r="1688" spans="1:9" ht="9.9499999999999993" customHeight="1" x14ac:dyDescent="0.2">
      <c r="A1688" s="417"/>
      <c r="B1688" s="418"/>
      <c r="C1688" s="419"/>
      <c r="D1688" s="567" t="s">
        <v>595</v>
      </c>
      <c r="E1688" s="421"/>
      <c r="F1688" s="422">
        <v>-0.9</v>
      </c>
      <c r="G1688" s="421"/>
      <c r="H1688" s="839"/>
      <c r="I1688" s="497"/>
    </row>
    <row r="1689" spans="1:9" ht="9.9499999999999993" customHeight="1" x14ac:dyDescent="0.2">
      <c r="A1689" s="417"/>
      <c r="B1689" s="418"/>
      <c r="C1689" s="419"/>
      <c r="D1689" s="567" t="s">
        <v>2375</v>
      </c>
      <c r="E1689" s="421"/>
      <c r="F1689" s="422">
        <v>23.98</v>
      </c>
      <c r="G1689" s="421"/>
      <c r="H1689" s="839"/>
      <c r="I1689" s="497"/>
    </row>
    <row r="1690" spans="1:9" ht="9.9499999999999993" customHeight="1" x14ac:dyDescent="0.2">
      <c r="A1690" s="417"/>
      <c r="B1690" s="418"/>
      <c r="C1690" s="419"/>
      <c r="D1690" s="567" t="s">
        <v>595</v>
      </c>
      <c r="E1690" s="421"/>
      <c r="F1690" s="422">
        <v>-0.9</v>
      </c>
      <c r="G1690" s="421"/>
      <c r="H1690" s="839"/>
      <c r="I1690" s="497"/>
    </row>
    <row r="1691" spans="1:9" ht="9.9499999999999993" customHeight="1" x14ac:dyDescent="0.2">
      <c r="A1691" s="417"/>
      <c r="B1691" s="418"/>
      <c r="C1691" s="419"/>
      <c r="D1691" s="567" t="s">
        <v>2376</v>
      </c>
      <c r="E1691" s="421"/>
      <c r="F1691" s="422">
        <v>29.212</v>
      </c>
      <c r="G1691" s="421"/>
      <c r="H1691" s="839"/>
      <c r="I1691" s="497"/>
    </row>
    <row r="1692" spans="1:9" ht="9.9499999999999993" customHeight="1" x14ac:dyDescent="0.2">
      <c r="A1692" s="417"/>
      <c r="B1692" s="418"/>
      <c r="C1692" s="419"/>
      <c r="D1692" s="567" t="s">
        <v>595</v>
      </c>
      <c r="E1692" s="421"/>
      <c r="F1692" s="422">
        <v>-0.9</v>
      </c>
      <c r="G1692" s="421"/>
      <c r="H1692" s="839"/>
      <c r="I1692" s="497"/>
    </row>
    <row r="1693" spans="1:9" ht="9.9499999999999993" customHeight="1" x14ac:dyDescent="0.2">
      <c r="A1693" s="417"/>
      <c r="B1693" s="418"/>
      <c r="C1693" s="419"/>
      <c r="D1693" s="567" t="s">
        <v>1579</v>
      </c>
      <c r="E1693" s="421"/>
      <c r="F1693" s="422"/>
      <c r="G1693" s="421"/>
      <c r="H1693" s="839"/>
      <c r="I1693" s="497"/>
    </row>
    <row r="1694" spans="1:9" ht="9.9499999999999993" customHeight="1" x14ac:dyDescent="0.2">
      <c r="A1694" s="417"/>
      <c r="B1694" s="418"/>
      <c r="C1694" s="419"/>
      <c r="D1694" s="567" t="s">
        <v>2377</v>
      </c>
      <c r="E1694" s="421"/>
      <c r="F1694" s="422">
        <v>21.08</v>
      </c>
      <c r="G1694" s="421"/>
      <c r="H1694" s="839"/>
      <c r="I1694" s="497"/>
    </row>
    <row r="1695" spans="1:9" ht="9.9499999999999993" customHeight="1" x14ac:dyDescent="0.2">
      <c r="A1695" s="417"/>
      <c r="B1695" s="418"/>
      <c r="C1695" s="419"/>
      <c r="D1695" s="567" t="s">
        <v>595</v>
      </c>
      <c r="E1695" s="421"/>
      <c r="F1695" s="422">
        <v>-0.9</v>
      </c>
      <c r="G1695" s="421"/>
      <c r="H1695" s="839"/>
      <c r="I1695" s="497"/>
    </row>
    <row r="1696" spans="1:9" ht="9.9499999999999993" customHeight="1" x14ac:dyDescent="0.2">
      <c r="A1696" s="417"/>
      <c r="B1696" s="418"/>
      <c r="C1696" s="419"/>
      <c r="D1696" s="567" t="s">
        <v>2378</v>
      </c>
      <c r="E1696" s="421"/>
      <c r="F1696" s="422">
        <v>37.08</v>
      </c>
      <c r="G1696" s="421"/>
      <c r="H1696" s="839"/>
      <c r="I1696" s="497"/>
    </row>
    <row r="1697" spans="1:9" ht="9.9499999999999993" customHeight="1" x14ac:dyDescent="0.2">
      <c r="A1697" s="417"/>
      <c r="B1697" s="418"/>
      <c r="C1697" s="419"/>
      <c r="D1697" s="567" t="s">
        <v>595</v>
      </c>
      <c r="E1697" s="421"/>
      <c r="F1697" s="422">
        <v>-0.9</v>
      </c>
      <c r="G1697" s="421"/>
      <c r="H1697" s="839"/>
      <c r="I1697" s="497"/>
    </row>
    <row r="1698" spans="1:9" ht="9.9499999999999993" customHeight="1" x14ac:dyDescent="0.2">
      <c r="A1698" s="417"/>
      <c r="B1698" s="418"/>
      <c r="C1698" s="419"/>
      <c r="D1698" s="567" t="s">
        <v>2379</v>
      </c>
      <c r="E1698" s="421"/>
      <c r="F1698" s="422">
        <v>24.58</v>
      </c>
      <c r="G1698" s="421"/>
      <c r="H1698" s="839"/>
      <c r="I1698" s="497"/>
    </row>
    <row r="1699" spans="1:9" ht="9.9499999999999993" customHeight="1" x14ac:dyDescent="0.2">
      <c r="A1699" s="417"/>
      <c r="B1699" s="418"/>
      <c r="C1699" s="419"/>
      <c r="D1699" s="567" t="s">
        <v>595</v>
      </c>
      <c r="E1699" s="421"/>
      <c r="F1699" s="422">
        <v>-0.9</v>
      </c>
      <c r="G1699" s="421"/>
      <c r="H1699" s="839"/>
      <c r="I1699" s="497"/>
    </row>
    <row r="1700" spans="1:9" ht="9.9499999999999993" customHeight="1" x14ac:dyDescent="0.2">
      <c r="A1700" s="417"/>
      <c r="B1700" s="418"/>
      <c r="C1700" s="419"/>
      <c r="D1700" s="567" t="s">
        <v>2380</v>
      </c>
      <c r="E1700" s="421"/>
      <c r="F1700" s="422">
        <v>23.94</v>
      </c>
      <c r="G1700" s="421"/>
      <c r="H1700" s="839"/>
      <c r="I1700" s="497"/>
    </row>
    <row r="1701" spans="1:9" ht="9.9499999999999993" customHeight="1" x14ac:dyDescent="0.2">
      <c r="A1701" s="417"/>
      <c r="B1701" s="418"/>
      <c r="C1701" s="419"/>
      <c r="D1701" s="567" t="s">
        <v>595</v>
      </c>
      <c r="E1701" s="421"/>
      <c r="F1701" s="422">
        <v>-0.9</v>
      </c>
      <c r="G1701" s="421"/>
      <c r="H1701" s="839"/>
      <c r="I1701" s="497"/>
    </row>
    <row r="1702" spans="1:9" ht="9.9499999999999993" customHeight="1" x14ac:dyDescent="0.2">
      <c r="A1702" s="417"/>
      <c r="B1702" s="418"/>
      <c r="C1702" s="419"/>
      <c r="D1702" s="567" t="s">
        <v>2381</v>
      </c>
      <c r="E1702" s="421"/>
      <c r="F1702" s="422">
        <v>38.76</v>
      </c>
      <c r="G1702" s="421"/>
      <c r="H1702" s="839"/>
      <c r="I1702" s="497"/>
    </row>
    <row r="1703" spans="1:9" ht="9.9499999999999993" customHeight="1" x14ac:dyDescent="0.2">
      <c r="A1703" s="417"/>
      <c r="B1703" s="418"/>
      <c r="C1703" s="419"/>
      <c r="D1703" s="567" t="s">
        <v>595</v>
      </c>
      <c r="E1703" s="421"/>
      <c r="F1703" s="422">
        <v>-0.9</v>
      </c>
      <c r="G1703" s="421"/>
      <c r="H1703" s="839"/>
      <c r="I1703" s="497"/>
    </row>
    <row r="1704" spans="1:9" ht="9.9499999999999993" customHeight="1" x14ac:dyDescent="0.2">
      <c r="A1704" s="417"/>
      <c r="B1704" s="418"/>
      <c r="C1704" s="419"/>
      <c r="D1704" s="567" t="s">
        <v>2382</v>
      </c>
      <c r="E1704" s="421"/>
      <c r="F1704" s="422">
        <v>28.38</v>
      </c>
      <c r="G1704" s="421"/>
      <c r="H1704" s="839"/>
      <c r="I1704" s="497"/>
    </row>
    <row r="1705" spans="1:9" ht="9.9499999999999993" customHeight="1" x14ac:dyDescent="0.2">
      <c r="A1705" s="417"/>
      <c r="B1705" s="418"/>
      <c r="C1705" s="419"/>
      <c r="D1705" s="567" t="s">
        <v>595</v>
      </c>
      <c r="E1705" s="421"/>
      <c r="F1705" s="422">
        <v>-0.9</v>
      </c>
      <c r="G1705" s="421"/>
      <c r="H1705" s="839"/>
      <c r="I1705" s="497"/>
    </row>
    <row r="1706" spans="1:9" ht="9.9499999999999993" customHeight="1" x14ac:dyDescent="0.2">
      <c r="A1706" s="417"/>
      <c r="B1706" s="418"/>
      <c r="C1706" s="419"/>
      <c r="D1706" s="567" t="s">
        <v>2383</v>
      </c>
      <c r="E1706" s="421"/>
      <c r="F1706" s="422">
        <v>31.3</v>
      </c>
      <c r="G1706" s="421"/>
      <c r="H1706" s="839"/>
      <c r="I1706" s="497"/>
    </row>
    <row r="1707" spans="1:9" ht="9.9499999999999993" customHeight="1" x14ac:dyDescent="0.2">
      <c r="A1707" s="417"/>
      <c r="B1707" s="418"/>
      <c r="C1707" s="419"/>
      <c r="D1707" s="567" t="s">
        <v>595</v>
      </c>
      <c r="E1707" s="421"/>
      <c r="F1707" s="422">
        <v>-0.9</v>
      </c>
      <c r="G1707" s="421"/>
      <c r="H1707" s="839"/>
      <c r="I1707" s="497"/>
    </row>
    <row r="1708" spans="1:9" ht="9.9499999999999993" customHeight="1" x14ac:dyDescent="0.2">
      <c r="A1708" s="417"/>
      <c r="B1708" s="418"/>
      <c r="C1708" s="419"/>
      <c r="D1708" s="567" t="s">
        <v>2384</v>
      </c>
      <c r="E1708" s="421"/>
      <c r="F1708" s="422">
        <v>26.5</v>
      </c>
      <c r="G1708" s="421"/>
      <c r="H1708" s="839"/>
      <c r="I1708" s="497"/>
    </row>
    <row r="1709" spans="1:9" ht="9.9499999999999993" customHeight="1" x14ac:dyDescent="0.2">
      <c r="A1709" s="417"/>
      <c r="B1709" s="418"/>
      <c r="C1709" s="419"/>
      <c r="D1709" s="567" t="s">
        <v>595</v>
      </c>
      <c r="E1709" s="421"/>
      <c r="F1709" s="422">
        <v>-0.9</v>
      </c>
      <c r="G1709" s="421"/>
      <c r="H1709" s="839"/>
      <c r="I1709" s="497"/>
    </row>
    <row r="1710" spans="1:9" ht="9.9499999999999993" customHeight="1" x14ac:dyDescent="0.2">
      <c r="A1710" s="417"/>
      <c r="B1710" s="418"/>
      <c r="C1710" s="419"/>
      <c r="D1710" s="567" t="s">
        <v>2385</v>
      </c>
      <c r="E1710" s="421"/>
      <c r="F1710" s="422">
        <v>54.48</v>
      </c>
      <c r="G1710" s="421"/>
      <c r="H1710" s="839"/>
      <c r="I1710" s="497"/>
    </row>
    <row r="1711" spans="1:9" ht="9.9499999999999993" customHeight="1" x14ac:dyDescent="0.2">
      <c r="A1711" s="417"/>
      <c r="B1711" s="418"/>
      <c r="C1711" s="419"/>
      <c r="D1711" s="567" t="s">
        <v>595</v>
      </c>
      <c r="E1711" s="421"/>
      <c r="F1711" s="422">
        <v>-0.9</v>
      </c>
      <c r="G1711" s="421"/>
      <c r="H1711" s="839"/>
      <c r="I1711" s="497"/>
    </row>
    <row r="1712" spans="1:9" ht="9.9499999999999993" customHeight="1" x14ac:dyDescent="0.2">
      <c r="A1712" s="417"/>
      <c r="B1712" s="418"/>
      <c r="C1712" s="419"/>
      <c r="D1712" s="567" t="s">
        <v>359</v>
      </c>
      <c r="E1712" s="421"/>
      <c r="F1712" s="422"/>
      <c r="G1712" s="421"/>
      <c r="H1712" s="839"/>
      <c r="I1712" s="497"/>
    </row>
    <row r="1713" spans="1:9" ht="9.9499999999999993" customHeight="1" x14ac:dyDescent="0.2">
      <c r="A1713" s="417"/>
      <c r="B1713" s="418"/>
      <c r="C1713" s="419"/>
      <c r="D1713" s="567" t="s">
        <v>2386</v>
      </c>
      <c r="E1713" s="421"/>
      <c r="F1713" s="422">
        <v>26.42</v>
      </c>
      <c r="G1713" s="421"/>
      <c r="H1713" s="839"/>
      <c r="I1713" s="497"/>
    </row>
    <row r="1714" spans="1:9" ht="9.9499999999999993" customHeight="1" x14ac:dyDescent="0.2">
      <c r="A1714" s="417"/>
      <c r="B1714" s="418"/>
      <c r="C1714" s="419"/>
      <c r="D1714" s="567" t="s">
        <v>595</v>
      </c>
      <c r="E1714" s="421"/>
      <c r="F1714" s="422">
        <v>-0.9</v>
      </c>
      <c r="G1714" s="421"/>
      <c r="H1714" s="839"/>
      <c r="I1714" s="497"/>
    </row>
    <row r="1715" spans="1:9" ht="9.9499999999999993" customHeight="1" x14ac:dyDescent="0.2">
      <c r="A1715" s="417"/>
      <c r="B1715" s="418"/>
      <c r="C1715" s="419"/>
      <c r="D1715" s="567" t="s">
        <v>2387</v>
      </c>
      <c r="E1715" s="421"/>
      <c r="F1715" s="422">
        <v>25.12</v>
      </c>
      <c r="G1715" s="421"/>
      <c r="H1715" s="839"/>
      <c r="I1715" s="497"/>
    </row>
    <row r="1716" spans="1:9" ht="9.9499999999999993" customHeight="1" x14ac:dyDescent="0.2">
      <c r="A1716" s="417"/>
      <c r="B1716" s="418"/>
      <c r="C1716" s="419"/>
      <c r="D1716" s="567" t="s">
        <v>595</v>
      </c>
      <c r="E1716" s="421"/>
      <c r="F1716" s="422">
        <v>-0.9</v>
      </c>
      <c r="G1716" s="421"/>
      <c r="H1716" s="839"/>
      <c r="I1716" s="497"/>
    </row>
    <row r="1717" spans="1:9" ht="9.9499999999999993" customHeight="1" x14ac:dyDescent="0.2">
      <c r="A1717" s="417"/>
      <c r="B1717" s="418"/>
      <c r="C1717" s="419"/>
      <c r="D1717" s="567" t="s">
        <v>2388</v>
      </c>
      <c r="E1717" s="421"/>
      <c r="F1717" s="422">
        <v>27.02</v>
      </c>
      <c r="G1717" s="421"/>
      <c r="H1717" s="839"/>
      <c r="I1717" s="497"/>
    </row>
    <row r="1718" spans="1:9" ht="9.9499999999999993" customHeight="1" x14ac:dyDescent="0.2">
      <c r="A1718" s="417"/>
      <c r="B1718" s="418"/>
      <c r="C1718" s="419"/>
      <c r="D1718" s="567" t="s">
        <v>595</v>
      </c>
      <c r="E1718" s="421"/>
      <c r="F1718" s="422">
        <v>-0.9</v>
      </c>
      <c r="G1718" s="421"/>
      <c r="H1718" s="839"/>
      <c r="I1718" s="497"/>
    </row>
    <row r="1719" spans="1:9" ht="9.9499999999999993" customHeight="1" x14ac:dyDescent="0.2">
      <c r="A1719" s="417"/>
      <c r="B1719" s="418"/>
      <c r="C1719" s="419"/>
      <c r="D1719" s="567" t="s">
        <v>2389</v>
      </c>
      <c r="E1719" s="421"/>
      <c r="F1719" s="422">
        <v>30.8</v>
      </c>
      <c r="G1719" s="421"/>
      <c r="H1719" s="839"/>
      <c r="I1719" s="497"/>
    </row>
    <row r="1720" spans="1:9" ht="9.9499999999999993" customHeight="1" x14ac:dyDescent="0.2">
      <c r="A1720" s="417"/>
      <c r="B1720" s="418"/>
      <c r="C1720" s="419"/>
      <c r="D1720" s="567" t="s">
        <v>595</v>
      </c>
      <c r="E1720" s="421"/>
      <c r="F1720" s="422">
        <v>-0.9</v>
      </c>
      <c r="G1720" s="421"/>
      <c r="H1720" s="839"/>
      <c r="I1720" s="497"/>
    </row>
    <row r="1721" spans="1:9" ht="9.9499999999999993" customHeight="1" x14ac:dyDescent="0.2">
      <c r="A1721" s="417"/>
      <c r="B1721" s="418"/>
      <c r="C1721" s="419"/>
      <c r="D1721" s="567" t="s">
        <v>2390</v>
      </c>
      <c r="E1721" s="421"/>
      <c r="F1721" s="422">
        <v>27.73</v>
      </c>
      <c r="G1721" s="421"/>
      <c r="H1721" s="839"/>
      <c r="I1721" s="497"/>
    </row>
    <row r="1722" spans="1:9" ht="9.9499999999999993" customHeight="1" x14ac:dyDescent="0.2">
      <c r="A1722" s="417"/>
      <c r="B1722" s="418"/>
      <c r="C1722" s="419"/>
      <c r="D1722" s="567" t="s">
        <v>595</v>
      </c>
      <c r="E1722" s="421"/>
      <c r="F1722" s="422">
        <v>-0.9</v>
      </c>
      <c r="G1722" s="421"/>
      <c r="H1722" s="839"/>
      <c r="I1722" s="497"/>
    </row>
    <row r="1723" spans="1:9" ht="9.9499999999999993" customHeight="1" x14ac:dyDescent="0.2">
      <c r="A1723" s="417"/>
      <c r="B1723" s="418"/>
      <c r="C1723" s="419"/>
      <c r="D1723" s="567" t="s">
        <v>2391</v>
      </c>
      <c r="E1723" s="421"/>
      <c r="F1723" s="422">
        <v>25.56</v>
      </c>
      <c r="G1723" s="421"/>
      <c r="H1723" s="839"/>
      <c r="I1723" s="497"/>
    </row>
    <row r="1724" spans="1:9" ht="9.9499999999999993" customHeight="1" x14ac:dyDescent="0.2">
      <c r="A1724" s="417"/>
      <c r="B1724" s="418"/>
      <c r="C1724" s="419"/>
      <c r="D1724" s="567" t="s">
        <v>595</v>
      </c>
      <c r="E1724" s="421"/>
      <c r="F1724" s="422">
        <v>-0.9</v>
      </c>
      <c r="G1724" s="421"/>
      <c r="H1724" s="839"/>
      <c r="I1724" s="497"/>
    </row>
    <row r="1725" spans="1:9" ht="9.9499999999999993" customHeight="1" x14ac:dyDescent="0.2">
      <c r="A1725" s="417"/>
      <c r="B1725" s="418"/>
      <c r="C1725" s="419"/>
      <c r="D1725" s="567" t="s">
        <v>2392</v>
      </c>
      <c r="E1725" s="421"/>
      <c r="F1725" s="422">
        <v>42.82</v>
      </c>
      <c r="G1725" s="421"/>
      <c r="H1725" s="839"/>
      <c r="I1725" s="497"/>
    </row>
    <row r="1726" spans="1:9" ht="9.9499999999999993" customHeight="1" x14ac:dyDescent="0.2">
      <c r="A1726" s="417"/>
      <c r="B1726" s="418"/>
      <c r="C1726" s="419"/>
      <c r="D1726" s="567" t="s">
        <v>2373</v>
      </c>
      <c r="E1726" s="421"/>
      <c r="F1726" s="422">
        <v>-1.45</v>
      </c>
      <c r="G1726" s="421"/>
      <c r="H1726" s="839"/>
      <c r="I1726" s="497"/>
    </row>
    <row r="1727" spans="1:9" ht="9.9499999999999993" customHeight="1" x14ac:dyDescent="0.2">
      <c r="A1727" s="417"/>
      <c r="B1727" s="418"/>
      <c r="C1727" s="419"/>
      <c r="D1727" s="567" t="s">
        <v>2393</v>
      </c>
      <c r="E1727" s="421"/>
      <c r="F1727" s="422">
        <v>35.9</v>
      </c>
      <c r="G1727" s="421"/>
      <c r="H1727" s="839"/>
      <c r="I1727" s="497"/>
    </row>
    <row r="1728" spans="1:9" ht="9.9499999999999993" customHeight="1" x14ac:dyDescent="0.2">
      <c r="A1728" s="417"/>
      <c r="B1728" s="418"/>
      <c r="C1728" s="419"/>
      <c r="D1728" s="567" t="s">
        <v>2373</v>
      </c>
      <c r="E1728" s="421"/>
      <c r="F1728" s="422">
        <v>-1.45</v>
      </c>
      <c r="G1728" s="421"/>
      <c r="H1728" s="839"/>
      <c r="I1728" s="497"/>
    </row>
    <row r="1729" spans="1:9" ht="9.9499999999999993" customHeight="1" x14ac:dyDescent="0.2">
      <c r="A1729" s="417"/>
      <c r="B1729" s="418"/>
      <c r="C1729" s="419"/>
      <c r="D1729" s="567" t="s">
        <v>2394</v>
      </c>
      <c r="E1729" s="421"/>
      <c r="F1729" s="422">
        <v>24.68</v>
      </c>
      <c r="G1729" s="421"/>
      <c r="H1729" s="839"/>
      <c r="I1729" s="497"/>
    </row>
    <row r="1730" spans="1:9" ht="9.9499999999999993" customHeight="1" x14ac:dyDescent="0.2">
      <c r="A1730" s="417"/>
      <c r="B1730" s="418"/>
      <c r="C1730" s="419"/>
      <c r="D1730" s="567" t="s">
        <v>2373</v>
      </c>
      <c r="E1730" s="421"/>
      <c r="F1730" s="422">
        <v>-1.45</v>
      </c>
      <c r="G1730" s="421"/>
      <c r="H1730" s="839"/>
      <c r="I1730" s="497"/>
    </row>
    <row r="1731" spans="1:9" ht="9.9499999999999993" customHeight="1" x14ac:dyDescent="0.2">
      <c r="A1731" s="417"/>
      <c r="B1731" s="418"/>
      <c r="C1731" s="419"/>
      <c r="D1731" s="567" t="s">
        <v>2395</v>
      </c>
      <c r="E1731" s="421"/>
      <c r="F1731" s="422">
        <v>34.1</v>
      </c>
      <c r="G1731" s="421"/>
      <c r="H1731" s="839"/>
      <c r="I1731" s="497"/>
    </row>
    <row r="1732" spans="1:9" ht="9.9499999999999993" customHeight="1" x14ac:dyDescent="0.2">
      <c r="A1732" s="417"/>
      <c r="B1732" s="418"/>
      <c r="C1732" s="419"/>
      <c r="D1732" s="567" t="s">
        <v>2373</v>
      </c>
      <c r="E1732" s="421"/>
      <c r="F1732" s="422">
        <v>-1.45</v>
      </c>
      <c r="G1732" s="421"/>
      <c r="H1732" s="839"/>
      <c r="I1732" s="497"/>
    </row>
    <row r="1733" spans="1:9" ht="9.9499999999999993" customHeight="1" x14ac:dyDescent="0.2">
      <c r="A1733" s="417"/>
      <c r="B1733" s="418"/>
      <c r="C1733" s="419"/>
      <c r="D1733" s="567" t="s">
        <v>2396</v>
      </c>
      <c r="E1733" s="421"/>
      <c r="F1733" s="422">
        <v>27.54</v>
      </c>
      <c r="G1733" s="421"/>
      <c r="H1733" s="839"/>
      <c r="I1733" s="497"/>
    </row>
    <row r="1734" spans="1:9" ht="9.9499999999999993" customHeight="1" x14ac:dyDescent="0.2">
      <c r="A1734" s="417"/>
      <c r="B1734" s="418"/>
      <c r="C1734" s="419"/>
      <c r="D1734" s="567" t="s">
        <v>2373</v>
      </c>
      <c r="E1734" s="421"/>
      <c r="F1734" s="422">
        <v>-1.45</v>
      </c>
      <c r="G1734" s="421"/>
      <c r="H1734" s="839"/>
      <c r="I1734" s="497"/>
    </row>
    <row r="1735" spans="1:9" ht="24.95" customHeight="1" x14ac:dyDescent="0.2">
      <c r="A1735" s="278">
        <v>106</v>
      </c>
      <c r="B1735" s="841"/>
      <c r="C1735" s="842" t="s">
        <v>2397</v>
      </c>
      <c r="D1735" s="843" t="s">
        <v>2398</v>
      </c>
      <c r="E1735" s="844" t="s">
        <v>125</v>
      </c>
      <c r="F1735" s="845">
        <f>SUM(F1736:F1743)</f>
        <v>40.9</v>
      </c>
      <c r="G1735" s="160"/>
      <c r="H1735" s="846">
        <f>ROUND(F1735*G1735,2)</f>
        <v>0</v>
      </c>
      <c r="I1735" s="847" t="s">
        <v>357</v>
      </c>
    </row>
    <row r="1736" spans="1:9" x14ac:dyDescent="0.2">
      <c r="A1736" s="417"/>
      <c r="B1736" s="418"/>
      <c r="C1736" s="419"/>
      <c r="D1736" s="567" t="s">
        <v>2399</v>
      </c>
      <c r="E1736" s="421"/>
      <c r="F1736" s="422"/>
      <c r="G1736" s="421"/>
      <c r="H1736" s="839"/>
      <c r="I1736" s="497"/>
    </row>
    <row r="1737" spans="1:9" x14ac:dyDescent="0.2">
      <c r="A1737" s="417"/>
      <c r="B1737" s="418"/>
      <c r="C1737" s="419"/>
      <c r="D1737" s="567" t="s">
        <v>456</v>
      </c>
      <c r="E1737" s="421"/>
      <c r="F1737" s="422"/>
      <c r="G1737" s="421"/>
      <c r="H1737" s="839"/>
      <c r="I1737" s="497"/>
    </row>
    <row r="1738" spans="1:9" x14ac:dyDescent="0.2">
      <c r="A1738" s="417"/>
      <c r="B1738" s="418"/>
      <c r="C1738" s="419"/>
      <c r="D1738" s="567" t="s">
        <v>1574</v>
      </c>
      <c r="E1738" s="421"/>
      <c r="F1738" s="422"/>
      <c r="G1738" s="421"/>
      <c r="H1738" s="839"/>
      <c r="I1738" s="497"/>
    </row>
    <row r="1739" spans="1:9" x14ac:dyDescent="0.2">
      <c r="A1739" s="417"/>
      <c r="B1739" s="418"/>
      <c r="C1739" s="419"/>
      <c r="D1739" s="567" t="s">
        <v>2400</v>
      </c>
      <c r="E1739" s="421"/>
      <c r="F1739" s="422">
        <v>21.18</v>
      </c>
      <c r="G1739" s="421"/>
      <c r="H1739" s="839"/>
      <c r="I1739" s="497"/>
    </row>
    <row r="1740" spans="1:9" x14ac:dyDescent="0.2">
      <c r="A1740" s="417"/>
      <c r="B1740" s="418"/>
      <c r="C1740" s="419"/>
      <c r="D1740" s="567" t="s">
        <v>595</v>
      </c>
      <c r="E1740" s="421"/>
      <c r="F1740" s="422">
        <v>-0.9</v>
      </c>
      <c r="G1740" s="421"/>
      <c r="H1740" s="839"/>
      <c r="I1740" s="497"/>
    </row>
    <row r="1741" spans="1:9" x14ac:dyDescent="0.2">
      <c r="A1741" s="417"/>
      <c r="B1741" s="418"/>
      <c r="C1741" s="419"/>
      <c r="D1741" s="567" t="s">
        <v>1579</v>
      </c>
      <c r="E1741" s="421"/>
      <c r="F1741" s="422"/>
      <c r="G1741" s="421"/>
      <c r="H1741" s="839"/>
      <c r="I1741" s="497"/>
    </row>
    <row r="1742" spans="1:9" x14ac:dyDescent="0.2">
      <c r="A1742" s="417"/>
      <c r="B1742" s="418"/>
      <c r="C1742" s="419"/>
      <c r="D1742" s="567" t="s">
        <v>2401</v>
      </c>
      <c r="E1742" s="421"/>
      <c r="F1742" s="422">
        <v>21.52</v>
      </c>
      <c r="G1742" s="421"/>
      <c r="H1742" s="839"/>
      <c r="I1742" s="497"/>
    </row>
    <row r="1743" spans="1:9" x14ac:dyDescent="0.2">
      <c r="A1743" s="417"/>
      <c r="B1743" s="418"/>
      <c r="C1743" s="419"/>
      <c r="D1743" s="567" t="s">
        <v>595</v>
      </c>
      <c r="E1743" s="421"/>
      <c r="F1743" s="422">
        <v>-0.9</v>
      </c>
      <c r="G1743" s="421"/>
      <c r="H1743" s="839"/>
      <c r="I1743" s="497"/>
    </row>
    <row r="1744" spans="1:9" ht="24.95" customHeight="1" x14ac:dyDescent="0.2">
      <c r="A1744" s="278">
        <v>107</v>
      </c>
      <c r="B1744" s="841"/>
      <c r="C1744" s="842" t="s">
        <v>2402</v>
      </c>
      <c r="D1744" s="843" t="s">
        <v>2403</v>
      </c>
      <c r="E1744" s="844" t="s">
        <v>106</v>
      </c>
      <c r="F1744" s="845">
        <v>3291.46</v>
      </c>
      <c r="G1744" s="160"/>
      <c r="H1744" s="846">
        <f>ROUND(F1744*G1744,2)</f>
        <v>0</v>
      </c>
      <c r="I1744" s="847" t="s">
        <v>357</v>
      </c>
    </row>
    <row r="1745" spans="1:9" x14ac:dyDescent="0.2">
      <c r="A1745" s="417"/>
      <c r="B1745" s="418"/>
      <c r="C1745" s="419"/>
      <c r="D1745" s="567" t="s">
        <v>95</v>
      </c>
      <c r="E1745" s="421"/>
      <c r="F1745" s="422"/>
      <c r="G1745" s="421"/>
      <c r="H1745" s="839"/>
      <c r="I1745" s="497"/>
    </row>
    <row r="1746" spans="1:9" x14ac:dyDescent="0.2">
      <c r="A1746" s="417"/>
      <c r="B1746" s="418"/>
      <c r="C1746" s="419"/>
      <c r="D1746" s="567" t="s">
        <v>2037</v>
      </c>
      <c r="E1746" s="421"/>
      <c r="F1746" s="422"/>
      <c r="G1746" s="421"/>
      <c r="H1746" s="839"/>
      <c r="I1746" s="497"/>
    </row>
    <row r="1747" spans="1:9" x14ac:dyDescent="0.2">
      <c r="A1747" s="417"/>
      <c r="B1747" s="418"/>
      <c r="C1747" s="419"/>
      <c r="D1747" s="567" t="s">
        <v>1967</v>
      </c>
      <c r="E1747" s="421"/>
      <c r="F1747" s="422">
        <v>119.2</v>
      </c>
      <c r="G1747" s="421"/>
      <c r="H1747" s="839"/>
      <c r="I1747" s="497"/>
    </row>
    <row r="1748" spans="1:9" x14ac:dyDescent="0.2">
      <c r="A1748" s="417"/>
      <c r="B1748" s="418"/>
      <c r="C1748" s="419"/>
      <c r="D1748" s="567" t="s">
        <v>1968</v>
      </c>
      <c r="E1748" s="421"/>
      <c r="F1748" s="422">
        <v>45.5</v>
      </c>
      <c r="G1748" s="421"/>
      <c r="H1748" s="839"/>
      <c r="I1748" s="497"/>
    </row>
    <row r="1749" spans="1:9" x14ac:dyDescent="0.2">
      <c r="A1749" s="417"/>
      <c r="B1749" s="418"/>
      <c r="C1749" s="419"/>
      <c r="D1749" s="567" t="s">
        <v>1969</v>
      </c>
      <c r="E1749" s="421"/>
      <c r="F1749" s="422">
        <v>119.2</v>
      </c>
      <c r="G1749" s="421"/>
      <c r="H1749" s="839"/>
      <c r="I1749" s="497"/>
    </row>
    <row r="1750" spans="1:9" x14ac:dyDescent="0.2">
      <c r="A1750" s="417"/>
      <c r="B1750" s="418"/>
      <c r="C1750" s="419"/>
      <c r="D1750" s="567" t="s">
        <v>1970</v>
      </c>
      <c r="E1750" s="421"/>
      <c r="F1750" s="422">
        <v>62.43</v>
      </c>
      <c r="G1750" s="421"/>
      <c r="H1750" s="839"/>
      <c r="I1750" s="497"/>
    </row>
    <row r="1751" spans="1:9" x14ac:dyDescent="0.2">
      <c r="A1751" s="417"/>
      <c r="B1751" s="418"/>
      <c r="C1751" s="419"/>
      <c r="D1751" s="567" t="s">
        <v>2143</v>
      </c>
      <c r="E1751" s="421"/>
      <c r="F1751" s="422">
        <v>81.36</v>
      </c>
      <c r="G1751" s="421"/>
      <c r="H1751" s="839"/>
      <c r="I1751" s="497"/>
    </row>
    <row r="1752" spans="1:9" x14ac:dyDescent="0.2">
      <c r="A1752" s="417"/>
      <c r="B1752" s="418"/>
      <c r="C1752" s="419"/>
      <c r="D1752" s="567" t="s">
        <v>1972</v>
      </c>
      <c r="E1752" s="421"/>
      <c r="F1752" s="422">
        <v>35.49</v>
      </c>
      <c r="G1752" s="421"/>
      <c r="H1752" s="839"/>
      <c r="I1752" s="497"/>
    </row>
    <row r="1753" spans="1:9" x14ac:dyDescent="0.2">
      <c r="A1753" s="417"/>
      <c r="B1753" s="418"/>
      <c r="C1753" s="419"/>
      <c r="D1753" s="567" t="s">
        <v>1956</v>
      </c>
      <c r="E1753" s="421"/>
      <c r="F1753" s="422">
        <v>32.18</v>
      </c>
      <c r="G1753" s="421"/>
      <c r="H1753" s="839"/>
      <c r="I1753" s="497"/>
    </row>
    <row r="1754" spans="1:9" x14ac:dyDescent="0.2">
      <c r="A1754" s="417"/>
      <c r="B1754" s="418"/>
      <c r="C1754" s="419"/>
      <c r="D1754" s="567" t="s">
        <v>1723</v>
      </c>
      <c r="E1754" s="421"/>
      <c r="F1754" s="422"/>
      <c r="G1754" s="421"/>
      <c r="H1754" s="839"/>
      <c r="I1754" s="497"/>
    </row>
    <row r="1755" spans="1:9" x14ac:dyDescent="0.2">
      <c r="A1755" s="417"/>
      <c r="B1755" s="418"/>
      <c r="C1755" s="419"/>
      <c r="D1755" s="567" t="s">
        <v>456</v>
      </c>
      <c r="E1755" s="421"/>
      <c r="F1755" s="422"/>
      <c r="G1755" s="421"/>
      <c r="H1755" s="839"/>
      <c r="I1755" s="497"/>
    </row>
    <row r="1756" spans="1:9" x14ac:dyDescent="0.2">
      <c r="A1756" s="417"/>
      <c r="B1756" s="418"/>
      <c r="C1756" s="419"/>
      <c r="D1756" s="567" t="s">
        <v>2404</v>
      </c>
      <c r="E1756" s="421"/>
      <c r="F1756" s="422">
        <v>192.8</v>
      </c>
      <c r="G1756" s="421"/>
      <c r="H1756" s="839"/>
      <c r="I1756" s="497"/>
    </row>
    <row r="1757" spans="1:9" x14ac:dyDescent="0.2">
      <c r="A1757" s="417"/>
      <c r="B1757" s="418"/>
      <c r="C1757" s="419"/>
      <c r="D1757" s="567" t="s">
        <v>2405</v>
      </c>
      <c r="E1757" s="421"/>
      <c r="F1757" s="422">
        <v>130.12</v>
      </c>
      <c r="G1757" s="421"/>
      <c r="H1757" s="839"/>
      <c r="I1757" s="497"/>
    </row>
    <row r="1758" spans="1:9" x14ac:dyDescent="0.2">
      <c r="A1758" s="417"/>
      <c r="B1758" s="418"/>
      <c r="C1758" s="419"/>
      <c r="D1758" s="567" t="s">
        <v>2406</v>
      </c>
      <c r="E1758" s="421"/>
      <c r="F1758" s="422">
        <v>139.80000000000001</v>
      </c>
      <c r="G1758" s="421"/>
      <c r="H1758" s="839"/>
      <c r="I1758" s="497"/>
    </row>
    <row r="1759" spans="1:9" x14ac:dyDescent="0.2">
      <c r="A1759" s="417"/>
      <c r="B1759" s="418"/>
      <c r="C1759" s="419"/>
      <c r="D1759" s="567" t="s">
        <v>2407</v>
      </c>
      <c r="E1759" s="421"/>
      <c r="F1759" s="422">
        <v>55.28</v>
      </c>
      <c r="G1759" s="421"/>
      <c r="H1759" s="839"/>
      <c r="I1759" s="497"/>
    </row>
    <row r="1760" spans="1:9" x14ac:dyDescent="0.2">
      <c r="A1760" s="417"/>
      <c r="B1760" s="418"/>
      <c r="C1760" s="419"/>
      <c r="D1760" s="567" t="s">
        <v>2408</v>
      </c>
      <c r="E1760" s="421"/>
      <c r="F1760" s="422">
        <v>91.7</v>
      </c>
      <c r="G1760" s="421"/>
      <c r="H1760" s="839"/>
      <c r="I1760" s="497"/>
    </row>
    <row r="1761" spans="1:9" x14ac:dyDescent="0.2">
      <c r="A1761" s="417"/>
      <c r="B1761" s="418"/>
      <c r="C1761" s="419"/>
      <c r="D1761" s="567" t="s">
        <v>1728</v>
      </c>
      <c r="E1761" s="421"/>
      <c r="F1761" s="422"/>
      <c r="G1761" s="421"/>
      <c r="H1761" s="839"/>
      <c r="I1761" s="497"/>
    </row>
    <row r="1762" spans="1:9" x14ac:dyDescent="0.2">
      <c r="A1762" s="417"/>
      <c r="B1762" s="418"/>
      <c r="C1762" s="419"/>
      <c r="D1762" s="567" t="s">
        <v>456</v>
      </c>
      <c r="E1762" s="421"/>
      <c r="F1762" s="422"/>
      <c r="G1762" s="421"/>
      <c r="H1762" s="839"/>
      <c r="I1762" s="497"/>
    </row>
    <row r="1763" spans="1:9" x14ac:dyDescent="0.2">
      <c r="A1763" s="417"/>
      <c r="B1763" s="418"/>
      <c r="C1763" s="419"/>
      <c r="D1763" s="567" t="s">
        <v>2409</v>
      </c>
      <c r="E1763" s="421"/>
      <c r="F1763" s="422">
        <v>119</v>
      </c>
      <c r="G1763" s="421"/>
      <c r="H1763" s="839"/>
      <c r="I1763" s="497"/>
    </row>
    <row r="1764" spans="1:9" x14ac:dyDescent="0.2">
      <c r="A1764" s="417"/>
      <c r="B1764" s="418"/>
      <c r="C1764" s="419"/>
      <c r="D1764" s="567" t="s">
        <v>1730</v>
      </c>
      <c r="E1764" s="421"/>
      <c r="F1764" s="422"/>
      <c r="G1764" s="421"/>
      <c r="H1764" s="839"/>
      <c r="I1764" s="497"/>
    </row>
    <row r="1765" spans="1:9" x14ac:dyDescent="0.2">
      <c r="A1765" s="417"/>
      <c r="B1765" s="418"/>
      <c r="C1765" s="419"/>
      <c r="D1765" s="567" t="s">
        <v>456</v>
      </c>
      <c r="E1765" s="421"/>
      <c r="F1765" s="422"/>
      <c r="G1765" s="421"/>
      <c r="H1765" s="839"/>
      <c r="I1765" s="497"/>
    </row>
    <row r="1766" spans="1:9" x14ac:dyDescent="0.2">
      <c r="A1766" s="417"/>
      <c r="B1766" s="418"/>
      <c r="C1766" s="419"/>
      <c r="D1766" s="567" t="s">
        <v>2410</v>
      </c>
      <c r="E1766" s="421"/>
      <c r="F1766" s="422">
        <v>111.58</v>
      </c>
      <c r="G1766" s="421"/>
      <c r="H1766" s="839"/>
      <c r="I1766" s="497"/>
    </row>
    <row r="1767" spans="1:9" x14ac:dyDescent="0.2">
      <c r="A1767" s="417"/>
      <c r="B1767" s="418"/>
      <c r="C1767" s="419"/>
      <c r="D1767" s="567" t="s">
        <v>2411</v>
      </c>
      <c r="E1767" s="421"/>
      <c r="F1767" s="422">
        <v>103.08</v>
      </c>
      <c r="G1767" s="421"/>
      <c r="H1767" s="839"/>
      <c r="I1767" s="497"/>
    </row>
    <row r="1768" spans="1:9" x14ac:dyDescent="0.2">
      <c r="A1768" s="417"/>
      <c r="B1768" s="418"/>
      <c r="C1768" s="419"/>
      <c r="D1768" s="567" t="s">
        <v>2412</v>
      </c>
      <c r="E1768" s="421"/>
      <c r="F1768" s="422">
        <v>55.9</v>
      </c>
      <c r="G1768" s="421"/>
      <c r="H1768" s="839"/>
      <c r="I1768" s="497"/>
    </row>
    <row r="1769" spans="1:9" x14ac:dyDescent="0.2">
      <c r="A1769" s="417"/>
      <c r="B1769" s="418"/>
      <c r="C1769" s="419"/>
      <c r="D1769" s="567" t="s">
        <v>2413</v>
      </c>
      <c r="E1769" s="421"/>
      <c r="F1769" s="422">
        <v>43.72</v>
      </c>
      <c r="G1769" s="421"/>
      <c r="H1769" s="839"/>
      <c r="I1769" s="497"/>
    </row>
    <row r="1770" spans="1:9" x14ac:dyDescent="0.2">
      <c r="A1770" s="417"/>
      <c r="B1770" s="418"/>
      <c r="C1770" s="419"/>
      <c r="D1770" s="567" t="s">
        <v>2414</v>
      </c>
      <c r="E1770" s="421"/>
      <c r="F1770" s="422">
        <v>319.26</v>
      </c>
      <c r="G1770" s="421"/>
      <c r="H1770" s="839"/>
      <c r="I1770" s="497"/>
    </row>
    <row r="1771" spans="1:9" x14ac:dyDescent="0.2">
      <c r="A1771" s="417"/>
      <c r="B1771" s="418"/>
      <c r="C1771" s="419"/>
      <c r="D1771" s="567" t="s">
        <v>2415</v>
      </c>
      <c r="E1771" s="421"/>
      <c r="F1771" s="422">
        <v>154.69999999999999</v>
      </c>
      <c r="G1771" s="421"/>
      <c r="H1771" s="839"/>
      <c r="I1771" s="497"/>
    </row>
    <row r="1772" spans="1:9" x14ac:dyDescent="0.2">
      <c r="A1772" s="417"/>
      <c r="B1772" s="418"/>
      <c r="C1772" s="419"/>
      <c r="D1772" s="567" t="s">
        <v>2416</v>
      </c>
      <c r="E1772" s="421"/>
      <c r="F1772" s="422">
        <v>66.98</v>
      </c>
      <c r="G1772" s="421"/>
      <c r="H1772" s="839"/>
      <c r="I1772" s="497"/>
    </row>
    <row r="1773" spans="1:9" x14ac:dyDescent="0.2">
      <c r="A1773" s="417"/>
      <c r="B1773" s="418"/>
      <c r="C1773" s="419"/>
      <c r="D1773" s="567" t="s">
        <v>2417</v>
      </c>
      <c r="E1773" s="421"/>
      <c r="F1773" s="422">
        <v>90.94</v>
      </c>
      <c r="G1773" s="421"/>
      <c r="H1773" s="839"/>
      <c r="I1773" s="497"/>
    </row>
    <row r="1774" spans="1:9" x14ac:dyDescent="0.2">
      <c r="A1774" s="417"/>
      <c r="B1774" s="418"/>
      <c r="C1774" s="419"/>
      <c r="D1774" s="567" t="s">
        <v>460</v>
      </c>
      <c r="E1774" s="421"/>
      <c r="F1774" s="422"/>
      <c r="G1774" s="421"/>
      <c r="H1774" s="839"/>
      <c r="I1774" s="497"/>
    </row>
    <row r="1775" spans="1:9" x14ac:dyDescent="0.2">
      <c r="A1775" s="417"/>
      <c r="B1775" s="418"/>
      <c r="C1775" s="419"/>
      <c r="D1775" s="567" t="s">
        <v>456</v>
      </c>
      <c r="E1775" s="421"/>
      <c r="F1775" s="422"/>
      <c r="G1775" s="421"/>
      <c r="H1775" s="839"/>
      <c r="I1775" s="497"/>
    </row>
    <row r="1776" spans="1:9" x14ac:dyDescent="0.2">
      <c r="A1776" s="417"/>
      <c r="B1776" s="418"/>
      <c r="C1776" s="419"/>
      <c r="D1776" s="567" t="s">
        <v>2418</v>
      </c>
      <c r="E1776" s="421"/>
      <c r="F1776" s="422">
        <v>84.26</v>
      </c>
      <c r="G1776" s="421"/>
      <c r="H1776" s="839"/>
      <c r="I1776" s="497"/>
    </row>
    <row r="1777" spans="1:9" x14ac:dyDescent="0.2">
      <c r="A1777" s="417"/>
      <c r="B1777" s="418"/>
      <c r="C1777" s="419"/>
      <c r="D1777" s="567" t="s">
        <v>2419</v>
      </c>
      <c r="E1777" s="421"/>
      <c r="F1777" s="422">
        <v>78.2</v>
      </c>
      <c r="G1777" s="421"/>
      <c r="H1777" s="839"/>
      <c r="I1777" s="497"/>
    </row>
    <row r="1778" spans="1:9" x14ac:dyDescent="0.2">
      <c r="A1778" s="417"/>
      <c r="B1778" s="418"/>
      <c r="C1778" s="419"/>
      <c r="D1778" s="567" t="s">
        <v>2420</v>
      </c>
      <c r="E1778" s="421"/>
      <c r="F1778" s="422">
        <v>87.22</v>
      </c>
      <c r="G1778" s="421"/>
      <c r="H1778" s="839"/>
      <c r="I1778" s="497"/>
    </row>
    <row r="1779" spans="1:9" x14ac:dyDescent="0.2">
      <c r="A1779" s="417"/>
      <c r="B1779" s="418"/>
      <c r="C1779" s="419"/>
      <c r="D1779" s="567" t="s">
        <v>2421</v>
      </c>
      <c r="E1779" s="421"/>
      <c r="F1779" s="422">
        <v>98.14</v>
      </c>
      <c r="G1779" s="421"/>
      <c r="H1779" s="839"/>
      <c r="I1779" s="497"/>
    </row>
    <row r="1780" spans="1:9" x14ac:dyDescent="0.2">
      <c r="A1780" s="417"/>
      <c r="B1780" s="418"/>
      <c r="C1780" s="419"/>
      <c r="D1780" s="567" t="s">
        <v>2422</v>
      </c>
      <c r="E1780" s="421"/>
      <c r="F1780" s="422">
        <v>87.52</v>
      </c>
      <c r="G1780" s="421"/>
      <c r="H1780" s="839"/>
      <c r="I1780" s="497"/>
    </row>
    <row r="1781" spans="1:9" x14ac:dyDescent="0.2">
      <c r="A1781" s="417"/>
      <c r="B1781" s="418"/>
      <c r="C1781" s="419"/>
      <c r="D1781" s="567" t="s">
        <v>2423</v>
      </c>
      <c r="E1781" s="421"/>
      <c r="F1781" s="422">
        <v>78.8</v>
      </c>
      <c r="G1781" s="421"/>
      <c r="H1781" s="839"/>
      <c r="I1781" s="497"/>
    </row>
    <row r="1782" spans="1:9" x14ac:dyDescent="0.2">
      <c r="A1782" s="417"/>
      <c r="B1782" s="418"/>
      <c r="C1782" s="419"/>
      <c r="D1782" s="567" t="s">
        <v>2424</v>
      </c>
      <c r="E1782" s="421"/>
      <c r="F1782" s="422">
        <v>194.94</v>
      </c>
      <c r="G1782" s="421"/>
      <c r="H1782" s="839"/>
      <c r="I1782" s="497"/>
    </row>
    <row r="1783" spans="1:9" x14ac:dyDescent="0.2">
      <c r="A1783" s="417"/>
      <c r="B1783" s="418"/>
      <c r="C1783" s="419"/>
      <c r="D1783" s="567" t="s">
        <v>2425</v>
      </c>
      <c r="E1783" s="421"/>
      <c r="F1783" s="422">
        <v>128.86000000000001</v>
      </c>
      <c r="G1783" s="421"/>
      <c r="H1783" s="839"/>
      <c r="I1783" s="497"/>
    </row>
    <row r="1784" spans="1:9" x14ac:dyDescent="0.2">
      <c r="A1784" s="417"/>
      <c r="B1784" s="418"/>
      <c r="C1784" s="419"/>
      <c r="D1784" s="567" t="s">
        <v>2426</v>
      </c>
      <c r="E1784" s="421"/>
      <c r="F1784" s="422">
        <v>72.760000000000005</v>
      </c>
      <c r="G1784" s="421"/>
      <c r="H1784" s="839"/>
      <c r="I1784" s="497"/>
    </row>
    <row r="1785" spans="1:9" x14ac:dyDescent="0.2">
      <c r="A1785" s="417"/>
      <c r="B1785" s="418"/>
      <c r="C1785" s="419"/>
      <c r="D1785" s="567" t="s">
        <v>2427</v>
      </c>
      <c r="E1785" s="421"/>
      <c r="F1785" s="422">
        <v>119.86</v>
      </c>
      <c r="G1785" s="421"/>
      <c r="H1785" s="839"/>
      <c r="I1785" s="497"/>
    </row>
    <row r="1786" spans="1:9" x14ac:dyDescent="0.2">
      <c r="A1786" s="417"/>
      <c r="B1786" s="418"/>
      <c r="C1786" s="419"/>
      <c r="D1786" s="567" t="s">
        <v>2428</v>
      </c>
      <c r="E1786" s="421"/>
      <c r="F1786" s="422">
        <v>90.68</v>
      </c>
      <c r="G1786" s="421"/>
      <c r="H1786" s="839"/>
      <c r="I1786" s="497"/>
    </row>
    <row r="1787" spans="1:9" ht="24.95" customHeight="1" x14ac:dyDescent="0.2">
      <c r="A1787" s="278">
        <v>108</v>
      </c>
      <c r="B1787" s="841"/>
      <c r="C1787" s="842" t="s">
        <v>603</v>
      </c>
      <c r="D1787" s="843" t="s">
        <v>604</v>
      </c>
      <c r="E1787" s="844" t="s">
        <v>106</v>
      </c>
      <c r="F1787" s="845">
        <v>36.867400000000004</v>
      </c>
      <c r="G1787" s="160"/>
      <c r="H1787" s="846">
        <f>ROUND(F1787*G1787,2)</f>
        <v>0</v>
      </c>
      <c r="I1787" s="847" t="s">
        <v>357</v>
      </c>
    </row>
    <row r="1788" spans="1:9" x14ac:dyDescent="0.2">
      <c r="A1788" s="417"/>
      <c r="B1788" s="418"/>
      <c r="C1788" s="419"/>
      <c r="D1788" s="567" t="s">
        <v>95</v>
      </c>
      <c r="E1788" s="421"/>
      <c r="F1788" s="422"/>
      <c r="G1788" s="421"/>
      <c r="H1788" s="839"/>
      <c r="I1788" s="497"/>
    </row>
    <row r="1789" spans="1:9" x14ac:dyDescent="0.2">
      <c r="A1789" s="417"/>
      <c r="B1789" s="418"/>
      <c r="C1789" s="419"/>
      <c r="D1789" s="567" t="s">
        <v>2037</v>
      </c>
      <c r="E1789" s="421"/>
      <c r="F1789" s="422"/>
      <c r="G1789" s="421"/>
      <c r="H1789" s="839"/>
      <c r="I1789" s="497"/>
    </row>
    <row r="1790" spans="1:9" x14ac:dyDescent="0.2">
      <c r="A1790" s="417"/>
      <c r="B1790" s="418"/>
      <c r="C1790" s="419"/>
      <c r="D1790" s="567" t="s">
        <v>2145</v>
      </c>
      <c r="E1790" s="421"/>
      <c r="F1790" s="422">
        <v>5.34</v>
      </c>
      <c r="G1790" s="421"/>
      <c r="H1790" s="839"/>
      <c r="I1790" s="497"/>
    </row>
    <row r="1791" spans="1:9" x14ac:dyDescent="0.2">
      <c r="A1791" s="417"/>
      <c r="B1791" s="418"/>
      <c r="C1791" s="419"/>
      <c r="D1791" s="567" t="s">
        <v>2429</v>
      </c>
      <c r="E1791" s="421"/>
      <c r="F1791" s="422">
        <v>-1.6166</v>
      </c>
      <c r="G1791" s="421"/>
      <c r="H1791" s="839"/>
      <c r="I1791" s="497"/>
    </row>
    <row r="1792" spans="1:9" x14ac:dyDescent="0.2">
      <c r="A1792" s="417"/>
      <c r="B1792" s="418"/>
      <c r="C1792" s="419"/>
      <c r="D1792" s="567" t="s">
        <v>2146</v>
      </c>
      <c r="E1792" s="421"/>
      <c r="F1792" s="422">
        <v>4.3499999999999996</v>
      </c>
      <c r="G1792" s="421"/>
      <c r="H1792" s="839"/>
      <c r="I1792" s="497"/>
    </row>
    <row r="1793" spans="1:9" x14ac:dyDescent="0.2">
      <c r="A1793" s="417"/>
      <c r="B1793" s="418"/>
      <c r="C1793" s="419"/>
      <c r="D1793" s="567" t="s">
        <v>2147</v>
      </c>
      <c r="E1793" s="421"/>
      <c r="F1793" s="422">
        <v>7.53</v>
      </c>
      <c r="G1793" s="421"/>
      <c r="H1793" s="839"/>
      <c r="I1793" s="497"/>
    </row>
    <row r="1794" spans="1:9" x14ac:dyDescent="0.2">
      <c r="A1794" s="417"/>
      <c r="B1794" s="418"/>
      <c r="C1794" s="419"/>
      <c r="D1794" s="567" t="s">
        <v>1736</v>
      </c>
      <c r="E1794" s="421"/>
      <c r="F1794" s="422"/>
      <c r="G1794" s="421"/>
      <c r="H1794" s="839"/>
      <c r="I1794" s="497"/>
    </row>
    <row r="1795" spans="1:9" x14ac:dyDescent="0.2">
      <c r="A1795" s="417"/>
      <c r="B1795" s="418"/>
      <c r="C1795" s="419"/>
      <c r="D1795" s="567" t="s">
        <v>2060</v>
      </c>
      <c r="E1795" s="421"/>
      <c r="F1795" s="422"/>
      <c r="G1795" s="421"/>
      <c r="H1795" s="839"/>
      <c r="I1795" s="497"/>
    </row>
    <row r="1796" spans="1:9" x14ac:dyDescent="0.2">
      <c r="A1796" s="417"/>
      <c r="B1796" s="418"/>
      <c r="C1796" s="419"/>
      <c r="D1796" s="567" t="s">
        <v>2430</v>
      </c>
      <c r="E1796" s="421"/>
      <c r="F1796" s="422">
        <v>21.263999999999999</v>
      </c>
      <c r="G1796" s="421"/>
      <c r="H1796" s="839"/>
      <c r="I1796" s="497"/>
    </row>
    <row r="1797" spans="1:9" ht="24.95" customHeight="1" x14ac:dyDescent="0.2">
      <c r="A1797" s="278">
        <v>109</v>
      </c>
      <c r="B1797" s="841"/>
      <c r="C1797" s="842" t="s">
        <v>610</v>
      </c>
      <c r="D1797" s="843" t="s">
        <v>611</v>
      </c>
      <c r="E1797" s="844" t="s">
        <v>106</v>
      </c>
      <c r="F1797" s="845">
        <v>2398.29</v>
      </c>
      <c r="G1797" s="160"/>
      <c r="H1797" s="846">
        <f>ROUND(F1797*G1797,2)</f>
        <v>0</v>
      </c>
      <c r="I1797" s="847" t="s">
        <v>357</v>
      </c>
    </row>
    <row r="1798" spans="1:9" x14ac:dyDescent="0.2">
      <c r="A1798" s="417"/>
      <c r="B1798" s="418"/>
      <c r="C1798" s="419"/>
      <c r="D1798" s="567" t="s">
        <v>1966</v>
      </c>
      <c r="E1798" s="421"/>
      <c r="F1798" s="422"/>
      <c r="G1798" s="421"/>
      <c r="H1798" s="839"/>
      <c r="I1798" s="497"/>
    </row>
    <row r="1799" spans="1:9" x14ac:dyDescent="0.2">
      <c r="A1799" s="417"/>
      <c r="B1799" s="418"/>
      <c r="C1799" s="419"/>
      <c r="D1799" s="567" t="s">
        <v>131</v>
      </c>
      <c r="E1799" s="421"/>
      <c r="F1799" s="422"/>
      <c r="G1799" s="421"/>
      <c r="H1799" s="839"/>
      <c r="I1799" s="497"/>
    </row>
    <row r="1800" spans="1:9" x14ac:dyDescent="0.2">
      <c r="A1800" s="417"/>
      <c r="B1800" s="418"/>
      <c r="C1800" s="419"/>
      <c r="D1800" s="567" t="s">
        <v>1967</v>
      </c>
      <c r="E1800" s="421"/>
      <c r="F1800" s="422">
        <v>119.2</v>
      </c>
      <c r="G1800" s="421"/>
      <c r="H1800" s="839"/>
      <c r="I1800" s="497"/>
    </row>
    <row r="1801" spans="1:9" x14ac:dyDescent="0.2">
      <c r="A1801" s="417"/>
      <c r="B1801" s="418"/>
      <c r="C1801" s="419"/>
      <c r="D1801" s="567" t="s">
        <v>1968</v>
      </c>
      <c r="E1801" s="421"/>
      <c r="F1801" s="422">
        <v>45.5</v>
      </c>
      <c r="G1801" s="421"/>
      <c r="H1801" s="839"/>
      <c r="I1801" s="497"/>
    </row>
    <row r="1802" spans="1:9" x14ac:dyDescent="0.2">
      <c r="A1802" s="417"/>
      <c r="B1802" s="418"/>
      <c r="C1802" s="419"/>
      <c r="D1802" s="567" t="s">
        <v>1969</v>
      </c>
      <c r="E1802" s="421"/>
      <c r="F1802" s="422">
        <v>119.2</v>
      </c>
      <c r="G1802" s="421"/>
      <c r="H1802" s="839"/>
      <c r="I1802" s="497"/>
    </row>
    <row r="1803" spans="1:9" x14ac:dyDescent="0.2">
      <c r="A1803" s="417"/>
      <c r="B1803" s="418"/>
      <c r="C1803" s="419"/>
      <c r="D1803" s="567" t="s">
        <v>1970</v>
      </c>
      <c r="E1803" s="421"/>
      <c r="F1803" s="422">
        <v>62.43</v>
      </c>
      <c r="G1803" s="421"/>
      <c r="H1803" s="839"/>
      <c r="I1803" s="497"/>
    </row>
    <row r="1804" spans="1:9" x14ac:dyDescent="0.2">
      <c r="A1804" s="417"/>
      <c r="B1804" s="418"/>
      <c r="C1804" s="419"/>
      <c r="D1804" s="567" t="s">
        <v>1971</v>
      </c>
      <c r="E1804" s="421"/>
      <c r="F1804" s="422">
        <v>81.38</v>
      </c>
      <c r="G1804" s="421"/>
      <c r="H1804" s="839"/>
      <c r="I1804" s="497"/>
    </row>
    <row r="1805" spans="1:9" x14ac:dyDescent="0.2">
      <c r="A1805" s="417"/>
      <c r="B1805" s="418"/>
      <c r="C1805" s="419"/>
      <c r="D1805" s="567" t="s">
        <v>1972</v>
      </c>
      <c r="E1805" s="421"/>
      <c r="F1805" s="422">
        <v>35.49</v>
      </c>
      <c r="G1805" s="421"/>
      <c r="H1805" s="839"/>
      <c r="I1805" s="497"/>
    </row>
    <row r="1806" spans="1:9" x14ac:dyDescent="0.2">
      <c r="A1806" s="417"/>
      <c r="B1806" s="418"/>
      <c r="C1806" s="419"/>
      <c r="D1806" s="567" t="s">
        <v>456</v>
      </c>
      <c r="E1806" s="421"/>
      <c r="F1806" s="422"/>
      <c r="G1806" s="421"/>
      <c r="H1806" s="839"/>
      <c r="I1806" s="497"/>
    </row>
    <row r="1807" spans="1:9" x14ac:dyDescent="0.2">
      <c r="A1807" s="417"/>
      <c r="B1807" s="418"/>
      <c r="C1807" s="419"/>
      <c r="D1807" s="567" t="s">
        <v>1572</v>
      </c>
      <c r="E1807" s="421"/>
      <c r="F1807" s="422"/>
      <c r="G1807" s="421"/>
      <c r="H1807" s="839"/>
      <c r="I1807" s="497"/>
    </row>
    <row r="1808" spans="1:9" x14ac:dyDescent="0.2">
      <c r="A1808" s="417"/>
      <c r="B1808" s="418"/>
      <c r="C1808" s="419"/>
      <c r="D1808" s="567" t="s">
        <v>1977</v>
      </c>
      <c r="E1808" s="421"/>
      <c r="F1808" s="422">
        <v>96.4</v>
      </c>
      <c r="G1808" s="421"/>
      <c r="H1808" s="839"/>
      <c r="I1808" s="497"/>
    </row>
    <row r="1809" spans="1:9" x14ac:dyDescent="0.2">
      <c r="A1809" s="417"/>
      <c r="B1809" s="418"/>
      <c r="C1809" s="419"/>
      <c r="D1809" s="567" t="s">
        <v>1978</v>
      </c>
      <c r="E1809" s="421"/>
      <c r="F1809" s="422">
        <v>65.06</v>
      </c>
      <c r="G1809" s="421"/>
      <c r="H1809" s="839"/>
      <c r="I1809" s="497"/>
    </row>
    <row r="1810" spans="1:9" x14ac:dyDescent="0.2">
      <c r="A1810" s="417"/>
      <c r="B1810" s="418"/>
      <c r="C1810" s="419"/>
      <c r="D1810" s="567" t="s">
        <v>1663</v>
      </c>
      <c r="E1810" s="421"/>
      <c r="F1810" s="422">
        <v>69.900000000000006</v>
      </c>
      <c r="G1810" s="421"/>
      <c r="H1810" s="839"/>
      <c r="I1810" s="497"/>
    </row>
    <row r="1811" spans="1:9" x14ac:dyDescent="0.2">
      <c r="A1811" s="417"/>
      <c r="B1811" s="418"/>
      <c r="C1811" s="419"/>
      <c r="D1811" s="567" t="s">
        <v>1664</v>
      </c>
      <c r="E1811" s="421"/>
      <c r="F1811" s="422">
        <v>27.64</v>
      </c>
      <c r="G1811" s="421"/>
      <c r="H1811" s="839"/>
      <c r="I1811" s="497"/>
    </row>
    <row r="1812" spans="1:9" x14ac:dyDescent="0.2">
      <c r="A1812" s="417"/>
      <c r="B1812" s="418"/>
      <c r="C1812" s="419"/>
      <c r="D1812" s="567" t="s">
        <v>1665</v>
      </c>
      <c r="E1812" s="421"/>
      <c r="F1812" s="422">
        <v>45.85</v>
      </c>
      <c r="G1812" s="421"/>
      <c r="H1812" s="839"/>
      <c r="I1812" s="497"/>
    </row>
    <row r="1813" spans="1:9" x14ac:dyDescent="0.2">
      <c r="A1813" s="417"/>
      <c r="B1813" s="418"/>
      <c r="C1813" s="419"/>
      <c r="D1813" s="567" t="s">
        <v>1598</v>
      </c>
      <c r="E1813" s="421"/>
      <c r="F1813" s="422"/>
      <c r="G1813" s="421"/>
      <c r="H1813" s="839"/>
      <c r="I1813" s="497"/>
    </row>
    <row r="1814" spans="1:9" x14ac:dyDescent="0.2">
      <c r="A1814" s="417"/>
      <c r="B1814" s="418"/>
      <c r="C1814" s="419"/>
      <c r="D1814" s="567" t="s">
        <v>1666</v>
      </c>
      <c r="E1814" s="421"/>
      <c r="F1814" s="422">
        <v>59.5</v>
      </c>
      <c r="G1814" s="421"/>
      <c r="H1814" s="839"/>
      <c r="I1814" s="497"/>
    </row>
    <row r="1815" spans="1:9" x14ac:dyDescent="0.2">
      <c r="A1815" s="417"/>
      <c r="B1815" s="418"/>
      <c r="C1815" s="419"/>
      <c r="D1815" s="567" t="s">
        <v>1574</v>
      </c>
      <c r="E1815" s="421"/>
      <c r="F1815" s="422"/>
      <c r="G1815" s="421"/>
      <c r="H1815" s="839"/>
      <c r="I1815" s="497"/>
    </row>
    <row r="1816" spans="1:9" x14ac:dyDescent="0.2">
      <c r="A1816" s="417"/>
      <c r="B1816" s="418"/>
      <c r="C1816" s="419"/>
      <c r="D1816" s="567" t="s">
        <v>1667</v>
      </c>
      <c r="E1816" s="421"/>
      <c r="F1816" s="422">
        <v>55.79</v>
      </c>
      <c r="G1816" s="421"/>
      <c r="H1816" s="839"/>
      <c r="I1816" s="497"/>
    </row>
    <row r="1817" spans="1:9" x14ac:dyDescent="0.2">
      <c r="A1817" s="417"/>
      <c r="B1817" s="418"/>
      <c r="C1817" s="419"/>
      <c r="D1817" s="567" t="s">
        <v>1668</v>
      </c>
      <c r="E1817" s="421"/>
      <c r="F1817" s="422">
        <v>51.54</v>
      </c>
      <c r="G1817" s="421"/>
      <c r="H1817" s="839"/>
      <c r="I1817" s="497"/>
    </row>
    <row r="1818" spans="1:9" x14ac:dyDescent="0.2">
      <c r="A1818" s="417"/>
      <c r="B1818" s="418"/>
      <c r="C1818" s="419"/>
      <c r="D1818" s="567" t="s">
        <v>1670</v>
      </c>
      <c r="E1818" s="421"/>
      <c r="F1818" s="422">
        <v>21.86</v>
      </c>
      <c r="G1818" s="421"/>
      <c r="H1818" s="839"/>
      <c r="I1818" s="497"/>
    </row>
    <row r="1819" spans="1:9" x14ac:dyDescent="0.2">
      <c r="A1819" s="417"/>
      <c r="B1819" s="418"/>
      <c r="C1819" s="419"/>
      <c r="D1819" s="567" t="s">
        <v>1979</v>
      </c>
      <c r="E1819" s="421"/>
      <c r="F1819" s="422">
        <v>159.63</v>
      </c>
      <c r="G1819" s="421"/>
      <c r="H1819" s="839"/>
      <c r="I1819" s="497"/>
    </row>
    <row r="1820" spans="1:9" x14ac:dyDescent="0.2">
      <c r="A1820" s="417"/>
      <c r="B1820" s="418"/>
      <c r="C1820" s="419"/>
      <c r="D1820" s="567" t="s">
        <v>1672</v>
      </c>
      <c r="E1820" s="421"/>
      <c r="F1820" s="422">
        <v>77.349999999999994</v>
      </c>
      <c r="G1820" s="421"/>
      <c r="H1820" s="839"/>
      <c r="I1820" s="497"/>
    </row>
    <row r="1821" spans="1:9" x14ac:dyDescent="0.2">
      <c r="A1821" s="417"/>
      <c r="B1821" s="418"/>
      <c r="C1821" s="419"/>
      <c r="D1821" s="567" t="s">
        <v>1673</v>
      </c>
      <c r="E1821" s="421"/>
      <c r="F1821" s="422">
        <v>33.49</v>
      </c>
      <c r="G1821" s="421"/>
      <c r="H1821" s="839"/>
      <c r="I1821" s="497"/>
    </row>
    <row r="1822" spans="1:9" x14ac:dyDescent="0.2">
      <c r="A1822" s="417"/>
      <c r="B1822" s="418"/>
      <c r="C1822" s="419"/>
      <c r="D1822" s="567" t="s">
        <v>1674</v>
      </c>
      <c r="E1822" s="421"/>
      <c r="F1822" s="422">
        <v>45.47</v>
      </c>
      <c r="G1822" s="421"/>
      <c r="H1822" s="839"/>
      <c r="I1822" s="497"/>
    </row>
    <row r="1823" spans="1:9" x14ac:dyDescent="0.2">
      <c r="A1823" s="417"/>
      <c r="B1823" s="418"/>
      <c r="C1823" s="419"/>
      <c r="D1823" s="567" t="s">
        <v>1579</v>
      </c>
      <c r="E1823" s="421"/>
      <c r="F1823" s="422"/>
      <c r="G1823" s="421"/>
      <c r="H1823" s="839"/>
      <c r="I1823" s="497"/>
    </row>
    <row r="1824" spans="1:9" x14ac:dyDescent="0.2">
      <c r="A1824" s="417"/>
      <c r="B1824" s="418"/>
      <c r="C1824" s="419"/>
      <c r="D1824" s="567" t="s">
        <v>1675</v>
      </c>
      <c r="E1824" s="421"/>
      <c r="F1824" s="422">
        <v>27.67</v>
      </c>
      <c r="G1824" s="421"/>
      <c r="H1824" s="839"/>
      <c r="I1824" s="497"/>
    </row>
    <row r="1825" spans="1:9" x14ac:dyDescent="0.2">
      <c r="A1825" s="417"/>
      <c r="B1825" s="418"/>
      <c r="C1825" s="419"/>
      <c r="D1825" s="567" t="s">
        <v>1676</v>
      </c>
      <c r="E1825" s="421"/>
      <c r="F1825" s="422">
        <v>70.709999999999994</v>
      </c>
      <c r="G1825" s="421"/>
      <c r="H1825" s="839"/>
      <c r="I1825" s="497"/>
    </row>
    <row r="1826" spans="1:9" x14ac:dyDescent="0.2">
      <c r="A1826" s="417"/>
      <c r="B1826" s="418"/>
      <c r="C1826" s="419"/>
      <c r="D1826" s="567" t="s">
        <v>1677</v>
      </c>
      <c r="E1826" s="421"/>
      <c r="F1826" s="422">
        <v>37.42</v>
      </c>
      <c r="G1826" s="421"/>
      <c r="H1826" s="839"/>
      <c r="I1826" s="497"/>
    </row>
    <row r="1827" spans="1:9" x14ac:dyDescent="0.2">
      <c r="A1827" s="417"/>
      <c r="B1827" s="418"/>
      <c r="C1827" s="419"/>
      <c r="D1827" s="567" t="s">
        <v>1678</v>
      </c>
      <c r="E1827" s="421"/>
      <c r="F1827" s="422">
        <v>44.57</v>
      </c>
      <c r="G1827" s="421"/>
      <c r="H1827" s="839"/>
      <c r="I1827" s="497"/>
    </row>
    <row r="1828" spans="1:9" x14ac:dyDescent="0.2">
      <c r="A1828" s="417"/>
      <c r="B1828" s="418"/>
      <c r="C1828" s="419"/>
      <c r="D1828" s="567" t="s">
        <v>1680</v>
      </c>
      <c r="E1828" s="421"/>
      <c r="F1828" s="422">
        <v>77.81</v>
      </c>
      <c r="G1828" s="421"/>
      <c r="H1828" s="839"/>
      <c r="I1828" s="497"/>
    </row>
    <row r="1829" spans="1:9" x14ac:dyDescent="0.2">
      <c r="A1829" s="417"/>
      <c r="B1829" s="418"/>
      <c r="C1829" s="419"/>
      <c r="D1829" s="567" t="s">
        <v>1681</v>
      </c>
      <c r="E1829" s="421"/>
      <c r="F1829" s="422">
        <v>48.01</v>
      </c>
      <c r="G1829" s="421"/>
      <c r="H1829" s="839"/>
      <c r="I1829" s="497"/>
    </row>
    <row r="1830" spans="1:9" x14ac:dyDescent="0.2">
      <c r="A1830" s="417"/>
      <c r="B1830" s="418"/>
      <c r="C1830" s="419"/>
      <c r="D1830" s="567" t="s">
        <v>1682</v>
      </c>
      <c r="E1830" s="421"/>
      <c r="F1830" s="422">
        <v>56.06</v>
      </c>
      <c r="G1830" s="421"/>
      <c r="H1830" s="839"/>
      <c r="I1830" s="497"/>
    </row>
    <row r="1831" spans="1:9" x14ac:dyDescent="0.2">
      <c r="A1831" s="417"/>
      <c r="B1831" s="418"/>
      <c r="C1831" s="419"/>
      <c r="D1831" s="567" t="s">
        <v>1683</v>
      </c>
      <c r="E1831" s="421"/>
      <c r="F1831" s="422">
        <v>42.74</v>
      </c>
      <c r="G1831" s="421"/>
      <c r="H1831" s="839"/>
      <c r="I1831" s="497"/>
    </row>
    <row r="1832" spans="1:9" x14ac:dyDescent="0.2">
      <c r="A1832" s="417"/>
      <c r="B1832" s="418"/>
      <c r="C1832" s="419"/>
      <c r="D1832" s="567" t="s">
        <v>1981</v>
      </c>
      <c r="E1832" s="421"/>
      <c r="F1832" s="422">
        <v>160</v>
      </c>
      <c r="G1832" s="421"/>
      <c r="H1832" s="839"/>
      <c r="I1832" s="497"/>
    </row>
    <row r="1833" spans="1:9" x14ac:dyDescent="0.2">
      <c r="A1833" s="417"/>
      <c r="B1833" s="418"/>
      <c r="C1833" s="419"/>
      <c r="D1833" s="567" t="s">
        <v>359</v>
      </c>
      <c r="E1833" s="421"/>
      <c r="F1833" s="422"/>
      <c r="G1833" s="421"/>
      <c r="H1833" s="839"/>
      <c r="I1833" s="497"/>
    </row>
    <row r="1834" spans="1:9" x14ac:dyDescent="0.2">
      <c r="A1834" s="417"/>
      <c r="B1834" s="418"/>
      <c r="C1834" s="419"/>
      <c r="D1834" s="567" t="s">
        <v>1685</v>
      </c>
      <c r="E1834" s="421"/>
      <c r="F1834" s="422">
        <v>42.13</v>
      </c>
      <c r="G1834" s="421"/>
      <c r="H1834" s="839"/>
      <c r="I1834" s="497"/>
    </row>
    <row r="1835" spans="1:9" x14ac:dyDescent="0.2">
      <c r="A1835" s="417"/>
      <c r="B1835" s="418"/>
      <c r="C1835" s="419"/>
      <c r="D1835" s="567" t="s">
        <v>1686</v>
      </c>
      <c r="E1835" s="421"/>
      <c r="F1835" s="422">
        <v>39.1</v>
      </c>
      <c r="G1835" s="421"/>
      <c r="H1835" s="839"/>
      <c r="I1835" s="497"/>
    </row>
    <row r="1836" spans="1:9" x14ac:dyDescent="0.2">
      <c r="A1836" s="417"/>
      <c r="B1836" s="418"/>
      <c r="C1836" s="419"/>
      <c r="D1836" s="567" t="s">
        <v>1687</v>
      </c>
      <c r="E1836" s="421"/>
      <c r="F1836" s="422">
        <v>43.61</v>
      </c>
      <c r="G1836" s="421"/>
      <c r="H1836" s="839"/>
      <c r="I1836" s="497"/>
    </row>
    <row r="1837" spans="1:9" x14ac:dyDescent="0.2">
      <c r="A1837" s="417"/>
      <c r="B1837" s="418"/>
      <c r="C1837" s="419"/>
      <c r="D1837" s="567" t="s">
        <v>1688</v>
      </c>
      <c r="E1837" s="421"/>
      <c r="F1837" s="422">
        <v>49.07</v>
      </c>
      <c r="G1837" s="421"/>
      <c r="H1837" s="839"/>
      <c r="I1837" s="497"/>
    </row>
    <row r="1838" spans="1:9" x14ac:dyDescent="0.2">
      <c r="A1838" s="417"/>
      <c r="B1838" s="418"/>
      <c r="C1838" s="419"/>
      <c r="D1838" s="567" t="s">
        <v>1689</v>
      </c>
      <c r="E1838" s="421"/>
      <c r="F1838" s="422">
        <v>43.76</v>
      </c>
      <c r="G1838" s="421"/>
      <c r="H1838" s="839"/>
      <c r="I1838" s="497"/>
    </row>
    <row r="1839" spans="1:9" x14ac:dyDescent="0.2">
      <c r="A1839" s="417"/>
      <c r="B1839" s="418"/>
      <c r="C1839" s="419"/>
      <c r="D1839" s="567" t="s">
        <v>1690</v>
      </c>
      <c r="E1839" s="421"/>
      <c r="F1839" s="422">
        <v>39.4</v>
      </c>
      <c r="G1839" s="421"/>
      <c r="H1839" s="839"/>
      <c r="I1839" s="497"/>
    </row>
    <row r="1840" spans="1:9" x14ac:dyDescent="0.2">
      <c r="A1840" s="417"/>
      <c r="B1840" s="418"/>
      <c r="C1840" s="419"/>
      <c r="D1840" s="567" t="s">
        <v>1982</v>
      </c>
      <c r="E1840" s="421"/>
      <c r="F1840" s="422">
        <v>97.47</v>
      </c>
      <c r="G1840" s="421"/>
      <c r="H1840" s="839"/>
      <c r="I1840" s="497"/>
    </row>
    <row r="1841" spans="1:9" x14ac:dyDescent="0.2">
      <c r="A1841" s="417"/>
      <c r="B1841" s="418"/>
      <c r="C1841" s="419"/>
      <c r="D1841" s="567" t="s">
        <v>1691</v>
      </c>
      <c r="E1841" s="421"/>
      <c r="F1841" s="422">
        <v>64.430000000000007</v>
      </c>
      <c r="G1841" s="421"/>
      <c r="H1841" s="839"/>
      <c r="I1841" s="497"/>
    </row>
    <row r="1842" spans="1:9" x14ac:dyDescent="0.2">
      <c r="A1842" s="417"/>
      <c r="B1842" s="418"/>
      <c r="C1842" s="419"/>
      <c r="D1842" s="567" t="s">
        <v>1692</v>
      </c>
      <c r="E1842" s="421"/>
      <c r="F1842" s="422">
        <v>36.380000000000003</v>
      </c>
      <c r="G1842" s="421"/>
      <c r="H1842" s="839"/>
      <c r="I1842" s="497"/>
    </row>
    <row r="1843" spans="1:9" x14ac:dyDescent="0.2">
      <c r="A1843" s="417"/>
      <c r="B1843" s="418"/>
      <c r="C1843" s="419"/>
      <c r="D1843" s="567" t="s">
        <v>1693</v>
      </c>
      <c r="E1843" s="421"/>
      <c r="F1843" s="422">
        <v>59.93</v>
      </c>
      <c r="G1843" s="421"/>
      <c r="H1843" s="839"/>
      <c r="I1843" s="497"/>
    </row>
    <row r="1844" spans="1:9" x14ac:dyDescent="0.2">
      <c r="A1844" s="417"/>
      <c r="B1844" s="418"/>
      <c r="C1844" s="419"/>
      <c r="D1844" s="567" t="s">
        <v>1694</v>
      </c>
      <c r="E1844" s="421"/>
      <c r="F1844" s="422">
        <v>45.34</v>
      </c>
      <c r="G1844" s="421"/>
      <c r="H1844" s="839"/>
      <c r="I1844" s="497"/>
    </row>
    <row r="1845" spans="1:9" ht="24.95" customHeight="1" x14ac:dyDescent="0.2">
      <c r="A1845" s="278">
        <v>110</v>
      </c>
      <c r="B1845" s="841"/>
      <c r="C1845" s="842" t="s">
        <v>2431</v>
      </c>
      <c r="D1845" s="843" t="s">
        <v>2432</v>
      </c>
      <c r="E1845" s="844" t="s">
        <v>106</v>
      </c>
      <c r="F1845" s="845">
        <v>56.629999999999995</v>
      </c>
      <c r="G1845" s="160"/>
      <c r="H1845" s="846">
        <f>ROUND(F1845*G1845,2)</f>
        <v>0</v>
      </c>
      <c r="I1845" s="847" t="s">
        <v>357</v>
      </c>
    </row>
    <row r="1846" spans="1:9" x14ac:dyDescent="0.2">
      <c r="A1846" s="417"/>
      <c r="B1846" s="418"/>
      <c r="C1846" s="419"/>
      <c r="D1846" s="567" t="s">
        <v>2433</v>
      </c>
      <c r="E1846" s="421"/>
      <c r="F1846" s="422"/>
      <c r="G1846" s="421"/>
      <c r="H1846" s="839"/>
      <c r="I1846" s="497"/>
    </row>
    <row r="1847" spans="1:9" x14ac:dyDescent="0.2">
      <c r="A1847" s="417"/>
      <c r="B1847" s="418"/>
      <c r="C1847" s="419"/>
      <c r="D1847" s="567" t="s">
        <v>456</v>
      </c>
      <c r="E1847" s="421"/>
      <c r="F1847" s="422"/>
      <c r="G1847" s="421"/>
      <c r="H1847" s="839"/>
      <c r="I1847" s="497"/>
    </row>
    <row r="1848" spans="1:9" x14ac:dyDescent="0.2">
      <c r="A1848" s="417"/>
      <c r="B1848" s="418"/>
      <c r="C1848" s="419"/>
      <c r="D1848" s="567" t="s">
        <v>1574</v>
      </c>
      <c r="E1848" s="421"/>
      <c r="F1848" s="422"/>
      <c r="G1848" s="421"/>
      <c r="H1848" s="839"/>
      <c r="I1848" s="497"/>
    </row>
    <row r="1849" spans="1:9" x14ac:dyDescent="0.2">
      <c r="A1849" s="417"/>
      <c r="B1849" s="418"/>
      <c r="C1849" s="419"/>
      <c r="D1849" s="567" t="s">
        <v>1669</v>
      </c>
      <c r="E1849" s="421"/>
      <c r="F1849" s="422">
        <v>27.95</v>
      </c>
      <c r="G1849" s="421"/>
      <c r="H1849" s="839"/>
      <c r="I1849" s="497"/>
    </row>
    <row r="1850" spans="1:9" x14ac:dyDescent="0.2">
      <c r="A1850" s="417"/>
      <c r="B1850" s="418"/>
      <c r="C1850" s="419"/>
      <c r="D1850" s="567" t="s">
        <v>1579</v>
      </c>
      <c r="E1850" s="421"/>
      <c r="F1850" s="422"/>
      <c r="G1850" s="421"/>
      <c r="H1850" s="839"/>
      <c r="I1850" s="497"/>
    </row>
    <row r="1851" spans="1:9" x14ac:dyDescent="0.2">
      <c r="A1851" s="417"/>
      <c r="B1851" s="418"/>
      <c r="C1851" s="419"/>
      <c r="D1851" s="567" t="s">
        <v>1980</v>
      </c>
      <c r="E1851" s="421"/>
      <c r="F1851" s="422">
        <v>28.68</v>
      </c>
      <c r="G1851" s="421"/>
      <c r="H1851" s="839"/>
      <c r="I1851" s="497"/>
    </row>
    <row r="1852" spans="1:9" ht="24.95" customHeight="1" x14ac:dyDescent="0.2">
      <c r="A1852" s="278">
        <v>111</v>
      </c>
      <c r="B1852" s="841"/>
      <c r="C1852" s="842" t="s">
        <v>615</v>
      </c>
      <c r="D1852" s="843" t="s">
        <v>2434</v>
      </c>
      <c r="E1852" s="844" t="s">
        <v>106</v>
      </c>
      <c r="F1852" s="845">
        <v>2654.7808</v>
      </c>
      <c r="G1852" s="160"/>
      <c r="H1852" s="846">
        <f>ROUND(F1852*G1852,2)</f>
        <v>0</v>
      </c>
      <c r="I1852" s="847" t="s">
        <v>357</v>
      </c>
    </row>
    <row r="1853" spans="1:9" ht="45" x14ac:dyDescent="0.2">
      <c r="A1853" s="417"/>
      <c r="B1853" s="418"/>
      <c r="C1853" s="419"/>
      <c r="D1853" s="567" t="s">
        <v>2435</v>
      </c>
      <c r="E1853" s="421"/>
      <c r="F1853" s="422"/>
      <c r="G1853" s="421"/>
      <c r="H1853" s="839"/>
      <c r="I1853" s="497"/>
    </row>
    <row r="1854" spans="1:9" x14ac:dyDescent="0.2">
      <c r="A1854" s="417"/>
      <c r="B1854" s="418"/>
      <c r="C1854" s="419"/>
      <c r="D1854" s="567" t="s">
        <v>2353</v>
      </c>
      <c r="E1854" s="421"/>
      <c r="F1854" s="422">
        <v>2398.29</v>
      </c>
      <c r="G1854" s="421"/>
      <c r="H1854" s="839"/>
      <c r="I1854" s="497"/>
    </row>
    <row r="1855" spans="1:9" x14ac:dyDescent="0.2">
      <c r="A1855" s="417"/>
      <c r="B1855" s="418"/>
      <c r="C1855" s="419"/>
      <c r="D1855" s="567" t="s">
        <v>1574</v>
      </c>
      <c r="E1855" s="421"/>
      <c r="F1855" s="422"/>
      <c r="G1855" s="421"/>
      <c r="H1855" s="839"/>
      <c r="I1855" s="497"/>
    </row>
    <row r="1856" spans="1:9" x14ac:dyDescent="0.2">
      <c r="A1856" s="417"/>
      <c r="B1856" s="418"/>
      <c r="C1856" s="419"/>
      <c r="D1856" s="567" t="s">
        <v>2436</v>
      </c>
      <c r="E1856" s="421"/>
      <c r="F1856" s="422">
        <v>-27.95</v>
      </c>
      <c r="G1856" s="421"/>
      <c r="H1856" s="839"/>
      <c r="I1856" s="497"/>
    </row>
    <row r="1857" spans="1:9" x14ac:dyDescent="0.2">
      <c r="A1857" s="417"/>
      <c r="B1857" s="418"/>
      <c r="C1857" s="419"/>
      <c r="D1857" s="567" t="s">
        <v>617</v>
      </c>
      <c r="E1857" s="421"/>
      <c r="F1857" s="422">
        <v>284.44080000000002</v>
      </c>
      <c r="G1857" s="421"/>
      <c r="H1857" s="839"/>
      <c r="I1857" s="497"/>
    </row>
    <row r="1858" spans="1:9" ht="24.95" customHeight="1" x14ac:dyDescent="0.2">
      <c r="A1858" s="278">
        <v>112</v>
      </c>
      <c r="B1858" s="841"/>
      <c r="C1858" s="842" t="s">
        <v>618</v>
      </c>
      <c r="D1858" s="843" t="s">
        <v>2437</v>
      </c>
      <c r="E1858" s="844" t="s">
        <v>620</v>
      </c>
      <c r="F1858" s="845">
        <v>446.68799999999999</v>
      </c>
      <c r="G1858" s="160"/>
      <c r="H1858" s="846">
        <f>ROUND(F1858*G1858,2)</f>
        <v>0</v>
      </c>
      <c r="I1858" s="847" t="s">
        <v>357</v>
      </c>
    </row>
    <row r="1859" spans="1:9" x14ac:dyDescent="0.2">
      <c r="A1859" s="417"/>
      <c r="B1859" s="418"/>
      <c r="C1859" s="419"/>
      <c r="D1859" s="567" t="s">
        <v>2438</v>
      </c>
      <c r="E1859" s="421"/>
      <c r="F1859" s="422">
        <v>446.68799999999999</v>
      </c>
      <c r="G1859" s="421"/>
      <c r="H1859" s="839"/>
      <c r="I1859" s="497"/>
    </row>
    <row r="1860" spans="1:9" ht="24.95" customHeight="1" x14ac:dyDescent="0.2">
      <c r="A1860" s="278">
        <v>113</v>
      </c>
      <c r="B1860" s="841"/>
      <c r="C1860" s="842" t="s">
        <v>2439</v>
      </c>
      <c r="D1860" s="843" t="s">
        <v>2440</v>
      </c>
      <c r="E1860" s="844" t="s">
        <v>106</v>
      </c>
      <c r="F1860" s="845">
        <v>68.006399999999999</v>
      </c>
      <c r="G1860" s="160"/>
      <c r="H1860" s="846">
        <f>ROUND(F1860*G1860,2)</f>
        <v>0</v>
      </c>
      <c r="I1860" s="847" t="s">
        <v>357</v>
      </c>
    </row>
    <row r="1861" spans="1:9" x14ac:dyDescent="0.2">
      <c r="A1861" s="417"/>
      <c r="B1861" s="418"/>
      <c r="C1861" s="419"/>
      <c r="D1861" s="567" t="s">
        <v>2354</v>
      </c>
      <c r="E1861" s="421"/>
      <c r="F1861" s="422">
        <v>56.63</v>
      </c>
      <c r="G1861" s="421"/>
      <c r="H1861" s="839"/>
      <c r="I1861" s="497"/>
    </row>
    <row r="1862" spans="1:9" x14ac:dyDescent="0.2">
      <c r="A1862" s="417"/>
      <c r="B1862" s="418"/>
      <c r="C1862" s="419"/>
      <c r="D1862" s="567" t="s">
        <v>2441</v>
      </c>
      <c r="E1862" s="421"/>
      <c r="F1862" s="422">
        <v>4.09</v>
      </c>
      <c r="G1862" s="421"/>
      <c r="H1862" s="839"/>
      <c r="I1862" s="497"/>
    </row>
    <row r="1863" spans="1:9" x14ac:dyDescent="0.2">
      <c r="A1863" s="417"/>
      <c r="B1863" s="418"/>
      <c r="C1863" s="419"/>
      <c r="D1863" s="567" t="s">
        <v>617</v>
      </c>
      <c r="E1863" s="421"/>
      <c r="F1863" s="422">
        <v>7.2864000000000004</v>
      </c>
      <c r="G1863" s="421"/>
      <c r="H1863" s="839"/>
      <c r="I1863" s="497"/>
    </row>
    <row r="1864" spans="1:9" ht="24.95" customHeight="1" x14ac:dyDescent="0.2">
      <c r="A1864" s="278">
        <v>114</v>
      </c>
      <c r="B1864" s="841"/>
      <c r="C1864" s="842" t="s">
        <v>622</v>
      </c>
      <c r="D1864" s="843" t="s">
        <v>623</v>
      </c>
      <c r="E1864" s="844" t="s">
        <v>100</v>
      </c>
      <c r="F1864" s="845">
        <v>9.9916900000000002</v>
      </c>
      <c r="G1864" s="160"/>
      <c r="H1864" s="846">
        <f>ROUND(F1864*G1864,2)</f>
        <v>0</v>
      </c>
      <c r="I1864" s="847" t="s">
        <v>357</v>
      </c>
    </row>
    <row r="1865" spans="1:9" x14ac:dyDescent="0.2">
      <c r="A1865" s="417"/>
      <c r="B1865" s="418"/>
      <c r="C1865" s="419"/>
      <c r="D1865" s="567" t="s">
        <v>624</v>
      </c>
      <c r="E1865" s="421"/>
      <c r="F1865" s="422"/>
      <c r="G1865" s="421"/>
      <c r="H1865" s="839"/>
      <c r="I1865" s="497"/>
    </row>
    <row r="1866" spans="1:9" x14ac:dyDescent="0.2">
      <c r="A1866" s="417"/>
      <c r="B1866" s="418"/>
      <c r="C1866" s="419"/>
      <c r="D1866" s="567" t="s">
        <v>178</v>
      </c>
      <c r="E1866" s="421"/>
      <c r="F1866" s="422"/>
      <c r="G1866" s="421"/>
      <c r="H1866" s="839"/>
      <c r="I1866" s="497"/>
    </row>
    <row r="1867" spans="1:9" x14ac:dyDescent="0.2">
      <c r="A1867" s="417"/>
      <c r="B1867" s="418"/>
      <c r="C1867" s="419"/>
      <c r="D1867" s="567" t="s">
        <v>2442</v>
      </c>
      <c r="E1867" s="421"/>
      <c r="F1867" s="422"/>
      <c r="G1867" s="421"/>
      <c r="H1867" s="839"/>
      <c r="I1867" s="497"/>
    </row>
    <row r="1868" spans="1:9" x14ac:dyDescent="0.2">
      <c r="A1868" s="417"/>
      <c r="B1868" s="418"/>
      <c r="C1868" s="419"/>
      <c r="D1868" s="567" t="s">
        <v>2443</v>
      </c>
      <c r="E1868" s="421"/>
      <c r="F1868" s="422">
        <v>9.9916900000000002</v>
      </c>
      <c r="G1868" s="421"/>
      <c r="H1868" s="839"/>
      <c r="I1868" s="497"/>
    </row>
    <row r="1869" spans="1:9" s="46" customFormat="1" ht="24.95" customHeight="1" x14ac:dyDescent="0.25">
      <c r="A1869" s="824"/>
      <c r="B1869" s="825" t="s">
        <v>89</v>
      </c>
      <c r="C1869" s="826" t="s">
        <v>1555</v>
      </c>
      <c r="D1869" s="826" t="s">
        <v>1556</v>
      </c>
      <c r="E1869" s="827"/>
      <c r="F1869" s="828"/>
      <c r="G1869" s="828"/>
      <c r="H1869" s="829">
        <f>SUM(H1870:H1884)</f>
        <v>0</v>
      </c>
      <c r="I1869" s="830"/>
    </row>
    <row r="1870" spans="1:9" ht="24.95" customHeight="1" x14ac:dyDescent="0.2">
      <c r="A1870" s="964">
        <v>115</v>
      </c>
      <c r="B1870" s="1335"/>
      <c r="C1870" s="1336"/>
      <c r="D1870" s="1336"/>
      <c r="E1870" s="1336"/>
      <c r="F1870" s="1336"/>
      <c r="G1870" s="1336"/>
      <c r="H1870" s="1336"/>
      <c r="I1870" s="1337"/>
    </row>
    <row r="1871" spans="1:9" x14ac:dyDescent="0.2">
      <c r="A1871" s="1061"/>
      <c r="B1871" s="1062"/>
      <c r="C1871" s="1063"/>
      <c r="D1871" s="981"/>
      <c r="E1871" s="1064"/>
      <c r="F1871" s="1065"/>
      <c r="G1871" s="1064"/>
      <c r="H1871" s="1066"/>
      <c r="I1871" s="1067"/>
    </row>
    <row r="1872" spans="1:9" x14ac:dyDescent="0.2">
      <c r="A1872" s="1061"/>
      <c r="B1872" s="1062"/>
      <c r="C1872" s="1063"/>
      <c r="D1872" s="981"/>
      <c r="E1872" s="1064"/>
      <c r="F1872" s="1065"/>
      <c r="G1872" s="1064"/>
      <c r="H1872" s="1066"/>
      <c r="I1872" s="1067"/>
    </row>
    <row r="1873" spans="1:9" x14ac:dyDescent="0.2">
      <c r="A1873" s="1061"/>
      <c r="B1873" s="1062"/>
      <c r="C1873" s="1063"/>
      <c r="D1873" s="981"/>
      <c r="E1873" s="1064"/>
      <c r="F1873" s="1065"/>
      <c r="G1873" s="1064"/>
      <c r="H1873" s="1066"/>
      <c r="I1873" s="1067"/>
    </row>
    <row r="1874" spans="1:9" x14ac:dyDescent="0.2">
      <c r="A1874" s="1061"/>
      <c r="B1874" s="1062"/>
      <c r="C1874" s="1063"/>
      <c r="D1874" s="981"/>
      <c r="E1874" s="1064"/>
      <c r="F1874" s="1065"/>
      <c r="G1874" s="1064"/>
      <c r="H1874" s="1066"/>
      <c r="I1874" s="1067"/>
    </row>
    <row r="1875" spans="1:9" x14ac:dyDescent="0.2">
      <c r="A1875" s="1061"/>
      <c r="B1875" s="1062"/>
      <c r="C1875" s="1063"/>
      <c r="D1875" s="981"/>
      <c r="E1875" s="1064"/>
      <c r="F1875" s="1065"/>
      <c r="G1875" s="1064"/>
      <c r="H1875" s="1066"/>
      <c r="I1875" s="1067"/>
    </row>
    <row r="1876" spans="1:9" x14ac:dyDescent="0.2">
      <c r="A1876" s="1061"/>
      <c r="B1876" s="1062"/>
      <c r="C1876" s="1063"/>
      <c r="D1876" s="981"/>
      <c r="E1876" s="1064"/>
      <c r="F1876" s="1065"/>
      <c r="G1876" s="1064"/>
      <c r="H1876" s="1066"/>
      <c r="I1876" s="1067"/>
    </row>
    <row r="1877" spans="1:9" x14ac:dyDescent="0.2">
      <c r="A1877" s="1061"/>
      <c r="B1877" s="1062"/>
      <c r="C1877" s="1063"/>
      <c r="D1877" s="981"/>
      <c r="E1877" s="1064"/>
      <c r="F1877" s="1065"/>
      <c r="G1877" s="1064"/>
      <c r="H1877" s="1066"/>
      <c r="I1877" s="1067"/>
    </row>
    <row r="1878" spans="1:9" x14ac:dyDescent="0.2">
      <c r="A1878" s="1061"/>
      <c r="B1878" s="1062"/>
      <c r="C1878" s="1063"/>
      <c r="D1878" s="981"/>
      <c r="E1878" s="1064"/>
      <c r="F1878" s="1065"/>
      <c r="G1878" s="1064"/>
      <c r="H1878" s="1066"/>
      <c r="I1878" s="1067"/>
    </row>
    <row r="1879" spans="1:9" x14ac:dyDescent="0.2">
      <c r="A1879" s="1061"/>
      <c r="B1879" s="1062"/>
      <c r="C1879" s="1063"/>
      <c r="D1879" s="981"/>
      <c r="E1879" s="1064"/>
      <c r="F1879" s="1065"/>
      <c r="G1879" s="1064"/>
      <c r="H1879" s="1066"/>
      <c r="I1879" s="1067"/>
    </row>
    <row r="1880" spans="1:9" ht="24.95" customHeight="1" x14ac:dyDescent="0.2">
      <c r="A1880" s="278">
        <v>116</v>
      </c>
      <c r="B1880" s="841"/>
      <c r="C1880" s="842" t="s">
        <v>2444</v>
      </c>
      <c r="D1880" s="843" t="s">
        <v>2445</v>
      </c>
      <c r="E1880" s="844" t="s">
        <v>100</v>
      </c>
      <c r="F1880" s="845">
        <v>0.19778000000000001</v>
      </c>
      <c r="G1880" s="160"/>
      <c r="H1880" s="846">
        <f>ROUND(F1880*G1880,2)</f>
        <v>0</v>
      </c>
      <c r="I1880" s="847" t="s">
        <v>357</v>
      </c>
    </row>
    <row r="1881" spans="1:9" x14ac:dyDescent="0.2">
      <c r="A1881" s="417"/>
      <c r="B1881" s="418"/>
      <c r="C1881" s="419"/>
      <c r="D1881" s="567" t="s">
        <v>511</v>
      </c>
      <c r="E1881" s="421"/>
      <c r="F1881" s="422"/>
      <c r="G1881" s="421"/>
      <c r="H1881" s="839"/>
      <c r="I1881" s="497"/>
    </row>
    <row r="1882" spans="1:9" x14ac:dyDescent="0.2">
      <c r="A1882" s="417"/>
      <c r="B1882" s="418"/>
      <c r="C1882" s="419"/>
      <c r="D1882" s="567" t="s">
        <v>178</v>
      </c>
      <c r="E1882" s="421"/>
      <c r="F1882" s="422"/>
      <c r="G1882" s="421"/>
      <c r="H1882" s="839"/>
      <c r="I1882" s="497"/>
    </row>
    <row r="1883" spans="1:9" x14ac:dyDescent="0.2">
      <c r="A1883" s="417"/>
      <c r="B1883" s="418"/>
      <c r="C1883" s="419"/>
      <c r="D1883" s="567" t="s">
        <v>2446</v>
      </c>
      <c r="E1883" s="421"/>
      <c r="F1883" s="422"/>
      <c r="G1883" s="421"/>
      <c r="H1883" s="839"/>
      <c r="I1883" s="497"/>
    </row>
    <row r="1884" spans="1:9" x14ac:dyDescent="0.2">
      <c r="A1884" s="417"/>
      <c r="B1884" s="418"/>
      <c r="C1884" s="419"/>
      <c r="D1884" s="567" t="s">
        <v>2447</v>
      </c>
      <c r="E1884" s="421"/>
      <c r="F1884" s="422">
        <v>0.19778000000000001</v>
      </c>
      <c r="G1884" s="421"/>
      <c r="H1884" s="839"/>
      <c r="I1884" s="497"/>
    </row>
    <row r="1885" spans="1:9" s="46" customFormat="1" ht="24.95" customHeight="1" x14ac:dyDescent="0.25">
      <c r="A1885" s="824"/>
      <c r="B1885" s="825" t="s">
        <v>89</v>
      </c>
      <c r="C1885" s="826" t="s">
        <v>350</v>
      </c>
      <c r="D1885" s="826" t="s">
        <v>351</v>
      </c>
      <c r="E1885" s="827"/>
      <c r="F1885" s="828"/>
      <c r="G1885" s="828"/>
      <c r="H1885" s="829">
        <f>SUM(H1886:H1909)</f>
        <v>0</v>
      </c>
      <c r="I1885" s="830"/>
    </row>
    <row r="1886" spans="1:9" ht="24.95" customHeight="1" x14ac:dyDescent="0.2">
      <c r="A1886" s="278">
        <v>117</v>
      </c>
      <c r="B1886" s="841"/>
      <c r="C1886" s="842" t="s">
        <v>625</v>
      </c>
      <c r="D1886" s="843" t="s">
        <v>626</v>
      </c>
      <c r="E1886" s="844" t="s">
        <v>106</v>
      </c>
      <c r="F1886" s="845">
        <v>6.4532499999999997</v>
      </c>
      <c r="G1886" s="160"/>
      <c r="H1886" s="846">
        <f>ROUND(F1886*G1886,2)</f>
        <v>0</v>
      </c>
      <c r="I1886" s="847" t="s">
        <v>357</v>
      </c>
    </row>
    <row r="1887" spans="1:9" x14ac:dyDescent="0.2">
      <c r="A1887" s="417"/>
      <c r="B1887" s="418"/>
      <c r="C1887" s="419"/>
      <c r="D1887" s="567" t="s">
        <v>627</v>
      </c>
      <c r="E1887" s="421"/>
      <c r="F1887" s="422"/>
      <c r="G1887" s="421"/>
      <c r="H1887" s="839"/>
      <c r="I1887" s="497"/>
    </row>
    <row r="1888" spans="1:9" x14ac:dyDescent="0.2">
      <c r="A1888" s="417"/>
      <c r="B1888" s="418"/>
      <c r="C1888" s="419"/>
      <c r="D1888" s="567" t="s">
        <v>1907</v>
      </c>
      <c r="E1888" s="421"/>
      <c r="F1888" s="422">
        <v>6.4532499999999997</v>
      </c>
      <c r="G1888" s="421"/>
      <c r="H1888" s="839"/>
      <c r="I1888" s="497"/>
    </row>
    <row r="1889" spans="1:9" ht="24.95" customHeight="1" x14ac:dyDescent="0.2">
      <c r="A1889" s="278">
        <v>118</v>
      </c>
      <c r="B1889" s="841"/>
      <c r="C1889" s="842" t="s">
        <v>628</v>
      </c>
      <c r="D1889" s="843" t="s">
        <v>629</v>
      </c>
      <c r="E1889" s="844" t="s">
        <v>106</v>
      </c>
      <c r="F1889" s="845">
        <v>6.4532499999999997</v>
      </c>
      <c r="G1889" s="160"/>
      <c r="H1889" s="846">
        <f>ROUND(F1889*G1889,2)</f>
        <v>0</v>
      </c>
      <c r="I1889" s="847" t="s">
        <v>357</v>
      </c>
    </row>
    <row r="1890" spans="1:9" x14ac:dyDescent="0.2">
      <c r="A1890" s="417"/>
      <c r="B1890" s="418"/>
      <c r="C1890" s="419"/>
      <c r="D1890" s="567" t="s">
        <v>131</v>
      </c>
      <c r="E1890" s="421"/>
      <c r="F1890" s="422"/>
      <c r="G1890" s="421"/>
      <c r="H1890" s="839"/>
      <c r="I1890" s="497"/>
    </row>
    <row r="1891" spans="1:9" x14ac:dyDescent="0.2">
      <c r="A1891" s="417"/>
      <c r="B1891" s="418"/>
      <c r="C1891" s="419"/>
      <c r="D1891" s="567" t="s">
        <v>2448</v>
      </c>
      <c r="E1891" s="421"/>
      <c r="F1891" s="422">
        <v>7.8322500000000002</v>
      </c>
      <c r="G1891" s="421"/>
      <c r="H1891" s="839"/>
      <c r="I1891" s="497"/>
    </row>
    <row r="1892" spans="1:9" x14ac:dyDescent="0.2">
      <c r="A1892" s="417"/>
      <c r="B1892" s="418"/>
      <c r="C1892" s="419"/>
      <c r="D1892" s="567" t="s">
        <v>1566</v>
      </c>
      <c r="E1892" s="421"/>
      <c r="F1892" s="422">
        <v>-1.379</v>
      </c>
      <c r="G1892" s="421"/>
      <c r="H1892" s="839"/>
      <c r="I1892" s="497"/>
    </row>
    <row r="1893" spans="1:9" ht="24.95" customHeight="1" x14ac:dyDescent="0.2">
      <c r="A1893" s="278">
        <v>119</v>
      </c>
      <c r="B1893" s="841"/>
      <c r="C1893" s="842" t="s">
        <v>631</v>
      </c>
      <c r="D1893" s="843" t="s">
        <v>632</v>
      </c>
      <c r="E1893" s="844" t="s">
        <v>106</v>
      </c>
      <c r="F1893" s="845">
        <v>6.4532499999999997</v>
      </c>
      <c r="G1893" s="160"/>
      <c r="H1893" s="846">
        <f>ROUND(F1893*G1893,2)</f>
        <v>0</v>
      </c>
      <c r="I1893" s="847" t="s">
        <v>357</v>
      </c>
    </row>
    <row r="1894" spans="1:9" x14ac:dyDescent="0.2">
      <c r="A1894" s="417"/>
      <c r="B1894" s="418"/>
      <c r="C1894" s="419"/>
      <c r="D1894" s="567" t="s">
        <v>1907</v>
      </c>
      <c r="E1894" s="421"/>
      <c r="F1894" s="422">
        <v>6.4532499999999997</v>
      </c>
      <c r="G1894" s="421"/>
      <c r="H1894" s="839"/>
      <c r="I1894" s="497"/>
    </row>
    <row r="1895" spans="1:9" ht="24.95" customHeight="1" x14ac:dyDescent="0.2">
      <c r="A1895" s="278">
        <v>120</v>
      </c>
      <c r="B1895" s="841"/>
      <c r="C1895" s="842" t="s">
        <v>2449</v>
      </c>
      <c r="D1895" s="843" t="s">
        <v>2450</v>
      </c>
      <c r="E1895" s="844" t="s">
        <v>106</v>
      </c>
      <c r="F1895" s="845">
        <v>6.4532499999999997</v>
      </c>
      <c r="G1895" s="160"/>
      <c r="H1895" s="846">
        <f>ROUND(F1895*G1895,2)</f>
        <v>0</v>
      </c>
      <c r="I1895" s="847" t="s">
        <v>357</v>
      </c>
    </row>
    <row r="1896" spans="1:9" x14ac:dyDescent="0.2">
      <c r="A1896" s="417"/>
      <c r="B1896" s="418"/>
      <c r="C1896" s="419"/>
      <c r="D1896" s="567" t="s">
        <v>131</v>
      </c>
      <c r="E1896" s="421"/>
      <c r="F1896" s="422"/>
      <c r="G1896" s="421"/>
      <c r="H1896" s="839"/>
      <c r="I1896" s="497"/>
    </row>
    <row r="1897" spans="1:9" x14ac:dyDescent="0.2">
      <c r="A1897" s="417"/>
      <c r="B1897" s="418"/>
      <c r="C1897" s="419"/>
      <c r="D1897" s="567" t="s">
        <v>2448</v>
      </c>
      <c r="E1897" s="421"/>
      <c r="F1897" s="422">
        <v>7.8322500000000002</v>
      </c>
      <c r="G1897" s="421"/>
      <c r="H1897" s="839"/>
      <c r="I1897" s="497"/>
    </row>
    <row r="1898" spans="1:9" x14ac:dyDescent="0.2">
      <c r="A1898" s="417"/>
      <c r="B1898" s="418"/>
      <c r="C1898" s="419"/>
      <c r="D1898" s="567" t="s">
        <v>1566</v>
      </c>
      <c r="E1898" s="421"/>
      <c r="F1898" s="422">
        <v>-1.379</v>
      </c>
      <c r="G1898" s="421"/>
      <c r="H1898" s="839"/>
      <c r="I1898" s="497"/>
    </row>
    <row r="1899" spans="1:9" ht="24.95" customHeight="1" x14ac:dyDescent="0.2">
      <c r="A1899" s="278">
        <v>121</v>
      </c>
      <c r="B1899" s="841"/>
      <c r="C1899" s="842" t="s">
        <v>633</v>
      </c>
      <c r="D1899" s="843" t="s">
        <v>634</v>
      </c>
      <c r="E1899" s="844" t="s">
        <v>125</v>
      </c>
      <c r="F1899" s="845">
        <v>9.9499999999999993</v>
      </c>
      <c r="G1899" s="160"/>
      <c r="H1899" s="846">
        <f>ROUND(F1899*G1899,2)</f>
        <v>0</v>
      </c>
      <c r="I1899" s="847" t="s">
        <v>357</v>
      </c>
    </row>
    <row r="1900" spans="1:9" x14ac:dyDescent="0.2">
      <c r="A1900" s="417"/>
      <c r="B1900" s="418"/>
      <c r="C1900" s="419"/>
      <c r="D1900" s="567" t="s">
        <v>131</v>
      </c>
      <c r="E1900" s="421"/>
      <c r="F1900" s="422"/>
      <c r="G1900" s="421"/>
      <c r="H1900" s="839"/>
      <c r="I1900" s="497"/>
    </row>
    <row r="1901" spans="1:9" x14ac:dyDescent="0.2">
      <c r="A1901" s="417"/>
      <c r="B1901" s="418"/>
      <c r="C1901" s="419"/>
      <c r="D1901" s="567" t="s">
        <v>2159</v>
      </c>
      <c r="E1901" s="421"/>
      <c r="F1901" s="422">
        <v>5.31</v>
      </c>
      <c r="G1901" s="421"/>
      <c r="H1901" s="839"/>
      <c r="I1901" s="497"/>
    </row>
    <row r="1902" spans="1:9" x14ac:dyDescent="0.2">
      <c r="A1902" s="417"/>
      <c r="B1902" s="418"/>
      <c r="C1902" s="419"/>
      <c r="D1902" s="567" t="s">
        <v>2451</v>
      </c>
      <c r="E1902" s="421"/>
      <c r="F1902" s="422">
        <v>4.6399999999999997</v>
      </c>
      <c r="G1902" s="421"/>
      <c r="H1902" s="839"/>
      <c r="I1902" s="497"/>
    </row>
    <row r="1903" spans="1:9" ht="24.95" customHeight="1" x14ac:dyDescent="0.2">
      <c r="A1903" s="278">
        <v>122</v>
      </c>
      <c r="B1903" s="841"/>
      <c r="C1903" s="842" t="s">
        <v>641</v>
      </c>
      <c r="D1903" s="843" t="s">
        <v>2452</v>
      </c>
      <c r="E1903" s="844" t="s">
        <v>106</v>
      </c>
      <c r="F1903" s="845">
        <v>6.9049800000000001</v>
      </c>
      <c r="G1903" s="160"/>
      <c r="H1903" s="846">
        <f>ROUND(F1903*G1903,2)</f>
        <v>0</v>
      </c>
      <c r="I1903" s="847" t="s">
        <v>357</v>
      </c>
    </row>
    <row r="1904" spans="1:9" x14ac:dyDescent="0.2">
      <c r="A1904" s="417"/>
      <c r="B1904" s="418"/>
      <c r="C1904" s="419"/>
      <c r="D1904" s="567" t="s">
        <v>1907</v>
      </c>
      <c r="E1904" s="421"/>
      <c r="F1904" s="422">
        <v>6.4532499999999997</v>
      </c>
      <c r="G1904" s="421"/>
      <c r="H1904" s="839"/>
      <c r="I1904" s="497"/>
    </row>
    <row r="1905" spans="1:9" x14ac:dyDescent="0.2">
      <c r="A1905" s="417"/>
      <c r="B1905" s="418"/>
      <c r="C1905" s="419"/>
      <c r="D1905" s="567" t="s">
        <v>583</v>
      </c>
      <c r="E1905" s="421"/>
      <c r="F1905" s="422">
        <v>0.45173000000000002</v>
      </c>
      <c r="G1905" s="421"/>
      <c r="H1905" s="839"/>
      <c r="I1905" s="497"/>
    </row>
    <row r="1906" spans="1:9" ht="24.95" customHeight="1" x14ac:dyDescent="0.2">
      <c r="A1906" s="278">
        <v>123</v>
      </c>
      <c r="B1906" s="841"/>
      <c r="C1906" s="842" t="s">
        <v>643</v>
      </c>
      <c r="D1906" s="843" t="s">
        <v>644</v>
      </c>
      <c r="E1906" s="844" t="s">
        <v>100</v>
      </c>
      <c r="F1906" s="845">
        <v>0.17754</v>
      </c>
      <c r="G1906" s="160"/>
      <c r="H1906" s="846">
        <f>ROUND(F1906*G1906,2)</f>
        <v>0</v>
      </c>
      <c r="I1906" s="847" t="s">
        <v>357</v>
      </c>
    </row>
    <row r="1907" spans="1:9" x14ac:dyDescent="0.2">
      <c r="A1907" s="417"/>
      <c r="B1907" s="418"/>
      <c r="C1907" s="419"/>
      <c r="D1907" s="567" t="s">
        <v>178</v>
      </c>
      <c r="E1907" s="421"/>
      <c r="F1907" s="422"/>
      <c r="G1907" s="421"/>
      <c r="H1907" s="839"/>
      <c r="I1907" s="497"/>
    </row>
    <row r="1908" spans="1:9" x14ac:dyDescent="0.2">
      <c r="A1908" s="417"/>
      <c r="B1908" s="418"/>
      <c r="C1908" s="419"/>
      <c r="D1908" s="567" t="s">
        <v>2453</v>
      </c>
      <c r="E1908" s="421"/>
      <c r="F1908" s="422"/>
      <c r="G1908" s="421"/>
      <c r="H1908" s="839"/>
      <c r="I1908" s="497"/>
    </row>
    <row r="1909" spans="1:9" x14ac:dyDescent="0.2">
      <c r="A1909" s="417"/>
      <c r="B1909" s="418"/>
      <c r="C1909" s="419"/>
      <c r="D1909" s="567" t="s">
        <v>2454</v>
      </c>
      <c r="E1909" s="421"/>
      <c r="F1909" s="422">
        <v>0.17754</v>
      </c>
      <c r="G1909" s="421"/>
      <c r="H1909" s="839"/>
      <c r="I1909" s="497"/>
    </row>
    <row r="1910" spans="1:9" s="46" customFormat="1" ht="24.95" customHeight="1" x14ac:dyDescent="0.25">
      <c r="A1910" s="824"/>
      <c r="B1910" s="825" t="s">
        <v>89</v>
      </c>
      <c r="C1910" s="826" t="s">
        <v>1235</v>
      </c>
      <c r="D1910" s="826" t="s">
        <v>1557</v>
      </c>
      <c r="E1910" s="827"/>
      <c r="F1910" s="828"/>
      <c r="G1910" s="828"/>
      <c r="H1910" s="829">
        <f>SUM(H1911:H1921)</f>
        <v>0</v>
      </c>
      <c r="I1910" s="830"/>
    </row>
    <row r="1911" spans="1:9" ht="24.95" customHeight="1" x14ac:dyDescent="0.2">
      <c r="A1911" s="278">
        <v>124</v>
      </c>
      <c r="B1911" s="841"/>
      <c r="C1911" s="842" t="s">
        <v>2455</v>
      </c>
      <c r="D1911" s="843" t="s">
        <v>2456</v>
      </c>
      <c r="E1911" s="844" t="s">
        <v>106</v>
      </c>
      <c r="F1911" s="845">
        <v>184.84</v>
      </c>
      <c r="G1911" s="160"/>
      <c r="H1911" s="846">
        <f>ROUND(F1911*G1911,2)</f>
        <v>0</v>
      </c>
      <c r="I1911" s="847" t="s">
        <v>119</v>
      </c>
    </row>
    <row r="1912" spans="1:9" ht="33.75" x14ac:dyDescent="0.2">
      <c r="A1912" s="417"/>
      <c r="B1912" s="418"/>
      <c r="C1912" s="419"/>
      <c r="D1912" s="567" t="s">
        <v>2457</v>
      </c>
      <c r="E1912" s="421"/>
      <c r="F1912" s="422"/>
      <c r="G1912" s="421"/>
      <c r="H1912" s="839"/>
      <c r="I1912" s="497"/>
    </row>
    <row r="1913" spans="1:9" x14ac:dyDescent="0.2">
      <c r="A1913" s="417"/>
      <c r="B1913" s="418"/>
      <c r="C1913" s="419"/>
      <c r="D1913" s="567" t="s">
        <v>131</v>
      </c>
      <c r="E1913" s="421"/>
      <c r="F1913" s="422"/>
      <c r="G1913" s="421"/>
      <c r="H1913" s="839"/>
      <c r="I1913" s="497"/>
    </row>
    <row r="1914" spans="1:9" x14ac:dyDescent="0.2">
      <c r="A1914" s="417"/>
      <c r="B1914" s="418"/>
      <c r="C1914" s="419"/>
      <c r="D1914" s="567" t="s">
        <v>1954</v>
      </c>
      <c r="E1914" s="421"/>
      <c r="F1914" s="422"/>
      <c r="G1914" s="421"/>
      <c r="H1914" s="839"/>
      <c r="I1914" s="497"/>
    </row>
    <row r="1915" spans="1:9" x14ac:dyDescent="0.2">
      <c r="A1915" s="417"/>
      <c r="B1915" s="418"/>
      <c r="C1915" s="419"/>
      <c r="D1915" s="567" t="s">
        <v>1955</v>
      </c>
      <c r="E1915" s="421"/>
      <c r="F1915" s="422">
        <v>25.45</v>
      </c>
      <c r="G1915" s="421"/>
      <c r="H1915" s="839"/>
      <c r="I1915" s="497"/>
    </row>
    <row r="1916" spans="1:9" x14ac:dyDescent="0.2">
      <c r="A1916" s="417"/>
      <c r="B1916" s="418"/>
      <c r="C1916" s="419"/>
      <c r="D1916" s="567" t="s">
        <v>1956</v>
      </c>
      <c r="E1916" s="421"/>
      <c r="F1916" s="422">
        <v>32.18</v>
      </c>
      <c r="G1916" s="421"/>
      <c r="H1916" s="839"/>
      <c r="I1916" s="497"/>
    </row>
    <row r="1917" spans="1:9" x14ac:dyDescent="0.2">
      <c r="A1917" s="417"/>
      <c r="B1917" s="418"/>
      <c r="C1917" s="419"/>
      <c r="D1917" s="567" t="s">
        <v>1957</v>
      </c>
      <c r="E1917" s="421"/>
      <c r="F1917" s="422">
        <v>37.61</v>
      </c>
      <c r="G1917" s="421"/>
      <c r="H1917" s="839"/>
      <c r="I1917" s="497"/>
    </row>
    <row r="1918" spans="1:9" x14ac:dyDescent="0.2">
      <c r="A1918" s="417"/>
      <c r="B1918" s="418"/>
      <c r="C1918" s="419"/>
      <c r="D1918" s="567" t="s">
        <v>1958</v>
      </c>
      <c r="E1918" s="421"/>
      <c r="F1918" s="422">
        <v>53.97</v>
      </c>
      <c r="G1918" s="421"/>
      <c r="H1918" s="839"/>
      <c r="I1918" s="497"/>
    </row>
    <row r="1919" spans="1:9" x14ac:dyDescent="0.2">
      <c r="A1919" s="417"/>
      <c r="B1919" s="418"/>
      <c r="C1919" s="419"/>
      <c r="D1919" s="567" t="s">
        <v>1959</v>
      </c>
      <c r="E1919" s="421"/>
      <c r="F1919" s="422">
        <v>9.89</v>
      </c>
      <c r="G1919" s="421"/>
      <c r="H1919" s="839"/>
      <c r="I1919" s="497"/>
    </row>
    <row r="1920" spans="1:9" x14ac:dyDescent="0.2">
      <c r="A1920" s="417"/>
      <c r="B1920" s="418"/>
      <c r="C1920" s="419"/>
      <c r="D1920" s="567" t="s">
        <v>1662</v>
      </c>
      <c r="E1920" s="421"/>
      <c r="F1920" s="422">
        <v>22.64</v>
      </c>
      <c r="G1920" s="421"/>
      <c r="H1920" s="839"/>
      <c r="I1920" s="497"/>
    </row>
    <row r="1921" spans="1:9" x14ac:dyDescent="0.2">
      <c r="A1921" s="417"/>
      <c r="B1921" s="418"/>
      <c r="C1921" s="419"/>
      <c r="D1921" s="567" t="s">
        <v>1960</v>
      </c>
      <c r="E1921" s="421"/>
      <c r="F1921" s="422">
        <v>3.1</v>
      </c>
      <c r="G1921" s="421"/>
      <c r="H1921" s="839"/>
      <c r="I1921" s="497"/>
    </row>
    <row r="1922" spans="1:9" s="46" customFormat="1" ht="24.95" customHeight="1" x14ac:dyDescent="0.25">
      <c r="A1922" s="824"/>
      <c r="B1922" s="825" t="s">
        <v>89</v>
      </c>
      <c r="C1922" s="826" t="s">
        <v>68</v>
      </c>
      <c r="D1922" s="826" t="s">
        <v>69</v>
      </c>
      <c r="E1922" s="827"/>
      <c r="F1922" s="828"/>
      <c r="G1922" s="828"/>
      <c r="H1922" s="829">
        <f>SUM(H1923:H2127)</f>
        <v>0</v>
      </c>
      <c r="I1922" s="830"/>
    </row>
    <row r="1923" spans="1:9" ht="24.95" customHeight="1" x14ac:dyDescent="0.2">
      <c r="A1923" s="278">
        <v>125</v>
      </c>
      <c r="B1923" s="841"/>
      <c r="C1923" s="842" t="s">
        <v>645</v>
      </c>
      <c r="D1923" s="843" t="s">
        <v>646</v>
      </c>
      <c r="E1923" s="844" t="s">
        <v>106</v>
      </c>
      <c r="F1923" s="845">
        <v>2952.56151</v>
      </c>
      <c r="G1923" s="160"/>
      <c r="H1923" s="846">
        <f>ROUND(F1923*G1923,2)</f>
        <v>0</v>
      </c>
      <c r="I1923" s="847" t="s">
        <v>357</v>
      </c>
    </row>
    <row r="1924" spans="1:9" x14ac:dyDescent="0.2">
      <c r="A1924" s="417"/>
      <c r="B1924" s="418"/>
      <c r="C1924" s="419"/>
      <c r="D1924" s="567" t="s">
        <v>2458</v>
      </c>
      <c r="E1924" s="421"/>
      <c r="F1924" s="422">
        <v>2952.56151</v>
      </c>
      <c r="G1924" s="421"/>
      <c r="H1924" s="839"/>
      <c r="I1924" s="497"/>
    </row>
    <row r="1925" spans="1:9" ht="24.95" customHeight="1" x14ac:dyDescent="0.2">
      <c r="A1925" s="278">
        <v>126</v>
      </c>
      <c r="B1925" s="841"/>
      <c r="C1925" s="842" t="s">
        <v>2459</v>
      </c>
      <c r="D1925" s="843" t="s">
        <v>2460</v>
      </c>
      <c r="E1925" s="844" t="s">
        <v>106</v>
      </c>
      <c r="F1925" s="845">
        <v>365.88412</v>
      </c>
      <c r="G1925" s="160"/>
      <c r="H1925" s="846">
        <f>ROUND(F1925*G1925,2)</f>
        <v>0</v>
      </c>
      <c r="I1925" s="847" t="s">
        <v>357</v>
      </c>
    </row>
    <row r="1926" spans="1:9" x14ac:dyDescent="0.2">
      <c r="A1926" s="417"/>
      <c r="B1926" s="418"/>
      <c r="C1926" s="419"/>
      <c r="D1926" s="567" t="s">
        <v>2461</v>
      </c>
      <c r="E1926" s="421"/>
      <c r="F1926" s="422">
        <v>365.88412</v>
      </c>
      <c r="G1926" s="421"/>
      <c r="H1926" s="839"/>
      <c r="I1926" s="497"/>
    </row>
    <row r="1927" spans="1:9" ht="24.95" customHeight="1" x14ac:dyDescent="0.2">
      <c r="A1927" s="278">
        <v>127</v>
      </c>
      <c r="B1927" s="841"/>
      <c r="C1927" s="842" t="s">
        <v>209</v>
      </c>
      <c r="D1927" s="843" t="s">
        <v>648</v>
      </c>
      <c r="E1927" s="844" t="s">
        <v>106</v>
      </c>
      <c r="F1927" s="845">
        <v>3526.5230099999999</v>
      </c>
      <c r="G1927" s="160"/>
      <c r="H1927" s="846">
        <f>ROUND(F1927*G1927,2)</f>
        <v>0</v>
      </c>
      <c r="I1927" s="847" t="s">
        <v>357</v>
      </c>
    </row>
    <row r="1928" spans="1:9" x14ac:dyDescent="0.2">
      <c r="A1928" s="417"/>
      <c r="B1928" s="418"/>
      <c r="C1928" s="419"/>
      <c r="D1928" s="567" t="s">
        <v>2462</v>
      </c>
      <c r="E1928" s="421"/>
      <c r="F1928" s="422">
        <v>3526.5230099999999</v>
      </c>
      <c r="G1928" s="421"/>
      <c r="H1928" s="839"/>
      <c r="I1928" s="497"/>
    </row>
    <row r="1929" spans="1:9" ht="24.95" customHeight="1" x14ac:dyDescent="0.2">
      <c r="A1929" s="278">
        <v>128</v>
      </c>
      <c r="B1929" s="841"/>
      <c r="C1929" s="842" t="s">
        <v>2463</v>
      </c>
      <c r="D1929" s="843" t="s">
        <v>2464</v>
      </c>
      <c r="E1929" s="844" t="s">
        <v>106</v>
      </c>
      <c r="F1929" s="845">
        <v>365.88412</v>
      </c>
      <c r="G1929" s="160"/>
      <c r="H1929" s="846">
        <f>ROUND(F1929*G1929,2)</f>
        <v>0</v>
      </c>
      <c r="I1929" s="847" t="s">
        <v>357</v>
      </c>
    </row>
    <row r="1930" spans="1:9" x14ac:dyDescent="0.2">
      <c r="A1930" s="417"/>
      <c r="B1930" s="418"/>
      <c r="C1930" s="419"/>
      <c r="D1930" s="567" t="s">
        <v>133</v>
      </c>
      <c r="E1930" s="421"/>
      <c r="F1930" s="422"/>
      <c r="G1930" s="421"/>
      <c r="H1930" s="839"/>
      <c r="I1930" s="497"/>
    </row>
    <row r="1931" spans="1:9" x14ac:dyDescent="0.2">
      <c r="A1931" s="417"/>
      <c r="B1931" s="418"/>
      <c r="C1931" s="419"/>
      <c r="D1931" s="567" t="s">
        <v>2465</v>
      </c>
      <c r="E1931" s="421"/>
      <c r="F1931" s="422"/>
      <c r="G1931" s="421"/>
      <c r="H1931" s="839"/>
      <c r="I1931" s="497"/>
    </row>
    <row r="1932" spans="1:9" x14ac:dyDescent="0.2">
      <c r="A1932" s="417"/>
      <c r="B1932" s="418"/>
      <c r="C1932" s="419"/>
      <c r="D1932" s="567" t="s">
        <v>131</v>
      </c>
      <c r="E1932" s="421"/>
      <c r="F1932" s="422"/>
      <c r="G1932" s="421"/>
      <c r="H1932" s="839"/>
      <c r="I1932" s="497"/>
    </row>
    <row r="1933" spans="1:9" x14ac:dyDescent="0.2">
      <c r="A1933" s="417"/>
      <c r="B1933" s="418"/>
      <c r="C1933" s="419"/>
      <c r="D1933" s="567" t="s">
        <v>2466</v>
      </c>
      <c r="E1933" s="421"/>
      <c r="F1933" s="422">
        <v>73.521000000000001</v>
      </c>
      <c r="G1933" s="421"/>
      <c r="H1933" s="839"/>
      <c r="I1933" s="497"/>
    </row>
    <row r="1934" spans="1:9" x14ac:dyDescent="0.2">
      <c r="A1934" s="417"/>
      <c r="B1934" s="418"/>
      <c r="C1934" s="419"/>
      <c r="D1934" s="567" t="s">
        <v>2467</v>
      </c>
      <c r="E1934" s="421"/>
      <c r="F1934" s="422">
        <v>2.0081000000000002</v>
      </c>
      <c r="G1934" s="421"/>
      <c r="H1934" s="839"/>
      <c r="I1934" s="497"/>
    </row>
    <row r="1935" spans="1:9" x14ac:dyDescent="0.2">
      <c r="A1935" s="417"/>
      <c r="B1935" s="418"/>
      <c r="C1935" s="419"/>
      <c r="D1935" s="567" t="s">
        <v>2468</v>
      </c>
      <c r="E1935" s="421"/>
      <c r="F1935" s="422">
        <v>2.0167000000000002</v>
      </c>
      <c r="G1935" s="421"/>
      <c r="H1935" s="839"/>
      <c r="I1935" s="497"/>
    </row>
    <row r="1936" spans="1:9" x14ac:dyDescent="0.2">
      <c r="A1936" s="417"/>
      <c r="B1936" s="418"/>
      <c r="C1936" s="419"/>
      <c r="D1936" s="567" t="s">
        <v>2469</v>
      </c>
      <c r="E1936" s="421"/>
      <c r="F1936" s="422">
        <v>92.924999999999997</v>
      </c>
      <c r="G1936" s="421"/>
      <c r="H1936" s="839"/>
      <c r="I1936" s="497"/>
    </row>
    <row r="1937" spans="1:9" x14ac:dyDescent="0.2">
      <c r="A1937" s="417"/>
      <c r="B1937" s="418"/>
      <c r="C1937" s="419"/>
      <c r="D1937" s="567" t="s">
        <v>2470</v>
      </c>
      <c r="E1937" s="421"/>
      <c r="F1937" s="422">
        <v>7.056</v>
      </c>
      <c r="G1937" s="421"/>
      <c r="H1937" s="839"/>
      <c r="I1937" s="497"/>
    </row>
    <row r="1938" spans="1:9" x14ac:dyDescent="0.2">
      <c r="A1938" s="417"/>
      <c r="B1938" s="418"/>
      <c r="C1938" s="419"/>
      <c r="D1938" s="567" t="s">
        <v>2471</v>
      </c>
      <c r="E1938" s="421"/>
      <c r="F1938" s="422">
        <v>2.7231000000000001</v>
      </c>
      <c r="G1938" s="421"/>
      <c r="H1938" s="839"/>
      <c r="I1938" s="497"/>
    </row>
    <row r="1939" spans="1:9" x14ac:dyDescent="0.2">
      <c r="A1939" s="417"/>
      <c r="B1939" s="418"/>
      <c r="C1939" s="419"/>
      <c r="D1939" s="567" t="s">
        <v>2472</v>
      </c>
      <c r="E1939" s="421"/>
      <c r="F1939" s="422">
        <v>2.7317999999999998</v>
      </c>
      <c r="G1939" s="421"/>
      <c r="H1939" s="839"/>
      <c r="I1939" s="497"/>
    </row>
    <row r="1940" spans="1:9" x14ac:dyDescent="0.2">
      <c r="A1940" s="417"/>
      <c r="B1940" s="418"/>
      <c r="C1940" s="419"/>
      <c r="D1940" s="567" t="s">
        <v>2473</v>
      </c>
      <c r="E1940" s="421"/>
      <c r="F1940" s="422">
        <v>6.9993999999999996</v>
      </c>
      <c r="G1940" s="421"/>
      <c r="H1940" s="839"/>
      <c r="I1940" s="497"/>
    </row>
    <row r="1941" spans="1:9" x14ac:dyDescent="0.2">
      <c r="A1941" s="417"/>
      <c r="B1941" s="418"/>
      <c r="C1941" s="419"/>
      <c r="D1941" s="567" t="s">
        <v>2474</v>
      </c>
      <c r="E1941" s="421"/>
      <c r="F1941" s="422">
        <v>3.54</v>
      </c>
      <c r="G1941" s="421"/>
      <c r="H1941" s="839"/>
      <c r="I1941" s="497"/>
    </row>
    <row r="1942" spans="1:9" x14ac:dyDescent="0.2">
      <c r="A1942" s="417"/>
      <c r="B1942" s="418"/>
      <c r="C1942" s="419"/>
      <c r="D1942" s="567" t="s">
        <v>1717</v>
      </c>
      <c r="E1942" s="421"/>
      <c r="F1942" s="422">
        <v>4.0144000000000002</v>
      </c>
      <c r="G1942" s="421"/>
      <c r="H1942" s="839"/>
      <c r="I1942" s="497"/>
    </row>
    <row r="1943" spans="1:9" x14ac:dyDescent="0.2">
      <c r="A1943" s="417"/>
      <c r="B1943" s="418"/>
      <c r="C1943" s="419"/>
      <c r="D1943" s="567" t="s">
        <v>1718</v>
      </c>
      <c r="E1943" s="421"/>
      <c r="F1943" s="422">
        <v>4.16</v>
      </c>
      <c r="G1943" s="421"/>
      <c r="H1943" s="839"/>
      <c r="I1943" s="497"/>
    </row>
    <row r="1944" spans="1:9" x14ac:dyDescent="0.2">
      <c r="A1944" s="417"/>
      <c r="B1944" s="418"/>
      <c r="C1944" s="419"/>
      <c r="D1944" s="567" t="s">
        <v>2475</v>
      </c>
      <c r="E1944" s="421"/>
      <c r="F1944" s="422">
        <v>5.0880000000000001</v>
      </c>
      <c r="G1944" s="421"/>
      <c r="H1944" s="839"/>
      <c r="I1944" s="497"/>
    </row>
    <row r="1945" spans="1:9" x14ac:dyDescent="0.2">
      <c r="A1945" s="417"/>
      <c r="B1945" s="418"/>
      <c r="C1945" s="419"/>
      <c r="D1945" s="567" t="s">
        <v>2476</v>
      </c>
      <c r="E1945" s="421"/>
      <c r="F1945" s="422">
        <v>8.1598799999999994</v>
      </c>
      <c r="G1945" s="421"/>
      <c r="H1945" s="839"/>
      <c r="I1945" s="497"/>
    </row>
    <row r="1946" spans="1:9" x14ac:dyDescent="0.2">
      <c r="A1946" s="417"/>
      <c r="B1946" s="418"/>
      <c r="C1946" s="419"/>
      <c r="D1946" s="567" t="s">
        <v>2477</v>
      </c>
      <c r="E1946" s="421"/>
      <c r="F1946" s="422">
        <v>5.7835000000000001</v>
      </c>
      <c r="G1946" s="421"/>
      <c r="H1946" s="839"/>
      <c r="I1946" s="497"/>
    </row>
    <row r="1947" spans="1:9" x14ac:dyDescent="0.2">
      <c r="A1947" s="417"/>
      <c r="B1947" s="418"/>
      <c r="C1947" s="419"/>
      <c r="D1947" s="567" t="s">
        <v>2478</v>
      </c>
      <c r="E1947" s="421"/>
      <c r="F1947" s="422">
        <v>3.528</v>
      </c>
      <c r="G1947" s="421"/>
      <c r="H1947" s="839"/>
      <c r="I1947" s="497"/>
    </row>
    <row r="1948" spans="1:9" x14ac:dyDescent="0.2">
      <c r="A1948" s="417"/>
      <c r="B1948" s="418"/>
      <c r="C1948" s="419"/>
      <c r="D1948" s="567" t="s">
        <v>1572</v>
      </c>
      <c r="E1948" s="421"/>
      <c r="F1948" s="422"/>
      <c r="G1948" s="421"/>
      <c r="H1948" s="839"/>
      <c r="I1948" s="497"/>
    </row>
    <row r="1949" spans="1:9" x14ac:dyDescent="0.2">
      <c r="A1949" s="417"/>
      <c r="B1949" s="418"/>
      <c r="C1949" s="419"/>
      <c r="D1949" s="567" t="s">
        <v>2479</v>
      </c>
      <c r="E1949" s="421"/>
      <c r="F1949" s="422">
        <v>5.3719999999999999</v>
      </c>
      <c r="G1949" s="421"/>
      <c r="H1949" s="839"/>
      <c r="I1949" s="497"/>
    </row>
    <row r="1950" spans="1:9" x14ac:dyDescent="0.2">
      <c r="A1950" s="417"/>
      <c r="B1950" s="418"/>
      <c r="C1950" s="419"/>
      <c r="D1950" s="567" t="s">
        <v>2480</v>
      </c>
      <c r="E1950" s="421"/>
      <c r="F1950" s="422">
        <v>6.9080000000000004</v>
      </c>
      <c r="G1950" s="421"/>
      <c r="H1950" s="839"/>
      <c r="I1950" s="497"/>
    </row>
    <row r="1951" spans="1:9" x14ac:dyDescent="0.2">
      <c r="A1951" s="417"/>
      <c r="B1951" s="418"/>
      <c r="C1951" s="419"/>
      <c r="D1951" s="567" t="s">
        <v>2481</v>
      </c>
      <c r="E1951" s="421"/>
      <c r="F1951" s="422">
        <v>5.6276999999999999</v>
      </c>
      <c r="G1951" s="421"/>
      <c r="H1951" s="839"/>
      <c r="I1951" s="497"/>
    </row>
    <row r="1952" spans="1:9" x14ac:dyDescent="0.2">
      <c r="A1952" s="417"/>
      <c r="B1952" s="418"/>
      <c r="C1952" s="419"/>
      <c r="D1952" s="567" t="s">
        <v>2482</v>
      </c>
      <c r="E1952" s="421"/>
      <c r="F1952" s="422">
        <v>6.8906999999999998</v>
      </c>
      <c r="G1952" s="421"/>
      <c r="H1952" s="839"/>
      <c r="I1952" s="497"/>
    </row>
    <row r="1953" spans="1:9" x14ac:dyDescent="0.2">
      <c r="A1953" s="417"/>
      <c r="B1953" s="418"/>
      <c r="C1953" s="419"/>
      <c r="D1953" s="567" t="s">
        <v>2483</v>
      </c>
      <c r="E1953" s="421"/>
      <c r="F1953" s="422">
        <v>6.5385600000000004</v>
      </c>
      <c r="G1953" s="421"/>
      <c r="H1953" s="839"/>
      <c r="I1953" s="497"/>
    </row>
    <row r="1954" spans="1:9" x14ac:dyDescent="0.2">
      <c r="A1954" s="417"/>
      <c r="B1954" s="418"/>
      <c r="C1954" s="419"/>
      <c r="D1954" s="567" t="s">
        <v>1598</v>
      </c>
      <c r="E1954" s="421"/>
      <c r="F1954" s="422"/>
      <c r="G1954" s="421"/>
      <c r="H1954" s="839"/>
      <c r="I1954" s="497"/>
    </row>
    <row r="1955" spans="1:9" x14ac:dyDescent="0.2">
      <c r="A1955" s="417"/>
      <c r="B1955" s="418"/>
      <c r="C1955" s="419"/>
      <c r="D1955" s="567" t="s">
        <v>2484</v>
      </c>
      <c r="E1955" s="421"/>
      <c r="F1955" s="422">
        <v>6.1341599999999996</v>
      </c>
      <c r="G1955" s="421"/>
      <c r="H1955" s="839"/>
      <c r="I1955" s="497"/>
    </row>
    <row r="1956" spans="1:9" x14ac:dyDescent="0.2">
      <c r="A1956" s="417"/>
      <c r="B1956" s="418"/>
      <c r="C1956" s="419"/>
      <c r="D1956" s="567" t="s">
        <v>1574</v>
      </c>
      <c r="E1956" s="421"/>
      <c r="F1956" s="422"/>
      <c r="G1956" s="421"/>
      <c r="H1956" s="839"/>
      <c r="I1956" s="497"/>
    </row>
    <row r="1957" spans="1:9" x14ac:dyDescent="0.2">
      <c r="A1957" s="417"/>
      <c r="B1957" s="418"/>
      <c r="C1957" s="419"/>
      <c r="D1957" s="567" t="s">
        <v>2485</v>
      </c>
      <c r="E1957" s="421"/>
      <c r="F1957" s="422">
        <v>5.5711199999999996</v>
      </c>
      <c r="G1957" s="421"/>
      <c r="H1957" s="839"/>
      <c r="I1957" s="497"/>
    </row>
    <row r="1958" spans="1:9" x14ac:dyDescent="0.2">
      <c r="A1958" s="417"/>
      <c r="B1958" s="418"/>
      <c r="C1958" s="419"/>
      <c r="D1958" s="567" t="s">
        <v>2486</v>
      </c>
      <c r="E1958" s="421"/>
      <c r="F1958" s="422">
        <v>5.6682600000000001</v>
      </c>
      <c r="G1958" s="421"/>
      <c r="H1958" s="839"/>
      <c r="I1958" s="497"/>
    </row>
    <row r="1959" spans="1:9" x14ac:dyDescent="0.2">
      <c r="A1959" s="417"/>
      <c r="B1959" s="418"/>
      <c r="C1959" s="419"/>
      <c r="D1959" s="567" t="s">
        <v>2487</v>
      </c>
      <c r="E1959" s="421"/>
      <c r="F1959" s="422">
        <v>4.9382999999999999</v>
      </c>
      <c r="G1959" s="421"/>
      <c r="H1959" s="839"/>
      <c r="I1959" s="497"/>
    </row>
    <row r="1960" spans="1:9" x14ac:dyDescent="0.2">
      <c r="A1960" s="417"/>
      <c r="B1960" s="418"/>
      <c r="C1960" s="419"/>
      <c r="D1960" s="567" t="s">
        <v>2488</v>
      </c>
      <c r="E1960" s="421"/>
      <c r="F1960" s="422">
        <v>8.0800999999999998</v>
      </c>
      <c r="G1960" s="421"/>
      <c r="H1960" s="839"/>
      <c r="I1960" s="497"/>
    </row>
    <row r="1961" spans="1:9" x14ac:dyDescent="0.2">
      <c r="A1961" s="417"/>
      <c r="B1961" s="418"/>
      <c r="C1961" s="419"/>
      <c r="D1961" s="567" t="s">
        <v>2489</v>
      </c>
      <c r="E1961" s="421"/>
      <c r="F1961" s="422">
        <v>5.0415000000000001</v>
      </c>
      <c r="G1961" s="421"/>
      <c r="H1961" s="839"/>
      <c r="I1961" s="497"/>
    </row>
    <row r="1962" spans="1:9" x14ac:dyDescent="0.2">
      <c r="A1962" s="417"/>
      <c r="B1962" s="418"/>
      <c r="C1962" s="419"/>
      <c r="D1962" s="567" t="s">
        <v>2490</v>
      </c>
      <c r="E1962" s="421"/>
      <c r="F1962" s="422">
        <v>5.23536</v>
      </c>
      <c r="G1962" s="421"/>
      <c r="H1962" s="839"/>
      <c r="I1962" s="497"/>
    </row>
    <row r="1963" spans="1:9" x14ac:dyDescent="0.2">
      <c r="A1963" s="417"/>
      <c r="B1963" s="418"/>
      <c r="C1963" s="419"/>
      <c r="D1963" s="567" t="s">
        <v>1579</v>
      </c>
      <c r="E1963" s="421"/>
      <c r="F1963" s="422"/>
      <c r="G1963" s="421"/>
      <c r="H1963" s="839"/>
      <c r="I1963" s="497"/>
    </row>
    <row r="1964" spans="1:9" x14ac:dyDescent="0.2">
      <c r="A1964" s="417"/>
      <c r="B1964" s="418"/>
      <c r="C1964" s="419"/>
      <c r="D1964" s="567" t="s">
        <v>2491</v>
      </c>
      <c r="E1964" s="421"/>
      <c r="F1964" s="422">
        <v>5.0479200000000004</v>
      </c>
      <c r="G1964" s="421"/>
      <c r="H1964" s="839"/>
      <c r="I1964" s="497"/>
    </row>
    <row r="1965" spans="1:9" x14ac:dyDescent="0.2">
      <c r="A1965" s="417"/>
      <c r="B1965" s="418"/>
      <c r="C1965" s="419"/>
      <c r="D1965" s="567" t="s">
        <v>2492</v>
      </c>
      <c r="E1965" s="421"/>
      <c r="F1965" s="422">
        <v>4.9922599999999999</v>
      </c>
      <c r="G1965" s="421"/>
      <c r="H1965" s="839"/>
      <c r="I1965" s="497"/>
    </row>
    <row r="1966" spans="1:9" x14ac:dyDescent="0.2">
      <c r="A1966" s="417"/>
      <c r="B1966" s="418"/>
      <c r="C1966" s="419"/>
      <c r="D1966" s="567" t="s">
        <v>2493</v>
      </c>
      <c r="E1966" s="421"/>
      <c r="F1966" s="422">
        <v>3.5556000000000001</v>
      </c>
      <c r="G1966" s="421"/>
      <c r="H1966" s="839"/>
      <c r="I1966" s="497"/>
    </row>
    <row r="1967" spans="1:9" x14ac:dyDescent="0.2">
      <c r="A1967" s="417"/>
      <c r="B1967" s="418"/>
      <c r="C1967" s="419"/>
      <c r="D1967" s="567" t="s">
        <v>2494</v>
      </c>
      <c r="E1967" s="421"/>
      <c r="F1967" s="422">
        <v>7.08995</v>
      </c>
      <c r="G1967" s="421"/>
      <c r="H1967" s="839"/>
      <c r="I1967" s="497"/>
    </row>
    <row r="1968" spans="1:9" x14ac:dyDescent="0.2">
      <c r="A1968" s="417"/>
      <c r="B1968" s="418"/>
      <c r="C1968" s="419"/>
      <c r="D1968" s="567" t="s">
        <v>2495</v>
      </c>
      <c r="E1968" s="421"/>
      <c r="F1968" s="422">
        <v>6.2769000000000004</v>
      </c>
      <c r="G1968" s="421"/>
      <c r="H1968" s="839"/>
      <c r="I1968" s="497"/>
    </row>
    <row r="1969" spans="1:9" x14ac:dyDescent="0.2">
      <c r="A1969" s="417"/>
      <c r="B1969" s="418"/>
      <c r="C1969" s="419"/>
      <c r="D1969" s="567" t="s">
        <v>2496</v>
      </c>
      <c r="E1969" s="421"/>
      <c r="F1969" s="422">
        <v>6.3</v>
      </c>
      <c r="G1969" s="421"/>
      <c r="H1969" s="839"/>
      <c r="I1969" s="497"/>
    </row>
    <row r="1970" spans="1:9" x14ac:dyDescent="0.2">
      <c r="A1970" s="417"/>
      <c r="B1970" s="418"/>
      <c r="C1970" s="419"/>
      <c r="D1970" s="567" t="s">
        <v>2497</v>
      </c>
      <c r="E1970" s="421"/>
      <c r="F1970" s="422">
        <v>5.46</v>
      </c>
      <c r="G1970" s="421"/>
      <c r="H1970" s="839"/>
      <c r="I1970" s="497"/>
    </row>
    <row r="1971" spans="1:9" x14ac:dyDescent="0.2">
      <c r="A1971" s="417"/>
      <c r="B1971" s="418"/>
      <c r="C1971" s="419"/>
      <c r="D1971" s="567" t="s">
        <v>2498</v>
      </c>
      <c r="E1971" s="421"/>
      <c r="F1971" s="422">
        <v>4.5492499999999998</v>
      </c>
      <c r="G1971" s="421"/>
      <c r="H1971" s="839"/>
      <c r="I1971" s="497"/>
    </row>
    <row r="1972" spans="1:9" x14ac:dyDescent="0.2">
      <c r="A1972" s="417"/>
      <c r="B1972" s="418"/>
      <c r="C1972" s="419"/>
      <c r="D1972" s="567" t="s">
        <v>359</v>
      </c>
      <c r="E1972" s="421"/>
      <c r="F1972" s="422"/>
      <c r="G1972" s="421"/>
      <c r="H1972" s="839"/>
      <c r="I1972" s="497"/>
    </row>
    <row r="1973" spans="1:9" x14ac:dyDescent="0.2">
      <c r="A1973" s="417"/>
      <c r="B1973" s="418"/>
      <c r="C1973" s="419"/>
      <c r="D1973" s="567" t="s">
        <v>2499</v>
      </c>
      <c r="E1973" s="421"/>
      <c r="F1973" s="422">
        <v>4.7249999999999996</v>
      </c>
      <c r="G1973" s="421"/>
      <c r="H1973" s="839"/>
      <c r="I1973" s="497"/>
    </row>
    <row r="1974" spans="1:9" x14ac:dyDescent="0.2">
      <c r="A1974" s="417"/>
      <c r="B1974" s="418"/>
      <c r="C1974" s="419"/>
      <c r="D1974" s="567" t="s">
        <v>2500</v>
      </c>
      <c r="E1974" s="421"/>
      <c r="F1974" s="422">
        <v>3.476</v>
      </c>
      <c r="G1974" s="421"/>
      <c r="H1974" s="839"/>
      <c r="I1974" s="497"/>
    </row>
    <row r="1975" spans="1:9" x14ac:dyDescent="0.2">
      <c r="A1975" s="417"/>
      <c r="B1975" s="418"/>
      <c r="C1975" s="419"/>
      <c r="D1975" s="567" t="s">
        <v>2501</v>
      </c>
      <c r="E1975" s="421"/>
      <c r="F1975" s="422">
        <v>3.8795999999999999</v>
      </c>
      <c r="G1975" s="421"/>
      <c r="H1975" s="839"/>
      <c r="I1975" s="497"/>
    </row>
    <row r="1976" spans="1:9" x14ac:dyDescent="0.2">
      <c r="A1976" s="417"/>
      <c r="B1976" s="418"/>
      <c r="C1976" s="419"/>
      <c r="D1976" s="567" t="s">
        <v>2502</v>
      </c>
      <c r="E1976" s="421"/>
      <c r="F1976" s="422">
        <v>5.0720000000000001</v>
      </c>
      <c r="G1976" s="421"/>
      <c r="H1976" s="839"/>
      <c r="I1976" s="497"/>
    </row>
    <row r="1977" spans="1:9" x14ac:dyDescent="0.2">
      <c r="A1977" s="417"/>
      <c r="B1977" s="418"/>
      <c r="C1977" s="419"/>
      <c r="D1977" s="567" t="s">
        <v>2503</v>
      </c>
      <c r="E1977" s="421"/>
      <c r="F1977" s="422">
        <v>3.18</v>
      </c>
      <c r="G1977" s="421"/>
      <c r="H1977" s="839"/>
      <c r="I1977" s="497"/>
    </row>
    <row r="1978" spans="1:9" x14ac:dyDescent="0.2">
      <c r="A1978" s="417"/>
      <c r="B1978" s="418"/>
      <c r="C1978" s="419"/>
      <c r="D1978" s="567" t="s">
        <v>2504</v>
      </c>
      <c r="E1978" s="421"/>
      <c r="F1978" s="422">
        <v>6.0190000000000001</v>
      </c>
      <c r="G1978" s="421"/>
      <c r="H1978" s="839"/>
      <c r="I1978" s="497"/>
    </row>
    <row r="1979" spans="1:9" ht="24.95" customHeight="1" x14ac:dyDescent="0.2">
      <c r="A1979" s="278">
        <v>129</v>
      </c>
      <c r="B1979" s="841"/>
      <c r="C1979" s="842" t="s">
        <v>212</v>
      </c>
      <c r="D1979" s="843" t="s">
        <v>213</v>
      </c>
      <c r="E1979" s="844" t="s">
        <v>106</v>
      </c>
      <c r="F1979" s="845">
        <v>3526.5230100000022</v>
      </c>
      <c r="G1979" s="160"/>
      <c r="H1979" s="846">
        <f>ROUND(F1979*G1979,2)</f>
        <v>0</v>
      </c>
      <c r="I1979" s="847" t="s">
        <v>357</v>
      </c>
    </row>
    <row r="1980" spans="1:9" ht="9.9499999999999993" customHeight="1" x14ac:dyDescent="0.2">
      <c r="A1980" s="417"/>
      <c r="B1980" s="418"/>
      <c r="C1980" s="419"/>
      <c r="D1980" s="567" t="s">
        <v>2505</v>
      </c>
      <c r="E1980" s="421"/>
      <c r="F1980" s="422"/>
      <c r="G1980" s="421"/>
      <c r="H1980" s="839"/>
      <c r="I1980" s="497"/>
    </row>
    <row r="1981" spans="1:9" ht="9.9499999999999993" customHeight="1" x14ac:dyDescent="0.2">
      <c r="A1981" s="417"/>
      <c r="B1981" s="418"/>
      <c r="C1981" s="419"/>
      <c r="D1981" s="567" t="s">
        <v>131</v>
      </c>
      <c r="E1981" s="421"/>
      <c r="F1981" s="422"/>
      <c r="G1981" s="421"/>
      <c r="H1981" s="839"/>
      <c r="I1981" s="497"/>
    </row>
    <row r="1982" spans="1:9" ht="9.9499999999999993" customHeight="1" x14ac:dyDescent="0.2">
      <c r="A1982" s="417"/>
      <c r="B1982" s="418"/>
      <c r="C1982" s="419"/>
      <c r="D1982" s="567" t="s">
        <v>1955</v>
      </c>
      <c r="E1982" s="421"/>
      <c r="F1982" s="422">
        <v>25.45</v>
      </c>
      <c r="G1982" s="421"/>
      <c r="H1982" s="839"/>
      <c r="I1982" s="497"/>
    </row>
    <row r="1983" spans="1:9" ht="9.9499999999999993" customHeight="1" x14ac:dyDescent="0.2">
      <c r="A1983" s="417"/>
      <c r="B1983" s="418"/>
      <c r="C1983" s="419"/>
      <c r="D1983" s="567" t="s">
        <v>1956</v>
      </c>
      <c r="E1983" s="421"/>
      <c r="F1983" s="422">
        <v>32.18</v>
      </c>
      <c r="G1983" s="421"/>
      <c r="H1983" s="839"/>
      <c r="I1983" s="497"/>
    </row>
    <row r="1984" spans="1:9" ht="9.9499999999999993" customHeight="1" x14ac:dyDescent="0.2">
      <c r="A1984" s="417"/>
      <c r="B1984" s="418"/>
      <c r="C1984" s="419"/>
      <c r="D1984" s="567" t="s">
        <v>1957</v>
      </c>
      <c r="E1984" s="421"/>
      <c r="F1984" s="422">
        <v>37.61</v>
      </c>
      <c r="G1984" s="421"/>
      <c r="H1984" s="839"/>
      <c r="I1984" s="497"/>
    </row>
    <row r="1985" spans="1:9" ht="9.9499999999999993" customHeight="1" x14ac:dyDescent="0.2">
      <c r="A1985" s="417"/>
      <c r="B1985" s="418"/>
      <c r="C1985" s="419"/>
      <c r="D1985" s="567" t="s">
        <v>1958</v>
      </c>
      <c r="E1985" s="421"/>
      <c r="F1985" s="422">
        <v>53.97</v>
      </c>
      <c r="G1985" s="421"/>
      <c r="H1985" s="839"/>
      <c r="I1985" s="497"/>
    </row>
    <row r="1986" spans="1:9" ht="9.9499999999999993" customHeight="1" x14ac:dyDescent="0.2">
      <c r="A1986" s="417"/>
      <c r="B1986" s="418"/>
      <c r="C1986" s="419"/>
      <c r="D1986" s="567" t="s">
        <v>1959</v>
      </c>
      <c r="E1986" s="421"/>
      <c r="F1986" s="422">
        <v>9.89</v>
      </c>
      <c r="G1986" s="421"/>
      <c r="H1986" s="839"/>
      <c r="I1986" s="497"/>
    </row>
    <row r="1987" spans="1:9" ht="9.9499999999999993" customHeight="1" x14ac:dyDescent="0.2">
      <c r="A1987" s="417"/>
      <c r="B1987" s="418"/>
      <c r="C1987" s="419"/>
      <c r="D1987" s="567" t="s">
        <v>1662</v>
      </c>
      <c r="E1987" s="421"/>
      <c r="F1987" s="422">
        <v>22.64</v>
      </c>
      <c r="G1987" s="421"/>
      <c r="H1987" s="839"/>
      <c r="I1987" s="497"/>
    </row>
    <row r="1988" spans="1:9" ht="9.9499999999999993" customHeight="1" x14ac:dyDescent="0.2">
      <c r="A1988" s="417"/>
      <c r="B1988" s="418"/>
      <c r="C1988" s="419"/>
      <c r="D1988" s="567" t="s">
        <v>1960</v>
      </c>
      <c r="E1988" s="421"/>
      <c r="F1988" s="422">
        <v>3.1</v>
      </c>
      <c r="G1988" s="421"/>
      <c r="H1988" s="839"/>
      <c r="I1988" s="497"/>
    </row>
    <row r="1989" spans="1:9" ht="9.9499999999999993" customHeight="1" x14ac:dyDescent="0.2">
      <c r="A1989" s="417"/>
      <c r="B1989" s="418"/>
      <c r="C1989" s="419"/>
      <c r="D1989" s="567" t="s">
        <v>1962</v>
      </c>
      <c r="E1989" s="421"/>
      <c r="F1989" s="422">
        <v>2.92</v>
      </c>
      <c r="G1989" s="421"/>
      <c r="H1989" s="839"/>
      <c r="I1989" s="497"/>
    </row>
    <row r="1990" spans="1:9" ht="9.9499999999999993" customHeight="1" x14ac:dyDescent="0.2">
      <c r="A1990" s="417"/>
      <c r="B1990" s="418"/>
      <c r="C1990" s="419"/>
      <c r="D1990" s="567" t="s">
        <v>1963</v>
      </c>
      <c r="E1990" s="421"/>
      <c r="F1990" s="422">
        <v>2.95</v>
      </c>
      <c r="G1990" s="421"/>
      <c r="H1990" s="839"/>
      <c r="I1990" s="497"/>
    </row>
    <row r="1991" spans="1:9" ht="9.9499999999999993" customHeight="1" x14ac:dyDescent="0.2">
      <c r="A1991" s="417"/>
      <c r="B1991" s="418"/>
      <c r="C1991" s="419"/>
      <c r="D1991" s="567" t="s">
        <v>1964</v>
      </c>
      <c r="E1991" s="421"/>
      <c r="F1991" s="422">
        <v>2.94</v>
      </c>
      <c r="G1991" s="421"/>
      <c r="H1991" s="839"/>
      <c r="I1991" s="497"/>
    </row>
    <row r="1992" spans="1:9" ht="9.9499999999999993" customHeight="1" x14ac:dyDescent="0.2">
      <c r="A1992" s="417"/>
      <c r="B1992" s="418"/>
      <c r="C1992" s="419"/>
      <c r="D1992" s="567" t="s">
        <v>1965</v>
      </c>
      <c r="E1992" s="421"/>
      <c r="F1992" s="422">
        <v>2.95</v>
      </c>
      <c r="G1992" s="421"/>
      <c r="H1992" s="839"/>
      <c r="I1992" s="497"/>
    </row>
    <row r="1993" spans="1:9" ht="9.9499999999999993" customHeight="1" x14ac:dyDescent="0.2">
      <c r="A1993" s="417"/>
      <c r="B1993" s="418"/>
      <c r="C1993" s="419"/>
      <c r="D1993" s="567" t="s">
        <v>359</v>
      </c>
      <c r="E1993" s="421"/>
      <c r="F1993" s="422"/>
      <c r="G1993" s="421"/>
      <c r="H1993" s="839"/>
      <c r="I1993" s="497"/>
    </row>
    <row r="1994" spans="1:9" ht="9.9499999999999993" customHeight="1" x14ac:dyDescent="0.2">
      <c r="A1994" s="417"/>
      <c r="B1994" s="418"/>
      <c r="C1994" s="419"/>
      <c r="D1994" s="567" t="s">
        <v>1982</v>
      </c>
      <c r="E1994" s="421"/>
      <c r="F1994" s="422">
        <v>97.47</v>
      </c>
      <c r="G1994" s="421"/>
      <c r="H1994" s="839"/>
      <c r="I1994" s="497"/>
    </row>
    <row r="1995" spans="1:9" ht="9.9499999999999993" customHeight="1" x14ac:dyDescent="0.2">
      <c r="A1995" s="417"/>
      <c r="B1995" s="418"/>
      <c r="C1995" s="419"/>
      <c r="D1995" s="567" t="s">
        <v>650</v>
      </c>
      <c r="E1995" s="421"/>
      <c r="F1995" s="422"/>
      <c r="G1995" s="421"/>
      <c r="H1995" s="839"/>
      <c r="I1995" s="497"/>
    </row>
    <row r="1996" spans="1:9" ht="9.9499999999999993" customHeight="1" x14ac:dyDescent="0.2">
      <c r="A1996" s="417"/>
      <c r="B1996" s="418"/>
      <c r="C1996" s="419"/>
      <c r="D1996" s="567" t="s">
        <v>131</v>
      </c>
      <c r="E1996" s="421"/>
      <c r="F1996" s="422"/>
      <c r="G1996" s="421"/>
      <c r="H1996" s="839"/>
      <c r="I1996" s="497"/>
    </row>
    <row r="1997" spans="1:9" ht="9.9499999999999993" customHeight="1" x14ac:dyDescent="0.2">
      <c r="A1997" s="417"/>
      <c r="B1997" s="418"/>
      <c r="C1997" s="419"/>
      <c r="D1997" s="567" t="s">
        <v>1767</v>
      </c>
      <c r="E1997" s="421"/>
      <c r="F1997" s="422">
        <v>75.389160000000004</v>
      </c>
      <c r="G1997" s="421"/>
      <c r="H1997" s="839"/>
      <c r="I1997" s="497"/>
    </row>
    <row r="1998" spans="1:9" ht="9.9499999999999993" customHeight="1" x14ac:dyDescent="0.2">
      <c r="A1998" s="417"/>
      <c r="B1998" s="418"/>
      <c r="C1998" s="419"/>
      <c r="D1998" s="567" t="s">
        <v>1771</v>
      </c>
      <c r="E1998" s="421"/>
      <c r="F1998" s="422">
        <v>67.396000000000001</v>
      </c>
      <c r="G1998" s="421"/>
      <c r="H1998" s="839"/>
      <c r="I1998" s="497"/>
    </row>
    <row r="1999" spans="1:9" ht="9.9499999999999993" customHeight="1" x14ac:dyDescent="0.2">
      <c r="A1999" s="417"/>
      <c r="B1999" s="418"/>
      <c r="C1999" s="419"/>
      <c r="D1999" s="567" t="s">
        <v>2506</v>
      </c>
      <c r="E1999" s="421"/>
      <c r="F1999" s="422">
        <v>-0.26</v>
      </c>
      <c r="G1999" s="421"/>
      <c r="H1999" s="839"/>
      <c r="I1999" s="497"/>
    </row>
    <row r="2000" spans="1:9" ht="9.9499999999999993" customHeight="1" x14ac:dyDescent="0.2">
      <c r="A2000" s="417"/>
      <c r="B2000" s="418"/>
      <c r="C2000" s="419"/>
      <c r="D2000" s="567" t="s">
        <v>1777</v>
      </c>
      <c r="E2000" s="421"/>
      <c r="F2000" s="422">
        <v>81.654399999999995</v>
      </c>
      <c r="G2000" s="421"/>
      <c r="H2000" s="839"/>
      <c r="I2000" s="497"/>
    </row>
    <row r="2001" spans="1:9" ht="9.9499999999999993" customHeight="1" x14ac:dyDescent="0.2">
      <c r="A2001" s="417"/>
      <c r="B2001" s="418"/>
      <c r="C2001" s="419"/>
      <c r="D2001" s="567" t="s">
        <v>2506</v>
      </c>
      <c r="E2001" s="421"/>
      <c r="F2001" s="422">
        <v>-0.26</v>
      </c>
      <c r="G2001" s="421"/>
      <c r="H2001" s="839"/>
      <c r="I2001" s="497"/>
    </row>
    <row r="2002" spans="1:9" ht="9.9499999999999993" customHeight="1" x14ac:dyDescent="0.2">
      <c r="A2002" s="417"/>
      <c r="B2002" s="418"/>
      <c r="C2002" s="419"/>
      <c r="D2002" s="567" t="s">
        <v>1781</v>
      </c>
      <c r="E2002" s="421"/>
      <c r="F2002" s="422">
        <v>61.832000000000001</v>
      </c>
      <c r="G2002" s="421"/>
      <c r="H2002" s="839"/>
      <c r="I2002" s="497"/>
    </row>
    <row r="2003" spans="1:9" ht="9.9499999999999993" customHeight="1" x14ac:dyDescent="0.2">
      <c r="A2003" s="417"/>
      <c r="B2003" s="418"/>
      <c r="C2003" s="419"/>
      <c r="D2003" s="567" t="s">
        <v>1784</v>
      </c>
      <c r="E2003" s="421"/>
      <c r="F2003" s="422">
        <v>7.6071999999999997</v>
      </c>
      <c r="G2003" s="421"/>
      <c r="H2003" s="839"/>
      <c r="I2003" s="497"/>
    </row>
    <row r="2004" spans="1:9" ht="9.9499999999999993" customHeight="1" x14ac:dyDescent="0.2">
      <c r="A2004" s="417"/>
      <c r="B2004" s="418"/>
      <c r="C2004" s="419"/>
      <c r="D2004" s="567" t="s">
        <v>1785</v>
      </c>
      <c r="E2004" s="421"/>
      <c r="F2004" s="422">
        <v>2.9087999999999998</v>
      </c>
      <c r="G2004" s="421"/>
      <c r="H2004" s="839"/>
      <c r="I2004" s="497"/>
    </row>
    <row r="2005" spans="1:9" ht="9.9499999999999993" customHeight="1" x14ac:dyDescent="0.2">
      <c r="A2005" s="417"/>
      <c r="B2005" s="418"/>
      <c r="C2005" s="419"/>
      <c r="D2005" s="567" t="s">
        <v>1788</v>
      </c>
      <c r="E2005" s="421"/>
      <c r="F2005" s="422">
        <v>41.76</v>
      </c>
      <c r="G2005" s="421"/>
      <c r="H2005" s="839"/>
      <c r="I2005" s="497"/>
    </row>
    <row r="2006" spans="1:9" ht="9.9499999999999993" customHeight="1" x14ac:dyDescent="0.2">
      <c r="A2006" s="417"/>
      <c r="B2006" s="418"/>
      <c r="C2006" s="419"/>
      <c r="D2006" s="567" t="s">
        <v>1789</v>
      </c>
      <c r="E2006" s="421"/>
      <c r="F2006" s="422">
        <v>107.88</v>
      </c>
      <c r="G2006" s="421"/>
      <c r="H2006" s="839"/>
      <c r="I2006" s="497"/>
    </row>
    <row r="2007" spans="1:9" ht="9.9499999999999993" customHeight="1" x14ac:dyDescent="0.2">
      <c r="A2007" s="417"/>
      <c r="B2007" s="418"/>
      <c r="C2007" s="419"/>
      <c r="D2007" s="567" t="s">
        <v>1790</v>
      </c>
      <c r="E2007" s="421"/>
      <c r="F2007" s="422">
        <v>7.1959999999999997</v>
      </c>
      <c r="G2007" s="421"/>
      <c r="H2007" s="839"/>
      <c r="I2007" s="497"/>
    </row>
    <row r="2008" spans="1:9" ht="9.9499999999999993" customHeight="1" x14ac:dyDescent="0.2">
      <c r="A2008" s="417"/>
      <c r="B2008" s="418"/>
      <c r="C2008" s="419"/>
      <c r="D2008" s="567" t="s">
        <v>1794</v>
      </c>
      <c r="E2008" s="421"/>
      <c r="F2008" s="422">
        <v>82.309600000000003</v>
      </c>
      <c r="G2008" s="421"/>
      <c r="H2008" s="839"/>
      <c r="I2008" s="497"/>
    </row>
    <row r="2009" spans="1:9" ht="9.9499999999999993" customHeight="1" x14ac:dyDescent="0.2">
      <c r="A2009" s="417"/>
      <c r="B2009" s="418"/>
      <c r="C2009" s="419"/>
      <c r="D2009" s="567" t="s">
        <v>1798</v>
      </c>
      <c r="E2009" s="421"/>
      <c r="F2009" s="422">
        <v>96.711780000000005</v>
      </c>
      <c r="G2009" s="421"/>
      <c r="H2009" s="839"/>
      <c r="I2009" s="497"/>
    </row>
    <row r="2010" spans="1:9" ht="9.9499999999999993" customHeight="1" x14ac:dyDescent="0.2">
      <c r="A2010" s="417"/>
      <c r="B2010" s="418"/>
      <c r="C2010" s="419"/>
      <c r="D2010" s="567" t="s">
        <v>1801</v>
      </c>
      <c r="E2010" s="421"/>
      <c r="F2010" s="422">
        <v>113.9712</v>
      </c>
      <c r="G2010" s="421"/>
      <c r="H2010" s="839"/>
      <c r="I2010" s="497"/>
    </row>
    <row r="2011" spans="1:9" ht="9.9499999999999993" customHeight="1" x14ac:dyDescent="0.2">
      <c r="A2011" s="417"/>
      <c r="B2011" s="418"/>
      <c r="C2011" s="419"/>
      <c r="D2011" s="567" t="s">
        <v>1806</v>
      </c>
      <c r="E2011" s="421"/>
      <c r="F2011" s="422">
        <v>96.671999999999997</v>
      </c>
      <c r="G2011" s="421"/>
      <c r="H2011" s="839"/>
      <c r="I2011" s="497"/>
    </row>
    <row r="2012" spans="1:9" ht="9.9499999999999993" customHeight="1" x14ac:dyDescent="0.2">
      <c r="A2012" s="417"/>
      <c r="B2012" s="418"/>
      <c r="C2012" s="419"/>
      <c r="D2012" s="567" t="s">
        <v>2507</v>
      </c>
      <c r="E2012" s="421"/>
      <c r="F2012" s="422">
        <v>-8.1598799999999994</v>
      </c>
      <c r="G2012" s="421"/>
      <c r="H2012" s="839"/>
      <c r="I2012" s="497"/>
    </row>
    <row r="2013" spans="1:9" ht="9.9499999999999993" customHeight="1" x14ac:dyDescent="0.2">
      <c r="A2013" s="417"/>
      <c r="B2013" s="418"/>
      <c r="C2013" s="419"/>
      <c r="D2013" s="567" t="s">
        <v>1810</v>
      </c>
      <c r="E2013" s="421"/>
      <c r="F2013" s="422">
        <v>74.781999999999996</v>
      </c>
      <c r="G2013" s="421"/>
      <c r="H2013" s="839"/>
      <c r="I2013" s="497"/>
    </row>
    <row r="2014" spans="1:9" ht="9.9499999999999993" customHeight="1" x14ac:dyDescent="0.2">
      <c r="A2014" s="417"/>
      <c r="B2014" s="418"/>
      <c r="C2014" s="419"/>
      <c r="D2014" s="567" t="s">
        <v>2508</v>
      </c>
      <c r="E2014" s="421"/>
      <c r="F2014" s="422">
        <v>-5.7835000000000001</v>
      </c>
      <c r="G2014" s="421"/>
      <c r="H2014" s="839"/>
      <c r="I2014" s="497"/>
    </row>
    <row r="2015" spans="1:9" ht="9.9499999999999993" customHeight="1" x14ac:dyDescent="0.2">
      <c r="A2015" s="417"/>
      <c r="B2015" s="418"/>
      <c r="C2015" s="419"/>
      <c r="D2015" s="567" t="s">
        <v>1814</v>
      </c>
      <c r="E2015" s="421"/>
      <c r="F2015" s="422">
        <v>31.944800000000001</v>
      </c>
      <c r="G2015" s="421"/>
      <c r="H2015" s="839"/>
      <c r="I2015" s="497"/>
    </row>
    <row r="2016" spans="1:9" ht="9.9499999999999993" customHeight="1" x14ac:dyDescent="0.2">
      <c r="A2016" s="417"/>
      <c r="B2016" s="418"/>
      <c r="C2016" s="419"/>
      <c r="D2016" s="567" t="s">
        <v>1815</v>
      </c>
      <c r="E2016" s="421"/>
      <c r="F2016" s="422">
        <v>32.892499999999998</v>
      </c>
      <c r="G2016" s="421"/>
      <c r="H2016" s="839"/>
      <c r="I2016" s="497"/>
    </row>
    <row r="2017" spans="1:9" ht="9.9499999999999993" customHeight="1" x14ac:dyDescent="0.2">
      <c r="A2017" s="417"/>
      <c r="B2017" s="418"/>
      <c r="C2017" s="419"/>
      <c r="D2017" s="567" t="s">
        <v>2509</v>
      </c>
      <c r="E2017" s="421"/>
      <c r="F2017" s="422">
        <v>28.3416</v>
      </c>
      <c r="G2017" s="421"/>
      <c r="H2017" s="839"/>
      <c r="I2017" s="497"/>
    </row>
    <row r="2018" spans="1:9" ht="9.9499999999999993" customHeight="1" x14ac:dyDescent="0.2">
      <c r="A2018" s="417"/>
      <c r="B2018" s="418"/>
      <c r="C2018" s="419"/>
      <c r="D2018" s="567" t="s">
        <v>2510</v>
      </c>
      <c r="E2018" s="421"/>
      <c r="F2018" s="422">
        <v>-3.528</v>
      </c>
      <c r="G2018" s="421"/>
      <c r="H2018" s="839"/>
      <c r="I2018" s="497"/>
    </row>
    <row r="2019" spans="1:9" ht="9.9499999999999993" customHeight="1" x14ac:dyDescent="0.2">
      <c r="A2019" s="417"/>
      <c r="B2019" s="418"/>
      <c r="C2019" s="419"/>
      <c r="D2019" s="567" t="s">
        <v>1572</v>
      </c>
      <c r="E2019" s="421"/>
      <c r="F2019" s="422"/>
      <c r="G2019" s="421"/>
      <c r="H2019" s="839"/>
      <c r="I2019" s="497"/>
    </row>
    <row r="2020" spans="1:9" ht="9.9499999999999993" customHeight="1" x14ac:dyDescent="0.2">
      <c r="A2020" s="417"/>
      <c r="B2020" s="418"/>
      <c r="C2020" s="419"/>
      <c r="D2020" s="567" t="s">
        <v>1821</v>
      </c>
      <c r="E2020" s="421"/>
      <c r="F2020" s="422">
        <v>146.5608</v>
      </c>
      <c r="G2020" s="421"/>
      <c r="H2020" s="839"/>
      <c r="I2020" s="497"/>
    </row>
    <row r="2021" spans="1:9" ht="9.9499999999999993" customHeight="1" x14ac:dyDescent="0.2">
      <c r="A2021" s="417"/>
      <c r="B2021" s="418"/>
      <c r="C2021" s="419"/>
      <c r="D2021" s="567" t="s">
        <v>2511</v>
      </c>
      <c r="E2021" s="421"/>
      <c r="F2021" s="422">
        <v>-2.42</v>
      </c>
      <c r="G2021" s="421"/>
      <c r="H2021" s="839"/>
      <c r="I2021" s="497"/>
    </row>
    <row r="2022" spans="1:9" ht="9.9499999999999993" customHeight="1" x14ac:dyDescent="0.2">
      <c r="A2022" s="417"/>
      <c r="B2022" s="418"/>
      <c r="C2022" s="419"/>
      <c r="D2022" s="567" t="s">
        <v>1825</v>
      </c>
      <c r="E2022" s="421"/>
      <c r="F2022" s="422">
        <v>-5.3719999999999999</v>
      </c>
      <c r="G2022" s="421"/>
      <c r="H2022" s="839"/>
      <c r="I2022" s="497"/>
    </row>
    <row r="2023" spans="1:9" ht="9.9499999999999993" customHeight="1" x14ac:dyDescent="0.2">
      <c r="A2023" s="417"/>
      <c r="B2023" s="418"/>
      <c r="C2023" s="419"/>
      <c r="D2023" s="567" t="s">
        <v>1826</v>
      </c>
      <c r="E2023" s="421"/>
      <c r="F2023" s="422">
        <v>109.27200000000001</v>
      </c>
      <c r="G2023" s="421"/>
      <c r="H2023" s="839"/>
      <c r="I2023" s="497"/>
    </row>
    <row r="2024" spans="1:9" ht="9.9499999999999993" customHeight="1" x14ac:dyDescent="0.2">
      <c r="A2024" s="417"/>
      <c r="B2024" s="418"/>
      <c r="C2024" s="419"/>
      <c r="D2024" s="567" t="s">
        <v>1829</v>
      </c>
      <c r="E2024" s="421"/>
      <c r="F2024" s="422">
        <v>-6.9080000000000004</v>
      </c>
      <c r="G2024" s="421"/>
      <c r="H2024" s="839"/>
      <c r="I2024" s="497"/>
    </row>
    <row r="2025" spans="1:9" ht="9.9499999999999993" customHeight="1" x14ac:dyDescent="0.2">
      <c r="A2025" s="417"/>
      <c r="B2025" s="418"/>
      <c r="C2025" s="419"/>
      <c r="D2025" s="567" t="s">
        <v>1830</v>
      </c>
      <c r="E2025" s="421"/>
      <c r="F2025" s="422">
        <v>79.020899999999997</v>
      </c>
      <c r="G2025" s="421"/>
      <c r="H2025" s="839"/>
      <c r="I2025" s="497"/>
    </row>
    <row r="2026" spans="1:9" ht="9.9499999999999993" customHeight="1" x14ac:dyDescent="0.2">
      <c r="A2026" s="417"/>
      <c r="B2026" s="418"/>
      <c r="C2026" s="419"/>
      <c r="D2026" s="567" t="s">
        <v>1832</v>
      </c>
      <c r="E2026" s="421"/>
      <c r="F2026" s="422">
        <v>-5.6276999999999999</v>
      </c>
      <c r="G2026" s="421"/>
      <c r="H2026" s="839"/>
      <c r="I2026" s="497"/>
    </row>
    <row r="2027" spans="1:9" ht="9.9499999999999993" customHeight="1" x14ac:dyDescent="0.2">
      <c r="A2027" s="417"/>
      <c r="B2027" s="418"/>
      <c r="C2027" s="419"/>
      <c r="D2027" s="567" t="s">
        <v>1833</v>
      </c>
      <c r="E2027" s="421"/>
      <c r="F2027" s="422">
        <v>53.319299999999998</v>
      </c>
      <c r="G2027" s="421"/>
      <c r="H2027" s="839"/>
      <c r="I2027" s="497"/>
    </row>
    <row r="2028" spans="1:9" ht="9.9499999999999993" customHeight="1" x14ac:dyDescent="0.2">
      <c r="A2028" s="417"/>
      <c r="B2028" s="418"/>
      <c r="C2028" s="419"/>
      <c r="D2028" s="567" t="s">
        <v>1835</v>
      </c>
      <c r="E2028" s="421"/>
      <c r="F2028" s="422">
        <v>-6.8906999999999998</v>
      </c>
      <c r="G2028" s="421"/>
      <c r="H2028" s="839"/>
      <c r="I2028" s="497"/>
    </row>
    <row r="2029" spans="1:9" ht="9.9499999999999993" customHeight="1" x14ac:dyDescent="0.2">
      <c r="A2029" s="417"/>
      <c r="B2029" s="418"/>
      <c r="C2029" s="419"/>
      <c r="D2029" s="567" t="s">
        <v>1836</v>
      </c>
      <c r="E2029" s="421"/>
      <c r="F2029" s="422">
        <v>64.384799999999998</v>
      </c>
      <c r="G2029" s="421"/>
      <c r="H2029" s="839"/>
      <c r="I2029" s="497"/>
    </row>
    <row r="2030" spans="1:9" ht="9.9499999999999993" customHeight="1" x14ac:dyDescent="0.2">
      <c r="A2030" s="417"/>
      <c r="B2030" s="418"/>
      <c r="C2030" s="419"/>
      <c r="D2030" s="567" t="s">
        <v>1598</v>
      </c>
      <c r="E2030" s="421"/>
      <c r="F2030" s="422"/>
      <c r="G2030" s="421"/>
      <c r="H2030" s="839"/>
      <c r="I2030" s="497"/>
    </row>
    <row r="2031" spans="1:9" ht="9.9499999999999993" customHeight="1" x14ac:dyDescent="0.2">
      <c r="A2031" s="417"/>
      <c r="B2031" s="418"/>
      <c r="C2031" s="419"/>
      <c r="D2031" s="567" t="s">
        <v>1838</v>
      </c>
      <c r="E2031" s="421"/>
      <c r="F2031" s="422">
        <v>73.12388</v>
      </c>
      <c r="G2031" s="421"/>
      <c r="H2031" s="839"/>
      <c r="I2031" s="497"/>
    </row>
    <row r="2032" spans="1:9" ht="9.9499999999999993" customHeight="1" x14ac:dyDescent="0.2">
      <c r="A2032" s="417"/>
      <c r="B2032" s="418"/>
      <c r="C2032" s="419"/>
      <c r="D2032" s="567" t="s">
        <v>2512</v>
      </c>
      <c r="E2032" s="421"/>
      <c r="F2032" s="422">
        <v>-3.5866400000000001</v>
      </c>
      <c r="G2032" s="421"/>
      <c r="H2032" s="839"/>
      <c r="I2032" s="497"/>
    </row>
    <row r="2033" spans="1:9" ht="9.9499999999999993" customHeight="1" x14ac:dyDescent="0.2">
      <c r="A2033" s="417"/>
      <c r="B2033" s="418"/>
      <c r="C2033" s="419"/>
      <c r="D2033" s="567" t="s">
        <v>1574</v>
      </c>
      <c r="E2033" s="421"/>
      <c r="F2033" s="422"/>
      <c r="G2033" s="421"/>
      <c r="H2033" s="839"/>
      <c r="I2033" s="497"/>
    </row>
    <row r="2034" spans="1:9" ht="9.9499999999999993" customHeight="1" x14ac:dyDescent="0.2">
      <c r="A2034" s="417"/>
      <c r="B2034" s="418"/>
      <c r="C2034" s="419"/>
      <c r="D2034" s="567" t="s">
        <v>1840</v>
      </c>
      <c r="E2034" s="421"/>
      <c r="F2034" s="422">
        <v>70.589759999999998</v>
      </c>
      <c r="G2034" s="421"/>
      <c r="H2034" s="839"/>
      <c r="I2034" s="497"/>
    </row>
    <row r="2035" spans="1:9" ht="9.9499999999999993" customHeight="1" x14ac:dyDescent="0.2">
      <c r="A2035" s="417"/>
      <c r="B2035" s="418"/>
      <c r="C2035" s="419"/>
      <c r="D2035" s="567" t="s">
        <v>2513</v>
      </c>
      <c r="E2035" s="421"/>
      <c r="F2035" s="422">
        <v>-2.0015999999999998</v>
      </c>
      <c r="G2035" s="421"/>
      <c r="H2035" s="839"/>
      <c r="I2035" s="497"/>
    </row>
    <row r="2036" spans="1:9" ht="9.9499999999999993" customHeight="1" x14ac:dyDescent="0.2">
      <c r="A2036" s="417"/>
      <c r="B2036" s="418"/>
      <c r="C2036" s="419"/>
      <c r="D2036" s="567" t="s">
        <v>1842</v>
      </c>
      <c r="E2036" s="421"/>
      <c r="F2036" s="422">
        <v>68.421599999999998</v>
      </c>
      <c r="G2036" s="421"/>
      <c r="H2036" s="839"/>
      <c r="I2036" s="497"/>
    </row>
    <row r="2037" spans="1:9" ht="9.9499999999999993" customHeight="1" x14ac:dyDescent="0.2">
      <c r="A2037" s="417"/>
      <c r="B2037" s="418"/>
      <c r="C2037" s="419"/>
      <c r="D2037" s="567" t="s">
        <v>2514</v>
      </c>
      <c r="E2037" s="421"/>
      <c r="F2037" s="422">
        <v>-2.0124</v>
      </c>
      <c r="G2037" s="421"/>
      <c r="H2037" s="839"/>
      <c r="I2037" s="497"/>
    </row>
    <row r="2038" spans="1:9" ht="9.9499999999999993" customHeight="1" x14ac:dyDescent="0.2">
      <c r="A2038" s="417"/>
      <c r="B2038" s="418"/>
      <c r="C2038" s="419"/>
      <c r="D2038" s="567" t="s">
        <v>1844</v>
      </c>
      <c r="E2038" s="421"/>
      <c r="F2038" s="422">
        <v>71.1648</v>
      </c>
      <c r="G2038" s="421"/>
      <c r="H2038" s="839"/>
      <c r="I2038" s="497"/>
    </row>
    <row r="2039" spans="1:9" ht="9.9499999999999993" customHeight="1" x14ac:dyDescent="0.2">
      <c r="A2039" s="417"/>
      <c r="B2039" s="418"/>
      <c r="C2039" s="419"/>
      <c r="D2039" s="567" t="s">
        <v>1846</v>
      </c>
      <c r="E2039" s="421"/>
      <c r="F2039" s="422">
        <v>63.247500000000002</v>
      </c>
      <c r="G2039" s="421"/>
      <c r="H2039" s="839"/>
      <c r="I2039" s="497"/>
    </row>
    <row r="2040" spans="1:9" ht="9.9499999999999993" customHeight="1" x14ac:dyDescent="0.2">
      <c r="A2040" s="417"/>
      <c r="B2040" s="418"/>
      <c r="C2040" s="419"/>
      <c r="D2040" s="567" t="s">
        <v>1849</v>
      </c>
      <c r="E2040" s="421"/>
      <c r="F2040" s="422">
        <v>113.96322000000001</v>
      </c>
      <c r="G2040" s="421"/>
      <c r="H2040" s="839"/>
      <c r="I2040" s="497"/>
    </row>
    <row r="2041" spans="1:9" ht="9.9499999999999993" customHeight="1" x14ac:dyDescent="0.2">
      <c r="A2041" s="417"/>
      <c r="B2041" s="418"/>
      <c r="C2041" s="419"/>
      <c r="D2041" s="567" t="s">
        <v>1851</v>
      </c>
      <c r="E2041" s="421"/>
      <c r="F2041" s="422">
        <v>84.671300000000002</v>
      </c>
      <c r="G2041" s="421"/>
      <c r="H2041" s="839"/>
      <c r="I2041" s="497"/>
    </row>
    <row r="2042" spans="1:9" ht="9.9499999999999993" customHeight="1" x14ac:dyDescent="0.2">
      <c r="A2042" s="417"/>
      <c r="B2042" s="418"/>
      <c r="C2042" s="419"/>
      <c r="D2042" s="567" t="s">
        <v>1853</v>
      </c>
      <c r="E2042" s="421"/>
      <c r="F2042" s="422">
        <v>55.187620000000003</v>
      </c>
      <c r="G2042" s="421"/>
      <c r="H2042" s="839"/>
      <c r="I2042" s="497"/>
    </row>
    <row r="2043" spans="1:9" ht="9.9499999999999993" customHeight="1" x14ac:dyDescent="0.2">
      <c r="A2043" s="417"/>
      <c r="B2043" s="418"/>
      <c r="C2043" s="419"/>
      <c r="D2043" s="567" t="s">
        <v>2515</v>
      </c>
      <c r="E2043" s="421"/>
      <c r="F2043" s="422">
        <v>-3.3610000000000002</v>
      </c>
      <c r="G2043" s="421"/>
      <c r="H2043" s="839"/>
      <c r="I2043" s="497"/>
    </row>
    <row r="2044" spans="1:9" ht="9.9499999999999993" customHeight="1" x14ac:dyDescent="0.2">
      <c r="A2044" s="417"/>
      <c r="B2044" s="418"/>
      <c r="C2044" s="419"/>
      <c r="D2044" s="567" t="s">
        <v>1855</v>
      </c>
      <c r="E2044" s="421"/>
      <c r="F2044" s="422">
        <v>63.851260000000003</v>
      </c>
      <c r="G2044" s="421"/>
      <c r="H2044" s="839"/>
      <c r="I2044" s="497"/>
    </row>
    <row r="2045" spans="1:9" ht="9.9499999999999993" customHeight="1" x14ac:dyDescent="0.2">
      <c r="A2045" s="417"/>
      <c r="B2045" s="418"/>
      <c r="C2045" s="419"/>
      <c r="D2045" s="567" t="s">
        <v>2516</v>
      </c>
      <c r="E2045" s="421"/>
      <c r="F2045" s="422">
        <v>-2.0471599999999999</v>
      </c>
      <c r="G2045" s="421"/>
      <c r="H2045" s="839"/>
      <c r="I2045" s="497"/>
    </row>
    <row r="2046" spans="1:9" ht="9.9499999999999993" customHeight="1" x14ac:dyDescent="0.2">
      <c r="A2046" s="417"/>
      <c r="B2046" s="418"/>
      <c r="C2046" s="419"/>
      <c r="D2046" s="567" t="s">
        <v>1579</v>
      </c>
      <c r="E2046" s="421"/>
      <c r="F2046" s="422"/>
      <c r="G2046" s="421"/>
      <c r="H2046" s="839"/>
      <c r="I2046" s="497"/>
    </row>
    <row r="2047" spans="1:9" ht="9.9499999999999993" customHeight="1" x14ac:dyDescent="0.2">
      <c r="A2047" s="417"/>
      <c r="B2047" s="418"/>
      <c r="C2047" s="419"/>
      <c r="D2047" s="567" t="s">
        <v>1857</v>
      </c>
      <c r="E2047" s="421"/>
      <c r="F2047" s="422">
        <v>47.615760000000002</v>
      </c>
      <c r="G2047" s="421"/>
      <c r="H2047" s="839"/>
      <c r="I2047" s="497"/>
    </row>
    <row r="2048" spans="1:9" ht="9.9499999999999993" customHeight="1" x14ac:dyDescent="0.2">
      <c r="A2048" s="417"/>
      <c r="B2048" s="418"/>
      <c r="C2048" s="419"/>
      <c r="D2048" s="567" t="s">
        <v>2517</v>
      </c>
      <c r="E2048" s="421"/>
      <c r="F2048" s="422">
        <v>-1.8597600000000001</v>
      </c>
      <c r="G2048" s="421"/>
      <c r="H2048" s="839"/>
      <c r="I2048" s="497"/>
    </row>
    <row r="2049" spans="1:9" ht="9.9499999999999993" customHeight="1" x14ac:dyDescent="0.2">
      <c r="A2049" s="417"/>
      <c r="B2049" s="418"/>
      <c r="C2049" s="419"/>
      <c r="D2049" s="567" t="s">
        <v>1859</v>
      </c>
      <c r="E2049" s="421"/>
      <c r="F2049" s="422">
        <v>71.280019999999993</v>
      </c>
      <c r="G2049" s="421"/>
      <c r="H2049" s="839"/>
      <c r="I2049" s="497"/>
    </row>
    <row r="2050" spans="1:9" ht="9.9499999999999993" customHeight="1" x14ac:dyDescent="0.2">
      <c r="A2050" s="417"/>
      <c r="B2050" s="418"/>
      <c r="C2050" s="419"/>
      <c r="D2050" s="567" t="s">
        <v>2518</v>
      </c>
      <c r="E2050" s="421"/>
      <c r="F2050" s="422">
        <v>-3.1903199999999998</v>
      </c>
      <c r="G2050" s="421"/>
      <c r="H2050" s="839"/>
      <c r="I2050" s="497"/>
    </row>
    <row r="2051" spans="1:9" ht="9.9499999999999993" customHeight="1" x14ac:dyDescent="0.2">
      <c r="A2051" s="417"/>
      <c r="B2051" s="418"/>
      <c r="C2051" s="419"/>
      <c r="D2051" s="567" t="s">
        <v>1861</v>
      </c>
      <c r="E2051" s="421"/>
      <c r="F2051" s="422">
        <v>52.978439999999999</v>
      </c>
      <c r="G2051" s="421"/>
      <c r="H2051" s="839"/>
      <c r="I2051" s="497"/>
    </row>
    <row r="2052" spans="1:9" ht="9.9499999999999993" customHeight="1" x14ac:dyDescent="0.2">
      <c r="A2052" s="417"/>
      <c r="B2052" s="418"/>
      <c r="C2052" s="419"/>
      <c r="D2052" s="567" t="s">
        <v>1863</v>
      </c>
      <c r="E2052" s="421"/>
      <c r="F2052" s="422">
        <v>48.872</v>
      </c>
      <c r="G2052" s="421"/>
      <c r="H2052" s="839"/>
      <c r="I2052" s="497"/>
    </row>
    <row r="2053" spans="1:9" ht="9.9499999999999993" customHeight="1" x14ac:dyDescent="0.2">
      <c r="A2053" s="417"/>
      <c r="B2053" s="418"/>
      <c r="C2053" s="419"/>
      <c r="D2053" s="567" t="s">
        <v>1865</v>
      </c>
      <c r="E2053" s="421"/>
      <c r="F2053" s="422">
        <v>64.56</v>
      </c>
      <c r="G2053" s="421"/>
      <c r="H2053" s="839"/>
      <c r="I2053" s="497"/>
    </row>
    <row r="2054" spans="1:9" ht="9.9499999999999993" customHeight="1" x14ac:dyDescent="0.2">
      <c r="A2054" s="417"/>
      <c r="B2054" s="418"/>
      <c r="C2054" s="419"/>
      <c r="D2054" s="567" t="s">
        <v>1867</v>
      </c>
      <c r="E2054" s="421"/>
      <c r="F2054" s="422">
        <v>75.243979999999993</v>
      </c>
      <c r="G2054" s="421"/>
      <c r="H2054" s="839"/>
      <c r="I2054" s="497"/>
    </row>
    <row r="2055" spans="1:9" ht="9.9499999999999993" customHeight="1" x14ac:dyDescent="0.2">
      <c r="A2055" s="417"/>
      <c r="B2055" s="418"/>
      <c r="C2055" s="419"/>
      <c r="D2055" s="567" t="s">
        <v>1869</v>
      </c>
      <c r="E2055" s="421"/>
      <c r="F2055" s="422">
        <v>59.062640000000002</v>
      </c>
      <c r="G2055" s="421"/>
      <c r="H2055" s="839"/>
      <c r="I2055" s="497"/>
    </row>
    <row r="2056" spans="1:9" ht="9.9499999999999993" customHeight="1" x14ac:dyDescent="0.2">
      <c r="A2056" s="417"/>
      <c r="B2056" s="418"/>
      <c r="C2056" s="419"/>
      <c r="D2056" s="567" t="s">
        <v>2519</v>
      </c>
      <c r="E2056" s="421"/>
      <c r="F2056" s="422">
        <v>-2.6901000000000002</v>
      </c>
      <c r="G2056" s="421"/>
      <c r="H2056" s="839"/>
      <c r="I2056" s="497"/>
    </row>
    <row r="2057" spans="1:9" ht="9.9499999999999993" customHeight="1" x14ac:dyDescent="0.2">
      <c r="A2057" s="417"/>
      <c r="B2057" s="418"/>
      <c r="C2057" s="419"/>
      <c r="D2057" s="567" t="s">
        <v>1871</v>
      </c>
      <c r="E2057" s="421"/>
      <c r="F2057" s="422">
        <v>63.6</v>
      </c>
      <c r="G2057" s="421"/>
      <c r="H2057" s="839"/>
      <c r="I2057" s="497"/>
    </row>
    <row r="2058" spans="1:9" ht="9.9499999999999993" customHeight="1" x14ac:dyDescent="0.2">
      <c r="A2058" s="417"/>
      <c r="B2058" s="418"/>
      <c r="C2058" s="419"/>
      <c r="D2058" s="567" t="s">
        <v>2520</v>
      </c>
      <c r="E2058" s="421"/>
      <c r="F2058" s="422">
        <v>-3.6</v>
      </c>
      <c r="G2058" s="421"/>
      <c r="H2058" s="839"/>
      <c r="I2058" s="497"/>
    </row>
    <row r="2059" spans="1:9" ht="9.9499999999999993" customHeight="1" x14ac:dyDescent="0.2">
      <c r="A2059" s="417"/>
      <c r="B2059" s="418"/>
      <c r="C2059" s="419"/>
      <c r="D2059" s="567" t="s">
        <v>1873</v>
      </c>
      <c r="E2059" s="421"/>
      <c r="F2059" s="422">
        <v>56.4</v>
      </c>
      <c r="G2059" s="421"/>
      <c r="H2059" s="839"/>
      <c r="I2059" s="497"/>
    </row>
    <row r="2060" spans="1:9" ht="9.9499999999999993" customHeight="1" x14ac:dyDescent="0.2">
      <c r="A2060" s="417"/>
      <c r="B2060" s="418"/>
      <c r="C2060" s="419"/>
      <c r="D2060" s="567" t="s">
        <v>2521</v>
      </c>
      <c r="E2060" s="421"/>
      <c r="F2060" s="422">
        <v>-3.18</v>
      </c>
      <c r="G2060" s="421"/>
      <c r="H2060" s="839"/>
      <c r="I2060" s="497"/>
    </row>
    <row r="2061" spans="1:9" ht="9.9499999999999993" customHeight="1" x14ac:dyDescent="0.2">
      <c r="A2061" s="417"/>
      <c r="B2061" s="418"/>
      <c r="C2061" s="419"/>
      <c r="D2061" s="567" t="s">
        <v>1875</v>
      </c>
      <c r="E2061" s="421"/>
      <c r="F2061" s="422">
        <v>105.10235</v>
      </c>
      <c r="G2061" s="421"/>
      <c r="H2061" s="839"/>
      <c r="I2061" s="497"/>
    </row>
    <row r="2062" spans="1:9" ht="9.9499999999999993" customHeight="1" x14ac:dyDescent="0.2">
      <c r="A2062" s="417"/>
      <c r="B2062" s="418"/>
      <c r="C2062" s="419"/>
      <c r="D2062" s="567" t="s">
        <v>359</v>
      </c>
      <c r="E2062" s="421"/>
      <c r="F2062" s="422"/>
      <c r="G2062" s="421"/>
      <c r="H2062" s="839"/>
      <c r="I2062" s="497"/>
    </row>
    <row r="2063" spans="1:9" ht="9.9499999999999993" customHeight="1" x14ac:dyDescent="0.2">
      <c r="A2063" s="417"/>
      <c r="B2063" s="418"/>
      <c r="C2063" s="419"/>
      <c r="D2063" s="567" t="s">
        <v>1877</v>
      </c>
      <c r="E2063" s="421"/>
      <c r="F2063" s="422">
        <v>18.018000000000001</v>
      </c>
      <c r="G2063" s="421"/>
      <c r="H2063" s="839"/>
      <c r="I2063" s="497"/>
    </row>
    <row r="2064" spans="1:9" ht="9.9499999999999993" customHeight="1" x14ac:dyDescent="0.2">
      <c r="A2064" s="417"/>
      <c r="B2064" s="418"/>
      <c r="C2064" s="419"/>
      <c r="D2064" s="567" t="s">
        <v>1878</v>
      </c>
      <c r="E2064" s="421"/>
      <c r="F2064" s="422">
        <v>13.013999999999999</v>
      </c>
      <c r="G2064" s="421"/>
      <c r="H2064" s="839"/>
      <c r="I2064" s="497"/>
    </row>
    <row r="2065" spans="1:9" ht="9.9499999999999993" customHeight="1" x14ac:dyDescent="0.2">
      <c r="A2065" s="417"/>
      <c r="B2065" s="418"/>
      <c r="C2065" s="419"/>
      <c r="D2065" s="567" t="s">
        <v>1879</v>
      </c>
      <c r="E2065" s="421"/>
      <c r="F2065" s="422">
        <v>12.775499999999999</v>
      </c>
      <c r="G2065" s="421"/>
      <c r="H2065" s="839"/>
      <c r="I2065" s="497"/>
    </row>
    <row r="2066" spans="1:9" ht="9.9499999999999993" customHeight="1" x14ac:dyDescent="0.2">
      <c r="A2066" s="417"/>
      <c r="B2066" s="418"/>
      <c r="C2066" s="419"/>
      <c r="D2066" s="567" t="s">
        <v>1880</v>
      </c>
      <c r="E2066" s="421"/>
      <c r="F2066" s="422">
        <v>18.018000000000001</v>
      </c>
      <c r="G2066" s="421"/>
      <c r="H2066" s="839"/>
      <c r="I2066" s="497"/>
    </row>
    <row r="2067" spans="1:9" ht="9.9499999999999993" customHeight="1" x14ac:dyDescent="0.2">
      <c r="A2067" s="417"/>
      <c r="B2067" s="418"/>
      <c r="C2067" s="419"/>
      <c r="D2067" s="567" t="s">
        <v>1881</v>
      </c>
      <c r="E2067" s="421"/>
      <c r="F2067" s="422">
        <v>12.96</v>
      </c>
      <c r="G2067" s="421"/>
      <c r="H2067" s="839"/>
      <c r="I2067" s="497"/>
    </row>
    <row r="2068" spans="1:9" ht="9.9499999999999993" customHeight="1" x14ac:dyDescent="0.2">
      <c r="A2068" s="417"/>
      <c r="B2068" s="418"/>
      <c r="C2068" s="419"/>
      <c r="D2068" s="567" t="s">
        <v>1882</v>
      </c>
      <c r="E2068" s="421"/>
      <c r="F2068" s="422">
        <v>11.55</v>
      </c>
      <c r="G2068" s="421"/>
      <c r="H2068" s="839"/>
      <c r="I2068" s="497"/>
    </row>
    <row r="2069" spans="1:9" ht="9.9499999999999993" customHeight="1" x14ac:dyDescent="0.2">
      <c r="A2069" s="417"/>
      <c r="B2069" s="418"/>
      <c r="C2069" s="419"/>
      <c r="D2069" s="567" t="s">
        <v>1883</v>
      </c>
      <c r="E2069" s="421"/>
      <c r="F2069" s="422">
        <v>18.189599999999999</v>
      </c>
      <c r="G2069" s="421"/>
      <c r="H2069" s="839"/>
      <c r="I2069" s="497"/>
    </row>
    <row r="2070" spans="1:9" ht="9.9499999999999993" customHeight="1" x14ac:dyDescent="0.2">
      <c r="A2070" s="417"/>
      <c r="B2070" s="418"/>
      <c r="C2070" s="419"/>
      <c r="D2070" s="567" t="s">
        <v>1884</v>
      </c>
      <c r="E2070" s="421"/>
      <c r="F2070" s="422">
        <v>13.068</v>
      </c>
      <c r="G2070" s="421"/>
      <c r="H2070" s="839"/>
      <c r="I2070" s="497"/>
    </row>
    <row r="2071" spans="1:9" ht="9.9499999999999993" customHeight="1" x14ac:dyDescent="0.2">
      <c r="A2071" s="417"/>
      <c r="B2071" s="418"/>
      <c r="C2071" s="419"/>
      <c r="D2071" s="567" t="s">
        <v>1885</v>
      </c>
      <c r="E2071" s="421"/>
      <c r="F2071" s="422">
        <v>13.196999999999999</v>
      </c>
      <c r="G2071" s="421"/>
      <c r="H2071" s="839"/>
      <c r="I2071" s="497"/>
    </row>
    <row r="2072" spans="1:9" ht="9.9499999999999993" customHeight="1" x14ac:dyDescent="0.2">
      <c r="A2072" s="417"/>
      <c r="B2072" s="418"/>
      <c r="C2072" s="419"/>
      <c r="D2072" s="567" t="s">
        <v>1886</v>
      </c>
      <c r="E2072" s="421"/>
      <c r="F2072" s="422">
        <v>42.407400000000003</v>
      </c>
      <c r="G2072" s="421"/>
      <c r="H2072" s="839"/>
      <c r="I2072" s="497"/>
    </row>
    <row r="2073" spans="1:9" ht="9.9499999999999993" customHeight="1" x14ac:dyDescent="0.2">
      <c r="A2073" s="417"/>
      <c r="B2073" s="418"/>
      <c r="C2073" s="419"/>
      <c r="D2073" s="567" t="s">
        <v>1887</v>
      </c>
      <c r="E2073" s="421"/>
      <c r="F2073" s="422">
        <v>21.978400000000001</v>
      </c>
      <c r="G2073" s="421"/>
      <c r="H2073" s="839"/>
      <c r="I2073" s="497"/>
    </row>
    <row r="2074" spans="1:9" ht="9.9499999999999993" customHeight="1" x14ac:dyDescent="0.2">
      <c r="A2074" s="417"/>
      <c r="B2074" s="418"/>
      <c r="C2074" s="419"/>
      <c r="D2074" s="567" t="s">
        <v>1888</v>
      </c>
      <c r="E2074" s="421"/>
      <c r="F2074" s="422">
        <v>62.820900000000002</v>
      </c>
      <c r="G2074" s="421"/>
      <c r="H2074" s="839"/>
      <c r="I2074" s="497"/>
    </row>
    <row r="2075" spans="1:9" ht="9.9499999999999993" customHeight="1" x14ac:dyDescent="0.2">
      <c r="A2075" s="417"/>
      <c r="B2075" s="418"/>
      <c r="C2075" s="419"/>
      <c r="D2075" s="567" t="s">
        <v>1889</v>
      </c>
      <c r="E2075" s="421"/>
      <c r="F2075" s="422">
        <v>57.5989</v>
      </c>
      <c r="G2075" s="421"/>
      <c r="H2075" s="839"/>
      <c r="I2075" s="497"/>
    </row>
    <row r="2076" spans="1:9" ht="9.9499999999999993" customHeight="1" x14ac:dyDescent="0.2">
      <c r="A2076" s="417"/>
      <c r="B2076" s="418"/>
      <c r="C2076" s="419"/>
      <c r="D2076" s="567" t="s">
        <v>1890</v>
      </c>
      <c r="E2076" s="421"/>
      <c r="F2076" s="422">
        <v>64.23</v>
      </c>
      <c r="G2076" s="421"/>
      <c r="H2076" s="839"/>
      <c r="I2076" s="497"/>
    </row>
    <row r="2077" spans="1:9" ht="9.9499999999999993" customHeight="1" x14ac:dyDescent="0.2">
      <c r="A2077" s="417"/>
      <c r="B2077" s="418"/>
      <c r="C2077" s="419"/>
      <c r="D2077" s="567" t="s">
        <v>1892</v>
      </c>
      <c r="E2077" s="421"/>
      <c r="F2077" s="422">
        <v>17.331</v>
      </c>
      <c r="G2077" s="421"/>
      <c r="H2077" s="839"/>
      <c r="I2077" s="497"/>
    </row>
    <row r="2078" spans="1:9" ht="9.9499999999999993" customHeight="1" x14ac:dyDescent="0.2">
      <c r="A2078" s="417"/>
      <c r="B2078" s="418"/>
      <c r="C2078" s="419"/>
      <c r="D2078" s="567" t="s">
        <v>1893</v>
      </c>
      <c r="E2078" s="421"/>
      <c r="F2078" s="422">
        <v>10.95</v>
      </c>
      <c r="G2078" s="421"/>
      <c r="H2078" s="839"/>
      <c r="I2078" s="497"/>
    </row>
    <row r="2079" spans="1:9" ht="9.9499999999999993" customHeight="1" x14ac:dyDescent="0.2">
      <c r="A2079" s="417"/>
      <c r="B2079" s="418"/>
      <c r="C2079" s="419"/>
      <c r="D2079" s="567" t="s">
        <v>1894</v>
      </c>
      <c r="E2079" s="421"/>
      <c r="F2079" s="422">
        <v>15.06</v>
      </c>
      <c r="G2079" s="421"/>
      <c r="H2079" s="839"/>
      <c r="I2079" s="497"/>
    </row>
    <row r="2080" spans="1:9" ht="9.9499999999999993" customHeight="1" x14ac:dyDescent="0.2">
      <c r="A2080" s="417"/>
      <c r="B2080" s="418"/>
      <c r="C2080" s="419"/>
      <c r="D2080" s="567" t="s">
        <v>1895</v>
      </c>
      <c r="E2080" s="421"/>
      <c r="F2080" s="422">
        <v>17.222000000000001</v>
      </c>
      <c r="G2080" s="421"/>
      <c r="H2080" s="839"/>
      <c r="I2080" s="497"/>
    </row>
    <row r="2081" spans="1:9" ht="9.9499999999999993" customHeight="1" x14ac:dyDescent="0.2">
      <c r="A2081" s="417"/>
      <c r="B2081" s="418"/>
      <c r="C2081" s="419"/>
      <c r="D2081" s="567" t="s">
        <v>1896</v>
      </c>
      <c r="E2081" s="421"/>
      <c r="F2081" s="422">
        <v>10.9</v>
      </c>
      <c r="G2081" s="421"/>
      <c r="H2081" s="839"/>
      <c r="I2081" s="497"/>
    </row>
    <row r="2082" spans="1:9" ht="9.9499999999999993" customHeight="1" x14ac:dyDescent="0.2">
      <c r="A2082" s="417"/>
      <c r="B2082" s="418"/>
      <c r="C2082" s="419"/>
      <c r="D2082" s="567" t="s">
        <v>1897</v>
      </c>
      <c r="E2082" s="421"/>
      <c r="F2082" s="422">
        <v>8.3279999999999994</v>
      </c>
      <c r="G2082" s="421"/>
      <c r="H2082" s="839"/>
      <c r="I2082" s="497"/>
    </row>
    <row r="2083" spans="1:9" ht="9.9499999999999993" customHeight="1" x14ac:dyDescent="0.2">
      <c r="A2083" s="417"/>
      <c r="B2083" s="418"/>
      <c r="C2083" s="419"/>
      <c r="D2083" s="567" t="s">
        <v>1898</v>
      </c>
      <c r="E2083" s="421"/>
      <c r="F2083" s="422">
        <v>17.3855</v>
      </c>
      <c r="G2083" s="421"/>
      <c r="H2083" s="839"/>
      <c r="I2083" s="497"/>
    </row>
    <row r="2084" spans="1:9" ht="9.9499999999999993" customHeight="1" x14ac:dyDescent="0.2">
      <c r="A2084" s="417"/>
      <c r="B2084" s="418"/>
      <c r="C2084" s="419"/>
      <c r="D2084" s="567" t="s">
        <v>1899</v>
      </c>
      <c r="E2084" s="421"/>
      <c r="F2084" s="422">
        <v>11.074999999999999</v>
      </c>
      <c r="G2084" s="421"/>
      <c r="H2084" s="839"/>
      <c r="I2084" s="497"/>
    </row>
    <row r="2085" spans="1:9" ht="9.9499999999999993" customHeight="1" x14ac:dyDescent="0.2">
      <c r="A2085" s="417"/>
      <c r="B2085" s="418"/>
      <c r="C2085" s="419"/>
      <c r="D2085" s="567" t="s">
        <v>1900</v>
      </c>
      <c r="E2085" s="421"/>
      <c r="F2085" s="422">
        <v>14.446</v>
      </c>
      <c r="G2085" s="421"/>
      <c r="H2085" s="839"/>
      <c r="I2085" s="497"/>
    </row>
    <row r="2086" spans="1:9" ht="9.9499999999999993" customHeight="1" x14ac:dyDescent="0.2">
      <c r="A2086" s="417"/>
      <c r="B2086" s="418"/>
      <c r="C2086" s="419"/>
      <c r="D2086" s="567" t="s">
        <v>1901</v>
      </c>
      <c r="E2086" s="421"/>
      <c r="F2086" s="422">
        <v>29.925599999999999</v>
      </c>
      <c r="G2086" s="421"/>
      <c r="H2086" s="839"/>
      <c r="I2086" s="497"/>
    </row>
    <row r="2087" spans="1:9" ht="24.95" customHeight="1" x14ac:dyDescent="0.2">
      <c r="A2087" s="278">
        <v>130</v>
      </c>
      <c r="B2087" s="841"/>
      <c r="C2087" s="842" t="s">
        <v>2522</v>
      </c>
      <c r="D2087" s="843" t="s">
        <v>2523</v>
      </c>
      <c r="E2087" s="844" t="s">
        <v>106</v>
      </c>
      <c r="F2087" s="845">
        <v>2612.3235899999995</v>
      </c>
      <c r="G2087" s="160"/>
      <c r="H2087" s="846">
        <f>ROUND(F2087*G2087,2)</f>
        <v>0</v>
      </c>
      <c r="I2087" s="847" t="s">
        <v>357</v>
      </c>
    </row>
    <row r="2088" spans="1:9" x14ac:dyDescent="0.2">
      <c r="A2088" s="417"/>
      <c r="B2088" s="418"/>
      <c r="C2088" s="419"/>
      <c r="D2088" s="567" t="s">
        <v>2524</v>
      </c>
      <c r="E2088" s="421"/>
      <c r="F2088" s="422"/>
      <c r="G2088" s="421"/>
      <c r="H2088" s="839"/>
      <c r="I2088" s="497"/>
    </row>
    <row r="2089" spans="1:9" x14ac:dyDescent="0.2">
      <c r="A2089" s="417"/>
      <c r="B2089" s="418"/>
      <c r="C2089" s="419"/>
      <c r="D2089" s="567" t="s">
        <v>2525</v>
      </c>
      <c r="E2089" s="421"/>
      <c r="F2089" s="422">
        <v>107.17</v>
      </c>
      <c r="G2089" s="421"/>
      <c r="H2089" s="839"/>
      <c r="I2089" s="497"/>
    </row>
    <row r="2090" spans="1:9" x14ac:dyDescent="0.2">
      <c r="A2090" s="417"/>
      <c r="B2090" s="418"/>
      <c r="C2090" s="419"/>
      <c r="D2090" s="567" t="s">
        <v>2526</v>
      </c>
      <c r="E2090" s="421"/>
      <c r="F2090" s="422">
        <v>1619.58</v>
      </c>
      <c r="G2090" s="421"/>
      <c r="H2090" s="839"/>
      <c r="I2090" s="497"/>
    </row>
    <row r="2091" spans="1:9" x14ac:dyDescent="0.2">
      <c r="A2091" s="417"/>
      <c r="B2091" s="418"/>
      <c r="C2091" s="419"/>
      <c r="D2091" s="567" t="s">
        <v>650</v>
      </c>
      <c r="E2091" s="421"/>
      <c r="F2091" s="422"/>
      <c r="G2091" s="421"/>
      <c r="H2091" s="839"/>
      <c r="I2091" s="497"/>
    </row>
    <row r="2092" spans="1:9" x14ac:dyDescent="0.2">
      <c r="A2092" s="417"/>
      <c r="B2092" s="418"/>
      <c r="C2092" s="419"/>
      <c r="D2092" s="567" t="s">
        <v>1572</v>
      </c>
      <c r="E2092" s="421"/>
      <c r="F2092" s="422"/>
      <c r="G2092" s="421"/>
      <c r="H2092" s="839"/>
      <c r="I2092" s="497"/>
    </row>
    <row r="2093" spans="1:9" x14ac:dyDescent="0.2">
      <c r="A2093" s="417"/>
      <c r="B2093" s="418"/>
      <c r="C2093" s="419"/>
      <c r="D2093" s="567" t="s">
        <v>1618</v>
      </c>
      <c r="E2093" s="421"/>
      <c r="F2093" s="422">
        <v>42.790500000000002</v>
      </c>
      <c r="G2093" s="421"/>
      <c r="H2093" s="839"/>
      <c r="I2093" s="497"/>
    </row>
    <row r="2094" spans="1:9" x14ac:dyDescent="0.2">
      <c r="A2094" s="417"/>
      <c r="B2094" s="418"/>
      <c r="C2094" s="419"/>
      <c r="D2094" s="567" t="s">
        <v>1619</v>
      </c>
      <c r="E2094" s="421"/>
      <c r="F2094" s="422">
        <v>17.0595</v>
      </c>
      <c r="G2094" s="421"/>
      <c r="H2094" s="839"/>
      <c r="I2094" s="497"/>
    </row>
    <row r="2095" spans="1:9" x14ac:dyDescent="0.2">
      <c r="A2095" s="417"/>
      <c r="B2095" s="418"/>
      <c r="C2095" s="419"/>
      <c r="D2095" s="567" t="s">
        <v>1620</v>
      </c>
      <c r="E2095" s="421"/>
      <c r="F2095" s="422">
        <v>28.222560000000001</v>
      </c>
      <c r="G2095" s="421"/>
      <c r="H2095" s="839"/>
      <c r="I2095" s="497"/>
    </row>
    <row r="2096" spans="1:9" x14ac:dyDescent="0.2">
      <c r="A2096" s="417"/>
      <c r="B2096" s="418"/>
      <c r="C2096" s="419"/>
      <c r="D2096" s="567" t="s">
        <v>1598</v>
      </c>
      <c r="E2096" s="421"/>
      <c r="F2096" s="422"/>
      <c r="G2096" s="421"/>
      <c r="H2096" s="839"/>
      <c r="I2096" s="497"/>
    </row>
    <row r="2097" spans="1:9" x14ac:dyDescent="0.2">
      <c r="A2097" s="417"/>
      <c r="B2097" s="418"/>
      <c r="C2097" s="419"/>
      <c r="D2097" s="567" t="s">
        <v>1621</v>
      </c>
      <c r="E2097" s="421"/>
      <c r="F2097" s="422">
        <v>36.788200000000003</v>
      </c>
      <c r="G2097" s="421"/>
      <c r="H2097" s="839"/>
      <c r="I2097" s="497"/>
    </row>
    <row r="2098" spans="1:9" x14ac:dyDescent="0.2">
      <c r="A2098" s="417"/>
      <c r="B2098" s="418"/>
      <c r="C2098" s="419"/>
      <c r="D2098" s="567" t="s">
        <v>1574</v>
      </c>
      <c r="E2098" s="421"/>
      <c r="F2098" s="422"/>
      <c r="G2098" s="421"/>
      <c r="H2098" s="839"/>
      <c r="I2098" s="497"/>
    </row>
    <row r="2099" spans="1:9" x14ac:dyDescent="0.2">
      <c r="A2099" s="417"/>
      <c r="B2099" s="418"/>
      <c r="C2099" s="419"/>
      <c r="D2099" s="567" t="s">
        <v>1622</v>
      </c>
      <c r="E2099" s="421"/>
      <c r="F2099" s="422">
        <v>33.293280000000003</v>
      </c>
      <c r="G2099" s="421"/>
      <c r="H2099" s="839"/>
      <c r="I2099" s="497"/>
    </row>
    <row r="2100" spans="1:9" x14ac:dyDescent="0.2">
      <c r="A2100" s="417"/>
      <c r="B2100" s="418"/>
      <c r="C2100" s="419"/>
      <c r="D2100" s="567" t="s">
        <v>1623</v>
      </c>
      <c r="E2100" s="421"/>
      <c r="F2100" s="422">
        <v>30.92388</v>
      </c>
      <c r="G2100" s="421"/>
      <c r="H2100" s="839"/>
      <c r="I2100" s="497"/>
    </row>
    <row r="2101" spans="1:9" x14ac:dyDescent="0.2">
      <c r="A2101" s="417"/>
      <c r="B2101" s="418"/>
      <c r="C2101" s="419"/>
      <c r="D2101" s="567" t="s">
        <v>1624</v>
      </c>
      <c r="E2101" s="421"/>
      <c r="F2101" s="422">
        <v>59.482619999999997</v>
      </c>
      <c r="G2101" s="421"/>
      <c r="H2101" s="839"/>
      <c r="I2101" s="497"/>
    </row>
    <row r="2102" spans="1:9" x14ac:dyDescent="0.2">
      <c r="A2102" s="417"/>
      <c r="B2102" s="418"/>
      <c r="C2102" s="419"/>
      <c r="D2102" s="567" t="s">
        <v>1625</v>
      </c>
      <c r="E2102" s="421"/>
      <c r="F2102" s="422">
        <v>-4.3499999999999996</v>
      </c>
      <c r="G2102" s="421"/>
      <c r="H2102" s="839"/>
      <c r="I2102" s="497"/>
    </row>
    <row r="2103" spans="1:9" x14ac:dyDescent="0.2">
      <c r="A2103" s="417"/>
      <c r="B2103" s="418"/>
      <c r="C2103" s="419"/>
      <c r="D2103" s="567" t="s">
        <v>1626</v>
      </c>
      <c r="E2103" s="421"/>
      <c r="F2103" s="422">
        <v>46.918900000000001</v>
      </c>
      <c r="G2103" s="421"/>
      <c r="H2103" s="839"/>
      <c r="I2103" s="497"/>
    </row>
    <row r="2104" spans="1:9" x14ac:dyDescent="0.2">
      <c r="A2104" s="417"/>
      <c r="B2104" s="418"/>
      <c r="C2104" s="419"/>
      <c r="D2104" s="567" t="s">
        <v>1627</v>
      </c>
      <c r="E2104" s="421"/>
      <c r="F2104" s="422">
        <v>25.40916</v>
      </c>
      <c r="G2104" s="421"/>
      <c r="H2104" s="839"/>
      <c r="I2104" s="497"/>
    </row>
    <row r="2105" spans="1:9" x14ac:dyDescent="0.2">
      <c r="A2105" s="417"/>
      <c r="B2105" s="418"/>
      <c r="C2105" s="419"/>
      <c r="D2105" s="567" t="s">
        <v>1628</v>
      </c>
      <c r="E2105" s="421"/>
      <c r="F2105" s="422">
        <v>34.184220000000003</v>
      </c>
      <c r="G2105" s="421"/>
      <c r="H2105" s="839"/>
      <c r="I2105" s="497"/>
    </row>
    <row r="2106" spans="1:9" x14ac:dyDescent="0.2">
      <c r="A2106" s="417"/>
      <c r="B2106" s="418"/>
      <c r="C2106" s="419"/>
      <c r="D2106" s="567" t="s">
        <v>1579</v>
      </c>
      <c r="E2106" s="421"/>
      <c r="F2106" s="422"/>
      <c r="G2106" s="421"/>
      <c r="H2106" s="839"/>
      <c r="I2106" s="497"/>
    </row>
    <row r="2107" spans="1:9" x14ac:dyDescent="0.2">
      <c r="A2107" s="417"/>
      <c r="B2107" s="418"/>
      <c r="C2107" s="419"/>
      <c r="D2107" s="567" t="s">
        <v>1629</v>
      </c>
      <c r="E2107" s="421"/>
      <c r="F2107" s="422">
        <v>14.612399999999999</v>
      </c>
      <c r="G2107" s="421"/>
      <c r="H2107" s="839"/>
      <c r="I2107" s="497"/>
    </row>
    <row r="2108" spans="1:9" x14ac:dyDescent="0.2">
      <c r="A2108" s="417"/>
      <c r="B2108" s="418"/>
      <c r="C2108" s="419"/>
      <c r="D2108" s="567" t="s">
        <v>1630</v>
      </c>
      <c r="E2108" s="421"/>
      <c r="F2108" s="422">
        <v>38.254300000000001</v>
      </c>
      <c r="G2108" s="421"/>
      <c r="H2108" s="839"/>
      <c r="I2108" s="497"/>
    </row>
    <row r="2109" spans="1:9" x14ac:dyDescent="0.2">
      <c r="A2109" s="417"/>
      <c r="B2109" s="418"/>
      <c r="C2109" s="419"/>
      <c r="D2109" s="567" t="s">
        <v>1631</v>
      </c>
      <c r="E2109" s="421"/>
      <c r="F2109" s="422">
        <v>-5.9219999999999997</v>
      </c>
      <c r="G2109" s="421"/>
      <c r="H2109" s="839"/>
      <c r="I2109" s="497"/>
    </row>
    <row r="2110" spans="1:9" x14ac:dyDescent="0.2">
      <c r="A2110" s="417"/>
      <c r="B2110" s="418"/>
      <c r="C2110" s="419"/>
      <c r="D2110" s="567" t="s">
        <v>1632</v>
      </c>
      <c r="E2110" s="421"/>
      <c r="F2110" s="422">
        <v>19.8521</v>
      </c>
      <c r="G2110" s="421"/>
      <c r="H2110" s="839"/>
      <c r="I2110" s="497"/>
    </row>
    <row r="2111" spans="1:9" x14ac:dyDescent="0.2">
      <c r="A2111" s="417"/>
      <c r="B2111" s="418"/>
      <c r="C2111" s="419"/>
      <c r="D2111" s="567" t="s">
        <v>2527</v>
      </c>
      <c r="E2111" s="421"/>
      <c r="F2111" s="422">
        <v>22.469200000000001</v>
      </c>
      <c r="G2111" s="421"/>
      <c r="H2111" s="839"/>
      <c r="I2111" s="497"/>
    </row>
    <row r="2112" spans="1:9" x14ac:dyDescent="0.2">
      <c r="A2112" s="417"/>
      <c r="B2112" s="418"/>
      <c r="C2112" s="419"/>
      <c r="D2112" s="567" t="s">
        <v>1980</v>
      </c>
      <c r="E2112" s="421"/>
      <c r="F2112" s="422">
        <v>28.68</v>
      </c>
      <c r="G2112" s="421"/>
      <c r="H2112" s="839"/>
      <c r="I2112" s="497"/>
    </row>
    <row r="2113" spans="1:9" x14ac:dyDescent="0.2">
      <c r="A2113" s="417"/>
      <c r="B2113" s="418"/>
      <c r="C2113" s="419"/>
      <c r="D2113" s="567" t="s">
        <v>1634</v>
      </c>
      <c r="E2113" s="421"/>
      <c r="F2113" s="422">
        <v>41.694940000000003</v>
      </c>
      <c r="G2113" s="421"/>
      <c r="H2113" s="839"/>
      <c r="I2113" s="497"/>
    </row>
    <row r="2114" spans="1:9" x14ac:dyDescent="0.2">
      <c r="A2114" s="417"/>
      <c r="B2114" s="418"/>
      <c r="C2114" s="419"/>
      <c r="D2114" s="567" t="s">
        <v>1635</v>
      </c>
      <c r="E2114" s="421"/>
      <c r="F2114" s="422">
        <v>25.765180000000001</v>
      </c>
      <c r="G2114" s="421"/>
      <c r="H2114" s="839"/>
      <c r="I2114" s="497"/>
    </row>
    <row r="2115" spans="1:9" x14ac:dyDescent="0.2">
      <c r="A2115" s="417"/>
      <c r="B2115" s="418"/>
      <c r="C2115" s="419"/>
      <c r="D2115" s="567" t="s">
        <v>1636</v>
      </c>
      <c r="E2115" s="421"/>
      <c r="F2115" s="422">
        <v>30.3</v>
      </c>
      <c r="G2115" s="421"/>
      <c r="H2115" s="839"/>
      <c r="I2115" s="497"/>
    </row>
    <row r="2116" spans="1:9" x14ac:dyDescent="0.2">
      <c r="A2116" s="417"/>
      <c r="B2116" s="418"/>
      <c r="C2116" s="419"/>
      <c r="D2116" s="567" t="s">
        <v>1637</v>
      </c>
      <c r="E2116" s="421"/>
      <c r="F2116" s="422">
        <v>23.1</v>
      </c>
      <c r="G2116" s="421"/>
      <c r="H2116" s="839"/>
      <c r="I2116" s="497"/>
    </row>
    <row r="2117" spans="1:9" x14ac:dyDescent="0.2">
      <c r="A2117" s="417"/>
      <c r="B2117" s="418"/>
      <c r="C2117" s="419"/>
      <c r="D2117" s="567" t="s">
        <v>1638</v>
      </c>
      <c r="E2117" s="421"/>
      <c r="F2117" s="422">
        <v>54.79645</v>
      </c>
      <c r="G2117" s="421"/>
      <c r="H2117" s="839"/>
      <c r="I2117" s="497"/>
    </row>
    <row r="2118" spans="1:9" x14ac:dyDescent="0.2">
      <c r="A2118" s="417"/>
      <c r="B2118" s="418"/>
      <c r="C2118" s="419"/>
      <c r="D2118" s="567" t="s">
        <v>359</v>
      </c>
      <c r="E2118" s="421"/>
      <c r="F2118" s="422"/>
      <c r="G2118" s="421"/>
      <c r="H2118" s="839"/>
      <c r="I2118" s="497"/>
    </row>
    <row r="2119" spans="1:9" x14ac:dyDescent="0.2">
      <c r="A2119" s="417"/>
      <c r="B2119" s="418"/>
      <c r="C2119" s="419"/>
      <c r="D2119" s="567" t="s">
        <v>1639</v>
      </c>
      <c r="E2119" s="421"/>
      <c r="F2119" s="422">
        <v>24.0975</v>
      </c>
      <c r="G2119" s="421"/>
      <c r="H2119" s="839"/>
      <c r="I2119" s="497"/>
    </row>
    <row r="2120" spans="1:9" x14ac:dyDescent="0.2">
      <c r="A2120" s="417"/>
      <c r="B2120" s="418"/>
      <c r="C2120" s="419"/>
      <c r="D2120" s="567" t="s">
        <v>1640</v>
      </c>
      <c r="E2120" s="421"/>
      <c r="F2120" s="422">
        <v>22.12</v>
      </c>
      <c r="G2120" s="421"/>
      <c r="H2120" s="839"/>
      <c r="I2120" s="497"/>
    </row>
    <row r="2121" spans="1:9" x14ac:dyDescent="0.2">
      <c r="A2121" s="417"/>
      <c r="B2121" s="418"/>
      <c r="C2121" s="419"/>
      <c r="D2121" s="567" t="s">
        <v>1641</v>
      </c>
      <c r="E2121" s="421"/>
      <c r="F2121" s="422">
        <v>25.280999999999999</v>
      </c>
      <c r="G2121" s="421"/>
      <c r="H2121" s="839"/>
      <c r="I2121" s="497"/>
    </row>
    <row r="2122" spans="1:9" x14ac:dyDescent="0.2">
      <c r="A2122" s="417"/>
      <c r="B2122" s="418"/>
      <c r="C2122" s="419"/>
      <c r="D2122" s="567" t="s">
        <v>1642</v>
      </c>
      <c r="E2122" s="421"/>
      <c r="F2122" s="422">
        <v>25.360499999999998</v>
      </c>
      <c r="G2122" s="421"/>
      <c r="H2122" s="839"/>
      <c r="I2122" s="497"/>
    </row>
    <row r="2123" spans="1:9" x14ac:dyDescent="0.2">
      <c r="A2123" s="417"/>
      <c r="B2123" s="418"/>
      <c r="C2123" s="419"/>
      <c r="D2123" s="567" t="s">
        <v>1643</v>
      </c>
      <c r="E2123" s="421"/>
      <c r="F2123" s="422">
        <v>23.426300000000001</v>
      </c>
      <c r="G2123" s="421"/>
      <c r="H2123" s="839"/>
      <c r="I2123" s="497"/>
    </row>
    <row r="2124" spans="1:9" x14ac:dyDescent="0.2">
      <c r="A2124" s="417"/>
      <c r="B2124" s="418"/>
      <c r="C2124" s="419"/>
      <c r="D2124" s="567" t="s">
        <v>1644</v>
      </c>
      <c r="E2124" s="421"/>
      <c r="F2124" s="422">
        <v>39.908999999999999</v>
      </c>
      <c r="G2124" s="421"/>
      <c r="H2124" s="839"/>
      <c r="I2124" s="497"/>
    </row>
    <row r="2125" spans="1:9" x14ac:dyDescent="0.2">
      <c r="A2125" s="417"/>
      <c r="B2125" s="418"/>
      <c r="C2125" s="419"/>
      <c r="D2125" s="567" t="s">
        <v>1645</v>
      </c>
      <c r="E2125" s="421"/>
      <c r="F2125" s="422">
        <v>21.930399999999999</v>
      </c>
      <c r="G2125" s="421"/>
      <c r="H2125" s="839"/>
      <c r="I2125" s="497"/>
    </row>
    <row r="2126" spans="1:9" x14ac:dyDescent="0.2">
      <c r="A2126" s="417"/>
      <c r="B2126" s="418"/>
      <c r="C2126" s="419"/>
      <c r="D2126" s="567" t="s">
        <v>1646</v>
      </c>
      <c r="E2126" s="421"/>
      <c r="F2126" s="422">
        <v>37.163499999999999</v>
      </c>
      <c r="G2126" s="421"/>
      <c r="H2126" s="839"/>
      <c r="I2126" s="497"/>
    </row>
    <row r="2127" spans="1:9" x14ac:dyDescent="0.2">
      <c r="A2127" s="417"/>
      <c r="B2127" s="418"/>
      <c r="C2127" s="419"/>
      <c r="D2127" s="567" t="s">
        <v>1647</v>
      </c>
      <c r="E2127" s="421"/>
      <c r="F2127" s="422">
        <v>21.96</v>
      </c>
      <c r="G2127" s="421"/>
      <c r="H2127" s="839"/>
      <c r="I2127" s="497"/>
    </row>
    <row r="2128" spans="1:9" s="46" customFormat="1" ht="24.95" customHeight="1" x14ac:dyDescent="0.25">
      <c r="A2128" s="824"/>
      <c r="B2128" s="825" t="s">
        <v>89</v>
      </c>
      <c r="C2128" s="826" t="s">
        <v>1558</v>
      </c>
      <c r="D2128" s="826" t="s">
        <v>1559</v>
      </c>
      <c r="E2128" s="827"/>
      <c r="F2128" s="828"/>
      <c r="G2128" s="828"/>
      <c r="H2128" s="829">
        <f>SUM(H2129:H2201)</f>
        <v>0</v>
      </c>
      <c r="I2128" s="830"/>
    </row>
    <row r="2129" spans="1:9" ht="24.95" customHeight="1" x14ac:dyDescent="0.2">
      <c r="A2129" s="278">
        <v>131</v>
      </c>
      <c r="B2129" s="841"/>
      <c r="C2129" s="842" t="s">
        <v>2528</v>
      </c>
      <c r="D2129" s="843" t="s">
        <v>2529</v>
      </c>
      <c r="E2129" s="844" t="s">
        <v>92</v>
      </c>
      <c r="F2129" s="845">
        <v>21</v>
      </c>
      <c r="G2129" s="160"/>
      <c r="H2129" s="846">
        <f>ROUND(F2129*G2129,2)</f>
        <v>0</v>
      </c>
      <c r="I2129" s="847" t="s">
        <v>119</v>
      </c>
    </row>
    <row r="2130" spans="1:9" x14ac:dyDescent="0.2">
      <c r="A2130" s="417"/>
      <c r="B2130" s="418"/>
      <c r="C2130" s="419"/>
      <c r="D2130" s="567" t="s">
        <v>2530</v>
      </c>
      <c r="E2130" s="421"/>
      <c r="F2130" s="422"/>
      <c r="G2130" s="421"/>
      <c r="H2130" s="839"/>
      <c r="I2130" s="497"/>
    </row>
    <row r="2131" spans="1:9" x14ac:dyDescent="0.2">
      <c r="A2131" s="417"/>
      <c r="B2131" s="418"/>
      <c r="C2131" s="419"/>
      <c r="D2131" s="567" t="s">
        <v>2531</v>
      </c>
      <c r="E2131" s="421"/>
      <c r="F2131" s="422"/>
      <c r="G2131" s="421"/>
      <c r="H2131" s="839"/>
      <c r="I2131" s="497"/>
    </row>
    <row r="2132" spans="1:9" x14ac:dyDescent="0.2">
      <c r="A2132" s="417"/>
      <c r="B2132" s="418"/>
      <c r="C2132" s="419"/>
      <c r="D2132" s="567" t="s">
        <v>2532</v>
      </c>
      <c r="E2132" s="421"/>
      <c r="F2132" s="422"/>
      <c r="G2132" s="421"/>
      <c r="H2132" s="839"/>
      <c r="I2132" s="497"/>
    </row>
    <row r="2133" spans="1:9" x14ac:dyDescent="0.2">
      <c r="A2133" s="417"/>
      <c r="B2133" s="418"/>
      <c r="C2133" s="419"/>
      <c r="D2133" s="567" t="s">
        <v>2533</v>
      </c>
      <c r="E2133" s="421"/>
      <c r="F2133" s="422"/>
      <c r="G2133" s="421"/>
      <c r="H2133" s="839"/>
      <c r="I2133" s="497"/>
    </row>
    <row r="2134" spans="1:9" x14ac:dyDescent="0.2">
      <c r="A2134" s="417"/>
      <c r="B2134" s="418"/>
      <c r="C2134" s="419"/>
      <c r="D2134" s="567" t="s">
        <v>2534</v>
      </c>
      <c r="E2134" s="421"/>
      <c r="F2134" s="422"/>
      <c r="G2134" s="421"/>
      <c r="H2134" s="839"/>
      <c r="I2134" s="497"/>
    </row>
    <row r="2135" spans="1:9" x14ac:dyDescent="0.2">
      <c r="A2135" s="417"/>
      <c r="B2135" s="418"/>
      <c r="C2135" s="419"/>
      <c r="D2135" s="567" t="s">
        <v>2535</v>
      </c>
      <c r="E2135" s="421"/>
      <c r="F2135" s="422"/>
      <c r="G2135" s="421"/>
      <c r="H2135" s="839"/>
      <c r="I2135" s="497"/>
    </row>
    <row r="2136" spans="1:9" x14ac:dyDescent="0.2">
      <c r="A2136" s="417"/>
      <c r="B2136" s="418"/>
      <c r="C2136" s="419"/>
      <c r="D2136" s="567" t="s">
        <v>2536</v>
      </c>
      <c r="E2136" s="421"/>
      <c r="F2136" s="422"/>
      <c r="G2136" s="421"/>
      <c r="H2136" s="839"/>
      <c r="I2136" s="497"/>
    </row>
    <row r="2137" spans="1:9" x14ac:dyDescent="0.2">
      <c r="A2137" s="417"/>
      <c r="B2137" s="418"/>
      <c r="C2137" s="419"/>
      <c r="D2137" s="567" t="s">
        <v>2537</v>
      </c>
      <c r="E2137" s="421"/>
      <c r="F2137" s="422"/>
      <c r="G2137" s="421"/>
      <c r="H2137" s="839"/>
      <c r="I2137" s="497"/>
    </row>
    <row r="2138" spans="1:9" x14ac:dyDescent="0.2">
      <c r="A2138" s="417"/>
      <c r="B2138" s="418"/>
      <c r="C2138" s="419"/>
      <c r="D2138" s="567" t="s">
        <v>2538</v>
      </c>
      <c r="E2138" s="421"/>
      <c r="F2138" s="422">
        <v>21</v>
      </c>
      <c r="G2138" s="421"/>
      <c r="H2138" s="839"/>
      <c r="I2138" s="497"/>
    </row>
    <row r="2139" spans="1:9" ht="24.95" customHeight="1" x14ac:dyDescent="0.2">
      <c r="A2139" s="278">
        <v>132</v>
      </c>
      <c r="B2139" s="841"/>
      <c r="C2139" s="842" t="s">
        <v>2539</v>
      </c>
      <c r="D2139" s="843" t="s">
        <v>2540</v>
      </c>
      <c r="E2139" s="844" t="s">
        <v>92</v>
      </c>
      <c r="F2139" s="845">
        <v>23</v>
      </c>
      <c r="G2139" s="160"/>
      <c r="H2139" s="846">
        <f>ROUND(F2139*G2139,2)</f>
        <v>0</v>
      </c>
      <c r="I2139" s="847" t="s">
        <v>119</v>
      </c>
    </row>
    <row r="2140" spans="1:9" x14ac:dyDescent="0.2">
      <c r="A2140" s="417"/>
      <c r="B2140" s="418"/>
      <c r="C2140" s="419"/>
      <c r="D2140" s="567" t="s">
        <v>2530</v>
      </c>
      <c r="E2140" s="421"/>
      <c r="F2140" s="422"/>
      <c r="G2140" s="421"/>
      <c r="H2140" s="839"/>
      <c r="I2140" s="497"/>
    </row>
    <row r="2141" spans="1:9" x14ac:dyDescent="0.2">
      <c r="A2141" s="417"/>
      <c r="B2141" s="418"/>
      <c r="C2141" s="419"/>
      <c r="D2141" s="567" t="s">
        <v>2531</v>
      </c>
      <c r="E2141" s="421"/>
      <c r="F2141" s="422"/>
      <c r="G2141" s="421"/>
      <c r="H2141" s="839"/>
      <c r="I2141" s="497"/>
    </row>
    <row r="2142" spans="1:9" x14ac:dyDescent="0.2">
      <c r="A2142" s="417"/>
      <c r="B2142" s="418"/>
      <c r="C2142" s="419"/>
      <c r="D2142" s="567" t="s">
        <v>2532</v>
      </c>
      <c r="E2142" s="421"/>
      <c r="F2142" s="422"/>
      <c r="G2142" s="421"/>
      <c r="H2142" s="839"/>
      <c r="I2142" s="497"/>
    </row>
    <row r="2143" spans="1:9" x14ac:dyDescent="0.2">
      <c r="A2143" s="417"/>
      <c r="B2143" s="418"/>
      <c r="C2143" s="419"/>
      <c r="D2143" s="567" t="s">
        <v>2533</v>
      </c>
      <c r="E2143" s="421"/>
      <c r="F2143" s="422"/>
      <c r="G2143" s="421"/>
      <c r="H2143" s="839"/>
      <c r="I2143" s="497"/>
    </row>
    <row r="2144" spans="1:9" x14ac:dyDescent="0.2">
      <c r="A2144" s="417"/>
      <c r="B2144" s="418"/>
      <c r="C2144" s="419"/>
      <c r="D2144" s="567" t="s">
        <v>2534</v>
      </c>
      <c r="E2144" s="421"/>
      <c r="F2144" s="422"/>
      <c r="G2144" s="421"/>
      <c r="H2144" s="839"/>
      <c r="I2144" s="497"/>
    </row>
    <row r="2145" spans="1:9" x14ac:dyDescent="0.2">
      <c r="A2145" s="417"/>
      <c r="B2145" s="418"/>
      <c r="C2145" s="419"/>
      <c r="D2145" s="567" t="s">
        <v>2535</v>
      </c>
      <c r="E2145" s="421"/>
      <c r="F2145" s="422"/>
      <c r="G2145" s="421"/>
      <c r="H2145" s="839"/>
      <c r="I2145" s="497"/>
    </row>
    <row r="2146" spans="1:9" x14ac:dyDescent="0.2">
      <c r="A2146" s="417"/>
      <c r="B2146" s="418"/>
      <c r="C2146" s="419"/>
      <c r="D2146" s="567" t="s">
        <v>2536</v>
      </c>
      <c r="E2146" s="421"/>
      <c r="F2146" s="422"/>
      <c r="G2146" s="421"/>
      <c r="H2146" s="839"/>
      <c r="I2146" s="497"/>
    </row>
    <row r="2147" spans="1:9" x14ac:dyDescent="0.2">
      <c r="A2147" s="417"/>
      <c r="B2147" s="418"/>
      <c r="C2147" s="419"/>
      <c r="D2147" s="567" t="s">
        <v>2537</v>
      </c>
      <c r="E2147" s="421"/>
      <c r="F2147" s="422"/>
      <c r="G2147" s="421"/>
      <c r="H2147" s="839"/>
      <c r="I2147" s="497"/>
    </row>
    <row r="2148" spans="1:9" x14ac:dyDescent="0.2">
      <c r="A2148" s="417"/>
      <c r="B2148" s="418"/>
      <c r="C2148" s="419"/>
      <c r="D2148" s="567" t="s">
        <v>2541</v>
      </c>
      <c r="E2148" s="421"/>
      <c r="F2148" s="422">
        <v>23</v>
      </c>
      <c r="G2148" s="421"/>
      <c r="H2148" s="839"/>
      <c r="I2148" s="497"/>
    </row>
    <row r="2149" spans="1:9" ht="24.95" customHeight="1" x14ac:dyDescent="0.2">
      <c r="A2149" s="278">
        <v>133</v>
      </c>
      <c r="B2149" s="841"/>
      <c r="C2149" s="842" t="s">
        <v>2542</v>
      </c>
      <c r="D2149" s="843" t="s">
        <v>2543</v>
      </c>
      <c r="E2149" s="844" t="s">
        <v>92</v>
      </c>
      <c r="F2149" s="845">
        <v>20</v>
      </c>
      <c r="G2149" s="160"/>
      <c r="H2149" s="846">
        <f>ROUND(F2149*G2149,2)</f>
        <v>0</v>
      </c>
      <c r="I2149" s="847" t="s">
        <v>119</v>
      </c>
    </row>
    <row r="2150" spans="1:9" x14ac:dyDescent="0.2">
      <c r="A2150" s="417"/>
      <c r="B2150" s="418"/>
      <c r="C2150" s="419"/>
      <c r="D2150" s="567" t="s">
        <v>2530</v>
      </c>
      <c r="E2150" s="421"/>
      <c r="F2150" s="422"/>
      <c r="G2150" s="421"/>
      <c r="H2150" s="839"/>
      <c r="I2150" s="497"/>
    </row>
    <row r="2151" spans="1:9" x14ac:dyDescent="0.2">
      <c r="A2151" s="417"/>
      <c r="B2151" s="418"/>
      <c r="C2151" s="419"/>
      <c r="D2151" s="567" t="s">
        <v>2531</v>
      </c>
      <c r="E2151" s="421"/>
      <c r="F2151" s="422"/>
      <c r="G2151" s="421"/>
      <c r="H2151" s="839"/>
      <c r="I2151" s="497"/>
    </row>
    <row r="2152" spans="1:9" x14ac:dyDescent="0.2">
      <c r="A2152" s="417"/>
      <c r="B2152" s="418"/>
      <c r="C2152" s="419"/>
      <c r="D2152" s="567" t="s">
        <v>2532</v>
      </c>
      <c r="E2152" s="421"/>
      <c r="F2152" s="422"/>
      <c r="G2152" s="421"/>
      <c r="H2152" s="839"/>
      <c r="I2152" s="497"/>
    </row>
    <row r="2153" spans="1:9" x14ac:dyDescent="0.2">
      <c r="A2153" s="417"/>
      <c r="B2153" s="418"/>
      <c r="C2153" s="419"/>
      <c r="D2153" s="567" t="s">
        <v>2533</v>
      </c>
      <c r="E2153" s="421"/>
      <c r="F2153" s="422"/>
      <c r="G2153" s="421"/>
      <c r="H2153" s="839"/>
      <c r="I2153" s="497"/>
    </row>
    <row r="2154" spans="1:9" x14ac:dyDescent="0.2">
      <c r="A2154" s="417"/>
      <c r="B2154" s="418"/>
      <c r="C2154" s="419"/>
      <c r="D2154" s="567" t="s">
        <v>2534</v>
      </c>
      <c r="E2154" s="421"/>
      <c r="F2154" s="422"/>
      <c r="G2154" s="421"/>
      <c r="H2154" s="839"/>
      <c r="I2154" s="497"/>
    </row>
    <row r="2155" spans="1:9" x14ac:dyDescent="0.2">
      <c r="A2155" s="417"/>
      <c r="B2155" s="418"/>
      <c r="C2155" s="419"/>
      <c r="D2155" s="567" t="s">
        <v>2535</v>
      </c>
      <c r="E2155" s="421"/>
      <c r="F2155" s="422"/>
      <c r="G2155" s="421"/>
      <c r="H2155" s="839"/>
      <c r="I2155" s="497"/>
    </row>
    <row r="2156" spans="1:9" x14ac:dyDescent="0.2">
      <c r="A2156" s="417"/>
      <c r="B2156" s="418"/>
      <c r="C2156" s="419"/>
      <c r="D2156" s="567" t="s">
        <v>2536</v>
      </c>
      <c r="E2156" s="421"/>
      <c r="F2156" s="422"/>
      <c r="G2156" s="421"/>
      <c r="H2156" s="839"/>
      <c r="I2156" s="497"/>
    </row>
    <row r="2157" spans="1:9" x14ac:dyDescent="0.2">
      <c r="A2157" s="417"/>
      <c r="B2157" s="418"/>
      <c r="C2157" s="419"/>
      <c r="D2157" s="567" t="s">
        <v>2537</v>
      </c>
      <c r="E2157" s="421"/>
      <c r="F2157" s="422"/>
      <c r="G2157" s="421"/>
      <c r="H2157" s="839"/>
      <c r="I2157" s="497"/>
    </row>
    <row r="2158" spans="1:9" x14ac:dyDescent="0.2">
      <c r="A2158" s="417"/>
      <c r="B2158" s="418"/>
      <c r="C2158" s="419"/>
      <c r="D2158" s="567">
        <v>20</v>
      </c>
      <c r="E2158" s="421"/>
      <c r="F2158" s="422">
        <v>20</v>
      </c>
      <c r="G2158" s="421"/>
      <c r="H2158" s="839"/>
      <c r="I2158" s="497"/>
    </row>
    <row r="2159" spans="1:9" ht="24.95" customHeight="1" x14ac:dyDescent="0.2">
      <c r="A2159" s="278">
        <v>134</v>
      </c>
      <c r="B2159" s="841"/>
      <c r="C2159" s="842" t="s">
        <v>2544</v>
      </c>
      <c r="D2159" s="843" t="s">
        <v>2545</v>
      </c>
      <c r="E2159" s="844" t="s">
        <v>92</v>
      </c>
      <c r="F2159" s="845">
        <v>19</v>
      </c>
      <c r="G2159" s="160"/>
      <c r="H2159" s="846">
        <f>ROUND(F2159*G2159,2)</f>
        <v>0</v>
      </c>
      <c r="I2159" s="847" t="s">
        <v>119</v>
      </c>
    </row>
    <row r="2160" spans="1:9" x14ac:dyDescent="0.2">
      <c r="A2160" s="417"/>
      <c r="B2160" s="418"/>
      <c r="C2160" s="419"/>
      <c r="D2160" s="567" t="s">
        <v>2530</v>
      </c>
      <c r="E2160" s="421"/>
      <c r="F2160" s="422"/>
      <c r="G2160" s="421"/>
      <c r="H2160" s="839"/>
      <c r="I2160" s="497"/>
    </row>
    <row r="2161" spans="1:9" x14ac:dyDescent="0.2">
      <c r="A2161" s="417"/>
      <c r="B2161" s="418"/>
      <c r="C2161" s="419"/>
      <c r="D2161" s="567" t="s">
        <v>2531</v>
      </c>
      <c r="E2161" s="421"/>
      <c r="F2161" s="422"/>
      <c r="G2161" s="421"/>
      <c r="H2161" s="839"/>
      <c r="I2161" s="497"/>
    </row>
    <row r="2162" spans="1:9" x14ac:dyDescent="0.2">
      <c r="A2162" s="417"/>
      <c r="B2162" s="418"/>
      <c r="C2162" s="419"/>
      <c r="D2162" s="567" t="s">
        <v>2532</v>
      </c>
      <c r="E2162" s="421"/>
      <c r="F2162" s="422"/>
      <c r="G2162" s="421"/>
      <c r="H2162" s="839"/>
      <c r="I2162" s="497"/>
    </row>
    <row r="2163" spans="1:9" x14ac:dyDescent="0.2">
      <c r="A2163" s="417"/>
      <c r="B2163" s="418"/>
      <c r="C2163" s="419"/>
      <c r="D2163" s="567" t="s">
        <v>2533</v>
      </c>
      <c r="E2163" s="421"/>
      <c r="F2163" s="422"/>
      <c r="G2163" s="421"/>
      <c r="H2163" s="839"/>
      <c r="I2163" s="497"/>
    </row>
    <row r="2164" spans="1:9" x14ac:dyDescent="0.2">
      <c r="A2164" s="417"/>
      <c r="B2164" s="418"/>
      <c r="C2164" s="419"/>
      <c r="D2164" s="567" t="s">
        <v>2534</v>
      </c>
      <c r="E2164" s="421"/>
      <c r="F2164" s="422"/>
      <c r="G2164" s="421"/>
      <c r="H2164" s="839"/>
      <c r="I2164" s="497"/>
    </row>
    <row r="2165" spans="1:9" x14ac:dyDescent="0.2">
      <c r="A2165" s="417"/>
      <c r="B2165" s="418"/>
      <c r="C2165" s="419"/>
      <c r="D2165" s="567" t="s">
        <v>2535</v>
      </c>
      <c r="E2165" s="421"/>
      <c r="F2165" s="422"/>
      <c r="G2165" s="421"/>
      <c r="H2165" s="839"/>
      <c r="I2165" s="497"/>
    </row>
    <row r="2166" spans="1:9" x14ac:dyDescent="0.2">
      <c r="A2166" s="417"/>
      <c r="B2166" s="418"/>
      <c r="C2166" s="419"/>
      <c r="D2166" s="567" t="s">
        <v>2536</v>
      </c>
      <c r="E2166" s="421"/>
      <c r="F2166" s="422"/>
      <c r="G2166" s="421"/>
      <c r="H2166" s="839"/>
      <c r="I2166" s="497"/>
    </row>
    <row r="2167" spans="1:9" x14ac:dyDescent="0.2">
      <c r="A2167" s="417"/>
      <c r="B2167" s="418"/>
      <c r="C2167" s="419"/>
      <c r="D2167" s="567" t="s">
        <v>2537</v>
      </c>
      <c r="E2167" s="421"/>
      <c r="F2167" s="422"/>
      <c r="G2167" s="421"/>
      <c r="H2167" s="839"/>
      <c r="I2167" s="497"/>
    </row>
    <row r="2168" spans="1:9" x14ac:dyDescent="0.2">
      <c r="A2168" s="417"/>
      <c r="B2168" s="418"/>
      <c r="C2168" s="419"/>
      <c r="D2168" s="567" t="s">
        <v>2546</v>
      </c>
      <c r="E2168" s="421"/>
      <c r="F2168" s="422">
        <v>19</v>
      </c>
      <c r="G2168" s="421"/>
      <c r="H2168" s="839"/>
      <c r="I2168" s="497"/>
    </row>
    <row r="2169" spans="1:9" ht="24.95" customHeight="1" x14ac:dyDescent="0.2">
      <c r="A2169" s="278">
        <v>135</v>
      </c>
      <c r="B2169" s="841"/>
      <c r="C2169" s="842" t="s">
        <v>2547</v>
      </c>
      <c r="D2169" s="843" t="s">
        <v>2548</v>
      </c>
      <c r="E2169" s="844" t="s">
        <v>92</v>
      </c>
      <c r="F2169" s="845">
        <v>7</v>
      </c>
      <c r="G2169" s="160"/>
      <c r="H2169" s="846">
        <f>ROUND(F2169*G2169,2)</f>
        <v>0</v>
      </c>
      <c r="I2169" s="847" t="s">
        <v>119</v>
      </c>
    </row>
    <row r="2170" spans="1:9" x14ac:dyDescent="0.2">
      <c r="A2170" s="417"/>
      <c r="B2170" s="418"/>
      <c r="C2170" s="419"/>
      <c r="D2170" s="567" t="s">
        <v>2549</v>
      </c>
      <c r="E2170" s="421"/>
      <c r="F2170" s="422"/>
      <c r="G2170" s="421"/>
      <c r="H2170" s="839"/>
      <c r="I2170" s="497"/>
    </row>
    <row r="2171" spans="1:9" x14ac:dyDescent="0.2">
      <c r="A2171" s="417"/>
      <c r="B2171" s="418"/>
      <c r="C2171" s="419"/>
      <c r="D2171" s="567" t="s">
        <v>2530</v>
      </c>
      <c r="E2171" s="421"/>
      <c r="F2171" s="422"/>
      <c r="G2171" s="421"/>
      <c r="H2171" s="839"/>
      <c r="I2171" s="497"/>
    </row>
    <row r="2172" spans="1:9" x14ac:dyDescent="0.2">
      <c r="A2172" s="417"/>
      <c r="B2172" s="418"/>
      <c r="C2172" s="419"/>
      <c r="D2172" s="567" t="s">
        <v>2531</v>
      </c>
      <c r="E2172" s="421"/>
      <c r="F2172" s="422"/>
      <c r="G2172" s="421"/>
      <c r="H2172" s="839"/>
      <c r="I2172" s="497"/>
    </row>
    <row r="2173" spans="1:9" x14ac:dyDescent="0.2">
      <c r="A2173" s="417"/>
      <c r="B2173" s="418"/>
      <c r="C2173" s="419"/>
      <c r="D2173" s="567" t="s">
        <v>2532</v>
      </c>
      <c r="E2173" s="421"/>
      <c r="F2173" s="422"/>
      <c r="G2173" s="421"/>
      <c r="H2173" s="839"/>
      <c r="I2173" s="497"/>
    </row>
    <row r="2174" spans="1:9" x14ac:dyDescent="0.2">
      <c r="A2174" s="417"/>
      <c r="B2174" s="418"/>
      <c r="C2174" s="419"/>
      <c r="D2174" s="567" t="s">
        <v>2533</v>
      </c>
      <c r="E2174" s="421"/>
      <c r="F2174" s="422"/>
      <c r="G2174" s="421"/>
      <c r="H2174" s="839"/>
      <c r="I2174" s="497"/>
    </row>
    <row r="2175" spans="1:9" x14ac:dyDescent="0.2">
      <c r="A2175" s="417"/>
      <c r="B2175" s="418"/>
      <c r="C2175" s="419"/>
      <c r="D2175" s="567" t="s">
        <v>2534</v>
      </c>
      <c r="E2175" s="421"/>
      <c r="F2175" s="422"/>
      <c r="G2175" s="421"/>
      <c r="H2175" s="839"/>
      <c r="I2175" s="497"/>
    </row>
    <row r="2176" spans="1:9" x14ac:dyDescent="0.2">
      <c r="A2176" s="417"/>
      <c r="B2176" s="418"/>
      <c r="C2176" s="419"/>
      <c r="D2176" s="567" t="s">
        <v>2535</v>
      </c>
      <c r="E2176" s="421"/>
      <c r="F2176" s="422"/>
      <c r="G2176" s="421"/>
      <c r="H2176" s="839"/>
      <c r="I2176" s="497"/>
    </row>
    <row r="2177" spans="1:9" x14ac:dyDescent="0.2">
      <c r="A2177" s="417"/>
      <c r="B2177" s="418"/>
      <c r="C2177" s="419"/>
      <c r="D2177" s="567" t="s">
        <v>2536</v>
      </c>
      <c r="E2177" s="421"/>
      <c r="F2177" s="422"/>
      <c r="G2177" s="421"/>
      <c r="H2177" s="839"/>
      <c r="I2177" s="497"/>
    </row>
    <row r="2178" spans="1:9" x14ac:dyDescent="0.2">
      <c r="A2178" s="417"/>
      <c r="B2178" s="418"/>
      <c r="C2178" s="419"/>
      <c r="D2178" s="567" t="s">
        <v>2537</v>
      </c>
      <c r="E2178" s="421"/>
      <c r="F2178" s="422"/>
      <c r="G2178" s="421"/>
      <c r="H2178" s="839"/>
      <c r="I2178" s="497"/>
    </row>
    <row r="2179" spans="1:9" x14ac:dyDescent="0.2">
      <c r="A2179" s="417"/>
      <c r="B2179" s="418"/>
      <c r="C2179" s="419"/>
      <c r="D2179" s="567" t="s">
        <v>2550</v>
      </c>
      <c r="E2179" s="421"/>
      <c r="F2179" s="422">
        <v>7</v>
      </c>
      <c r="G2179" s="421"/>
      <c r="H2179" s="839"/>
      <c r="I2179" s="497"/>
    </row>
    <row r="2180" spans="1:9" ht="24.95" customHeight="1" x14ac:dyDescent="0.2">
      <c r="A2180" s="278">
        <v>136</v>
      </c>
      <c r="B2180" s="841"/>
      <c r="C2180" s="842" t="s">
        <v>2551</v>
      </c>
      <c r="D2180" s="843" t="s">
        <v>2552</v>
      </c>
      <c r="E2180" s="844" t="s">
        <v>92</v>
      </c>
      <c r="F2180" s="845">
        <v>2</v>
      </c>
      <c r="G2180" s="160"/>
      <c r="H2180" s="846">
        <f>ROUND(F2180*G2180,2)</f>
        <v>0</v>
      </c>
      <c r="I2180" s="847" t="s">
        <v>119</v>
      </c>
    </row>
    <row r="2181" spans="1:9" x14ac:dyDescent="0.2">
      <c r="A2181" s="417"/>
      <c r="B2181" s="418"/>
      <c r="C2181" s="419"/>
      <c r="D2181" s="567" t="s">
        <v>2549</v>
      </c>
      <c r="E2181" s="421"/>
      <c r="F2181" s="422"/>
      <c r="G2181" s="421"/>
      <c r="H2181" s="839"/>
      <c r="I2181" s="497"/>
    </row>
    <row r="2182" spans="1:9" x14ac:dyDescent="0.2">
      <c r="A2182" s="417"/>
      <c r="B2182" s="418"/>
      <c r="C2182" s="419"/>
      <c r="D2182" s="567" t="s">
        <v>2530</v>
      </c>
      <c r="E2182" s="421"/>
      <c r="F2182" s="422"/>
      <c r="G2182" s="421"/>
      <c r="H2182" s="839"/>
      <c r="I2182" s="497"/>
    </row>
    <row r="2183" spans="1:9" x14ac:dyDescent="0.2">
      <c r="A2183" s="417"/>
      <c r="B2183" s="418"/>
      <c r="C2183" s="419"/>
      <c r="D2183" s="567" t="s">
        <v>2531</v>
      </c>
      <c r="E2183" s="421"/>
      <c r="F2183" s="422"/>
      <c r="G2183" s="421"/>
      <c r="H2183" s="839"/>
      <c r="I2183" s="497"/>
    </row>
    <row r="2184" spans="1:9" x14ac:dyDescent="0.2">
      <c r="A2184" s="417"/>
      <c r="B2184" s="418"/>
      <c r="C2184" s="419"/>
      <c r="D2184" s="567" t="s">
        <v>2532</v>
      </c>
      <c r="E2184" s="421"/>
      <c r="F2184" s="422"/>
      <c r="G2184" s="421"/>
      <c r="H2184" s="839"/>
      <c r="I2184" s="497"/>
    </row>
    <row r="2185" spans="1:9" x14ac:dyDescent="0.2">
      <c r="A2185" s="417"/>
      <c r="B2185" s="418"/>
      <c r="C2185" s="419"/>
      <c r="D2185" s="567" t="s">
        <v>2533</v>
      </c>
      <c r="E2185" s="421"/>
      <c r="F2185" s="422"/>
      <c r="G2185" s="421"/>
      <c r="H2185" s="839"/>
      <c r="I2185" s="497"/>
    </row>
    <row r="2186" spans="1:9" x14ac:dyDescent="0.2">
      <c r="A2186" s="417"/>
      <c r="B2186" s="418"/>
      <c r="C2186" s="419"/>
      <c r="D2186" s="567" t="s">
        <v>2534</v>
      </c>
      <c r="E2186" s="421"/>
      <c r="F2186" s="422"/>
      <c r="G2186" s="421"/>
      <c r="H2186" s="839"/>
      <c r="I2186" s="497"/>
    </row>
    <row r="2187" spans="1:9" x14ac:dyDescent="0.2">
      <c r="A2187" s="417"/>
      <c r="B2187" s="418"/>
      <c r="C2187" s="419"/>
      <c r="D2187" s="567" t="s">
        <v>2535</v>
      </c>
      <c r="E2187" s="421"/>
      <c r="F2187" s="422"/>
      <c r="G2187" s="421"/>
      <c r="H2187" s="839"/>
      <c r="I2187" s="497"/>
    </row>
    <row r="2188" spans="1:9" x14ac:dyDescent="0.2">
      <c r="A2188" s="417"/>
      <c r="B2188" s="418"/>
      <c r="C2188" s="419"/>
      <c r="D2188" s="567" t="s">
        <v>2536</v>
      </c>
      <c r="E2188" s="421"/>
      <c r="F2188" s="422"/>
      <c r="G2188" s="421"/>
      <c r="H2188" s="839"/>
      <c r="I2188" s="497"/>
    </row>
    <row r="2189" spans="1:9" x14ac:dyDescent="0.2">
      <c r="A2189" s="417"/>
      <c r="B2189" s="418"/>
      <c r="C2189" s="419"/>
      <c r="D2189" s="567" t="s">
        <v>2537</v>
      </c>
      <c r="E2189" s="421"/>
      <c r="F2189" s="422"/>
      <c r="G2189" s="421"/>
      <c r="H2189" s="839"/>
      <c r="I2189" s="497"/>
    </row>
    <row r="2190" spans="1:9" x14ac:dyDescent="0.2">
      <c r="A2190" s="417"/>
      <c r="B2190" s="418"/>
      <c r="C2190" s="419"/>
      <c r="D2190" s="567" t="s">
        <v>97</v>
      </c>
      <c r="E2190" s="421"/>
      <c r="F2190" s="422">
        <v>2</v>
      </c>
      <c r="G2190" s="421"/>
      <c r="H2190" s="839"/>
      <c r="I2190" s="497"/>
    </row>
    <row r="2191" spans="1:9" ht="24.95" customHeight="1" x14ac:dyDescent="0.2">
      <c r="A2191" s="278">
        <v>137</v>
      </c>
      <c r="B2191" s="841"/>
      <c r="C2191" s="842" t="s">
        <v>2553</v>
      </c>
      <c r="D2191" s="843" t="s">
        <v>2554</v>
      </c>
      <c r="E2191" s="844" t="s">
        <v>92</v>
      </c>
      <c r="F2191" s="845">
        <v>1</v>
      </c>
      <c r="G2191" s="160"/>
      <c r="H2191" s="846">
        <f>ROUND(F2191*G2191,2)</f>
        <v>0</v>
      </c>
      <c r="I2191" s="847" t="s">
        <v>119</v>
      </c>
    </row>
    <row r="2192" spans="1:9" x14ac:dyDescent="0.2">
      <c r="A2192" s="417"/>
      <c r="B2192" s="418"/>
      <c r="C2192" s="419"/>
      <c r="D2192" s="567" t="s">
        <v>2555</v>
      </c>
      <c r="E2192" s="421"/>
      <c r="F2192" s="422"/>
      <c r="G2192" s="421"/>
      <c r="H2192" s="839"/>
      <c r="I2192" s="497"/>
    </row>
    <row r="2193" spans="1:9" x14ac:dyDescent="0.2">
      <c r="A2193" s="417"/>
      <c r="B2193" s="418"/>
      <c r="C2193" s="419"/>
      <c r="D2193" s="567" t="s">
        <v>2530</v>
      </c>
      <c r="E2193" s="421"/>
      <c r="F2193" s="422"/>
      <c r="G2193" s="421"/>
      <c r="H2193" s="839"/>
      <c r="I2193" s="497"/>
    </row>
    <row r="2194" spans="1:9" x14ac:dyDescent="0.2">
      <c r="A2194" s="417"/>
      <c r="B2194" s="418"/>
      <c r="C2194" s="419"/>
      <c r="D2194" s="567" t="s">
        <v>2531</v>
      </c>
      <c r="E2194" s="421"/>
      <c r="F2194" s="422"/>
      <c r="G2194" s="421"/>
      <c r="H2194" s="839"/>
      <c r="I2194" s="497"/>
    </row>
    <row r="2195" spans="1:9" x14ac:dyDescent="0.2">
      <c r="A2195" s="417"/>
      <c r="B2195" s="418"/>
      <c r="C2195" s="419"/>
      <c r="D2195" s="567" t="s">
        <v>2532</v>
      </c>
      <c r="E2195" s="421"/>
      <c r="F2195" s="422"/>
      <c r="G2195" s="421"/>
      <c r="H2195" s="839"/>
      <c r="I2195" s="497"/>
    </row>
    <row r="2196" spans="1:9" x14ac:dyDescent="0.2">
      <c r="A2196" s="417"/>
      <c r="B2196" s="418"/>
      <c r="C2196" s="419"/>
      <c r="D2196" s="567" t="s">
        <v>2533</v>
      </c>
      <c r="E2196" s="421"/>
      <c r="F2196" s="422"/>
      <c r="G2196" s="421"/>
      <c r="H2196" s="839"/>
      <c r="I2196" s="497"/>
    </row>
    <row r="2197" spans="1:9" x14ac:dyDescent="0.2">
      <c r="A2197" s="417"/>
      <c r="B2197" s="418"/>
      <c r="C2197" s="419"/>
      <c r="D2197" s="567" t="s">
        <v>2534</v>
      </c>
      <c r="E2197" s="421"/>
      <c r="F2197" s="422"/>
      <c r="G2197" s="421"/>
      <c r="H2197" s="839"/>
      <c r="I2197" s="497"/>
    </row>
    <row r="2198" spans="1:9" x14ac:dyDescent="0.2">
      <c r="A2198" s="417"/>
      <c r="B2198" s="418"/>
      <c r="C2198" s="419"/>
      <c r="D2198" s="567" t="s">
        <v>2535</v>
      </c>
      <c r="E2198" s="421"/>
      <c r="F2198" s="422"/>
      <c r="G2198" s="421"/>
      <c r="H2198" s="839"/>
      <c r="I2198" s="497"/>
    </row>
    <row r="2199" spans="1:9" x14ac:dyDescent="0.2">
      <c r="A2199" s="417"/>
      <c r="B2199" s="418"/>
      <c r="C2199" s="419"/>
      <c r="D2199" s="567" t="s">
        <v>2536</v>
      </c>
      <c r="E2199" s="421"/>
      <c r="F2199" s="422"/>
      <c r="G2199" s="421"/>
      <c r="H2199" s="839"/>
      <c r="I2199" s="497"/>
    </row>
    <row r="2200" spans="1:9" x14ac:dyDescent="0.2">
      <c r="A2200" s="417"/>
      <c r="B2200" s="418"/>
      <c r="C2200" s="419"/>
      <c r="D2200" s="567" t="s">
        <v>2537</v>
      </c>
      <c r="E2200" s="421"/>
      <c r="F2200" s="422"/>
      <c r="G2200" s="421"/>
      <c r="H2200" s="839"/>
      <c r="I2200" s="497"/>
    </row>
    <row r="2201" spans="1:9" x14ac:dyDescent="0.2">
      <c r="A2201" s="417"/>
      <c r="B2201" s="418"/>
      <c r="C2201" s="419"/>
      <c r="D2201" s="567" t="s">
        <v>122</v>
      </c>
      <c r="E2201" s="421"/>
      <c r="F2201" s="422">
        <v>1</v>
      </c>
      <c r="G2201" s="421"/>
      <c r="H2201" s="839"/>
      <c r="I2201" s="497"/>
    </row>
    <row r="2202" spans="1:9" ht="24.95" customHeight="1" x14ac:dyDescent="0.2">
      <c r="A2202" s="818"/>
      <c r="B2202" s="819" t="s">
        <v>977</v>
      </c>
      <c r="C2202" s="149" t="s">
        <v>352</v>
      </c>
      <c r="D2202" s="149" t="s">
        <v>1562</v>
      </c>
      <c r="E2202" s="820"/>
      <c r="F2202" s="821"/>
      <c r="G2202" s="821"/>
      <c r="H2202" s="822">
        <f>H2203</f>
        <v>0</v>
      </c>
      <c r="I2202" s="823"/>
    </row>
    <row r="2203" spans="1:9" s="46" customFormat="1" ht="24.95" customHeight="1" x14ac:dyDescent="0.25">
      <c r="A2203" s="824"/>
      <c r="B2203" s="825" t="s">
        <v>89</v>
      </c>
      <c r="C2203" s="826" t="s">
        <v>70</v>
      </c>
      <c r="D2203" s="826" t="s">
        <v>71</v>
      </c>
      <c r="E2203" s="827"/>
      <c r="F2203" s="828"/>
      <c r="G2203" s="828"/>
      <c r="H2203" s="829">
        <f>SUM(H2204:H2256)</f>
        <v>0</v>
      </c>
      <c r="I2203" s="830"/>
    </row>
    <row r="2204" spans="1:9" ht="24.95" customHeight="1" x14ac:dyDescent="0.2">
      <c r="A2204" s="278">
        <v>138</v>
      </c>
      <c r="B2204" s="841"/>
      <c r="C2204" s="842" t="s">
        <v>309</v>
      </c>
      <c r="D2204" s="843" t="s">
        <v>2556</v>
      </c>
      <c r="E2204" s="844" t="s">
        <v>100</v>
      </c>
      <c r="F2204" s="845">
        <v>197.29173</v>
      </c>
      <c r="G2204" s="160"/>
      <c r="H2204" s="846">
        <f>ROUND(F2204*G2204,2)</f>
        <v>0</v>
      </c>
      <c r="I2204" s="847" t="s">
        <v>93</v>
      </c>
    </row>
    <row r="2205" spans="1:9" x14ac:dyDescent="0.2">
      <c r="A2205" s="417"/>
      <c r="B2205" s="418"/>
      <c r="C2205" s="419"/>
      <c r="D2205" s="567" t="s">
        <v>2557</v>
      </c>
      <c r="E2205" s="421"/>
      <c r="F2205" s="422">
        <v>197.01</v>
      </c>
      <c r="G2205" s="421"/>
      <c r="H2205" s="839"/>
      <c r="I2205" s="497"/>
    </row>
    <row r="2206" spans="1:9" x14ac:dyDescent="0.2">
      <c r="A2206" s="417"/>
      <c r="B2206" s="418"/>
      <c r="C2206" s="419"/>
      <c r="D2206" s="567" t="s">
        <v>2558</v>
      </c>
      <c r="E2206" s="421"/>
      <c r="F2206" s="422">
        <v>0.28172999999999998</v>
      </c>
      <c r="G2206" s="421"/>
      <c r="H2206" s="839"/>
      <c r="I2206" s="497"/>
    </row>
    <row r="2207" spans="1:9" ht="24.95" customHeight="1" x14ac:dyDescent="0.2">
      <c r="A2207" s="278">
        <v>139</v>
      </c>
      <c r="B2207" s="841"/>
      <c r="C2207" s="842" t="s">
        <v>216</v>
      </c>
      <c r="D2207" s="843" t="s">
        <v>2559</v>
      </c>
      <c r="E2207" s="844" t="s">
        <v>100</v>
      </c>
      <c r="F2207" s="845">
        <v>5.0416600000000003</v>
      </c>
      <c r="G2207" s="160"/>
      <c r="H2207" s="846">
        <f>ROUND(F2207*G2207,2)</f>
        <v>0</v>
      </c>
      <c r="I2207" s="847" t="s">
        <v>93</v>
      </c>
    </row>
    <row r="2208" spans="1:9" x14ac:dyDescent="0.2">
      <c r="A2208" s="417"/>
      <c r="B2208" s="418"/>
      <c r="C2208" s="419"/>
      <c r="D2208" s="567" t="s">
        <v>2560</v>
      </c>
      <c r="E2208" s="421"/>
      <c r="F2208" s="422">
        <v>4.9467100000000004</v>
      </c>
      <c r="G2208" s="421"/>
      <c r="H2208" s="839"/>
      <c r="I2208" s="497"/>
    </row>
    <row r="2209" spans="1:9" x14ac:dyDescent="0.2">
      <c r="A2209" s="417"/>
      <c r="B2209" s="418"/>
      <c r="C2209" s="419"/>
      <c r="D2209" s="567" t="s">
        <v>2561</v>
      </c>
      <c r="E2209" s="421"/>
      <c r="F2209" s="422">
        <v>9.4950000000000007E-2</v>
      </c>
      <c r="G2209" s="421"/>
      <c r="H2209" s="839"/>
      <c r="I2209" s="497"/>
    </row>
    <row r="2210" spans="1:9" ht="24.95" customHeight="1" x14ac:dyDescent="0.2">
      <c r="A2210" s="278">
        <v>140</v>
      </c>
      <c r="B2210" s="841"/>
      <c r="C2210" s="842" t="s">
        <v>658</v>
      </c>
      <c r="D2210" s="843" t="s">
        <v>2562</v>
      </c>
      <c r="E2210" s="844" t="s">
        <v>100</v>
      </c>
      <c r="F2210" s="845">
        <v>3.42171</v>
      </c>
      <c r="G2210" s="160"/>
      <c r="H2210" s="846">
        <f>ROUND(F2210*G2210,2)</f>
        <v>0</v>
      </c>
      <c r="I2210" s="847" t="s">
        <v>357</v>
      </c>
    </row>
    <row r="2211" spans="1:9" x14ac:dyDescent="0.2">
      <c r="A2211" s="417"/>
      <c r="B2211" s="418"/>
      <c r="C2211" s="419"/>
      <c r="D2211" s="567" t="s">
        <v>2563</v>
      </c>
      <c r="E2211" s="421"/>
      <c r="F2211" s="422">
        <v>3.42171</v>
      </c>
      <c r="G2211" s="421"/>
      <c r="H2211" s="839"/>
      <c r="I2211" s="497"/>
    </row>
    <row r="2212" spans="1:9" ht="24.95" customHeight="1" x14ac:dyDescent="0.2">
      <c r="A2212" s="278">
        <v>141</v>
      </c>
      <c r="B2212" s="841"/>
      <c r="C2212" s="842" t="s">
        <v>660</v>
      </c>
      <c r="D2212" s="843" t="s">
        <v>2564</v>
      </c>
      <c r="E2212" s="844" t="s">
        <v>100</v>
      </c>
      <c r="F2212" s="845">
        <v>12.09857</v>
      </c>
      <c r="G2212" s="160"/>
      <c r="H2212" s="846">
        <f>ROUND(F2212*G2212,2)</f>
        <v>0</v>
      </c>
      <c r="I2212" s="847" t="s">
        <v>93</v>
      </c>
    </row>
    <row r="2213" spans="1:9" x14ac:dyDescent="0.2">
      <c r="A2213" s="417"/>
      <c r="B2213" s="418"/>
      <c r="C2213" s="419"/>
      <c r="D2213" s="567" t="s">
        <v>2565</v>
      </c>
      <c r="E2213" s="421"/>
      <c r="F2213" s="422">
        <v>0.10154000000000001</v>
      </c>
      <c r="G2213" s="421"/>
      <c r="H2213" s="839"/>
      <c r="I2213" s="497"/>
    </row>
    <row r="2214" spans="1:9" x14ac:dyDescent="0.2">
      <c r="A2214" s="417"/>
      <c r="B2214" s="418"/>
      <c r="C2214" s="419"/>
      <c r="D2214" s="567" t="s">
        <v>2566</v>
      </c>
      <c r="E2214" s="421"/>
      <c r="F2214" s="422">
        <v>11.997030000000001</v>
      </c>
      <c r="G2214" s="421"/>
      <c r="H2214" s="839"/>
      <c r="I2214" s="497"/>
    </row>
    <row r="2215" spans="1:9" ht="24.95" customHeight="1" x14ac:dyDescent="0.2">
      <c r="A2215" s="278">
        <v>142</v>
      </c>
      <c r="B2215" s="841"/>
      <c r="C2215" s="842" t="s">
        <v>663</v>
      </c>
      <c r="D2215" s="843" t="s">
        <v>2567</v>
      </c>
      <c r="E2215" s="844" t="s">
        <v>100</v>
      </c>
      <c r="F2215" s="845">
        <v>3.7539400000000001</v>
      </c>
      <c r="G2215" s="160"/>
      <c r="H2215" s="846">
        <f>ROUND(F2215*G2215,2)</f>
        <v>0</v>
      </c>
      <c r="I2215" s="847" t="s">
        <v>357</v>
      </c>
    </row>
    <row r="2216" spans="1:9" x14ac:dyDescent="0.2">
      <c r="A2216" s="417"/>
      <c r="B2216" s="418"/>
      <c r="C2216" s="419"/>
      <c r="D2216" s="567" t="s">
        <v>2568</v>
      </c>
      <c r="E2216" s="421"/>
      <c r="F2216" s="422">
        <v>3.7539400000000001</v>
      </c>
      <c r="G2216" s="421"/>
      <c r="H2216" s="839"/>
      <c r="I2216" s="497"/>
    </row>
    <row r="2217" spans="1:9" ht="24.95" customHeight="1" x14ac:dyDescent="0.2">
      <c r="A2217" s="278">
        <v>143</v>
      </c>
      <c r="B2217" s="841"/>
      <c r="C2217" s="842" t="s">
        <v>220</v>
      </c>
      <c r="D2217" s="843" t="s">
        <v>2569</v>
      </c>
      <c r="E2217" s="844" t="s">
        <v>100</v>
      </c>
      <c r="F2217" s="845">
        <v>109.251</v>
      </c>
      <c r="G2217" s="160"/>
      <c r="H2217" s="846">
        <f>ROUND(F2217*G2217,2)</f>
        <v>0</v>
      </c>
      <c r="I2217" s="847" t="s">
        <v>357</v>
      </c>
    </row>
    <row r="2218" spans="1:9" x14ac:dyDescent="0.2">
      <c r="A2218" s="417"/>
      <c r="B2218" s="418"/>
      <c r="C2218" s="419"/>
      <c r="D2218" s="567" t="s">
        <v>2570</v>
      </c>
      <c r="E2218" s="421"/>
      <c r="F2218" s="422">
        <v>1.0817699999999999</v>
      </c>
      <c r="G2218" s="421"/>
      <c r="H2218" s="839"/>
      <c r="I2218" s="497"/>
    </row>
    <row r="2219" spans="1:9" x14ac:dyDescent="0.2">
      <c r="A2219" s="417"/>
      <c r="B2219" s="418"/>
      <c r="C2219" s="419"/>
      <c r="D2219" s="567" t="s">
        <v>2571</v>
      </c>
      <c r="E2219" s="421"/>
      <c r="F2219" s="422">
        <v>49.303870000000003</v>
      </c>
      <c r="G2219" s="421"/>
      <c r="H2219" s="839"/>
      <c r="I2219" s="497"/>
    </row>
    <row r="2220" spans="1:9" x14ac:dyDescent="0.2">
      <c r="A2220" s="417"/>
      <c r="B2220" s="418"/>
      <c r="C2220" s="419"/>
      <c r="D2220" s="567" t="s">
        <v>2572</v>
      </c>
      <c r="E2220" s="421"/>
      <c r="F2220" s="422">
        <v>17.676680000000001</v>
      </c>
      <c r="G2220" s="421"/>
      <c r="H2220" s="839"/>
      <c r="I2220" s="497"/>
    </row>
    <row r="2221" spans="1:9" x14ac:dyDescent="0.2">
      <c r="A2221" s="417"/>
      <c r="B2221" s="418"/>
      <c r="C2221" s="419"/>
      <c r="D2221" s="567" t="s">
        <v>2573</v>
      </c>
      <c r="E2221" s="421"/>
      <c r="F2221" s="422">
        <v>5.7368499999999996</v>
      </c>
      <c r="G2221" s="421"/>
      <c r="H2221" s="839"/>
      <c r="I2221" s="497"/>
    </row>
    <row r="2222" spans="1:9" x14ac:dyDescent="0.2">
      <c r="A2222" s="417"/>
      <c r="B2222" s="418"/>
      <c r="C2222" s="419"/>
      <c r="D2222" s="567" t="s">
        <v>2574</v>
      </c>
      <c r="E2222" s="421"/>
      <c r="F2222" s="422">
        <v>0.23477999999999999</v>
      </c>
      <c r="G2222" s="421"/>
      <c r="H2222" s="839"/>
      <c r="I2222" s="497"/>
    </row>
    <row r="2223" spans="1:9" x14ac:dyDescent="0.2">
      <c r="A2223" s="417"/>
      <c r="B2223" s="418"/>
      <c r="C2223" s="419"/>
      <c r="D2223" s="567" t="s">
        <v>2575</v>
      </c>
      <c r="E2223" s="421"/>
      <c r="F2223" s="422">
        <v>35.21705</v>
      </c>
      <c r="G2223" s="421"/>
      <c r="H2223" s="839"/>
      <c r="I2223" s="497"/>
    </row>
    <row r="2224" spans="1:9" ht="24.95" customHeight="1" x14ac:dyDescent="0.2">
      <c r="A2224" s="278">
        <v>144</v>
      </c>
      <c r="B2224" s="841"/>
      <c r="C2224" s="842" t="s">
        <v>671</v>
      </c>
      <c r="D2224" s="843" t="s">
        <v>2576</v>
      </c>
      <c r="E2224" s="844" t="s">
        <v>100</v>
      </c>
      <c r="F2224" s="845">
        <v>3.38469</v>
      </c>
      <c r="G2224" s="160"/>
      <c r="H2224" s="846">
        <f>ROUND(F2224*G2224,2)</f>
        <v>0</v>
      </c>
      <c r="I2224" s="847" t="s">
        <v>357</v>
      </c>
    </row>
    <row r="2225" spans="1:9" x14ac:dyDescent="0.2">
      <c r="A2225" s="417"/>
      <c r="B2225" s="418"/>
      <c r="C2225" s="419"/>
      <c r="D2225" s="567" t="s">
        <v>2577</v>
      </c>
      <c r="E2225" s="421"/>
      <c r="F2225" s="422">
        <v>3.2914599999999998</v>
      </c>
      <c r="G2225" s="421"/>
      <c r="H2225" s="839"/>
      <c r="I2225" s="497"/>
    </row>
    <row r="2226" spans="1:9" x14ac:dyDescent="0.2">
      <c r="A2226" s="417"/>
      <c r="B2226" s="418"/>
      <c r="C2226" s="419"/>
      <c r="D2226" s="567" t="s">
        <v>2578</v>
      </c>
      <c r="E2226" s="421"/>
      <c r="F2226" s="422">
        <v>5.636E-2</v>
      </c>
      <c r="G2226" s="421"/>
      <c r="H2226" s="839"/>
      <c r="I2226" s="497"/>
    </row>
    <row r="2227" spans="1:9" x14ac:dyDescent="0.2">
      <c r="A2227" s="417"/>
      <c r="B2227" s="418"/>
      <c r="C2227" s="419"/>
      <c r="D2227" s="567" t="s">
        <v>2579</v>
      </c>
      <c r="E2227" s="421"/>
      <c r="F2227" s="422">
        <v>3.687E-2</v>
      </c>
      <c r="G2227" s="421"/>
      <c r="H2227" s="839"/>
      <c r="I2227" s="497"/>
    </row>
    <row r="2228" spans="1:9" ht="24.95" customHeight="1" x14ac:dyDescent="0.2">
      <c r="A2228" s="278">
        <v>145</v>
      </c>
      <c r="B2228" s="841"/>
      <c r="C2228" s="842" t="s">
        <v>675</v>
      </c>
      <c r="D2228" s="843" t="s">
        <v>2580</v>
      </c>
      <c r="E2228" s="844" t="s">
        <v>100</v>
      </c>
      <c r="F2228" s="845">
        <v>99.27834</v>
      </c>
      <c r="G2228" s="160"/>
      <c r="H2228" s="846">
        <f>ROUND(F2228*G2228,2)</f>
        <v>0</v>
      </c>
      <c r="I2228" s="847" t="s">
        <v>357</v>
      </c>
    </row>
    <row r="2229" spans="1:9" x14ac:dyDescent="0.2">
      <c r="A2229" s="417"/>
      <c r="B2229" s="418"/>
      <c r="C2229" s="419"/>
      <c r="D2229" s="567" t="s">
        <v>2581</v>
      </c>
      <c r="E2229" s="421"/>
      <c r="F2229" s="422">
        <v>99.27834</v>
      </c>
      <c r="G2229" s="421"/>
      <c r="H2229" s="839"/>
      <c r="I2229" s="497"/>
    </row>
    <row r="2230" spans="1:9" ht="24.95" customHeight="1" x14ac:dyDescent="0.2">
      <c r="A2230" s="278">
        <v>146</v>
      </c>
      <c r="B2230" s="841"/>
      <c r="C2230" s="842" t="s">
        <v>314</v>
      </c>
      <c r="D2230" s="843" t="s">
        <v>315</v>
      </c>
      <c r="E2230" s="844" t="s">
        <v>100</v>
      </c>
      <c r="F2230" s="845">
        <v>0.11738999999999999</v>
      </c>
      <c r="G2230" s="160"/>
      <c r="H2230" s="846">
        <f>ROUND(F2230*G2230,2)</f>
        <v>0</v>
      </c>
      <c r="I2230" s="847" t="s">
        <v>119</v>
      </c>
    </row>
    <row r="2231" spans="1:9" x14ac:dyDescent="0.2">
      <c r="A2231" s="417"/>
      <c r="B2231" s="418"/>
      <c r="C2231" s="419"/>
      <c r="D2231" s="567" t="s">
        <v>2582</v>
      </c>
      <c r="E2231" s="421"/>
      <c r="F2231" s="422">
        <v>0.11738999999999999</v>
      </c>
      <c r="G2231" s="421"/>
      <c r="H2231" s="839"/>
      <c r="I2231" s="497"/>
    </row>
    <row r="2232" spans="1:9" ht="24.95" customHeight="1" x14ac:dyDescent="0.2">
      <c r="A2232" s="278">
        <v>147</v>
      </c>
      <c r="B2232" s="841"/>
      <c r="C2232" s="842" t="s">
        <v>223</v>
      </c>
      <c r="D2232" s="843" t="s">
        <v>224</v>
      </c>
      <c r="E2232" s="844" t="s">
        <v>100</v>
      </c>
      <c r="F2232" s="845">
        <v>433.58267000000001</v>
      </c>
      <c r="G2232" s="160"/>
      <c r="H2232" s="846">
        <f>ROUND(F2232*G2232,2)</f>
        <v>0</v>
      </c>
      <c r="I2232" s="847" t="s">
        <v>357</v>
      </c>
    </row>
    <row r="2233" spans="1:9" x14ac:dyDescent="0.2">
      <c r="A2233" s="417"/>
      <c r="B2233" s="418"/>
      <c r="C2233" s="419"/>
      <c r="D2233" s="567" t="s">
        <v>225</v>
      </c>
      <c r="E2233" s="421"/>
      <c r="F2233" s="422"/>
      <c r="G2233" s="421"/>
      <c r="H2233" s="839"/>
      <c r="I2233" s="497"/>
    </row>
    <row r="2234" spans="1:9" x14ac:dyDescent="0.2">
      <c r="A2234" s="417"/>
      <c r="B2234" s="418"/>
      <c r="C2234" s="419"/>
      <c r="D2234" s="567" t="s">
        <v>2583</v>
      </c>
      <c r="E2234" s="421"/>
      <c r="F2234" s="422"/>
      <c r="G2234" s="421"/>
      <c r="H2234" s="839"/>
      <c r="I2234" s="497"/>
    </row>
    <row r="2235" spans="1:9" x14ac:dyDescent="0.2">
      <c r="A2235" s="417"/>
      <c r="B2235" s="418"/>
      <c r="C2235" s="419"/>
      <c r="D2235" s="567" t="s">
        <v>2584</v>
      </c>
      <c r="E2235" s="421"/>
      <c r="F2235" s="422">
        <v>433.58267000000001</v>
      </c>
      <c r="G2235" s="421"/>
      <c r="H2235" s="839"/>
      <c r="I2235" s="497"/>
    </row>
    <row r="2236" spans="1:9" ht="24.95" customHeight="1" x14ac:dyDescent="0.2">
      <c r="A2236" s="278">
        <v>148</v>
      </c>
      <c r="B2236" s="841"/>
      <c r="C2236" s="842" t="s">
        <v>228</v>
      </c>
      <c r="D2236" s="843" t="s">
        <v>229</v>
      </c>
      <c r="E2236" s="844" t="s">
        <v>100</v>
      </c>
      <c r="F2236" s="845">
        <v>1300.74801</v>
      </c>
      <c r="G2236" s="160"/>
      <c r="H2236" s="846">
        <f>ROUND(F2236*G2236,2)</f>
        <v>0</v>
      </c>
      <c r="I2236" s="847" t="s">
        <v>357</v>
      </c>
    </row>
    <row r="2237" spans="1:9" x14ac:dyDescent="0.2">
      <c r="A2237" s="417"/>
      <c r="B2237" s="418"/>
      <c r="C2237" s="419"/>
      <c r="D2237" s="567" t="s">
        <v>225</v>
      </c>
      <c r="E2237" s="421"/>
      <c r="F2237" s="422"/>
      <c r="G2237" s="421"/>
      <c r="H2237" s="839"/>
      <c r="I2237" s="497"/>
    </row>
    <row r="2238" spans="1:9" x14ac:dyDescent="0.2">
      <c r="A2238" s="417"/>
      <c r="B2238" s="418"/>
      <c r="C2238" s="419"/>
      <c r="D2238" s="567" t="s">
        <v>2583</v>
      </c>
      <c r="E2238" s="421"/>
      <c r="F2238" s="422"/>
      <c r="G2238" s="421"/>
      <c r="H2238" s="839"/>
      <c r="I2238" s="497"/>
    </row>
    <row r="2239" spans="1:9" x14ac:dyDescent="0.2">
      <c r="A2239" s="417"/>
      <c r="B2239" s="418"/>
      <c r="C2239" s="419"/>
      <c r="D2239" s="567" t="s">
        <v>2585</v>
      </c>
      <c r="E2239" s="421"/>
      <c r="F2239" s="422">
        <v>1300.74801</v>
      </c>
      <c r="G2239" s="421"/>
      <c r="H2239" s="839"/>
      <c r="I2239" s="497"/>
    </row>
    <row r="2240" spans="1:9" ht="24.95" customHeight="1" x14ac:dyDescent="0.2">
      <c r="A2240" s="278">
        <v>149</v>
      </c>
      <c r="B2240" s="841"/>
      <c r="C2240" s="842" t="s">
        <v>231</v>
      </c>
      <c r="D2240" s="843" t="s">
        <v>232</v>
      </c>
      <c r="E2240" s="844" t="s">
        <v>100</v>
      </c>
      <c r="F2240" s="845">
        <v>433.58267000000001</v>
      </c>
      <c r="G2240" s="160"/>
      <c r="H2240" s="846">
        <f>ROUND(F2240*G2240,2)</f>
        <v>0</v>
      </c>
      <c r="I2240" s="847" t="s">
        <v>357</v>
      </c>
    </row>
    <row r="2241" spans="1:9" x14ac:dyDescent="0.2">
      <c r="A2241" s="417"/>
      <c r="B2241" s="418"/>
      <c r="C2241" s="419"/>
      <c r="D2241" s="567" t="s">
        <v>233</v>
      </c>
      <c r="E2241" s="421"/>
      <c r="F2241" s="422"/>
      <c r="G2241" s="421"/>
      <c r="H2241" s="839"/>
      <c r="I2241" s="497"/>
    </row>
    <row r="2242" spans="1:9" x14ac:dyDescent="0.2">
      <c r="A2242" s="417"/>
      <c r="B2242" s="418"/>
      <c r="C2242" s="419"/>
      <c r="D2242" s="567" t="s">
        <v>225</v>
      </c>
      <c r="E2242" s="421"/>
      <c r="F2242" s="422"/>
      <c r="G2242" s="421"/>
      <c r="H2242" s="839"/>
      <c r="I2242" s="497"/>
    </row>
    <row r="2243" spans="1:9" x14ac:dyDescent="0.2">
      <c r="A2243" s="417"/>
      <c r="B2243" s="418"/>
      <c r="C2243" s="419"/>
      <c r="D2243" s="567" t="s">
        <v>2583</v>
      </c>
      <c r="E2243" s="421"/>
      <c r="F2243" s="422"/>
      <c r="G2243" s="421"/>
      <c r="H2243" s="839"/>
      <c r="I2243" s="497"/>
    </row>
    <row r="2244" spans="1:9" x14ac:dyDescent="0.2">
      <c r="A2244" s="417"/>
      <c r="B2244" s="418"/>
      <c r="C2244" s="419"/>
      <c r="D2244" s="567" t="s">
        <v>2584</v>
      </c>
      <c r="E2244" s="421"/>
      <c r="F2244" s="422">
        <v>433.58267000000001</v>
      </c>
      <c r="G2244" s="421"/>
      <c r="H2244" s="839"/>
      <c r="I2244" s="497"/>
    </row>
    <row r="2245" spans="1:9" ht="24.95" customHeight="1" x14ac:dyDescent="0.2">
      <c r="A2245" s="278">
        <v>150</v>
      </c>
      <c r="B2245" s="841"/>
      <c r="C2245" s="842" t="s">
        <v>234</v>
      </c>
      <c r="D2245" s="843" t="s">
        <v>235</v>
      </c>
      <c r="E2245" s="844" t="s">
        <v>100</v>
      </c>
      <c r="F2245" s="845">
        <v>3902.2440200000001</v>
      </c>
      <c r="G2245" s="160"/>
      <c r="H2245" s="846">
        <f>ROUND(F2245*G2245,2)</f>
        <v>0</v>
      </c>
      <c r="I2245" s="847" t="s">
        <v>357</v>
      </c>
    </row>
    <row r="2246" spans="1:9" x14ac:dyDescent="0.2">
      <c r="A2246" s="417"/>
      <c r="B2246" s="418"/>
      <c r="C2246" s="419"/>
      <c r="D2246" s="567" t="s">
        <v>225</v>
      </c>
      <c r="E2246" s="421"/>
      <c r="F2246" s="422"/>
      <c r="G2246" s="421"/>
      <c r="H2246" s="839"/>
      <c r="I2246" s="497"/>
    </row>
    <row r="2247" spans="1:9" x14ac:dyDescent="0.2">
      <c r="A2247" s="417"/>
      <c r="B2247" s="418"/>
      <c r="C2247" s="419"/>
      <c r="D2247" s="567" t="s">
        <v>2583</v>
      </c>
      <c r="E2247" s="421"/>
      <c r="F2247" s="422"/>
      <c r="G2247" s="421"/>
      <c r="H2247" s="839"/>
      <c r="I2247" s="497"/>
    </row>
    <row r="2248" spans="1:9" x14ac:dyDescent="0.2">
      <c r="A2248" s="417"/>
      <c r="B2248" s="418"/>
      <c r="C2248" s="419"/>
      <c r="D2248" s="567" t="s">
        <v>2586</v>
      </c>
      <c r="E2248" s="421"/>
      <c r="F2248" s="422">
        <v>3902.2440200000001</v>
      </c>
      <c r="G2248" s="421"/>
      <c r="H2248" s="839"/>
      <c r="I2248" s="497"/>
    </row>
    <row r="2249" spans="1:9" ht="24.95" customHeight="1" x14ac:dyDescent="0.2">
      <c r="A2249" s="278">
        <v>151</v>
      </c>
      <c r="B2249" s="841"/>
      <c r="C2249" s="842" t="s">
        <v>237</v>
      </c>
      <c r="D2249" s="843" t="s">
        <v>238</v>
      </c>
      <c r="E2249" s="844" t="s">
        <v>100</v>
      </c>
      <c r="F2249" s="845">
        <v>433.58267000000001</v>
      </c>
      <c r="G2249" s="160"/>
      <c r="H2249" s="846">
        <f>ROUND(F2249*G2249,2)</f>
        <v>0</v>
      </c>
      <c r="I2249" s="847" t="s">
        <v>357</v>
      </c>
    </row>
    <row r="2250" spans="1:9" x14ac:dyDescent="0.2">
      <c r="A2250" s="417"/>
      <c r="B2250" s="418"/>
      <c r="C2250" s="419"/>
      <c r="D2250" s="567" t="s">
        <v>225</v>
      </c>
      <c r="E2250" s="421"/>
      <c r="F2250" s="422"/>
      <c r="G2250" s="421"/>
      <c r="H2250" s="839"/>
      <c r="I2250" s="497"/>
    </row>
    <row r="2251" spans="1:9" x14ac:dyDescent="0.2">
      <c r="A2251" s="417"/>
      <c r="B2251" s="418"/>
      <c r="C2251" s="419"/>
      <c r="D2251" s="567" t="s">
        <v>2583</v>
      </c>
      <c r="E2251" s="421"/>
      <c r="F2251" s="422"/>
      <c r="G2251" s="421"/>
      <c r="H2251" s="839"/>
      <c r="I2251" s="497"/>
    </row>
    <row r="2252" spans="1:9" x14ac:dyDescent="0.2">
      <c r="A2252" s="417"/>
      <c r="B2252" s="418"/>
      <c r="C2252" s="419"/>
      <c r="D2252" s="567" t="s">
        <v>2584</v>
      </c>
      <c r="E2252" s="421"/>
      <c r="F2252" s="422">
        <v>433.58267000000001</v>
      </c>
      <c r="G2252" s="421"/>
      <c r="H2252" s="839"/>
      <c r="I2252" s="497"/>
    </row>
    <row r="2253" spans="1:9" ht="24.95" customHeight="1" x14ac:dyDescent="0.2">
      <c r="A2253" s="278">
        <v>152</v>
      </c>
      <c r="B2253" s="841"/>
      <c r="C2253" s="842" t="s">
        <v>239</v>
      </c>
      <c r="D2253" s="843" t="s">
        <v>240</v>
      </c>
      <c r="E2253" s="844" t="s">
        <v>100</v>
      </c>
      <c r="F2253" s="845">
        <v>3035.0786800000001</v>
      </c>
      <c r="G2253" s="160"/>
      <c r="H2253" s="846">
        <f>ROUND(F2253*G2253,2)</f>
        <v>0</v>
      </c>
      <c r="I2253" s="847" t="s">
        <v>357</v>
      </c>
    </row>
    <row r="2254" spans="1:9" x14ac:dyDescent="0.2">
      <c r="A2254" s="417"/>
      <c r="B2254" s="418"/>
      <c r="C2254" s="419"/>
      <c r="D2254" s="567" t="s">
        <v>225</v>
      </c>
      <c r="E2254" s="421"/>
      <c r="F2254" s="422"/>
      <c r="G2254" s="421"/>
      <c r="H2254" s="839"/>
      <c r="I2254" s="497"/>
    </row>
    <row r="2255" spans="1:9" x14ac:dyDescent="0.2">
      <c r="A2255" s="417"/>
      <c r="B2255" s="418"/>
      <c r="C2255" s="419"/>
      <c r="D2255" s="567" t="s">
        <v>2583</v>
      </c>
      <c r="E2255" s="421"/>
      <c r="F2255" s="422"/>
      <c r="G2255" s="421"/>
      <c r="H2255" s="839"/>
      <c r="I2255" s="497"/>
    </row>
    <row r="2256" spans="1:9" x14ac:dyDescent="0.2">
      <c r="A2256" s="584"/>
      <c r="B2256" s="425"/>
      <c r="C2256" s="585"/>
      <c r="D2256" s="790" t="s">
        <v>2587</v>
      </c>
      <c r="E2256" s="586"/>
      <c r="F2256" s="587">
        <v>3035.0786800000001</v>
      </c>
      <c r="G2256" s="586"/>
      <c r="H2256" s="840"/>
      <c r="I2256" s="588"/>
    </row>
  </sheetData>
  <sheetProtection algorithmName="SHA-512" hashValue="R9pnhiTb8GHbbLQB2pshA2BAUzx8Z95Hb2PqjhWdROJ9SszTbRpW0nVazDU6ljvBOdPrIdX7jkIRRHKpKKkayQ==" saltValue="/nJUj4Xw3u8e11fZYJNWxQ==" spinCount="100000" sheet="1" objects="1" scenarios="1"/>
  <mergeCells count="1">
    <mergeCell ref="B1870:I1870"/>
  </mergeCells>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8" max="8" man="1"/>
    <brk id="1559" max="16383" man="1"/>
    <brk id="1604" max="16383" man="1"/>
    <brk id="1647" max="16383" man="1"/>
    <brk id="1734" max="8" man="1"/>
    <brk id="1796" max="16383" man="1"/>
    <brk id="1868" max="16383" man="1"/>
    <brk id="1928" max="16383" man="1"/>
    <brk id="1978" max="16383" man="1"/>
    <brk id="2086" max="16383" man="1"/>
    <brk id="2168" max="8" man="1"/>
    <brk id="2201"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256" t="s">
        <v>1550</v>
      </c>
      <c r="B19" s="1257"/>
      <c r="C19" s="1257"/>
      <c r="D19" s="1257"/>
      <c r="E19" s="1257"/>
      <c r="F19" s="1258"/>
    </row>
    <row r="20" spans="1:6" ht="24.95" customHeight="1" x14ac:dyDescent="0.2">
      <c r="A20" s="140" t="s">
        <v>23</v>
      </c>
      <c r="B20" s="158"/>
      <c r="C20" s="158"/>
      <c r="D20" s="158"/>
      <c r="E20" s="1320">
        <f>E37</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678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1" t="s">
        <v>680</v>
      </c>
      <c r="B33" s="1239" t="s">
        <v>681</v>
      </c>
      <c r="C33" s="1240"/>
      <c r="D33" s="1241"/>
      <c r="E33" s="1268">
        <f>'02_A_D.1.4.1_Rekap'!E20</f>
        <v>0</v>
      </c>
      <c r="F33" s="1269"/>
    </row>
    <row r="34" spans="1:29" s="40" customFormat="1" ht="24.95" customHeight="1" x14ac:dyDescent="0.2">
      <c r="A34" s="371" t="s">
        <v>682</v>
      </c>
      <c r="B34" s="1239" t="s">
        <v>683</v>
      </c>
      <c r="C34" s="1240"/>
      <c r="D34" s="1241"/>
      <c r="E34" s="1268">
        <f>'02_A_D.1.4.2_Rekap'!E20</f>
        <v>0</v>
      </c>
      <c r="F34" s="1269"/>
    </row>
    <row r="35" spans="1:29" s="40" customFormat="1" ht="24.95" customHeight="1" x14ac:dyDescent="0.2">
      <c r="A35" s="371" t="s">
        <v>684</v>
      </c>
      <c r="B35" s="1239" t="s">
        <v>685</v>
      </c>
      <c r="C35" s="1240"/>
      <c r="D35" s="1241"/>
      <c r="E35" s="1268">
        <f>'02_A_D.1.4.3_Rekap'!E20</f>
        <v>0</v>
      </c>
      <c r="F35" s="1269"/>
    </row>
    <row r="36" spans="1:29" s="40" customFormat="1" ht="24.95" customHeight="1" x14ac:dyDescent="0.2">
      <c r="A36" s="371" t="s">
        <v>686</v>
      </c>
      <c r="B36" s="1239" t="s">
        <v>687</v>
      </c>
      <c r="C36" s="1240"/>
      <c r="D36" s="1241"/>
      <c r="E36" s="1268">
        <f>'02_A_D.1.4.4_Rekap'!E20</f>
        <v>0</v>
      </c>
      <c r="F36" s="1269"/>
    </row>
    <row r="37" spans="1:29" s="40" customFormat="1" ht="24.95" customHeight="1" x14ac:dyDescent="0.2">
      <c r="A37" s="143" t="s">
        <v>79</v>
      </c>
      <c r="B37" s="144"/>
      <c r="C37" s="145"/>
      <c r="D37" s="145"/>
      <c r="E37" s="1333">
        <f>SUM(E33:F36)</f>
        <v>0</v>
      </c>
      <c r="F37" s="133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2MzF1npVqnpXs6r4dw9vNoJaHHfm7fjiyHye+gpxkTfG3JHsIkKlqnfN4LO4HwwJZlLWrnIGfFLQQgds30/Odw==" saltValue="AIPFkFh/8xyVxaY39oghew=="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election activeCell="A19" sqref="A19:F1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256" t="s">
        <v>1550</v>
      </c>
      <c r="B19" s="1257"/>
      <c r="C19" s="1257"/>
      <c r="D19" s="1257"/>
      <c r="E19" s="1257"/>
      <c r="F19" s="1258"/>
    </row>
    <row r="20" spans="1:6" ht="24.95" customHeight="1" x14ac:dyDescent="0.2">
      <c r="A20" s="140" t="s">
        <v>23</v>
      </c>
      <c r="B20" s="158"/>
      <c r="C20" s="158"/>
      <c r="D20" s="158"/>
      <c r="E20" s="1320">
        <f>E36</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688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689</v>
      </c>
      <c r="B33" s="1265" t="s">
        <v>690</v>
      </c>
      <c r="C33" s="1266"/>
      <c r="D33" s="1267"/>
      <c r="E33" s="1268">
        <f>'02_A_D.1.4.1'!H9</f>
        <v>0</v>
      </c>
      <c r="F33" s="1269"/>
    </row>
    <row r="34" spans="1:29" s="40" customFormat="1" ht="24.95" customHeight="1" x14ac:dyDescent="0.2">
      <c r="A34" s="373" t="s">
        <v>691</v>
      </c>
      <c r="B34" s="1265" t="s">
        <v>692</v>
      </c>
      <c r="C34" s="1266"/>
      <c r="D34" s="1267"/>
      <c r="E34" s="1268">
        <f>'02_A_D.1.4.1'!H25</f>
        <v>0</v>
      </c>
      <c r="F34" s="1269"/>
    </row>
    <row r="35" spans="1:29" s="40" customFormat="1" ht="24.95" customHeight="1" x14ac:dyDescent="0.2">
      <c r="A35" s="373" t="s">
        <v>693</v>
      </c>
      <c r="B35" s="1265" t="s">
        <v>694</v>
      </c>
      <c r="C35" s="1266"/>
      <c r="D35" s="1267"/>
      <c r="E35" s="1268">
        <f>'02_A_D.1.4.1'!H39</f>
        <v>0</v>
      </c>
      <c r="F35" s="1269"/>
    </row>
    <row r="36" spans="1:29" s="40" customFormat="1" ht="24.95" customHeight="1" x14ac:dyDescent="0.2">
      <c r="A36" s="143" t="s">
        <v>79</v>
      </c>
      <c r="B36" s="144"/>
      <c r="C36" s="145"/>
      <c r="D36" s="145"/>
      <c r="E36" s="1333">
        <f>SUM(E33:F35)</f>
        <v>0</v>
      </c>
      <c r="F36" s="1334"/>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INtLazV1fqn56V47yDH0bJDvEss6bGqu+mEaixKwA/4t0L1svX42MapEs0bacQSj+VrB9EKIejhb17g3tLt+nQ==" saltValue="saMyrM1fE5YttsOaUVVuU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election activeCell="D70" sqref="D70"/>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35" customWidth="1"/>
    <col min="6" max="6" width="10.83203125" style="48" customWidth="1"/>
    <col min="7" max="7" width="15.83203125" style="849" customWidth="1"/>
    <col min="8" max="8" width="18.33203125" style="24" customWidth="1"/>
    <col min="9" max="9" width="18.33203125" style="48" customWidth="1"/>
    <col min="10" max="16384" width="8.83203125" style="5"/>
  </cols>
  <sheetData>
    <row r="1" spans="1:9" ht="14.45" customHeight="1" x14ac:dyDescent="0.2">
      <c r="A1" s="58" t="s">
        <v>80</v>
      </c>
      <c r="B1" s="59"/>
      <c r="C1" s="799"/>
      <c r="D1" s="59"/>
      <c r="E1" s="647"/>
      <c r="F1" s="800"/>
      <c r="G1" s="848"/>
      <c r="H1" s="801"/>
      <c r="I1" s="802"/>
    </row>
    <row r="2" spans="1:9" ht="15.75" x14ac:dyDescent="0.2">
      <c r="A2" s="803" t="s">
        <v>1</v>
      </c>
      <c r="B2" s="125"/>
      <c r="C2" s="804"/>
      <c r="D2" s="805" t="s">
        <v>2</v>
      </c>
      <c r="E2" s="806"/>
      <c r="F2" s="127"/>
      <c r="G2" s="807"/>
      <c r="H2" s="808"/>
      <c r="I2" s="809"/>
    </row>
    <row r="3" spans="1:9" ht="15.75" x14ac:dyDescent="0.2">
      <c r="A3" s="129" t="s">
        <v>3</v>
      </c>
      <c r="B3" s="130"/>
      <c r="C3" s="149"/>
      <c r="D3" s="149" t="s">
        <v>324</v>
      </c>
      <c r="E3" s="810"/>
      <c r="F3" s="132"/>
      <c r="G3" s="811"/>
      <c r="H3" s="812"/>
      <c r="I3" s="813"/>
    </row>
    <row r="4" spans="1:9" ht="15.75" x14ac:dyDescent="0.2">
      <c r="A4" s="148" t="s">
        <v>38</v>
      </c>
      <c r="B4" s="149"/>
      <c r="C4" s="149"/>
      <c r="D4" s="149" t="s">
        <v>688</v>
      </c>
      <c r="E4" s="814"/>
      <c r="F4" s="132"/>
      <c r="G4" s="811"/>
      <c r="H4" s="812"/>
      <c r="I4" s="813"/>
    </row>
    <row r="5" spans="1:9" x14ac:dyDescent="0.2">
      <c r="A5" s="134" t="s">
        <v>7</v>
      </c>
      <c r="B5" s="135"/>
      <c r="C5" s="135"/>
      <c r="D5" s="135" t="s">
        <v>11784</v>
      </c>
      <c r="E5" s="815"/>
      <c r="F5" s="139"/>
      <c r="G5" s="139"/>
      <c r="H5" s="139"/>
      <c r="I5" s="152"/>
    </row>
    <row r="6" spans="1:9" x14ac:dyDescent="0.2">
      <c r="A6" s="153" t="s">
        <v>9</v>
      </c>
      <c r="B6" s="154"/>
      <c r="C6" s="154"/>
      <c r="D6" s="154" t="s">
        <v>10</v>
      </c>
      <c r="E6" s="816"/>
      <c r="F6" s="156"/>
      <c r="G6" s="156"/>
      <c r="H6" s="156"/>
      <c r="I6" s="157"/>
    </row>
    <row r="7" spans="1:9" s="46" customFormat="1" ht="30" x14ac:dyDescent="0.25">
      <c r="A7" s="379" t="s">
        <v>82</v>
      </c>
      <c r="B7" s="379" t="s">
        <v>83</v>
      </c>
      <c r="C7" s="66" t="s">
        <v>32</v>
      </c>
      <c r="D7" s="66" t="s">
        <v>33</v>
      </c>
      <c r="E7" s="379" t="s">
        <v>84</v>
      </c>
      <c r="F7" s="817" t="s">
        <v>85</v>
      </c>
      <c r="G7" s="379" t="s">
        <v>86</v>
      </c>
      <c r="H7" s="379" t="s">
        <v>87</v>
      </c>
      <c r="I7" s="817" t="s">
        <v>88</v>
      </c>
    </row>
    <row r="8" spans="1:9" ht="24.95" customHeight="1" x14ac:dyDescent="0.2">
      <c r="A8" s="818"/>
      <c r="B8" s="819" t="s">
        <v>977</v>
      </c>
      <c r="C8" s="149"/>
      <c r="D8" s="149" t="s">
        <v>2588</v>
      </c>
      <c r="E8" s="820"/>
      <c r="F8" s="821"/>
      <c r="G8" s="821"/>
      <c r="H8" s="822">
        <f>H9+H25+H39</f>
        <v>0</v>
      </c>
      <c r="I8" s="823"/>
    </row>
    <row r="9" spans="1:9" s="46" customFormat="1" ht="24.95" customHeight="1" x14ac:dyDescent="0.25">
      <c r="A9" s="824"/>
      <c r="B9" s="825" t="s">
        <v>89</v>
      </c>
      <c r="C9" s="826" t="s">
        <v>689</v>
      </c>
      <c r="D9" s="826" t="s">
        <v>690</v>
      </c>
      <c r="E9" s="827"/>
      <c r="F9" s="828"/>
      <c r="G9" s="828"/>
      <c r="H9" s="829">
        <f>SUM(H10:H24)</f>
        <v>0</v>
      </c>
      <c r="I9" s="830"/>
    </row>
    <row r="10" spans="1:9" s="46" customFormat="1" ht="24.95" customHeight="1" x14ac:dyDescent="0.25">
      <c r="A10" s="278">
        <v>1</v>
      </c>
      <c r="B10" s="278"/>
      <c r="C10" s="279" t="s">
        <v>722</v>
      </c>
      <c r="D10" s="280" t="s">
        <v>723</v>
      </c>
      <c r="E10" s="281" t="s">
        <v>125</v>
      </c>
      <c r="F10" s="831">
        <v>46.2</v>
      </c>
      <c r="G10" s="159"/>
      <c r="H10" s="378">
        <f>ROUND(F10*G10,2)</f>
        <v>0</v>
      </c>
      <c r="I10" s="459" t="s">
        <v>119</v>
      </c>
    </row>
    <row r="11" spans="1:9" s="46" customFormat="1" ht="24.95" customHeight="1" x14ac:dyDescent="0.25">
      <c r="A11" s="278">
        <v>2</v>
      </c>
      <c r="B11" s="278"/>
      <c r="C11" s="279" t="s">
        <v>695</v>
      </c>
      <c r="D11" s="280" t="s">
        <v>696</v>
      </c>
      <c r="E11" s="281" t="s">
        <v>125</v>
      </c>
      <c r="F11" s="831">
        <v>22.5</v>
      </c>
      <c r="G11" s="159"/>
      <c r="H11" s="378">
        <f t="shared" ref="H11:H24" si="0">ROUND(F11*G11,2)</f>
        <v>0</v>
      </c>
      <c r="I11" s="459" t="s">
        <v>119</v>
      </c>
    </row>
    <row r="12" spans="1:9" s="46" customFormat="1" ht="24.95" customHeight="1" x14ac:dyDescent="0.25">
      <c r="A12" s="278">
        <v>3</v>
      </c>
      <c r="B12" s="278"/>
      <c r="C12" s="279" t="s">
        <v>697</v>
      </c>
      <c r="D12" s="280" t="s">
        <v>698</v>
      </c>
      <c r="E12" s="281" t="s">
        <v>125</v>
      </c>
      <c r="F12" s="831">
        <v>3</v>
      </c>
      <c r="G12" s="159"/>
      <c r="H12" s="378">
        <f t="shared" si="0"/>
        <v>0</v>
      </c>
      <c r="I12" s="459" t="s">
        <v>119</v>
      </c>
    </row>
    <row r="13" spans="1:9" s="46" customFormat="1" ht="24.95" customHeight="1" x14ac:dyDescent="0.25">
      <c r="A13" s="278">
        <v>4</v>
      </c>
      <c r="B13" s="278"/>
      <c r="C13" s="279" t="s">
        <v>699</v>
      </c>
      <c r="D13" s="280" t="s">
        <v>700</v>
      </c>
      <c r="E13" s="281" t="s">
        <v>125</v>
      </c>
      <c r="F13" s="831">
        <v>1</v>
      </c>
      <c r="G13" s="159"/>
      <c r="H13" s="378">
        <f t="shared" si="0"/>
        <v>0</v>
      </c>
      <c r="I13" s="459" t="s">
        <v>119</v>
      </c>
    </row>
    <row r="14" spans="1:9" s="46" customFormat="1" ht="24.95" customHeight="1" x14ac:dyDescent="0.25">
      <c r="A14" s="278">
        <v>5</v>
      </c>
      <c r="B14" s="278"/>
      <c r="C14" s="279" t="s">
        <v>711</v>
      </c>
      <c r="D14" s="280" t="s">
        <v>712</v>
      </c>
      <c r="E14" s="281" t="s">
        <v>92</v>
      </c>
      <c r="F14" s="831">
        <v>33</v>
      </c>
      <c r="G14" s="159"/>
      <c r="H14" s="378">
        <f t="shared" si="0"/>
        <v>0</v>
      </c>
      <c r="I14" s="459" t="s">
        <v>119</v>
      </c>
    </row>
    <row r="15" spans="1:9" s="46" customFormat="1" ht="24.95" customHeight="1" x14ac:dyDescent="0.25">
      <c r="A15" s="278">
        <v>6</v>
      </c>
      <c r="B15" s="278"/>
      <c r="C15" s="279" t="s">
        <v>713</v>
      </c>
      <c r="D15" s="280" t="s">
        <v>714</v>
      </c>
      <c r="E15" s="281" t="s">
        <v>92</v>
      </c>
      <c r="F15" s="831">
        <v>4</v>
      </c>
      <c r="G15" s="159"/>
      <c r="H15" s="378">
        <f t="shared" si="0"/>
        <v>0</v>
      </c>
      <c r="I15" s="459" t="s">
        <v>119</v>
      </c>
    </row>
    <row r="16" spans="1:9" s="46" customFormat="1" ht="24.95" customHeight="1" x14ac:dyDescent="0.25">
      <c r="A16" s="278">
        <v>7</v>
      </c>
      <c r="B16" s="278"/>
      <c r="C16" s="279" t="s">
        <v>715</v>
      </c>
      <c r="D16" s="280" t="s">
        <v>716</v>
      </c>
      <c r="E16" s="281" t="s">
        <v>92</v>
      </c>
      <c r="F16" s="831">
        <v>2</v>
      </c>
      <c r="G16" s="159"/>
      <c r="H16" s="378">
        <f t="shared" si="0"/>
        <v>0</v>
      </c>
      <c r="I16" s="459" t="s">
        <v>119</v>
      </c>
    </row>
    <row r="17" spans="1:9" s="46" customFormat="1" ht="24.95" customHeight="1" x14ac:dyDescent="0.25">
      <c r="A17" s="278">
        <v>8</v>
      </c>
      <c r="B17" s="278"/>
      <c r="C17" s="279" t="s">
        <v>717</v>
      </c>
      <c r="D17" s="280" t="s">
        <v>718</v>
      </c>
      <c r="E17" s="281" t="s">
        <v>125</v>
      </c>
      <c r="F17" s="831">
        <v>26.5</v>
      </c>
      <c r="G17" s="159"/>
      <c r="H17" s="378">
        <f t="shared" si="0"/>
        <v>0</v>
      </c>
      <c r="I17" s="459" t="s">
        <v>119</v>
      </c>
    </row>
    <row r="18" spans="1:9" s="46" customFormat="1" ht="24.95" customHeight="1" x14ac:dyDescent="0.25">
      <c r="A18" s="278">
        <v>9</v>
      </c>
      <c r="B18" s="278"/>
      <c r="C18" s="279" t="s">
        <v>719</v>
      </c>
      <c r="D18" s="280" t="s">
        <v>720</v>
      </c>
      <c r="E18" s="281" t="s">
        <v>721</v>
      </c>
      <c r="F18" s="831">
        <v>36</v>
      </c>
      <c r="G18" s="159"/>
      <c r="H18" s="378">
        <f t="shared" si="0"/>
        <v>0</v>
      </c>
      <c r="I18" s="459" t="s">
        <v>119</v>
      </c>
    </row>
    <row r="19" spans="1:9" s="46" customFormat="1" ht="24.95" customHeight="1" x14ac:dyDescent="0.25">
      <c r="A19" s="278">
        <v>10</v>
      </c>
      <c r="B19" s="278"/>
      <c r="C19" s="279" t="s">
        <v>701</v>
      </c>
      <c r="D19" s="280" t="s">
        <v>702</v>
      </c>
      <c r="E19" s="281" t="s">
        <v>125</v>
      </c>
      <c r="F19" s="831">
        <v>22.5</v>
      </c>
      <c r="G19" s="159"/>
      <c r="H19" s="378">
        <f t="shared" si="0"/>
        <v>0</v>
      </c>
      <c r="I19" s="459" t="s">
        <v>119</v>
      </c>
    </row>
    <row r="20" spans="1:9" s="46" customFormat="1" ht="24.95" customHeight="1" x14ac:dyDescent="0.25">
      <c r="A20" s="278">
        <v>11</v>
      </c>
      <c r="B20" s="278"/>
      <c r="C20" s="279" t="s">
        <v>703</v>
      </c>
      <c r="D20" s="280" t="s">
        <v>704</v>
      </c>
      <c r="E20" s="281" t="s">
        <v>125</v>
      </c>
      <c r="F20" s="831">
        <v>3</v>
      </c>
      <c r="G20" s="159"/>
      <c r="H20" s="378">
        <f t="shared" si="0"/>
        <v>0</v>
      </c>
      <c r="I20" s="459" t="s">
        <v>119</v>
      </c>
    </row>
    <row r="21" spans="1:9" s="46" customFormat="1" ht="24.95" customHeight="1" x14ac:dyDescent="0.25">
      <c r="A21" s="278">
        <v>12</v>
      </c>
      <c r="B21" s="278"/>
      <c r="C21" s="279" t="s">
        <v>705</v>
      </c>
      <c r="D21" s="280" t="s">
        <v>706</v>
      </c>
      <c r="E21" s="281" t="s">
        <v>125</v>
      </c>
      <c r="F21" s="831">
        <v>1</v>
      </c>
      <c r="G21" s="159"/>
      <c r="H21" s="378">
        <f t="shared" si="0"/>
        <v>0</v>
      </c>
      <c r="I21" s="459" t="s">
        <v>119</v>
      </c>
    </row>
    <row r="22" spans="1:9" s="46" customFormat="1" ht="24.95" customHeight="1" x14ac:dyDescent="0.25">
      <c r="A22" s="278">
        <v>13</v>
      </c>
      <c r="B22" s="278"/>
      <c r="C22" s="279" t="s">
        <v>709</v>
      </c>
      <c r="D22" s="280" t="s">
        <v>710</v>
      </c>
      <c r="E22" s="281" t="s">
        <v>125</v>
      </c>
      <c r="F22" s="831">
        <v>22.5</v>
      </c>
      <c r="G22" s="159"/>
      <c r="H22" s="378">
        <f t="shared" si="0"/>
        <v>0</v>
      </c>
      <c r="I22" s="459" t="s">
        <v>119</v>
      </c>
    </row>
    <row r="23" spans="1:9" s="46" customFormat="1" ht="24.95" customHeight="1" x14ac:dyDescent="0.25">
      <c r="A23" s="278">
        <v>14</v>
      </c>
      <c r="B23" s="278"/>
      <c r="C23" s="279" t="s">
        <v>707</v>
      </c>
      <c r="D23" s="280" t="s">
        <v>708</v>
      </c>
      <c r="E23" s="281" t="s">
        <v>125</v>
      </c>
      <c r="F23" s="831">
        <v>1</v>
      </c>
      <c r="G23" s="159"/>
      <c r="H23" s="378">
        <f t="shared" si="0"/>
        <v>0</v>
      </c>
      <c r="I23" s="459" t="s">
        <v>119</v>
      </c>
    </row>
    <row r="24" spans="1:9" s="46" customFormat="1" ht="24.95" customHeight="1" x14ac:dyDescent="0.25">
      <c r="A24" s="278">
        <v>15</v>
      </c>
      <c r="B24" s="278"/>
      <c r="C24" s="279" t="s">
        <v>724</v>
      </c>
      <c r="D24" s="280" t="s">
        <v>725</v>
      </c>
      <c r="E24" s="281" t="s">
        <v>100</v>
      </c>
      <c r="F24" s="831">
        <v>1.4275</v>
      </c>
      <c r="G24" s="159"/>
      <c r="H24" s="378">
        <f t="shared" si="0"/>
        <v>0</v>
      </c>
      <c r="I24" s="459" t="s">
        <v>119</v>
      </c>
    </row>
    <row r="25" spans="1:9" s="46" customFormat="1" ht="24.95" customHeight="1" x14ac:dyDescent="0.25">
      <c r="A25" s="824"/>
      <c r="B25" s="825" t="s">
        <v>89</v>
      </c>
      <c r="C25" s="826" t="s">
        <v>691</v>
      </c>
      <c r="D25" s="826" t="s">
        <v>692</v>
      </c>
      <c r="E25" s="827"/>
      <c r="F25" s="828"/>
      <c r="G25" s="828"/>
      <c r="H25" s="829">
        <f>SUM(H26:H38)</f>
        <v>0</v>
      </c>
      <c r="I25" s="830"/>
    </row>
    <row r="26" spans="1:9" s="46" customFormat="1" ht="24.95" customHeight="1" x14ac:dyDescent="0.25">
      <c r="A26" s="278">
        <v>16</v>
      </c>
      <c r="B26" s="278"/>
      <c r="C26" s="279" t="s">
        <v>736</v>
      </c>
      <c r="D26" s="280" t="s">
        <v>737</v>
      </c>
      <c r="E26" s="281" t="s">
        <v>125</v>
      </c>
      <c r="F26" s="831">
        <v>72.599999999999994</v>
      </c>
      <c r="G26" s="159"/>
      <c r="H26" s="378">
        <f t="shared" ref="H26:H38" si="1">ROUND(F26*G26,2)</f>
        <v>0</v>
      </c>
      <c r="I26" s="459" t="s">
        <v>119</v>
      </c>
    </row>
    <row r="27" spans="1:9" s="46" customFormat="1" ht="24.95" customHeight="1" x14ac:dyDescent="0.25">
      <c r="A27" s="278">
        <v>17</v>
      </c>
      <c r="B27" s="278"/>
      <c r="C27" s="279" t="s">
        <v>747</v>
      </c>
      <c r="D27" s="280" t="s">
        <v>748</v>
      </c>
      <c r="E27" s="281" t="s">
        <v>92</v>
      </c>
      <c r="F27" s="831">
        <v>10</v>
      </c>
      <c r="G27" s="159"/>
      <c r="H27" s="378">
        <f t="shared" si="1"/>
        <v>0</v>
      </c>
      <c r="I27" s="459" t="s">
        <v>119</v>
      </c>
    </row>
    <row r="28" spans="1:9" s="46" customFormat="1" ht="24.95" customHeight="1" x14ac:dyDescent="0.25">
      <c r="A28" s="278">
        <v>18</v>
      </c>
      <c r="B28" s="278"/>
      <c r="C28" s="279" t="s">
        <v>745</v>
      </c>
      <c r="D28" s="280" t="s">
        <v>746</v>
      </c>
      <c r="E28" s="281" t="s">
        <v>92</v>
      </c>
      <c r="F28" s="831">
        <v>8</v>
      </c>
      <c r="G28" s="159"/>
      <c r="H28" s="378">
        <f t="shared" si="1"/>
        <v>0</v>
      </c>
      <c r="I28" s="459" t="s">
        <v>119</v>
      </c>
    </row>
    <row r="29" spans="1:9" s="46" customFormat="1" ht="24.95" customHeight="1" x14ac:dyDescent="0.25">
      <c r="A29" s="278">
        <v>19</v>
      </c>
      <c r="B29" s="278"/>
      <c r="C29" s="279" t="s">
        <v>726</v>
      </c>
      <c r="D29" s="280" t="s">
        <v>727</v>
      </c>
      <c r="E29" s="281" t="s">
        <v>125</v>
      </c>
      <c r="F29" s="831">
        <v>53</v>
      </c>
      <c r="G29" s="159"/>
      <c r="H29" s="378">
        <f t="shared" si="1"/>
        <v>0</v>
      </c>
      <c r="I29" s="459" t="s">
        <v>119</v>
      </c>
    </row>
    <row r="30" spans="1:9" s="46" customFormat="1" ht="24.95" customHeight="1" x14ac:dyDescent="0.25">
      <c r="A30" s="278">
        <v>20</v>
      </c>
      <c r="B30" s="278"/>
      <c r="C30" s="279" t="s">
        <v>728</v>
      </c>
      <c r="D30" s="280" t="s">
        <v>729</v>
      </c>
      <c r="E30" s="281" t="s">
        <v>125</v>
      </c>
      <c r="F30" s="831">
        <v>13</v>
      </c>
      <c r="G30" s="159"/>
      <c r="H30" s="378">
        <f t="shared" si="1"/>
        <v>0</v>
      </c>
      <c r="I30" s="459" t="s">
        <v>119</v>
      </c>
    </row>
    <row r="31" spans="1:9" s="46" customFormat="1" ht="24.95" customHeight="1" x14ac:dyDescent="0.25">
      <c r="A31" s="278">
        <v>21</v>
      </c>
      <c r="B31" s="278"/>
      <c r="C31" s="279" t="s">
        <v>730</v>
      </c>
      <c r="D31" s="280" t="s">
        <v>731</v>
      </c>
      <c r="E31" s="281" t="s">
        <v>125</v>
      </c>
      <c r="F31" s="831">
        <v>53</v>
      </c>
      <c r="G31" s="159"/>
      <c r="H31" s="378">
        <f t="shared" si="1"/>
        <v>0</v>
      </c>
      <c r="I31" s="459" t="s">
        <v>119</v>
      </c>
    </row>
    <row r="32" spans="1:9" s="46" customFormat="1" ht="24.95" customHeight="1" x14ac:dyDescent="0.25">
      <c r="A32" s="278">
        <v>22</v>
      </c>
      <c r="B32" s="278"/>
      <c r="C32" s="279" t="s">
        <v>732</v>
      </c>
      <c r="D32" s="280" t="s">
        <v>733</v>
      </c>
      <c r="E32" s="281" t="s">
        <v>125</v>
      </c>
      <c r="F32" s="831">
        <v>13</v>
      </c>
      <c r="G32" s="159"/>
      <c r="H32" s="378">
        <f t="shared" si="1"/>
        <v>0</v>
      </c>
      <c r="I32" s="459" t="s">
        <v>119</v>
      </c>
    </row>
    <row r="33" spans="1:9" s="46" customFormat="1" ht="24.95" customHeight="1" x14ac:dyDescent="0.25">
      <c r="A33" s="278">
        <v>23</v>
      </c>
      <c r="B33" s="278"/>
      <c r="C33" s="279" t="s">
        <v>734</v>
      </c>
      <c r="D33" s="280" t="s">
        <v>735</v>
      </c>
      <c r="E33" s="281" t="s">
        <v>92</v>
      </c>
      <c r="F33" s="831">
        <v>71</v>
      </c>
      <c r="G33" s="159"/>
      <c r="H33" s="378">
        <f t="shared" si="1"/>
        <v>0</v>
      </c>
      <c r="I33" s="459" t="s">
        <v>119</v>
      </c>
    </row>
    <row r="34" spans="1:9" s="46" customFormat="1" ht="24.95" customHeight="1" x14ac:dyDescent="0.25">
      <c r="A34" s="278">
        <v>24</v>
      </c>
      <c r="B34" s="278"/>
      <c r="C34" s="279" t="s">
        <v>740</v>
      </c>
      <c r="D34" s="280" t="s">
        <v>741</v>
      </c>
      <c r="E34" s="281" t="s">
        <v>125</v>
      </c>
      <c r="F34" s="831">
        <v>66</v>
      </c>
      <c r="G34" s="159"/>
      <c r="H34" s="378">
        <f t="shared" si="1"/>
        <v>0</v>
      </c>
      <c r="I34" s="459" t="s">
        <v>119</v>
      </c>
    </row>
    <row r="35" spans="1:9" s="46" customFormat="1" ht="24.95" customHeight="1" x14ac:dyDescent="0.25">
      <c r="A35" s="278">
        <v>25</v>
      </c>
      <c r="B35" s="278"/>
      <c r="C35" s="279" t="s">
        <v>738</v>
      </c>
      <c r="D35" s="280" t="s">
        <v>739</v>
      </c>
      <c r="E35" s="281" t="s">
        <v>125</v>
      </c>
      <c r="F35" s="831">
        <v>66</v>
      </c>
      <c r="G35" s="159"/>
      <c r="H35" s="378">
        <f t="shared" si="1"/>
        <v>0</v>
      </c>
      <c r="I35" s="459" t="s">
        <v>119</v>
      </c>
    </row>
    <row r="36" spans="1:9" s="46" customFormat="1" ht="24.95" customHeight="1" x14ac:dyDescent="0.25">
      <c r="A36" s="278">
        <v>26</v>
      </c>
      <c r="B36" s="278"/>
      <c r="C36" s="279" t="s">
        <v>742</v>
      </c>
      <c r="D36" s="280" t="s">
        <v>743</v>
      </c>
      <c r="E36" s="281" t="s">
        <v>744</v>
      </c>
      <c r="F36" s="831">
        <v>72</v>
      </c>
      <c r="G36" s="159"/>
      <c r="H36" s="378">
        <f t="shared" si="1"/>
        <v>0</v>
      </c>
      <c r="I36" s="459" t="s">
        <v>119</v>
      </c>
    </row>
    <row r="37" spans="1:9" s="46" customFormat="1" ht="24.95" customHeight="1" x14ac:dyDescent="0.25">
      <c r="A37" s="278">
        <v>27</v>
      </c>
      <c r="B37" s="278"/>
      <c r="C37" s="279" t="s">
        <v>709</v>
      </c>
      <c r="D37" s="280" t="s">
        <v>710</v>
      </c>
      <c r="E37" s="281" t="s">
        <v>125</v>
      </c>
      <c r="F37" s="831">
        <v>35</v>
      </c>
      <c r="G37" s="159"/>
      <c r="H37" s="378">
        <f t="shared" si="1"/>
        <v>0</v>
      </c>
      <c r="I37" s="459" t="s">
        <v>119</v>
      </c>
    </row>
    <row r="38" spans="1:9" s="46" customFormat="1" ht="24.95" customHeight="1" x14ac:dyDescent="0.25">
      <c r="A38" s="278">
        <v>28</v>
      </c>
      <c r="B38" s="278"/>
      <c r="C38" s="279" t="s">
        <v>749</v>
      </c>
      <c r="D38" s="280" t="s">
        <v>750</v>
      </c>
      <c r="E38" s="281" t="s">
        <v>100</v>
      </c>
      <c r="F38" s="831">
        <v>0.19500000000000001</v>
      </c>
      <c r="G38" s="159"/>
      <c r="H38" s="378">
        <f t="shared" si="1"/>
        <v>0</v>
      </c>
      <c r="I38" s="459" t="s">
        <v>119</v>
      </c>
    </row>
    <row r="39" spans="1:9" s="46" customFormat="1" ht="24.95" customHeight="1" x14ac:dyDescent="0.25">
      <c r="A39" s="824"/>
      <c r="B39" s="825" t="s">
        <v>89</v>
      </c>
      <c r="C39" s="826" t="s">
        <v>693</v>
      </c>
      <c r="D39" s="826" t="s">
        <v>694</v>
      </c>
      <c r="E39" s="827"/>
      <c r="F39" s="828"/>
      <c r="G39" s="828"/>
      <c r="H39" s="829">
        <f>SUM(H40:H75)</f>
        <v>0</v>
      </c>
      <c r="I39" s="830"/>
    </row>
    <row r="40" spans="1:9" s="46" customFormat="1" ht="24.95" customHeight="1" x14ac:dyDescent="0.25">
      <c r="A40" s="278">
        <v>29</v>
      </c>
      <c r="B40" s="278"/>
      <c r="C40" s="279" t="s">
        <v>758</v>
      </c>
      <c r="D40" s="280" t="s">
        <v>759</v>
      </c>
      <c r="E40" s="281" t="s">
        <v>753</v>
      </c>
      <c r="F40" s="831">
        <v>2</v>
      </c>
      <c r="G40" s="159"/>
      <c r="H40" s="378">
        <f t="shared" ref="H40:H75" si="2">ROUND(F40*G40,2)</f>
        <v>0</v>
      </c>
      <c r="I40" s="459" t="s">
        <v>119</v>
      </c>
    </row>
    <row r="41" spans="1:9" s="46" customFormat="1" ht="24.95" customHeight="1" x14ac:dyDescent="0.25">
      <c r="A41" s="278">
        <v>30</v>
      </c>
      <c r="B41" s="278"/>
      <c r="C41" s="279" t="s">
        <v>766</v>
      </c>
      <c r="D41" s="280" t="s">
        <v>767</v>
      </c>
      <c r="E41" s="281" t="s">
        <v>753</v>
      </c>
      <c r="F41" s="831">
        <v>33</v>
      </c>
      <c r="G41" s="159"/>
      <c r="H41" s="378">
        <f t="shared" si="2"/>
        <v>0</v>
      </c>
      <c r="I41" s="459" t="s">
        <v>119</v>
      </c>
    </row>
    <row r="42" spans="1:9" s="46" customFormat="1" ht="24.95" customHeight="1" x14ac:dyDescent="0.25">
      <c r="A42" s="278">
        <v>31</v>
      </c>
      <c r="B42" s="278"/>
      <c r="C42" s="279" t="s">
        <v>2589</v>
      </c>
      <c r="D42" s="280" t="s">
        <v>2590</v>
      </c>
      <c r="E42" s="281" t="s">
        <v>753</v>
      </c>
      <c r="F42" s="831">
        <v>1</v>
      </c>
      <c r="G42" s="159"/>
      <c r="H42" s="378">
        <f t="shared" si="2"/>
        <v>0</v>
      </c>
      <c r="I42" s="459" t="s">
        <v>119</v>
      </c>
    </row>
    <row r="43" spans="1:9" s="46" customFormat="1" ht="24.95" customHeight="1" x14ac:dyDescent="0.25">
      <c r="A43" s="278">
        <v>32</v>
      </c>
      <c r="B43" s="278"/>
      <c r="C43" s="279" t="s">
        <v>751</v>
      </c>
      <c r="D43" s="280" t="s">
        <v>752</v>
      </c>
      <c r="E43" s="281" t="s">
        <v>753</v>
      </c>
      <c r="F43" s="831">
        <v>3</v>
      </c>
      <c r="G43" s="159"/>
      <c r="H43" s="378">
        <f t="shared" si="2"/>
        <v>0</v>
      </c>
      <c r="I43" s="459" t="s">
        <v>119</v>
      </c>
    </row>
    <row r="44" spans="1:9" s="46" customFormat="1" ht="24.95" customHeight="1" x14ac:dyDescent="0.25">
      <c r="A44" s="278">
        <v>33</v>
      </c>
      <c r="B44" s="278"/>
      <c r="C44" s="279" t="s">
        <v>760</v>
      </c>
      <c r="D44" s="280" t="s">
        <v>761</v>
      </c>
      <c r="E44" s="281" t="s">
        <v>753</v>
      </c>
      <c r="F44" s="831">
        <v>2</v>
      </c>
      <c r="G44" s="159"/>
      <c r="H44" s="378">
        <f t="shared" si="2"/>
        <v>0</v>
      </c>
      <c r="I44" s="459" t="s">
        <v>119</v>
      </c>
    </row>
    <row r="45" spans="1:9" s="46" customFormat="1" ht="24.95" customHeight="1" x14ac:dyDescent="0.25">
      <c r="A45" s="278">
        <v>34</v>
      </c>
      <c r="B45" s="278"/>
      <c r="C45" s="279" t="s">
        <v>2591</v>
      </c>
      <c r="D45" s="280" t="s">
        <v>2592</v>
      </c>
      <c r="E45" s="281" t="s">
        <v>753</v>
      </c>
      <c r="F45" s="831">
        <v>1</v>
      </c>
      <c r="G45" s="159"/>
      <c r="H45" s="378">
        <f t="shared" si="2"/>
        <v>0</v>
      </c>
      <c r="I45" s="459" t="s">
        <v>119</v>
      </c>
    </row>
    <row r="46" spans="1:9" s="46" customFormat="1" ht="24.95" customHeight="1" x14ac:dyDescent="0.25">
      <c r="A46" s="278">
        <v>35</v>
      </c>
      <c r="B46" s="278"/>
      <c r="C46" s="279" t="s">
        <v>764</v>
      </c>
      <c r="D46" s="280" t="s">
        <v>765</v>
      </c>
      <c r="E46" s="281" t="s">
        <v>753</v>
      </c>
      <c r="F46" s="831">
        <v>2</v>
      </c>
      <c r="G46" s="159"/>
      <c r="H46" s="378">
        <f t="shared" si="2"/>
        <v>0</v>
      </c>
      <c r="I46" s="459" t="s">
        <v>119</v>
      </c>
    </row>
    <row r="47" spans="1:9" s="46" customFormat="1" ht="24.95" customHeight="1" x14ac:dyDescent="0.25">
      <c r="A47" s="278">
        <v>36</v>
      </c>
      <c r="B47" s="278"/>
      <c r="C47" s="279" t="s">
        <v>764</v>
      </c>
      <c r="D47" s="280" t="s">
        <v>765</v>
      </c>
      <c r="E47" s="281" t="s">
        <v>753</v>
      </c>
      <c r="F47" s="831">
        <v>1</v>
      </c>
      <c r="G47" s="159"/>
      <c r="H47" s="378">
        <f t="shared" si="2"/>
        <v>0</v>
      </c>
      <c r="I47" s="459" t="s">
        <v>119</v>
      </c>
    </row>
    <row r="48" spans="1:9" s="46" customFormat="1" ht="24.95" customHeight="1" x14ac:dyDescent="0.25">
      <c r="A48" s="278">
        <v>37</v>
      </c>
      <c r="B48" s="278"/>
      <c r="C48" s="279" t="s">
        <v>754</v>
      </c>
      <c r="D48" s="280" t="s">
        <v>755</v>
      </c>
      <c r="E48" s="281" t="s">
        <v>753</v>
      </c>
      <c r="F48" s="831">
        <v>33</v>
      </c>
      <c r="G48" s="159"/>
      <c r="H48" s="378">
        <f t="shared" si="2"/>
        <v>0</v>
      </c>
      <c r="I48" s="459" t="s">
        <v>119</v>
      </c>
    </row>
    <row r="49" spans="1:9" s="46" customFormat="1" ht="24.95" customHeight="1" x14ac:dyDescent="0.25">
      <c r="A49" s="278">
        <v>38</v>
      </c>
      <c r="B49" s="278"/>
      <c r="C49" s="279" t="s">
        <v>770</v>
      </c>
      <c r="D49" s="280" t="s">
        <v>771</v>
      </c>
      <c r="E49" s="281" t="s">
        <v>753</v>
      </c>
      <c r="F49" s="831">
        <v>33</v>
      </c>
      <c r="G49" s="159"/>
      <c r="H49" s="378">
        <f t="shared" si="2"/>
        <v>0</v>
      </c>
      <c r="I49" s="459" t="s">
        <v>119</v>
      </c>
    </row>
    <row r="50" spans="1:9" s="46" customFormat="1" ht="24.95" customHeight="1" x14ac:dyDescent="0.25">
      <c r="A50" s="278">
        <v>39</v>
      </c>
      <c r="B50" s="278"/>
      <c r="C50" s="279" t="s">
        <v>756</v>
      </c>
      <c r="D50" s="280" t="s">
        <v>757</v>
      </c>
      <c r="E50" s="281" t="s">
        <v>753</v>
      </c>
      <c r="F50" s="831">
        <v>1</v>
      </c>
      <c r="G50" s="159"/>
      <c r="H50" s="378">
        <f t="shared" si="2"/>
        <v>0</v>
      </c>
      <c r="I50" s="459" t="s">
        <v>119</v>
      </c>
    </row>
    <row r="51" spans="1:9" s="46" customFormat="1" ht="24.95" customHeight="1" x14ac:dyDescent="0.25">
      <c r="A51" s="278">
        <v>40</v>
      </c>
      <c r="B51" s="278"/>
      <c r="C51" s="279" t="s">
        <v>2593</v>
      </c>
      <c r="D51" s="280" t="s">
        <v>2594</v>
      </c>
      <c r="E51" s="281" t="s">
        <v>753</v>
      </c>
      <c r="F51" s="831">
        <v>1</v>
      </c>
      <c r="G51" s="159"/>
      <c r="H51" s="378">
        <f t="shared" si="2"/>
        <v>0</v>
      </c>
      <c r="I51" s="459" t="s">
        <v>119</v>
      </c>
    </row>
    <row r="52" spans="1:9" s="46" customFormat="1" ht="24.95" customHeight="1" x14ac:dyDescent="0.25">
      <c r="A52" s="278">
        <v>41</v>
      </c>
      <c r="B52" s="278"/>
      <c r="C52" s="279" t="s">
        <v>2595</v>
      </c>
      <c r="D52" s="280" t="s">
        <v>2596</v>
      </c>
      <c r="E52" s="281" t="s">
        <v>753</v>
      </c>
      <c r="F52" s="831">
        <v>1</v>
      </c>
      <c r="G52" s="159"/>
      <c r="H52" s="378">
        <f t="shared" si="2"/>
        <v>0</v>
      </c>
      <c r="I52" s="459" t="s">
        <v>119</v>
      </c>
    </row>
    <row r="53" spans="1:9" s="46" customFormat="1" ht="24.95" customHeight="1" x14ac:dyDescent="0.25">
      <c r="A53" s="278">
        <v>42</v>
      </c>
      <c r="B53" s="278"/>
      <c r="C53" s="279" t="s">
        <v>2597</v>
      </c>
      <c r="D53" s="280" t="s">
        <v>2598</v>
      </c>
      <c r="E53" s="281" t="s">
        <v>753</v>
      </c>
      <c r="F53" s="831">
        <v>1</v>
      </c>
      <c r="G53" s="159"/>
      <c r="H53" s="378">
        <f t="shared" si="2"/>
        <v>0</v>
      </c>
      <c r="I53" s="459" t="s">
        <v>119</v>
      </c>
    </row>
    <row r="54" spans="1:9" s="46" customFormat="1" ht="24.95" customHeight="1" x14ac:dyDescent="0.25">
      <c r="A54" s="278">
        <v>43</v>
      </c>
      <c r="B54" s="278"/>
      <c r="C54" s="279" t="s">
        <v>778</v>
      </c>
      <c r="D54" s="280" t="s">
        <v>779</v>
      </c>
      <c r="E54" s="281" t="s">
        <v>753</v>
      </c>
      <c r="F54" s="831">
        <v>2</v>
      </c>
      <c r="G54" s="159"/>
      <c r="H54" s="378">
        <f t="shared" si="2"/>
        <v>0</v>
      </c>
      <c r="I54" s="459" t="s">
        <v>119</v>
      </c>
    </row>
    <row r="55" spans="1:9" s="46" customFormat="1" ht="24.95" customHeight="1" x14ac:dyDescent="0.25">
      <c r="A55" s="278">
        <v>44</v>
      </c>
      <c r="B55" s="278"/>
      <c r="C55" s="279" t="s">
        <v>782</v>
      </c>
      <c r="D55" s="280" t="s">
        <v>783</v>
      </c>
      <c r="E55" s="281" t="s">
        <v>753</v>
      </c>
      <c r="F55" s="831">
        <v>70</v>
      </c>
      <c r="G55" s="159"/>
      <c r="H55" s="378">
        <f t="shared" si="2"/>
        <v>0</v>
      </c>
      <c r="I55" s="459" t="s">
        <v>119</v>
      </c>
    </row>
    <row r="56" spans="1:9" s="46" customFormat="1" ht="24.95" customHeight="1" x14ac:dyDescent="0.25">
      <c r="A56" s="278">
        <v>45</v>
      </c>
      <c r="B56" s="278"/>
      <c r="C56" s="279" t="s">
        <v>2599</v>
      </c>
      <c r="D56" s="280" t="s">
        <v>2600</v>
      </c>
      <c r="E56" s="281" t="s">
        <v>753</v>
      </c>
      <c r="F56" s="831">
        <v>1</v>
      </c>
      <c r="G56" s="159"/>
      <c r="H56" s="378">
        <f t="shared" si="2"/>
        <v>0</v>
      </c>
      <c r="I56" s="459" t="s">
        <v>119</v>
      </c>
    </row>
    <row r="57" spans="1:9" s="46" customFormat="1" ht="24.95" customHeight="1" x14ac:dyDescent="0.25">
      <c r="A57" s="278">
        <v>46</v>
      </c>
      <c r="B57" s="278"/>
      <c r="C57" s="279" t="s">
        <v>784</v>
      </c>
      <c r="D57" s="280" t="s">
        <v>785</v>
      </c>
      <c r="E57" s="281" t="s">
        <v>753</v>
      </c>
      <c r="F57" s="831">
        <v>72</v>
      </c>
      <c r="G57" s="159"/>
      <c r="H57" s="378">
        <f t="shared" si="2"/>
        <v>0</v>
      </c>
      <c r="I57" s="459" t="s">
        <v>119</v>
      </c>
    </row>
    <row r="58" spans="1:9" s="46" customFormat="1" ht="24.95" customHeight="1" x14ac:dyDescent="0.25">
      <c r="A58" s="278">
        <v>47</v>
      </c>
      <c r="B58" s="278"/>
      <c r="C58" s="279" t="s">
        <v>1308</v>
      </c>
      <c r="D58" s="280" t="s">
        <v>1309</v>
      </c>
      <c r="E58" s="281" t="s">
        <v>753</v>
      </c>
      <c r="F58" s="831">
        <v>1</v>
      </c>
      <c r="G58" s="159"/>
      <c r="H58" s="378">
        <f t="shared" si="2"/>
        <v>0</v>
      </c>
      <c r="I58" s="459" t="s">
        <v>119</v>
      </c>
    </row>
    <row r="59" spans="1:9" s="46" customFormat="1" ht="24.95" customHeight="1" x14ac:dyDescent="0.25">
      <c r="A59" s="278">
        <v>48</v>
      </c>
      <c r="B59" s="278"/>
      <c r="C59" s="279" t="s">
        <v>768</v>
      </c>
      <c r="D59" s="280" t="s">
        <v>769</v>
      </c>
      <c r="E59" s="281" t="s">
        <v>92</v>
      </c>
      <c r="F59" s="831">
        <v>33</v>
      </c>
      <c r="G59" s="159"/>
      <c r="H59" s="378">
        <f t="shared" si="2"/>
        <v>0</v>
      </c>
      <c r="I59" s="459" t="s">
        <v>119</v>
      </c>
    </row>
    <row r="60" spans="1:9" s="46" customFormat="1" ht="24.95" customHeight="1" x14ac:dyDescent="0.25">
      <c r="A60" s="278">
        <v>49</v>
      </c>
      <c r="B60" s="278"/>
      <c r="C60" s="279" t="s">
        <v>776</v>
      </c>
      <c r="D60" s="280" t="s">
        <v>777</v>
      </c>
      <c r="E60" s="281" t="s">
        <v>92</v>
      </c>
      <c r="F60" s="831">
        <v>2</v>
      </c>
      <c r="G60" s="159"/>
      <c r="H60" s="378">
        <f t="shared" si="2"/>
        <v>0</v>
      </c>
      <c r="I60" s="459" t="s">
        <v>119</v>
      </c>
    </row>
    <row r="61" spans="1:9" s="46" customFormat="1" ht="24.95" customHeight="1" x14ac:dyDescent="0.25">
      <c r="A61" s="278">
        <v>50</v>
      </c>
      <c r="B61" s="278"/>
      <c r="C61" s="279" t="s">
        <v>2601</v>
      </c>
      <c r="D61" s="280" t="s">
        <v>2602</v>
      </c>
      <c r="E61" s="281" t="s">
        <v>92</v>
      </c>
      <c r="F61" s="831">
        <v>1</v>
      </c>
      <c r="G61" s="159"/>
      <c r="H61" s="378">
        <f t="shared" si="2"/>
        <v>0</v>
      </c>
      <c r="I61" s="459" t="s">
        <v>119</v>
      </c>
    </row>
    <row r="62" spans="1:9" s="46" customFormat="1" ht="24.95" customHeight="1" x14ac:dyDescent="0.25">
      <c r="A62" s="278">
        <v>51</v>
      </c>
      <c r="B62" s="278"/>
      <c r="C62" s="279" t="s">
        <v>772</v>
      </c>
      <c r="D62" s="280" t="s">
        <v>773</v>
      </c>
      <c r="E62" s="281" t="s">
        <v>92</v>
      </c>
      <c r="F62" s="831">
        <v>33</v>
      </c>
      <c r="G62" s="159"/>
      <c r="H62" s="378">
        <f t="shared" si="2"/>
        <v>0</v>
      </c>
      <c r="I62" s="459" t="s">
        <v>119</v>
      </c>
    </row>
    <row r="63" spans="1:9" s="46" customFormat="1" ht="24.95" customHeight="1" x14ac:dyDescent="0.25">
      <c r="A63" s="278">
        <v>52</v>
      </c>
      <c r="B63" s="278"/>
      <c r="C63" s="279" t="s">
        <v>772</v>
      </c>
      <c r="D63" s="280" t="s">
        <v>773</v>
      </c>
      <c r="E63" s="281" t="s">
        <v>92</v>
      </c>
      <c r="F63" s="831">
        <v>2</v>
      </c>
      <c r="G63" s="159"/>
      <c r="H63" s="378">
        <f t="shared" si="2"/>
        <v>0</v>
      </c>
      <c r="I63" s="459" t="s">
        <v>119</v>
      </c>
    </row>
    <row r="64" spans="1:9" s="46" customFormat="1" ht="24.95" customHeight="1" x14ac:dyDescent="0.25">
      <c r="A64" s="278">
        <v>53</v>
      </c>
      <c r="B64" s="278"/>
      <c r="C64" s="279" t="s">
        <v>2603</v>
      </c>
      <c r="D64" s="280" t="s">
        <v>2604</v>
      </c>
      <c r="E64" s="281" t="s">
        <v>92</v>
      </c>
      <c r="F64" s="831">
        <v>1</v>
      </c>
      <c r="G64" s="159"/>
      <c r="H64" s="378">
        <f t="shared" si="2"/>
        <v>0</v>
      </c>
      <c r="I64" s="459" t="s">
        <v>119</v>
      </c>
    </row>
    <row r="65" spans="1:9" s="46" customFormat="1" ht="24.95" customHeight="1" x14ac:dyDescent="0.25">
      <c r="A65" s="278">
        <v>54</v>
      </c>
      <c r="B65" s="278"/>
      <c r="C65" s="279" t="s">
        <v>2605</v>
      </c>
      <c r="D65" s="280" t="s">
        <v>2606</v>
      </c>
      <c r="E65" s="281" t="s">
        <v>92</v>
      </c>
      <c r="F65" s="831">
        <v>1</v>
      </c>
      <c r="G65" s="159"/>
      <c r="H65" s="378">
        <f t="shared" si="2"/>
        <v>0</v>
      </c>
      <c r="I65" s="459" t="s">
        <v>119</v>
      </c>
    </row>
    <row r="66" spans="1:9" s="46" customFormat="1" ht="24.95" customHeight="1" x14ac:dyDescent="0.25">
      <c r="A66" s="278">
        <v>55</v>
      </c>
      <c r="B66" s="278"/>
      <c r="C66" s="279" t="s">
        <v>2607</v>
      </c>
      <c r="D66" s="280" t="s">
        <v>2608</v>
      </c>
      <c r="E66" s="281" t="s">
        <v>92</v>
      </c>
      <c r="F66" s="831">
        <v>1</v>
      </c>
      <c r="G66" s="159"/>
      <c r="H66" s="378">
        <f t="shared" si="2"/>
        <v>0</v>
      </c>
      <c r="I66" s="459" t="s">
        <v>119</v>
      </c>
    </row>
    <row r="67" spans="1:9" s="46" customFormat="1" ht="24.95" customHeight="1" x14ac:dyDescent="0.25">
      <c r="A67" s="278">
        <v>56</v>
      </c>
      <c r="B67" s="278"/>
      <c r="C67" s="279" t="s">
        <v>2609</v>
      </c>
      <c r="D67" s="280" t="s">
        <v>2610</v>
      </c>
      <c r="E67" s="281" t="s">
        <v>92</v>
      </c>
      <c r="F67" s="831">
        <v>1</v>
      </c>
      <c r="G67" s="159"/>
      <c r="H67" s="378">
        <f t="shared" si="2"/>
        <v>0</v>
      </c>
      <c r="I67" s="459" t="s">
        <v>119</v>
      </c>
    </row>
    <row r="68" spans="1:9" s="46" customFormat="1" ht="24.95" customHeight="1" x14ac:dyDescent="0.25">
      <c r="A68" s="278">
        <v>57</v>
      </c>
      <c r="B68" s="278"/>
      <c r="C68" s="279" t="s">
        <v>780</v>
      </c>
      <c r="D68" s="280" t="s">
        <v>781</v>
      </c>
      <c r="E68" s="281" t="s">
        <v>92</v>
      </c>
      <c r="F68" s="831">
        <v>2</v>
      </c>
      <c r="G68" s="159"/>
      <c r="H68" s="378">
        <f t="shared" si="2"/>
        <v>0</v>
      </c>
      <c r="I68" s="459" t="s">
        <v>119</v>
      </c>
    </row>
    <row r="69" spans="1:9" s="46" customFormat="1" ht="24.95" customHeight="1" x14ac:dyDescent="0.25">
      <c r="A69" s="278">
        <v>58</v>
      </c>
      <c r="B69" s="278"/>
      <c r="C69" s="279" t="s">
        <v>774</v>
      </c>
      <c r="D69" s="280" t="s">
        <v>775</v>
      </c>
      <c r="E69" s="281" t="s">
        <v>92</v>
      </c>
      <c r="F69" s="831">
        <v>33</v>
      </c>
      <c r="G69" s="159"/>
      <c r="H69" s="378">
        <f t="shared" si="2"/>
        <v>0</v>
      </c>
      <c r="I69" s="459" t="s">
        <v>119</v>
      </c>
    </row>
    <row r="70" spans="1:9" s="46" customFormat="1" ht="30" x14ac:dyDescent="0.25">
      <c r="A70" s="964">
        <v>59</v>
      </c>
      <c r="B70" s="964"/>
      <c r="C70" s="965" t="s">
        <v>788</v>
      </c>
      <c r="D70" s="966" t="s">
        <v>11808</v>
      </c>
      <c r="E70" s="967" t="s">
        <v>721</v>
      </c>
      <c r="F70" s="1030">
        <v>1</v>
      </c>
      <c r="G70" s="159"/>
      <c r="H70" s="1031">
        <f t="shared" si="2"/>
        <v>0</v>
      </c>
      <c r="I70" s="1032" t="s">
        <v>119</v>
      </c>
    </row>
    <row r="71" spans="1:9" s="46" customFormat="1" ht="24.95" customHeight="1" x14ac:dyDescent="0.25">
      <c r="A71" s="278">
        <v>60</v>
      </c>
      <c r="B71" s="278"/>
      <c r="C71" s="279" t="s">
        <v>2611</v>
      </c>
      <c r="D71" s="280" t="s">
        <v>2612</v>
      </c>
      <c r="E71" s="281" t="s">
        <v>2613</v>
      </c>
      <c r="F71" s="831">
        <v>1</v>
      </c>
      <c r="G71" s="159"/>
      <c r="H71" s="378">
        <f t="shared" si="2"/>
        <v>0</v>
      </c>
      <c r="I71" s="459" t="s">
        <v>119</v>
      </c>
    </row>
    <row r="72" spans="1:9" s="46" customFormat="1" ht="24.95" customHeight="1" x14ac:dyDescent="0.25">
      <c r="A72" s="278">
        <v>61</v>
      </c>
      <c r="B72" s="278"/>
      <c r="C72" s="279" t="s">
        <v>2614</v>
      </c>
      <c r="D72" s="280" t="s">
        <v>2615</v>
      </c>
      <c r="E72" s="281" t="s">
        <v>2613</v>
      </c>
      <c r="F72" s="831">
        <v>1</v>
      </c>
      <c r="G72" s="159"/>
      <c r="H72" s="378">
        <f t="shared" si="2"/>
        <v>0</v>
      </c>
      <c r="I72" s="459" t="s">
        <v>119</v>
      </c>
    </row>
    <row r="73" spans="1:9" s="46" customFormat="1" ht="24.95" customHeight="1" x14ac:dyDescent="0.25">
      <c r="A73" s="278">
        <v>62</v>
      </c>
      <c r="B73" s="278"/>
      <c r="C73" s="279" t="s">
        <v>762</v>
      </c>
      <c r="D73" s="280" t="s">
        <v>763</v>
      </c>
      <c r="E73" s="281" t="s">
        <v>753</v>
      </c>
      <c r="F73" s="831">
        <v>2</v>
      </c>
      <c r="G73" s="159"/>
      <c r="H73" s="378">
        <f t="shared" si="2"/>
        <v>0</v>
      </c>
      <c r="I73" s="459" t="s">
        <v>119</v>
      </c>
    </row>
    <row r="74" spans="1:9" s="46" customFormat="1" ht="24.95" customHeight="1" x14ac:dyDescent="0.25">
      <c r="A74" s="278">
        <v>63</v>
      </c>
      <c r="B74" s="278"/>
      <c r="C74" s="279" t="s">
        <v>2616</v>
      </c>
      <c r="D74" s="280" t="s">
        <v>2617</v>
      </c>
      <c r="E74" s="281" t="s">
        <v>753</v>
      </c>
      <c r="F74" s="831">
        <v>1</v>
      </c>
      <c r="G74" s="159"/>
      <c r="H74" s="378">
        <f t="shared" si="2"/>
        <v>0</v>
      </c>
      <c r="I74" s="459" t="s">
        <v>119</v>
      </c>
    </row>
    <row r="75" spans="1:9" s="46" customFormat="1" ht="24.95" customHeight="1" x14ac:dyDescent="0.25">
      <c r="A75" s="278">
        <v>64</v>
      </c>
      <c r="B75" s="278"/>
      <c r="C75" s="279" t="s">
        <v>786</v>
      </c>
      <c r="D75" s="280" t="s">
        <v>787</v>
      </c>
      <c r="E75" s="281" t="s">
        <v>100</v>
      </c>
      <c r="F75" s="831">
        <v>1.8737999999999999</v>
      </c>
      <c r="G75" s="159"/>
      <c r="H75" s="378">
        <f t="shared" si="2"/>
        <v>0</v>
      </c>
      <c r="I75" s="459" t="s">
        <v>119</v>
      </c>
    </row>
  </sheetData>
  <sheetProtection algorithmName="SHA-512" hashValue="g4yMT0rHN+rT3DBVR+tZFK7XXpPDGG3+LiN1Gc2S2bsK7p0ZzwlXmIJS6cuwBhY7d9m+BTO0Lfxe/+j9xcnGGw==" saltValue="fv49i77RvBvB2zn7RX3Ej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256" t="s">
        <v>1550</v>
      </c>
      <c r="B19" s="1257"/>
      <c r="C19" s="1257"/>
      <c r="D19" s="1257"/>
      <c r="E19" s="1257"/>
      <c r="F19" s="1258"/>
    </row>
    <row r="20" spans="1:6" ht="24.95" customHeight="1" x14ac:dyDescent="0.2">
      <c r="A20" s="140" t="s">
        <v>23</v>
      </c>
      <c r="B20" s="158"/>
      <c r="C20" s="158"/>
      <c r="D20" s="158"/>
      <c r="E20" s="1320">
        <f>E39</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789</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2618</v>
      </c>
      <c r="B33" s="1265" t="s">
        <v>2619</v>
      </c>
      <c r="C33" s="1266"/>
      <c r="D33" s="1267"/>
      <c r="E33" s="1268">
        <f>'02_A_D.1.4.2'!H9</f>
        <v>0</v>
      </c>
      <c r="F33" s="1269"/>
    </row>
    <row r="34" spans="1:29" s="40" customFormat="1" ht="24.95" customHeight="1" x14ac:dyDescent="0.2">
      <c r="A34" s="373" t="s">
        <v>2620</v>
      </c>
      <c r="B34" s="1265" t="s">
        <v>2621</v>
      </c>
      <c r="C34" s="1266"/>
      <c r="D34" s="1267"/>
      <c r="E34" s="1268">
        <f>'02_A_D.1.4.2'!H18</f>
        <v>0</v>
      </c>
      <c r="F34" s="1269"/>
    </row>
    <row r="35" spans="1:29" s="40" customFormat="1" ht="24.95" customHeight="1" x14ac:dyDescent="0.2">
      <c r="A35" s="373" t="s">
        <v>2622</v>
      </c>
      <c r="B35" s="1265" t="s">
        <v>2623</v>
      </c>
      <c r="C35" s="1266"/>
      <c r="D35" s="1267"/>
      <c r="E35" s="1268">
        <f>'02_A_D.1.4.2'!H27</f>
        <v>0</v>
      </c>
      <c r="F35" s="1269"/>
    </row>
    <row r="36" spans="1:29" s="40" customFormat="1" ht="24.95" customHeight="1" x14ac:dyDescent="0.2">
      <c r="A36" s="373" t="s">
        <v>2624</v>
      </c>
      <c r="B36" s="1265" t="s">
        <v>2625</v>
      </c>
      <c r="C36" s="1266"/>
      <c r="D36" s="1267"/>
      <c r="E36" s="1268">
        <f>'02_A_D.1.4.2'!H36</f>
        <v>0</v>
      </c>
      <c r="F36" s="1269"/>
    </row>
    <row r="37" spans="1:29" s="40" customFormat="1" ht="24.95" customHeight="1" x14ac:dyDescent="0.2">
      <c r="A37" s="373" t="s">
        <v>2626</v>
      </c>
      <c r="B37" s="1265" t="s">
        <v>2627</v>
      </c>
      <c r="C37" s="1266"/>
      <c r="D37" s="1267"/>
      <c r="E37" s="1268">
        <f>'02_A_D.1.4.2'!H49</f>
        <v>0</v>
      </c>
      <c r="F37" s="1269"/>
    </row>
    <row r="38" spans="1:29" s="40" customFormat="1" ht="24.95" customHeight="1" x14ac:dyDescent="0.2">
      <c r="A38" s="373" t="s">
        <v>794</v>
      </c>
      <c r="B38" s="1265" t="s">
        <v>795</v>
      </c>
      <c r="C38" s="1266"/>
      <c r="D38" s="1267"/>
      <c r="E38" s="1268">
        <f>'02_A_D.1.4.2'!H53</f>
        <v>0</v>
      </c>
      <c r="F38" s="1269"/>
    </row>
    <row r="39" spans="1:29" ht="24.95" customHeight="1" x14ac:dyDescent="0.2">
      <c r="A39" s="143" t="s">
        <v>79</v>
      </c>
      <c r="B39" s="144"/>
      <c r="C39" s="145"/>
      <c r="D39" s="145"/>
      <c r="E39" s="1333">
        <f>SUM(E33:F38)</f>
        <v>0</v>
      </c>
      <c r="F39" s="1334"/>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45" customHeight="1" x14ac:dyDescent="0.2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password="CC31"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35" customWidth="1"/>
    <col min="6" max="6" width="10.83203125" style="48" customWidth="1"/>
    <col min="7" max="7" width="15.83203125" style="849" customWidth="1"/>
    <col min="8" max="8" width="18.33203125" style="24" customWidth="1"/>
    <col min="9" max="9" width="18.33203125" style="48" customWidth="1"/>
    <col min="10" max="16384" width="8.83203125" style="5"/>
  </cols>
  <sheetData>
    <row r="1" spans="1:9" ht="14.45" customHeight="1" x14ac:dyDescent="0.2">
      <c r="A1" s="58" t="s">
        <v>80</v>
      </c>
      <c r="B1" s="59"/>
      <c r="C1" s="799"/>
      <c r="D1" s="59"/>
      <c r="E1" s="647"/>
      <c r="F1" s="800"/>
      <c r="G1" s="848"/>
      <c r="H1" s="801"/>
      <c r="I1" s="802"/>
    </row>
    <row r="2" spans="1:9" ht="15.75" x14ac:dyDescent="0.2">
      <c r="A2" s="803" t="s">
        <v>1</v>
      </c>
      <c r="B2" s="125"/>
      <c r="C2" s="804"/>
      <c r="D2" s="805" t="str">
        <f>'02_A_D.1.1_Rekap'!B27</f>
        <v>PdF UP - Rekonstrukce vybraných prostor objektu Žižkovo nám. 5</v>
      </c>
      <c r="E2" s="806"/>
      <c r="F2" s="127"/>
      <c r="G2" s="807"/>
      <c r="H2" s="808"/>
      <c r="I2" s="809"/>
    </row>
    <row r="3" spans="1:9" ht="15.75" x14ac:dyDescent="0.2">
      <c r="A3" s="129" t="s">
        <v>3</v>
      </c>
      <c r="B3" s="130"/>
      <c r="C3" s="149"/>
      <c r="D3" s="149" t="s">
        <v>324</v>
      </c>
      <c r="E3" s="810"/>
      <c r="F3" s="132"/>
      <c r="G3" s="811"/>
      <c r="H3" s="812"/>
      <c r="I3" s="813"/>
    </row>
    <row r="4" spans="1:9" ht="15.75" x14ac:dyDescent="0.2">
      <c r="A4" s="148" t="s">
        <v>38</v>
      </c>
      <c r="B4" s="149"/>
      <c r="C4" s="149"/>
      <c r="D4" s="149" t="s">
        <v>789</v>
      </c>
      <c r="E4" s="814"/>
      <c r="F4" s="132"/>
      <c r="G4" s="811"/>
      <c r="H4" s="812"/>
      <c r="I4" s="813"/>
    </row>
    <row r="5" spans="1:9" x14ac:dyDescent="0.2">
      <c r="A5" s="134" t="s">
        <v>7</v>
      </c>
      <c r="B5" s="135"/>
      <c r="C5" s="135"/>
      <c r="D5" s="135" t="s">
        <v>11784</v>
      </c>
      <c r="E5" s="815"/>
      <c r="F5" s="139"/>
      <c r="G5" s="139"/>
      <c r="H5" s="139"/>
      <c r="I5" s="152"/>
    </row>
    <row r="6" spans="1:9" x14ac:dyDescent="0.2">
      <c r="A6" s="153" t="s">
        <v>9</v>
      </c>
      <c r="B6" s="154"/>
      <c r="C6" s="154"/>
      <c r="D6" s="154" t="s">
        <v>10</v>
      </c>
      <c r="E6" s="816"/>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18"/>
      <c r="B8" s="819" t="s">
        <v>977</v>
      </c>
      <c r="C8" s="149"/>
      <c r="D8" s="149" t="s">
        <v>2588</v>
      </c>
      <c r="E8" s="820"/>
      <c r="F8" s="821"/>
      <c r="G8" s="821"/>
      <c r="H8" s="822">
        <f>H9+H18+H27+H36+H49+H53</f>
        <v>0</v>
      </c>
      <c r="I8" s="823"/>
    </row>
    <row r="9" spans="1:9" s="46" customFormat="1" ht="24.95" customHeight="1" x14ac:dyDescent="0.25">
      <c r="A9" s="824"/>
      <c r="B9" s="825" t="s">
        <v>89</v>
      </c>
      <c r="C9" s="826" t="s">
        <v>2618</v>
      </c>
      <c r="D9" s="826" t="s">
        <v>2619</v>
      </c>
      <c r="E9" s="827"/>
      <c r="F9" s="828"/>
      <c r="G9" s="828"/>
      <c r="H9" s="829">
        <f>SUM(H10:H17)</f>
        <v>0</v>
      </c>
      <c r="I9" s="830"/>
    </row>
    <row r="10" spans="1:9" s="46" customFormat="1" ht="24.95" customHeight="1" x14ac:dyDescent="0.25">
      <c r="A10" s="278">
        <v>1</v>
      </c>
      <c r="B10" s="278"/>
      <c r="C10" s="279" t="s">
        <v>2628</v>
      </c>
      <c r="D10" s="280" t="s">
        <v>2629</v>
      </c>
      <c r="E10" s="281" t="s">
        <v>744</v>
      </c>
      <c r="F10" s="831">
        <v>1</v>
      </c>
      <c r="G10" s="159"/>
      <c r="H10" s="378">
        <f>ROUND(F10*G10,2)</f>
        <v>0</v>
      </c>
      <c r="I10" s="459" t="s">
        <v>119</v>
      </c>
    </row>
    <row r="11" spans="1:9" ht="22.5" x14ac:dyDescent="0.2">
      <c r="A11" s="417"/>
      <c r="B11" s="418"/>
      <c r="C11" s="419"/>
      <c r="D11" s="567" t="s">
        <v>2630</v>
      </c>
      <c r="E11" s="421"/>
      <c r="F11" s="422"/>
      <c r="G11" s="421"/>
      <c r="H11" s="839"/>
      <c r="I11" s="497"/>
    </row>
    <row r="12" spans="1:9" s="46" customFormat="1" ht="24.95" customHeight="1" x14ac:dyDescent="0.25">
      <c r="A12" s="278">
        <v>2</v>
      </c>
      <c r="B12" s="278"/>
      <c r="C12" s="279" t="s">
        <v>2631</v>
      </c>
      <c r="D12" s="280" t="s">
        <v>2632</v>
      </c>
      <c r="E12" s="281" t="s">
        <v>744</v>
      </c>
      <c r="F12" s="831">
        <v>1</v>
      </c>
      <c r="G12" s="159"/>
      <c r="H12" s="378">
        <f t="shared" ref="H12:H17" si="0">ROUND(F12*G12,2)</f>
        <v>0</v>
      </c>
      <c r="I12" s="459" t="s">
        <v>119</v>
      </c>
    </row>
    <row r="13" spans="1:9" s="46" customFormat="1" ht="24.95" customHeight="1" x14ac:dyDescent="0.25">
      <c r="A13" s="278">
        <v>3</v>
      </c>
      <c r="B13" s="278"/>
      <c r="C13" s="279" t="s">
        <v>2633</v>
      </c>
      <c r="D13" s="280" t="s">
        <v>2634</v>
      </c>
      <c r="E13" s="281" t="s">
        <v>744</v>
      </c>
      <c r="F13" s="831">
        <v>1</v>
      </c>
      <c r="G13" s="159"/>
      <c r="H13" s="378">
        <f t="shared" si="0"/>
        <v>0</v>
      </c>
      <c r="I13" s="459" t="s">
        <v>119</v>
      </c>
    </row>
    <row r="14" spans="1:9" s="46" customFormat="1" ht="24.95" customHeight="1" x14ac:dyDescent="0.25">
      <c r="A14" s="278">
        <v>4</v>
      </c>
      <c r="B14" s="278"/>
      <c r="C14" s="279" t="s">
        <v>2635</v>
      </c>
      <c r="D14" s="280" t="s">
        <v>2636</v>
      </c>
      <c r="E14" s="281" t="s">
        <v>744</v>
      </c>
      <c r="F14" s="831">
        <v>1</v>
      </c>
      <c r="G14" s="159"/>
      <c r="H14" s="378">
        <f t="shared" si="0"/>
        <v>0</v>
      </c>
      <c r="I14" s="459" t="s">
        <v>119</v>
      </c>
    </row>
    <row r="15" spans="1:9" s="46" customFormat="1" ht="24.95" customHeight="1" x14ac:dyDescent="0.25">
      <c r="A15" s="278">
        <v>5</v>
      </c>
      <c r="B15" s="278"/>
      <c r="C15" s="279" t="s">
        <v>2637</v>
      </c>
      <c r="D15" s="280" t="s">
        <v>2638</v>
      </c>
      <c r="E15" s="281" t="s">
        <v>807</v>
      </c>
      <c r="F15" s="831">
        <v>14</v>
      </c>
      <c r="G15" s="159"/>
      <c r="H15" s="378">
        <f t="shared" si="0"/>
        <v>0</v>
      </c>
      <c r="I15" s="459" t="s">
        <v>119</v>
      </c>
    </row>
    <row r="16" spans="1:9" s="46" customFormat="1" ht="24.95" customHeight="1" x14ac:dyDescent="0.25">
      <c r="A16" s="278">
        <v>6</v>
      </c>
      <c r="B16" s="278"/>
      <c r="C16" s="279" t="s">
        <v>2639</v>
      </c>
      <c r="D16" s="280" t="s">
        <v>811</v>
      </c>
      <c r="E16" s="281" t="s">
        <v>106</v>
      </c>
      <c r="F16" s="831">
        <v>20</v>
      </c>
      <c r="G16" s="159"/>
      <c r="H16" s="378">
        <f t="shared" si="0"/>
        <v>0</v>
      </c>
      <c r="I16" s="459" t="s">
        <v>119</v>
      </c>
    </row>
    <row r="17" spans="1:9" s="46" customFormat="1" ht="24.95" customHeight="1" x14ac:dyDescent="0.25">
      <c r="A17" s="278">
        <v>7</v>
      </c>
      <c r="B17" s="278"/>
      <c r="C17" s="279" t="s">
        <v>2640</v>
      </c>
      <c r="D17" s="280" t="s">
        <v>813</v>
      </c>
      <c r="E17" s="281" t="s">
        <v>721</v>
      </c>
      <c r="F17" s="831">
        <v>1</v>
      </c>
      <c r="G17" s="159"/>
      <c r="H17" s="378">
        <f t="shared" si="0"/>
        <v>0</v>
      </c>
      <c r="I17" s="459" t="s">
        <v>119</v>
      </c>
    </row>
    <row r="18" spans="1:9" s="46" customFormat="1" ht="24.95" customHeight="1" x14ac:dyDescent="0.25">
      <c r="A18" s="824"/>
      <c r="B18" s="825" t="s">
        <v>89</v>
      </c>
      <c r="C18" s="826" t="s">
        <v>2620</v>
      </c>
      <c r="D18" s="826" t="s">
        <v>2621</v>
      </c>
      <c r="E18" s="827"/>
      <c r="F18" s="828"/>
      <c r="G18" s="828"/>
      <c r="H18" s="829">
        <f>SUM(H19:H26)</f>
        <v>0</v>
      </c>
      <c r="I18" s="830"/>
    </row>
    <row r="19" spans="1:9" s="46" customFormat="1" ht="24.95" customHeight="1" x14ac:dyDescent="0.25">
      <c r="A19" s="278">
        <v>8</v>
      </c>
      <c r="B19" s="278"/>
      <c r="C19" s="279" t="s">
        <v>2641</v>
      </c>
      <c r="D19" s="280" t="s">
        <v>2629</v>
      </c>
      <c r="E19" s="281" t="s">
        <v>744</v>
      </c>
      <c r="F19" s="831">
        <v>1</v>
      </c>
      <c r="G19" s="159"/>
      <c r="H19" s="378">
        <f>ROUND(F19*G19,2)</f>
        <v>0</v>
      </c>
      <c r="I19" s="459" t="s">
        <v>119</v>
      </c>
    </row>
    <row r="20" spans="1:9" ht="22.5" x14ac:dyDescent="0.2">
      <c r="A20" s="417"/>
      <c r="B20" s="418"/>
      <c r="C20" s="419"/>
      <c r="D20" s="567" t="s">
        <v>2630</v>
      </c>
      <c r="E20" s="421"/>
      <c r="F20" s="422"/>
      <c r="G20" s="421"/>
      <c r="H20" s="839"/>
      <c r="I20" s="497"/>
    </row>
    <row r="21" spans="1:9" s="46" customFormat="1" ht="24.95" customHeight="1" x14ac:dyDescent="0.25">
      <c r="A21" s="278">
        <v>9</v>
      </c>
      <c r="B21" s="278"/>
      <c r="C21" s="279" t="s">
        <v>2642</v>
      </c>
      <c r="D21" s="280" t="s">
        <v>2632</v>
      </c>
      <c r="E21" s="281" t="s">
        <v>744</v>
      </c>
      <c r="F21" s="831">
        <v>1</v>
      </c>
      <c r="G21" s="159"/>
      <c r="H21" s="378">
        <f t="shared" ref="H21:H26" si="1">ROUND(F21*G21,2)</f>
        <v>0</v>
      </c>
      <c r="I21" s="459" t="s">
        <v>119</v>
      </c>
    </row>
    <row r="22" spans="1:9" s="46" customFormat="1" ht="24.95" customHeight="1" x14ac:dyDescent="0.25">
      <c r="A22" s="278">
        <v>10</v>
      </c>
      <c r="B22" s="278"/>
      <c r="C22" s="279" t="s">
        <v>2643</v>
      </c>
      <c r="D22" s="280" t="s">
        <v>2634</v>
      </c>
      <c r="E22" s="281" t="s">
        <v>744</v>
      </c>
      <c r="F22" s="831">
        <v>1</v>
      </c>
      <c r="G22" s="159"/>
      <c r="H22" s="378">
        <f t="shared" si="1"/>
        <v>0</v>
      </c>
      <c r="I22" s="459" t="s">
        <v>119</v>
      </c>
    </row>
    <row r="23" spans="1:9" s="46" customFormat="1" ht="24.95" customHeight="1" x14ac:dyDescent="0.25">
      <c r="A23" s="278">
        <v>11</v>
      </c>
      <c r="B23" s="278"/>
      <c r="C23" s="279" t="s">
        <v>2644</v>
      </c>
      <c r="D23" s="280" t="s">
        <v>2636</v>
      </c>
      <c r="E23" s="281" t="s">
        <v>744</v>
      </c>
      <c r="F23" s="831">
        <v>1</v>
      </c>
      <c r="G23" s="159"/>
      <c r="H23" s="378">
        <f t="shared" si="1"/>
        <v>0</v>
      </c>
      <c r="I23" s="459" t="s">
        <v>119</v>
      </c>
    </row>
    <row r="24" spans="1:9" s="46" customFormat="1" ht="24.95" customHeight="1" x14ac:dyDescent="0.25">
      <c r="A24" s="278">
        <v>12</v>
      </c>
      <c r="B24" s="278"/>
      <c r="C24" s="279" t="s">
        <v>2645</v>
      </c>
      <c r="D24" s="280" t="s">
        <v>2638</v>
      </c>
      <c r="E24" s="281" t="s">
        <v>807</v>
      </c>
      <c r="F24" s="831">
        <v>14</v>
      </c>
      <c r="G24" s="159"/>
      <c r="H24" s="378">
        <f t="shared" si="1"/>
        <v>0</v>
      </c>
      <c r="I24" s="459" t="s">
        <v>119</v>
      </c>
    </row>
    <row r="25" spans="1:9" s="46" customFormat="1" ht="24.95" customHeight="1" x14ac:dyDescent="0.25">
      <c r="A25" s="278">
        <v>13</v>
      </c>
      <c r="B25" s="278"/>
      <c r="C25" s="279" t="s">
        <v>2646</v>
      </c>
      <c r="D25" s="280" t="s">
        <v>811</v>
      </c>
      <c r="E25" s="281" t="s">
        <v>106</v>
      </c>
      <c r="F25" s="831">
        <v>20</v>
      </c>
      <c r="G25" s="159"/>
      <c r="H25" s="378">
        <f t="shared" si="1"/>
        <v>0</v>
      </c>
      <c r="I25" s="459" t="s">
        <v>119</v>
      </c>
    </row>
    <row r="26" spans="1:9" s="46" customFormat="1" ht="24.95" customHeight="1" x14ac:dyDescent="0.25">
      <c r="A26" s="278">
        <v>14</v>
      </c>
      <c r="B26" s="278"/>
      <c r="C26" s="279" t="s">
        <v>2647</v>
      </c>
      <c r="D26" s="280" t="s">
        <v>813</v>
      </c>
      <c r="E26" s="281" t="s">
        <v>721</v>
      </c>
      <c r="F26" s="831">
        <v>1</v>
      </c>
      <c r="G26" s="159"/>
      <c r="H26" s="378">
        <f t="shared" si="1"/>
        <v>0</v>
      </c>
      <c r="I26" s="459" t="s">
        <v>119</v>
      </c>
    </row>
    <row r="27" spans="1:9" s="46" customFormat="1" ht="24.95" customHeight="1" x14ac:dyDescent="0.25">
      <c r="A27" s="824"/>
      <c r="B27" s="825" t="s">
        <v>89</v>
      </c>
      <c r="C27" s="826" t="s">
        <v>2622</v>
      </c>
      <c r="D27" s="826" t="s">
        <v>2623</v>
      </c>
      <c r="E27" s="827"/>
      <c r="F27" s="828"/>
      <c r="G27" s="828"/>
      <c r="H27" s="829">
        <f>SUM(H28:H35)</f>
        <v>0</v>
      </c>
      <c r="I27" s="830"/>
    </row>
    <row r="28" spans="1:9" s="46" customFormat="1" ht="24.95" customHeight="1" x14ac:dyDescent="0.25">
      <c r="A28" s="278">
        <v>15</v>
      </c>
      <c r="B28" s="278"/>
      <c r="C28" s="279" t="s">
        <v>2648</v>
      </c>
      <c r="D28" s="280" t="s">
        <v>2649</v>
      </c>
      <c r="E28" s="281" t="s">
        <v>744</v>
      </c>
      <c r="F28" s="831">
        <v>1</v>
      </c>
      <c r="G28" s="159"/>
      <c r="H28" s="378">
        <f>ROUND(F28*G28,2)</f>
        <v>0</v>
      </c>
      <c r="I28" s="459" t="s">
        <v>119</v>
      </c>
    </row>
    <row r="29" spans="1:9" ht="22.5" x14ac:dyDescent="0.2">
      <c r="A29" s="417"/>
      <c r="B29" s="418"/>
      <c r="C29" s="419"/>
      <c r="D29" s="567" t="s">
        <v>2630</v>
      </c>
      <c r="E29" s="421"/>
      <c r="F29" s="422"/>
      <c r="G29" s="421"/>
      <c r="H29" s="839"/>
      <c r="I29" s="497"/>
    </row>
    <row r="30" spans="1:9" s="46" customFormat="1" ht="24.95" customHeight="1" x14ac:dyDescent="0.25">
      <c r="A30" s="278">
        <v>16</v>
      </c>
      <c r="B30" s="278"/>
      <c r="C30" s="279" t="s">
        <v>2650</v>
      </c>
      <c r="D30" s="280" t="s">
        <v>2651</v>
      </c>
      <c r="E30" s="281" t="s">
        <v>744</v>
      </c>
      <c r="F30" s="831">
        <v>1</v>
      </c>
      <c r="G30" s="159"/>
      <c r="H30" s="378">
        <f t="shared" ref="H30:H35" si="2">ROUND(F30*G30,2)</f>
        <v>0</v>
      </c>
      <c r="I30" s="459" t="s">
        <v>119</v>
      </c>
    </row>
    <row r="31" spans="1:9" s="46" customFormat="1" ht="24.95" customHeight="1" x14ac:dyDescent="0.25">
      <c r="A31" s="278">
        <v>17</v>
      </c>
      <c r="B31" s="278"/>
      <c r="C31" s="279" t="s">
        <v>2652</v>
      </c>
      <c r="D31" s="280" t="s">
        <v>2634</v>
      </c>
      <c r="E31" s="281" t="s">
        <v>744</v>
      </c>
      <c r="F31" s="831">
        <v>1</v>
      </c>
      <c r="G31" s="159"/>
      <c r="H31" s="378">
        <f t="shared" si="2"/>
        <v>0</v>
      </c>
      <c r="I31" s="459" t="s">
        <v>119</v>
      </c>
    </row>
    <row r="32" spans="1:9" s="46" customFormat="1" ht="24.95" customHeight="1" x14ac:dyDescent="0.25">
      <c r="A32" s="278">
        <v>18</v>
      </c>
      <c r="B32" s="278"/>
      <c r="C32" s="279" t="s">
        <v>2653</v>
      </c>
      <c r="D32" s="280" t="s">
        <v>2636</v>
      </c>
      <c r="E32" s="281" t="s">
        <v>744</v>
      </c>
      <c r="F32" s="831">
        <v>1</v>
      </c>
      <c r="G32" s="159"/>
      <c r="H32" s="378">
        <f t="shared" si="2"/>
        <v>0</v>
      </c>
      <c r="I32" s="459" t="s">
        <v>119</v>
      </c>
    </row>
    <row r="33" spans="1:9" s="46" customFormat="1" ht="24.95" customHeight="1" x14ac:dyDescent="0.25">
      <c r="A33" s="278">
        <v>19</v>
      </c>
      <c r="B33" s="278"/>
      <c r="C33" s="279" t="s">
        <v>2654</v>
      </c>
      <c r="D33" s="280" t="s">
        <v>2638</v>
      </c>
      <c r="E33" s="281" t="s">
        <v>807</v>
      </c>
      <c r="F33" s="831">
        <v>10</v>
      </c>
      <c r="G33" s="159"/>
      <c r="H33" s="378">
        <f t="shared" si="2"/>
        <v>0</v>
      </c>
      <c r="I33" s="459" t="s">
        <v>119</v>
      </c>
    </row>
    <row r="34" spans="1:9" s="46" customFormat="1" ht="24.95" customHeight="1" x14ac:dyDescent="0.25">
      <c r="A34" s="278">
        <v>20</v>
      </c>
      <c r="B34" s="278"/>
      <c r="C34" s="279" t="s">
        <v>2655</v>
      </c>
      <c r="D34" s="280" t="s">
        <v>811</v>
      </c>
      <c r="E34" s="281" t="s">
        <v>106</v>
      </c>
      <c r="F34" s="831">
        <v>14</v>
      </c>
      <c r="G34" s="159"/>
      <c r="H34" s="378">
        <f t="shared" si="2"/>
        <v>0</v>
      </c>
      <c r="I34" s="459" t="s">
        <v>119</v>
      </c>
    </row>
    <row r="35" spans="1:9" s="46" customFormat="1" ht="24.95" customHeight="1" x14ac:dyDescent="0.25">
      <c r="A35" s="278">
        <v>21</v>
      </c>
      <c r="B35" s="278"/>
      <c r="C35" s="279" t="s">
        <v>2656</v>
      </c>
      <c r="D35" s="280" t="s">
        <v>813</v>
      </c>
      <c r="E35" s="281" t="s">
        <v>721</v>
      </c>
      <c r="F35" s="831">
        <v>1</v>
      </c>
      <c r="G35" s="159"/>
      <c r="H35" s="378">
        <f t="shared" si="2"/>
        <v>0</v>
      </c>
      <c r="I35" s="459" t="s">
        <v>119</v>
      </c>
    </row>
    <row r="36" spans="1:9" s="46" customFormat="1" ht="24.95" customHeight="1" x14ac:dyDescent="0.25">
      <c r="A36" s="824"/>
      <c r="B36" s="825" t="s">
        <v>89</v>
      </c>
      <c r="C36" s="826" t="s">
        <v>2624</v>
      </c>
      <c r="D36" s="826" t="s">
        <v>2625</v>
      </c>
      <c r="E36" s="827"/>
      <c r="F36" s="828"/>
      <c r="G36" s="828"/>
      <c r="H36" s="829">
        <f>SUM(H37:H48)</f>
        <v>0</v>
      </c>
      <c r="I36" s="830"/>
    </row>
    <row r="37" spans="1:9" s="46" customFormat="1" ht="24.95" customHeight="1" x14ac:dyDescent="0.25">
      <c r="A37" s="278">
        <v>22</v>
      </c>
      <c r="B37" s="278"/>
      <c r="C37" s="279" t="s">
        <v>2657</v>
      </c>
      <c r="D37" s="280" t="s">
        <v>2658</v>
      </c>
      <c r="E37" s="281" t="s">
        <v>744</v>
      </c>
      <c r="F37" s="831">
        <v>1</v>
      </c>
      <c r="G37" s="159"/>
      <c r="H37" s="378">
        <f t="shared" ref="H37:H48" si="3">ROUND(F37*G37,2)</f>
        <v>0</v>
      </c>
      <c r="I37" s="459" t="s">
        <v>119</v>
      </c>
    </row>
    <row r="38" spans="1:9" s="46" customFormat="1" ht="24.95" customHeight="1" x14ac:dyDescent="0.25">
      <c r="A38" s="278">
        <v>23</v>
      </c>
      <c r="B38" s="278"/>
      <c r="C38" s="279" t="s">
        <v>2659</v>
      </c>
      <c r="D38" s="280" t="s">
        <v>2660</v>
      </c>
      <c r="E38" s="281" t="s">
        <v>744</v>
      </c>
      <c r="F38" s="831">
        <v>2</v>
      </c>
      <c r="G38" s="159"/>
      <c r="H38" s="378">
        <f t="shared" si="3"/>
        <v>0</v>
      </c>
      <c r="I38" s="459" t="s">
        <v>119</v>
      </c>
    </row>
    <row r="39" spans="1:9" s="46" customFormat="1" ht="24.95" customHeight="1" x14ac:dyDescent="0.25">
      <c r="A39" s="278">
        <v>24</v>
      </c>
      <c r="B39" s="278"/>
      <c r="C39" s="279" t="s">
        <v>2661</v>
      </c>
      <c r="D39" s="280" t="s">
        <v>2662</v>
      </c>
      <c r="E39" s="281" t="s">
        <v>744</v>
      </c>
      <c r="F39" s="831">
        <v>1</v>
      </c>
      <c r="G39" s="159"/>
      <c r="H39" s="378">
        <f t="shared" si="3"/>
        <v>0</v>
      </c>
      <c r="I39" s="459" t="s">
        <v>119</v>
      </c>
    </row>
    <row r="40" spans="1:9" s="46" customFormat="1" ht="24.95" customHeight="1" x14ac:dyDescent="0.25">
      <c r="A40" s="278">
        <v>25</v>
      </c>
      <c r="B40" s="278"/>
      <c r="C40" s="279" t="s">
        <v>2663</v>
      </c>
      <c r="D40" s="280" t="s">
        <v>804</v>
      </c>
      <c r="E40" s="281" t="s">
        <v>744</v>
      </c>
      <c r="F40" s="831">
        <v>4</v>
      </c>
      <c r="G40" s="159"/>
      <c r="H40" s="378">
        <f t="shared" si="3"/>
        <v>0</v>
      </c>
      <c r="I40" s="459" t="s">
        <v>119</v>
      </c>
    </row>
    <row r="41" spans="1:9" s="46" customFormat="1" ht="24.95" customHeight="1" x14ac:dyDescent="0.25">
      <c r="A41" s="278">
        <v>26</v>
      </c>
      <c r="B41" s="278"/>
      <c r="C41" s="279" t="s">
        <v>2664</v>
      </c>
      <c r="D41" s="280" t="s">
        <v>2665</v>
      </c>
      <c r="E41" s="281" t="s">
        <v>744</v>
      </c>
      <c r="F41" s="831">
        <v>1</v>
      </c>
      <c r="G41" s="159"/>
      <c r="H41" s="378">
        <f t="shared" si="3"/>
        <v>0</v>
      </c>
      <c r="I41" s="459" t="s">
        <v>119</v>
      </c>
    </row>
    <row r="42" spans="1:9" s="46" customFormat="1" ht="24.95" customHeight="1" x14ac:dyDescent="0.25">
      <c r="A42" s="278">
        <v>27</v>
      </c>
      <c r="B42" s="278"/>
      <c r="C42" s="279" t="s">
        <v>2666</v>
      </c>
      <c r="D42" s="280" t="s">
        <v>2667</v>
      </c>
      <c r="E42" s="281" t="s">
        <v>744</v>
      </c>
      <c r="F42" s="831">
        <v>1</v>
      </c>
      <c r="G42" s="159"/>
      <c r="H42" s="378">
        <f t="shared" si="3"/>
        <v>0</v>
      </c>
      <c r="I42" s="459" t="s">
        <v>119</v>
      </c>
    </row>
    <row r="43" spans="1:9" s="46" customFormat="1" ht="24.95" customHeight="1" x14ac:dyDescent="0.25">
      <c r="A43" s="278">
        <v>28</v>
      </c>
      <c r="B43" s="278"/>
      <c r="C43" s="279" t="s">
        <v>2668</v>
      </c>
      <c r="D43" s="280" t="s">
        <v>806</v>
      </c>
      <c r="E43" s="281" t="s">
        <v>807</v>
      </c>
      <c r="F43" s="831">
        <v>6</v>
      </c>
      <c r="G43" s="159"/>
      <c r="H43" s="378">
        <f t="shared" si="3"/>
        <v>0</v>
      </c>
      <c r="I43" s="459" t="s">
        <v>119</v>
      </c>
    </row>
    <row r="44" spans="1:9" s="46" customFormat="1" ht="24.95" customHeight="1" x14ac:dyDescent="0.25">
      <c r="A44" s="278">
        <v>29</v>
      </c>
      <c r="B44" s="278"/>
      <c r="C44" s="279" t="s">
        <v>2669</v>
      </c>
      <c r="D44" s="280" t="s">
        <v>2670</v>
      </c>
      <c r="E44" s="281" t="s">
        <v>807</v>
      </c>
      <c r="F44" s="831">
        <v>2</v>
      </c>
      <c r="G44" s="159"/>
      <c r="H44" s="378">
        <f t="shared" si="3"/>
        <v>0</v>
      </c>
      <c r="I44" s="459" t="s">
        <v>119</v>
      </c>
    </row>
    <row r="45" spans="1:9" s="46" customFormat="1" ht="24.95" customHeight="1" x14ac:dyDescent="0.25">
      <c r="A45" s="278">
        <v>30</v>
      </c>
      <c r="B45" s="278"/>
      <c r="C45" s="279" t="s">
        <v>2671</v>
      </c>
      <c r="D45" s="280" t="s">
        <v>809</v>
      </c>
      <c r="E45" s="281" t="s">
        <v>807</v>
      </c>
      <c r="F45" s="831">
        <v>8</v>
      </c>
      <c r="G45" s="159"/>
      <c r="H45" s="378">
        <f t="shared" si="3"/>
        <v>0</v>
      </c>
      <c r="I45" s="459" t="s">
        <v>119</v>
      </c>
    </row>
    <row r="46" spans="1:9" s="46" customFormat="1" ht="24.95" customHeight="1" x14ac:dyDescent="0.25">
      <c r="A46" s="278">
        <v>31</v>
      </c>
      <c r="B46" s="278"/>
      <c r="C46" s="279" t="s">
        <v>2672</v>
      </c>
      <c r="D46" s="280" t="s">
        <v>2673</v>
      </c>
      <c r="E46" s="281" t="s">
        <v>807</v>
      </c>
      <c r="F46" s="831">
        <v>5</v>
      </c>
      <c r="G46" s="159"/>
      <c r="H46" s="378">
        <f t="shared" si="3"/>
        <v>0</v>
      </c>
      <c r="I46" s="459" t="s">
        <v>119</v>
      </c>
    </row>
    <row r="47" spans="1:9" s="46" customFormat="1" ht="24.95" customHeight="1" x14ac:dyDescent="0.25">
      <c r="A47" s="278">
        <v>32</v>
      </c>
      <c r="B47" s="278"/>
      <c r="C47" s="279" t="s">
        <v>2674</v>
      </c>
      <c r="D47" s="280" t="s">
        <v>811</v>
      </c>
      <c r="E47" s="281" t="s">
        <v>106</v>
      </c>
      <c r="F47" s="831">
        <v>6</v>
      </c>
      <c r="G47" s="159"/>
      <c r="H47" s="378">
        <f t="shared" si="3"/>
        <v>0</v>
      </c>
      <c r="I47" s="459" t="s">
        <v>119</v>
      </c>
    </row>
    <row r="48" spans="1:9" s="46" customFormat="1" ht="24.95" customHeight="1" x14ac:dyDescent="0.25">
      <c r="A48" s="278">
        <v>33</v>
      </c>
      <c r="B48" s="278"/>
      <c r="C48" s="279" t="s">
        <v>2675</v>
      </c>
      <c r="D48" s="280" t="s">
        <v>813</v>
      </c>
      <c r="E48" s="281" t="s">
        <v>721</v>
      </c>
      <c r="F48" s="831">
        <v>1</v>
      </c>
      <c r="G48" s="159"/>
      <c r="H48" s="378">
        <f t="shared" si="3"/>
        <v>0</v>
      </c>
      <c r="I48" s="459" t="s">
        <v>119</v>
      </c>
    </row>
    <row r="49" spans="1:9" s="46" customFormat="1" ht="24.95" customHeight="1" x14ac:dyDescent="0.25">
      <c r="A49" s="824"/>
      <c r="B49" s="825" t="s">
        <v>89</v>
      </c>
      <c r="C49" s="826" t="s">
        <v>2626</v>
      </c>
      <c r="D49" s="826" t="s">
        <v>2627</v>
      </c>
      <c r="E49" s="827"/>
      <c r="F49" s="828"/>
      <c r="G49" s="828"/>
      <c r="H49" s="829">
        <f>SUM(H50:H52)</f>
        <v>0</v>
      </c>
      <c r="I49" s="830"/>
    </row>
    <row r="50" spans="1:9" s="46" customFormat="1" ht="24.95" customHeight="1" x14ac:dyDescent="0.25">
      <c r="A50" s="278">
        <v>34</v>
      </c>
      <c r="B50" s="278"/>
      <c r="C50" s="279" t="s">
        <v>2676</v>
      </c>
      <c r="D50" s="280" t="s">
        <v>815</v>
      </c>
      <c r="E50" s="281" t="s">
        <v>744</v>
      </c>
      <c r="F50" s="831">
        <v>1</v>
      </c>
      <c r="G50" s="159"/>
      <c r="H50" s="378">
        <f>ROUND(F50*G50,2)</f>
        <v>0</v>
      </c>
      <c r="I50" s="459" t="s">
        <v>119</v>
      </c>
    </row>
    <row r="51" spans="1:9" s="46" customFormat="1" ht="24.95" customHeight="1" x14ac:dyDescent="0.25">
      <c r="A51" s="278">
        <v>35</v>
      </c>
      <c r="B51" s="278"/>
      <c r="C51" s="279" t="s">
        <v>2677</v>
      </c>
      <c r="D51" s="280" t="s">
        <v>2678</v>
      </c>
      <c r="E51" s="281" t="s">
        <v>744</v>
      </c>
      <c r="F51" s="831">
        <v>1</v>
      </c>
      <c r="G51" s="159"/>
      <c r="H51" s="378">
        <f>ROUND(F51*G51,2)</f>
        <v>0</v>
      </c>
      <c r="I51" s="459" t="s">
        <v>119</v>
      </c>
    </row>
    <row r="52" spans="1:9" s="46" customFormat="1" ht="24.95" customHeight="1" x14ac:dyDescent="0.25">
      <c r="A52" s="278">
        <v>36</v>
      </c>
      <c r="B52" s="278"/>
      <c r="C52" s="279" t="s">
        <v>2679</v>
      </c>
      <c r="D52" s="280" t="s">
        <v>817</v>
      </c>
      <c r="E52" s="281" t="s">
        <v>807</v>
      </c>
      <c r="F52" s="831">
        <v>1</v>
      </c>
      <c r="G52" s="159"/>
      <c r="H52" s="378">
        <f>ROUND(F52*G52,2)</f>
        <v>0</v>
      </c>
      <c r="I52" s="459" t="s">
        <v>119</v>
      </c>
    </row>
    <row r="53" spans="1:9" s="46" customFormat="1" ht="24.95" customHeight="1" x14ac:dyDescent="0.25">
      <c r="A53" s="824"/>
      <c r="B53" s="825" t="s">
        <v>89</v>
      </c>
      <c r="C53" s="826" t="s">
        <v>794</v>
      </c>
      <c r="D53" s="826" t="s">
        <v>795</v>
      </c>
      <c r="E53" s="827"/>
      <c r="F53" s="828"/>
      <c r="G53" s="828"/>
      <c r="H53" s="829">
        <f>SUM(H54:H56)</f>
        <v>0</v>
      </c>
      <c r="I53" s="830"/>
    </row>
    <row r="54" spans="1:9" s="46" customFormat="1" ht="24.95" customHeight="1" x14ac:dyDescent="0.25">
      <c r="A54" s="278">
        <v>37</v>
      </c>
      <c r="B54" s="278"/>
      <c r="C54" s="279" t="s">
        <v>819</v>
      </c>
      <c r="D54" s="280" t="s">
        <v>820</v>
      </c>
      <c r="E54" s="281" t="s">
        <v>721</v>
      </c>
      <c r="F54" s="831">
        <v>1</v>
      </c>
      <c r="G54" s="159"/>
      <c r="H54" s="378">
        <f>ROUND(F54*G54,2)</f>
        <v>0</v>
      </c>
      <c r="I54" s="459" t="s">
        <v>119</v>
      </c>
    </row>
    <row r="55" spans="1:9" s="46" customFormat="1" ht="24.95" customHeight="1" x14ac:dyDescent="0.25">
      <c r="A55" s="278">
        <v>38</v>
      </c>
      <c r="B55" s="278"/>
      <c r="C55" s="279" t="s">
        <v>821</v>
      </c>
      <c r="D55" s="280" t="s">
        <v>822</v>
      </c>
      <c r="E55" s="281" t="s">
        <v>823</v>
      </c>
      <c r="F55" s="831">
        <v>1</v>
      </c>
      <c r="G55" s="159"/>
      <c r="H55" s="378">
        <f>ROUND(F55*G55,2)</f>
        <v>0</v>
      </c>
      <c r="I55" s="459" t="s">
        <v>119</v>
      </c>
    </row>
    <row r="56" spans="1:9" s="46" customFormat="1" ht="24.95" customHeight="1" x14ac:dyDescent="0.25">
      <c r="A56" s="278">
        <v>39</v>
      </c>
      <c r="B56" s="278"/>
      <c r="C56" s="279" t="s">
        <v>824</v>
      </c>
      <c r="D56" s="280" t="s">
        <v>825</v>
      </c>
      <c r="E56" s="281" t="s">
        <v>721</v>
      </c>
      <c r="F56" s="831">
        <v>1</v>
      </c>
      <c r="G56" s="159"/>
      <c r="H56" s="378">
        <f>ROUND(F56*G56,2)</f>
        <v>0</v>
      </c>
      <c r="I56" s="459" t="s">
        <v>119</v>
      </c>
    </row>
    <row r="57" spans="1:9" x14ac:dyDescent="0.2">
      <c r="I57" s="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369"/>
      <c r="B14" s="26"/>
      <c r="C14" s="23"/>
      <c r="D14" s="26"/>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256" t="s">
        <v>1550</v>
      </c>
      <c r="B19" s="1257"/>
      <c r="C19" s="1257"/>
      <c r="D19" s="1257"/>
      <c r="E19" s="1257"/>
      <c r="F19" s="1258"/>
    </row>
    <row r="20" spans="1:6" ht="24.95" customHeight="1" x14ac:dyDescent="0.2">
      <c r="A20" s="140" t="s">
        <v>23</v>
      </c>
      <c r="B20" s="158"/>
      <c r="C20" s="158"/>
      <c r="D20" s="158"/>
      <c r="E20" s="1320">
        <f>E36</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826</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827</v>
      </c>
      <c r="B33" s="1265" t="s">
        <v>828</v>
      </c>
      <c r="C33" s="1266"/>
      <c r="D33" s="1267"/>
      <c r="E33" s="1268">
        <f>'02_A_D.1.4.3'!H9</f>
        <v>0</v>
      </c>
      <c r="F33" s="1269"/>
    </row>
    <row r="34" spans="1:29" s="40" customFormat="1" ht="24.95" customHeight="1" x14ac:dyDescent="0.2">
      <c r="A34" s="373" t="s">
        <v>829</v>
      </c>
      <c r="B34" s="1265" t="s">
        <v>830</v>
      </c>
      <c r="C34" s="1266"/>
      <c r="D34" s="1267"/>
      <c r="E34" s="1268">
        <f>'02_A_D.1.4.3'!H49</f>
        <v>0</v>
      </c>
      <c r="F34" s="1269"/>
    </row>
    <row r="35" spans="1:29" s="40" customFormat="1" ht="24.95" customHeight="1" x14ac:dyDescent="0.2">
      <c r="A35" s="373" t="s">
        <v>831</v>
      </c>
      <c r="B35" s="1265" t="s">
        <v>832</v>
      </c>
      <c r="C35" s="1266"/>
      <c r="D35" s="1267"/>
      <c r="E35" s="1268">
        <f>'02_A_D.1.4.3'!H75</f>
        <v>0</v>
      </c>
      <c r="F35" s="1269"/>
    </row>
    <row r="36" spans="1:29" ht="24.95" customHeight="1" x14ac:dyDescent="0.2">
      <c r="A36" s="143" t="s">
        <v>79</v>
      </c>
      <c r="B36" s="144"/>
      <c r="C36" s="145"/>
      <c r="D36" s="145"/>
      <c r="E36" s="1333">
        <f>SUM(E33:F35)</f>
        <v>0</v>
      </c>
      <c r="F36" s="133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L111"/>
  <sheetViews>
    <sheetView topLeftCell="A78" zoomScaleNormal="100" zoomScaleSheetLayoutView="100" workbookViewId="0">
      <selection activeCell="D85" sqref="D85:E85"/>
    </sheetView>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35" customWidth="1"/>
    <col min="6" max="6" width="10.83203125" style="48" customWidth="1"/>
    <col min="7" max="7" width="15.83203125" style="849" customWidth="1"/>
    <col min="8" max="8" width="18.33203125" style="24" customWidth="1"/>
    <col min="9" max="9" width="18.33203125" style="48" customWidth="1"/>
    <col min="10" max="11" width="8.83203125" style="5"/>
    <col min="12" max="12" width="8.83203125" style="1003"/>
    <col min="13" max="16384" width="8.83203125" style="5"/>
  </cols>
  <sheetData>
    <row r="1" spans="1:12" ht="14.45" customHeight="1" x14ac:dyDescent="0.2">
      <c r="A1" s="58" t="s">
        <v>80</v>
      </c>
      <c r="B1" s="59"/>
      <c r="C1" s="799"/>
      <c r="D1" s="59"/>
      <c r="E1" s="647"/>
      <c r="F1" s="800"/>
      <c r="G1" s="848"/>
      <c r="H1" s="801"/>
      <c r="I1" s="802"/>
    </row>
    <row r="2" spans="1:12" ht="15.75" x14ac:dyDescent="0.2">
      <c r="A2" s="803" t="s">
        <v>1</v>
      </c>
      <c r="B2" s="125"/>
      <c r="C2" s="804"/>
      <c r="D2" s="805" t="s">
        <v>2</v>
      </c>
      <c r="E2" s="806"/>
      <c r="F2" s="127"/>
      <c r="G2" s="807"/>
      <c r="H2" s="808"/>
      <c r="I2" s="809"/>
    </row>
    <row r="3" spans="1:12" ht="15.75" x14ac:dyDescent="0.2">
      <c r="A3" s="129" t="s">
        <v>3</v>
      </c>
      <c r="B3" s="130"/>
      <c r="C3" s="149"/>
      <c r="D3" s="149" t="s">
        <v>324</v>
      </c>
      <c r="E3" s="810"/>
      <c r="F3" s="132"/>
      <c r="G3" s="811"/>
      <c r="H3" s="812"/>
      <c r="I3" s="813"/>
    </row>
    <row r="4" spans="1:12" ht="15.75" x14ac:dyDescent="0.2">
      <c r="A4" s="148" t="s">
        <v>38</v>
      </c>
      <c r="B4" s="149"/>
      <c r="C4" s="149"/>
      <c r="D4" s="149" t="s">
        <v>826</v>
      </c>
      <c r="E4" s="814"/>
      <c r="F4" s="132"/>
      <c r="G4" s="811"/>
      <c r="H4" s="812"/>
      <c r="I4" s="813"/>
    </row>
    <row r="5" spans="1:12" x14ac:dyDescent="0.2">
      <c r="A5" s="134" t="s">
        <v>7</v>
      </c>
      <c r="B5" s="135"/>
      <c r="C5" s="135"/>
      <c r="D5" s="135" t="s">
        <v>11784</v>
      </c>
      <c r="E5" s="815"/>
      <c r="F5" s="139"/>
      <c r="G5" s="139"/>
      <c r="H5" s="139"/>
      <c r="I5" s="152"/>
    </row>
    <row r="6" spans="1:12" x14ac:dyDescent="0.2">
      <c r="A6" s="153" t="s">
        <v>9</v>
      </c>
      <c r="B6" s="154"/>
      <c r="C6" s="154"/>
      <c r="D6" s="154" t="s">
        <v>10</v>
      </c>
      <c r="E6" s="816"/>
      <c r="F6" s="156"/>
      <c r="G6" s="156"/>
      <c r="H6" s="156"/>
      <c r="I6" s="157"/>
    </row>
    <row r="7" spans="1:12" s="46" customFormat="1" ht="30" x14ac:dyDescent="0.25">
      <c r="A7" s="379" t="s">
        <v>82</v>
      </c>
      <c r="B7" s="379" t="s">
        <v>83</v>
      </c>
      <c r="C7" s="66" t="s">
        <v>32</v>
      </c>
      <c r="D7" s="66" t="s">
        <v>33</v>
      </c>
      <c r="E7" s="379" t="s">
        <v>84</v>
      </c>
      <c r="F7" s="379" t="s">
        <v>85</v>
      </c>
      <c r="G7" s="379" t="s">
        <v>86</v>
      </c>
      <c r="H7" s="379" t="s">
        <v>87</v>
      </c>
      <c r="I7" s="379" t="s">
        <v>88</v>
      </c>
      <c r="L7" s="980"/>
    </row>
    <row r="8" spans="1:12" ht="24.95" customHeight="1" x14ac:dyDescent="0.2">
      <c r="A8" s="818"/>
      <c r="B8" s="819" t="s">
        <v>977</v>
      </c>
      <c r="C8" s="149"/>
      <c r="D8" s="149" t="s">
        <v>2588</v>
      </c>
      <c r="E8" s="820"/>
      <c r="F8" s="821"/>
      <c r="G8" s="821"/>
      <c r="H8" s="822">
        <f>H9+H49+H75</f>
        <v>0</v>
      </c>
      <c r="I8" s="823"/>
    </row>
    <row r="9" spans="1:12" s="46" customFormat="1" ht="24.95" customHeight="1" x14ac:dyDescent="0.25">
      <c r="A9" s="824"/>
      <c r="B9" s="825" t="s">
        <v>89</v>
      </c>
      <c r="C9" s="826" t="s">
        <v>827</v>
      </c>
      <c r="D9" s="826" t="s">
        <v>828</v>
      </c>
      <c r="E9" s="827"/>
      <c r="F9" s="828"/>
      <c r="G9" s="828"/>
      <c r="H9" s="829">
        <f>SUM(H10:H48)</f>
        <v>0</v>
      </c>
      <c r="I9" s="830"/>
      <c r="L9" s="980"/>
    </row>
    <row r="10" spans="1:12" s="46" customFormat="1" ht="24.95" customHeight="1" x14ac:dyDescent="0.25">
      <c r="A10" s="278">
        <v>1</v>
      </c>
      <c r="B10" s="278"/>
      <c r="C10" s="279" t="s">
        <v>834</v>
      </c>
      <c r="D10" s="280" t="s">
        <v>835</v>
      </c>
      <c r="E10" s="281" t="s">
        <v>744</v>
      </c>
      <c r="F10" s="831">
        <v>78</v>
      </c>
      <c r="G10" s="159"/>
      <c r="H10" s="378">
        <f t="shared" ref="H10:H48" si="0">ROUND(F10*G10,2)</f>
        <v>0</v>
      </c>
      <c r="I10" s="459" t="s">
        <v>119</v>
      </c>
      <c r="L10" s="980"/>
    </row>
    <row r="11" spans="1:12" s="46" customFormat="1" ht="24.95" customHeight="1" x14ac:dyDescent="0.25">
      <c r="A11" s="278">
        <v>2</v>
      </c>
      <c r="B11" s="278"/>
      <c r="C11" s="279" t="s">
        <v>836</v>
      </c>
      <c r="D11" s="280" t="s">
        <v>837</v>
      </c>
      <c r="E11" s="281" t="s">
        <v>744</v>
      </c>
      <c r="F11" s="831">
        <v>82</v>
      </c>
      <c r="G11" s="159"/>
      <c r="H11" s="378">
        <f t="shared" si="0"/>
        <v>0</v>
      </c>
      <c r="I11" s="459" t="s">
        <v>119</v>
      </c>
      <c r="L11" s="980"/>
    </row>
    <row r="12" spans="1:12" s="46" customFormat="1" ht="24.95" customHeight="1" x14ac:dyDescent="0.25">
      <c r="A12" s="278">
        <v>3</v>
      </c>
      <c r="B12" s="278"/>
      <c r="C12" s="279" t="s">
        <v>838</v>
      </c>
      <c r="D12" s="280" t="s">
        <v>2680</v>
      </c>
      <c r="E12" s="281" t="s">
        <v>744</v>
      </c>
      <c r="F12" s="831">
        <v>19</v>
      </c>
      <c r="G12" s="159"/>
      <c r="H12" s="378">
        <f t="shared" si="0"/>
        <v>0</v>
      </c>
      <c r="I12" s="459" t="s">
        <v>119</v>
      </c>
      <c r="L12" s="980"/>
    </row>
    <row r="13" spans="1:12" s="46" customFormat="1" ht="24.95" customHeight="1" x14ac:dyDescent="0.25">
      <c r="A13" s="278">
        <v>4</v>
      </c>
      <c r="B13" s="278"/>
      <c r="C13" s="279" t="s">
        <v>840</v>
      </c>
      <c r="D13" s="280" t="s">
        <v>839</v>
      </c>
      <c r="E13" s="281" t="s">
        <v>744</v>
      </c>
      <c r="F13" s="831">
        <v>46</v>
      </c>
      <c r="G13" s="159"/>
      <c r="H13" s="378">
        <f t="shared" si="0"/>
        <v>0</v>
      </c>
      <c r="I13" s="459" t="s">
        <v>119</v>
      </c>
      <c r="L13" s="980"/>
    </row>
    <row r="14" spans="1:12" s="46" customFormat="1" ht="24.95" customHeight="1" x14ac:dyDescent="0.25">
      <c r="A14" s="278">
        <v>5</v>
      </c>
      <c r="B14" s="278"/>
      <c r="C14" s="279" t="s">
        <v>842</v>
      </c>
      <c r="D14" s="280" t="s">
        <v>2681</v>
      </c>
      <c r="E14" s="281" t="s">
        <v>744</v>
      </c>
      <c r="F14" s="831">
        <v>105</v>
      </c>
      <c r="G14" s="159"/>
      <c r="H14" s="378">
        <f t="shared" si="0"/>
        <v>0</v>
      </c>
      <c r="I14" s="459" t="s">
        <v>119</v>
      </c>
      <c r="L14" s="980"/>
    </row>
    <row r="15" spans="1:12" s="46" customFormat="1" ht="24.95" customHeight="1" x14ac:dyDescent="0.25">
      <c r="A15" s="278">
        <v>6</v>
      </c>
      <c r="B15" s="278"/>
      <c r="C15" s="279" t="s">
        <v>844</v>
      </c>
      <c r="D15" s="280" t="s">
        <v>841</v>
      </c>
      <c r="E15" s="281" t="s">
        <v>744</v>
      </c>
      <c r="F15" s="831">
        <v>3</v>
      </c>
      <c r="G15" s="159"/>
      <c r="H15" s="378">
        <f t="shared" si="0"/>
        <v>0</v>
      </c>
      <c r="I15" s="459" t="s">
        <v>119</v>
      </c>
      <c r="L15" s="980"/>
    </row>
    <row r="16" spans="1:12" s="46" customFormat="1" ht="24.95" customHeight="1" x14ac:dyDescent="0.25">
      <c r="A16" s="278">
        <v>7</v>
      </c>
      <c r="B16" s="278"/>
      <c r="C16" s="279" t="s">
        <v>846</v>
      </c>
      <c r="D16" s="280" t="s">
        <v>843</v>
      </c>
      <c r="E16" s="281" t="s">
        <v>744</v>
      </c>
      <c r="F16" s="831">
        <v>2</v>
      </c>
      <c r="G16" s="159"/>
      <c r="H16" s="378">
        <f t="shared" si="0"/>
        <v>0</v>
      </c>
      <c r="I16" s="459" t="s">
        <v>119</v>
      </c>
      <c r="L16" s="980"/>
    </row>
    <row r="17" spans="1:12" s="46" customFormat="1" ht="24.95" customHeight="1" x14ac:dyDescent="0.25">
      <c r="A17" s="278">
        <v>8</v>
      </c>
      <c r="B17" s="278"/>
      <c r="C17" s="279" t="s">
        <v>848</v>
      </c>
      <c r="D17" s="280" t="s">
        <v>2682</v>
      </c>
      <c r="E17" s="281" t="s">
        <v>744</v>
      </c>
      <c r="F17" s="831">
        <v>10</v>
      </c>
      <c r="G17" s="159"/>
      <c r="H17" s="378">
        <f t="shared" si="0"/>
        <v>0</v>
      </c>
      <c r="I17" s="459" t="s">
        <v>119</v>
      </c>
      <c r="L17" s="980"/>
    </row>
    <row r="18" spans="1:12" s="46" customFormat="1" ht="24.95" customHeight="1" x14ac:dyDescent="0.25">
      <c r="A18" s="278">
        <v>9</v>
      </c>
      <c r="B18" s="278"/>
      <c r="C18" s="279" t="s">
        <v>850</v>
      </c>
      <c r="D18" s="280" t="s">
        <v>2683</v>
      </c>
      <c r="E18" s="281" t="s">
        <v>744</v>
      </c>
      <c r="F18" s="831">
        <v>2</v>
      </c>
      <c r="G18" s="159"/>
      <c r="H18" s="378">
        <f t="shared" si="0"/>
        <v>0</v>
      </c>
      <c r="I18" s="459" t="s">
        <v>119</v>
      </c>
      <c r="L18" s="980"/>
    </row>
    <row r="19" spans="1:12" s="46" customFormat="1" ht="24.95" customHeight="1" x14ac:dyDescent="0.25">
      <c r="A19" s="278">
        <v>10</v>
      </c>
      <c r="B19" s="278"/>
      <c r="C19" s="279" t="s">
        <v>852</v>
      </c>
      <c r="D19" s="280" t="s">
        <v>2684</v>
      </c>
      <c r="E19" s="281" t="s">
        <v>744</v>
      </c>
      <c r="F19" s="831">
        <v>42</v>
      </c>
      <c r="G19" s="159"/>
      <c r="H19" s="378">
        <f t="shared" si="0"/>
        <v>0</v>
      </c>
      <c r="I19" s="459" t="s">
        <v>119</v>
      </c>
      <c r="L19" s="980"/>
    </row>
    <row r="20" spans="1:12" s="46" customFormat="1" ht="24.95" customHeight="1" x14ac:dyDescent="0.25">
      <c r="A20" s="278">
        <v>11</v>
      </c>
      <c r="B20" s="278"/>
      <c r="C20" s="279" t="s">
        <v>854</v>
      </c>
      <c r="D20" s="280" t="s">
        <v>2685</v>
      </c>
      <c r="E20" s="281" t="s">
        <v>744</v>
      </c>
      <c r="F20" s="831">
        <v>53</v>
      </c>
      <c r="G20" s="159"/>
      <c r="H20" s="378">
        <f t="shared" si="0"/>
        <v>0</v>
      </c>
      <c r="I20" s="459" t="s">
        <v>119</v>
      </c>
      <c r="L20" s="980"/>
    </row>
    <row r="21" spans="1:12" s="46" customFormat="1" ht="24.95" customHeight="1" x14ac:dyDescent="0.25">
      <c r="A21" s="278">
        <v>12</v>
      </c>
      <c r="B21" s="278"/>
      <c r="C21" s="279" t="s">
        <v>856</v>
      </c>
      <c r="D21" s="280" t="s">
        <v>845</v>
      </c>
      <c r="E21" s="281" t="s">
        <v>744</v>
      </c>
      <c r="F21" s="831">
        <v>442</v>
      </c>
      <c r="G21" s="159"/>
      <c r="H21" s="378">
        <f t="shared" si="0"/>
        <v>0</v>
      </c>
      <c r="I21" s="459" t="s">
        <v>119</v>
      </c>
      <c r="L21" s="980"/>
    </row>
    <row r="22" spans="1:12" s="46" customFormat="1" ht="24.95" customHeight="1" x14ac:dyDescent="0.25">
      <c r="A22" s="278">
        <v>13</v>
      </c>
      <c r="B22" s="278"/>
      <c r="C22" s="279" t="s">
        <v>858</v>
      </c>
      <c r="D22" s="280" t="s">
        <v>847</v>
      </c>
      <c r="E22" s="281" t="s">
        <v>744</v>
      </c>
      <c r="F22" s="831">
        <v>501</v>
      </c>
      <c r="G22" s="159"/>
      <c r="H22" s="378">
        <f t="shared" si="0"/>
        <v>0</v>
      </c>
      <c r="I22" s="459" t="s">
        <v>119</v>
      </c>
      <c r="L22" s="980"/>
    </row>
    <row r="23" spans="1:12" s="46" customFormat="1" ht="24.95" customHeight="1" x14ac:dyDescent="0.25">
      <c r="A23" s="278">
        <v>14</v>
      </c>
      <c r="B23" s="278"/>
      <c r="C23" s="279" t="s">
        <v>860</v>
      </c>
      <c r="D23" s="280" t="s">
        <v>2686</v>
      </c>
      <c r="E23" s="281" t="s">
        <v>744</v>
      </c>
      <c r="F23" s="831">
        <v>1</v>
      </c>
      <c r="G23" s="159"/>
      <c r="H23" s="378">
        <f t="shared" si="0"/>
        <v>0</v>
      </c>
      <c r="I23" s="459" t="s">
        <v>119</v>
      </c>
      <c r="L23" s="980"/>
    </row>
    <row r="24" spans="1:12" s="46" customFormat="1" ht="24.95" customHeight="1" x14ac:dyDescent="0.25">
      <c r="A24" s="278">
        <v>15</v>
      </c>
      <c r="B24" s="278"/>
      <c r="C24" s="279" t="s">
        <v>862</v>
      </c>
      <c r="D24" s="280" t="s">
        <v>2687</v>
      </c>
      <c r="E24" s="281" t="s">
        <v>744</v>
      </c>
      <c r="F24" s="831">
        <v>4</v>
      </c>
      <c r="G24" s="159"/>
      <c r="H24" s="378">
        <f t="shared" si="0"/>
        <v>0</v>
      </c>
      <c r="I24" s="459" t="s">
        <v>119</v>
      </c>
      <c r="L24" s="980"/>
    </row>
    <row r="25" spans="1:12" s="46" customFormat="1" ht="24.95" customHeight="1" x14ac:dyDescent="0.25">
      <c r="A25" s="278">
        <v>16</v>
      </c>
      <c r="B25" s="278"/>
      <c r="C25" s="279" t="s">
        <v>864</v>
      </c>
      <c r="D25" s="280" t="s">
        <v>2688</v>
      </c>
      <c r="E25" s="281" t="s">
        <v>744</v>
      </c>
      <c r="F25" s="831">
        <v>44</v>
      </c>
      <c r="G25" s="159"/>
      <c r="H25" s="378">
        <f t="shared" si="0"/>
        <v>0</v>
      </c>
      <c r="I25" s="459" t="s">
        <v>119</v>
      </c>
      <c r="L25" s="980"/>
    </row>
    <row r="26" spans="1:12" s="46" customFormat="1" ht="24.95" customHeight="1" x14ac:dyDescent="0.25">
      <c r="A26" s="278">
        <v>17</v>
      </c>
      <c r="B26" s="278"/>
      <c r="C26" s="279" t="s">
        <v>866</v>
      </c>
      <c r="D26" s="280" t="s">
        <v>2689</v>
      </c>
      <c r="E26" s="281" t="s">
        <v>744</v>
      </c>
      <c r="F26" s="831">
        <v>136</v>
      </c>
      <c r="G26" s="159"/>
      <c r="H26" s="378">
        <f t="shared" si="0"/>
        <v>0</v>
      </c>
      <c r="I26" s="459" t="s">
        <v>119</v>
      </c>
      <c r="L26" s="980"/>
    </row>
    <row r="27" spans="1:12" s="46" customFormat="1" ht="24.95" customHeight="1" x14ac:dyDescent="0.25">
      <c r="A27" s="278">
        <v>18</v>
      </c>
      <c r="B27" s="278"/>
      <c r="C27" s="279" t="s">
        <v>868</v>
      </c>
      <c r="D27" s="280" t="s">
        <v>2690</v>
      </c>
      <c r="E27" s="281" t="s">
        <v>744</v>
      </c>
      <c r="F27" s="831">
        <v>45</v>
      </c>
      <c r="G27" s="159"/>
      <c r="H27" s="378">
        <f t="shared" si="0"/>
        <v>0</v>
      </c>
      <c r="I27" s="459" t="s">
        <v>119</v>
      </c>
      <c r="L27" s="980"/>
    </row>
    <row r="28" spans="1:12" s="46" customFormat="1" ht="24.95" customHeight="1" x14ac:dyDescent="0.25">
      <c r="A28" s="278">
        <v>19</v>
      </c>
      <c r="B28" s="278"/>
      <c r="C28" s="279" t="s">
        <v>870</v>
      </c>
      <c r="D28" s="280" t="s">
        <v>2691</v>
      </c>
      <c r="E28" s="281" t="s">
        <v>744</v>
      </c>
      <c r="F28" s="831">
        <v>132</v>
      </c>
      <c r="G28" s="159"/>
      <c r="H28" s="378">
        <f t="shared" si="0"/>
        <v>0</v>
      </c>
      <c r="I28" s="459" t="s">
        <v>119</v>
      </c>
      <c r="L28" s="980"/>
    </row>
    <row r="29" spans="1:12" s="46" customFormat="1" ht="24.95" customHeight="1" x14ac:dyDescent="0.25">
      <c r="A29" s="278">
        <v>20</v>
      </c>
      <c r="B29" s="278"/>
      <c r="C29" s="279" t="s">
        <v>872</v>
      </c>
      <c r="D29" s="280" t="s">
        <v>2692</v>
      </c>
      <c r="E29" s="281" t="s">
        <v>744</v>
      </c>
      <c r="F29" s="831">
        <v>44</v>
      </c>
      <c r="G29" s="159"/>
      <c r="H29" s="378">
        <f t="shared" si="0"/>
        <v>0</v>
      </c>
      <c r="I29" s="459" t="s">
        <v>119</v>
      </c>
      <c r="L29" s="980"/>
    </row>
    <row r="30" spans="1:12" s="46" customFormat="1" ht="24.95" customHeight="1" x14ac:dyDescent="0.25">
      <c r="A30" s="278">
        <v>21</v>
      </c>
      <c r="B30" s="278"/>
      <c r="C30" s="279" t="s">
        <v>874</v>
      </c>
      <c r="D30" s="280" t="s">
        <v>2693</v>
      </c>
      <c r="E30" s="281" t="s">
        <v>721</v>
      </c>
      <c r="F30" s="831">
        <v>36</v>
      </c>
      <c r="G30" s="159"/>
      <c r="H30" s="378">
        <f t="shared" si="0"/>
        <v>0</v>
      </c>
      <c r="I30" s="459" t="s">
        <v>119</v>
      </c>
      <c r="L30" s="980"/>
    </row>
    <row r="31" spans="1:12" s="46" customFormat="1" ht="24.95" customHeight="1" x14ac:dyDescent="0.25">
      <c r="A31" s="278">
        <v>22</v>
      </c>
      <c r="B31" s="278"/>
      <c r="C31" s="279" t="s">
        <v>876</v>
      </c>
      <c r="D31" s="280" t="s">
        <v>2694</v>
      </c>
      <c r="E31" s="281" t="s">
        <v>744</v>
      </c>
      <c r="F31" s="831">
        <v>1</v>
      </c>
      <c r="G31" s="159"/>
      <c r="H31" s="378">
        <f t="shared" si="0"/>
        <v>0</v>
      </c>
      <c r="I31" s="459" t="s">
        <v>119</v>
      </c>
      <c r="L31" s="980"/>
    </row>
    <row r="32" spans="1:12" s="46" customFormat="1" ht="24.95" customHeight="1" x14ac:dyDescent="0.25">
      <c r="A32" s="278">
        <v>23</v>
      </c>
      <c r="B32" s="278"/>
      <c r="C32" s="279" t="s">
        <v>878</v>
      </c>
      <c r="D32" s="280" t="s">
        <v>2695</v>
      </c>
      <c r="E32" s="281" t="s">
        <v>744</v>
      </c>
      <c r="F32" s="831">
        <v>7</v>
      </c>
      <c r="G32" s="159"/>
      <c r="H32" s="378">
        <f t="shared" si="0"/>
        <v>0</v>
      </c>
      <c r="I32" s="459" t="s">
        <v>119</v>
      </c>
      <c r="L32" s="980"/>
    </row>
    <row r="33" spans="1:12" s="46" customFormat="1" ht="24.95" customHeight="1" x14ac:dyDescent="0.25">
      <c r="A33" s="278">
        <v>24</v>
      </c>
      <c r="B33" s="278"/>
      <c r="C33" s="279" t="s">
        <v>880</v>
      </c>
      <c r="D33" s="280" t="s">
        <v>2696</v>
      </c>
      <c r="E33" s="281" t="s">
        <v>744</v>
      </c>
      <c r="F33" s="831">
        <v>41</v>
      </c>
      <c r="G33" s="159"/>
      <c r="H33" s="378">
        <f t="shared" si="0"/>
        <v>0</v>
      </c>
      <c r="I33" s="459" t="s">
        <v>119</v>
      </c>
      <c r="L33" s="980"/>
    </row>
    <row r="34" spans="1:12" s="46" customFormat="1" ht="24.95" customHeight="1" x14ac:dyDescent="0.25">
      <c r="A34" s="278">
        <v>25</v>
      </c>
      <c r="B34" s="278"/>
      <c r="C34" s="279" t="s">
        <v>882</v>
      </c>
      <c r="D34" s="280" t="s">
        <v>849</v>
      </c>
      <c r="E34" s="281" t="s">
        <v>744</v>
      </c>
      <c r="F34" s="831">
        <v>15</v>
      </c>
      <c r="G34" s="159"/>
      <c r="H34" s="378">
        <f t="shared" si="0"/>
        <v>0</v>
      </c>
      <c r="I34" s="459" t="s">
        <v>119</v>
      </c>
      <c r="L34" s="980"/>
    </row>
    <row r="35" spans="1:12" s="46" customFormat="1" ht="24.95" customHeight="1" x14ac:dyDescent="0.25">
      <c r="A35" s="278">
        <v>26</v>
      </c>
      <c r="B35" s="278"/>
      <c r="C35" s="279" t="s">
        <v>884</v>
      </c>
      <c r="D35" s="280" t="s">
        <v>851</v>
      </c>
      <c r="E35" s="281" t="s">
        <v>744</v>
      </c>
      <c r="F35" s="831">
        <v>384</v>
      </c>
      <c r="G35" s="159"/>
      <c r="H35" s="378">
        <f t="shared" si="0"/>
        <v>0</v>
      </c>
      <c r="I35" s="459" t="s">
        <v>119</v>
      </c>
      <c r="L35" s="980"/>
    </row>
    <row r="36" spans="1:12" s="46" customFormat="1" ht="24.95" customHeight="1" x14ac:dyDescent="0.25">
      <c r="A36" s="278">
        <v>27</v>
      </c>
      <c r="B36" s="278"/>
      <c r="C36" s="279" t="s">
        <v>886</v>
      </c>
      <c r="D36" s="280" t="s">
        <v>853</v>
      </c>
      <c r="E36" s="281" t="s">
        <v>744</v>
      </c>
      <c r="F36" s="831">
        <v>384</v>
      </c>
      <c r="G36" s="159"/>
      <c r="H36" s="378">
        <f t="shared" si="0"/>
        <v>0</v>
      </c>
      <c r="I36" s="459" t="s">
        <v>119</v>
      </c>
      <c r="L36" s="980"/>
    </row>
    <row r="37" spans="1:12" s="46" customFormat="1" ht="24.95" customHeight="1" x14ac:dyDescent="0.25">
      <c r="A37" s="278">
        <v>28</v>
      </c>
      <c r="B37" s="278"/>
      <c r="C37" s="279" t="s">
        <v>888</v>
      </c>
      <c r="D37" s="280" t="s">
        <v>2697</v>
      </c>
      <c r="E37" s="281" t="s">
        <v>744</v>
      </c>
      <c r="F37" s="831">
        <v>96</v>
      </c>
      <c r="G37" s="159"/>
      <c r="H37" s="378">
        <f t="shared" si="0"/>
        <v>0</v>
      </c>
      <c r="I37" s="459" t="s">
        <v>119</v>
      </c>
      <c r="L37" s="980"/>
    </row>
    <row r="38" spans="1:12" s="46" customFormat="1" ht="24.95" customHeight="1" x14ac:dyDescent="0.25">
      <c r="A38" s="278">
        <v>29</v>
      </c>
      <c r="B38" s="278"/>
      <c r="C38" s="279" t="s">
        <v>890</v>
      </c>
      <c r="D38" s="280" t="s">
        <v>2698</v>
      </c>
      <c r="E38" s="281" t="s">
        <v>744</v>
      </c>
      <c r="F38" s="831">
        <v>78</v>
      </c>
      <c r="G38" s="159"/>
      <c r="H38" s="378">
        <f t="shared" si="0"/>
        <v>0</v>
      </c>
      <c r="I38" s="459" t="s">
        <v>119</v>
      </c>
      <c r="L38" s="980"/>
    </row>
    <row r="39" spans="1:12" s="46" customFormat="1" ht="24.95" customHeight="1" x14ac:dyDescent="0.25">
      <c r="A39" s="278">
        <v>30</v>
      </c>
      <c r="B39" s="278"/>
      <c r="C39" s="279" t="s">
        <v>891</v>
      </c>
      <c r="D39" s="280" t="s">
        <v>2699</v>
      </c>
      <c r="E39" s="281" t="s">
        <v>744</v>
      </c>
      <c r="F39" s="831">
        <v>14</v>
      </c>
      <c r="G39" s="159"/>
      <c r="H39" s="378">
        <f t="shared" si="0"/>
        <v>0</v>
      </c>
      <c r="I39" s="459" t="s">
        <v>119</v>
      </c>
      <c r="L39" s="980"/>
    </row>
    <row r="40" spans="1:12" s="46" customFormat="1" ht="24.95" customHeight="1" x14ac:dyDescent="0.25">
      <c r="A40" s="278">
        <v>31</v>
      </c>
      <c r="B40" s="278"/>
      <c r="C40" s="279" t="s">
        <v>892</v>
      </c>
      <c r="D40" s="280" t="s">
        <v>2700</v>
      </c>
      <c r="E40" s="281" t="s">
        <v>125</v>
      </c>
      <c r="F40" s="831">
        <v>33</v>
      </c>
      <c r="G40" s="159"/>
      <c r="H40" s="378">
        <f t="shared" si="0"/>
        <v>0</v>
      </c>
      <c r="I40" s="459" t="s">
        <v>119</v>
      </c>
      <c r="L40" s="980"/>
    </row>
    <row r="41" spans="1:12" s="46" customFormat="1" ht="24.95" customHeight="1" x14ac:dyDescent="0.25">
      <c r="A41" s="278">
        <v>32</v>
      </c>
      <c r="B41" s="278"/>
      <c r="C41" s="279" t="s">
        <v>893</v>
      </c>
      <c r="D41" s="280" t="s">
        <v>2701</v>
      </c>
      <c r="E41" s="281" t="s">
        <v>744</v>
      </c>
      <c r="F41" s="831">
        <v>2</v>
      </c>
      <c r="G41" s="159"/>
      <c r="H41" s="378">
        <f t="shared" si="0"/>
        <v>0</v>
      </c>
      <c r="I41" s="459" t="s">
        <v>119</v>
      </c>
      <c r="L41" s="980"/>
    </row>
    <row r="42" spans="1:12" s="46" customFormat="1" ht="24.95" customHeight="1" x14ac:dyDescent="0.25">
      <c r="A42" s="278">
        <v>33</v>
      </c>
      <c r="B42" s="278"/>
      <c r="C42" s="279" t="s">
        <v>894</v>
      </c>
      <c r="D42" s="280" t="s">
        <v>2702</v>
      </c>
      <c r="E42" s="281" t="s">
        <v>744</v>
      </c>
      <c r="F42" s="831">
        <v>2</v>
      </c>
      <c r="G42" s="159"/>
      <c r="H42" s="378">
        <f t="shared" si="0"/>
        <v>0</v>
      </c>
      <c r="I42" s="459" t="s">
        <v>119</v>
      </c>
      <c r="L42" s="980"/>
    </row>
    <row r="43" spans="1:12" s="46" customFormat="1" ht="24.95" customHeight="1" x14ac:dyDescent="0.25">
      <c r="A43" s="278">
        <v>34</v>
      </c>
      <c r="B43" s="278"/>
      <c r="C43" s="279" t="s">
        <v>896</v>
      </c>
      <c r="D43" s="280" t="s">
        <v>2703</v>
      </c>
      <c r="E43" s="281" t="s">
        <v>721</v>
      </c>
      <c r="F43" s="831">
        <v>36</v>
      </c>
      <c r="G43" s="159"/>
      <c r="H43" s="378">
        <f t="shared" si="0"/>
        <v>0</v>
      </c>
      <c r="I43" s="459" t="s">
        <v>119</v>
      </c>
      <c r="L43" s="980"/>
    </row>
    <row r="44" spans="1:12" s="46" customFormat="1" ht="24.95" customHeight="1" x14ac:dyDescent="0.25">
      <c r="A44" s="278">
        <v>35</v>
      </c>
      <c r="B44" s="278"/>
      <c r="C44" s="279" t="s">
        <v>898</v>
      </c>
      <c r="D44" s="280" t="s">
        <v>857</v>
      </c>
      <c r="E44" s="281" t="s">
        <v>721</v>
      </c>
      <c r="F44" s="831">
        <v>1</v>
      </c>
      <c r="G44" s="159"/>
      <c r="H44" s="378">
        <f t="shared" si="0"/>
        <v>0</v>
      </c>
      <c r="I44" s="459" t="s">
        <v>119</v>
      </c>
      <c r="L44" s="980"/>
    </row>
    <row r="45" spans="1:12" s="46" customFormat="1" ht="24.95" customHeight="1" x14ac:dyDescent="0.25">
      <c r="A45" s="278">
        <v>36</v>
      </c>
      <c r="B45" s="278"/>
      <c r="C45" s="279" t="s">
        <v>900</v>
      </c>
      <c r="D45" s="280" t="s">
        <v>859</v>
      </c>
      <c r="E45" s="281" t="s">
        <v>721</v>
      </c>
      <c r="F45" s="831">
        <v>1</v>
      </c>
      <c r="G45" s="159"/>
      <c r="H45" s="378">
        <f t="shared" si="0"/>
        <v>0</v>
      </c>
      <c r="I45" s="459" t="s">
        <v>119</v>
      </c>
      <c r="L45" s="980"/>
    </row>
    <row r="46" spans="1:12" s="46" customFormat="1" ht="24.95" customHeight="1" x14ac:dyDescent="0.25">
      <c r="A46" s="278">
        <v>37</v>
      </c>
      <c r="B46" s="278"/>
      <c r="C46" s="279" t="s">
        <v>902</v>
      </c>
      <c r="D46" s="280" t="s">
        <v>861</v>
      </c>
      <c r="E46" s="281" t="s">
        <v>721</v>
      </c>
      <c r="F46" s="831">
        <v>1</v>
      </c>
      <c r="G46" s="159"/>
      <c r="H46" s="378">
        <f t="shared" si="0"/>
        <v>0</v>
      </c>
      <c r="I46" s="459" t="s">
        <v>119</v>
      </c>
      <c r="L46" s="980"/>
    </row>
    <row r="47" spans="1:12" s="46" customFormat="1" ht="24.95" customHeight="1" x14ac:dyDescent="0.25">
      <c r="A47" s="278">
        <v>38</v>
      </c>
      <c r="B47" s="278"/>
      <c r="C47" s="279" t="s">
        <v>904</v>
      </c>
      <c r="D47" s="280" t="s">
        <v>863</v>
      </c>
      <c r="E47" s="281" t="s">
        <v>721</v>
      </c>
      <c r="F47" s="831">
        <v>1</v>
      </c>
      <c r="G47" s="159"/>
      <c r="H47" s="378">
        <f t="shared" si="0"/>
        <v>0</v>
      </c>
      <c r="I47" s="459" t="s">
        <v>119</v>
      </c>
      <c r="L47" s="980"/>
    </row>
    <row r="48" spans="1:12" s="46" customFormat="1" ht="24.95" customHeight="1" x14ac:dyDescent="0.25">
      <c r="A48" s="278">
        <v>39</v>
      </c>
      <c r="B48" s="278"/>
      <c r="C48" s="279" t="s">
        <v>906</v>
      </c>
      <c r="D48" s="280" t="s">
        <v>865</v>
      </c>
      <c r="E48" s="281" t="s">
        <v>721</v>
      </c>
      <c r="F48" s="831">
        <v>1</v>
      </c>
      <c r="G48" s="159"/>
      <c r="H48" s="378">
        <f t="shared" si="0"/>
        <v>0</v>
      </c>
      <c r="I48" s="459" t="s">
        <v>119</v>
      </c>
      <c r="L48" s="980"/>
    </row>
    <row r="49" spans="1:12" s="46" customFormat="1" ht="24.95" customHeight="1" x14ac:dyDescent="0.25">
      <c r="A49" s="824"/>
      <c r="B49" s="825" t="s">
        <v>89</v>
      </c>
      <c r="C49" s="826" t="s">
        <v>829</v>
      </c>
      <c r="D49" s="826" t="s">
        <v>830</v>
      </c>
      <c r="E49" s="827"/>
      <c r="F49" s="828"/>
      <c r="G49" s="828"/>
      <c r="H49" s="829">
        <f>SUM(H50:H74)</f>
        <v>0</v>
      </c>
      <c r="I49" s="830"/>
      <c r="L49" s="980"/>
    </row>
    <row r="50" spans="1:12" s="46" customFormat="1" ht="24.95" customHeight="1" x14ac:dyDescent="0.25">
      <c r="A50" s="278">
        <v>40</v>
      </c>
      <c r="B50" s="278"/>
      <c r="C50" s="279" t="s">
        <v>908</v>
      </c>
      <c r="D50" s="280" t="s">
        <v>867</v>
      </c>
      <c r="E50" s="281" t="s">
        <v>125</v>
      </c>
      <c r="F50" s="831">
        <v>456</v>
      </c>
      <c r="G50" s="159"/>
      <c r="H50" s="378">
        <f t="shared" ref="H50:H74" si="1">ROUND(F50*G50,2)</f>
        <v>0</v>
      </c>
      <c r="I50" s="459" t="s">
        <v>119</v>
      </c>
      <c r="L50" s="980"/>
    </row>
    <row r="51" spans="1:12" s="46" customFormat="1" ht="24.95" customHeight="1" x14ac:dyDescent="0.25">
      <c r="A51" s="278">
        <v>41</v>
      </c>
      <c r="B51" s="278"/>
      <c r="C51" s="279" t="s">
        <v>910</v>
      </c>
      <c r="D51" s="280" t="s">
        <v>869</v>
      </c>
      <c r="E51" s="281" t="s">
        <v>125</v>
      </c>
      <c r="F51" s="831">
        <v>3770</v>
      </c>
      <c r="G51" s="159"/>
      <c r="H51" s="378">
        <f t="shared" si="1"/>
        <v>0</v>
      </c>
      <c r="I51" s="459" t="s">
        <v>119</v>
      </c>
      <c r="L51" s="980"/>
    </row>
    <row r="52" spans="1:12" s="46" customFormat="1" ht="24.95" customHeight="1" x14ac:dyDescent="0.25">
      <c r="A52" s="278">
        <v>42</v>
      </c>
      <c r="B52" s="278"/>
      <c r="C52" s="279" t="s">
        <v>912</v>
      </c>
      <c r="D52" s="280" t="s">
        <v>2704</v>
      </c>
      <c r="E52" s="281" t="s">
        <v>125</v>
      </c>
      <c r="F52" s="831">
        <v>1870</v>
      </c>
      <c r="G52" s="159"/>
      <c r="H52" s="378">
        <f t="shared" si="1"/>
        <v>0</v>
      </c>
      <c r="I52" s="459" t="s">
        <v>119</v>
      </c>
      <c r="L52" s="980"/>
    </row>
    <row r="53" spans="1:12" s="46" customFormat="1" ht="24.95" customHeight="1" x14ac:dyDescent="0.25">
      <c r="A53" s="278">
        <v>43</v>
      </c>
      <c r="B53" s="278"/>
      <c r="C53" s="279" t="s">
        <v>913</v>
      </c>
      <c r="D53" s="280" t="s">
        <v>871</v>
      </c>
      <c r="E53" s="281" t="s">
        <v>125</v>
      </c>
      <c r="F53" s="831">
        <v>5530</v>
      </c>
      <c r="G53" s="159"/>
      <c r="H53" s="378">
        <f t="shared" si="1"/>
        <v>0</v>
      </c>
      <c r="I53" s="459" t="s">
        <v>119</v>
      </c>
      <c r="L53" s="980"/>
    </row>
    <row r="54" spans="1:12" s="46" customFormat="1" ht="24.95" customHeight="1" x14ac:dyDescent="0.25">
      <c r="A54" s="278">
        <v>44</v>
      </c>
      <c r="B54" s="278"/>
      <c r="C54" s="279" t="s">
        <v>914</v>
      </c>
      <c r="D54" s="280" t="s">
        <v>873</v>
      </c>
      <c r="E54" s="281" t="s">
        <v>125</v>
      </c>
      <c r="F54" s="831">
        <v>4180</v>
      </c>
      <c r="G54" s="159"/>
      <c r="H54" s="378">
        <f t="shared" si="1"/>
        <v>0</v>
      </c>
      <c r="I54" s="459" t="s">
        <v>119</v>
      </c>
      <c r="L54" s="980"/>
    </row>
    <row r="55" spans="1:12" s="46" customFormat="1" ht="24.95" customHeight="1" x14ac:dyDescent="0.25">
      <c r="A55" s="278">
        <v>45</v>
      </c>
      <c r="B55" s="278"/>
      <c r="C55" s="279" t="s">
        <v>915</v>
      </c>
      <c r="D55" s="280" t="s">
        <v>875</v>
      </c>
      <c r="E55" s="281" t="s">
        <v>125</v>
      </c>
      <c r="F55" s="831">
        <v>500</v>
      </c>
      <c r="G55" s="159"/>
      <c r="H55" s="378">
        <f t="shared" si="1"/>
        <v>0</v>
      </c>
      <c r="I55" s="459" t="s">
        <v>119</v>
      </c>
      <c r="L55" s="980"/>
    </row>
    <row r="56" spans="1:12" s="46" customFormat="1" ht="24.95" customHeight="1" x14ac:dyDescent="0.25">
      <c r="A56" s="278">
        <v>46</v>
      </c>
      <c r="B56" s="278"/>
      <c r="C56" s="279" t="s">
        <v>1166</v>
      </c>
      <c r="D56" s="280" t="s">
        <v>877</v>
      </c>
      <c r="E56" s="281" t="s">
        <v>125</v>
      </c>
      <c r="F56" s="831">
        <v>1665</v>
      </c>
      <c r="G56" s="159"/>
      <c r="H56" s="378">
        <f t="shared" si="1"/>
        <v>0</v>
      </c>
      <c r="I56" s="459" t="s">
        <v>119</v>
      </c>
      <c r="L56" s="980"/>
    </row>
    <row r="57" spans="1:12" s="46" customFormat="1" ht="24.95" customHeight="1" x14ac:dyDescent="0.25">
      <c r="A57" s="278">
        <v>47</v>
      </c>
      <c r="B57" s="278"/>
      <c r="C57" s="279" t="s">
        <v>1171</v>
      </c>
      <c r="D57" s="280" t="s">
        <v>879</v>
      </c>
      <c r="E57" s="281" t="s">
        <v>744</v>
      </c>
      <c r="F57" s="831">
        <v>3</v>
      </c>
      <c r="G57" s="159"/>
      <c r="H57" s="378">
        <f t="shared" si="1"/>
        <v>0</v>
      </c>
      <c r="I57" s="459" t="s">
        <v>119</v>
      </c>
      <c r="L57" s="980"/>
    </row>
    <row r="58" spans="1:12" s="46" customFormat="1" ht="24.95" customHeight="1" x14ac:dyDescent="0.25">
      <c r="A58" s="278">
        <v>48</v>
      </c>
      <c r="B58" s="278"/>
      <c r="C58" s="279" t="s">
        <v>1175</v>
      </c>
      <c r="D58" s="280" t="s">
        <v>2705</v>
      </c>
      <c r="E58" s="281" t="s">
        <v>125</v>
      </c>
      <c r="F58" s="831">
        <v>600</v>
      </c>
      <c r="G58" s="159"/>
      <c r="H58" s="378">
        <f t="shared" si="1"/>
        <v>0</v>
      </c>
      <c r="I58" s="459" t="s">
        <v>119</v>
      </c>
      <c r="L58" s="980"/>
    </row>
    <row r="59" spans="1:12" s="46" customFormat="1" ht="24.95" customHeight="1" x14ac:dyDescent="0.25">
      <c r="A59" s="278">
        <v>49</v>
      </c>
      <c r="B59" s="278"/>
      <c r="C59" s="279" t="s">
        <v>1180</v>
      </c>
      <c r="D59" s="280" t="s">
        <v>2706</v>
      </c>
      <c r="E59" s="281" t="s">
        <v>125</v>
      </c>
      <c r="F59" s="831">
        <v>5</v>
      </c>
      <c r="G59" s="159"/>
      <c r="H59" s="378">
        <f t="shared" si="1"/>
        <v>0</v>
      </c>
      <c r="I59" s="459" t="s">
        <v>119</v>
      </c>
      <c r="L59" s="980"/>
    </row>
    <row r="60" spans="1:12" s="46" customFormat="1" ht="24.95" customHeight="1" x14ac:dyDescent="0.25">
      <c r="A60" s="278">
        <v>50</v>
      </c>
      <c r="B60" s="278"/>
      <c r="C60" s="279" t="s">
        <v>1184</v>
      </c>
      <c r="D60" s="280" t="s">
        <v>2707</v>
      </c>
      <c r="E60" s="281" t="s">
        <v>125</v>
      </c>
      <c r="F60" s="831">
        <v>10</v>
      </c>
      <c r="G60" s="159"/>
      <c r="H60" s="378">
        <f t="shared" si="1"/>
        <v>0</v>
      </c>
      <c r="I60" s="459" t="s">
        <v>119</v>
      </c>
      <c r="L60" s="980"/>
    </row>
    <row r="61" spans="1:12" s="46" customFormat="1" ht="24.95" customHeight="1" x14ac:dyDescent="0.25">
      <c r="A61" s="278">
        <v>51</v>
      </c>
      <c r="B61" s="278"/>
      <c r="C61" s="279" t="s">
        <v>1188</v>
      </c>
      <c r="D61" s="280" t="s">
        <v>881</v>
      </c>
      <c r="E61" s="281" t="s">
        <v>125</v>
      </c>
      <c r="F61" s="831">
        <v>1665</v>
      </c>
      <c r="G61" s="159"/>
      <c r="H61" s="378">
        <f t="shared" si="1"/>
        <v>0</v>
      </c>
      <c r="I61" s="459" t="s">
        <v>119</v>
      </c>
      <c r="L61" s="980"/>
    </row>
    <row r="62" spans="1:12" s="46" customFormat="1" ht="24.95" customHeight="1" x14ac:dyDescent="0.25">
      <c r="A62" s="278">
        <v>52</v>
      </c>
      <c r="B62" s="278"/>
      <c r="C62" s="279" t="s">
        <v>1192</v>
      </c>
      <c r="D62" s="280" t="s">
        <v>2708</v>
      </c>
      <c r="E62" s="281" t="s">
        <v>125</v>
      </c>
      <c r="F62" s="831">
        <v>3000</v>
      </c>
      <c r="G62" s="159"/>
      <c r="H62" s="378">
        <f t="shared" si="1"/>
        <v>0</v>
      </c>
      <c r="I62" s="459" t="s">
        <v>119</v>
      </c>
      <c r="L62" s="980"/>
    </row>
    <row r="63" spans="1:12" s="46" customFormat="1" ht="24.95" customHeight="1" x14ac:dyDescent="0.25">
      <c r="A63" s="278">
        <v>53</v>
      </c>
      <c r="B63" s="278"/>
      <c r="C63" s="279" t="s">
        <v>1197</v>
      </c>
      <c r="D63" s="280" t="s">
        <v>2709</v>
      </c>
      <c r="E63" s="281" t="s">
        <v>744</v>
      </c>
      <c r="F63" s="831">
        <v>144</v>
      </c>
      <c r="G63" s="159"/>
      <c r="H63" s="378">
        <f t="shared" si="1"/>
        <v>0</v>
      </c>
      <c r="I63" s="459" t="s">
        <v>119</v>
      </c>
      <c r="L63" s="980"/>
    </row>
    <row r="64" spans="1:12" s="46" customFormat="1" ht="24.95" customHeight="1" x14ac:dyDescent="0.25">
      <c r="A64" s="278">
        <v>54</v>
      </c>
      <c r="B64" s="278"/>
      <c r="C64" s="279" t="s">
        <v>1203</v>
      </c>
      <c r="D64" s="280" t="s">
        <v>2710</v>
      </c>
      <c r="E64" s="281" t="s">
        <v>744</v>
      </c>
      <c r="F64" s="831">
        <v>38</v>
      </c>
      <c r="G64" s="159"/>
      <c r="H64" s="378">
        <f t="shared" si="1"/>
        <v>0</v>
      </c>
      <c r="I64" s="459" t="s">
        <v>119</v>
      </c>
      <c r="L64" s="980"/>
    </row>
    <row r="65" spans="1:12" s="46" customFormat="1" ht="24.95" customHeight="1" x14ac:dyDescent="0.25">
      <c r="A65" s="278">
        <v>55</v>
      </c>
      <c r="B65" s="278"/>
      <c r="C65" s="279" t="s">
        <v>1207</v>
      </c>
      <c r="D65" s="280" t="s">
        <v>2711</v>
      </c>
      <c r="E65" s="281" t="s">
        <v>125</v>
      </c>
      <c r="F65" s="831">
        <v>10</v>
      </c>
      <c r="G65" s="159"/>
      <c r="H65" s="378">
        <f t="shared" si="1"/>
        <v>0</v>
      </c>
      <c r="I65" s="459" t="s">
        <v>119</v>
      </c>
      <c r="L65" s="980"/>
    </row>
    <row r="66" spans="1:12" s="46" customFormat="1" ht="24.95" customHeight="1" x14ac:dyDescent="0.25">
      <c r="A66" s="278">
        <v>56</v>
      </c>
      <c r="B66" s="278"/>
      <c r="C66" s="279" t="s">
        <v>1212</v>
      </c>
      <c r="D66" s="280" t="s">
        <v>2712</v>
      </c>
      <c r="E66" s="281" t="s">
        <v>125</v>
      </c>
      <c r="F66" s="831">
        <v>400</v>
      </c>
      <c r="G66" s="159"/>
      <c r="H66" s="378">
        <f t="shared" si="1"/>
        <v>0</v>
      </c>
      <c r="I66" s="459" t="s">
        <v>119</v>
      </c>
      <c r="L66" s="980"/>
    </row>
    <row r="67" spans="1:12" s="46" customFormat="1" ht="24.95" customHeight="1" x14ac:dyDescent="0.25">
      <c r="A67" s="278">
        <v>57</v>
      </c>
      <c r="B67" s="278"/>
      <c r="C67" s="279" t="s">
        <v>1216</v>
      </c>
      <c r="D67" s="280" t="s">
        <v>883</v>
      </c>
      <c r="E67" s="281" t="s">
        <v>744</v>
      </c>
      <c r="F67" s="831">
        <v>3630</v>
      </c>
      <c r="G67" s="159"/>
      <c r="H67" s="378">
        <f t="shared" si="1"/>
        <v>0</v>
      </c>
      <c r="I67" s="459" t="s">
        <v>119</v>
      </c>
      <c r="L67" s="980"/>
    </row>
    <row r="68" spans="1:12" s="46" customFormat="1" ht="24.95" customHeight="1" x14ac:dyDescent="0.25">
      <c r="A68" s="278">
        <v>58</v>
      </c>
      <c r="B68" s="278"/>
      <c r="C68" s="279" t="s">
        <v>1220</v>
      </c>
      <c r="D68" s="280" t="s">
        <v>885</v>
      </c>
      <c r="E68" s="281" t="s">
        <v>125</v>
      </c>
      <c r="F68" s="831">
        <v>1959</v>
      </c>
      <c r="G68" s="159"/>
      <c r="H68" s="378">
        <f t="shared" si="1"/>
        <v>0</v>
      </c>
      <c r="I68" s="459" t="s">
        <v>119</v>
      </c>
      <c r="L68" s="980"/>
    </row>
    <row r="69" spans="1:12" s="46" customFormat="1" ht="24.95" customHeight="1" x14ac:dyDescent="0.25">
      <c r="A69" s="278">
        <v>59</v>
      </c>
      <c r="B69" s="278"/>
      <c r="C69" s="279" t="s">
        <v>1224</v>
      </c>
      <c r="D69" s="280" t="s">
        <v>887</v>
      </c>
      <c r="E69" s="281" t="s">
        <v>744</v>
      </c>
      <c r="F69" s="831">
        <v>1323</v>
      </c>
      <c r="G69" s="159"/>
      <c r="H69" s="378">
        <f t="shared" si="1"/>
        <v>0</v>
      </c>
      <c r="I69" s="459" t="s">
        <v>119</v>
      </c>
      <c r="L69" s="980"/>
    </row>
    <row r="70" spans="1:12" s="46" customFormat="1" ht="24.95" customHeight="1" x14ac:dyDescent="0.25">
      <c r="A70" s="278">
        <v>60</v>
      </c>
      <c r="B70" s="278"/>
      <c r="C70" s="279" t="s">
        <v>1228</v>
      </c>
      <c r="D70" s="280" t="s">
        <v>889</v>
      </c>
      <c r="E70" s="281" t="s">
        <v>721</v>
      </c>
      <c r="F70" s="831">
        <v>1</v>
      </c>
      <c r="G70" s="159"/>
      <c r="H70" s="378">
        <f t="shared" si="1"/>
        <v>0</v>
      </c>
      <c r="I70" s="459" t="s">
        <v>119</v>
      </c>
      <c r="L70" s="980"/>
    </row>
    <row r="71" spans="1:12" s="46" customFormat="1" ht="24.95" customHeight="1" x14ac:dyDescent="0.25">
      <c r="A71" s="278">
        <v>61</v>
      </c>
      <c r="B71" s="278"/>
      <c r="C71" s="279" t="s">
        <v>46</v>
      </c>
      <c r="D71" s="280" t="s">
        <v>859</v>
      </c>
      <c r="E71" s="281" t="s">
        <v>721</v>
      </c>
      <c r="F71" s="831">
        <v>1</v>
      </c>
      <c r="G71" s="159"/>
      <c r="H71" s="378">
        <f t="shared" si="1"/>
        <v>0</v>
      </c>
      <c r="I71" s="459" t="s">
        <v>119</v>
      </c>
      <c r="L71" s="980"/>
    </row>
    <row r="72" spans="1:12" s="46" customFormat="1" ht="24.95" customHeight="1" x14ac:dyDescent="0.25">
      <c r="A72" s="278">
        <v>62</v>
      </c>
      <c r="B72" s="278"/>
      <c r="C72" s="279" t="s">
        <v>48</v>
      </c>
      <c r="D72" s="280" t="s">
        <v>861</v>
      </c>
      <c r="E72" s="281" t="s">
        <v>721</v>
      </c>
      <c r="F72" s="831">
        <v>1</v>
      </c>
      <c r="G72" s="159"/>
      <c r="H72" s="378">
        <f t="shared" si="1"/>
        <v>0</v>
      </c>
      <c r="I72" s="459" t="s">
        <v>119</v>
      </c>
      <c r="L72" s="980"/>
    </row>
    <row r="73" spans="1:12" s="46" customFormat="1" ht="24.95" customHeight="1" x14ac:dyDescent="0.25">
      <c r="A73" s="278">
        <v>63</v>
      </c>
      <c r="B73" s="278"/>
      <c r="C73" s="279" t="s">
        <v>50</v>
      </c>
      <c r="D73" s="280" t="s">
        <v>863</v>
      </c>
      <c r="E73" s="281" t="s">
        <v>721</v>
      </c>
      <c r="F73" s="831">
        <v>1</v>
      </c>
      <c r="G73" s="159"/>
      <c r="H73" s="378">
        <f t="shared" si="1"/>
        <v>0</v>
      </c>
      <c r="I73" s="459" t="s">
        <v>119</v>
      </c>
      <c r="L73" s="980"/>
    </row>
    <row r="74" spans="1:12" s="46" customFormat="1" ht="24.95" customHeight="1" x14ac:dyDescent="0.25">
      <c r="A74" s="278">
        <v>64</v>
      </c>
      <c r="B74" s="278"/>
      <c r="C74" s="279" t="s">
        <v>1243</v>
      </c>
      <c r="D74" s="280" t="s">
        <v>865</v>
      </c>
      <c r="E74" s="281" t="s">
        <v>721</v>
      </c>
      <c r="F74" s="831">
        <v>1</v>
      </c>
      <c r="G74" s="159"/>
      <c r="H74" s="378">
        <f t="shared" si="1"/>
        <v>0</v>
      </c>
      <c r="I74" s="459" t="s">
        <v>119</v>
      </c>
      <c r="L74" s="980"/>
    </row>
    <row r="75" spans="1:12" s="46" customFormat="1" ht="24.95" customHeight="1" x14ac:dyDescent="0.25">
      <c r="A75" s="824"/>
      <c r="B75" s="825" t="s">
        <v>89</v>
      </c>
      <c r="C75" s="826" t="s">
        <v>831</v>
      </c>
      <c r="D75" s="826" t="s">
        <v>832</v>
      </c>
      <c r="E75" s="827"/>
      <c r="F75" s="828"/>
      <c r="G75" s="828"/>
      <c r="H75" s="829">
        <f>SUM(H76:H105)</f>
        <v>0</v>
      </c>
      <c r="I75" s="830"/>
      <c r="L75" s="980"/>
    </row>
    <row r="76" spans="1:12" s="46" customFormat="1" ht="24.95" customHeight="1" x14ac:dyDescent="0.25">
      <c r="A76" s="278">
        <v>65</v>
      </c>
      <c r="B76" s="278"/>
      <c r="C76" s="279" t="s">
        <v>1248</v>
      </c>
      <c r="D76" s="280" t="s">
        <v>2713</v>
      </c>
      <c r="E76" s="281" t="s">
        <v>721</v>
      </c>
      <c r="F76" s="831">
        <v>1</v>
      </c>
      <c r="G76" s="159"/>
      <c r="H76" s="378">
        <f t="shared" ref="H76:H105" si="2">ROUND(F76*G76,2)</f>
        <v>0</v>
      </c>
      <c r="I76" s="459" t="s">
        <v>119</v>
      </c>
      <c r="L76" s="980"/>
    </row>
    <row r="77" spans="1:12" s="46" customFormat="1" ht="24.95" customHeight="1" x14ac:dyDescent="0.25">
      <c r="A77" s="278">
        <v>66</v>
      </c>
      <c r="B77" s="278"/>
      <c r="C77" s="279" t="s">
        <v>1253</v>
      </c>
      <c r="D77" s="280" t="s">
        <v>2714</v>
      </c>
      <c r="E77" s="281" t="s">
        <v>721</v>
      </c>
      <c r="F77" s="831">
        <v>1</v>
      </c>
      <c r="G77" s="159"/>
      <c r="H77" s="378">
        <f t="shared" si="2"/>
        <v>0</v>
      </c>
      <c r="I77" s="459" t="s">
        <v>119</v>
      </c>
      <c r="L77" s="980"/>
    </row>
    <row r="78" spans="1:12" s="46" customFormat="1" ht="24.95" customHeight="1" x14ac:dyDescent="0.25">
      <c r="A78" s="278">
        <v>67</v>
      </c>
      <c r="B78" s="278"/>
      <c r="C78" s="279" t="s">
        <v>1258</v>
      </c>
      <c r="D78" s="280" t="s">
        <v>2715</v>
      </c>
      <c r="E78" s="281" t="s">
        <v>721</v>
      </c>
      <c r="F78" s="831">
        <v>1</v>
      </c>
      <c r="G78" s="159"/>
      <c r="H78" s="378">
        <f t="shared" si="2"/>
        <v>0</v>
      </c>
      <c r="I78" s="459" t="s">
        <v>119</v>
      </c>
      <c r="L78" s="980"/>
    </row>
    <row r="79" spans="1:12" s="46" customFormat="1" ht="24.95" customHeight="1" x14ac:dyDescent="0.25">
      <c r="A79" s="278">
        <v>68</v>
      </c>
      <c r="B79" s="278"/>
      <c r="C79" s="279" t="s">
        <v>1263</v>
      </c>
      <c r="D79" s="280" t="s">
        <v>2716</v>
      </c>
      <c r="E79" s="281" t="s">
        <v>721</v>
      </c>
      <c r="F79" s="831">
        <v>1</v>
      </c>
      <c r="G79" s="159"/>
      <c r="H79" s="378">
        <f t="shared" si="2"/>
        <v>0</v>
      </c>
      <c r="I79" s="459" t="s">
        <v>119</v>
      </c>
      <c r="L79" s="980"/>
    </row>
    <row r="80" spans="1:12" s="46" customFormat="1" ht="24.95" customHeight="1" x14ac:dyDescent="0.25">
      <c r="A80" s="964">
        <v>69</v>
      </c>
      <c r="B80" s="964"/>
      <c r="C80" s="965" t="s">
        <v>1267</v>
      </c>
      <c r="D80" s="966" t="s">
        <v>2717</v>
      </c>
      <c r="E80" s="967" t="s">
        <v>721</v>
      </c>
      <c r="F80" s="1030">
        <v>39</v>
      </c>
      <c r="G80" s="159"/>
      <c r="H80" s="1031">
        <f t="shared" si="2"/>
        <v>0</v>
      </c>
      <c r="I80" s="1032" t="s">
        <v>119</v>
      </c>
      <c r="L80" s="980"/>
    </row>
    <row r="81" spans="1:12" s="46" customFormat="1" ht="24.95" customHeight="1" x14ac:dyDescent="0.25">
      <c r="A81" s="278">
        <v>70</v>
      </c>
      <c r="B81" s="278"/>
      <c r="C81" s="279" t="s">
        <v>1272</v>
      </c>
      <c r="D81" s="280" t="s">
        <v>2718</v>
      </c>
      <c r="E81" s="281" t="s">
        <v>721</v>
      </c>
      <c r="F81" s="831">
        <v>1</v>
      </c>
      <c r="G81" s="159"/>
      <c r="H81" s="378">
        <f t="shared" si="2"/>
        <v>0</v>
      </c>
      <c r="I81" s="459" t="s">
        <v>119</v>
      </c>
      <c r="L81" s="980"/>
    </row>
    <row r="82" spans="1:12" s="46" customFormat="1" ht="24.95" customHeight="1" x14ac:dyDescent="0.25">
      <c r="A82" s="964">
        <v>71</v>
      </c>
      <c r="B82" s="964"/>
      <c r="C82" s="965" t="s">
        <v>1277</v>
      </c>
      <c r="D82" s="966" t="s">
        <v>897</v>
      </c>
      <c r="E82" s="967" t="s">
        <v>744</v>
      </c>
      <c r="F82" s="1030">
        <v>41</v>
      </c>
      <c r="G82" s="159"/>
      <c r="H82" s="1031">
        <f t="shared" si="2"/>
        <v>0</v>
      </c>
      <c r="I82" s="1032" t="s">
        <v>119</v>
      </c>
      <c r="L82" s="980"/>
    </row>
    <row r="83" spans="1:12" s="46" customFormat="1" ht="24.95" customHeight="1" x14ac:dyDescent="0.25">
      <c r="A83" s="278">
        <v>72</v>
      </c>
      <c r="B83" s="278"/>
      <c r="C83" s="279" t="s">
        <v>2719</v>
      </c>
      <c r="D83" s="280" t="s">
        <v>2720</v>
      </c>
      <c r="E83" s="281" t="s">
        <v>744</v>
      </c>
      <c r="F83" s="831">
        <v>2</v>
      </c>
      <c r="G83" s="159"/>
      <c r="H83" s="378">
        <f t="shared" si="2"/>
        <v>0</v>
      </c>
      <c r="I83" s="459" t="s">
        <v>119</v>
      </c>
      <c r="L83" s="980"/>
    </row>
    <row r="84" spans="1:12" s="46" customFormat="1" ht="24.95" customHeight="1" x14ac:dyDescent="0.25">
      <c r="A84" s="278">
        <v>73</v>
      </c>
      <c r="B84" s="278"/>
      <c r="C84" s="279" t="s">
        <v>2721</v>
      </c>
      <c r="D84" s="280" t="s">
        <v>899</v>
      </c>
      <c r="E84" s="281" t="s">
        <v>744</v>
      </c>
      <c r="F84" s="831">
        <v>73</v>
      </c>
      <c r="G84" s="159"/>
      <c r="H84" s="378">
        <f t="shared" si="2"/>
        <v>0</v>
      </c>
      <c r="I84" s="459" t="s">
        <v>119</v>
      </c>
      <c r="L84" s="980"/>
    </row>
    <row r="85" spans="1:12" s="46" customFormat="1" ht="24.95" customHeight="1" x14ac:dyDescent="0.25">
      <c r="A85" s="964">
        <v>74</v>
      </c>
      <c r="B85" s="964"/>
      <c r="C85" s="965" t="s">
        <v>2722</v>
      </c>
      <c r="D85" s="966" t="s">
        <v>901</v>
      </c>
      <c r="E85" s="967" t="s">
        <v>744</v>
      </c>
      <c r="F85" s="1030">
        <v>42</v>
      </c>
      <c r="G85" s="159"/>
      <c r="H85" s="1031">
        <f t="shared" si="2"/>
        <v>0</v>
      </c>
      <c r="I85" s="1032" t="s">
        <v>119</v>
      </c>
      <c r="L85" s="980"/>
    </row>
    <row r="86" spans="1:12" s="46" customFormat="1" ht="24.95" customHeight="1" x14ac:dyDescent="0.25">
      <c r="A86" s="278">
        <v>75</v>
      </c>
      <c r="B86" s="278"/>
      <c r="C86" s="279" t="s">
        <v>2723</v>
      </c>
      <c r="D86" s="280" t="s">
        <v>2724</v>
      </c>
      <c r="E86" s="281" t="s">
        <v>744</v>
      </c>
      <c r="F86" s="831">
        <v>4</v>
      </c>
      <c r="G86" s="159"/>
      <c r="H86" s="378">
        <f t="shared" si="2"/>
        <v>0</v>
      </c>
      <c r="I86" s="459" t="s">
        <v>119</v>
      </c>
      <c r="L86" s="980"/>
    </row>
    <row r="87" spans="1:12" s="46" customFormat="1" ht="24.95" customHeight="1" x14ac:dyDescent="0.25">
      <c r="A87" s="278">
        <v>76</v>
      </c>
      <c r="B87" s="278"/>
      <c r="C87" s="279" t="s">
        <v>2725</v>
      </c>
      <c r="D87" s="280" t="s">
        <v>2726</v>
      </c>
      <c r="E87" s="281" t="s">
        <v>744</v>
      </c>
      <c r="F87" s="831">
        <v>11</v>
      </c>
      <c r="G87" s="159"/>
      <c r="H87" s="378">
        <f t="shared" si="2"/>
        <v>0</v>
      </c>
      <c r="I87" s="459" t="s">
        <v>119</v>
      </c>
      <c r="L87" s="980"/>
    </row>
    <row r="88" spans="1:12" s="46" customFormat="1" ht="24.95" customHeight="1" x14ac:dyDescent="0.25">
      <c r="A88" s="278">
        <v>77</v>
      </c>
      <c r="B88" s="278"/>
      <c r="C88" s="279" t="s">
        <v>2727</v>
      </c>
      <c r="D88" s="280" t="s">
        <v>2728</v>
      </c>
      <c r="E88" s="281" t="s">
        <v>744</v>
      </c>
      <c r="F88" s="831">
        <v>6</v>
      </c>
      <c r="G88" s="159"/>
      <c r="H88" s="378">
        <f t="shared" si="2"/>
        <v>0</v>
      </c>
      <c r="I88" s="459" t="s">
        <v>119</v>
      </c>
      <c r="L88" s="980"/>
    </row>
    <row r="89" spans="1:12" s="46" customFormat="1" ht="24.95" customHeight="1" x14ac:dyDescent="0.25">
      <c r="A89" s="278">
        <v>78</v>
      </c>
      <c r="B89" s="278"/>
      <c r="C89" s="279" t="s">
        <v>2729</v>
      </c>
      <c r="D89" s="280" t="s">
        <v>2730</v>
      </c>
      <c r="E89" s="281" t="s">
        <v>744</v>
      </c>
      <c r="F89" s="831">
        <v>6</v>
      </c>
      <c r="G89" s="159"/>
      <c r="H89" s="378">
        <f t="shared" si="2"/>
        <v>0</v>
      </c>
      <c r="I89" s="459" t="s">
        <v>119</v>
      </c>
      <c r="L89" s="980"/>
    </row>
    <row r="90" spans="1:12" s="46" customFormat="1" ht="24.95" customHeight="1" x14ac:dyDescent="0.25">
      <c r="A90" s="278">
        <v>79</v>
      </c>
      <c r="B90" s="278"/>
      <c r="C90" s="279" t="s">
        <v>2731</v>
      </c>
      <c r="D90" s="280" t="s">
        <v>2732</v>
      </c>
      <c r="E90" s="281" t="s">
        <v>744</v>
      </c>
      <c r="F90" s="831">
        <v>4</v>
      </c>
      <c r="G90" s="159"/>
      <c r="H90" s="378">
        <f t="shared" si="2"/>
        <v>0</v>
      </c>
      <c r="I90" s="459" t="s">
        <v>119</v>
      </c>
      <c r="L90" s="980"/>
    </row>
    <row r="91" spans="1:12" s="46" customFormat="1" ht="24.95" customHeight="1" x14ac:dyDescent="0.25">
      <c r="A91" s="964">
        <v>80</v>
      </c>
      <c r="B91" s="964"/>
      <c r="C91" s="965" t="s">
        <v>2733</v>
      </c>
      <c r="D91" s="966" t="s">
        <v>903</v>
      </c>
      <c r="E91" s="967" t="s">
        <v>744</v>
      </c>
      <c r="F91" s="1030">
        <v>120</v>
      </c>
      <c r="G91" s="159"/>
      <c r="H91" s="1031">
        <f t="shared" si="2"/>
        <v>0</v>
      </c>
      <c r="I91" s="1032" t="s">
        <v>119</v>
      </c>
      <c r="L91" s="980"/>
    </row>
    <row r="92" spans="1:12" s="46" customFormat="1" ht="24.95" customHeight="1" x14ac:dyDescent="0.25">
      <c r="A92" s="278">
        <v>81</v>
      </c>
      <c r="B92" s="278"/>
      <c r="C92" s="279" t="s">
        <v>2734</v>
      </c>
      <c r="D92" s="280" t="s">
        <v>905</v>
      </c>
      <c r="E92" s="281" t="s">
        <v>744</v>
      </c>
      <c r="F92" s="831">
        <v>1</v>
      </c>
      <c r="G92" s="159"/>
      <c r="H92" s="378">
        <f t="shared" si="2"/>
        <v>0</v>
      </c>
      <c r="I92" s="459" t="s">
        <v>119</v>
      </c>
      <c r="L92" s="980"/>
    </row>
    <row r="93" spans="1:12" s="46" customFormat="1" ht="24.95" customHeight="1" x14ac:dyDescent="0.25">
      <c r="A93" s="278">
        <v>82</v>
      </c>
      <c r="B93" s="278"/>
      <c r="C93" s="279" t="s">
        <v>2735</v>
      </c>
      <c r="D93" s="280" t="s">
        <v>2736</v>
      </c>
      <c r="E93" s="281" t="s">
        <v>744</v>
      </c>
      <c r="F93" s="831">
        <v>11</v>
      </c>
      <c r="G93" s="159"/>
      <c r="H93" s="378">
        <f t="shared" si="2"/>
        <v>0</v>
      </c>
      <c r="I93" s="459" t="s">
        <v>119</v>
      </c>
      <c r="L93" s="980"/>
    </row>
    <row r="94" spans="1:12" s="46" customFormat="1" ht="24.95" customHeight="1" x14ac:dyDescent="0.25">
      <c r="A94" s="278">
        <v>83</v>
      </c>
      <c r="B94" s="278"/>
      <c r="C94" s="279" t="s">
        <v>2737</v>
      </c>
      <c r="D94" s="280" t="s">
        <v>2738</v>
      </c>
      <c r="E94" s="281" t="s">
        <v>744</v>
      </c>
      <c r="F94" s="831">
        <v>1</v>
      </c>
      <c r="G94" s="159"/>
      <c r="H94" s="378">
        <f t="shared" si="2"/>
        <v>0</v>
      </c>
      <c r="I94" s="459" t="s">
        <v>119</v>
      </c>
      <c r="L94" s="980"/>
    </row>
    <row r="95" spans="1:12" s="46" customFormat="1" ht="24.95" customHeight="1" x14ac:dyDescent="0.25">
      <c r="A95" s="278">
        <v>84</v>
      </c>
      <c r="B95" s="278"/>
      <c r="C95" s="279" t="s">
        <v>2739</v>
      </c>
      <c r="D95" s="280" t="s">
        <v>907</v>
      </c>
      <c r="E95" s="281" t="s">
        <v>744</v>
      </c>
      <c r="F95" s="831">
        <v>41</v>
      </c>
      <c r="G95" s="159"/>
      <c r="H95" s="378">
        <f t="shared" si="2"/>
        <v>0</v>
      </c>
      <c r="I95" s="459" t="s">
        <v>119</v>
      </c>
      <c r="L95" s="980"/>
    </row>
    <row r="96" spans="1:12" s="46" customFormat="1" ht="24.95" customHeight="1" x14ac:dyDescent="0.25">
      <c r="A96" s="278">
        <v>85</v>
      </c>
      <c r="B96" s="278"/>
      <c r="C96" s="279" t="s">
        <v>2740</v>
      </c>
      <c r="D96" s="280" t="s">
        <v>2741</v>
      </c>
      <c r="E96" s="281" t="s">
        <v>744</v>
      </c>
      <c r="F96" s="831">
        <v>3</v>
      </c>
      <c r="G96" s="159"/>
      <c r="H96" s="378">
        <f t="shared" si="2"/>
        <v>0</v>
      </c>
      <c r="I96" s="459" t="s">
        <v>119</v>
      </c>
      <c r="L96" s="980"/>
    </row>
    <row r="97" spans="1:12" s="46" customFormat="1" ht="24.95" customHeight="1" x14ac:dyDescent="0.25">
      <c r="A97" s="964">
        <v>86</v>
      </c>
      <c r="B97" s="964"/>
      <c r="C97" s="965" t="s">
        <v>2742</v>
      </c>
      <c r="D97" s="966" t="s">
        <v>909</v>
      </c>
      <c r="E97" s="967" t="s">
        <v>744</v>
      </c>
      <c r="F97" s="1030">
        <v>40</v>
      </c>
      <c r="G97" s="159"/>
      <c r="H97" s="1031">
        <f t="shared" si="2"/>
        <v>0</v>
      </c>
      <c r="I97" s="1032" t="s">
        <v>119</v>
      </c>
      <c r="L97" s="980"/>
    </row>
    <row r="98" spans="1:12" s="46" customFormat="1" ht="24.95" customHeight="1" x14ac:dyDescent="0.25">
      <c r="A98" s="278">
        <v>87</v>
      </c>
      <c r="B98" s="278"/>
      <c r="C98" s="279" t="s">
        <v>2743</v>
      </c>
      <c r="D98" s="280" t="s">
        <v>2744</v>
      </c>
      <c r="E98" s="281" t="s">
        <v>744</v>
      </c>
      <c r="F98" s="831">
        <v>2</v>
      </c>
      <c r="G98" s="159"/>
      <c r="H98" s="378">
        <f t="shared" si="2"/>
        <v>0</v>
      </c>
      <c r="I98" s="459" t="s">
        <v>119</v>
      </c>
      <c r="L98" s="980"/>
    </row>
    <row r="99" spans="1:12" s="46" customFormat="1" ht="24.95" customHeight="1" x14ac:dyDescent="0.25">
      <c r="A99" s="278">
        <v>88</v>
      </c>
      <c r="B99" s="278"/>
      <c r="C99" s="279" t="s">
        <v>2745</v>
      </c>
      <c r="D99" s="280" t="s">
        <v>11785</v>
      </c>
      <c r="E99" s="281" t="s">
        <v>744</v>
      </c>
      <c r="F99" s="831">
        <v>41</v>
      </c>
      <c r="G99" s="159"/>
      <c r="H99" s="378">
        <f t="shared" si="2"/>
        <v>0</v>
      </c>
      <c r="I99" s="459" t="s">
        <v>119</v>
      </c>
      <c r="L99" s="980"/>
    </row>
    <row r="100" spans="1:12" s="46" customFormat="1" ht="24.95" customHeight="1" x14ac:dyDescent="0.25">
      <c r="A100" s="278">
        <v>89</v>
      </c>
      <c r="B100" s="278"/>
      <c r="C100" s="279" t="s">
        <v>2746</v>
      </c>
      <c r="D100" s="280" t="s">
        <v>2747</v>
      </c>
      <c r="E100" s="281" t="s">
        <v>744</v>
      </c>
      <c r="F100" s="831">
        <v>41</v>
      </c>
      <c r="G100" s="159"/>
      <c r="H100" s="378">
        <f t="shared" si="2"/>
        <v>0</v>
      </c>
      <c r="I100" s="459" t="s">
        <v>119</v>
      </c>
      <c r="L100" s="980"/>
    </row>
    <row r="101" spans="1:12" s="46" customFormat="1" ht="24.95" customHeight="1" x14ac:dyDescent="0.25">
      <c r="A101" s="278">
        <v>90</v>
      </c>
      <c r="B101" s="278"/>
      <c r="C101" s="279" t="s">
        <v>2748</v>
      </c>
      <c r="D101" s="280" t="s">
        <v>911</v>
      </c>
      <c r="E101" s="281" t="s">
        <v>721</v>
      </c>
      <c r="F101" s="831">
        <v>43</v>
      </c>
      <c r="G101" s="159"/>
      <c r="H101" s="378">
        <f t="shared" si="2"/>
        <v>0</v>
      </c>
      <c r="I101" s="459" t="s">
        <v>119</v>
      </c>
      <c r="L101" s="980"/>
    </row>
    <row r="102" spans="1:12" s="46" customFormat="1" ht="24.95" customHeight="1" x14ac:dyDescent="0.25">
      <c r="A102" s="278">
        <v>91</v>
      </c>
      <c r="B102" s="278"/>
      <c r="C102" s="279" t="s">
        <v>77</v>
      </c>
      <c r="D102" s="280" t="s">
        <v>859</v>
      </c>
      <c r="E102" s="281" t="s">
        <v>721</v>
      </c>
      <c r="F102" s="831">
        <v>1</v>
      </c>
      <c r="G102" s="159"/>
      <c r="H102" s="378">
        <f t="shared" si="2"/>
        <v>0</v>
      </c>
      <c r="I102" s="459" t="s">
        <v>119</v>
      </c>
      <c r="L102" s="980"/>
    </row>
    <row r="103" spans="1:12" s="46" customFormat="1" ht="24.95" customHeight="1" x14ac:dyDescent="0.25">
      <c r="A103" s="278">
        <v>92</v>
      </c>
      <c r="B103" s="278"/>
      <c r="C103" s="279" t="s">
        <v>2749</v>
      </c>
      <c r="D103" s="280" t="s">
        <v>861</v>
      </c>
      <c r="E103" s="281" t="s">
        <v>721</v>
      </c>
      <c r="F103" s="831">
        <v>1</v>
      </c>
      <c r="G103" s="159"/>
      <c r="H103" s="378">
        <f t="shared" si="2"/>
        <v>0</v>
      </c>
      <c r="I103" s="459" t="s">
        <v>119</v>
      </c>
      <c r="L103" s="980"/>
    </row>
    <row r="104" spans="1:12" s="46" customFormat="1" ht="24.95" customHeight="1" x14ac:dyDescent="0.25">
      <c r="A104" s="278">
        <v>93</v>
      </c>
      <c r="B104" s="278"/>
      <c r="C104" s="279" t="s">
        <v>2750</v>
      </c>
      <c r="D104" s="280" t="s">
        <v>863</v>
      </c>
      <c r="E104" s="281" t="s">
        <v>721</v>
      </c>
      <c r="F104" s="831">
        <v>1</v>
      </c>
      <c r="G104" s="159"/>
      <c r="H104" s="378">
        <f t="shared" si="2"/>
        <v>0</v>
      </c>
      <c r="I104" s="459" t="s">
        <v>119</v>
      </c>
      <c r="L104" s="980"/>
    </row>
    <row r="105" spans="1:12" s="46" customFormat="1" ht="24.95" customHeight="1" x14ac:dyDescent="0.25">
      <c r="A105" s="278">
        <v>94</v>
      </c>
      <c r="B105" s="278"/>
      <c r="C105" s="279" t="s">
        <v>52</v>
      </c>
      <c r="D105" s="280" t="s">
        <v>865</v>
      </c>
      <c r="E105" s="281" t="s">
        <v>721</v>
      </c>
      <c r="F105" s="831">
        <v>1</v>
      </c>
      <c r="G105" s="159"/>
      <c r="H105" s="378">
        <f t="shared" si="2"/>
        <v>0</v>
      </c>
      <c r="I105" s="459" t="s">
        <v>119</v>
      </c>
      <c r="L105" s="980"/>
    </row>
    <row r="106" spans="1:12" x14ac:dyDescent="0.2">
      <c r="I106" s="5"/>
    </row>
    <row r="107" spans="1:12" x14ac:dyDescent="0.2">
      <c r="I107" s="5"/>
    </row>
    <row r="108" spans="1:12" x14ac:dyDescent="0.2">
      <c r="I108" s="5"/>
    </row>
    <row r="109" spans="1:12" x14ac:dyDescent="0.2">
      <c r="I109" s="5"/>
    </row>
    <row r="110" spans="1:12" x14ac:dyDescent="0.2">
      <c r="I110" s="5"/>
    </row>
    <row r="111" spans="1:12" x14ac:dyDescent="0.2">
      <c r="I111" s="5"/>
    </row>
  </sheetData>
  <sheetProtection algorithmName="SHA-512" hashValue="I64iJoHHxyt53AoMRAeDzoIpZpNaEFnzHtyD9MP5aNGFIJdFAVS56Mr3UcRK53YeBIpVI9NiENBTGSDROAffmw==" saltValue="DkR9zbjFg6x+572rebw4IQ==" spinCount="100000" sheet="1" objects="1" scenarios="1"/>
  <pageMargins left="0.19685039370078741" right="0.19685039370078741" top="0.19685039370078741" bottom="0.19685039370078741" header="0.31496062992125984" footer="0.31496062992125984"/>
  <pageSetup paperSize="9" scale="56"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324</v>
      </c>
      <c r="C3" s="131"/>
      <c r="D3" s="131"/>
      <c r="E3" s="132"/>
      <c r="F3" s="147"/>
    </row>
    <row r="4" spans="1:6" ht="15.75" x14ac:dyDescent="0.25">
      <c r="A4" s="148" t="s">
        <v>38</v>
      </c>
      <c r="B4" s="149" t="s">
        <v>920</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'02_A_Rekap'!B11</f>
        <v>Vyplní dodavatel</v>
      </c>
      <c r="C12" s="23"/>
      <c r="D12" s="26" t="s">
        <v>13</v>
      </c>
      <c r="E12" s="24" t="str">
        <f>'02_A_Rekap'!D11</f>
        <v>Vyplní dodavatel</v>
      </c>
      <c r="F12" s="25"/>
    </row>
    <row r="13" spans="1:6" ht="12.75" x14ac:dyDescent="0.2">
      <c r="A13" s="369"/>
      <c r="B13" s="26"/>
      <c r="C13" s="23"/>
      <c r="D13" s="26" t="s">
        <v>14</v>
      </c>
      <c r="E13" s="24" t="str">
        <f>'02_A_Rekap'!D12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73"/>
    </row>
    <row r="18" spans="1:6" ht="12.75" x14ac:dyDescent="0.2">
      <c r="A18" s="369" t="s">
        <v>21</v>
      </c>
      <c r="B18" s="26"/>
      <c r="C18" s="23"/>
      <c r="D18" s="23"/>
      <c r="E18" s="24"/>
      <c r="F18" s="73"/>
    </row>
    <row r="19" spans="1:6" ht="338.1" customHeight="1" x14ac:dyDescent="0.2">
      <c r="A19" s="1256" t="s">
        <v>1550</v>
      </c>
      <c r="B19" s="1257"/>
      <c r="C19" s="1257"/>
      <c r="D19" s="1257"/>
      <c r="E19" s="1257"/>
      <c r="F19" s="1258"/>
    </row>
    <row r="20" spans="1:6" ht="24.95" customHeight="1" x14ac:dyDescent="0.2">
      <c r="A20" s="140" t="s">
        <v>23</v>
      </c>
      <c r="B20" s="158"/>
      <c r="C20" s="158"/>
      <c r="D20" s="158"/>
      <c r="E20" s="1320">
        <f>E36</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324</v>
      </c>
      <c r="C28" s="131"/>
      <c r="D28" s="131"/>
      <c r="E28" s="132"/>
      <c r="F28" s="147"/>
    </row>
    <row r="29" spans="1:6" ht="15.75" x14ac:dyDescent="0.25">
      <c r="A29" s="148" t="s">
        <v>38</v>
      </c>
      <c r="B29" s="149" t="s">
        <v>920</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2751</v>
      </c>
      <c r="B33" s="1265" t="s">
        <v>918</v>
      </c>
      <c r="C33" s="1266"/>
      <c r="D33" s="1267"/>
      <c r="E33" s="1268">
        <f>'02_A_D.1.4.4_KT'!H9+'02_A_D.1.4.4_SK'!H9</f>
        <v>0</v>
      </c>
      <c r="F33" s="1269"/>
    </row>
    <row r="34" spans="1:29" s="40" customFormat="1" ht="24.95" customHeight="1" x14ac:dyDescent="0.2">
      <c r="A34" s="373" t="s">
        <v>2752</v>
      </c>
      <c r="B34" s="1265" t="s">
        <v>2753</v>
      </c>
      <c r="C34" s="1266"/>
      <c r="D34" s="1267"/>
      <c r="E34" s="1268">
        <f>'02_A_D.1.4.4_KT'!H36+'02_A_D.1.4.4_SK'!H25</f>
        <v>0</v>
      </c>
      <c r="F34" s="1269"/>
    </row>
    <row r="35" spans="1:29" s="40" customFormat="1" ht="24.95" customHeight="1" x14ac:dyDescent="0.2">
      <c r="A35" s="373" t="s">
        <v>2754</v>
      </c>
      <c r="B35" s="1265" t="s">
        <v>795</v>
      </c>
      <c r="C35" s="1266"/>
      <c r="D35" s="1267"/>
      <c r="E35" s="1268">
        <f>'02_A_D.1.4.4_KT'!H43</f>
        <v>0</v>
      </c>
      <c r="F35" s="1269"/>
    </row>
    <row r="36" spans="1:29" ht="24.95" customHeight="1" x14ac:dyDescent="0.2">
      <c r="A36" s="143" t="s">
        <v>79</v>
      </c>
      <c r="B36" s="144"/>
      <c r="C36" s="145"/>
      <c r="D36" s="145"/>
      <c r="E36" s="1333">
        <f>SUM(E33:F35)</f>
        <v>0</v>
      </c>
      <c r="F36" s="133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35" customWidth="1"/>
    <col min="6" max="6" width="10.83203125" style="48" customWidth="1"/>
    <col min="7" max="7" width="15.83203125" style="849" customWidth="1"/>
    <col min="8" max="8" width="18.33203125" style="24" customWidth="1"/>
    <col min="9" max="9" width="18.33203125" style="48" customWidth="1"/>
    <col min="10" max="16384" width="8.83203125" style="5"/>
  </cols>
  <sheetData>
    <row r="1" spans="1:9" ht="14.45" customHeight="1" x14ac:dyDescent="0.2">
      <c r="A1" s="58" t="s">
        <v>80</v>
      </c>
      <c r="B1" s="59"/>
      <c r="C1" s="799"/>
      <c r="D1" s="59"/>
      <c r="E1" s="647"/>
      <c r="F1" s="800"/>
      <c r="G1" s="848"/>
      <c r="H1" s="801"/>
      <c r="I1" s="802"/>
    </row>
    <row r="2" spans="1:9" ht="15.75" x14ac:dyDescent="0.2">
      <c r="A2" s="803" t="s">
        <v>1</v>
      </c>
      <c r="B2" s="125"/>
      <c r="C2" s="804"/>
      <c r="D2" s="805" t="s">
        <v>2</v>
      </c>
      <c r="E2" s="806"/>
      <c r="F2" s="127"/>
      <c r="G2" s="807"/>
      <c r="H2" s="808"/>
      <c r="I2" s="809"/>
    </row>
    <row r="3" spans="1:9" ht="15.75" x14ac:dyDescent="0.2">
      <c r="A3" s="129" t="s">
        <v>3</v>
      </c>
      <c r="B3" s="130"/>
      <c r="C3" s="149"/>
      <c r="D3" s="149" t="s">
        <v>324</v>
      </c>
      <c r="E3" s="810"/>
      <c r="F3" s="132"/>
      <c r="G3" s="811"/>
      <c r="H3" s="812"/>
      <c r="I3" s="813"/>
    </row>
    <row r="4" spans="1:9" ht="15.75" x14ac:dyDescent="0.2">
      <c r="A4" s="148" t="s">
        <v>38</v>
      </c>
      <c r="B4" s="149"/>
      <c r="C4" s="149"/>
      <c r="D4" s="149" t="s">
        <v>2755</v>
      </c>
      <c r="E4" s="814"/>
      <c r="F4" s="132"/>
      <c r="G4" s="811"/>
      <c r="H4" s="812"/>
      <c r="I4" s="813"/>
    </row>
    <row r="5" spans="1:9" x14ac:dyDescent="0.2">
      <c r="A5" s="134" t="s">
        <v>7</v>
      </c>
      <c r="B5" s="135"/>
      <c r="C5" s="135"/>
      <c r="D5" s="135" t="s">
        <v>11784</v>
      </c>
      <c r="E5" s="815"/>
      <c r="F5" s="139"/>
      <c r="G5" s="139"/>
      <c r="H5" s="139"/>
      <c r="I5" s="152"/>
    </row>
    <row r="6" spans="1:9" x14ac:dyDescent="0.2">
      <c r="A6" s="153" t="s">
        <v>9</v>
      </c>
      <c r="B6" s="154"/>
      <c r="C6" s="154"/>
      <c r="D6" s="154" t="s">
        <v>10</v>
      </c>
      <c r="E6" s="816"/>
      <c r="F6" s="156"/>
      <c r="G6" s="156"/>
      <c r="H6" s="156"/>
      <c r="I6" s="157"/>
    </row>
    <row r="7" spans="1:9" s="46" customFormat="1" ht="30" x14ac:dyDescent="0.25">
      <c r="A7" s="850" t="s">
        <v>82</v>
      </c>
      <c r="B7" s="850" t="s">
        <v>83</v>
      </c>
      <c r="C7" s="850" t="s">
        <v>32</v>
      </c>
      <c r="D7" s="66" t="s">
        <v>33</v>
      </c>
      <c r="E7" s="379" t="s">
        <v>84</v>
      </c>
      <c r="F7" s="379" t="s">
        <v>85</v>
      </c>
      <c r="G7" s="379" t="s">
        <v>86</v>
      </c>
      <c r="H7" s="379" t="s">
        <v>87</v>
      </c>
      <c r="I7" s="379" t="s">
        <v>88</v>
      </c>
    </row>
    <row r="8" spans="1:9" ht="24.95" customHeight="1" x14ac:dyDescent="0.2">
      <c r="A8" s="818"/>
      <c r="B8" s="819" t="s">
        <v>977</v>
      </c>
      <c r="C8" s="149"/>
      <c r="D8" s="149" t="s">
        <v>2588</v>
      </c>
      <c r="E8" s="820"/>
      <c r="F8" s="821"/>
      <c r="G8" s="821"/>
      <c r="H8" s="822">
        <f>H9+H36+H43</f>
        <v>0</v>
      </c>
      <c r="I8" s="823"/>
    </row>
    <row r="9" spans="1:9" s="46" customFormat="1" ht="24.95" customHeight="1" x14ac:dyDescent="0.25">
      <c r="A9" s="824"/>
      <c r="B9" s="825" t="s">
        <v>89</v>
      </c>
      <c r="C9" s="826" t="s">
        <v>2751</v>
      </c>
      <c r="D9" s="826" t="s">
        <v>918</v>
      </c>
      <c r="E9" s="827"/>
      <c r="F9" s="828"/>
      <c r="G9" s="828"/>
      <c r="H9" s="829">
        <f>SUM(H10:H35)</f>
        <v>0</v>
      </c>
      <c r="I9" s="830"/>
    </row>
    <row r="10" spans="1:9" s="46" customFormat="1" ht="24.95" customHeight="1" x14ac:dyDescent="0.25">
      <c r="A10" s="278">
        <v>1</v>
      </c>
      <c r="B10" s="278"/>
      <c r="C10" s="279" t="s">
        <v>2756</v>
      </c>
      <c r="D10" s="280" t="s">
        <v>2757</v>
      </c>
      <c r="E10" s="281" t="s">
        <v>125</v>
      </c>
      <c r="F10" s="831">
        <v>804</v>
      </c>
      <c r="G10" s="159"/>
      <c r="H10" s="378">
        <f t="shared" ref="H10:H35" si="0">ROUND(F10*G10,2)</f>
        <v>0</v>
      </c>
      <c r="I10" s="459" t="s">
        <v>119</v>
      </c>
    </row>
    <row r="11" spans="1:9" s="46" customFormat="1" ht="24.95" customHeight="1" x14ac:dyDescent="0.25">
      <c r="A11" s="278">
        <v>2</v>
      </c>
      <c r="B11" s="278"/>
      <c r="C11" s="279" t="s">
        <v>2758</v>
      </c>
      <c r="D11" s="280" t="s">
        <v>2759</v>
      </c>
      <c r="E11" s="281" t="s">
        <v>125</v>
      </c>
      <c r="F11" s="831">
        <v>20</v>
      </c>
      <c r="G11" s="159"/>
      <c r="H11" s="378">
        <f t="shared" si="0"/>
        <v>0</v>
      </c>
      <c r="I11" s="459" t="s">
        <v>119</v>
      </c>
    </row>
    <row r="12" spans="1:9" s="46" customFormat="1" ht="24.95" customHeight="1" x14ac:dyDescent="0.25">
      <c r="A12" s="278">
        <v>3</v>
      </c>
      <c r="B12" s="278"/>
      <c r="C12" s="279" t="s">
        <v>2760</v>
      </c>
      <c r="D12" s="280" t="s">
        <v>2761</v>
      </c>
      <c r="E12" s="281" t="s">
        <v>125</v>
      </c>
      <c r="F12" s="831">
        <v>20</v>
      </c>
      <c r="G12" s="159"/>
      <c r="H12" s="378">
        <f t="shared" si="0"/>
        <v>0</v>
      </c>
      <c r="I12" s="459" t="s">
        <v>119</v>
      </c>
    </row>
    <row r="13" spans="1:9" s="46" customFormat="1" ht="24.95" customHeight="1" x14ac:dyDescent="0.25">
      <c r="A13" s="278">
        <v>4</v>
      </c>
      <c r="B13" s="278"/>
      <c r="C13" s="279" t="s">
        <v>2762</v>
      </c>
      <c r="D13" s="280" t="s">
        <v>2763</v>
      </c>
      <c r="E13" s="281" t="s">
        <v>744</v>
      </c>
      <c r="F13" s="831">
        <v>1</v>
      </c>
      <c r="G13" s="159"/>
      <c r="H13" s="378">
        <f t="shared" si="0"/>
        <v>0</v>
      </c>
      <c r="I13" s="459" t="s">
        <v>119</v>
      </c>
    </row>
    <row r="14" spans="1:9" s="46" customFormat="1" ht="24.95" customHeight="1" x14ac:dyDescent="0.25">
      <c r="A14" s="278">
        <v>5</v>
      </c>
      <c r="B14" s="278"/>
      <c r="C14" s="279" t="s">
        <v>2764</v>
      </c>
      <c r="D14" s="280" t="s">
        <v>2765</v>
      </c>
      <c r="E14" s="281" t="s">
        <v>744</v>
      </c>
      <c r="F14" s="831">
        <v>1270</v>
      </c>
      <c r="G14" s="159"/>
      <c r="H14" s="378">
        <f t="shared" si="0"/>
        <v>0</v>
      </c>
      <c r="I14" s="459" t="s">
        <v>119</v>
      </c>
    </row>
    <row r="15" spans="1:9" s="46" customFormat="1" ht="24.95" customHeight="1" x14ac:dyDescent="0.25">
      <c r="A15" s="278">
        <v>6</v>
      </c>
      <c r="B15" s="278"/>
      <c r="C15" s="279" t="s">
        <v>2766</v>
      </c>
      <c r="D15" s="280" t="s">
        <v>2767</v>
      </c>
      <c r="E15" s="281" t="s">
        <v>744</v>
      </c>
      <c r="F15" s="831">
        <v>11</v>
      </c>
      <c r="G15" s="159"/>
      <c r="H15" s="378">
        <f t="shared" si="0"/>
        <v>0</v>
      </c>
      <c r="I15" s="459" t="s">
        <v>119</v>
      </c>
    </row>
    <row r="16" spans="1:9" s="46" customFormat="1" ht="24.95" customHeight="1" x14ac:dyDescent="0.25">
      <c r="A16" s="278">
        <v>7</v>
      </c>
      <c r="B16" s="278"/>
      <c r="C16" s="279" t="s">
        <v>2768</v>
      </c>
      <c r="D16" s="280" t="s">
        <v>2769</v>
      </c>
      <c r="E16" s="281" t="s">
        <v>125</v>
      </c>
      <c r="F16" s="831">
        <v>1692</v>
      </c>
      <c r="G16" s="159"/>
      <c r="H16" s="378">
        <f t="shared" si="0"/>
        <v>0</v>
      </c>
      <c r="I16" s="459" t="s">
        <v>119</v>
      </c>
    </row>
    <row r="17" spans="1:9" s="46" customFormat="1" ht="24.95" customHeight="1" x14ac:dyDescent="0.25">
      <c r="A17" s="278">
        <v>8</v>
      </c>
      <c r="B17" s="278"/>
      <c r="C17" s="279" t="s">
        <v>2770</v>
      </c>
      <c r="D17" s="280" t="s">
        <v>2771</v>
      </c>
      <c r="E17" s="281" t="s">
        <v>125</v>
      </c>
      <c r="F17" s="831">
        <v>390</v>
      </c>
      <c r="G17" s="159"/>
      <c r="H17" s="378">
        <f t="shared" si="0"/>
        <v>0</v>
      </c>
      <c r="I17" s="459" t="s">
        <v>119</v>
      </c>
    </row>
    <row r="18" spans="1:9" s="46" customFormat="1" ht="24.95" customHeight="1" x14ac:dyDescent="0.25">
      <c r="A18" s="278">
        <v>9</v>
      </c>
      <c r="B18" s="278"/>
      <c r="C18" s="279" t="s">
        <v>2772</v>
      </c>
      <c r="D18" s="280" t="s">
        <v>954</v>
      </c>
      <c r="E18" s="281" t="s">
        <v>744</v>
      </c>
      <c r="F18" s="831">
        <v>160</v>
      </c>
      <c r="G18" s="159"/>
      <c r="H18" s="378">
        <f t="shared" si="0"/>
        <v>0</v>
      </c>
      <c r="I18" s="459" t="s">
        <v>119</v>
      </c>
    </row>
    <row r="19" spans="1:9" s="46" customFormat="1" ht="24.95" customHeight="1" x14ac:dyDescent="0.25">
      <c r="A19" s="278">
        <v>10</v>
      </c>
      <c r="B19" s="278"/>
      <c r="C19" s="279" t="s">
        <v>2773</v>
      </c>
      <c r="D19" s="280" t="s">
        <v>2774</v>
      </c>
      <c r="E19" s="281" t="s">
        <v>744</v>
      </c>
      <c r="F19" s="831">
        <v>39</v>
      </c>
      <c r="G19" s="159"/>
      <c r="H19" s="378">
        <f t="shared" si="0"/>
        <v>0</v>
      </c>
      <c r="I19" s="459" t="s">
        <v>119</v>
      </c>
    </row>
    <row r="20" spans="1:9" s="46" customFormat="1" ht="24.95" customHeight="1" x14ac:dyDescent="0.25">
      <c r="A20" s="278">
        <v>11</v>
      </c>
      <c r="B20" s="278"/>
      <c r="C20" s="279" t="s">
        <v>2775</v>
      </c>
      <c r="D20" s="280" t="s">
        <v>956</v>
      </c>
      <c r="E20" s="281" t="s">
        <v>125</v>
      </c>
      <c r="F20" s="831">
        <v>1194</v>
      </c>
      <c r="G20" s="159"/>
      <c r="H20" s="378">
        <f t="shared" si="0"/>
        <v>0</v>
      </c>
      <c r="I20" s="459" t="s">
        <v>119</v>
      </c>
    </row>
    <row r="21" spans="1:9" s="46" customFormat="1" ht="24.95" customHeight="1" x14ac:dyDescent="0.25">
      <c r="A21" s="278">
        <v>12</v>
      </c>
      <c r="B21" s="278"/>
      <c r="C21" s="279" t="s">
        <v>2776</v>
      </c>
      <c r="D21" s="280" t="s">
        <v>2777</v>
      </c>
      <c r="E21" s="281" t="s">
        <v>744</v>
      </c>
      <c r="F21" s="831">
        <v>390</v>
      </c>
      <c r="G21" s="159"/>
      <c r="H21" s="378">
        <f t="shared" si="0"/>
        <v>0</v>
      </c>
      <c r="I21" s="459" t="s">
        <v>119</v>
      </c>
    </row>
    <row r="22" spans="1:9" s="46" customFormat="1" ht="24.95" customHeight="1" x14ac:dyDescent="0.25">
      <c r="A22" s="278">
        <v>13</v>
      </c>
      <c r="B22" s="278"/>
      <c r="C22" s="279" t="s">
        <v>2778</v>
      </c>
      <c r="D22" s="280" t="s">
        <v>2779</v>
      </c>
      <c r="E22" s="281" t="s">
        <v>125</v>
      </c>
      <c r="F22" s="831">
        <v>150</v>
      </c>
      <c r="G22" s="159"/>
      <c r="H22" s="378">
        <f t="shared" si="0"/>
        <v>0</v>
      </c>
      <c r="I22" s="459" t="s">
        <v>119</v>
      </c>
    </row>
    <row r="23" spans="1:9" s="46" customFormat="1" ht="24.95" customHeight="1" x14ac:dyDescent="0.25">
      <c r="A23" s="278">
        <v>14</v>
      </c>
      <c r="B23" s="278"/>
      <c r="C23" s="279" t="s">
        <v>2780</v>
      </c>
      <c r="D23" s="280" t="s">
        <v>2781</v>
      </c>
      <c r="E23" s="281" t="s">
        <v>125</v>
      </c>
      <c r="F23" s="831">
        <v>1560</v>
      </c>
      <c r="G23" s="159"/>
      <c r="H23" s="378">
        <f t="shared" si="0"/>
        <v>0</v>
      </c>
      <c r="I23" s="459" t="s">
        <v>119</v>
      </c>
    </row>
    <row r="24" spans="1:9" s="46" customFormat="1" ht="24.95" customHeight="1" x14ac:dyDescent="0.25">
      <c r="A24" s="278">
        <v>15</v>
      </c>
      <c r="B24" s="278"/>
      <c r="C24" s="279" t="s">
        <v>2782</v>
      </c>
      <c r="D24" s="280" t="s">
        <v>2783</v>
      </c>
      <c r="E24" s="281" t="s">
        <v>106</v>
      </c>
      <c r="F24" s="831">
        <v>0.4</v>
      </c>
      <c r="G24" s="159"/>
      <c r="H24" s="378">
        <f t="shared" si="0"/>
        <v>0</v>
      </c>
      <c r="I24" s="459" t="s">
        <v>119</v>
      </c>
    </row>
    <row r="25" spans="1:9" s="46" customFormat="1" ht="24.95" customHeight="1" x14ac:dyDescent="0.25">
      <c r="A25" s="278">
        <v>16</v>
      </c>
      <c r="B25" s="278"/>
      <c r="C25" s="279" t="s">
        <v>2784</v>
      </c>
      <c r="D25" s="280" t="s">
        <v>2785</v>
      </c>
      <c r="E25" s="281" t="s">
        <v>620</v>
      </c>
      <c r="F25" s="831">
        <v>255</v>
      </c>
      <c r="G25" s="159"/>
      <c r="H25" s="378">
        <f t="shared" si="0"/>
        <v>0</v>
      </c>
      <c r="I25" s="459" t="s">
        <v>119</v>
      </c>
    </row>
    <row r="26" spans="1:9" s="46" customFormat="1" ht="24.95" customHeight="1" x14ac:dyDescent="0.25">
      <c r="A26" s="278">
        <v>17</v>
      </c>
      <c r="B26" s="278"/>
      <c r="C26" s="279" t="s">
        <v>2786</v>
      </c>
      <c r="D26" s="280" t="s">
        <v>2787</v>
      </c>
      <c r="E26" s="281" t="s">
        <v>744</v>
      </c>
      <c r="F26" s="831">
        <v>25</v>
      </c>
      <c r="G26" s="159"/>
      <c r="H26" s="378">
        <f t="shared" si="0"/>
        <v>0</v>
      </c>
      <c r="I26" s="459" t="s">
        <v>119</v>
      </c>
    </row>
    <row r="27" spans="1:9" s="46" customFormat="1" ht="24.95" customHeight="1" x14ac:dyDescent="0.25">
      <c r="A27" s="278">
        <v>18</v>
      </c>
      <c r="B27" s="278"/>
      <c r="C27" s="279" t="s">
        <v>2788</v>
      </c>
      <c r="D27" s="280" t="s">
        <v>2789</v>
      </c>
      <c r="E27" s="281" t="s">
        <v>744</v>
      </c>
      <c r="F27" s="831">
        <v>12</v>
      </c>
      <c r="G27" s="159"/>
      <c r="H27" s="378">
        <f t="shared" si="0"/>
        <v>0</v>
      </c>
      <c r="I27" s="459" t="s">
        <v>119</v>
      </c>
    </row>
    <row r="28" spans="1:9" s="46" customFormat="1" ht="24.95" customHeight="1" x14ac:dyDescent="0.25">
      <c r="A28" s="278">
        <v>19</v>
      </c>
      <c r="B28" s="278"/>
      <c r="C28" s="279" t="s">
        <v>2790</v>
      </c>
      <c r="D28" s="280" t="s">
        <v>2791</v>
      </c>
      <c r="E28" s="281" t="s">
        <v>125</v>
      </c>
      <c r="F28" s="831">
        <v>150</v>
      </c>
      <c r="G28" s="159"/>
      <c r="H28" s="378">
        <f t="shared" si="0"/>
        <v>0</v>
      </c>
      <c r="I28" s="459" t="s">
        <v>119</v>
      </c>
    </row>
    <row r="29" spans="1:9" s="46" customFormat="1" ht="24.95" customHeight="1" x14ac:dyDescent="0.25">
      <c r="A29" s="278">
        <v>20</v>
      </c>
      <c r="B29" s="278"/>
      <c r="C29" s="279" t="s">
        <v>2792</v>
      </c>
      <c r="D29" s="280" t="s">
        <v>2793</v>
      </c>
      <c r="E29" s="281" t="s">
        <v>744</v>
      </c>
      <c r="F29" s="831">
        <v>39</v>
      </c>
      <c r="G29" s="159"/>
      <c r="H29" s="378">
        <f t="shared" si="0"/>
        <v>0</v>
      </c>
      <c r="I29" s="459" t="s">
        <v>119</v>
      </c>
    </row>
    <row r="30" spans="1:9" s="46" customFormat="1" ht="24.95" customHeight="1" x14ac:dyDescent="0.25">
      <c r="A30" s="278">
        <v>21</v>
      </c>
      <c r="B30" s="278"/>
      <c r="C30" s="279" t="s">
        <v>2794</v>
      </c>
      <c r="D30" s="280" t="s">
        <v>2795</v>
      </c>
      <c r="E30" s="281" t="s">
        <v>744</v>
      </c>
      <c r="F30" s="831">
        <v>16</v>
      </c>
      <c r="G30" s="159"/>
      <c r="H30" s="378">
        <f t="shared" si="0"/>
        <v>0</v>
      </c>
      <c r="I30" s="459" t="s">
        <v>119</v>
      </c>
    </row>
    <row r="31" spans="1:9" s="46" customFormat="1" ht="24.95" customHeight="1" x14ac:dyDescent="0.25">
      <c r="A31" s="278">
        <v>22</v>
      </c>
      <c r="B31" s="278"/>
      <c r="C31" s="279" t="s">
        <v>2796</v>
      </c>
      <c r="D31" s="280" t="s">
        <v>2797</v>
      </c>
      <c r="E31" s="281" t="s">
        <v>744</v>
      </c>
      <c r="F31" s="831">
        <v>4</v>
      </c>
      <c r="G31" s="159"/>
      <c r="H31" s="378">
        <f t="shared" si="0"/>
        <v>0</v>
      </c>
      <c r="I31" s="459" t="s">
        <v>119</v>
      </c>
    </row>
    <row r="32" spans="1:9" s="46" customFormat="1" ht="24.95" customHeight="1" x14ac:dyDescent="0.25">
      <c r="A32" s="278">
        <v>23</v>
      </c>
      <c r="B32" s="278"/>
      <c r="C32" s="279" t="s">
        <v>2798</v>
      </c>
      <c r="D32" s="280" t="s">
        <v>2799</v>
      </c>
      <c r="E32" s="281" t="s">
        <v>125</v>
      </c>
      <c r="F32" s="831">
        <v>320</v>
      </c>
      <c r="G32" s="159"/>
      <c r="H32" s="378">
        <f t="shared" si="0"/>
        <v>0</v>
      </c>
      <c r="I32" s="459" t="s">
        <v>119</v>
      </c>
    </row>
    <row r="33" spans="1:9" s="46" customFormat="1" ht="24.95" customHeight="1" x14ac:dyDescent="0.25">
      <c r="A33" s="278">
        <v>24</v>
      </c>
      <c r="B33" s="278"/>
      <c r="C33" s="279" t="s">
        <v>2800</v>
      </c>
      <c r="D33" s="280" t="s">
        <v>2801</v>
      </c>
      <c r="E33" s="281" t="s">
        <v>744</v>
      </c>
      <c r="F33" s="831">
        <v>80</v>
      </c>
      <c r="G33" s="159"/>
      <c r="H33" s="378">
        <f t="shared" si="0"/>
        <v>0</v>
      </c>
      <c r="I33" s="459" t="s">
        <v>119</v>
      </c>
    </row>
    <row r="34" spans="1:9" s="46" customFormat="1" ht="24.95" customHeight="1" x14ac:dyDescent="0.25">
      <c r="A34" s="278">
        <v>25</v>
      </c>
      <c r="B34" s="278"/>
      <c r="C34" s="279" t="s">
        <v>2802</v>
      </c>
      <c r="D34" s="280" t="s">
        <v>2803</v>
      </c>
      <c r="E34" s="281" t="s">
        <v>744</v>
      </c>
      <c r="F34" s="831">
        <v>80</v>
      </c>
      <c r="G34" s="159"/>
      <c r="H34" s="378">
        <f t="shared" si="0"/>
        <v>0</v>
      </c>
      <c r="I34" s="459" t="s">
        <v>119</v>
      </c>
    </row>
    <row r="35" spans="1:9" s="46" customFormat="1" ht="24.95" customHeight="1" x14ac:dyDescent="0.25">
      <c r="A35" s="278">
        <v>26</v>
      </c>
      <c r="B35" s="278"/>
      <c r="C35" s="279" t="s">
        <v>2804</v>
      </c>
      <c r="D35" s="280" t="s">
        <v>2805</v>
      </c>
      <c r="E35" s="281" t="s">
        <v>744</v>
      </c>
      <c r="F35" s="831">
        <v>40</v>
      </c>
      <c r="G35" s="159"/>
      <c r="H35" s="378">
        <f t="shared" si="0"/>
        <v>0</v>
      </c>
      <c r="I35" s="459" t="s">
        <v>119</v>
      </c>
    </row>
    <row r="36" spans="1:9" s="46" customFormat="1" ht="24.95" customHeight="1" x14ac:dyDescent="0.25">
      <c r="A36" s="824"/>
      <c r="B36" s="825" t="s">
        <v>89</v>
      </c>
      <c r="C36" s="826" t="s">
        <v>2752</v>
      </c>
      <c r="D36" s="826" t="s">
        <v>2753</v>
      </c>
      <c r="E36" s="827"/>
      <c r="F36" s="828"/>
      <c r="G36" s="828"/>
      <c r="H36" s="829">
        <f>SUM(H37:H42)</f>
        <v>0</v>
      </c>
      <c r="I36" s="830"/>
    </row>
    <row r="37" spans="1:9" s="46" customFormat="1" ht="24.95" customHeight="1" x14ac:dyDescent="0.25">
      <c r="A37" s="278">
        <v>27</v>
      </c>
      <c r="B37" s="278"/>
      <c r="C37" s="279" t="s">
        <v>2806</v>
      </c>
      <c r="D37" s="280" t="s">
        <v>2807</v>
      </c>
      <c r="E37" s="281" t="s">
        <v>744</v>
      </c>
      <c r="F37" s="831">
        <v>36</v>
      </c>
      <c r="G37" s="159"/>
      <c r="H37" s="378">
        <f t="shared" ref="H37:H42" si="1">ROUND(F37*G37,2)</f>
        <v>0</v>
      </c>
      <c r="I37" s="459" t="s">
        <v>119</v>
      </c>
    </row>
    <row r="38" spans="1:9" s="46" customFormat="1" ht="24.95" customHeight="1" x14ac:dyDescent="0.25">
      <c r="A38" s="278">
        <v>28</v>
      </c>
      <c r="B38" s="278"/>
      <c r="C38" s="279" t="s">
        <v>2808</v>
      </c>
      <c r="D38" s="280" t="s">
        <v>2809</v>
      </c>
      <c r="E38" s="281" t="s">
        <v>125</v>
      </c>
      <c r="F38" s="831">
        <v>1080</v>
      </c>
      <c r="G38" s="159"/>
      <c r="H38" s="378">
        <f t="shared" si="1"/>
        <v>0</v>
      </c>
      <c r="I38" s="459" t="s">
        <v>119</v>
      </c>
    </row>
    <row r="39" spans="1:9" s="46" customFormat="1" ht="24.95" customHeight="1" x14ac:dyDescent="0.25">
      <c r="A39" s="278">
        <v>29</v>
      </c>
      <c r="B39" s="278"/>
      <c r="C39" s="279" t="s">
        <v>2810</v>
      </c>
      <c r="D39" s="280" t="s">
        <v>2791</v>
      </c>
      <c r="E39" s="281" t="s">
        <v>125</v>
      </c>
      <c r="F39" s="831">
        <v>1008</v>
      </c>
      <c r="G39" s="159"/>
      <c r="H39" s="378">
        <f t="shared" si="1"/>
        <v>0</v>
      </c>
      <c r="I39" s="459" t="s">
        <v>119</v>
      </c>
    </row>
    <row r="40" spans="1:9" s="46" customFormat="1" ht="24.95" customHeight="1" x14ac:dyDescent="0.25">
      <c r="A40" s="278">
        <v>30</v>
      </c>
      <c r="B40" s="278"/>
      <c r="C40" s="279" t="s">
        <v>2811</v>
      </c>
      <c r="D40" s="280" t="s">
        <v>2779</v>
      </c>
      <c r="E40" s="281" t="s">
        <v>125</v>
      </c>
      <c r="F40" s="831">
        <v>1170</v>
      </c>
      <c r="G40" s="159"/>
      <c r="H40" s="378">
        <f t="shared" si="1"/>
        <v>0</v>
      </c>
      <c r="I40" s="459" t="s">
        <v>119</v>
      </c>
    </row>
    <row r="41" spans="1:9" s="46" customFormat="1" ht="24.95" customHeight="1" x14ac:dyDescent="0.25">
      <c r="A41" s="278">
        <v>31</v>
      </c>
      <c r="B41" s="278"/>
      <c r="C41" s="279" t="s">
        <v>2812</v>
      </c>
      <c r="D41" s="280" t="s">
        <v>2774</v>
      </c>
      <c r="E41" s="281" t="s">
        <v>744</v>
      </c>
      <c r="F41" s="831">
        <v>36</v>
      </c>
      <c r="G41" s="159"/>
      <c r="H41" s="378">
        <f t="shared" si="1"/>
        <v>0</v>
      </c>
      <c r="I41" s="459" t="s">
        <v>119</v>
      </c>
    </row>
    <row r="42" spans="1:9" s="46" customFormat="1" ht="24.95" customHeight="1" x14ac:dyDescent="0.25">
      <c r="A42" s="278">
        <v>32</v>
      </c>
      <c r="B42" s="278"/>
      <c r="C42" s="279" t="s">
        <v>2813</v>
      </c>
      <c r="D42" s="280" t="s">
        <v>2814</v>
      </c>
      <c r="E42" s="281" t="s">
        <v>744</v>
      </c>
      <c r="F42" s="831">
        <v>2</v>
      </c>
      <c r="G42" s="159"/>
      <c r="H42" s="378">
        <f t="shared" si="1"/>
        <v>0</v>
      </c>
      <c r="I42" s="459" t="s">
        <v>119</v>
      </c>
    </row>
    <row r="43" spans="1:9" s="46" customFormat="1" ht="24.95" customHeight="1" x14ac:dyDescent="0.25">
      <c r="A43" s="824"/>
      <c r="B43" s="825" t="s">
        <v>89</v>
      </c>
      <c r="C43" s="826" t="s">
        <v>2754</v>
      </c>
      <c r="D43" s="826" t="s">
        <v>795</v>
      </c>
      <c r="E43" s="827"/>
      <c r="F43" s="828"/>
      <c r="G43" s="828"/>
      <c r="H43" s="829">
        <f>SUM(H44:H49)</f>
        <v>0</v>
      </c>
      <c r="I43" s="830"/>
    </row>
    <row r="44" spans="1:9" s="46" customFormat="1" ht="24.95" customHeight="1" x14ac:dyDescent="0.25">
      <c r="A44" s="278">
        <v>33</v>
      </c>
      <c r="B44" s="278"/>
      <c r="C44" s="279" t="s">
        <v>2815</v>
      </c>
      <c r="D44" s="280" t="s">
        <v>2816</v>
      </c>
      <c r="E44" s="281" t="s">
        <v>940</v>
      </c>
      <c r="F44" s="831">
        <v>42</v>
      </c>
      <c r="G44" s="159"/>
      <c r="H44" s="378">
        <f t="shared" ref="H44:H49" si="2">ROUND(F44*G44,2)</f>
        <v>0</v>
      </c>
      <c r="I44" s="459" t="s">
        <v>119</v>
      </c>
    </row>
    <row r="45" spans="1:9" s="46" customFormat="1" ht="24.95" customHeight="1" x14ac:dyDescent="0.25">
      <c r="A45" s="278">
        <v>34</v>
      </c>
      <c r="B45" s="278"/>
      <c r="C45" s="279" t="s">
        <v>2817</v>
      </c>
      <c r="D45" s="280" t="s">
        <v>2818</v>
      </c>
      <c r="E45" s="281" t="s">
        <v>940</v>
      </c>
      <c r="F45" s="831">
        <v>26</v>
      </c>
      <c r="G45" s="159"/>
      <c r="H45" s="378">
        <f t="shared" si="2"/>
        <v>0</v>
      </c>
      <c r="I45" s="459" t="s">
        <v>119</v>
      </c>
    </row>
    <row r="46" spans="1:9" s="46" customFormat="1" ht="24.95" customHeight="1" x14ac:dyDescent="0.25">
      <c r="A46" s="278">
        <v>35</v>
      </c>
      <c r="B46" s="278"/>
      <c r="C46" s="279" t="s">
        <v>2819</v>
      </c>
      <c r="D46" s="280" t="s">
        <v>2820</v>
      </c>
      <c r="E46" s="281" t="s">
        <v>940</v>
      </c>
      <c r="F46" s="831">
        <v>4</v>
      </c>
      <c r="G46" s="159"/>
      <c r="H46" s="378">
        <f t="shared" si="2"/>
        <v>0</v>
      </c>
      <c r="I46" s="459" t="s">
        <v>119</v>
      </c>
    </row>
    <row r="47" spans="1:9" s="46" customFormat="1" ht="24.95" customHeight="1" x14ac:dyDescent="0.25">
      <c r="A47" s="278">
        <v>36</v>
      </c>
      <c r="B47" s="278"/>
      <c r="C47" s="279" t="s">
        <v>2821</v>
      </c>
      <c r="D47" s="280" t="s">
        <v>2822</v>
      </c>
      <c r="E47" s="281" t="s">
        <v>940</v>
      </c>
      <c r="F47" s="831">
        <v>32</v>
      </c>
      <c r="G47" s="159"/>
      <c r="H47" s="378">
        <f t="shared" si="2"/>
        <v>0</v>
      </c>
      <c r="I47" s="459" t="s">
        <v>119</v>
      </c>
    </row>
    <row r="48" spans="1:9" s="46" customFormat="1" ht="24.95" customHeight="1" x14ac:dyDescent="0.25">
      <c r="A48" s="278">
        <v>37</v>
      </c>
      <c r="B48" s="278"/>
      <c r="C48" s="279" t="s">
        <v>2823</v>
      </c>
      <c r="D48" s="280" t="s">
        <v>2824</v>
      </c>
      <c r="E48" s="281" t="s">
        <v>721</v>
      </c>
      <c r="F48" s="831">
        <v>1</v>
      </c>
      <c r="G48" s="159"/>
      <c r="H48" s="378">
        <f t="shared" si="2"/>
        <v>0</v>
      </c>
      <c r="I48" s="459" t="s">
        <v>119</v>
      </c>
    </row>
    <row r="49" spans="1:9" s="46" customFormat="1" ht="24.95" customHeight="1" x14ac:dyDescent="0.25">
      <c r="A49" s="278">
        <v>38</v>
      </c>
      <c r="B49" s="278"/>
      <c r="C49" s="279" t="s">
        <v>2825</v>
      </c>
      <c r="D49" s="280" t="s">
        <v>2826</v>
      </c>
      <c r="E49" s="281" t="s">
        <v>721</v>
      </c>
      <c r="F49" s="831">
        <v>1</v>
      </c>
      <c r="G49" s="159"/>
      <c r="H49" s="378">
        <f t="shared" si="2"/>
        <v>0</v>
      </c>
      <c r="I49" s="459"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40" customWidth="1"/>
    <col min="4" max="4" width="100.83203125" style="56" customWidth="1"/>
    <col min="5" max="5" width="5.83203125" style="735" customWidth="1"/>
    <col min="6" max="6" width="10.83203125" style="48" customWidth="1"/>
    <col min="7" max="7" width="15.83203125" style="849" customWidth="1"/>
    <col min="8" max="8" width="18.33203125" style="24" customWidth="1"/>
    <col min="9" max="9" width="18.33203125" style="48" customWidth="1"/>
    <col min="10" max="16384" width="8.83203125" style="5"/>
  </cols>
  <sheetData>
    <row r="1" spans="1:9" ht="14.45" customHeight="1" x14ac:dyDescent="0.2">
      <c r="A1" s="58" t="s">
        <v>80</v>
      </c>
      <c r="B1" s="59"/>
      <c r="C1" s="799"/>
      <c r="D1" s="59"/>
      <c r="E1" s="647"/>
      <c r="F1" s="800"/>
      <c r="G1" s="848"/>
      <c r="H1" s="801"/>
      <c r="I1" s="802"/>
    </row>
    <row r="2" spans="1:9" ht="15.75" x14ac:dyDescent="0.2">
      <c r="A2" s="803" t="s">
        <v>1</v>
      </c>
      <c r="B2" s="125"/>
      <c r="C2" s="804"/>
      <c r="D2" s="805" t="s">
        <v>2</v>
      </c>
      <c r="E2" s="806"/>
      <c r="F2" s="127"/>
      <c r="G2" s="807"/>
      <c r="H2" s="808"/>
      <c r="I2" s="809"/>
    </row>
    <row r="3" spans="1:9" ht="15.75" x14ac:dyDescent="0.2">
      <c r="A3" s="129" t="s">
        <v>3</v>
      </c>
      <c r="B3" s="130"/>
      <c r="C3" s="149"/>
      <c r="D3" s="149" t="s">
        <v>324</v>
      </c>
      <c r="E3" s="810"/>
      <c r="F3" s="132"/>
      <c r="G3" s="811"/>
      <c r="H3" s="812"/>
      <c r="I3" s="813"/>
    </row>
    <row r="4" spans="1:9" ht="15.75" x14ac:dyDescent="0.2">
      <c r="A4" s="148" t="s">
        <v>38</v>
      </c>
      <c r="B4" s="149"/>
      <c r="C4" s="149"/>
      <c r="D4" s="149" t="s">
        <v>2755</v>
      </c>
      <c r="E4" s="814"/>
      <c r="F4" s="132"/>
      <c r="G4" s="811"/>
      <c r="H4" s="812"/>
      <c r="I4" s="813"/>
    </row>
    <row r="5" spans="1:9" x14ac:dyDescent="0.2">
      <c r="A5" s="134" t="s">
        <v>7</v>
      </c>
      <c r="B5" s="135"/>
      <c r="C5" s="135"/>
      <c r="D5" s="135" t="s">
        <v>11784</v>
      </c>
      <c r="E5" s="815"/>
      <c r="F5" s="139"/>
      <c r="G5" s="139"/>
      <c r="H5" s="139"/>
      <c r="I5" s="152"/>
    </row>
    <row r="6" spans="1:9" x14ac:dyDescent="0.2">
      <c r="A6" s="153" t="s">
        <v>9</v>
      </c>
      <c r="B6" s="154"/>
      <c r="C6" s="154"/>
      <c r="D6" s="154" t="s">
        <v>10</v>
      </c>
      <c r="E6" s="816"/>
      <c r="F6" s="156"/>
      <c r="G6" s="156"/>
      <c r="H6" s="156"/>
      <c r="I6" s="157"/>
    </row>
    <row r="7" spans="1:9" s="46" customFormat="1" ht="30" x14ac:dyDescent="0.25">
      <c r="A7" s="379" t="s">
        <v>82</v>
      </c>
      <c r="B7" s="379" t="s">
        <v>83</v>
      </c>
      <c r="C7" s="66" t="s">
        <v>32</v>
      </c>
      <c r="D7" s="66" t="s">
        <v>33</v>
      </c>
      <c r="E7" s="379" t="s">
        <v>84</v>
      </c>
      <c r="F7" s="379" t="s">
        <v>85</v>
      </c>
      <c r="G7" s="379" t="s">
        <v>86</v>
      </c>
      <c r="H7" s="379" t="s">
        <v>87</v>
      </c>
      <c r="I7" s="379" t="s">
        <v>88</v>
      </c>
    </row>
    <row r="8" spans="1:9" ht="24.95" customHeight="1" x14ac:dyDescent="0.2">
      <c r="A8" s="818"/>
      <c r="B8" s="819" t="s">
        <v>977</v>
      </c>
      <c r="C8" s="149"/>
      <c r="D8" s="149" t="s">
        <v>2588</v>
      </c>
      <c r="E8" s="820"/>
      <c r="F8" s="821"/>
      <c r="G8" s="821"/>
      <c r="H8" s="822">
        <f>H9+H25</f>
        <v>0</v>
      </c>
      <c r="I8" s="823"/>
    </row>
    <row r="9" spans="1:9" s="46" customFormat="1" ht="24.95" customHeight="1" x14ac:dyDescent="0.25">
      <c r="A9" s="824"/>
      <c r="B9" s="825" t="s">
        <v>89</v>
      </c>
      <c r="C9" s="826" t="s">
        <v>2751</v>
      </c>
      <c r="D9" s="826" t="s">
        <v>918</v>
      </c>
      <c r="E9" s="827"/>
      <c r="F9" s="828"/>
      <c r="G9" s="828"/>
      <c r="H9" s="829">
        <f>SUM(H10:H24)</f>
        <v>0</v>
      </c>
      <c r="I9" s="830"/>
    </row>
    <row r="10" spans="1:9" s="46" customFormat="1" ht="24.95" customHeight="1" x14ac:dyDescent="0.25">
      <c r="A10" s="278">
        <v>1</v>
      </c>
      <c r="B10" s="278"/>
      <c r="C10" s="279" t="s">
        <v>2756</v>
      </c>
      <c r="D10" s="280" t="s">
        <v>2827</v>
      </c>
      <c r="E10" s="281" t="s">
        <v>125</v>
      </c>
      <c r="F10" s="831">
        <f>6630+114</f>
        <v>6744</v>
      </c>
      <c r="G10" s="159"/>
      <c r="H10" s="378">
        <f t="shared" ref="H10:H24" si="0">ROUND(F10*G10,2)</f>
        <v>0</v>
      </c>
      <c r="I10" s="459" t="s">
        <v>119</v>
      </c>
    </row>
    <row r="11" spans="1:9" s="46" customFormat="1" ht="24.95" customHeight="1" x14ac:dyDescent="0.25">
      <c r="A11" s="278">
        <v>2</v>
      </c>
      <c r="B11" s="278"/>
      <c r="C11" s="279" t="s">
        <v>2828</v>
      </c>
      <c r="D11" s="280" t="s">
        <v>2829</v>
      </c>
      <c r="E11" s="281" t="s">
        <v>744</v>
      </c>
      <c r="F11" s="831">
        <v>156</v>
      </c>
      <c r="G11" s="159"/>
      <c r="H11" s="378">
        <f t="shared" si="0"/>
        <v>0</v>
      </c>
      <c r="I11" s="459" t="s">
        <v>119</v>
      </c>
    </row>
    <row r="12" spans="1:9" s="46" customFormat="1" ht="24.95" customHeight="1" x14ac:dyDescent="0.25">
      <c r="A12" s="278">
        <v>3</v>
      </c>
      <c r="B12" s="278"/>
      <c r="C12" s="279" t="s">
        <v>2830</v>
      </c>
      <c r="D12" s="280" t="s">
        <v>935</v>
      </c>
      <c r="E12" s="281" t="s">
        <v>744</v>
      </c>
      <c r="F12" s="831">
        <v>78</v>
      </c>
      <c r="G12" s="159"/>
      <c r="H12" s="378">
        <f t="shared" si="0"/>
        <v>0</v>
      </c>
      <c r="I12" s="459" t="s">
        <v>119</v>
      </c>
    </row>
    <row r="13" spans="1:9" s="46" customFormat="1" ht="24.95" customHeight="1" x14ac:dyDescent="0.25">
      <c r="A13" s="278">
        <v>4</v>
      </c>
      <c r="B13" s="278"/>
      <c r="C13" s="279" t="s">
        <v>2831</v>
      </c>
      <c r="D13" s="280" t="s">
        <v>937</v>
      </c>
      <c r="E13" s="281" t="s">
        <v>744</v>
      </c>
      <c r="F13" s="831">
        <v>158</v>
      </c>
      <c r="G13" s="159"/>
      <c r="H13" s="378">
        <f t="shared" si="0"/>
        <v>0</v>
      </c>
      <c r="I13" s="459" t="s">
        <v>119</v>
      </c>
    </row>
    <row r="14" spans="1:9" s="46" customFormat="1" ht="24.95" customHeight="1" x14ac:dyDescent="0.25">
      <c r="A14" s="278">
        <v>5</v>
      </c>
      <c r="B14" s="278"/>
      <c r="C14" s="279" t="s">
        <v>2832</v>
      </c>
      <c r="D14" s="280" t="s">
        <v>939</v>
      </c>
      <c r="E14" s="281" t="s">
        <v>940</v>
      </c>
      <c r="F14" s="831">
        <v>18</v>
      </c>
      <c r="G14" s="159"/>
      <c r="H14" s="378">
        <f t="shared" si="0"/>
        <v>0</v>
      </c>
      <c r="I14" s="459" t="s">
        <v>119</v>
      </c>
    </row>
    <row r="15" spans="1:9" s="46" customFormat="1" ht="24.95" customHeight="1" x14ac:dyDescent="0.25">
      <c r="A15" s="278">
        <v>6</v>
      </c>
      <c r="B15" s="278"/>
      <c r="C15" s="279" t="s">
        <v>2758</v>
      </c>
      <c r="D15" s="280" t="s">
        <v>2833</v>
      </c>
      <c r="E15" s="281" t="s">
        <v>940</v>
      </c>
      <c r="F15" s="831">
        <v>16</v>
      </c>
      <c r="G15" s="159"/>
      <c r="H15" s="378">
        <f t="shared" si="0"/>
        <v>0</v>
      </c>
      <c r="I15" s="459" t="s">
        <v>119</v>
      </c>
    </row>
    <row r="16" spans="1:9" s="46" customFormat="1" ht="24.95" customHeight="1" x14ac:dyDescent="0.25">
      <c r="A16" s="278">
        <v>7</v>
      </c>
      <c r="B16" s="278"/>
      <c r="C16" s="279" t="s">
        <v>2760</v>
      </c>
      <c r="D16" s="280" t="s">
        <v>2834</v>
      </c>
      <c r="E16" s="281" t="s">
        <v>940</v>
      </c>
      <c r="F16" s="831">
        <v>12</v>
      </c>
      <c r="G16" s="159"/>
      <c r="H16" s="378">
        <f t="shared" si="0"/>
        <v>0</v>
      </c>
      <c r="I16" s="459" t="s">
        <v>119</v>
      </c>
    </row>
    <row r="17" spans="1:9" s="46" customFormat="1" ht="24.95" customHeight="1" x14ac:dyDescent="0.25">
      <c r="A17" s="278">
        <v>8</v>
      </c>
      <c r="B17" s="278"/>
      <c r="C17" s="279" t="s">
        <v>2770</v>
      </c>
      <c r="D17" s="280" t="s">
        <v>2835</v>
      </c>
      <c r="E17" s="281" t="s">
        <v>744</v>
      </c>
      <c r="F17" s="831">
        <v>5</v>
      </c>
      <c r="G17" s="159"/>
      <c r="H17" s="378">
        <f t="shared" si="0"/>
        <v>0</v>
      </c>
      <c r="I17" s="459" t="s">
        <v>119</v>
      </c>
    </row>
    <row r="18" spans="1:9" s="46" customFormat="1" ht="24.95" customHeight="1" x14ac:dyDescent="0.25">
      <c r="A18" s="278">
        <v>9</v>
      </c>
      <c r="B18" s="278"/>
      <c r="C18" s="279" t="s">
        <v>2790</v>
      </c>
      <c r="D18" s="280" t="s">
        <v>2836</v>
      </c>
      <c r="E18" s="281" t="s">
        <v>744</v>
      </c>
      <c r="F18" s="831">
        <v>82</v>
      </c>
      <c r="G18" s="159"/>
      <c r="H18" s="378">
        <f t="shared" si="0"/>
        <v>0</v>
      </c>
      <c r="I18" s="459" t="s">
        <v>119</v>
      </c>
    </row>
    <row r="19" spans="1:9" s="46" customFormat="1" ht="24.95" customHeight="1" x14ac:dyDescent="0.25">
      <c r="A19" s="278">
        <v>10</v>
      </c>
      <c r="B19" s="278"/>
      <c r="C19" s="279" t="s">
        <v>2798</v>
      </c>
      <c r="D19" s="280" t="s">
        <v>2837</v>
      </c>
      <c r="E19" s="281" t="s">
        <v>744</v>
      </c>
      <c r="F19" s="831">
        <v>82</v>
      </c>
      <c r="G19" s="159"/>
      <c r="H19" s="378">
        <f t="shared" si="0"/>
        <v>0</v>
      </c>
      <c r="I19" s="459" t="s">
        <v>119</v>
      </c>
    </row>
    <row r="20" spans="1:9" s="46" customFormat="1" ht="24.95" customHeight="1" x14ac:dyDescent="0.25">
      <c r="A20" s="278">
        <v>11</v>
      </c>
      <c r="B20" s="278"/>
      <c r="C20" s="279" t="s">
        <v>2800</v>
      </c>
      <c r="D20" s="280" t="s">
        <v>2838</v>
      </c>
      <c r="E20" s="281" t="s">
        <v>744</v>
      </c>
      <c r="F20" s="831">
        <v>20</v>
      </c>
      <c r="G20" s="159"/>
      <c r="H20" s="378">
        <f t="shared" si="0"/>
        <v>0</v>
      </c>
      <c r="I20" s="459" t="s">
        <v>119</v>
      </c>
    </row>
    <row r="21" spans="1:9" s="46" customFormat="1" ht="24.95" customHeight="1" x14ac:dyDescent="0.25">
      <c r="A21" s="278">
        <v>12</v>
      </c>
      <c r="B21" s="278"/>
      <c r="C21" s="279" t="s">
        <v>2802</v>
      </c>
      <c r="D21" s="280" t="s">
        <v>2839</v>
      </c>
      <c r="E21" s="281" t="s">
        <v>744</v>
      </c>
      <c r="F21" s="831">
        <v>156</v>
      </c>
      <c r="G21" s="159"/>
      <c r="H21" s="378">
        <f t="shared" si="0"/>
        <v>0</v>
      </c>
      <c r="I21" s="459" t="s">
        <v>119</v>
      </c>
    </row>
    <row r="22" spans="1:9" s="46" customFormat="1" ht="24.95" customHeight="1" x14ac:dyDescent="0.25">
      <c r="A22" s="278">
        <v>13</v>
      </c>
      <c r="B22" s="278"/>
      <c r="C22" s="279" t="s">
        <v>2804</v>
      </c>
      <c r="D22" s="280" t="s">
        <v>2840</v>
      </c>
      <c r="E22" s="281" t="s">
        <v>744</v>
      </c>
      <c r="F22" s="831">
        <v>156</v>
      </c>
      <c r="G22" s="159"/>
      <c r="H22" s="378">
        <f t="shared" si="0"/>
        <v>0</v>
      </c>
      <c r="I22" s="459" t="s">
        <v>119</v>
      </c>
    </row>
    <row r="23" spans="1:9" s="46" customFormat="1" ht="24.95" customHeight="1" x14ac:dyDescent="0.25">
      <c r="A23" s="278">
        <v>14</v>
      </c>
      <c r="B23" s="278"/>
      <c r="C23" s="279" t="s">
        <v>2841</v>
      </c>
      <c r="D23" s="280" t="s">
        <v>2842</v>
      </c>
      <c r="E23" s="281" t="s">
        <v>744</v>
      </c>
      <c r="F23" s="831">
        <v>80</v>
      </c>
      <c r="G23" s="159"/>
      <c r="H23" s="378">
        <f t="shared" si="0"/>
        <v>0</v>
      </c>
      <c r="I23" s="459" t="s">
        <v>119</v>
      </c>
    </row>
    <row r="24" spans="1:9" s="46" customFormat="1" ht="24.95" customHeight="1" x14ac:dyDescent="0.25">
      <c r="A24" s="278">
        <v>15</v>
      </c>
      <c r="B24" s="278"/>
      <c r="C24" s="279" t="s">
        <v>2843</v>
      </c>
      <c r="D24" s="280" t="s">
        <v>933</v>
      </c>
      <c r="E24" s="281" t="s">
        <v>744</v>
      </c>
      <c r="F24" s="831">
        <v>80</v>
      </c>
      <c r="G24" s="159"/>
      <c r="H24" s="378">
        <f t="shared" si="0"/>
        <v>0</v>
      </c>
      <c r="I24" s="459" t="s">
        <v>119</v>
      </c>
    </row>
    <row r="25" spans="1:9" s="46" customFormat="1" ht="24.95" customHeight="1" x14ac:dyDescent="0.25">
      <c r="A25" s="824"/>
      <c r="B25" s="825" t="s">
        <v>89</v>
      </c>
      <c r="C25" s="826" t="s">
        <v>2752</v>
      </c>
      <c r="D25" s="826" t="s">
        <v>2753</v>
      </c>
      <c r="E25" s="827"/>
      <c r="F25" s="828"/>
      <c r="G25" s="828"/>
      <c r="H25" s="829">
        <f>SUM(H26:H36)</f>
        <v>0</v>
      </c>
      <c r="I25" s="830"/>
    </row>
    <row r="26" spans="1:9" s="46" customFormat="1" ht="24.95" customHeight="1" x14ac:dyDescent="0.25">
      <c r="A26" s="278">
        <v>16</v>
      </c>
      <c r="B26" s="278"/>
      <c r="C26" s="279" t="s">
        <v>2806</v>
      </c>
      <c r="D26" s="280" t="s">
        <v>2844</v>
      </c>
      <c r="E26" s="281" t="s">
        <v>744</v>
      </c>
      <c r="F26" s="831">
        <v>1</v>
      </c>
      <c r="G26" s="159"/>
      <c r="H26" s="378">
        <f t="shared" ref="H26:H36" si="1">ROUND(F26*G26,2)</f>
        <v>0</v>
      </c>
      <c r="I26" s="459" t="s">
        <v>119</v>
      </c>
    </row>
    <row r="27" spans="1:9" s="46" customFormat="1" ht="24.95" customHeight="1" x14ac:dyDescent="0.25">
      <c r="A27" s="278">
        <v>17</v>
      </c>
      <c r="B27" s="278"/>
      <c r="C27" s="279" t="s">
        <v>2845</v>
      </c>
      <c r="D27" s="280" t="s">
        <v>2846</v>
      </c>
      <c r="E27" s="281" t="s">
        <v>744</v>
      </c>
      <c r="F27" s="831">
        <v>40</v>
      </c>
      <c r="G27" s="159"/>
      <c r="H27" s="378">
        <f t="shared" si="1"/>
        <v>0</v>
      </c>
      <c r="I27" s="459" t="s">
        <v>119</v>
      </c>
    </row>
    <row r="28" spans="1:9" s="46" customFormat="1" ht="24.95" customHeight="1" x14ac:dyDescent="0.25">
      <c r="A28" s="278">
        <v>18</v>
      </c>
      <c r="B28" s="278"/>
      <c r="C28" s="279" t="s">
        <v>2847</v>
      </c>
      <c r="D28" s="280" t="s">
        <v>2848</v>
      </c>
      <c r="E28" s="281" t="s">
        <v>744</v>
      </c>
      <c r="F28" s="831">
        <v>2</v>
      </c>
      <c r="G28" s="159"/>
      <c r="H28" s="378">
        <f t="shared" si="1"/>
        <v>0</v>
      </c>
      <c r="I28" s="459" t="s">
        <v>119</v>
      </c>
    </row>
    <row r="29" spans="1:9" s="46" customFormat="1" ht="24.95" customHeight="1" x14ac:dyDescent="0.25">
      <c r="A29" s="278">
        <v>19</v>
      </c>
      <c r="B29" s="278"/>
      <c r="C29" s="279" t="s">
        <v>2849</v>
      </c>
      <c r="D29" s="280" t="s">
        <v>2824</v>
      </c>
      <c r="E29" s="281" t="s">
        <v>721</v>
      </c>
      <c r="F29" s="831">
        <v>1</v>
      </c>
      <c r="G29" s="159"/>
      <c r="H29" s="378">
        <f t="shared" si="1"/>
        <v>0</v>
      </c>
      <c r="I29" s="459" t="s">
        <v>119</v>
      </c>
    </row>
    <row r="30" spans="1:9" s="46" customFormat="1" ht="24.95" customHeight="1" x14ac:dyDescent="0.25">
      <c r="A30" s="278">
        <v>20</v>
      </c>
      <c r="B30" s="278"/>
      <c r="C30" s="279" t="s">
        <v>2850</v>
      </c>
      <c r="D30" s="280" t="s">
        <v>2826</v>
      </c>
      <c r="E30" s="281" t="s">
        <v>721</v>
      </c>
      <c r="F30" s="831">
        <v>1</v>
      </c>
      <c r="G30" s="159"/>
      <c r="H30" s="378">
        <f t="shared" si="1"/>
        <v>0</v>
      </c>
      <c r="I30" s="459" t="s">
        <v>119</v>
      </c>
    </row>
    <row r="31" spans="1:9" s="46" customFormat="1" ht="24.95" customHeight="1" x14ac:dyDescent="0.25">
      <c r="A31" s="278">
        <v>21</v>
      </c>
      <c r="B31" s="278"/>
      <c r="C31" s="279" t="s">
        <v>2808</v>
      </c>
      <c r="D31" s="280" t="s">
        <v>2851</v>
      </c>
      <c r="E31" s="281" t="s">
        <v>744</v>
      </c>
      <c r="F31" s="831">
        <v>1</v>
      </c>
      <c r="G31" s="159"/>
      <c r="H31" s="378">
        <f t="shared" si="1"/>
        <v>0</v>
      </c>
      <c r="I31" s="459" t="s">
        <v>119</v>
      </c>
    </row>
    <row r="32" spans="1:9" s="46" customFormat="1" ht="24.95" customHeight="1" x14ac:dyDescent="0.25">
      <c r="A32" s="278">
        <v>22</v>
      </c>
      <c r="B32" s="278"/>
      <c r="C32" s="279" t="s">
        <v>2812</v>
      </c>
      <c r="D32" s="280" t="s">
        <v>2852</v>
      </c>
      <c r="E32" s="281" t="s">
        <v>744</v>
      </c>
      <c r="F32" s="831">
        <v>1</v>
      </c>
      <c r="G32" s="159"/>
      <c r="H32" s="378">
        <f t="shared" si="1"/>
        <v>0</v>
      </c>
      <c r="I32" s="459" t="s">
        <v>119</v>
      </c>
    </row>
    <row r="33" spans="1:9" s="46" customFormat="1" ht="24.95" customHeight="1" x14ac:dyDescent="0.25">
      <c r="A33" s="278">
        <v>23</v>
      </c>
      <c r="B33" s="278"/>
      <c r="C33" s="279" t="s">
        <v>2813</v>
      </c>
      <c r="D33" s="280" t="s">
        <v>2853</v>
      </c>
      <c r="E33" s="281" t="s">
        <v>744</v>
      </c>
      <c r="F33" s="831">
        <v>2</v>
      </c>
      <c r="G33" s="159"/>
      <c r="H33" s="378">
        <f t="shared" si="1"/>
        <v>0</v>
      </c>
      <c r="I33" s="459" t="s">
        <v>119</v>
      </c>
    </row>
    <row r="34" spans="1:9" s="46" customFormat="1" ht="24.95" customHeight="1" x14ac:dyDescent="0.25">
      <c r="A34" s="278">
        <v>24</v>
      </c>
      <c r="B34" s="278"/>
      <c r="C34" s="279" t="s">
        <v>2854</v>
      </c>
      <c r="D34" s="280" t="s">
        <v>2855</v>
      </c>
      <c r="E34" s="281" t="s">
        <v>744</v>
      </c>
      <c r="F34" s="831">
        <v>1</v>
      </c>
      <c r="G34" s="159"/>
      <c r="H34" s="378">
        <f t="shared" si="1"/>
        <v>0</v>
      </c>
      <c r="I34" s="459" t="s">
        <v>119</v>
      </c>
    </row>
    <row r="35" spans="1:9" s="46" customFormat="1" ht="24.95" customHeight="1" x14ac:dyDescent="0.25">
      <c r="A35" s="278">
        <v>25</v>
      </c>
      <c r="B35" s="278"/>
      <c r="C35" s="279" t="s">
        <v>2856</v>
      </c>
      <c r="D35" s="280" t="s">
        <v>2857</v>
      </c>
      <c r="E35" s="281" t="s">
        <v>744</v>
      </c>
      <c r="F35" s="831">
        <v>30</v>
      </c>
      <c r="G35" s="159"/>
      <c r="H35" s="378">
        <f t="shared" si="1"/>
        <v>0</v>
      </c>
      <c r="I35" s="459" t="s">
        <v>119</v>
      </c>
    </row>
    <row r="36" spans="1:9" s="46" customFormat="1" ht="24.95" customHeight="1" x14ac:dyDescent="0.25">
      <c r="A36" s="278">
        <v>26</v>
      </c>
      <c r="B36" s="278"/>
      <c r="C36" s="279" t="s">
        <v>2858</v>
      </c>
      <c r="D36" s="280" t="s">
        <v>2859</v>
      </c>
      <c r="E36" s="281" t="s">
        <v>744</v>
      </c>
      <c r="F36" s="831">
        <v>5</v>
      </c>
      <c r="G36" s="159"/>
      <c r="H36" s="378">
        <f t="shared" si="1"/>
        <v>0</v>
      </c>
      <c r="I36" s="459"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6640625" style="48" customWidth="1"/>
    <col min="6" max="16384" width="8.83203125" style="5"/>
  </cols>
  <sheetData>
    <row r="1" spans="1:5" ht="15.75" x14ac:dyDescent="0.25">
      <c r="A1" s="1" t="s">
        <v>0</v>
      </c>
      <c r="B1" s="2"/>
      <c r="C1" s="2"/>
      <c r="D1" s="3"/>
      <c r="E1" s="4"/>
    </row>
    <row r="2" spans="1:5" ht="15.75" x14ac:dyDescent="0.25">
      <c r="A2" s="124" t="s">
        <v>1</v>
      </c>
      <c r="B2" s="125" t="s">
        <v>2</v>
      </c>
      <c r="C2" s="126"/>
      <c r="D2" s="127"/>
      <c r="E2" s="128"/>
    </row>
    <row r="3" spans="1:5" ht="15.75" x14ac:dyDescent="0.25">
      <c r="A3" s="129" t="s">
        <v>3</v>
      </c>
      <c r="B3" s="130" t="s">
        <v>322</v>
      </c>
      <c r="C3" s="131"/>
      <c r="D3" s="132"/>
      <c r="E3" s="133"/>
    </row>
    <row r="4" spans="1:5" ht="12.75" x14ac:dyDescent="0.2">
      <c r="A4" s="134" t="s">
        <v>5</v>
      </c>
      <c r="B4" s="135" t="s">
        <v>6</v>
      </c>
      <c r="C4" s="135"/>
      <c r="D4" s="137"/>
      <c r="E4" s="138"/>
    </row>
    <row r="5" spans="1:5" ht="12.75" x14ac:dyDescent="0.2">
      <c r="A5" s="134" t="s">
        <v>7</v>
      </c>
      <c r="B5" s="135" t="s">
        <v>11784</v>
      </c>
      <c r="C5" s="135"/>
      <c r="D5" s="139"/>
      <c r="E5" s="138"/>
    </row>
    <row r="6" spans="1:5" ht="12.75" x14ac:dyDescent="0.2">
      <c r="A6" s="134" t="s">
        <v>9</v>
      </c>
      <c r="B6" s="135" t="s">
        <v>10</v>
      </c>
      <c r="C6" s="135"/>
      <c r="D6" s="139"/>
      <c r="E6" s="138"/>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22"/>
      <c r="B13" s="26"/>
      <c r="C13" s="23"/>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332.45" customHeight="1" x14ac:dyDescent="0.2">
      <c r="A18" s="1256" t="s">
        <v>323</v>
      </c>
      <c r="B18" s="1257"/>
      <c r="C18" s="1257"/>
      <c r="D18" s="1257"/>
      <c r="E18" s="1258"/>
    </row>
    <row r="19" spans="1:5" ht="24.95" customHeight="1" x14ac:dyDescent="0.2">
      <c r="A19" s="140" t="s">
        <v>23</v>
      </c>
      <c r="B19" s="141"/>
      <c r="C19" s="141"/>
      <c r="D19" s="1320">
        <f>E35</f>
        <v>0</v>
      </c>
      <c r="E19" s="1321"/>
    </row>
    <row r="20" spans="1:5" ht="12.75" x14ac:dyDescent="0.2">
      <c r="A20" s="1244" t="s">
        <v>24</v>
      </c>
      <c r="B20" s="28"/>
      <c r="C20" s="29" t="s">
        <v>25</v>
      </c>
      <c r="D20" s="29" t="s">
        <v>26</v>
      </c>
      <c r="E20" s="30" t="s">
        <v>27</v>
      </c>
    </row>
    <row r="21" spans="1:5" ht="12.75" x14ac:dyDescent="0.2">
      <c r="A21" s="1245"/>
      <c r="B21" s="26" t="s">
        <v>28</v>
      </c>
      <c r="C21" s="32">
        <v>0.21</v>
      </c>
      <c r="D21" s="33">
        <f>ROUND(D19, 2)</f>
        <v>0</v>
      </c>
      <c r="E21" s="34">
        <f>ROUND(D21, 2)*C21</f>
        <v>0</v>
      </c>
    </row>
    <row r="22" spans="1:5" ht="12.75" x14ac:dyDescent="0.2">
      <c r="A22" s="1246"/>
      <c r="B22" s="36" t="s">
        <v>29</v>
      </c>
      <c r="C22" s="37">
        <v>0.15</v>
      </c>
      <c r="D22" s="38">
        <v>0</v>
      </c>
      <c r="E22" s="34">
        <f>ROUND(D22, 2)*C22</f>
        <v>0</v>
      </c>
    </row>
    <row r="23" spans="1:5" ht="24.95" customHeight="1" x14ac:dyDescent="0.2">
      <c r="A23" s="140" t="s">
        <v>30</v>
      </c>
      <c r="B23" s="141"/>
      <c r="C23" s="141"/>
      <c r="D23" s="1320">
        <f>D19+E21+E22</f>
        <v>0</v>
      </c>
      <c r="E23" s="1321"/>
    </row>
    <row r="24" spans="1:5" x14ac:dyDescent="0.2">
      <c r="A24" s="119"/>
      <c r="E24" s="310"/>
    </row>
    <row r="25" spans="1:5" ht="15.75" x14ac:dyDescent="0.25">
      <c r="A25" s="1" t="s">
        <v>31</v>
      </c>
      <c r="B25" s="2"/>
      <c r="C25" s="2"/>
      <c r="D25" s="2"/>
      <c r="E25" s="69"/>
    </row>
    <row r="26" spans="1:5" ht="15.75" x14ac:dyDescent="0.25">
      <c r="A26" s="124" t="s">
        <v>1</v>
      </c>
      <c r="B26" s="125" t="s">
        <v>2</v>
      </c>
      <c r="C26" s="126"/>
      <c r="D26" s="126"/>
      <c r="E26" s="127"/>
    </row>
    <row r="27" spans="1:5" ht="15.75" x14ac:dyDescent="0.25">
      <c r="A27" s="129" t="s">
        <v>3</v>
      </c>
      <c r="B27" s="130" t="s">
        <v>322</v>
      </c>
      <c r="C27" s="131"/>
      <c r="D27" s="131"/>
      <c r="E27" s="132"/>
    </row>
    <row r="28" spans="1:5" ht="12.75" x14ac:dyDescent="0.2">
      <c r="A28" s="134" t="s">
        <v>5</v>
      </c>
      <c r="B28" s="135" t="s">
        <v>6</v>
      </c>
      <c r="C28" s="136"/>
      <c r="D28" s="135"/>
      <c r="E28" s="137"/>
    </row>
    <row r="29" spans="1:5" ht="12.75" x14ac:dyDescent="0.2">
      <c r="A29" s="134" t="s">
        <v>7</v>
      </c>
      <c r="B29" s="135" t="s">
        <v>11784</v>
      </c>
      <c r="C29" s="136"/>
      <c r="D29" s="135"/>
      <c r="E29" s="139"/>
    </row>
    <row r="30" spans="1:5" ht="12.75" x14ac:dyDescent="0.2">
      <c r="A30" s="134" t="s">
        <v>9</v>
      </c>
      <c r="B30" s="135" t="s">
        <v>10</v>
      </c>
      <c r="C30" s="136"/>
      <c r="D30" s="135"/>
      <c r="E30" s="139"/>
    </row>
    <row r="31" spans="1:5" ht="30" x14ac:dyDescent="0.2">
      <c r="A31" s="142" t="s">
        <v>32</v>
      </c>
      <c r="B31" s="1322" t="s">
        <v>33</v>
      </c>
      <c r="C31" s="1323"/>
      <c r="D31" s="1324"/>
      <c r="E31" s="943" t="s">
        <v>34</v>
      </c>
    </row>
    <row r="32" spans="1:5" s="40" customFormat="1" ht="24.95" customHeight="1" x14ac:dyDescent="0.2">
      <c r="A32" s="371" t="s">
        <v>325</v>
      </c>
      <c r="B32" s="1260" t="s">
        <v>326</v>
      </c>
      <c r="C32" s="1260"/>
      <c r="D32" s="1260"/>
      <c r="E32" s="254">
        <f>'02_B_D.1.1_Rekap'!E20</f>
        <v>0</v>
      </c>
    </row>
    <row r="33" spans="1:28" s="40" customFormat="1" ht="24.95" customHeight="1" x14ac:dyDescent="0.2">
      <c r="A33" s="371" t="s">
        <v>327</v>
      </c>
      <c r="B33" s="1260" t="s">
        <v>328</v>
      </c>
      <c r="C33" s="1260"/>
      <c r="D33" s="1260"/>
      <c r="E33" s="254">
        <f>'02_B_D.1.4_Rekap'!E20</f>
        <v>0</v>
      </c>
    </row>
    <row r="34" spans="1:28" s="40" customFormat="1" ht="24.95" customHeight="1" x14ac:dyDescent="0.2">
      <c r="A34" s="371" t="s">
        <v>11774</v>
      </c>
      <c r="B34" s="1260" t="s">
        <v>5846</v>
      </c>
      <c r="C34" s="1260"/>
      <c r="D34" s="1260"/>
      <c r="E34" s="254" cm="1">
        <f t="array" ref="E34:F34">'05_Rekap_VON'!E59:F59</f>
        <v>0</v>
      </c>
      <c r="F34" s="40">
        <v>0</v>
      </c>
    </row>
    <row r="35" spans="1:28" ht="24.95" customHeight="1" x14ac:dyDescent="0.2">
      <c r="A35" s="143" t="s">
        <v>23</v>
      </c>
      <c r="B35" s="144"/>
      <c r="C35" s="145"/>
      <c r="D35" s="145"/>
      <c r="E35" s="31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16406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329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316.5" customHeight="1" x14ac:dyDescent="0.2">
      <c r="A19" s="1256" t="s">
        <v>323</v>
      </c>
      <c r="B19" s="1257"/>
      <c r="C19" s="1257"/>
      <c r="D19" s="1257"/>
      <c r="E19" s="1257"/>
      <c r="F19" s="1258"/>
    </row>
    <row r="20" spans="1:6" ht="24.95" customHeight="1" x14ac:dyDescent="0.2">
      <c r="A20" s="140" t="s">
        <v>23</v>
      </c>
      <c r="B20" s="158"/>
      <c r="C20" s="158"/>
      <c r="D20" s="158"/>
      <c r="E20" s="1320">
        <f>E55</f>
        <v>0</v>
      </c>
      <c r="F20" s="132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140" t="s">
        <v>30</v>
      </c>
      <c r="B24" s="158"/>
      <c r="C24" s="158"/>
      <c r="D24" s="158"/>
      <c r="E24" s="1320">
        <f>E20+F22+F23</f>
        <v>0</v>
      </c>
      <c r="F24" s="1321"/>
    </row>
    <row r="25" spans="1:6" ht="15.75" x14ac:dyDescent="0.25">
      <c r="A25" s="1" t="s">
        <v>40</v>
      </c>
      <c r="B25" s="2"/>
      <c r="C25" s="2"/>
      <c r="D25" s="2"/>
      <c r="E25" s="3"/>
      <c r="F25" s="4"/>
    </row>
    <row r="26" spans="1:6" ht="15.75" x14ac:dyDescent="0.25">
      <c r="A26" s="124" t="s">
        <v>1</v>
      </c>
      <c r="B26" s="125" t="s">
        <v>2</v>
      </c>
      <c r="C26" s="126"/>
      <c r="D26" s="126"/>
      <c r="E26" s="127"/>
      <c r="F26" s="146"/>
    </row>
    <row r="27" spans="1:6" ht="15.75" x14ac:dyDescent="0.25">
      <c r="A27" s="129" t="s">
        <v>3</v>
      </c>
      <c r="B27" s="130" t="s">
        <v>322</v>
      </c>
      <c r="C27" s="131"/>
      <c r="D27" s="131"/>
      <c r="E27" s="132"/>
      <c r="F27" s="147"/>
    </row>
    <row r="28" spans="1:6" ht="15.75" x14ac:dyDescent="0.25">
      <c r="A28" s="148" t="s">
        <v>38</v>
      </c>
      <c r="B28" s="149" t="s">
        <v>329</v>
      </c>
      <c r="C28" s="131"/>
      <c r="D28" s="150"/>
      <c r="E28" s="151"/>
      <c r="F28" s="147"/>
    </row>
    <row r="29" spans="1:6" ht="12.75" x14ac:dyDescent="0.2">
      <c r="A29" s="134" t="s">
        <v>7</v>
      </c>
      <c r="B29" s="135" t="s">
        <v>11784</v>
      </c>
      <c r="C29" s="136"/>
      <c r="D29" s="135"/>
      <c r="E29" s="139"/>
      <c r="F29" s="152"/>
    </row>
    <row r="30" spans="1:6" ht="12.75" x14ac:dyDescent="0.2">
      <c r="A30" s="134" t="s">
        <v>9</v>
      </c>
      <c r="B30" s="135" t="s">
        <v>10</v>
      </c>
      <c r="C30" s="136"/>
      <c r="D30" s="135"/>
      <c r="E30" s="139"/>
      <c r="F30" s="152"/>
    </row>
    <row r="31" spans="1:6" ht="15" x14ac:dyDescent="0.2">
      <c r="A31" s="142" t="s">
        <v>32</v>
      </c>
      <c r="B31" s="1322" t="s">
        <v>33</v>
      </c>
      <c r="C31" s="1323"/>
      <c r="D31" s="1324"/>
      <c r="E31" s="1325" t="s">
        <v>34</v>
      </c>
      <c r="F31" s="1325"/>
    </row>
    <row r="32" spans="1:6" s="40" customFormat="1" ht="24.95" customHeight="1" x14ac:dyDescent="0.2">
      <c r="A32" s="370" t="s">
        <v>330</v>
      </c>
      <c r="B32" s="1270" t="s">
        <v>331</v>
      </c>
      <c r="C32" s="1271"/>
      <c r="D32" s="1272"/>
      <c r="E32" s="1273">
        <f>SUM(E33:F43)</f>
        <v>0</v>
      </c>
      <c r="F32" s="1273"/>
    </row>
    <row r="33" spans="1:6" s="40" customFormat="1" ht="20.100000000000001" customHeight="1" x14ac:dyDescent="0.2">
      <c r="A33" s="373" t="s">
        <v>42</v>
      </c>
      <c r="B33" s="1265" t="s">
        <v>43</v>
      </c>
      <c r="C33" s="1266"/>
      <c r="D33" s="1267"/>
      <c r="E33" s="1268">
        <f>'02_B_D.1.1'!H8</f>
        <v>0</v>
      </c>
      <c r="F33" s="1269"/>
    </row>
    <row r="34" spans="1:6" s="40" customFormat="1" ht="20.100000000000001" customHeight="1" x14ac:dyDescent="0.2">
      <c r="A34" s="373" t="s">
        <v>332</v>
      </c>
      <c r="B34" s="1265" t="s">
        <v>333</v>
      </c>
      <c r="C34" s="1266"/>
      <c r="D34" s="1267"/>
      <c r="E34" s="1268">
        <f>'02_B_D.1.1'!H41</f>
        <v>0</v>
      </c>
      <c r="F34" s="1269"/>
    </row>
    <row r="35" spans="1:6" s="40" customFormat="1" ht="20.100000000000001" customHeight="1" x14ac:dyDescent="0.2">
      <c r="A35" s="373" t="s">
        <v>334</v>
      </c>
      <c r="B35" s="1265" t="s">
        <v>335</v>
      </c>
      <c r="C35" s="1266"/>
      <c r="D35" s="1267"/>
      <c r="E35" s="1268">
        <f>'02_B_D.1.1'!H46</f>
        <v>0</v>
      </c>
      <c r="F35" s="1269"/>
    </row>
    <row r="36" spans="1:6" s="40" customFormat="1" ht="20.100000000000001" customHeight="1" x14ac:dyDescent="0.2">
      <c r="A36" s="373" t="s">
        <v>336</v>
      </c>
      <c r="B36" s="1265" t="s">
        <v>337</v>
      </c>
      <c r="C36" s="1266"/>
      <c r="D36" s="1267"/>
      <c r="E36" s="1268">
        <f>'02_B_D.1.1'!H64</f>
        <v>0</v>
      </c>
      <c r="F36" s="1269"/>
    </row>
    <row r="37" spans="1:6" s="40" customFormat="1" ht="20.100000000000001" customHeight="1" x14ac:dyDescent="0.2">
      <c r="A37" s="373" t="s">
        <v>46</v>
      </c>
      <c r="B37" s="1265" t="s">
        <v>47</v>
      </c>
      <c r="C37" s="1266"/>
      <c r="D37" s="1267"/>
      <c r="E37" s="1268">
        <f>'02_B_D.1.1'!H71</f>
        <v>0</v>
      </c>
      <c r="F37" s="1269"/>
    </row>
    <row r="38" spans="1:6" s="40" customFormat="1" ht="20.100000000000001" customHeight="1" x14ac:dyDescent="0.2">
      <c r="A38" s="373" t="s">
        <v>50</v>
      </c>
      <c r="B38" s="1265" t="s">
        <v>51</v>
      </c>
      <c r="C38" s="1266"/>
      <c r="D38" s="1267"/>
      <c r="E38" s="1268">
        <f>'02_B_D.1.1'!H100</f>
        <v>0</v>
      </c>
      <c r="F38" s="1269"/>
    </row>
    <row r="39" spans="1:6" s="40" customFormat="1" ht="20.100000000000001" customHeight="1" x14ac:dyDescent="0.2">
      <c r="A39" s="373" t="s">
        <v>338</v>
      </c>
      <c r="B39" s="1265" t="s">
        <v>339</v>
      </c>
      <c r="C39" s="1266"/>
      <c r="D39" s="1267"/>
      <c r="E39" s="1268">
        <f>'02_B_D.1.1'!H116</f>
        <v>0</v>
      </c>
      <c r="F39" s="1269"/>
    </row>
    <row r="40" spans="1:6" s="40" customFormat="1" ht="20.100000000000001" customHeight="1" x14ac:dyDescent="0.2">
      <c r="A40" s="373" t="s">
        <v>52</v>
      </c>
      <c r="B40" s="1265" t="s">
        <v>53</v>
      </c>
      <c r="C40" s="1266"/>
      <c r="D40" s="1267"/>
      <c r="E40" s="1268">
        <f>'02_B_D.1.1'!H128</f>
        <v>0</v>
      </c>
      <c r="F40" s="1269"/>
    </row>
    <row r="41" spans="1:6" s="40" customFormat="1" ht="20.100000000000001" customHeight="1" x14ac:dyDescent="0.2">
      <c r="A41" s="373" t="s">
        <v>54</v>
      </c>
      <c r="B41" s="1265" t="s">
        <v>55</v>
      </c>
      <c r="C41" s="1266"/>
      <c r="D41" s="1267"/>
      <c r="E41" s="1268">
        <f>'02_B_D.1.1'!H136</f>
        <v>0</v>
      </c>
      <c r="F41" s="1269"/>
    </row>
    <row r="42" spans="1:6" s="40" customFormat="1" ht="20.100000000000001" customHeight="1" x14ac:dyDescent="0.2">
      <c r="A42" s="373" t="s">
        <v>56</v>
      </c>
      <c r="B42" s="1265" t="s">
        <v>57</v>
      </c>
      <c r="C42" s="1266"/>
      <c r="D42" s="1267"/>
      <c r="E42" s="1268">
        <f>'02_B_D.1.1'!H144</f>
        <v>0</v>
      </c>
      <c r="F42" s="1269"/>
    </row>
    <row r="43" spans="1:6" s="40" customFormat="1" ht="20.100000000000001" customHeight="1" x14ac:dyDescent="0.2">
      <c r="A43" s="373" t="s">
        <v>58</v>
      </c>
      <c r="B43" s="1265" t="s">
        <v>59</v>
      </c>
      <c r="C43" s="1266"/>
      <c r="D43" s="1267"/>
      <c r="E43" s="1268">
        <f>'02_B_D.1.1'!H199</f>
        <v>0</v>
      </c>
      <c r="F43" s="1269"/>
    </row>
    <row r="44" spans="1:6" s="40" customFormat="1" ht="24.95" customHeight="1" x14ac:dyDescent="0.2">
      <c r="A44" s="370" t="s">
        <v>340</v>
      </c>
      <c r="B44" s="1270" t="s">
        <v>341</v>
      </c>
      <c r="C44" s="1271"/>
      <c r="D44" s="1272"/>
      <c r="E44" s="1279">
        <f>SUM(E45:F52)</f>
        <v>0</v>
      </c>
      <c r="F44" s="1280"/>
    </row>
    <row r="45" spans="1:6" s="40" customFormat="1" ht="20.100000000000001" customHeight="1" x14ac:dyDescent="0.2">
      <c r="A45" s="373" t="s">
        <v>342</v>
      </c>
      <c r="B45" s="1265" t="s">
        <v>343</v>
      </c>
      <c r="C45" s="1266"/>
      <c r="D45" s="1267"/>
      <c r="E45" s="1268">
        <f>'02_B_D.1.1'!H202</f>
        <v>0</v>
      </c>
      <c r="F45" s="1269"/>
    </row>
    <row r="46" spans="1:6" s="40" customFormat="1" ht="20.100000000000001" customHeight="1" x14ac:dyDescent="0.2">
      <c r="A46" s="373" t="s">
        <v>344</v>
      </c>
      <c r="B46" s="1265" t="s">
        <v>345</v>
      </c>
      <c r="C46" s="1266"/>
      <c r="D46" s="1267"/>
      <c r="E46" s="1268">
        <f>'02_B_D.1.1'!H218</f>
        <v>0</v>
      </c>
      <c r="F46" s="1269"/>
    </row>
    <row r="47" spans="1:6" s="40" customFormat="1" ht="20.100000000000001" customHeight="1" x14ac:dyDescent="0.2">
      <c r="A47" s="373" t="s">
        <v>346</v>
      </c>
      <c r="B47" s="1265" t="s">
        <v>347</v>
      </c>
      <c r="C47" s="1266"/>
      <c r="D47" s="1267"/>
      <c r="E47" s="1268">
        <f>'02_B_D.1.1'!H231</f>
        <v>0</v>
      </c>
      <c r="F47" s="1269"/>
    </row>
    <row r="48" spans="1:6" s="40" customFormat="1" ht="20.100000000000001" customHeight="1" x14ac:dyDescent="0.2">
      <c r="A48" s="373" t="s">
        <v>348</v>
      </c>
      <c r="B48" s="1265" t="s">
        <v>349</v>
      </c>
      <c r="C48" s="1266"/>
      <c r="D48" s="1267"/>
      <c r="E48" s="1268">
        <f>'02_B_D.1.1'!H280</f>
        <v>0</v>
      </c>
      <c r="F48" s="1269"/>
    </row>
    <row r="49" spans="1:29" s="40" customFormat="1" ht="20.100000000000001" customHeight="1" x14ac:dyDescent="0.2">
      <c r="A49" s="373" t="s">
        <v>64</v>
      </c>
      <c r="B49" s="1265" t="s">
        <v>65</v>
      </c>
      <c r="C49" s="1266"/>
      <c r="D49" s="1267"/>
      <c r="E49" s="1268">
        <f>'02_B_D.1.1'!H305</f>
        <v>0</v>
      </c>
      <c r="F49" s="1269"/>
    </row>
    <row r="50" spans="1:29" s="40" customFormat="1" ht="20.100000000000001" customHeight="1" x14ac:dyDescent="0.2">
      <c r="A50" s="373" t="s">
        <v>66</v>
      </c>
      <c r="B50" s="1265" t="s">
        <v>67</v>
      </c>
      <c r="C50" s="1266"/>
      <c r="D50" s="1267"/>
      <c r="E50" s="1268">
        <f>'02_B_D.1.1'!H316</f>
        <v>0</v>
      </c>
      <c r="F50" s="1269"/>
    </row>
    <row r="51" spans="1:29" s="40" customFormat="1" ht="20.100000000000001" customHeight="1" x14ac:dyDescent="0.2">
      <c r="A51" s="373" t="s">
        <v>350</v>
      </c>
      <c r="B51" s="1265" t="s">
        <v>351</v>
      </c>
      <c r="C51" s="1266"/>
      <c r="D51" s="1267"/>
      <c r="E51" s="1268">
        <f>'02_B_D.1.1'!H362</f>
        <v>0</v>
      </c>
      <c r="F51" s="1269"/>
    </row>
    <row r="52" spans="1:29" s="40" customFormat="1" ht="20.100000000000001" customHeight="1" x14ac:dyDescent="0.2">
      <c r="A52" s="373" t="s">
        <v>68</v>
      </c>
      <c r="B52" s="1265" t="s">
        <v>69</v>
      </c>
      <c r="C52" s="1266"/>
      <c r="D52" s="1267"/>
      <c r="E52" s="1268">
        <f>'02_B_D.1.1'!H384</f>
        <v>0</v>
      </c>
      <c r="F52" s="1269"/>
    </row>
    <row r="53" spans="1:29" s="40" customFormat="1" ht="24.95" customHeight="1" x14ac:dyDescent="0.2">
      <c r="A53" s="370" t="s">
        <v>352</v>
      </c>
      <c r="B53" s="1270" t="s">
        <v>353</v>
      </c>
      <c r="C53" s="1271"/>
      <c r="D53" s="1272"/>
      <c r="E53" s="1279">
        <f>SUM(E54)</f>
        <v>0</v>
      </c>
      <c r="F53" s="1280"/>
    </row>
    <row r="54" spans="1:29" s="40" customFormat="1" ht="20.100000000000001" customHeight="1" x14ac:dyDescent="0.2">
      <c r="A54" s="373" t="s">
        <v>70</v>
      </c>
      <c r="B54" s="1265" t="s">
        <v>71</v>
      </c>
      <c r="C54" s="1266"/>
      <c r="D54" s="1267"/>
      <c r="E54" s="1268">
        <f>'02_B_D.1.1'!H401</f>
        <v>0</v>
      </c>
      <c r="F54" s="1269"/>
    </row>
    <row r="55" spans="1:29" s="56" customFormat="1" ht="24.95" customHeight="1" x14ac:dyDescent="0.2">
      <c r="A55" s="143" t="s">
        <v>79</v>
      </c>
      <c r="B55" s="144"/>
      <c r="C55" s="145"/>
      <c r="D55" s="145"/>
      <c r="E55" s="1333">
        <f>E32+E44+E53</f>
        <v>0</v>
      </c>
      <c r="F55" s="1334"/>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7bCS5SOcUI6C42OLhIuDUNsk8e6eJlODizJedqbDEbvxgV5DBRFMXG+HLy6p8FAVLSESy9+LQZnjCdD66+1hcA==" saltValue="AKpHhynmCJEFtGD/a9PP+Q=="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8"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8"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c r="AB1" s="44"/>
    </row>
    <row r="2" spans="1:28" ht="15.75" x14ac:dyDescent="0.25">
      <c r="A2" s="803" t="s">
        <v>1</v>
      </c>
      <c r="B2" s="125"/>
      <c r="C2" s="804"/>
      <c r="D2" s="805" t="s">
        <v>2</v>
      </c>
      <c r="E2" s="806"/>
      <c r="F2" s="127"/>
      <c r="G2" s="807"/>
      <c r="H2" s="808"/>
      <c r="I2" s="809"/>
      <c r="J2" s="46"/>
      <c r="K2" s="46"/>
      <c r="L2" s="46"/>
      <c r="M2" s="46"/>
      <c r="N2" s="46"/>
      <c r="O2" s="46"/>
      <c r="P2" s="46"/>
      <c r="Q2" s="46"/>
      <c r="R2" s="46"/>
      <c r="S2" s="46"/>
      <c r="T2" s="46"/>
      <c r="U2" s="46"/>
      <c r="V2" s="46"/>
      <c r="W2" s="46"/>
      <c r="X2" s="46"/>
      <c r="Y2" s="46"/>
      <c r="Z2" s="46"/>
      <c r="AA2" s="46"/>
      <c r="AB2" s="46"/>
    </row>
    <row r="3" spans="1:28" ht="15.75" x14ac:dyDescent="0.25">
      <c r="A3" s="129" t="s">
        <v>3</v>
      </c>
      <c r="B3" s="130"/>
      <c r="C3" s="149"/>
      <c r="D3" s="149" t="s">
        <v>322</v>
      </c>
      <c r="E3" s="810"/>
      <c r="F3" s="132"/>
      <c r="G3" s="811"/>
      <c r="H3" s="812"/>
      <c r="I3" s="813"/>
      <c r="J3" s="46"/>
      <c r="K3" s="46"/>
      <c r="L3" s="46"/>
      <c r="M3" s="46"/>
      <c r="N3" s="46"/>
      <c r="O3" s="46"/>
      <c r="P3" s="46"/>
      <c r="Q3" s="46"/>
      <c r="R3" s="46"/>
      <c r="S3" s="46"/>
      <c r="T3" s="46"/>
      <c r="U3" s="46"/>
      <c r="V3" s="46"/>
      <c r="W3" s="46"/>
      <c r="X3" s="46"/>
      <c r="Y3" s="46"/>
      <c r="Z3" s="46"/>
      <c r="AA3" s="46"/>
      <c r="AB3" s="46"/>
    </row>
    <row r="4" spans="1:28" ht="15.75" x14ac:dyDescent="0.2">
      <c r="A4" s="148" t="s">
        <v>38</v>
      </c>
      <c r="B4" s="149"/>
      <c r="C4" s="149"/>
      <c r="D4" s="149" t="s">
        <v>6</v>
      </c>
      <c r="E4" s="814"/>
      <c r="F4" s="132"/>
      <c r="G4" s="811"/>
      <c r="H4" s="812"/>
      <c r="I4" s="813"/>
    </row>
    <row r="5" spans="1:28" x14ac:dyDescent="0.2">
      <c r="A5" s="134" t="s">
        <v>7</v>
      </c>
      <c r="B5" s="135"/>
      <c r="C5" s="135"/>
      <c r="D5" s="135" t="s">
        <v>11784</v>
      </c>
      <c r="E5" s="815"/>
      <c r="F5" s="139"/>
      <c r="G5" s="139"/>
      <c r="H5" s="139"/>
      <c r="I5" s="152"/>
    </row>
    <row r="6" spans="1:28" x14ac:dyDescent="0.2">
      <c r="A6" s="153" t="s">
        <v>9</v>
      </c>
      <c r="B6" s="154"/>
      <c r="C6" s="154"/>
      <c r="D6" s="154" t="s">
        <v>10</v>
      </c>
      <c r="E6" s="816"/>
      <c r="F6" s="156"/>
      <c r="G6" s="156"/>
      <c r="H6" s="156"/>
      <c r="I6" s="157"/>
    </row>
    <row r="7" spans="1:28" s="46" customFormat="1" ht="30" x14ac:dyDescent="0.25">
      <c r="A7" s="379" t="s">
        <v>82</v>
      </c>
      <c r="B7" s="379" t="s">
        <v>83</v>
      </c>
      <c r="C7" s="379" t="s">
        <v>32</v>
      </c>
      <c r="D7" s="66" t="s">
        <v>33</v>
      </c>
      <c r="E7" s="379" t="s">
        <v>84</v>
      </c>
      <c r="F7" s="379" t="s">
        <v>85</v>
      </c>
      <c r="G7" s="379" t="s">
        <v>86</v>
      </c>
      <c r="H7" s="379" t="s">
        <v>354</v>
      </c>
      <c r="I7" s="379" t="s">
        <v>88</v>
      </c>
    </row>
    <row r="8" spans="1:28" s="46" customFormat="1" ht="24.95" customHeight="1" x14ac:dyDescent="0.25">
      <c r="A8" s="824"/>
      <c r="B8" s="825" t="s">
        <v>89</v>
      </c>
      <c r="C8" s="826" t="s">
        <v>42</v>
      </c>
      <c r="D8" s="826" t="s">
        <v>43</v>
      </c>
      <c r="E8" s="827"/>
      <c r="F8" s="828"/>
      <c r="G8" s="828"/>
      <c r="H8" s="829">
        <f>SUM(H9:H40)</f>
        <v>0</v>
      </c>
      <c r="I8" s="830"/>
    </row>
    <row r="9" spans="1:28" s="46" customFormat="1" ht="24.95" customHeight="1" x14ac:dyDescent="0.25">
      <c r="A9" s="278">
        <v>1</v>
      </c>
      <c r="B9" s="278"/>
      <c r="C9" s="382" t="s">
        <v>355</v>
      </c>
      <c r="D9" s="280" t="s">
        <v>356</v>
      </c>
      <c r="E9" s="281" t="s">
        <v>142</v>
      </c>
      <c r="F9" s="282">
        <v>0.9</v>
      </c>
      <c r="G9" s="67"/>
      <c r="H9" s="254">
        <f>ROUND(F9*G9,2)</f>
        <v>0</v>
      </c>
      <c r="I9" s="280" t="s">
        <v>357</v>
      </c>
    </row>
    <row r="10" spans="1:28" ht="11.25" x14ac:dyDescent="0.2">
      <c r="A10" s="566"/>
      <c r="B10" s="851"/>
      <c r="C10" s="56"/>
      <c r="D10" s="758" t="s">
        <v>358</v>
      </c>
      <c r="E10" s="56"/>
      <c r="F10" s="56"/>
      <c r="G10" s="56"/>
      <c r="H10" s="56"/>
      <c r="I10" s="568"/>
    </row>
    <row r="11" spans="1:28" ht="11.25" x14ac:dyDescent="0.2">
      <c r="A11" s="566"/>
      <c r="B11" s="851"/>
      <c r="C11" s="56"/>
      <c r="D11" s="758" t="s">
        <v>359</v>
      </c>
      <c r="E11" s="56"/>
      <c r="F11" s="56"/>
      <c r="G11" s="56"/>
      <c r="H11" s="56"/>
      <c r="I11" s="568"/>
    </row>
    <row r="12" spans="1:28" ht="11.25" x14ac:dyDescent="0.2">
      <c r="A12" s="566"/>
      <c r="B12" s="851"/>
      <c r="C12" s="56"/>
      <c r="D12" s="758" t="s">
        <v>360</v>
      </c>
      <c r="E12" s="56"/>
      <c r="F12" s="56">
        <v>0.9</v>
      </c>
      <c r="G12" s="56"/>
      <c r="H12" s="56"/>
      <c r="I12" s="568"/>
    </row>
    <row r="13" spans="1:28" s="46" customFormat="1" ht="24.95" customHeight="1" x14ac:dyDescent="0.25">
      <c r="A13" s="278">
        <v>2</v>
      </c>
      <c r="B13" s="278"/>
      <c r="C13" s="382" t="s">
        <v>361</v>
      </c>
      <c r="D13" s="280" t="s">
        <v>362</v>
      </c>
      <c r="E13" s="281" t="s">
        <v>92</v>
      </c>
      <c r="F13" s="282">
        <v>3</v>
      </c>
      <c r="G13" s="67"/>
      <c r="H13" s="254">
        <f>ROUND(F13*G13,2)</f>
        <v>0</v>
      </c>
      <c r="I13" s="280" t="s">
        <v>357</v>
      </c>
    </row>
    <row r="14" spans="1:28" ht="11.25" x14ac:dyDescent="0.2">
      <c r="A14" s="566"/>
      <c r="B14" s="851" t="s">
        <v>18</v>
      </c>
      <c r="C14" s="56"/>
      <c r="D14" s="758" t="s">
        <v>359</v>
      </c>
      <c r="E14" s="56">
        <v>17807514</v>
      </c>
      <c r="F14" s="56"/>
      <c r="G14" s="56"/>
      <c r="H14" s="56"/>
      <c r="I14" s="568"/>
    </row>
    <row r="15" spans="1:28" ht="11.25" x14ac:dyDescent="0.2">
      <c r="A15" s="566"/>
      <c r="B15" s="851"/>
      <c r="C15" s="56"/>
      <c r="D15" s="758" t="s">
        <v>363</v>
      </c>
      <c r="E15" s="56" t="s">
        <v>20</v>
      </c>
      <c r="F15" s="56">
        <v>1</v>
      </c>
      <c r="G15" s="56"/>
      <c r="H15" s="56"/>
      <c r="I15" s="568"/>
    </row>
    <row r="16" spans="1:28" ht="11.25" x14ac:dyDescent="0.2">
      <c r="A16" s="566"/>
      <c r="B16" s="851"/>
      <c r="C16" s="56"/>
      <c r="D16" s="758" t="s">
        <v>364</v>
      </c>
      <c r="E16" s="56"/>
      <c r="F16" s="56">
        <v>1</v>
      </c>
      <c r="G16" s="56"/>
      <c r="H16" s="56"/>
      <c r="I16" s="568"/>
    </row>
    <row r="17" spans="1:9" ht="11.25" x14ac:dyDescent="0.2">
      <c r="A17" s="566"/>
      <c r="B17" s="851"/>
      <c r="C17" s="56"/>
      <c r="D17" s="758" t="s">
        <v>365</v>
      </c>
      <c r="E17" s="56"/>
      <c r="F17" s="56">
        <v>1</v>
      </c>
      <c r="G17" s="56"/>
      <c r="H17" s="56"/>
      <c r="I17" s="568"/>
    </row>
    <row r="18" spans="1:9" s="46" customFormat="1" ht="24.95" customHeight="1" x14ac:dyDescent="0.25">
      <c r="A18" s="278">
        <v>3</v>
      </c>
      <c r="B18" s="278"/>
      <c r="C18" s="382" t="s">
        <v>366</v>
      </c>
      <c r="D18" s="280" t="s">
        <v>367</v>
      </c>
      <c r="E18" s="281" t="s">
        <v>142</v>
      </c>
      <c r="F18" s="282">
        <v>2.6509999999999998</v>
      </c>
      <c r="G18" s="67"/>
      <c r="H18" s="254">
        <f>ROUND(F18*G18,2)</f>
        <v>0</v>
      </c>
      <c r="I18" s="280" t="s">
        <v>357</v>
      </c>
    </row>
    <row r="19" spans="1:9" ht="11.25" x14ac:dyDescent="0.2">
      <c r="A19" s="566"/>
      <c r="B19" s="851"/>
      <c r="C19" s="56"/>
      <c r="D19" s="758" t="s">
        <v>368</v>
      </c>
      <c r="E19" s="56"/>
      <c r="F19" s="56"/>
      <c r="G19" s="56"/>
      <c r="H19" s="56"/>
      <c r="I19" s="568"/>
    </row>
    <row r="20" spans="1:9" ht="11.25" x14ac:dyDescent="0.2">
      <c r="A20" s="566"/>
      <c r="B20" s="851"/>
      <c r="C20" s="56"/>
      <c r="D20" s="758" t="s">
        <v>359</v>
      </c>
      <c r="E20" s="56"/>
      <c r="F20" s="56"/>
      <c r="G20" s="56"/>
      <c r="H20" s="56"/>
      <c r="I20" s="568"/>
    </row>
    <row r="21" spans="1:9" ht="11.25" x14ac:dyDescent="0.2">
      <c r="A21" s="566"/>
      <c r="B21" s="851"/>
      <c r="C21" s="56"/>
      <c r="D21" s="758" t="s">
        <v>369</v>
      </c>
      <c r="E21" s="56"/>
      <c r="F21" s="56">
        <v>4.4240000000000004</v>
      </c>
      <c r="G21" s="56"/>
      <c r="H21" s="56"/>
      <c r="I21" s="568"/>
    </row>
    <row r="22" spans="1:9" ht="11.25" x14ac:dyDescent="0.2">
      <c r="A22" s="566"/>
      <c r="B22" s="851"/>
      <c r="C22" s="56"/>
      <c r="D22" s="758" t="s">
        <v>370</v>
      </c>
      <c r="E22" s="56"/>
      <c r="F22" s="56">
        <v>-1.7729999999999999</v>
      </c>
      <c r="G22" s="56"/>
      <c r="H22" s="56"/>
      <c r="I22" s="568"/>
    </row>
    <row r="23" spans="1:9" s="46" customFormat="1" ht="24.95" customHeight="1" x14ac:dyDescent="0.25">
      <c r="A23" s="278">
        <v>4</v>
      </c>
      <c r="B23" s="278"/>
      <c r="C23" s="382" t="s">
        <v>371</v>
      </c>
      <c r="D23" s="280" t="s">
        <v>372</v>
      </c>
      <c r="E23" s="281" t="s">
        <v>142</v>
      </c>
      <c r="F23" s="282">
        <v>0.2727</v>
      </c>
      <c r="G23" s="67"/>
      <c r="H23" s="254">
        <f>ROUND(F23*G23,2)</f>
        <v>0</v>
      </c>
      <c r="I23" s="280" t="s">
        <v>357</v>
      </c>
    </row>
    <row r="24" spans="1:9" ht="11.25" x14ac:dyDescent="0.2">
      <c r="A24" s="566"/>
      <c r="B24" s="851"/>
      <c r="C24" s="56"/>
      <c r="D24" s="758" t="s">
        <v>368</v>
      </c>
      <c r="E24" s="56"/>
      <c r="F24" s="56"/>
      <c r="G24" s="56"/>
      <c r="H24" s="56"/>
      <c r="I24" s="568"/>
    </row>
    <row r="25" spans="1:9" ht="11.25" x14ac:dyDescent="0.2">
      <c r="A25" s="566"/>
      <c r="B25" s="851"/>
      <c r="C25" s="56"/>
      <c r="D25" s="758" t="s">
        <v>359</v>
      </c>
      <c r="E25" s="56"/>
      <c r="F25" s="56"/>
      <c r="G25" s="56"/>
      <c r="H25" s="56"/>
      <c r="I25" s="568"/>
    </row>
    <row r="26" spans="1:9" ht="11.25" x14ac:dyDescent="0.2">
      <c r="A26" s="566"/>
      <c r="B26" s="851"/>
      <c r="C26" s="56"/>
      <c r="D26" s="758" t="s">
        <v>373</v>
      </c>
      <c r="E26" s="56"/>
      <c r="F26" s="56">
        <v>0.2727</v>
      </c>
      <c r="G26" s="56"/>
      <c r="H26" s="56"/>
      <c r="I26" s="568"/>
    </row>
    <row r="27" spans="1:9" s="46" customFormat="1" ht="24.95" customHeight="1" x14ac:dyDescent="0.25">
      <c r="A27" s="278">
        <v>5</v>
      </c>
      <c r="B27" s="278"/>
      <c r="C27" s="382" t="s">
        <v>374</v>
      </c>
      <c r="D27" s="280" t="s">
        <v>375</v>
      </c>
      <c r="E27" s="281" t="s">
        <v>106</v>
      </c>
      <c r="F27" s="282">
        <v>11.5115</v>
      </c>
      <c r="G27" s="67"/>
      <c r="H27" s="254">
        <f>ROUND(F27*G27,2)</f>
        <v>0</v>
      </c>
      <c r="I27" s="280" t="s">
        <v>357</v>
      </c>
    </row>
    <row r="28" spans="1:9" ht="11.25" x14ac:dyDescent="0.2">
      <c r="A28" s="566"/>
      <c r="B28" s="851"/>
      <c r="C28" s="56"/>
      <c r="D28" s="758" t="s">
        <v>359</v>
      </c>
      <c r="E28" s="56"/>
      <c r="F28" s="56"/>
      <c r="G28" s="56"/>
      <c r="H28" s="56"/>
      <c r="I28" s="568"/>
    </row>
    <row r="29" spans="1:9" ht="11.25" x14ac:dyDescent="0.2">
      <c r="A29" s="566"/>
      <c r="B29" s="851"/>
      <c r="C29" s="56"/>
      <c r="D29" s="758" t="s">
        <v>376</v>
      </c>
      <c r="E29" s="56"/>
      <c r="F29" s="56">
        <v>15.057499999999999</v>
      </c>
      <c r="G29" s="56"/>
      <c r="H29" s="56"/>
      <c r="I29" s="568"/>
    </row>
    <row r="30" spans="1:9" ht="11.25" x14ac:dyDescent="0.2">
      <c r="A30" s="566"/>
      <c r="B30" s="851"/>
      <c r="C30" s="56"/>
      <c r="D30" s="758" t="s">
        <v>377</v>
      </c>
      <c r="E30" s="56"/>
      <c r="F30" s="56">
        <v>-3.5459999999999998</v>
      </c>
      <c r="G30" s="56"/>
      <c r="H30" s="56"/>
      <c r="I30" s="568"/>
    </row>
    <row r="31" spans="1:9" s="46" customFormat="1" ht="24.95" customHeight="1" x14ac:dyDescent="0.25">
      <c r="A31" s="278">
        <v>6</v>
      </c>
      <c r="B31" s="278"/>
      <c r="C31" s="382" t="s">
        <v>378</v>
      </c>
      <c r="D31" s="280" t="s">
        <v>379</v>
      </c>
      <c r="E31" s="281" t="s">
        <v>106</v>
      </c>
      <c r="F31" s="282">
        <v>25.208850000000002</v>
      </c>
      <c r="G31" s="67"/>
      <c r="H31" s="254">
        <f>ROUND(F31*G31,2)</f>
        <v>0</v>
      </c>
      <c r="I31" s="280" t="s">
        <v>357</v>
      </c>
    </row>
    <row r="32" spans="1:9" ht="11.25" x14ac:dyDescent="0.2">
      <c r="A32" s="566"/>
      <c r="B32" s="851"/>
      <c r="C32" s="56"/>
      <c r="D32" s="758" t="s">
        <v>380</v>
      </c>
      <c r="E32" s="56"/>
      <c r="F32" s="56"/>
      <c r="G32" s="56"/>
      <c r="H32" s="56"/>
      <c r="I32" s="568"/>
    </row>
    <row r="33" spans="1:9" ht="11.25" x14ac:dyDescent="0.2">
      <c r="A33" s="566"/>
      <c r="B33" s="851"/>
      <c r="C33" s="56"/>
      <c r="D33" s="758" t="s">
        <v>359</v>
      </c>
      <c r="E33" s="56"/>
      <c r="F33" s="56"/>
      <c r="G33" s="56"/>
      <c r="H33" s="56"/>
      <c r="I33" s="568"/>
    </row>
    <row r="34" spans="1:9" ht="11.25" x14ac:dyDescent="0.2">
      <c r="A34" s="566"/>
      <c r="B34" s="851"/>
      <c r="C34" s="56"/>
      <c r="D34" s="758" t="s">
        <v>381</v>
      </c>
      <c r="E34" s="56"/>
      <c r="F34" s="56">
        <v>7.7506500000000003</v>
      </c>
      <c r="G34" s="56"/>
      <c r="H34" s="56"/>
      <c r="I34" s="568"/>
    </row>
    <row r="35" spans="1:9" ht="11.25" x14ac:dyDescent="0.2">
      <c r="A35" s="566"/>
      <c r="B35" s="851"/>
      <c r="C35" s="56"/>
      <c r="D35" s="758" t="s">
        <v>382</v>
      </c>
      <c r="E35" s="56"/>
      <c r="F35" s="56">
        <v>17.458200000000001</v>
      </c>
      <c r="G35" s="56"/>
      <c r="H35" s="56"/>
      <c r="I35" s="568"/>
    </row>
    <row r="36" spans="1:9" s="46" customFormat="1" ht="24.95" customHeight="1" x14ac:dyDescent="0.25">
      <c r="A36" s="278">
        <v>7</v>
      </c>
      <c r="B36" s="278"/>
      <c r="C36" s="382" t="s">
        <v>383</v>
      </c>
      <c r="D36" s="280" t="s">
        <v>384</v>
      </c>
      <c r="E36" s="281" t="s">
        <v>106</v>
      </c>
      <c r="F36" s="282">
        <v>2.2799999999999998</v>
      </c>
      <c r="G36" s="67"/>
      <c r="H36" s="254">
        <f>ROUND(F36*G36,2)</f>
        <v>0</v>
      </c>
      <c r="I36" s="280" t="s">
        <v>357</v>
      </c>
    </row>
    <row r="37" spans="1:9" ht="11.25" x14ac:dyDescent="0.2">
      <c r="A37" s="566"/>
      <c r="B37" s="851"/>
      <c r="C37" s="56"/>
      <c r="D37" s="758" t="s">
        <v>385</v>
      </c>
      <c r="E37" s="56"/>
      <c r="F37" s="56"/>
      <c r="G37" s="56"/>
      <c r="H37" s="56"/>
      <c r="I37" s="568"/>
    </row>
    <row r="38" spans="1:9" ht="11.25" x14ac:dyDescent="0.2">
      <c r="A38" s="566"/>
      <c r="B38" s="851"/>
      <c r="C38" s="56"/>
      <c r="D38" s="758" t="s">
        <v>359</v>
      </c>
      <c r="E38" s="56"/>
      <c r="F38" s="56"/>
      <c r="G38" s="56"/>
      <c r="H38" s="56"/>
      <c r="I38" s="568"/>
    </row>
    <row r="39" spans="1:9" ht="11.25" x14ac:dyDescent="0.2">
      <c r="A39" s="566"/>
      <c r="B39" s="851"/>
      <c r="C39" s="56"/>
      <c r="D39" s="758" t="s">
        <v>386</v>
      </c>
      <c r="E39" s="56"/>
      <c r="F39" s="56">
        <v>1.2</v>
      </c>
      <c r="G39" s="56"/>
      <c r="H39" s="56"/>
      <c r="I39" s="568"/>
    </row>
    <row r="40" spans="1:9" ht="11.25" x14ac:dyDescent="0.2">
      <c r="A40" s="566"/>
      <c r="B40" s="851"/>
      <c r="C40" s="56"/>
      <c r="D40" s="758" t="s">
        <v>387</v>
      </c>
      <c r="E40" s="56"/>
      <c r="F40" s="56">
        <v>1.08</v>
      </c>
      <c r="G40" s="56"/>
      <c r="H40" s="56"/>
      <c r="I40" s="568"/>
    </row>
    <row r="41" spans="1:9" s="46" customFormat="1" ht="24.95" customHeight="1" x14ac:dyDescent="0.25">
      <c r="A41" s="824"/>
      <c r="B41" s="825" t="s">
        <v>89</v>
      </c>
      <c r="C41" s="826" t="s">
        <v>332</v>
      </c>
      <c r="D41" s="826" t="s">
        <v>333</v>
      </c>
      <c r="E41" s="827"/>
      <c r="F41" s="828"/>
      <c r="G41" s="828"/>
      <c r="H41" s="829">
        <f>SUM(H42:H45)</f>
        <v>0</v>
      </c>
      <c r="I41" s="830"/>
    </row>
    <row r="42" spans="1:9" s="46" customFormat="1" ht="24.95" customHeight="1" x14ac:dyDescent="0.25">
      <c r="A42" s="278">
        <v>8</v>
      </c>
      <c r="B42" s="278"/>
      <c r="C42" s="382" t="s">
        <v>388</v>
      </c>
      <c r="D42" s="280" t="s">
        <v>389</v>
      </c>
      <c r="E42" s="281" t="s">
        <v>92</v>
      </c>
      <c r="F42" s="282">
        <v>1</v>
      </c>
      <c r="G42" s="67"/>
      <c r="H42" s="254">
        <f>ROUND(F42*G42,2)</f>
        <v>0</v>
      </c>
      <c r="I42" s="280" t="s">
        <v>357</v>
      </c>
    </row>
    <row r="43" spans="1:9" ht="11.25" x14ac:dyDescent="0.2">
      <c r="A43" s="566"/>
      <c r="B43" s="851"/>
      <c r="C43" s="56"/>
      <c r="D43" s="758" t="s">
        <v>121</v>
      </c>
      <c r="E43" s="56"/>
      <c r="F43" s="56"/>
      <c r="G43" s="56"/>
      <c r="H43" s="56"/>
      <c r="I43" s="568"/>
    </row>
    <row r="44" spans="1:9" ht="11.25" x14ac:dyDescent="0.2">
      <c r="A44" s="566"/>
      <c r="B44" s="851"/>
      <c r="C44" s="56"/>
      <c r="D44" s="758" t="s">
        <v>359</v>
      </c>
      <c r="E44" s="56"/>
      <c r="F44" s="56"/>
      <c r="G44" s="56"/>
      <c r="H44" s="56"/>
      <c r="I44" s="568"/>
    </row>
    <row r="45" spans="1:9" ht="11.25" x14ac:dyDescent="0.2">
      <c r="A45" s="566"/>
      <c r="B45" s="851"/>
      <c r="C45" s="56"/>
      <c r="D45" s="758" t="s">
        <v>365</v>
      </c>
      <c r="E45" s="56"/>
      <c r="F45" s="56">
        <v>1</v>
      </c>
      <c r="G45" s="56"/>
      <c r="H45" s="56"/>
      <c r="I45" s="568"/>
    </row>
    <row r="46" spans="1:9" s="46" customFormat="1" ht="24.95" customHeight="1" x14ac:dyDescent="0.25">
      <c r="A46" s="824"/>
      <c r="B46" s="825" t="s">
        <v>89</v>
      </c>
      <c r="C46" s="826" t="s">
        <v>334</v>
      </c>
      <c r="D46" s="826" t="s">
        <v>335</v>
      </c>
      <c r="E46" s="827"/>
      <c r="F46" s="828"/>
      <c r="G46" s="828"/>
      <c r="H46" s="829">
        <f>SUM(H47:H63)</f>
        <v>0</v>
      </c>
      <c r="I46" s="830"/>
    </row>
    <row r="47" spans="1:9" s="46" customFormat="1" ht="60" x14ac:dyDescent="0.25">
      <c r="A47" s="278">
        <v>9</v>
      </c>
      <c r="B47" s="278"/>
      <c r="C47" s="382" t="s">
        <v>390</v>
      </c>
      <c r="D47" s="280" t="s">
        <v>391</v>
      </c>
      <c r="E47" s="281" t="s">
        <v>106</v>
      </c>
      <c r="F47" s="282">
        <v>73.930000000000007</v>
      </c>
      <c r="G47" s="67"/>
      <c r="H47" s="254">
        <f>ROUND(F47*G47,2)</f>
        <v>0</v>
      </c>
      <c r="I47" s="280" t="s">
        <v>357</v>
      </c>
    </row>
    <row r="48" spans="1:9" ht="11.25" x14ac:dyDescent="0.2">
      <c r="A48" s="566"/>
      <c r="B48" s="851"/>
      <c r="C48" s="56"/>
      <c r="D48" s="758" t="s">
        <v>392</v>
      </c>
      <c r="E48" s="56"/>
      <c r="F48" s="56"/>
      <c r="G48" s="56"/>
      <c r="H48" s="56"/>
      <c r="I48" s="568"/>
    </row>
    <row r="49" spans="1:9" ht="11.25" x14ac:dyDescent="0.2">
      <c r="A49" s="566"/>
      <c r="B49" s="851"/>
      <c r="C49" s="56"/>
      <c r="D49" s="758" t="s">
        <v>359</v>
      </c>
      <c r="E49" s="56"/>
      <c r="F49" s="56"/>
      <c r="G49" s="56"/>
      <c r="H49" s="56"/>
      <c r="I49" s="568"/>
    </row>
    <row r="50" spans="1:9" ht="11.25" x14ac:dyDescent="0.2">
      <c r="A50" s="566"/>
      <c r="B50" s="851"/>
      <c r="C50" s="56"/>
      <c r="D50" s="758" t="s">
        <v>393</v>
      </c>
      <c r="E50" s="56"/>
      <c r="F50" s="56">
        <v>23.54</v>
      </c>
      <c r="G50" s="56"/>
      <c r="H50" s="56"/>
      <c r="I50" s="568"/>
    </row>
    <row r="51" spans="1:9" ht="11.25" x14ac:dyDescent="0.2">
      <c r="A51" s="566"/>
      <c r="B51" s="851"/>
      <c r="C51" s="56"/>
      <c r="D51" s="758" t="s">
        <v>394</v>
      </c>
      <c r="E51" s="56"/>
      <c r="F51" s="56">
        <v>16.07</v>
      </c>
      <c r="G51" s="56"/>
      <c r="H51" s="56"/>
      <c r="I51" s="568"/>
    </row>
    <row r="52" spans="1:9" ht="11.25" x14ac:dyDescent="0.2">
      <c r="A52" s="566"/>
      <c r="B52" s="851"/>
      <c r="C52" s="56"/>
      <c r="D52" s="758" t="s">
        <v>395</v>
      </c>
      <c r="E52" s="56"/>
      <c r="F52" s="56">
        <v>4.33</v>
      </c>
      <c r="G52" s="56"/>
      <c r="H52" s="56"/>
      <c r="I52" s="568"/>
    </row>
    <row r="53" spans="1:9" ht="11.25" x14ac:dyDescent="0.2">
      <c r="A53" s="566"/>
      <c r="B53" s="851"/>
      <c r="C53" s="56"/>
      <c r="D53" s="758" t="s">
        <v>396</v>
      </c>
      <c r="E53" s="56"/>
      <c r="F53" s="56">
        <v>29.99</v>
      </c>
      <c r="G53" s="56"/>
      <c r="H53" s="56"/>
      <c r="I53" s="568"/>
    </row>
    <row r="54" spans="1:9" s="46" customFormat="1" ht="60" x14ac:dyDescent="0.25">
      <c r="A54" s="278">
        <v>10</v>
      </c>
      <c r="B54" s="278"/>
      <c r="C54" s="382" t="s">
        <v>397</v>
      </c>
      <c r="D54" s="280" t="s">
        <v>398</v>
      </c>
      <c r="E54" s="281" t="s">
        <v>106</v>
      </c>
      <c r="F54" s="282">
        <v>6.16</v>
      </c>
      <c r="G54" s="67"/>
      <c r="H54" s="254">
        <f>ROUND(F54*G54,2)</f>
        <v>0</v>
      </c>
      <c r="I54" s="280" t="s">
        <v>357</v>
      </c>
    </row>
    <row r="55" spans="1:9" ht="11.25" x14ac:dyDescent="0.2">
      <c r="A55" s="566"/>
      <c r="B55" s="851"/>
      <c r="C55" s="56"/>
      <c r="D55" s="758" t="s">
        <v>392</v>
      </c>
      <c r="E55" s="56"/>
      <c r="F55" s="56"/>
      <c r="G55" s="56"/>
      <c r="H55" s="56"/>
      <c r="I55" s="568"/>
    </row>
    <row r="56" spans="1:9" ht="11.25" x14ac:dyDescent="0.2">
      <c r="A56" s="566"/>
      <c r="B56" s="851"/>
      <c r="C56" s="56"/>
      <c r="D56" s="758" t="s">
        <v>359</v>
      </c>
      <c r="E56" s="56"/>
      <c r="F56" s="56"/>
      <c r="G56" s="56"/>
      <c r="H56" s="56"/>
      <c r="I56" s="568"/>
    </row>
    <row r="57" spans="1:9" ht="11.25" x14ac:dyDescent="0.2">
      <c r="A57" s="566"/>
      <c r="B57" s="851"/>
      <c r="C57" s="56"/>
      <c r="D57" s="758" t="s">
        <v>399</v>
      </c>
      <c r="E57" s="56"/>
      <c r="F57" s="56">
        <v>6.16</v>
      </c>
      <c r="G57" s="56"/>
      <c r="H57" s="56"/>
      <c r="I57" s="568"/>
    </row>
    <row r="58" spans="1:9" s="46" customFormat="1" ht="24.95" customHeight="1" x14ac:dyDescent="0.25">
      <c r="A58" s="278">
        <v>11</v>
      </c>
      <c r="B58" s="278"/>
      <c r="C58" s="382" t="s">
        <v>400</v>
      </c>
      <c r="D58" s="280" t="s">
        <v>401</v>
      </c>
      <c r="E58" s="281" t="s">
        <v>106</v>
      </c>
      <c r="F58" s="282">
        <v>4.33</v>
      </c>
      <c r="G58" s="67"/>
      <c r="H58" s="254">
        <f>ROUND(F58*G58,2)</f>
        <v>0</v>
      </c>
      <c r="I58" s="280" t="s">
        <v>357</v>
      </c>
    </row>
    <row r="59" spans="1:9" ht="11.25" x14ac:dyDescent="0.2">
      <c r="A59" s="566"/>
      <c r="B59" s="851"/>
      <c r="C59" s="56"/>
      <c r="D59" s="758" t="s">
        <v>359</v>
      </c>
      <c r="E59" s="56"/>
      <c r="F59" s="56"/>
      <c r="G59" s="56"/>
      <c r="H59" s="56"/>
      <c r="I59" s="568"/>
    </row>
    <row r="60" spans="1:9" ht="11.25" x14ac:dyDescent="0.2">
      <c r="A60" s="566"/>
      <c r="B60" s="851"/>
      <c r="C60" s="56"/>
      <c r="D60" s="758" t="s">
        <v>395</v>
      </c>
      <c r="E60" s="56"/>
      <c r="F60" s="56">
        <v>4.33</v>
      </c>
      <c r="G60" s="56"/>
      <c r="H60" s="56"/>
      <c r="I60" s="568"/>
    </row>
    <row r="61" spans="1:9" s="46" customFormat="1" ht="24.95" customHeight="1" x14ac:dyDescent="0.25">
      <c r="A61" s="278">
        <v>12</v>
      </c>
      <c r="B61" s="278"/>
      <c r="C61" s="382" t="s">
        <v>402</v>
      </c>
      <c r="D61" s="280" t="s">
        <v>403</v>
      </c>
      <c r="E61" s="281" t="s">
        <v>106</v>
      </c>
      <c r="F61" s="282">
        <v>6.16</v>
      </c>
      <c r="G61" s="67"/>
      <c r="H61" s="254">
        <f>ROUND(F61*G61,2)</f>
        <v>0</v>
      </c>
      <c r="I61" s="280" t="s">
        <v>357</v>
      </c>
    </row>
    <row r="62" spans="1:9" ht="11.25" x14ac:dyDescent="0.2">
      <c r="A62" s="566"/>
      <c r="B62" s="851"/>
      <c r="C62" s="56"/>
      <c r="D62" s="758" t="s">
        <v>359</v>
      </c>
      <c r="E62" s="56"/>
      <c r="F62" s="56"/>
      <c r="G62" s="56"/>
      <c r="H62" s="56"/>
      <c r="I62" s="568"/>
    </row>
    <row r="63" spans="1:9" ht="11.25" x14ac:dyDescent="0.2">
      <c r="A63" s="566"/>
      <c r="B63" s="851"/>
      <c r="C63" s="56"/>
      <c r="D63" s="758" t="s">
        <v>399</v>
      </c>
      <c r="E63" s="56"/>
      <c r="F63" s="56">
        <v>6.16</v>
      </c>
      <c r="G63" s="56"/>
      <c r="H63" s="56"/>
      <c r="I63" s="568"/>
    </row>
    <row r="64" spans="1:9" s="46" customFormat="1" ht="24.95" customHeight="1" x14ac:dyDescent="0.25">
      <c r="A64" s="824"/>
      <c r="B64" s="825" t="s">
        <v>89</v>
      </c>
      <c r="C64" s="826" t="s">
        <v>336</v>
      </c>
      <c r="D64" s="826" t="s">
        <v>337</v>
      </c>
      <c r="E64" s="827"/>
      <c r="F64" s="828"/>
      <c r="G64" s="828"/>
      <c r="H64" s="829">
        <f>SUM(H65:H70)</f>
        <v>0</v>
      </c>
      <c r="I64" s="830"/>
    </row>
    <row r="65" spans="1:9" s="46" customFormat="1" ht="24.95" customHeight="1" x14ac:dyDescent="0.25">
      <c r="A65" s="278">
        <v>13</v>
      </c>
      <c r="B65" s="278"/>
      <c r="C65" s="382" t="s">
        <v>404</v>
      </c>
      <c r="D65" s="280" t="s">
        <v>405</v>
      </c>
      <c r="E65" s="281" t="s">
        <v>106</v>
      </c>
      <c r="F65" s="282">
        <v>64.200400000000002</v>
      </c>
      <c r="G65" s="67"/>
      <c r="H65" s="254">
        <f>ROUND(F65*G65,2)</f>
        <v>0</v>
      </c>
      <c r="I65" s="280" t="s">
        <v>357</v>
      </c>
    </row>
    <row r="66" spans="1:9" ht="11.25" x14ac:dyDescent="0.2">
      <c r="A66" s="566"/>
      <c r="B66" s="851"/>
      <c r="C66" s="56"/>
      <c r="D66" s="758" t="s">
        <v>406</v>
      </c>
      <c r="E66" s="56"/>
      <c r="F66" s="56"/>
      <c r="G66" s="56"/>
      <c r="H66" s="56"/>
      <c r="I66" s="568"/>
    </row>
    <row r="67" spans="1:9" ht="11.25" x14ac:dyDescent="0.2">
      <c r="A67" s="566"/>
      <c r="B67" s="851"/>
      <c r="C67" s="56"/>
      <c r="D67" s="758" t="s">
        <v>407</v>
      </c>
      <c r="E67" s="56"/>
      <c r="F67" s="56">
        <v>64.200400000000002</v>
      </c>
      <c r="G67" s="56"/>
      <c r="H67" s="56"/>
      <c r="I67" s="568"/>
    </row>
    <row r="68" spans="1:9" s="46" customFormat="1" ht="28.5" customHeight="1" x14ac:dyDescent="0.25">
      <c r="A68" s="278">
        <v>14</v>
      </c>
      <c r="B68" s="278"/>
      <c r="C68" s="382" t="s">
        <v>408</v>
      </c>
      <c r="D68" s="280" t="s">
        <v>409</v>
      </c>
      <c r="E68" s="281" t="s">
        <v>106</v>
      </c>
      <c r="F68" s="282">
        <v>64.200400000000002</v>
      </c>
      <c r="G68" s="67"/>
      <c r="H68" s="254">
        <f>ROUND(F68*G68,2)</f>
        <v>0</v>
      </c>
      <c r="I68" s="280" t="s">
        <v>357</v>
      </c>
    </row>
    <row r="69" spans="1:9" ht="11.25" x14ac:dyDescent="0.2">
      <c r="A69" s="566"/>
      <c r="B69" s="851"/>
      <c r="C69" s="56"/>
      <c r="D69" s="758" t="s">
        <v>406</v>
      </c>
      <c r="E69" s="56"/>
      <c r="F69" s="56"/>
      <c r="G69" s="56"/>
      <c r="H69" s="56"/>
      <c r="I69" s="568"/>
    </row>
    <row r="70" spans="1:9" ht="11.25" x14ac:dyDescent="0.2">
      <c r="A70" s="566"/>
      <c r="B70" s="851"/>
      <c r="C70" s="56"/>
      <c r="D70" s="758" t="s">
        <v>410</v>
      </c>
      <c r="E70" s="56"/>
      <c r="F70" s="56">
        <v>64.200400000000002</v>
      </c>
      <c r="G70" s="56"/>
      <c r="H70" s="56"/>
      <c r="I70" s="568"/>
    </row>
    <row r="71" spans="1:9" s="46" customFormat="1" ht="24.95" customHeight="1" x14ac:dyDescent="0.25">
      <c r="A71" s="824"/>
      <c r="B71" s="825" t="s">
        <v>89</v>
      </c>
      <c r="C71" s="826" t="s">
        <v>46</v>
      </c>
      <c r="D71" s="826" t="s">
        <v>47</v>
      </c>
      <c r="E71" s="827"/>
      <c r="F71" s="828"/>
      <c r="G71" s="828"/>
      <c r="H71" s="829">
        <f>SUM(H72:H99)</f>
        <v>0</v>
      </c>
      <c r="I71" s="830"/>
    </row>
    <row r="72" spans="1:9" s="46" customFormat="1" ht="24.95" customHeight="1" x14ac:dyDescent="0.25">
      <c r="A72" s="278">
        <v>15</v>
      </c>
      <c r="B72" s="278"/>
      <c r="C72" s="382" t="s">
        <v>411</v>
      </c>
      <c r="D72" s="280" t="s">
        <v>412</v>
      </c>
      <c r="E72" s="281" t="s">
        <v>106</v>
      </c>
      <c r="F72" s="282">
        <v>180.71379999999999</v>
      </c>
      <c r="G72" s="67"/>
      <c r="H72" s="254">
        <f>ROUND(F72*G72,2)</f>
        <v>0</v>
      </c>
      <c r="I72" s="280" t="s">
        <v>357</v>
      </c>
    </row>
    <row r="73" spans="1:9" ht="11.25" x14ac:dyDescent="0.2">
      <c r="A73" s="566"/>
      <c r="B73" s="851"/>
      <c r="C73" s="56"/>
      <c r="D73" s="758" t="s">
        <v>359</v>
      </c>
      <c r="E73" s="56"/>
      <c r="F73" s="56"/>
      <c r="G73" s="56"/>
      <c r="H73" s="56"/>
      <c r="I73" s="568"/>
    </row>
    <row r="74" spans="1:9" ht="11.25" x14ac:dyDescent="0.2">
      <c r="A74" s="566"/>
      <c r="B74" s="851"/>
      <c r="C74" s="56"/>
      <c r="D74" s="758" t="s">
        <v>413</v>
      </c>
      <c r="E74" s="56"/>
      <c r="F74" s="56">
        <v>69.898499999999999</v>
      </c>
      <c r="G74" s="56"/>
      <c r="H74" s="56"/>
      <c r="I74" s="568"/>
    </row>
    <row r="75" spans="1:9" ht="11.25" x14ac:dyDescent="0.2">
      <c r="A75" s="566"/>
      <c r="B75" s="851"/>
      <c r="C75" s="56"/>
      <c r="D75" s="758" t="s">
        <v>414</v>
      </c>
      <c r="E75" s="56"/>
      <c r="F75" s="56">
        <v>-12.5055</v>
      </c>
      <c r="G75" s="56"/>
      <c r="H75" s="56"/>
      <c r="I75" s="568"/>
    </row>
    <row r="76" spans="1:9" ht="11.25" x14ac:dyDescent="0.2">
      <c r="A76" s="566"/>
      <c r="B76" s="851"/>
      <c r="C76" s="56"/>
      <c r="D76" s="758" t="s">
        <v>415</v>
      </c>
      <c r="E76" s="56"/>
      <c r="F76" s="56">
        <v>-2.02</v>
      </c>
      <c r="G76" s="56"/>
      <c r="H76" s="56"/>
      <c r="I76" s="568"/>
    </row>
    <row r="77" spans="1:9" ht="11.25" x14ac:dyDescent="0.2">
      <c r="A77" s="566"/>
      <c r="B77" s="851"/>
      <c r="C77" s="56"/>
      <c r="D77" s="758" t="s">
        <v>416</v>
      </c>
      <c r="E77" s="56"/>
      <c r="F77" s="56">
        <v>47.368400000000001</v>
      </c>
      <c r="G77" s="56"/>
      <c r="H77" s="56"/>
      <c r="I77" s="568"/>
    </row>
    <row r="78" spans="1:9" ht="11.25" x14ac:dyDescent="0.2">
      <c r="A78" s="566"/>
      <c r="B78" s="851"/>
      <c r="C78" s="56"/>
      <c r="D78" s="758" t="s">
        <v>417</v>
      </c>
      <c r="E78" s="56"/>
      <c r="F78" s="56">
        <v>-7.1731999999999996</v>
      </c>
      <c r="G78" s="56"/>
      <c r="H78" s="56"/>
      <c r="I78" s="568"/>
    </row>
    <row r="79" spans="1:9" ht="11.25" x14ac:dyDescent="0.2">
      <c r="A79" s="566"/>
      <c r="B79" s="851"/>
      <c r="C79" s="56"/>
      <c r="D79" s="758" t="s">
        <v>418</v>
      </c>
      <c r="E79" s="56"/>
      <c r="F79" s="56">
        <v>-2.8</v>
      </c>
      <c r="G79" s="56"/>
      <c r="H79" s="56"/>
      <c r="I79" s="568"/>
    </row>
    <row r="80" spans="1:9" ht="11.25" x14ac:dyDescent="0.2">
      <c r="A80" s="566"/>
      <c r="B80" s="851"/>
      <c r="C80" s="56"/>
      <c r="D80" s="758" t="s">
        <v>419</v>
      </c>
      <c r="E80" s="56"/>
      <c r="F80" s="56">
        <v>11.702400000000001</v>
      </c>
      <c r="G80" s="56"/>
      <c r="H80" s="56"/>
      <c r="I80" s="568"/>
    </row>
    <row r="81" spans="1:9" ht="11.25" x14ac:dyDescent="0.2">
      <c r="A81" s="566"/>
      <c r="B81" s="851"/>
      <c r="C81" s="56"/>
      <c r="D81" s="758" t="s">
        <v>420</v>
      </c>
      <c r="E81" s="56"/>
      <c r="F81" s="56">
        <v>11.1922</v>
      </c>
      <c r="G81" s="56"/>
      <c r="H81" s="56"/>
      <c r="I81" s="568"/>
    </row>
    <row r="82" spans="1:9" ht="11.25" x14ac:dyDescent="0.2">
      <c r="A82" s="566"/>
      <c r="B82" s="851"/>
      <c r="C82" s="56"/>
      <c r="D82" s="758" t="s">
        <v>421</v>
      </c>
      <c r="E82" s="56"/>
      <c r="F82" s="56">
        <v>74.570999999999998</v>
      </c>
      <c r="G82" s="56"/>
      <c r="H82" s="56"/>
      <c r="I82" s="568"/>
    </row>
    <row r="83" spans="1:9" ht="11.25" x14ac:dyDescent="0.2">
      <c r="A83" s="566"/>
      <c r="B83" s="851"/>
      <c r="C83" s="56"/>
      <c r="D83" s="758" t="s">
        <v>422</v>
      </c>
      <c r="E83" s="56"/>
      <c r="F83" s="56">
        <v>-6.72</v>
      </c>
      <c r="G83" s="56"/>
      <c r="H83" s="56"/>
      <c r="I83" s="568"/>
    </row>
    <row r="84" spans="1:9" ht="11.25" x14ac:dyDescent="0.2">
      <c r="A84" s="566"/>
      <c r="B84" s="851"/>
      <c r="C84" s="56"/>
      <c r="D84" s="758" t="s">
        <v>418</v>
      </c>
      <c r="E84" s="56"/>
      <c r="F84" s="56">
        <v>-2.8</v>
      </c>
      <c r="G84" s="56"/>
      <c r="H84" s="56"/>
      <c r="I84" s="568"/>
    </row>
    <row r="85" spans="1:9" s="46" customFormat="1" ht="24.95" customHeight="1" x14ac:dyDescent="0.25">
      <c r="A85" s="278">
        <v>16</v>
      </c>
      <c r="B85" s="278"/>
      <c r="C85" s="382" t="s">
        <v>423</v>
      </c>
      <c r="D85" s="280" t="s">
        <v>424</v>
      </c>
      <c r="E85" s="281" t="s">
        <v>106</v>
      </c>
      <c r="F85" s="282">
        <v>42.183</v>
      </c>
      <c r="G85" s="67"/>
      <c r="H85" s="254">
        <f>ROUND(F85*G85,2)</f>
        <v>0</v>
      </c>
      <c r="I85" s="280" t="s">
        <v>357</v>
      </c>
    </row>
    <row r="86" spans="1:9" ht="11.25" x14ac:dyDescent="0.2">
      <c r="A86" s="566"/>
      <c r="B86" s="851"/>
      <c r="C86" s="56"/>
      <c r="D86" s="758" t="s">
        <v>425</v>
      </c>
      <c r="E86" s="56"/>
      <c r="F86" s="56"/>
      <c r="G86" s="56"/>
      <c r="H86" s="56"/>
      <c r="I86" s="568"/>
    </row>
    <row r="87" spans="1:9" ht="11.25" x14ac:dyDescent="0.2">
      <c r="A87" s="566"/>
      <c r="B87" s="851"/>
      <c r="C87" s="56"/>
      <c r="D87" s="758" t="s">
        <v>426</v>
      </c>
      <c r="E87" s="56"/>
      <c r="F87" s="56">
        <v>42.183</v>
      </c>
      <c r="G87" s="56"/>
      <c r="H87" s="56"/>
      <c r="I87" s="568"/>
    </row>
    <row r="88" spans="1:9" s="46" customFormat="1" ht="24.95" customHeight="1" x14ac:dyDescent="0.25">
      <c r="A88" s="278">
        <v>17</v>
      </c>
      <c r="B88" s="278"/>
      <c r="C88" s="382" t="s">
        <v>427</v>
      </c>
      <c r="D88" s="280" t="s">
        <v>428</v>
      </c>
      <c r="E88" s="281" t="s">
        <v>106</v>
      </c>
      <c r="F88" s="282">
        <v>42.183</v>
      </c>
      <c r="G88" s="67"/>
      <c r="H88" s="254">
        <f>ROUND(F88*G88,2)</f>
        <v>0</v>
      </c>
      <c r="I88" s="280" t="s">
        <v>357</v>
      </c>
    </row>
    <row r="89" spans="1:9" ht="11.25" x14ac:dyDescent="0.2">
      <c r="A89" s="566"/>
      <c r="B89" s="851"/>
      <c r="C89" s="56"/>
      <c r="D89" s="758" t="s">
        <v>429</v>
      </c>
      <c r="E89" s="56"/>
      <c r="F89" s="56"/>
      <c r="G89" s="56"/>
      <c r="H89" s="56"/>
      <c r="I89" s="568"/>
    </row>
    <row r="90" spans="1:9" ht="11.25" x14ac:dyDescent="0.2">
      <c r="A90" s="566"/>
      <c r="B90" s="851"/>
      <c r="C90" s="56"/>
      <c r="D90" s="758" t="s">
        <v>430</v>
      </c>
      <c r="E90" s="56"/>
      <c r="F90" s="56">
        <v>20.216999999999999</v>
      </c>
      <c r="G90" s="56"/>
      <c r="H90" s="56"/>
      <c r="I90" s="568"/>
    </row>
    <row r="91" spans="1:9" ht="11.25" x14ac:dyDescent="0.2">
      <c r="A91" s="566"/>
      <c r="B91" s="851"/>
      <c r="C91" s="56"/>
      <c r="D91" s="758" t="s">
        <v>431</v>
      </c>
      <c r="E91" s="56"/>
      <c r="F91" s="56">
        <v>21.966000000000001</v>
      </c>
      <c r="G91" s="56"/>
      <c r="H91" s="56"/>
      <c r="I91" s="568"/>
    </row>
    <row r="92" spans="1:9" s="46" customFormat="1" ht="24.95" customHeight="1" x14ac:dyDescent="0.25">
      <c r="A92" s="278">
        <v>18</v>
      </c>
      <c r="B92" s="278"/>
      <c r="C92" s="382" t="s">
        <v>432</v>
      </c>
      <c r="D92" s="280" t="s">
        <v>433</v>
      </c>
      <c r="E92" s="281" t="s">
        <v>106</v>
      </c>
      <c r="F92" s="282">
        <v>64.200400000000002</v>
      </c>
      <c r="G92" s="67"/>
      <c r="H92" s="254">
        <f>ROUND(F92*G92,2)</f>
        <v>0</v>
      </c>
      <c r="I92" s="280" t="s">
        <v>357</v>
      </c>
    </row>
    <row r="93" spans="1:9" ht="11.25" x14ac:dyDescent="0.2">
      <c r="A93" s="566"/>
      <c r="B93" s="851"/>
      <c r="C93" s="56"/>
      <c r="D93" s="758" t="s">
        <v>359</v>
      </c>
      <c r="E93" s="56"/>
      <c r="F93" s="56"/>
      <c r="G93" s="56"/>
      <c r="H93" s="56"/>
      <c r="I93" s="568"/>
    </row>
    <row r="94" spans="1:9" ht="11.25" x14ac:dyDescent="0.2">
      <c r="A94" s="566"/>
      <c r="B94" s="851"/>
      <c r="C94" s="56"/>
      <c r="D94" s="758" t="s">
        <v>434</v>
      </c>
      <c r="E94" s="56"/>
      <c r="F94" s="56">
        <v>55.459200000000003</v>
      </c>
      <c r="G94" s="56"/>
      <c r="H94" s="56"/>
      <c r="I94" s="568"/>
    </row>
    <row r="95" spans="1:9" ht="11.25" x14ac:dyDescent="0.2">
      <c r="A95" s="566"/>
      <c r="B95" s="851"/>
      <c r="C95" s="56"/>
      <c r="D95" s="758" t="s">
        <v>435</v>
      </c>
      <c r="E95" s="56"/>
      <c r="F95" s="56">
        <v>8.9039999999999999</v>
      </c>
      <c r="G95" s="56"/>
      <c r="H95" s="56"/>
      <c r="I95" s="568"/>
    </row>
    <row r="96" spans="1:9" ht="11.25" x14ac:dyDescent="0.2">
      <c r="A96" s="566"/>
      <c r="B96" s="851"/>
      <c r="C96" s="56"/>
      <c r="D96" s="758" t="s">
        <v>436</v>
      </c>
      <c r="E96" s="56"/>
      <c r="F96" s="56">
        <v>4</v>
      </c>
      <c r="G96" s="56"/>
      <c r="H96" s="56"/>
      <c r="I96" s="568"/>
    </row>
    <row r="97" spans="1:9" ht="11.25" x14ac:dyDescent="0.2">
      <c r="A97" s="566"/>
      <c r="B97" s="851"/>
      <c r="C97" s="56"/>
      <c r="D97" s="758" t="s">
        <v>437</v>
      </c>
      <c r="E97" s="56"/>
      <c r="F97" s="56">
        <v>-10.638</v>
      </c>
      <c r="G97" s="56"/>
      <c r="H97" s="56"/>
      <c r="I97" s="568"/>
    </row>
    <row r="98" spans="1:9" ht="11.25" x14ac:dyDescent="0.2">
      <c r="A98" s="566"/>
      <c r="B98" s="851"/>
      <c r="C98" s="56"/>
      <c r="D98" s="758" t="s">
        <v>438</v>
      </c>
      <c r="E98" s="56"/>
      <c r="F98" s="56">
        <v>-10.983000000000001</v>
      </c>
      <c r="G98" s="56"/>
      <c r="H98" s="56"/>
      <c r="I98" s="568"/>
    </row>
    <row r="99" spans="1:9" ht="11.25" x14ac:dyDescent="0.2">
      <c r="A99" s="566"/>
      <c r="B99" s="851"/>
      <c r="C99" s="56"/>
      <c r="D99" s="758" t="s">
        <v>382</v>
      </c>
      <c r="E99" s="56"/>
      <c r="F99" s="56">
        <v>17.458200000000001</v>
      </c>
      <c r="G99" s="56"/>
      <c r="H99" s="56"/>
      <c r="I99" s="568"/>
    </row>
    <row r="100" spans="1:9" s="46" customFormat="1" ht="24.95" customHeight="1" x14ac:dyDescent="0.25">
      <c r="A100" s="824"/>
      <c r="B100" s="825" t="s">
        <v>89</v>
      </c>
      <c r="C100" s="826" t="s">
        <v>50</v>
      </c>
      <c r="D100" s="826" t="s">
        <v>51</v>
      </c>
      <c r="E100" s="827"/>
      <c r="F100" s="828"/>
      <c r="G100" s="828"/>
      <c r="H100" s="829">
        <f>SUM(H101:H115)</f>
        <v>0</v>
      </c>
      <c r="I100" s="830"/>
    </row>
    <row r="101" spans="1:9" s="46" customFormat="1" ht="24.95" customHeight="1" x14ac:dyDescent="0.25">
      <c r="A101" s="278">
        <v>19</v>
      </c>
      <c r="B101" s="278"/>
      <c r="C101" s="382" t="s">
        <v>439</v>
      </c>
      <c r="D101" s="280" t="s">
        <v>440</v>
      </c>
      <c r="E101" s="281" t="s">
        <v>142</v>
      </c>
      <c r="F101" s="282">
        <v>3.3637800000000002</v>
      </c>
      <c r="G101" s="67"/>
      <c r="H101" s="254">
        <f>ROUND(F101*G101,2)</f>
        <v>0</v>
      </c>
      <c r="I101" s="280" t="s">
        <v>357</v>
      </c>
    </row>
    <row r="102" spans="1:9" ht="11.25" x14ac:dyDescent="0.2">
      <c r="A102" s="566"/>
      <c r="B102" s="851"/>
      <c r="C102" s="56"/>
      <c r="D102" s="758" t="s">
        <v>441</v>
      </c>
      <c r="E102" s="56"/>
      <c r="F102" s="56"/>
      <c r="G102" s="56"/>
      <c r="H102" s="56"/>
      <c r="I102" s="568"/>
    </row>
    <row r="103" spans="1:9" ht="11.25" x14ac:dyDescent="0.2">
      <c r="A103" s="566"/>
      <c r="B103" s="851"/>
      <c r="C103" s="56"/>
      <c r="D103" s="758" t="s">
        <v>359</v>
      </c>
      <c r="E103" s="56"/>
      <c r="F103" s="56"/>
      <c r="G103" s="56"/>
      <c r="H103" s="56"/>
      <c r="I103" s="568"/>
    </row>
    <row r="104" spans="1:9" ht="11.25" x14ac:dyDescent="0.2">
      <c r="A104" s="566"/>
      <c r="B104" s="851"/>
      <c r="C104" s="56"/>
      <c r="D104" s="758" t="s">
        <v>442</v>
      </c>
      <c r="E104" s="56"/>
      <c r="F104" s="56"/>
      <c r="G104" s="56"/>
      <c r="H104" s="56"/>
      <c r="I104" s="568"/>
    </row>
    <row r="105" spans="1:9" ht="11.25" x14ac:dyDescent="0.2">
      <c r="A105" s="566"/>
      <c r="B105" s="851"/>
      <c r="C105" s="56"/>
      <c r="D105" s="758" t="s">
        <v>443</v>
      </c>
      <c r="E105" s="56"/>
      <c r="F105" s="56">
        <v>23.54</v>
      </c>
      <c r="G105" s="56"/>
      <c r="H105" s="56"/>
      <c r="I105" s="568"/>
    </row>
    <row r="106" spans="1:9" ht="11.25" x14ac:dyDescent="0.2">
      <c r="A106" s="566"/>
      <c r="B106" s="851"/>
      <c r="C106" s="56"/>
      <c r="D106" s="758" t="s">
        <v>444</v>
      </c>
      <c r="E106" s="56"/>
      <c r="F106" s="56">
        <v>16.07</v>
      </c>
      <c r="G106" s="56"/>
      <c r="H106" s="56"/>
      <c r="I106" s="568"/>
    </row>
    <row r="107" spans="1:9" ht="11.25" x14ac:dyDescent="0.2">
      <c r="A107" s="566"/>
      <c r="B107" s="851"/>
      <c r="C107" s="56"/>
      <c r="D107" s="758" t="s">
        <v>445</v>
      </c>
      <c r="E107" s="56"/>
      <c r="F107" s="56">
        <v>4.33</v>
      </c>
      <c r="G107" s="56"/>
      <c r="H107" s="56"/>
      <c r="I107" s="568"/>
    </row>
    <row r="108" spans="1:9" ht="11.25" x14ac:dyDescent="0.2">
      <c r="A108" s="566"/>
      <c r="B108" s="851"/>
      <c r="C108" s="56"/>
      <c r="D108" s="758" t="s">
        <v>446</v>
      </c>
      <c r="E108" s="56"/>
      <c r="F108" s="56">
        <v>29.99</v>
      </c>
      <c r="G108" s="56"/>
      <c r="H108" s="56"/>
      <c r="I108" s="568"/>
    </row>
    <row r="109" spans="1:9" ht="11.25" x14ac:dyDescent="0.2">
      <c r="A109" s="566"/>
      <c r="B109" s="851"/>
      <c r="C109" s="56"/>
      <c r="D109" s="758" t="s">
        <v>447</v>
      </c>
      <c r="E109" s="56"/>
      <c r="F109" s="56">
        <v>73.930000000000007</v>
      </c>
      <c r="G109" s="56"/>
      <c r="H109" s="56"/>
      <c r="I109" s="568"/>
    </row>
    <row r="110" spans="1:9" ht="11.25" x14ac:dyDescent="0.2">
      <c r="A110" s="566"/>
      <c r="B110" s="851"/>
      <c r="C110" s="56"/>
      <c r="D110" s="758" t="s">
        <v>448</v>
      </c>
      <c r="E110" s="56"/>
      <c r="F110" s="56"/>
      <c r="G110" s="56"/>
      <c r="H110" s="56"/>
      <c r="I110" s="568"/>
    </row>
    <row r="111" spans="1:9" ht="11.25" x14ac:dyDescent="0.2">
      <c r="A111" s="566"/>
      <c r="B111" s="851"/>
      <c r="C111" s="56"/>
      <c r="D111" s="758" t="s">
        <v>449</v>
      </c>
      <c r="E111" s="56"/>
      <c r="F111" s="56">
        <v>2.9571999999999998</v>
      </c>
      <c r="G111" s="56"/>
      <c r="H111" s="56"/>
      <c r="I111" s="568"/>
    </row>
    <row r="112" spans="1:9" ht="11.25" x14ac:dyDescent="0.2">
      <c r="A112" s="566"/>
      <c r="B112" s="851"/>
      <c r="C112" s="56"/>
      <c r="D112" s="758" t="s">
        <v>450</v>
      </c>
      <c r="E112" s="56"/>
      <c r="F112" s="56"/>
      <c r="G112" s="56"/>
      <c r="H112" s="56"/>
      <c r="I112" s="568"/>
    </row>
    <row r="113" spans="1:9" ht="11.25" x14ac:dyDescent="0.2">
      <c r="A113" s="566"/>
      <c r="B113" s="851"/>
      <c r="C113" s="56"/>
      <c r="D113" s="758" t="s">
        <v>359</v>
      </c>
      <c r="E113" s="56"/>
      <c r="F113" s="56"/>
      <c r="G113" s="56"/>
      <c r="H113" s="56"/>
      <c r="I113" s="568"/>
    </row>
    <row r="114" spans="1:9" ht="11.25" x14ac:dyDescent="0.2">
      <c r="A114" s="566"/>
      <c r="B114" s="851"/>
      <c r="C114" s="56"/>
      <c r="D114" s="758" t="s">
        <v>451</v>
      </c>
      <c r="E114" s="56"/>
      <c r="F114" s="56">
        <v>0.24640000000000001</v>
      </c>
      <c r="G114" s="56"/>
      <c r="H114" s="56"/>
      <c r="I114" s="568"/>
    </row>
    <row r="115" spans="1:9" ht="11.25" x14ac:dyDescent="0.2">
      <c r="A115" s="566"/>
      <c r="B115" s="851"/>
      <c r="C115" s="56"/>
      <c r="D115" s="758" t="s">
        <v>452</v>
      </c>
      <c r="E115" s="56"/>
      <c r="F115" s="56">
        <v>0.16017999999999999</v>
      </c>
      <c r="G115" s="56"/>
      <c r="H115" s="56"/>
      <c r="I115" s="568"/>
    </row>
    <row r="116" spans="1:9" s="46" customFormat="1" ht="24.95" customHeight="1" x14ac:dyDescent="0.25">
      <c r="A116" s="824"/>
      <c r="B116" s="825" t="s">
        <v>89</v>
      </c>
      <c r="C116" s="826" t="s">
        <v>338</v>
      </c>
      <c r="D116" s="826" t="s">
        <v>339</v>
      </c>
      <c r="E116" s="827"/>
      <c r="F116" s="828"/>
      <c r="G116" s="828"/>
      <c r="H116" s="829">
        <f>SUM(H117:H127)</f>
        <v>0</v>
      </c>
      <c r="I116" s="830"/>
    </row>
    <row r="117" spans="1:9" s="46" customFormat="1" ht="24.95" customHeight="1" x14ac:dyDescent="0.25">
      <c r="A117" s="278">
        <v>20</v>
      </c>
      <c r="B117" s="278"/>
      <c r="C117" s="382" t="s">
        <v>453</v>
      </c>
      <c r="D117" s="280" t="s">
        <v>454</v>
      </c>
      <c r="E117" s="281" t="s">
        <v>106</v>
      </c>
      <c r="F117" s="282">
        <v>80.09</v>
      </c>
      <c r="G117" s="67"/>
      <c r="H117" s="254">
        <f>ROUND(F117*G117,2)</f>
        <v>0</v>
      </c>
      <c r="I117" s="280" t="s">
        <v>119</v>
      </c>
    </row>
    <row r="118" spans="1:9" ht="18" x14ac:dyDescent="0.2">
      <c r="A118" s="566"/>
      <c r="B118" s="851"/>
      <c r="C118" s="56"/>
      <c r="D118" s="758" t="s">
        <v>455</v>
      </c>
      <c r="E118" s="56"/>
      <c r="F118" s="56"/>
      <c r="G118" s="56"/>
      <c r="H118" s="56"/>
      <c r="I118" s="568"/>
    </row>
    <row r="119" spans="1:9" ht="11.25" x14ac:dyDescent="0.2">
      <c r="A119" s="566"/>
      <c r="B119" s="851"/>
      <c r="C119" s="56"/>
      <c r="D119" s="758" t="s">
        <v>456</v>
      </c>
      <c r="E119" s="56"/>
      <c r="F119" s="56"/>
      <c r="G119" s="56"/>
      <c r="H119" s="56"/>
      <c r="I119" s="568"/>
    </row>
    <row r="120" spans="1:9" ht="11.25" x14ac:dyDescent="0.2">
      <c r="A120" s="566"/>
      <c r="B120" s="851"/>
      <c r="C120" s="56"/>
      <c r="D120" s="758" t="s">
        <v>359</v>
      </c>
      <c r="E120" s="56"/>
      <c r="F120" s="56"/>
      <c r="G120" s="56"/>
      <c r="H120" s="56"/>
      <c r="I120" s="568"/>
    </row>
    <row r="121" spans="1:9" ht="11.25" x14ac:dyDescent="0.2">
      <c r="A121" s="566"/>
      <c r="B121" s="851"/>
      <c r="C121" s="56"/>
      <c r="D121" s="758" t="s">
        <v>393</v>
      </c>
      <c r="E121" s="56"/>
      <c r="F121" s="56">
        <v>23.54</v>
      </c>
      <c r="G121" s="56"/>
      <c r="H121" s="56"/>
      <c r="I121" s="568"/>
    </row>
    <row r="122" spans="1:9" ht="11.25" x14ac:dyDescent="0.2">
      <c r="A122" s="566"/>
      <c r="B122" s="851"/>
      <c r="C122" s="56"/>
      <c r="D122" s="758" t="s">
        <v>394</v>
      </c>
      <c r="E122" s="56"/>
      <c r="F122" s="56">
        <v>16.07</v>
      </c>
      <c r="G122" s="56"/>
      <c r="H122" s="56"/>
      <c r="I122" s="568"/>
    </row>
    <row r="123" spans="1:9" ht="11.25" x14ac:dyDescent="0.2">
      <c r="A123" s="566"/>
      <c r="B123" s="851"/>
      <c r="C123" s="56"/>
      <c r="D123" s="758" t="s">
        <v>395</v>
      </c>
      <c r="E123" s="56"/>
      <c r="F123" s="56">
        <v>4.33</v>
      </c>
      <c r="G123" s="56"/>
      <c r="H123" s="56"/>
      <c r="I123" s="568"/>
    </row>
    <row r="124" spans="1:9" ht="11.25" x14ac:dyDescent="0.2">
      <c r="A124" s="566"/>
      <c r="B124" s="851"/>
      <c r="C124" s="56"/>
      <c r="D124" s="758" t="s">
        <v>396</v>
      </c>
      <c r="E124" s="56"/>
      <c r="F124" s="56">
        <v>29.99</v>
      </c>
      <c r="G124" s="56"/>
      <c r="H124" s="56"/>
      <c r="I124" s="568"/>
    </row>
    <row r="125" spans="1:9" ht="11.25" x14ac:dyDescent="0.2">
      <c r="A125" s="566"/>
      <c r="B125" s="851"/>
      <c r="C125" s="56"/>
      <c r="D125" s="758" t="s">
        <v>450</v>
      </c>
      <c r="E125" s="56"/>
      <c r="F125" s="56"/>
      <c r="G125" s="56"/>
      <c r="H125" s="56"/>
      <c r="I125" s="568"/>
    </row>
    <row r="126" spans="1:9" ht="11.25" x14ac:dyDescent="0.2">
      <c r="A126" s="566"/>
      <c r="B126" s="851"/>
      <c r="C126" s="56"/>
      <c r="D126" s="758" t="s">
        <v>359</v>
      </c>
      <c r="E126" s="56"/>
      <c r="F126" s="56"/>
      <c r="G126" s="56"/>
      <c r="H126" s="56"/>
      <c r="I126" s="568"/>
    </row>
    <row r="127" spans="1:9" ht="11.25" x14ac:dyDescent="0.2">
      <c r="A127" s="566"/>
      <c r="B127" s="851"/>
      <c r="C127" s="56"/>
      <c r="D127" s="758" t="s">
        <v>399</v>
      </c>
      <c r="E127" s="56"/>
      <c r="F127" s="56">
        <v>6.16</v>
      </c>
      <c r="G127" s="56"/>
      <c r="H127" s="56"/>
      <c r="I127" s="568"/>
    </row>
    <row r="128" spans="1:9" s="46" customFormat="1" ht="24.95" customHeight="1" x14ac:dyDescent="0.25">
      <c r="A128" s="824"/>
      <c r="B128" s="825" t="s">
        <v>89</v>
      </c>
      <c r="C128" s="826" t="s">
        <v>52</v>
      </c>
      <c r="D128" s="826" t="s">
        <v>53</v>
      </c>
      <c r="E128" s="827"/>
      <c r="F128" s="828"/>
      <c r="G128" s="828"/>
      <c r="H128" s="829">
        <f>SUM(H129:H135)</f>
        <v>0</v>
      </c>
      <c r="I128" s="830"/>
    </row>
    <row r="129" spans="1:9" s="46" customFormat="1" ht="24.95" customHeight="1" x14ac:dyDescent="0.25">
      <c r="A129" s="278">
        <v>21</v>
      </c>
      <c r="B129" s="278"/>
      <c r="C129" s="382" t="s">
        <v>158</v>
      </c>
      <c r="D129" s="280" t="s">
        <v>159</v>
      </c>
      <c r="E129" s="281" t="s">
        <v>106</v>
      </c>
      <c r="F129" s="282">
        <v>80.09</v>
      </c>
      <c r="G129" s="67"/>
      <c r="H129" s="254">
        <f>ROUND(F129*G129,2)</f>
        <v>0</v>
      </c>
      <c r="I129" s="280" t="s">
        <v>357</v>
      </c>
    </row>
    <row r="130" spans="1:9" ht="11.25" x14ac:dyDescent="0.2">
      <c r="A130" s="566"/>
      <c r="B130" s="851"/>
      <c r="C130" s="56"/>
      <c r="D130" s="758" t="s">
        <v>359</v>
      </c>
      <c r="E130" s="56"/>
      <c r="F130" s="56"/>
      <c r="G130" s="56"/>
      <c r="H130" s="56"/>
      <c r="I130" s="568"/>
    </row>
    <row r="131" spans="1:9" ht="11.25" x14ac:dyDescent="0.2">
      <c r="A131" s="566"/>
      <c r="B131" s="851"/>
      <c r="C131" s="56"/>
      <c r="D131" s="758" t="s">
        <v>393</v>
      </c>
      <c r="E131" s="56"/>
      <c r="F131" s="56">
        <v>23.54</v>
      </c>
      <c r="G131" s="56"/>
      <c r="H131" s="56"/>
      <c r="I131" s="568"/>
    </row>
    <row r="132" spans="1:9" ht="11.25" x14ac:dyDescent="0.2">
      <c r="A132" s="566"/>
      <c r="B132" s="851"/>
      <c r="C132" s="56"/>
      <c r="D132" s="758" t="s">
        <v>394</v>
      </c>
      <c r="E132" s="56"/>
      <c r="F132" s="56">
        <v>16.07</v>
      </c>
      <c r="G132" s="56"/>
      <c r="H132" s="56"/>
      <c r="I132" s="568"/>
    </row>
    <row r="133" spans="1:9" ht="11.25" x14ac:dyDescent="0.2">
      <c r="A133" s="566"/>
      <c r="B133" s="851"/>
      <c r="C133" s="56"/>
      <c r="D133" s="758" t="s">
        <v>395</v>
      </c>
      <c r="E133" s="56"/>
      <c r="F133" s="56">
        <v>4.33</v>
      </c>
      <c r="G133" s="56"/>
      <c r="H133" s="56"/>
      <c r="I133" s="568"/>
    </row>
    <row r="134" spans="1:9" ht="11.25" x14ac:dyDescent="0.2">
      <c r="A134" s="566"/>
      <c r="B134" s="851"/>
      <c r="C134" s="56"/>
      <c r="D134" s="758" t="s">
        <v>399</v>
      </c>
      <c r="E134" s="56"/>
      <c r="F134" s="56">
        <v>6.16</v>
      </c>
      <c r="G134" s="56"/>
      <c r="H134" s="56"/>
      <c r="I134" s="568"/>
    </row>
    <row r="135" spans="1:9" ht="11.25" x14ac:dyDescent="0.2">
      <c r="A135" s="566"/>
      <c r="B135" s="851"/>
      <c r="C135" s="56"/>
      <c r="D135" s="758" t="s">
        <v>396</v>
      </c>
      <c r="E135" s="56"/>
      <c r="F135" s="56">
        <v>29.99</v>
      </c>
      <c r="G135" s="56"/>
      <c r="H135" s="56"/>
      <c r="I135" s="568"/>
    </row>
    <row r="136" spans="1:9" s="46" customFormat="1" ht="24.95" customHeight="1" x14ac:dyDescent="0.25">
      <c r="A136" s="824"/>
      <c r="B136" s="825" t="s">
        <v>89</v>
      </c>
      <c r="C136" s="826" t="s">
        <v>54</v>
      </c>
      <c r="D136" s="826" t="s">
        <v>55</v>
      </c>
      <c r="E136" s="827"/>
      <c r="F136" s="828"/>
      <c r="G136" s="828"/>
      <c r="H136" s="829">
        <f>SUM(H137:H143)</f>
        <v>0</v>
      </c>
      <c r="I136" s="830"/>
    </row>
    <row r="137" spans="1:9" s="46" customFormat="1" ht="60" x14ac:dyDescent="0.25">
      <c r="A137" s="278">
        <v>22</v>
      </c>
      <c r="B137" s="278"/>
      <c r="C137" s="382" t="s">
        <v>161</v>
      </c>
      <c r="D137" s="280" t="s">
        <v>162</v>
      </c>
      <c r="E137" s="281" t="s">
        <v>106</v>
      </c>
      <c r="F137" s="282">
        <v>80.09</v>
      </c>
      <c r="G137" s="67"/>
      <c r="H137" s="254">
        <f>ROUND(F137*G137,2)</f>
        <v>0</v>
      </c>
      <c r="I137" s="280" t="s">
        <v>357</v>
      </c>
    </row>
    <row r="138" spans="1:9" ht="11.25" x14ac:dyDescent="0.2">
      <c r="A138" s="566"/>
      <c r="B138" s="851"/>
      <c r="C138" s="56"/>
      <c r="D138" s="758" t="s">
        <v>359</v>
      </c>
      <c r="E138" s="56"/>
      <c r="F138" s="56"/>
      <c r="G138" s="56"/>
      <c r="H138" s="56"/>
      <c r="I138" s="568"/>
    </row>
    <row r="139" spans="1:9" ht="11.25" x14ac:dyDescent="0.2">
      <c r="A139" s="566"/>
      <c r="B139" s="851"/>
      <c r="C139" s="56"/>
      <c r="D139" s="758" t="s">
        <v>393</v>
      </c>
      <c r="E139" s="56"/>
      <c r="F139" s="56">
        <v>23.54</v>
      </c>
      <c r="G139" s="56"/>
      <c r="H139" s="56"/>
      <c r="I139" s="568"/>
    </row>
    <row r="140" spans="1:9" ht="11.25" x14ac:dyDescent="0.2">
      <c r="A140" s="566"/>
      <c r="B140" s="851"/>
      <c r="C140" s="56"/>
      <c r="D140" s="758" t="s">
        <v>394</v>
      </c>
      <c r="E140" s="56"/>
      <c r="F140" s="56">
        <v>16.07</v>
      </c>
      <c r="G140" s="56"/>
      <c r="H140" s="56"/>
      <c r="I140" s="568"/>
    </row>
    <row r="141" spans="1:9" ht="11.25" x14ac:dyDescent="0.2">
      <c r="A141" s="566"/>
      <c r="B141" s="851"/>
      <c r="C141" s="56"/>
      <c r="D141" s="758" t="s">
        <v>395</v>
      </c>
      <c r="E141" s="56"/>
      <c r="F141" s="56">
        <v>4.33</v>
      </c>
      <c r="G141" s="56"/>
      <c r="H141" s="56"/>
      <c r="I141" s="568"/>
    </row>
    <row r="142" spans="1:9" ht="11.25" x14ac:dyDescent="0.2">
      <c r="A142" s="566"/>
      <c r="B142" s="851"/>
      <c r="C142" s="56"/>
      <c r="D142" s="758" t="s">
        <v>399</v>
      </c>
      <c r="E142" s="56"/>
      <c r="F142" s="56">
        <v>6.16</v>
      </c>
      <c r="G142" s="56"/>
      <c r="H142" s="56"/>
      <c r="I142" s="568"/>
    </row>
    <row r="143" spans="1:9" ht="11.25" x14ac:dyDescent="0.2">
      <c r="A143" s="566"/>
      <c r="B143" s="851"/>
      <c r="C143" s="56"/>
      <c r="D143" s="758" t="s">
        <v>396</v>
      </c>
      <c r="E143" s="56"/>
      <c r="F143" s="56">
        <v>29.99</v>
      </c>
      <c r="G143" s="56"/>
      <c r="H143" s="56"/>
      <c r="I143" s="568"/>
    </row>
    <row r="144" spans="1:9" s="46" customFormat="1" ht="24.95" customHeight="1" x14ac:dyDescent="0.25">
      <c r="A144" s="824"/>
      <c r="B144" s="825" t="s">
        <v>89</v>
      </c>
      <c r="C144" s="826" t="s">
        <v>56</v>
      </c>
      <c r="D144" s="826" t="s">
        <v>57</v>
      </c>
      <c r="E144" s="827"/>
      <c r="F144" s="828"/>
      <c r="G144" s="828"/>
      <c r="H144" s="829">
        <f>SUM(H145:H198)</f>
        <v>0</v>
      </c>
      <c r="I144" s="830"/>
    </row>
    <row r="145" spans="1:9" s="46" customFormat="1" ht="24.95" customHeight="1" x14ac:dyDescent="0.25">
      <c r="A145" s="278">
        <v>23</v>
      </c>
      <c r="B145" s="278"/>
      <c r="C145" s="382" t="s">
        <v>457</v>
      </c>
      <c r="D145" s="280" t="s">
        <v>458</v>
      </c>
      <c r="E145" s="281" t="s">
        <v>106</v>
      </c>
      <c r="F145" s="282">
        <v>43.67013</v>
      </c>
      <c r="G145" s="67"/>
      <c r="H145" s="254">
        <f>ROUND(F145*G145,2)</f>
        <v>0</v>
      </c>
      <c r="I145" s="280" t="s">
        <v>357</v>
      </c>
    </row>
    <row r="146" spans="1:9" ht="18" customHeight="1" x14ac:dyDescent="0.2">
      <c r="A146" s="566"/>
      <c r="B146" s="851"/>
      <c r="C146" s="56"/>
      <c r="D146" s="758" t="s">
        <v>459</v>
      </c>
      <c r="E146" s="56"/>
      <c r="F146" s="56"/>
      <c r="G146" s="56"/>
      <c r="H146" s="56"/>
      <c r="I146" s="568"/>
    </row>
    <row r="147" spans="1:9" ht="11.25" x14ac:dyDescent="0.2">
      <c r="A147" s="566"/>
      <c r="B147" s="851"/>
      <c r="C147" s="56"/>
      <c r="D147" s="758" t="s">
        <v>460</v>
      </c>
      <c r="E147" s="56"/>
      <c r="F147" s="56"/>
      <c r="G147" s="56"/>
      <c r="H147" s="56"/>
      <c r="I147" s="568"/>
    </row>
    <row r="148" spans="1:9" ht="11.25" x14ac:dyDescent="0.2">
      <c r="A148" s="566"/>
      <c r="B148" s="851"/>
      <c r="C148" s="56"/>
      <c r="D148" s="758" t="s">
        <v>461</v>
      </c>
      <c r="E148" s="56"/>
      <c r="F148" s="56">
        <v>50.368130000000001</v>
      </c>
      <c r="G148" s="56"/>
      <c r="H148" s="56"/>
      <c r="I148" s="568"/>
    </row>
    <row r="149" spans="1:9" ht="11.25" x14ac:dyDescent="0.2">
      <c r="A149" s="566"/>
      <c r="B149" s="851"/>
      <c r="C149" s="56"/>
      <c r="D149" s="758" t="s">
        <v>462</v>
      </c>
      <c r="E149" s="56"/>
      <c r="F149" s="56">
        <v>-3.5459999999999998</v>
      </c>
      <c r="G149" s="56"/>
      <c r="H149" s="56"/>
      <c r="I149" s="568"/>
    </row>
    <row r="150" spans="1:9" ht="11.25" x14ac:dyDescent="0.2">
      <c r="A150" s="566"/>
      <c r="B150" s="851"/>
      <c r="C150" s="56"/>
      <c r="D150" s="758" t="s">
        <v>463</v>
      </c>
      <c r="E150" s="56"/>
      <c r="F150" s="56">
        <v>-3.1520000000000001</v>
      </c>
      <c r="G150" s="56"/>
      <c r="H150" s="56"/>
      <c r="I150" s="568"/>
    </row>
    <row r="151" spans="1:9" s="46" customFormat="1" ht="24.95" customHeight="1" x14ac:dyDescent="0.25">
      <c r="A151" s="278">
        <v>24</v>
      </c>
      <c r="B151" s="278"/>
      <c r="C151" s="382" t="s">
        <v>464</v>
      </c>
      <c r="D151" s="280" t="s">
        <v>465</v>
      </c>
      <c r="E151" s="281" t="s">
        <v>106</v>
      </c>
      <c r="F151" s="282">
        <v>28.45805</v>
      </c>
      <c r="G151" s="67"/>
      <c r="H151" s="254">
        <f>ROUND(F151*G151,2)</f>
        <v>0</v>
      </c>
      <c r="I151" s="280" t="s">
        <v>357</v>
      </c>
    </row>
    <row r="152" spans="1:9" ht="18" customHeight="1" x14ac:dyDescent="0.2">
      <c r="A152" s="566"/>
      <c r="B152" s="851"/>
      <c r="C152" s="56"/>
      <c r="D152" s="758" t="s">
        <v>459</v>
      </c>
      <c r="E152" s="56"/>
      <c r="F152" s="56"/>
      <c r="G152" s="56"/>
      <c r="H152" s="56"/>
      <c r="I152" s="568"/>
    </row>
    <row r="153" spans="1:9" ht="11.25" x14ac:dyDescent="0.2">
      <c r="A153" s="566"/>
      <c r="B153" s="851"/>
      <c r="C153" s="56"/>
      <c r="D153" s="758" t="s">
        <v>460</v>
      </c>
      <c r="E153" s="56"/>
      <c r="F153" s="56"/>
      <c r="G153" s="56"/>
      <c r="H153" s="56"/>
      <c r="I153" s="568"/>
    </row>
    <row r="154" spans="1:9" ht="11.25" x14ac:dyDescent="0.2">
      <c r="A154" s="566"/>
      <c r="B154" s="851"/>
      <c r="C154" s="56"/>
      <c r="D154" s="758" t="s">
        <v>466</v>
      </c>
      <c r="E154" s="56"/>
      <c r="F154" s="56">
        <v>2.536</v>
      </c>
      <c r="G154" s="56"/>
      <c r="H154" s="56"/>
      <c r="I154" s="568"/>
    </row>
    <row r="155" spans="1:9" ht="11.25" x14ac:dyDescent="0.2">
      <c r="A155" s="566"/>
      <c r="B155" s="851"/>
      <c r="C155" s="56"/>
      <c r="D155" s="758" t="s">
        <v>467</v>
      </c>
      <c r="E155" s="56"/>
      <c r="F155" s="56">
        <v>28.815300000000001</v>
      </c>
      <c r="G155" s="56"/>
      <c r="H155" s="56"/>
      <c r="I155" s="568"/>
    </row>
    <row r="156" spans="1:9" ht="11.25" x14ac:dyDescent="0.2">
      <c r="A156" s="566"/>
      <c r="B156" s="851"/>
      <c r="C156" s="56"/>
      <c r="D156" s="758" t="s">
        <v>463</v>
      </c>
      <c r="E156" s="56"/>
      <c r="F156" s="56">
        <v>-3.1520000000000001</v>
      </c>
      <c r="G156" s="56"/>
      <c r="H156" s="56"/>
      <c r="I156" s="568"/>
    </row>
    <row r="157" spans="1:9" ht="11.25" x14ac:dyDescent="0.2">
      <c r="A157" s="566"/>
      <c r="B157" s="851"/>
      <c r="C157" s="56"/>
      <c r="D157" s="758" t="s">
        <v>468</v>
      </c>
      <c r="E157" s="56"/>
      <c r="F157" s="56">
        <v>0.25874999999999998</v>
      </c>
      <c r="G157" s="56"/>
      <c r="H157" s="56"/>
      <c r="I157" s="568"/>
    </row>
    <row r="158" spans="1:9" s="46" customFormat="1" ht="24.95" customHeight="1" x14ac:dyDescent="0.25">
      <c r="A158" s="278">
        <v>25</v>
      </c>
      <c r="B158" s="278"/>
      <c r="C158" s="382" t="s">
        <v>469</v>
      </c>
      <c r="D158" s="280" t="s">
        <v>470</v>
      </c>
      <c r="E158" s="281" t="s">
        <v>106</v>
      </c>
      <c r="F158" s="282">
        <v>3.18</v>
      </c>
      <c r="G158" s="67"/>
      <c r="H158" s="254">
        <f>ROUND(F158*G158,2)</f>
        <v>0</v>
      </c>
      <c r="I158" s="280" t="s">
        <v>357</v>
      </c>
    </row>
    <row r="159" spans="1:9" ht="11.25" x14ac:dyDescent="0.2">
      <c r="A159" s="566"/>
      <c r="B159" s="851"/>
      <c r="C159" s="56"/>
      <c r="D159" s="758" t="s">
        <v>471</v>
      </c>
      <c r="E159" s="56"/>
      <c r="F159" s="56"/>
      <c r="G159" s="56"/>
      <c r="H159" s="56"/>
      <c r="I159" s="568"/>
    </row>
    <row r="160" spans="1:9" ht="11.25" x14ac:dyDescent="0.2">
      <c r="A160" s="566"/>
      <c r="B160" s="851"/>
      <c r="C160" s="56"/>
      <c r="D160" s="758" t="s">
        <v>460</v>
      </c>
      <c r="E160" s="56"/>
      <c r="F160" s="56"/>
      <c r="G160" s="56"/>
      <c r="H160" s="56"/>
      <c r="I160" s="568"/>
    </row>
    <row r="161" spans="1:9" ht="11.25" x14ac:dyDescent="0.2">
      <c r="A161" s="566"/>
      <c r="B161" s="851"/>
      <c r="C161" s="56"/>
      <c r="D161" s="758" t="s">
        <v>472</v>
      </c>
      <c r="E161" s="56"/>
      <c r="F161" s="56">
        <v>3.18</v>
      </c>
      <c r="G161" s="56"/>
      <c r="H161" s="56"/>
      <c r="I161" s="568"/>
    </row>
    <row r="162" spans="1:9" s="46" customFormat="1" ht="24.95" customHeight="1" x14ac:dyDescent="0.25">
      <c r="A162" s="278">
        <v>26</v>
      </c>
      <c r="B162" s="278"/>
      <c r="C162" s="382" t="s">
        <v>473</v>
      </c>
      <c r="D162" s="280" t="s">
        <v>474</v>
      </c>
      <c r="E162" s="281" t="s">
        <v>142</v>
      </c>
      <c r="F162" s="282">
        <v>3.5230000000000001</v>
      </c>
      <c r="G162" s="67"/>
      <c r="H162" s="254">
        <f>ROUND(F162*G162,2)</f>
        <v>0</v>
      </c>
      <c r="I162" s="280" t="s">
        <v>357</v>
      </c>
    </row>
    <row r="163" spans="1:9" ht="11.25" x14ac:dyDescent="0.2">
      <c r="A163" s="566"/>
      <c r="B163" s="851"/>
      <c r="C163" s="56"/>
      <c r="D163" s="758" t="s">
        <v>460</v>
      </c>
      <c r="E163" s="56"/>
      <c r="F163" s="56"/>
      <c r="G163" s="56"/>
      <c r="H163" s="56"/>
      <c r="I163" s="568"/>
    </row>
    <row r="164" spans="1:9" ht="11.25" x14ac:dyDescent="0.2">
      <c r="A164" s="566"/>
      <c r="B164" s="851"/>
      <c r="C164" s="56"/>
      <c r="D164" s="758" t="s">
        <v>456</v>
      </c>
      <c r="E164" s="56"/>
      <c r="F164" s="56"/>
      <c r="G164" s="56"/>
      <c r="H164" s="56"/>
      <c r="I164" s="568"/>
    </row>
    <row r="165" spans="1:9" ht="11.25" x14ac:dyDescent="0.2">
      <c r="A165" s="566"/>
      <c r="B165" s="851"/>
      <c r="C165" s="56"/>
      <c r="D165" s="758" t="s">
        <v>442</v>
      </c>
      <c r="E165" s="56"/>
      <c r="F165" s="56"/>
      <c r="G165" s="56"/>
      <c r="H165" s="56"/>
      <c r="I165" s="568"/>
    </row>
    <row r="166" spans="1:9" ht="11.25" x14ac:dyDescent="0.2">
      <c r="A166" s="566"/>
      <c r="B166" s="851"/>
      <c r="C166" s="56"/>
      <c r="D166" s="758" t="s">
        <v>475</v>
      </c>
      <c r="E166" s="56"/>
      <c r="F166" s="56">
        <v>9.58</v>
      </c>
      <c r="G166" s="56"/>
      <c r="H166" s="56"/>
      <c r="I166" s="568"/>
    </row>
    <row r="167" spans="1:9" ht="11.25" x14ac:dyDescent="0.2">
      <c r="A167" s="566"/>
      <c r="B167" s="851"/>
      <c r="C167" s="56"/>
      <c r="D167" s="758" t="s">
        <v>476</v>
      </c>
      <c r="E167" s="56"/>
      <c r="F167" s="56">
        <v>9.7100000000000009</v>
      </c>
      <c r="G167" s="56"/>
      <c r="H167" s="56"/>
      <c r="I167" s="568"/>
    </row>
    <row r="168" spans="1:9" ht="11.25" x14ac:dyDescent="0.2">
      <c r="A168" s="566"/>
      <c r="B168" s="851"/>
      <c r="C168" s="56"/>
      <c r="D168" s="758" t="s">
        <v>477</v>
      </c>
      <c r="E168" s="56"/>
      <c r="F168" s="56">
        <v>8.51</v>
      </c>
      <c r="G168" s="56"/>
      <c r="H168" s="56"/>
      <c r="I168" s="568"/>
    </row>
    <row r="169" spans="1:9" ht="11.25" x14ac:dyDescent="0.2">
      <c r="A169" s="566"/>
      <c r="B169" s="851"/>
      <c r="C169" s="56"/>
      <c r="D169" s="758" t="s">
        <v>478</v>
      </c>
      <c r="E169" s="56"/>
      <c r="F169" s="56">
        <v>11.36</v>
      </c>
      <c r="G169" s="56"/>
      <c r="H169" s="56"/>
      <c r="I169" s="568"/>
    </row>
    <row r="170" spans="1:9" ht="11.25" x14ac:dyDescent="0.2">
      <c r="A170" s="566"/>
      <c r="B170" s="851"/>
      <c r="C170" s="56"/>
      <c r="D170" s="758" t="s">
        <v>479</v>
      </c>
      <c r="E170" s="56"/>
      <c r="F170" s="56">
        <v>9.15</v>
      </c>
      <c r="G170" s="56"/>
      <c r="H170" s="56"/>
      <c r="I170" s="568"/>
    </row>
    <row r="171" spans="1:9" ht="11.25" x14ac:dyDescent="0.2">
      <c r="A171" s="566"/>
      <c r="B171" s="851"/>
      <c r="C171" s="56"/>
      <c r="D171" s="758" t="s">
        <v>480</v>
      </c>
      <c r="E171" s="56"/>
      <c r="F171" s="56">
        <v>5.33</v>
      </c>
      <c r="G171" s="56"/>
      <c r="H171" s="56"/>
      <c r="I171" s="568"/>
    </row>
    <row r="172" spans="1:9" ht="11.25" x14ac:dyDescent="0.2">
      <c r="A172" s="566"/>
      <c r="B172" s="851"/>
      <c r="C172" s="56"/>
      <c r="D172" s="758" t="s">
        <v>481</v>
      </c>
      <c r="E172" s="56"/>
      <c r="F172" s="56">
        <v>16.82</v>
      </c>
      <c r="G172" s="56"/>
      <c r="H172" s="56"/>
      <c r="I172" s="568"/>
    </row>
    <row r="173" spans="1:9" ht="11.25" x14ac:dyDescent="0.2">
      <c r="A173" s="566"/>
      <c r="B173" s="851"/>
      <c r="C173" s="56"/>
      <c r="D173" s="758" t="s">
        <v>447</v>
      </c>
      <c r="E173" s="56"/>
      <c r="F173" s="56">
        <v>70.459999999999994</v>
      </c>
      <c r="G173" s="56"/>
      <c r="H173" s="56"/>
      <c r="I173" s="568"/>
    </row>
    <row r="174" spans="1:9" ht="11.25" x14ac:dyDescent="0.2">
      <c r="A174" s="566"/>
      <c r="B174" s="851"/>
      <c r="C174" s="56"/>
      <c r="D174" s="758" t="s">
        <v>448</v>
      </c>
      <c r="E174" s="56"/>
      <c r="F174" s="56"/>
      <c r="G174" s="56"/>
      <c r="H174" s="56"/>
      <c r="I174" s="568"/>
    </row>
    <row r="175" spans="1:9" ht="11.25" x14ac:dyDescent="0.2">
      <c r="A175" s="566"/>
      <c r="B175" s="851"/>
      <c r="C175" s="56"/>
      <c r="D175" s="758" t="s">
        <v>482</v>
      </c>
      <c r="E175" s="56"/>
      <c r="F175" s="56">
        <v>3.5230000000000001</v>
      </c>
      <c r="G175" s="56"/>
      <c r="H175" s="56"/>
      <c r="I175" s="568"/>
    </row>
    <row r="176" spans="1:9" s="46" customFormat="1" ht="24.95" customHeight="1" x14ac:dyDescent="0.25">
      <c r="A176" s="278">
        <v>27</v>
      </c>
      <c r="B176" s="278"/>
      <c r="C176" s="382" t="s">
        <v>483</v>
      </c>
      <c r="D176" s="280" t="s">
        <v>484</v>
      </c>
      <c r="E176" s="281" t="s">
        <v>92</v>
      </c>
      <c r="F176" s="282">
        <v>9</v>
      </c>
      <c r="G176" s="67"/>
      <c r="H176" s="254">
        <f>ROUND(F176*G176,2)</f>
        <v>0</v>
      </c>
      <c r="I176" s="280" t="s">
        <v>357</v>
      </c>
    </row>
    <row r="177" spans="1:9" ht="11.25" x14ac:dyDescent="0.2">
      <c r="A177" s="566"/>
      <c r="B177" s="851"/>
      <c r="C177" s="56"/>
      <c r="D177" s="758" t="s">
        <v>485</v>
      </c>
      <c r="E177" s="56"/>
      <c r="F177" s="56"/>
      <c r="G177" s="56"/>
      <c r="H177" s="56"/>
      <c r="I177" s="568"/>
    </row>
    <row r="178" spans="1:9" ht="11.25" x14ac:dyDescent="0.2">
      <c r="A178" s="566"/>
      <c r="B178" s="851"/>
      <c r="C178" s="56"/>
      <c r="D178" s="758" t="s">
        <v>460</v>
      </c>
      <c r="E178" s="56"/>
      <c r="F178" s="56"/>
      <c r="G178" s="56"/>
      <c r="H178" s="56"/>
      <c r="I178" s="568"/>
    </row>
    <row r="179" spans="1:9" ht="11.25" x14ac:dyDescent="0.2">
      <c r="A179" s="566"/>
      <c r="B179" s="851"/>
      <c r="C179" s="56"/>
      <c r="D179" s="758" t="s">
        <v>486</v>
      </c>
      <c r="E179" s="56"/>
      <c r="F179" s="56">
        <v>9</v>
      </c>
      <c r="G179" s="56"/>
      <c r="H179" s="56"/>
      <c r="I179" s="568"/>
    </row>
    <row r="180" spans="1:9" s="46" customFormat="1" ht="24.95" customHeight="1" x14ac:dyDescent="0.25">
      <c r="A180" s="278">
        <v>28</v>
      </c>
      <c r="B180" s="278"/>
      <c r="C180" s="382" t="s">
        <v>487</v>
      </c>
      <c r="D180" s="280" t="s">
        <v>488</v>
      </c>
      <c r="E180" s="281" t="s">
        <v>106</v>
      </c>
      <c r="F180" s="282">
        <v>13.199</v>
      </c>
      <c r="G180" s="67"/>
      <c r="H180" s="254">
        <f>ROUND(F180*G180,2)</f>
        <v>0</v>
      </c>
      <c r="I180" s="280" t="s">
        <v>357</v>
      </c>
    </row>
    <row r="181" spans="1:9" ht="11.25" x14ac:dyDescent="0.2">
      <c r="A181" s="566"/>
      <c r="B181" s="851"/>
      <c r="C181" s="56"/>
      <c r="D181" s="758" t="s">
        <v>489</v>
      </c>
      <c r="E181" s="56"/>
      <c r="F181" s="56"/>
      <c r="G181" s="56"/>
      <c r="H181" s="56"/>
      <c r="I181" s="568"/>
    </row>
    <row r="182" spans="1:9" ht="11.25" x14ac:dyDescent="0.2">
      <c r="A182" s="566"/>
      <c r="B182" s="851"/>
      <c r="C182" s="56"/>
      <c r="D182" s="758" t="s">
        <v>460</v>
      </c>
      <c r="E182" s="56"/>
      <c r="F182" s="56"/>
      <c r="G182" s="56"/>
      <c r="H182" s="56"/>
      <c r="I182" s="568"/>
    </row>
    <row r="183" spans="1:9" ht="11.25" x14ac:dyDescent="0.2">
      <c r="A183" s="566"/>
      <c r="B183" s="851"/>
      <c r="C183" s="56"/>
      <c r="D183" s="758" t="s">
        <v>138</v>
      </c>
      <c r="E183" s="56"/>
      <c r="F183" s="56"/>
      <c r="G183" s="56"/>
      <c r="H183" s="56"/>
      <c r="I183" s="568"/>
    </row>
    <row r="184" spans="1:9" ht="11.25" x14ac:dyDescent="0.2">
      <c r="A184" s="566"/>
      <c r="B184" s="851"/>
      <c r="C184" s="56"/>
      <c r="D184" s="758" t="s">
        <v>490</v>
      </c>
      <c r="E184" s="56"/>
      <c r="F184" s="56">
        <v>3.5459999999999998</v>
      </c>
      <c r="G184" s="56"/>
      <c r="H184" s="56"/>
      <c r="I184" s="568"/>
    </row>
    <row r="185" spans="1:9" ht="11.25" x14ac:dyDescent="0.2">
      <c r="A185" s="566"/>
      <c r="B185" s="851"/>
      <c r="C185" s="56"/>
      <c r="D185" s="758" t="s">
        <v>491</v>
      </c>
      <c r="E185" s="56"/>
      <c r="F185" s="56">
        <v>7.88</v>
      </c>
      <c r="G185" s="56"/>
      <c r="H185" s="56"/>
      <c r="I185" s="568"/>
    </row>
    <row r="186" spans="1:9" ht="11.25" x14ac:dyDescent="0.2">
      <c r="A186" s="566"/>
      <c r="B186" s="851"/>
      <c r="C186" s="56"/>
      <c r="D186" s="758" t="s">
        <v>492</v>
      </c>
      <c r="E186" s="56"/>
      <c r="F186" s="56">
        <v>1.7729999999999999</v>
      </c>
      <c r="G186" s="56"/>
      <c r="H186" s="56"/>
      <c r="I186" s="568"/>
    </row>
    <row r="187" spans="1:9" s="46" customFormat="1" ht="24.95" customHeight="1" x14ac:dyDescent="0.25">
      <c r="A187" s="278">
        <v>29</v>
      </c>
      <c r="B187" s="278"/>
      <c r="C187" s="382" t="s">
        <v>493</v>
      </c>
      <c r="D187" s="280" t="s">
        <v>494</v>
      </c>
      <c r="E187" s="281" t="s">
        <v>106</v>
      </c>
      <c r="F187" s="282">
        <v>2.02</v>
      </c>
      <c r="G187" s="67"/>
      <c r="H187" s="254">
        <f>ROUND(F187*G187,2)</f>
        <v>0</v>
      </c>
      <c r="I187" s="280" t="s">
        <v>357</v>
      </c>
    </row>
    <row r="188" spans="1:9" ht="11.25" x14ac:dyDescent="0.2">
      <c r="A188" s="566"/>
      <c r="B188" s="851"/>
      <c r="C188" s="56"/>
      <c r="D188" s="758" t="s">
        <v>166</v>
      </c>
      <c r="E188" s="56"/>
      <c r="F188" s="56"/>
      <c r="G188" s="56"/>
      <c r="H188" s="56"/>
      <c r="I188" s="568"/>
    </row>
    <row r="189" spans="1:9" ht="11.25" x14ac:dyDescent="0.2">
      <c r="A189" s="566"/>
      <c r="B189" s="851"/>
      <c r="C189" s="56"/>
      <c r="D189" s="758" t="s">
        <v>167</v>
      </c>
      <c r="E189" s="56"/>
      <c r="F189" s="56"/>
      <c r="G189" s="56"/>
      <c r="H189" s="56"/>
      <c r="I189" s="568"/>
    </row>
    <row r="190" spans="1:9" ht="11.25" x14ac:dyDescent="0.2">
      <c r="A190" s="566"/>
      <c r="B190" s="851"/>
      <c r="C190" s="56"/>
      <c r="D190" s="758" t="s">
        <v>460</v>
      </c>
      <c r="E190" s="56"/>
      <c r="F190" s="56"/>
      <c r="G190" s="56"/>
      <c r="H190" s="56"/>
      <c r="I190" s="568"/>
    </row>
    <row r="191" spans="1:9" ht="11.25" x14ac:dyDescent="0.2">
      <c r="A191" s="566"/>
      <c r="B191" s="851"/>
      <c r="C191" s="56"/>
      <c r="D191" s="758" t="s">
        <v>495</v>
      </c>
      <c r="E191" s="56"/>
      <c r="F191" s="56">
        <v>2.02</v>
      </c>
      <c r="G191" s="56"/>
      <c r="H191" s="56"/>
      <c r="I191" s="568"/>
    </row>
    <row r="192" spans="1:9" s="46" customFormat="1" ht="24.95" customHeight="1" x14ac:dyDescent="0.25">
      <c r="A192" s="278">
        <v>30</v>
      </c>
      <c r="B192" s="278"/>
      <c r="C192" s="382" t="s">
        <v>496</v>
      </c>
      <c r="D192" s="280" t="s">
        <v>497</v>
      </c>
      <c r="E192" s="281" t="s">
        <v>106</v>
      </c>
      <c r="F192" s="282">
        <v>20.216999999999999</v>
      </c>
      <c r="G192" s="67"/>
      <c r="H192" s="254">
        <f>ROUND(F192*G192,2)</f>
        <v>0</v>
      </c>
      <c r="I192" s="280" t="s">
        <v>357</v>
      </c>
    </row>
    <row r="193" spans="1:9" ht="11.25" x14ac:dyDescent="0.2">
      <c r="A193" s="566"/>
      <c r="B193" s="851"/>
      <c r="C193" s="56"/>
      <c r="D193" s="758" t="s">
        <v>498</v>
      </c>
      <c r="E193" s="56"/>
      <c r="F193" s="56"/>
      <c r="G193" s="56"/>
      <c r="H193" s="56"/>
      <c r="I193" s="568"/>
    </row>
    <row r="194" spans="1:9" ht="11.25" x14ac:dyDescent="0.2">
      <c r="A194" s="566"/>
      <c r="B194" s="851"/>
      <c r="C194" s="56"/>
      <c r="D194" s="758" t="s">
        <v>133</v>
      </c>
      <c r="E194" s="56"/>
      <c r="F194" s="56"/>
      <c r="G194" s="56"/>
      <c r="H194" s="56"/>
      <c r="I194" s="568"/>
    </row>
    <row r="195" spans="1:9" ht="11.25" x14ac:dyDescent="0.2">
      <c r="A195" s="566"/>
      <c r="B195" s="851"/>
      <c r="C195" s="56"/>
      <c r="D195" s="758" t="s">
        <v>460</v>
      </c>
      <c r="E195" s="56"/>
      <c r="F195" s="56"/>
      <c r="G195" s="56"/>
      <c r="H195" s="56"/>
      <c r="I195" s="568"/>
    </row>
    <row r="196" spans="1:9" ht="11.25" x14ac:dyDescent="0.2">
      <c r="A196" s="566"/>
      <c r="B196" s="851"/>
      <c r="C196" s="56"/>
      <c r="D196" s="758" t="s">
        <v>499</v>
      </c>
      <c r="E196" s="56"/>
      <c r="F196" s="56">
        <v>6.06</v>
      </c>
      <c r="G196" s="56"/>
      <c r="H196" s="56"/>
      <c r="I196" s="568"/>
    </row>
    <row r="197" spans="1:9" ht="11.25" x14ac:dyDescent="0.2">
      <c r="A197" s="566"/>
      <c r="B197" s="851"/>
      <c r="C197" s="56"/>
      <c r="D197" s="758" t="s">
        <v>500</v>
      </c>
      <c r="E197" s="56"/>
      <c r="F197" s="56">
        <v>9.657</v>
      </c>
      <c r="G197" s="56"/>
      <c r="H197" s="56"/>
      <c r="I197" s="568"/>
    </row>
    <row r="198" spans="1:9" ht="11.25" x14ac:dyDescent="0.2">
      <c r="A198" s="566"/>
      <c r="B198" s="851"/>
      <c r="C198" s="56"/>
      <c r="D198" s="758" t="s">
        <v>501</v>
      </c>
      <c r="E198" s="56"/>
      <c r="F198" s="56">
        <v>4.5</v>
      </c>
      <c r="G198" s="56"/>
      <c r="H198" s="56"/>
      <c r="I198" s="568"/>
    </row>
    <row r="199" spans="1:9" s="46" customFormat="1" ht="24.95" customHeight="1" x14ac:dyDescent="0.25">
      <c r="A199" s="824"/>
      <c r="B199" s="825" t="s">
        <v>89</v>
      </c>
      <c r="C199" s="826" t="s">
        <v>58</v>
      </c>
      <c r="D199" s="826" t="s">
        <v>59</v>
      </c>
      <c r="E199" s="827"/>
      <c r="F199" s="828"/>
      <c r="G199" s="828"/>
      <c r="H199" s="829">
        <f>SUM(H200:H201)</f>
        <v>0</v>
      </c>
      <c r="I199" s="830"/>
    </row>
    <row r="200" spans="1:9" s="46" customFormat="1" ht="24.95" customHeight="1" x14ac:dyDescent="0.25">
      <c r="A200" s="278">
        <v>31</v>
      </c>
      <c r="B200" s="278"/>
      <c r="C200" s="382" t="s">
        <v>502</v>
      </c>
      <c r="D200" s="280" t="s">
        <v>503</v>
      </c>
      <c r="E200" s="281" t="s">
        <v>100</v>
      </c>
      <c r="F200" s="282">
        <v>14.576560000000001</v>
      </c>
      <c r="G200" s="67"/>
      <c r="H200" s="254">
        <f>ROUND(F200*G200,2)</f>
        <v>0</v>
      </c>
      <c r="I200" s="280" t="s">
        <v>357</v>
      </c>
    </row>
    <row r="201" spans="1:9" ht="11.25" x14ac:dyDescent="0.2">
      <c r="A201" s="566"/>
      <c r="B201" s="851"/>
      <c r="C201" s="56"/>
      <c r="D201" s="758" t="s">
        <v>177</v>
      </c>
      <c r="E201" s="56"/>
      <c r="F201" s="56"/>
      <c r="G201" s="56"/>
      <c r="H201" s="56"/>
      <c r="I201" s="568"/>
    </row>
    <row r="202" spans="1:9" s="46" customFormat="1" ht="24.95" customHeight="1" x14ac:dyDescent="0.25">
      <c r="A202" s="824"/>
      <c r="B202" s="825" t="s">
        <v>89</v>
      </c>
      <c r="C202" s="826" t="s">
        <v>342</v>
      </c>
      <c r="D202" s="826" t="s">
        <v>343</v>
      </c>
      <c r="E202" s="827"/>
      <c r="F202" s="828"/>
      <c r="G202" s="828"/>
      <c r="H202" s="829">
        <f>SUM(H203:H217)</f>
        <v>0</v>
      </c>
      <c r="I202" s="830"/>
    </row>
    <row r="203" spans="1:9" s="46" customFormat="1" ht="24.95" customHeight="1" x14ac:dyDescent="0.25">
      <c r="A203" s="278">
        <v>32</v>
      </c>
      <c r="B203" s="278"/>
      <c r="C203" s="382" t="s">
        <v>504</v>
      </c>
      <c r="D203" s="280" t="s">
        <v>505</v>
      </c>
      <c r="E203" s="281" t="s">
        <v>106</v>
      </c>
      <c r="F203" s="282">
        <v>80.09</v>
      </c>
      <c r="G203" s="67"/>
      <c r="H203" s="254">
        <f>ROUND(F203*G203,2)</f>
        <v>0</v>
      </c>
      <c r="I203" s="280" t="s">
        <v>357</v>
      </c>
    </row>
    <row r="204" spans="1:9" ht="11.25" x14ac:dyDescent="0.2">
      <c r="A204" s="566"/>
      <c r="B204" s="851"/>
      <c r="C204" s="56"/>
      <c r="D204" s="758" t="s">
        <v>456</v>
      </c>
      <c r="E204" s="56"/>
      <c r="F204" s="56"/>
      <c r="G204" s="56"/>
      <c r="H204" s="56"/>
      <c r="I204" s="568"/>
    </row>
    <row r="205" spans="1:9" ht="11.25" x14ac:dyDescent="0.2">
      <c r="A205" s="566"/>
      <c r="B205" s="851"/>
      <c r="C205" s="56"/>
      <c r="D205" s="758" t="s">
        <v>359</v>
      </c>
      <c r="E205" s="56"/>
      <c r="F205" s="56"/>
      <c r="G205" s="56"/>
      <c r="H205" s="56"/>
      <c r="I205" s="568"/>
    </row>
    <row r="206" spans="1:9" ht="11.25" x14ac:dyDescent="0.2">
      <c r="A206" s="566"/>
      <c r="B206" s="851"/>
      <c r="C206" s="56"/>
      <c r="D206" s="758" t="s">
        <v>393</v>
      </c>
      <c r="E206" s="56"/>
      <c r="F206" s="56">
        <v>23.54</v>
      </c>
      <c r="G206" s="56"/>
      <c r="H206" s="56"/>
      <c r="I206" s="568"/>
    </row>
    <row r="207" spans="1:9" ht="11.25" x14ac:dyDescent="0.2">
      <c r="A207" s="566"/>
      <c r="B207" s="851"/>
      <c r="C207" s="56"/>
      <c r="D207" s="758" t="s">
        <v>394</v>
      </c>
      <c r="E207" s="56"/>
      <c r="F207" s="56">
        <v>16.07</v>
      </c>
      <c r="G207" s="56"/>
      <c r="H207" s="56"/>
      <c r="I207" s="568"/>
    </row>
    <row r="208" spans="1:9" ht="11.25" x14ac:dyDescent="0.2">
      <c r="A208" s="566"/>
      <c r="B208" s="851"/>
      <c r="C208" s="56"/>
      <c r="D208" s="758" t="s">
        <v>395</v>
      </c>
      <c r="E208" s="56"/>
      <c r="F208" s="56">
        <v>4.33</v>
      </c>
      <c r="G208" s="56"/>
      <c r="H208" s="56"/>
      <c r="I208" s="568"/>
    </row>
    <row r="209" spans="1:9" ht="11.25" x14ac:dyDescent="0.2">
      <c r="A209" s="566"/>
      <c r="B209" s="851"/>
      <c r="C209" s="56"/>
      <c r="D209" s="758" t="s">
        <v>396</v>
      </c>
      <c r="E209" s="56"/>
      <c r="F209" s="56">
        <v>29.99</v>
      </c>
      <c r="G209" s="56"/>
      <c r="H209" s="56"/>
      <c r="I209" s="568"/>
    </row>
    <row r="210" spans="1:9" ht="11.25" x14ac:dyDescent="0.2">
      <c r="A210" s="566"/>
      <c r="B210" s="851"/>
      <c r="C210" s="56"/>
      <c r="D210" s="758" t="s">
        <v>450</v>
      </c>
      <c r="E210" s="56"/>
      <c r="F210" s="56"/>
      <c r="G210" s="56"/>
      <c r="H210" s="56"/>
      <c r="I210" s="568"/>
    </row>
    <row r="211" spans="1:9" ht="11.25" x14ac:dyDescent="0.2">
      <c r="A211" s="566"/>
      <c r="B211" s="851"/>
      <c r="C211" s="56"/>
      <c r="D211" s="758" t="s">
        <v>359</v>
      </c>
      <c r="E211" s="56"/>
      <c r="F211" s="56"/>
      <c r="G211" s="56"/>
      <c r="H211" s="56"/>
      <c r="I211" s="568"/>
    </row>
    <row r="212" spans="1:9" ht="11.25" x14ac:dyDescent="0.2">
      <c r="A212" s="566"/>
      <c r="B212" s="851"/>
      <c r="C212" s="56"/>
      <c r="D212" s="758" t="s">
        <v>399</v>
      </c>
      <c r="E212" s="56"/>
      <c r="F212" s="56">
        <v>6.16</v>
      </c>
      <c r="G212" s="56"/>
      <c r="H212" s="56"/>
      <c r="I212" s="568"/>
    </row>
    <row r="213" spans="1:9" s="46" customFormat="1" ht="24.95" customHeight="1" x14ac:dyDescent="0.25">
      <c r="A213" s="278">
        <v>33</v>
      </c>
      <c r="B213" s="278"/>
      <c r="C213" s="382" t="s">
        <v>506</v>
      </c>
      <c r="D213" s="280" t="s">
        <v>507</v>
      </c>
      <c r="E213" s="281" t="s">
        <v>106</v>
      </c>
      <c r="F213" s="282">
        <v>84.094499999999996</v>
      </c>
      <c r="G213" s="67"/>
      <c r="H213" s="254">
        <f>ROUND(F213*G213,2)</f>
        <v>0</v>
      </c>
      <c r="I213" s="280" t="s">
        <v>357</v>
      </c>
    </row>
    <row r="214" spans="1:9" ht="11.25" x14ac:dyDescent="0.2">
      <c r="A214" s="566"/>
      <c r="B214" s="851"/>
      <c r="C214" s="56"/>
      <c r="D214" s="758" t="s">
        <v>508</v>
      </c>
      <c r="E214" s="56"/>
      <c r="F214" s="56">
        <v>80.09</v>
      </c>
      <c r="G214" s="56"/>
      <c r="H214" s="56"/>
      <c r="I214" s="568"/>
    </row>
    <row r="215" spans="1:9" ht="11.25" x14ac:dyDescent="0.2">
      <c r="A215" s="566"/>
      <c r="B215" s="851"/>
      <c r="C215" s="56"/>
      <c r="D215" s="758" t="s">
        <v>452</v>
      </c>
      <c r="E215" s="56"/>
      <c r="F215" s="56">
        <v>4.0045000000000002</v>
      </c>
      <c r="G215" s="56"/>
      <c r="H215" s="56"/>
      <c r="I215" s="568"/>
    </row>
    <row r="216" spans="1:9" s="46" customFormat="1" ht="24.95" customHeight="1" x14ac:dyDescent="0.25">
      <c r="A216" s="278">
        <v>34</v>
      </c>
      <c r="B216" s="278"/>
      <c r="C216" s="382" t="s">
        <v>509</v>
      </c>
      <c r="D216" s="280" t="s">
        <v>510</v>
      </c>
      <c r="E216" s="281" t="s">
        <v>100</v>
      </c>
      <c r="F216" s="282">
        <v>8.4000000000000003E-4</v>
      </c>
      <c r="G216" s="67"/>
      <c r="H216" s="254">
        <f>ROUND(F216*G216,2)</f>
        <v>0</v>
      </c>
      <c r="I216" s="280" t="s">
        <v>357</v>
      </c>
    </row>
    <row r="217" spans="1:9" ht="11.25" x14ac:dyDescent="0.2">
      <c r="A217" s="566"/>
      <c r="B217" s="851"/>
      <c r="C217" s="56"/>
      <c r="D217" s="758" t="s">
        <v>511</v>
      </c>
      <c r="E217" s="56"/>
      <c r="F217" s="56"/>
      <c r="G217" s="56"/>
      <c r="H217" s="56"/>
      <c r="I217" s="568"/>
    </row>
    <row r="218" spans="1:9" s="46" customFormat="1" ht="24.95" customHeight="1" x14ac:dyDescent="0.25">
      <c r="A218" s="824"/>
      <c r="B218" s="825" t="s">
        <v>89</v>
      </c>
      <c r="C218" s="826" t="s">
        <v>344</v>
      </c>
      <c r="D218" s="826" t="s">
        <v>345</v>
      </c>
      <c r="E218" s="827"/>
      <c r="F218" s="828"/>
      <c r="G218" s="828"/>
      <c r="H218" s="829">
        <f>SUM(H219:H230)</f>
        <v>0</v>
      </c>
      <c r="I218" s="830"/>
    </row>
    <row r="219" spans="1:9" s="46" customFormat="1" ht="24.95" customHeight="1" x14ac:dyDescent="0.25">
      <c r="A219" s="278">
        <v>35</v>
      </c>
      <c r="B219" s="278"/>
      <c r="C219" s="382" t="s">
        <v>512</v>
      </c>
      <c r="D219" s="280" t="s">
        <v>513</v>
      </c>
      <c r="E219" s="281" t="s">
        <v>106</v>
      </c>
      <c r="F219" s="282">
        <v>70.459999999999994</v>
      </c>
      <c r="G219" s="67"/>
      <c r="H219" s="254">
        <f>ROUND(F219*G219,2)</f>
        <v>0</v>
      </c>
      <c r="I219" s="280" t="s">
        <v>357</v>
      </c>
    </row>
    <row r="220" spans="1:9" ht="11.25" x14ac:dyDescent="0.2">
      <c r="A220" s="566"/>
      <c r="B220" s="851"/>
      <c r="C220" s="56"/>
      <c r="D220" s="758" t="s">
        <v>460</v>
      </c>
      <c r="E220" s="56"/>
      <c r="F220" s="56"/>
      <c r="G220" s="56"/>
      <c r="H220" s="56"/>
      <c r="I220" s="568"/>
    </row>
    <row r="221" spans="1:9" ht="11.25" x14ac:dyDescent="0.2">
      <c r="A221" s="566"/>
      <c r="B221" s="851"/>
      <c r="C221" s="56"/>
      <c r="D221" s="758" t="s">
        <v>456</v>
      </c>
      <c r="E221" s="56"/>
      <c r="F221" s="56"/>
      <c r="G221" s="56"/>
      <c r="H221" s="56"/>
      <c r="I221" s="568"/>
    </row>
    <row r="222" spans="1:9" ht="11.25" x14ac:dyDescent="0.2">
      <c r="A222" s="566"/>
      <c r="B222" s="851"/>
      <c r="C222" s="56"/>
      <c r="D222" s="758" t="s">
        <v>514</v>
      </c>
      <c r="E222" s="56"/>
      <c r="F222" s="56">
        <v>9.58</v>
      </c>
      <c r="G222" s="56"/>
      <c r="H222" s="56"/>
      <c r="I222" s="568"/>
    </row>
    <row r="223" spans="1:9" ht="11.25" x14ac:dyDescent="0.2">
      <c r="A223" s="566"/>
      <c r="B223" s="851"/>
      <c r="C223" s="56"/>
      <c r="D223" s="758" t="s">
        <v>515</v>
      </c>
      <c r="E223" s="56"/>
      <c r="F223" s="56">
        <v>9.7100000000000009</v>
      </c>
      <c r="G223" s="56"/>
      <c r="H223" s="56"/>
      <c r="I223" s="568"/>
    </row>
    <row r="224" spans="1:9" ht="11.25" x14ac:dyDescent="0.2">
      <c r="A224" s="566"/>
      <c r="B224" s="851"/>
      <c r="C224" s="56"/>
      <c r="D224" s="758" t="s">
        <v>516</v>
      </c>
      <c r="E224" s="56"/>
      <c r="F224" s="56">
        <v>8.51</v>
      </c>
      <c r="G224" s="56"/>
      <c r="H224" s="56"/>
      <c r="I224" s="568"/>
    </row>
    <row r="225" spans="1:9" ht="11.25" x14ac:dyDescent="0.2">
      <c r="A225" s="566"/>
      <c r="B225" s="851"/>
      <c r="C225" s="56"/>
      <c r="D225" s="758" t="s">
        <v>517</v>
      </c>
      <c r="E225" s="56"/>
      <c r="F225" s="56">
        <v>11.36</v>
      </c>
      <c r="G225" s="56"/>
      <c r="H225" s="56"/>
      <c r="I225" s="568"/>
    </row>
    <row r="226" spans="1:9" ht="11.25" x14ac:dyDescent="0.2">
      <c r="A226" s="566"/>
      <c r="B226" s="851"/>
      <c r="C226" s="56"/>
      <c r="D226" s="758" t="s">
        <v>518</v>
      </c>
      <c r="E226" s="56"/>
      <c r="F226" s="56">
        <v>9.15</v>
      </c>
      <c r="G226" s="56"/>
      <c r="H226" s="56"/>
      <c r="I226" s="568"/>
    </row>
    <row r="227" spans="1:9" ht="11.25" x14ac:dyDescent="0.2">
      <c r="A227" s="566"/>
      <c r="B227" s="851"/>
      <c r="C227" s="56"/>
      <c r="D227" s="758" t="s">
        <v>519</v>
      </c>
      <c r="E227" s="56"/>
      <c r="F227" s="56">
        <v>5.33</v>
      </c>
      <c r="G227" s="56"/>
      <c r="H227" s="56"/>
      <c r="I227" s="568"/>
    </row>
    <row r="228" spans="1:9" ht="11.25" x14ac:dyDescent="0.2">
      <c r="A228" s="566"/>
      <c r="B228" s="851"/>
      <c r="C228" s="56"/>
      <c r="D228" s="758" t="s">
        <v>520</v>
      </c>
      <c r="E228" s="56"/>
      <c r="F228" s="56">
        <v>16.82</v>
      </c>
      <c r="G228" s="56"/>
      <c r="H228" s="56"/>
      <c r="I228" s="568"/>
    </row>
    <row r="229" spans="1:9" s="46" customFormat="1" ht="24.95" customHeight="1" x14ac:dyDescent="0.25">
      <c r="A229" s="278">
        <v>36</v>
      </c>
      <c r="B229" s="278"/>
      <c r="C229" s="382" t="s">
        <v>521</v>
      </c>
      <c r="D229" s="280" t="s">
        <v>522</v>
      </c>
      <c r="E229" s="281" t="s">
        <v>106</v>
      </c>
      <c r="F229" s="282">
        <v>70.459999999999994</v>
      </c>
      <c r="G229" s="67"/>
      <c r="H229" s="254">
        <f>ROUND(F229*G229,2)</f>
        <v>0</v>
      </c>
      <c r="I229" s="280" t="s">
        <v>119</v>
      </c>
    </row>
    <row r="230" spans="1:9" ht="11.25" x14ac:dyDescent="0.2">
      <c r="A230" s="566"/>
      <c r="B230" s="851"/>
      <c r="C230" s="56"/>
      <c r="D230" s="758" t="s">
        <v>523</v>
      </c>
      <c r="E230" s="56"/>
      <c r="F230" s="56">
        <v>70.459999999999994</v>
      </c>
      <c r="G230" s="56"/>
      <c r="H230" s="56"/>
      <c r="I230" s="568"/>
    </row>
    <row r="231" spans="1:9" s="46" customFormat="1" ht="24.95" customHeight="1" x14ac:dyDescent="0.25">
      <c r="A231" s="824"/>
      <c r="B231" s="825" t="s">
        <v>89</v>
      </c>
      <c r="C231" s="826" t="s">
        <v>346</v>
      </c>
      <c r="D231" s="826" t="s">
        <v>347</v>
      </c>
      <c r="E231" s="827"/>
      <c r="F231" s="828"/>
      <c r="G231" s="828"/>
      <c r="H231" s="829">
        <f>SUM(H232:H279)</f>
        <v>0</v>
      </c>
      <c r="I231" s="830"/>
    </row>
    <row r="232" spans="1:9" s="46" customFormat="1" ht="24.95" customHeight="1" x14ac:dyDescent="0.25">
      <c r="A232" s="278">
        <v>37</v>
      </c>
      <c r="B232" s="278"/>
      <c r="C232" s="382" t="s">
        <v>524</v>
      </c>
      <c r="D232" s="280" t="s">
        <v>525</v>
      </c>
      <c r="E232" s="281" t="s">
        <v>92</v>
      </c>
      <c r="F232" s="282">
        <v>1.5</v>
      </c>
      <c r="G232" s="67"/>
      <c r="H232" s="254">
        <f>ROUND(F232*G232,2)</f>
        <v>0</v>
      </c>
      <c r="I232" s="280" t="s">
        <v>357</v>
      </c>
    </row>
    <row r="233" spans="1:9" ht="11.25" x14ac:dyDescent="0.2">
      <c r="A233" s="566"/>
      <c r="B233" s="851"/>
      <c r="C233" s="56"/>
      <c r="D233" s="758" t="s">
        <v>460</v>
      </c>
      <c r="E233" s="56"/>
      <c r="F233" s="56"/>
      <c r="G233" s="56"/>
      <c r="H233" s="56"/>
      <c r="I233" s="568"/>
    </row>
    <row r="234" spans="1:9" ht="11.25" x14ac:dyDescent="0.2">
      <c r="A234" s="566"/>
      <c r="B234" s="851"/>
      <c r="C234" s="56"/>
      <c r="D234" s="758" t="s">
        <v>526</v>
      </c>
      <c r="E234" s="56"/>
      <c r="F234" s="56"/>
      <c r="G234" s="56"/>
      <c r="H234" s="56"/>
      <c r="I234" s="568"/>
    </row>
    <row r="235" spans="1:9" ht="11.25" x14ac:dyDescent="0.2">
      <c r="A235" s="566"/>
      <c r="B235" s="851"/>
      <c r="C235" s="56"/>
      <c r="D235" s="758" t="s">
        <v>527</v>
      </c>
      <c r="E235" s="56"/>
      <c r="F235" s="56">
        <v>1.5</v>
      </c>
      <c r="G235" s="56"/>
      <c r="H235" s="56"/>
      <c r="I235" s="568"/>
    </row>
    <row r="236" spans="1:9" s="46" customFormat="1" ht="24.95" customHeight="1" x14ac:dyDescent="0.25">
      <c r="A236" s="278">
        <v>38</v>
      </c>
      <c r="B236" s="278"/>
      <c r="C236" s="382" t="s">
        <v>528</v>
      </c>
      <c r="D236" s="280" t="s">
        <v>529</v>
      </c>
      <c r="E236" s="281" t="s">
        <v>92</v>
      </c>
      <c r="F236" s="282">
        <v>2</v>
      </c>
      <c r="G236" s="67"/>
      <c r="H236" s="254">
        <f>ROUND(F236*G236,2)</f>
        <v>0</v>
      </c>
      <c r="I236" s="280" t="s">
        <v>357</v>
      </c>
    </row>
    <row r="237" spans="1:9" ht="11.25" x14ac:dyDescent="0.2">
      <c r="A237" s="566"/>
      <c r="B237" s="851"/>
      <c r="C237" s="56"/>
      <c r="D237" s="758" t="s">
        <v>460</v>
      </c>
      <c r="E237" s="56"/>
      <c r="F237" s="56"/>
      <c r="G237" s="56"/>
      <c r="H237" s="56"/>
      <c r="I237" s="568"/>
    </row>
    <row r="238" spans="1:9" ht="11.25" x14ac:dyDescent="0.2">
      <c r="A238" s="566"/>
      <c r="B238" s="851"/>
      <c r="C238" s="56"/>
      <c r="D238" s="758" t="s">
        <v>530</v>
      </c>
      <c r="E238" s="56"/>
      <c r="F238" s="56"/>
      <c r="G238" s="56"/>
      <c r="H238" s="56"/>
      <c r="I238" s="568"/>
    </row>
    <row r="239" spans="1:9" ht="11.25" x14ac:dyDescent="0.2">
      <c r="A239" s="566"/>
      <c r="B239" s="851"/>
      <c r="C239" s="56"/>
      <c r="D239" s="758" t="s">
        <v>531</v>
      </c>
      <c r="E239" s="56"/>
      <c r="F239" s="56">
        <v>2</v>
      </c>
      <c r="G239" s="56"/>
      <c r="H239" s="56"/>
      <c r="I239" s="568"/>
    </row>
    <row r="240" spans="1:9" s="46" customFormat="1" ht="24.95" customHeight="1" x14ac:dyDescent="0.25">
      <c r="A240" s="278">
        <v>39</v>
      </c>
      <c r="B240" s="278"/>
      <c r="C240" s="382" t="s">
        <v>532</v>
      </c>
      <c r="D240" s="280" t="s">
        <v>533</v>
      </c>
      <c r="E240" s="281" t="s">
        <v>92</v>
      </c>
      <c r="F240" s="282">
        <v>1</v>
      </c>
      <c r="G240" s="67"/>
      <c r="H240" s="254">
        <f>ROUND(F240*G240,2)</f>
        <v>0</v>
      </c>
      <c r="I240" s="280" t="s">
        <v>119</v>
      </c>
    </row>
    <row r="241" spans="1:9" ht="11.25" x14ac:dyDescent="0.2">
      <c r="A241" s="566"/>
      <c r="B241" s="851"/>
      <c r="C241" s="56"/>
      <c r="D241" s="758" t="s">
        <v>534</v>
      </c>
      <c r="E241" s="56"/>
      <c r="F241" s="56"/>
      <c r="G241" s="56"/>
      <c r="H241" s="56"/>
      <c r="I241" s="568"/>
    </row>
    <row r="242" spans="1:9" ht="11.25" x14ac:dyDescent="0.2">
      <c r="A242" s="566"/>
      <c r="B242" s="851"/>
      <c r="C242" s="56"/>
      <c r="D242" s="758" t="s">
        <v>535</v>
      </c>
      <c r="E242" s="56"/>
      <c r="F242" s="56"/>
      <c r="G242" s="56"/>
      <c r="H242" s="56"/>
      <c r="I242" s="568"/>
    </row>
    <row r="243" spans="1:9" ht="11.25" x14ac:dyDescent="0.2">
      <c r="A243" s="566"/>
      <c r="B243" s="851"/>
      <c r="C243" s="56"/>
      <c r="D243" s="758" t="s">
        <v>536</v>
      </c>
      <c r="E243" s="56"/>
      <c r="F243" s="56"/>
      <c r="G243" s="56"/>
      <c r="H243" s="56"/>
      <c r="I243" s="568"/>
    </row>
    <row r="244" spans="1:9" ht="11.25" x14ac:dyDescent="0.2">
      <c r="A244" s="566"/>
      <c r="B244" s="851"/>
      <c r="C244" s="56"/>
      <c r="D244" s="758" t="s">
        <v>537</v>
      </c>
      <c r="E244" s="56"/>
      <c r="F244" s="56"/>
      <c r="G244" s="56"/>
      <c r="H244" s="56"/>
      <c r="I244" s="568"/>
    </row>
    <row r="245" spans="1:9" ht="11.25" x14ac:dyDescent="0.2">
      <c r="A245" s="566"/>
      <c r="B245" s="851"/>
      <c r="C245" s="56"/>
      <c r="D245" s="758" t="s">
        <v>538</v>
      </c>
      <c r="E245" s="56"/>
      <c r="F245" s="56"/>
      <c r="G245" s="56"/>
      <c r="H245" s="56"/>
      <c r="I245" s="568"/>
    </row>
    <row r="246" spans="1:9" ht="11.25" x14ac:dyDescent="0.2">
      <c r="A246" s="566"/>
      <c r="B246" s="851"/>
      <c r="C246" s="56"/>
      <c r="D246" s="758" t="s">
        <v>539</v>
      </c>
      <c r="E246" s="56"/>
      <c r="F246" s="56"/>
      <c r="G246" s="56"/>
      <c r="H246" s="56"/>
      <c r="I246" s="568"/>
    </row>
    <row r="247" spans="1:9" ht="11.25" x14ac:dyDescent="0.2">
      <c r="A247" s="566"/>
      <c r="B247" s="851"/>
      <c r="C247" s="56"/>
      <c r="D247" s="758" t="s">
        <v>540</v>
      </c>
      <c r="E247" s="56"/>
      <c r="F247" s="56"/>
      <c r="G247" s="56"/>
      <c r="H247" s="56"/>
      <c r="I247" s="568"/>
    </row>
    <row r="248" spans="1:9" ht="11.25" x14ac:dyDescent="0.2">
      <c r="A248" s="566"/>
      <c r="B248" s="851"/>
      <c r="C248" s="56"/>
      <c r="D248" s="758" t="s">
        <v>122</v>
      </c>
      <c r="E248" s="56"/>
      <c r="F248" s="56">
        <v>1</v>
      </c>
      <c r="G248" s="56"/>
      <c r="H248" s="56"/>
      <c r="I248" s="568"/>
    </row>
    <row r="249" spans="1:9" s="46" customFormat="1" ht="24.95" customHeight="1" x14ac:dyDescent="0.25">
      <c r="A249" s="278">
        <v>40</v>
      </c>
      <c r="B249" s="278"/>
      <c r="C249" s="382" t="s">
        <v>541</v>
      </c>
      <c r="D249" s="280" t="s">
        <v>542</v>
      </c>
      <c r="E249" s="281" t="s">
        <v>92</v>
      </c>
      <c r="F249" s="282">
        <v>3</v>
      </c>
      <c r="G249" s="67"/>
      <c r="H249" s="254">
        <f>ROUND(F249*G249,2)</f>
        <v>0</v>
      </c>
      <c r="I249" s="280" t="s">
        <v>119</v>
      </c>
    </row>
    <row r="250" spans="1:9" ht="11.25" x14ac:dyDescent="0.2">
      <c r="A250" s="566"/>
      <c r="B250" s="851"/>
      <c r="C250" s="56"/>
      <c r="D250" s="758" t="s">
        <v>534</v>
      </c>
      <c r="E250" s="56"/>
      <c r="F250" s="56"/>
      <c r="G250" s="56"/>
      <c r="H250" s="56"/>
      <c r="I250" s="568"/>
    </row>
    <row r="251" spans="1:9" ht="11.25" x14ac:dyDescent="0.2">
      <c r="A251" s="566"/>
      <c r="B251" s="851"/>
      <c r="C251" s="56"/>
      <c r="D251" s="758" t="s">
        <v>543</v>
      </c>
      <c r="E251" s="56"/>
      <c r="F251" s="56"/>
      <c r="G251" s="56"/>
      <c r="H251" s="56"/>
      <c r="I251" s="568"/>
    </row>
    <row r="252" spans="1:9" ht="11.25" x14ac:dyDescent="0.2">
      <c r="A252" s="566"/>
      <c r="B252" s="851"/>
      <c r="C252" s="56"/>
      <c r="D252" s="758" t="s">
        <v>536</v>
      </c>
      <c r="E252" s="56"/>
      <c r="F252" s="56"/>
      <c r="G252" s="56"/>
      <c r="H252" s="56"/>
      <c r="I252" s="568"/>
    </row>
    <row r="253" spans="1:9" ht="11.25" x14ac:dyDescent="0.2">
      <c r="A253" s="566"/>
      <c r="B253" s="851"/>
      <c r="C253" s="56"/>
      <c r="D253" s="758" t="s">
        <v>537</v>
      </c>
      <c r="E253" s="56"/>
      <c r="F253" s="56"/>
      <c r="G253" s="56"/>
      <c r="H253" s="56"/>
      <c r="I253" s="568"/>
    </row>
    <row r="254" spans="1:9" ht="11.25" x14ac:dyDescent="0.2">
      <c r="A254" s="566"/>
      <c r="B254" s="851"/>
      <c r="C254" s="56"/>
      <c r="D254" s="758" t="s">
        <v>538</v>
      </c>
      <c r="E254" s="56"/>
      <c r="F254" s="56"/>
      <c r="G254" s="56"/>
      <c r="H254" s="56"/>
      <c r="I254" s="568"/>
    </row>
    <row r="255" spans="1:9" ht="11.25" x14ac:dyDescent="0.2">
      <c r="A255" s="566"/>
      <c r="B255" s="851"/>
      <c r="C255" s="56"/>
      <c r="D255" s="758" t="s">
        <v>544</v>
      </c>
      <c r="E255" s="56"/>
      <c r="F255" s="56"/>
      <c r="G255" s="56"/>
      <c r="H255" s="56"/>
      <c r="I255" s="568"/>
    </row>
    <row r="256" spans="1:9" ht="11.25" x14ac:dyDescent="0.2">
      <c r="A256" s="566"/>
      <c r="B256" s="851"/>
      <c r="C256" s="56"/>
      <c r="D256" s="758" t="s">
        <v>545</v>
      </c>
      <c r="E256" s="56"/>
      <c r="F256" s="56"/>
      <c r="G256" s="56"/>
      <c r="H256" s="56"/>
      <c r="I256" s="568"/>
    </row>
    <row r="257" spans="1:9" ht="11.25" x14ac:dyDescent="0.2">
      <c r="A257" s="566"/>
      <c r="B257" s="851"/>
      <c r="C257" s="56"/>
      <c r="D257" s="758" t="s">
        <v>539</v>
      </c>
      <c r="E257" s="56"/>
      <c r="F257" s="56"/>
      <c r="G257" s="56"/>
      <c r="H257" s="56"/>
      <c r="I257" s="568"/>
    </row>
    <row r="258" spans="1:9" ht="11.25" x14ac:dyDescent="0.2">
      <c r="A258" s="566"/>
      <c r="B258" s="851"/>
      <c r="C258" s="56"/>
      <c r="D258" s="758" t="s">
        <v>540</v>
      </c>
      <c r="E258" s="56"/>
      <c r="F258" s="56"/>
      <c r="G258" s="56"/>
      <c r="H258" s="56"/>
      <c r="I258" s="568"/>
    </row>
    <row r="259" spans="1:9" ht="11.25" x14ac:dyDescent="0.2">
      <c r="A259" s="566"/>
      <c r="B259" s="851"/>
      <c r="C259" s="56"/>
      <c r="D259" s="758" t="s">
        <v>546</v>
      </c>
      <c r="E259" s="56"/>
      <c r="F259" s="56">
        <v>3</v>
      </c>
      <c r="G259" s="56"/>
      <c r="H259" s="56"/>
      <c r="I259" s="568"/>
    </row>
    <row r="260" spans="1:9" s="46" customFormat="1" ht="24.95" customHeight="1" x14ac:dyDescent="0.25">
      <c r="A260" s="278">
        <v>41</v>
      </c>
      <c r="B260" s="278"/>
      <c r="C260" s="382" t="s">
        <v>547</v>
      </c>
      <c r="D260" s="280" t="s">
        <v>548</v>
      </c>
      <c r="E260" s="281" t="s">
        <v>92</v>
      </c>
      <c r="F260" s="282">
        <v>1</v>
      </c>
      <c r="G260" s="67"/>
      <c r="H260" s="254">
        <f>ROUND(F260*G260,2)</f>
        <v>0</v>
      </c>
      <c r="I260" s="280" t="s">
        <v>119</v>
      </c>
    </row>
    <row r="261" spans="1:9" ht="11.25" x14ac:dyDescent="0.2">
      <c r="A261" s="566"/>
      <c r="B261" s="851"/>
      <c r="C261" s="56"/>
      <c r="D261" s="758" t="s">
        <v>549</v>
      </c>
      <c r="E261" s="56"/>
      <c r="F261" s="56"/>
      <c r="G261" s="56"/>
      <c r="H261" s="56"/>
      <c r="I261" s="568"/>
    </row>
    <row r="262" spans="1:9" ht="11.25" x14ac:dyDescent="0.2">
      <c r="A262" s="566"/>
      <c r="B262" s="851"/>
      <c r="C262" s="56"/>
      <c r="D262" s="758" t="s">
        <v>550</v>
      </c>
      <c r="E262" s="56"/>
      <c r="F262" s="56"/>
      <c r="G262" s="56"/>
      <c r="H262" s="56"/>
      <c r="I262" s="568"/>
    </row>
    <row r="263" spans="1:9" ht="11.25" x14ac:dyDescent="0.2">
      <c r="A263" s="566"/>
      <c r="B263" s="851"/>
      <c r="C263" s="56"/>
      <c r="D263" s="758" t="s">
        <v>551</v>
      </c>
      <c r="E263" s="56"/>
      <c r="F263" s="56"/>
      <c r="G263" s="56"/>
      <c r="H263" s="56"/>
      <c r="I263" s="568"/>
    </row>
    <row r="264" spans="1:9" ht="11.25" x14ac:dyDescent="0.2">
      <c r="A264" s="566"/>
      <c r="B264" s="851"/>
      <c r="C264" s="56"/>
      <c r="D264" s="758" t="s">
        <v>552</v>
      </c>
      <c r="E264" s="56"/>
      <c r="F264" s="56"/>
      <c r="G264" s="56"/>
      <c r="H264" s="56"/>
      <c r="I264" s="568"/>
    </row>
    <row r="265" spans="1:9" ht="11.25" x14ac:dyDescent="0.2">
      <c r="A265" s="566"/>
      <c r="B265" s="851"/>
      <c r="C265" s="56"/>
      <c r="D265" s="758" t="s">
        <v>553</v>
      </c>
      <c r="E265" s="56"/>
      <c r="F265" s="56"/>
      <c r="G265" s="56"/>
      <c r="H265" s="56"/>
      <c r="I265" s="568"/>
    </row>
    <row r="266" spans="1:9" ht="11.25" x14ac:dyDescent="0.2">
      <c r="A266" s="566"/>
      <c r="B266" s="851"/>
      <c r="C266" s="56"/>
      <c r="D266" s="758" t="s">
        <v>554</v>
      </c>
      <c r="E266" s="56"/>
      <c r="F266" s="56"/>
      <c r="G266" s="56"/>
      <c r="H266" s="56"/>
      <c r="I266" s="568"/>
    </row>
    <row r="267" spans="1:9" ht="11.25" x14ac:dyDescent="0.2">
      <c r="A267" s="566"/>
      <c r="B267" s="851"/>
      <c r="C267" s="56"/>
      <c r="D267" s="758" t="s">
        <v>555</v>
      </c>
      <c r="E267" s="56"/>
      <c r="F267" s="56"/>
      <c r="G267" s="56"/>
      <c r="H267" s="56"/>
      <c r="I267" s="568"/>
    </row>
    <row r="268" spans="1:9" ht="11.25" x14ac:dyDescent="0.2">
      <c r="A268" s="566"/>
      <c r="B268" s="851"/>
      <c r="C268" s="56"/>
      <c r="D268" s="758" t="s">
        <v>556</v>
      </c>
      <c r="E268" s="56"/>
      <c r="F268" s="56"/>
      <c r="G268" s="56"/>
      <c r="H268" s="56"/>
      <c r="I268" s="568"/>
    </row>
    <row r="269" spans="1:9" ht="11.25" x14ac:dyDescent="0.2">
      <c r="A269" s="566"/>
      <c r="B269" s="851"/>
      <c r="C269" s="56"/>
      <c r="D269" s="758" t="s">
        <v>557</v>
      </c>
      <c r="E269" s="56"/>
      <c r="F269" s="56"/>
      <c r="G269" s="56"/>
      <c r="H269" s="56"/>
      <c r="I269" s="568"/>
    </row>
    <row r="270" spans="1:9" ht="11.25" x14ac:dyDescent="0.2">
      <c r="A270" s="566"/>
      <c r="B270" s="851"/>
      <c r="C270" s="56"/>
      <c r="D270" s="758" t="s">
        <v>558</v>
      </c>
      <c r="E270" s="56"/>
      <c r="F270" s="56"/>
      <c r="G270" s="56"/>
      <c r="H270" s="56"/>
      <c r="I270" s="568"/>
    </row>
    <row r="271" spans="1:9" ht="22.5" customHeight="1" x14ac:dyDescent="0.2">
      <c r="A271" s="566"/>
      <c r="B271" s="851"/>
      <c r="C271" s="56"/>
      <c r="D271" s="758" t="s">
        <v>559</v>
      </c>
      <c r="E271" s="56"/>
      <c r="F271" s="56"/>
      <c r="G271" s="56"/>
      <c r="H271" s="56"/>
      <c r="I271" s="568"/>
    </row>
    <row r="272" spans="1:9" ht="11.25" x14ac:dyDescent="0.2">
      <c r="A272" s="566"/>
      <c r="B272" s="851"/>
      <c r="C272" s="56"/>
      <c r="D272" s="758" t="s">
        <v>560</v>
      </c>
      <c r="E272" s="56"/>
      <c r="F272" s="56"/>
      <c r="G272" s="56"/>
      <c r="H272" s="56"/>
      <c r="I272" s="568"/>
    </row>
    <row r="273" spans="1:9" ht="11.25" x14ac:dyDescent="0.2">
      <c r="A273" s="566"/>
      <c r="B273" s="851"/>
      <c r="C273" s="56"/>
      <c r="D273" s="758" t="s">
        <v>122</v>
      </c>
      <c r="E273" s="56"/>
      <c r="F273" s="56">
        <v>1</v>
      </c>
      <c r="G273" s="56"/>
      <c r="H273" s="56"/>
      <c r="I273" s="568"/>
    </row>
    <row r="274" spans="1:9" s="46" customFormat="1" ht="24.95" customHeight="1" x14ac:dyDescent="0.25">
      <c r="A274" s="278">
        <v>42</v>
      </c>
      <c r="B274" s="278"/>
      <c r="C274" s="382" t="s">
        <v>561</v>
      </c>
      <c r="D274" s="280" t="s">
        <v>562</v>
      </c>
      <c r="E274" s="281" t="s">
        <v>92</v>
      </c>
      <c r="F274" s="282">
        <v>2</v>
      </c>
      <c r="G274" s="67"/>
      <c r="H274" s="254">
        <f>ROUND(F274*G274,2)</f>
        <v>0</v>
      </c>
      <c r="I274" s="280" t="s">
        <v>119</v>
      </c>
    </row>
    <row r="275" spans="1:9" ht="11.25" x14ac:dyDescent="0.2">
      <c r="A275" s="566"/>
      <c r="B275" s="851"/>
      <c r="C275" s="56"/>
      <c r="D275" s="758" t="s">
        <v>563</v>
      </c>
      <c r="E275" s="56"/>
      <c r="F275" s="56"/>
      <c r="G275" s="56"/>
      <c r="H275" s="56"/>
      <c r="I275" s="568"/>
    </row>
    <row r="276" spans="1:9" ht="11.25" x14ac:dyDescent="0.2">
      <c r="A276" s="566"/>
      <c r="B276" s="851"/>
      <c r="C276" s="56"/>
      <c r="D276" s="758" t="s">
        <v>564</v>
      </c>
      <c r="E276" s="56"/>
      <c r="F276" s="56"/>
      <c r="G276" s="56"/>
      <c r="H276" s="56"/>
      <c r="I276" s="568"/>
    </row>
    <row r="277" spans="1:9" ht="11.25" x14ac:dyDescent="0.2">
      <c r="A277" s="566"/>
      <c r="B277" s="851"/>
      <c r="C277" s="56"/>
      <c r="D277" s="758" t="s">
        <v>565</v>
      </c>
      <c r="E277" s="56"/>
      <c r="F277" s="56"/>
      <c r="G277" s="56"/>
      <c r="H277" s="56"/>
      <c r="I277" s="568"/>
    </row>
    <row r="278" spans="1:9" ht="11.25" x14ac:dyDescent="0.2">
      <c r="A278" s="566"/>
      <c r="B278" s="851"/>
      <c r="C278" s="56"/>
      <c r="D278" s="758" t="s">
        <v>566</v>
      </c>
      <c r="E278" s="56"/>
      <c r="F278" s="56"/>
      <c r="G278" s="56"/>
      <c r="H278" s="56"/>
      <c r="I278" s="568"/>
    </row>
    <row r="279" spans="1:9" ht="11.25" x14ac:dyDescent="0.2">
      <c r="A279" s="566"/>
      <c r="B279" s="851"/>
      <c r="C279" s="56"/>
      <c r="D279" s="758" t="s">
        <v>97</v>
      </c>
      <c r="E279" s="56"/>
      <c r="F279" s="56">
        <v>2</v>
      </c>
      <c r="G279" s="56"/>
      <c r="H279" s="56"/>
      <c r="I279" s="568"/>
    </row>
    <row r="280" spans="1:9" s="46" customFormat="1" ht="24.95" customHeight="1" x14ac:dyDescent="0.25">
      <c r="A280" s="824"/>
      <c r="B280" s="825" t="s">
        <v>89</v>
      </c>
      <c r="C280" s="826" t="s">
        <v>348</v>
      </c>
      <c r="D280" s="826" t="s">
        <v>349</v>
      </c>
      <c r="E280" s="827"/>
      <c r="F280" s="828"/>
      <c r="G280" s="828"/>
      <c r="H280" s="829">
        <f>SUM(H281:H304)</f>
        <v>0</v>
      </c>
      <c r="I280" s="830"/>
    </row>
    <row r="281" spans="1:9" s="46" customFormat="1" ht="24.95" customHeight="1" x14ac:dyDescent="0.25">
      <c r="A281" s="278">
        <v>43</v>
      </c>
      <c r="B281" s="278"/>
      <c r="C281" s="382" t="s">
        <v>567</v>
      </c>
      <c r="D281" s="280" t="s">
        <v>568</v>
      </c>
      <c r="E281" s="281" t="s">
        <v>106</v>
      </c>
      <c r="F281" s="282">
        <v>6.16</v>
      </c>
      <c r="G281" s="67"/>
      <c r="H281" s="254">
        <f>ROUND(F281*G281,2)</f>
        <v>0</v>
      </c>
      <c r="I281" s="280" t="s">
        <v>357</v>
      </c>
    </row>
    <row r="282" spans="1:9" ht="11.25" x14ac:dyDescent="0.2">
      <c r="A282" s="566"/>
      <c r="B282" s="851"/>
      <c r="C282" s="56"/>
      <c r="D282" s="758" t="s">
        <v>569</v>
      </c>
      <c r="E282" s="56"/>
      <c r="F282" s="56">
        <v>6.16</v>
      </c>
      <c r="G282" s="56"/>
      <c r="H282" s="56"/>
      <c r="I282" s="568"/>
    </row>
    <row r="283" spans="1:9" s="46" customFormat="1" ht="24.95" customHeight="1" x14ac:dyDescent="0.25">
      <c r="A283" s="278">
        <v>44</v>
      </c>
      <c r="B283" s="278"/>
      <c r="C283" s="382" t="s">
        <v>570</v>
      </c>
      <c r="D283" s="280" t="s">
        <v>571</v>
      </c>
      <c r="E283" s="281" t="s">
        <v>106</v>
      </c>
      <c r="F283" s="282">
        <v>6.16</v>
      </c>
      <c r="G283" s="67"/>
      <c r="H283" s="254">
        <f>ROUND(F283*G283,2)</f>
        <v>0</v>
      </c>
      <c r="I283" s="280" t="s">
        <v>357</v>
      </c>
    </row>
    <row r="284" spans="1:9" ht="11.25" x14ac:dyDescent="0.2">
      <c r="A284" s="566"/>
      <c r="B284" s="851"/>
      <c r="C284" s="56"/>
      <c r="D284" s="758" t="s">
        <v>450</v>
      </c>
      <c r="E284" s="56"/>
      <c r="F284" s="56"/>
      <c r="G284" s="56"/>
      <c r="H284" s="56"/>
      <c r="I284" s="568"/>
    </row>
    <row r="285" spans="1:9" ht="11.25" x14ac:dyDescent="0.2">
      <c r="A285" s="566"/>
      <c r="B285" s="851"/>
      <c r="C285" s="56"/>
      <c r="D285" s="758" t="s">
        <v>359</v>
      </c>
      <c r="E285" s="56"/>
      <c r="F285" s="56"/>
      <c r="G285" s="56"/>
      <c r="H285" s="56"/>
      <c r="I285" s="568"/>
    </row>
    <row r="286" spans="1:9" ht="11.25" x14ac:dyDescent="0.2">
      <c r="A286" s="566"/>
      <c r="B286" s="851"/>
      <c r="C286" s="56"/>
      <c r="D286" s="758" t="s">
        <v>399</v>
      </c>
      <c r="E286" s="56"/>
      <c r="F286" s="56">
        <v>6.16</v>
      </c>
      <c r="G286" s="56"/>
      <c r="H286" s="56"/>
      <c r="I286" s="568"/>
    </row>
    <row r="287" spans="1:9" s="46" customFormat="1" ht="24.95" customHeight="1" x14ac:dyDescent="0.25">
      <c r="A287" s="278">
        <v>45</v>
      </c>
      <c r="B287" s="278"/>
      <c r="C287" s="382" t="s">
        <v>572</v>
      </c>
      <c r="D287" s="280" t="s">
        <v>573</v>
      </c>
      <c r="E287" s="281" t="s">
        <v>125</v>
      </c>
      <c r="F287" s="282">
        <v>25.16</v>
      </c>
      <c r="G287" s="67"/>
      <c r="H287" s="254">
        <f>ROUND(F287*G287,2)</f>
        <v>0</v>
      </c>
      <c r="I287" s="280" t="s">
        <v>357</v>
      </c>
    </row>
    <row r="288" spans="1:9" ht="11.25" x14ac:dyDescent="0.2">
      <c r="A288" s="566"/>
      <c r="B288" s="851"/>
      <c r="C288" s="56"/>
      <c r="D288" s="758" t="s">
        <v>574</v>
      </c>
      <c r="E288" s="56"/>
      <c r="F288" s="56"/>
      <c r="G288" s="56"/>
      <c r="H288" s="56"/>
      <c r="I288" s="568"/>
    </row>
    <row r="289" spans="1:9" ht="11.25" x14ac:dyDescent="0.2">
      <c r="A289" s="566"/>
      <c r="B289" s="851"/>
      <c r="C289" s="56"/>
      <c r="D289" s="758" t="s">
        <v>450</v>
      </c>
      <c r="E289" s="56"/>
      <c r="F289" s="56"/>
      <c r="G289" s="56"/>
      <c r="H289" s="56"/>
      <c r="I289" s="568"/>
    </row>
    <row r="290" spans="1:9" ht="11.25" x14ac:dyDescent="0.2">
      <c r="A290" s="566"/>
      <c r="B290" s="851"/>
      <c r="C290" s="56"/>
      <c r="D290" s="758" t="s">
        <v>359</v>
      </c>
      <c r="E290" s="56"/>
      <c r="F290" s="56"/>
      <c r="G290" s="56"/>
      <c r="H290" s="56"/>
      <c r="I290" s="568"/>
    </row>
    <row r="291" spans="1:9" ht="11.25" x14ac:dyDescent="0.2">
      <c r="A291" s="566"/>
      <c r="B291" s="851"/>
      <c r="C291" s="56"/>
      <c r="D291" s="758" t="s">
        <v>575</v>
      </c>
      <c r="E291" s="56"/>
      <c r="F291" s="56">
        <v>10.46</v>
      </c>
      <c r="G291" s="56"/>
      <c r="H291" s="56"/>
      <c r="I291" s="568"/>
    </row>
    <row r="292" spans="1:9" ht="11.25" x14ac:dyDescent="0.2">
      <c r="A292" s="566"/>
      <c r="B292" s="851"/>
      <c r="C292" s="56"/>
      <c r="D292" s="758" t="s">
        <v>442</v>
      </c>
      <c r="E292" s="56"/>
      <c r="F292" s="56"/>
      <c r="G292" s="56"/>
      <c r="H292" s="56"/>
      <c r="I292" s="568"/>
    </row>
    <row r="293" spans="1:9" ht="11.25" x14ac:dyDescent="0.2">
      <c r="A293" s="566"/>
      <c r="B293" s="851"/>
      <c r="C293" s="56"/>
      <c r="D293" s="758" t="s">
        <v>576</v>
      </c>
      <c r="E293" s="56"/>
      <c r="F293" s="56">
        <v>-0.9</v>
      </c>
      <c r="G293" s="56"/>
      <c r="H293" s="56"/>
      <c r="I293" s="568"/>
    </row>
    <row r="294" spans="1:9" ht="11.25" x14ac:dyDescent="0.2">
      <c r="A294" s="566"/>
      <c r="B294" s="851"/>
      <c r="C294" s="56"/>
      <c r="D294" s="758" t="s">
        <v>448</v>
      </c>
      <c r="E294" s="56"/>
      <c r="F294" s="56"/>
      <c r="G294" s="56"/>
      <c r="H294" s="56"/>
      <c r="I294" s="568"/>
    </row>
    <row r="295" spans="1:9" ht="11.25" x14ac:dyDescent="0.2">
      <c r="A295" s="566"/>
      <c r="B295" s="851"/>
      <c r="C295" s="56"/>
      <c r="D295" s="758" t="s">
        <v>577</v>
      </c>
      <c r="E295" s="56"/>
      <c r="F295" s="56"/>
      <c r="G295" s="56"/>
      <c r="H295" s="56"/>
      <c r="I295" s="568"/>
    </row>
    <row r="296" spans="1:9" ht="11.25" x14ac:dyDescent="0.2">
      <c r="A296" s="566"/>
      <c r="B296" s="851"/>
      <c r="C296" s="56"/>
      <c r="D296" s="758" t="s">
        <v>359</v>
      </c>
      <c r="E296" s="56"/>
      <c r="F296" s="56"/>
      <c r="G296" s="56"/>
      <c r="H296" s="56"/>
      <c r="I296" s="568"/>
    </row>
    <row r="297" spans="1:9" ht="11.25" x14ac:dyDescent="0.2">
      <c r="A297" s="566"/>
      <c r="B297" s="851"/>
      <c r="C297" s="56"/>
      <c r="D297" s="758" t="s">
        <v>578</v>
      </c>
      <c r="E297" s="56"/>
      <c r="F297" s="56">
        <v>14.7</v>
      </c>
      <c r="G297" s="56"/>
      <c r="H297" s="56"/>
      <c r="I297" s="568"/>
    </row>
    <row r="298" spans="1:9" s="46" customFormat="1" ht="24.95" customHeight="1" x14ac:dyDescent="0.25">
      <c r="A298" s="278">
        <v>46</v>
      </c>
      <c r="B298" s="278"/>
      <c r="C298" s="382" t="s">
        <v>579</v>
      </c>
      <c r="D298" s="280" t="s">
        <v>580</v>
      </c>
      <c r="E298" s="281" t="s">
        <v>106</v>
      </c>
      <c r="F298" s="282">
        <v>6.16</v>
      </c>
      <c r="G298" s="67"/>
      <c r="H298" s="254">
        <f>ROUND(F298*G298,2)</f>
        <v>0</v>
      </c>
      <c r="I298" s="280" t="s">
        <v>357</v>
      </c>
    </row>
    <row r="299" spans="1:9" ht="11.25" x14ac:dyDescent="0.2">
      <c r="A299" s="566"/>
      <c r="B299" s="851"/>
      <c r="C299" s="56"/>
      <c r="D299" s="758" t="s">
        <v>569</v>
      </c>
      <c r="E299" s="56"/>
      <c r="F299" s="56">
        <v>6.16</v>
      </c>
      <c r="G299" s="56"/>
      <c r="H299" s="56"/>
      <c r="I299" s="568"/>
    </row>
    <row r="300" spans="1:9" s="46" customFormat="1" ht="24.95" customHeight="1" x14ac:dyDescent="0.25">
      <c r="A300" s="278">
        <v>47</v>
      </c>
      <c r="B300" s="278"/>
      <c r="C300" s="382" t="s">
        <v>581</v>
      </c>
      <c r="D300" s="280" t="s">
        <v>582</v>
      </c>
      <c r="E300" s="281" t="s">
        <v>106</v>
      </c>
      <c r="F300" s="282">
        <v>6.5911999999999997</v>
      </c>
      <c r="G300" s="67"/>
      <c r="H300" s="254">
        <f>ROUND(F300*G300,2)</f>
        <v>0</v>
      </c>
      <c r="I300" s="280" t="s">
        <v>357</v>
      </c>
    </row>
    <row r="301" spans="1:9" ht="11.25" x14ac:dyDescent="0.2">
      <c r="A301" s="566"/>
      <c r="B301" s="851"/>
      <c r="C301" s="56"/>
      <c r="D301" s="758" t="s">
        <v>569</v>
      </c>
      <c r="E301" s="56"/>
      <c r="F301" s="56">
        <v>6.16</v>
      </c>
      <c r="G301" s="56"/>
      <c r="H301" s="56"/>
      <c r="I301" s="568"/>
    </row>
    <row r="302" spans="1:9" ht="11.25" x14ac:dyDescent="0.2">
      <c r="A302" s="566"/>
      <c r="B302" s="851"/>
      <c r="C302" s="56"/>
      <c r="D302" s="758" t="s">
        <v>583</v>
      </c>
      <c r="E302" s="56"/>
      <c r="F302" s="56">
        <v>0.43120000000000003</v>
      </c>
      <c r="G302" s="56"/>
      <c r="H302" s="56"/>
      <c r="I302" s="568"/>
    </row>
    <row r="303" spans="1:9" s="46" customFormat="1" ht="24.95" customHeight="1" x14ac:dyDescent="0.25">
      <c r="A303" s="278">
        <v>48</v>
      </c>
      <c r="B303" s="278"/>
      <c r="C303" s="382" t="s">
        <v>584</v>
      </c>
      <c r="D303" s="280" t="s">
        <v>585</v>
      </c>
      <c r="E303" s="281" t="s">
        <v>100</v>
      </c>
      <c r="F303" s="282">
        <v>0.16728999999999999</v>
      </c>
      <c r="G303" s="67"/>
      <c r="H303" s="254">
        <f>ROUND(F303*G303,2)</f>
        <v>0</v>
      </c>
      <c r="I303" s="280" t="s">
        <v>357</v>
      </c>
    </row>
    <row r="304" spans="1:9" ht="11.25" x14ac:dyDescent="0.2">
      <c r="A304" s="566"/>
      <c r="B304" s="851"/>
      <c r="C304" s="56"/>
      <c r="D304" s="758" t="s">
        <v>511</v>
      </c>
      <c r="E304" s="56"/>
      <c r="F304" s="56"/>
      <c r="G304" s="56"/>
      <c r="H304" s="56"/>
      <c r="I304" s="568"/>
    </row>
    <row r="305" spans="1:9" s="46" customFormat="1" ht="24.95" customHeight="1" x14ac:dyDescent="0.25">
      <c r="A305" s="824"/>
      <c r="B305" s="825" t="s">
        <v>89</v>
      </c>
      <c r="C305" s="826" t="s">
        <v>64</v>
      </c>
      <c r="D305" s="826" t="s">
        <v>65</v>
      </c>
      <c r="E305" s="827"/>
      <c r="F305" s="828"/>
      <c r="G305" s="828"/>
      <c r="H305" s="829">
        <f>SUM(H306:H315)</f>
        <v>0</v>
      </c>
      <c r="I305" s="830"/>
    </row>
    <row r="306" spans="1:9" s="46" customFormat="1" ht="24.95" customHeight="1" x14ac:dyDescent="0.25">
      <c r="A306" s="278">
        <v>49</v>
      </c>
      <c r="B306" s="278"/>
      <c r="C306" s="382" t="s">
        <v>586</v>
      </c>
      <c r="D306" s="280" t="s">
        <v>587</v>
      </c>
      <c r="E306" s="281" t="s">
        <v>106</v>
      </c>
      <c r="F306" s="282">
        <v>70.459999999999994</v>
      </c>
      <c r="G306" s="67"/>
      <c r="H306" s="254">
        <f>ROUND(F306*G306,2)</f>
        <v>0</v>
      </c>
      <c r="I306" s="280" t="s">
        <v>357</v>
      </c>
    </row>
    <row r="307" spans="1:9" ht="11.25" x14ac:dyDescent="0.2">
      <c r="A307" s="566"/>
      <c r="B307" s="851"/>
      <c r="C307" s="56"/>
      <c r="D307" s="758" t="s">
        <v>460</v>
      </c>
      <c r="E307" s="56"/>
      <c r="F307" s="56"/>
      <c r="G307" s="56"/>
      <c r="H307" s="56"/>
      <c r="I307" s="568"/>
    </row>
    <row r="308" spans="1:9" ht="11.25" x14ac:dyDescent="0.2">
      <c r="A308" s="566"/>
      <c r="B308" s="851"/>
      <c r="C308" s="56"/>
      <c r="D308" s="758" t="s">
        <v>456</v>
      </c>
      <c r="E308" s="56"/>
      <c r="F308" s="56"/>
      <c r="G308" s="56"/>
      <c r="H308" s="56"/>
      <c r="I308" s="568"/>
    </row>
    <row r="309" spans="1:9" ht="11.25" x14ac:dyDescent="0.2">
      <c r="A309" s="566"/>
      <c r="B309" s="851"/>
      <c r="C309" s="56"/>
      <c r="D309" s="758" t="s">
        <v>514</v>
      </c>
      <c r="E309" s="56"/>
      <c r="F309" s="56">
        <v>9.58</v>
      </c>
      <c r="G309" s="56"/>
      <c r="H309" s="56"/>
      <c r="I309" s="568"/>
    </row>
    <row r="310" spans="1:9" ht="11.25" x14ac:dyDescent="0.2">
      <c r="A310" s="566"/>
      <c r="B310" s="851"/>
      <c r="C310" s="56"/>
      <c r="D310" s="758" t="s">
        <v>515</v>
      </c>
      <c r="E310" s="56"/>
      <c r="F310" s="56">
        <v>9.7100000000000009</v>
      </c>
      <c r="G310" s="56"/>
      <c r="H310" s="56"/>
      <c r="I310" s="568"/>
    </row>
    <row r="311" spans="1:9" ht="11.25" x14ac:dyDescent="0.2">
      <c r="A311" s="566"/>
      <c r="B311" s="851"/>
      <c r="C311" s="56"/>
      <c r="D311" s="758" t="s">
        <v>516</v>
      </c>
      <c r="E311" s="56"/>
      <c r="F311" s="56">
        <v>8.51</v>
      </c>
      <c r="G311" s="56"/>
      <c r="H311" s="56"/>
      <c r="I311" s="568"/>
    </row>
    <row r="312" spans="1:9" ht="11.25" x14ac:dyDescent="0.2">
      <c r="A312" s="566"/>
      <c r="B312" s="851"/>
      <c r="C312" s="56"/>
      <c r="D312" s="758" t="s">
        <v>517</v>
      </c>
      <c r="E312" s="56"/>
      <c r="F312" s="56">
        <v>11.36</v>
      </c>
      <c r="G312" s="56"/>
      <c r="H312" s="56"/>
      <c r="I312" s="568"/>
    </row>
    <row r="313" spans="1:9" ht="11.25" x14ac:dyDescent="0.2">
      <c r="A313" s="566"/>
      <c r="B313" s="851"/>
      <c r="C313" s="56"/>
      <c r="D313" s="758" t="s">
        <v>518</v>
      </c>
      <c r="E313" s="56"/>
      <c r="F313" s="56">
        <v>9.15</v>
      </c>
      <c r="G313" s="56"/>
      <c r="H313" s="56"/>
      <c r="I313" s="568"/>
    </row>
    <row r="314" spans="1:9" ht="11.25" x14ac:dyDescent="0.2">
      <c r="A314" s="566"/>
      <c r="B314" s="851"/>
      <c r="C314" s="56"/>
      <c r="D314" s="758" t="s">
        <v>519</v>
      </c>
      <c r="E314" s="56"/>
      <c r="F314" s="56">
        <v>5.33</v>
      </c>
      <c r="G314" s="56"/>
      <c r="H314" s="56"/>
      <c r="I314" s="568"/>
    </row>
    <row r="315" spans="1:9" ht="11.25" x14ac:dyDescent="0.2">
      <c r="A315" s="566"/>
      <c r="B315" s="851"/>
      <c r="C315" s="56"/>
      <c r="D315" s="758" t="s">
        <v>520</v>
      </c>
      <c r="E315" s="56"/>
      <c r="F315" s="56">
        <v>16.82</v>
      </c>
      <c r="G315" s="56"/>
      <c r="H315" s="56"/>
      <c r="I315" s="568"/>
    </row>
    <row r="316" spans="1:9" s="46" customFormat="1" ht="24.95" customHeight="1" x14ac:dyDescent="0.25">
      <c r="A316" s="824"/>
      <c r="B316" s="825" t="s">
        <v>89</v>
      </c>
      <c r="C316" s="826" t="s">
        <v>66</v>
      </c>
      <c r="D316" s="826" t="s">
        <v>67</v>
      </c>
      <c r="E316" s="827"/>
      <c r="F316" s="828"/>
      <c r="G316" s="828"/>
      <c r="H316" s="829">
        <f>SUM(H317:H361)</f>
        <v>0</v>
      </c>
      <c r="I316" s="830"/>
    </row>
    <row r="317" spans="1:9" s="46" customFormat="1" ht="24.95" customHeight="1" x14ac:dyDescent="0.25">
      <c r="A317" s="278">
        <v>50</v>
      </c>
      <c r="B317" s="278"/>
      <c r="C317" s="382" t="s">
        <v>588</v>
      </c>
      <c r="D317" s="280" t="s">
        <v>589</v>
      </c>
      <c r="E317" s="281" t="s">
        <v>106</v>
      </c>
      <c r="F317" s="282">
        <v>73.930000000000007</v>
      </c>
      <c r="G317" s="67"/>
      <c r="H317" s="254">
        <f>ROUND(F317*G317,2)</f>
        <v>0</v>
      </c>
      <c r="I317" s="280" t="s">
        <v>357</v>
      </c>
    </row>
    <row r="318" spans="1:9" ht="11.25" x14ac:dyDescent="0.2">
      <c r="A318" s="566"/>
      <c r="B318" s="851"/>
      <c r="C318" s="56"/>
      <c r="D318" s="758" t="s">
        <v>590</v>
      </c>
      <c r="E318" s="56"/>
      <c r="F318" s="56"/>
      <c r="G318" s="56"/>
      <c r="H318" s="56"/>
      <c r="I318" s="568"/>
    </row>
    <row r="319" spans="1:9" ht="11.25" x14ac:dyDescent="0.2">
      <c r="A319" s="566"/>
      <c r="B319" s="851"/>
      <c r="C319" s="56"/>
      <c r="D319" s="758" t="s">
        <v>591</v>
      </c>
      <c r="E319" s="56"/>
      <c r="F319" s="56">
        <v>73.930000000000007</v>
      </c>
      <c r="G319" s="56"/>
      <c r="H319" s="56"/>
      <c r="I319" s="568"/>
    </row>
    <row r="320" spans="1:9" s="46" customFormat="1" ht="24.95" customHeight="1" x14ac:dyDescent="0.25">
      <c r="A320" s="278">
        <v>51</v>
      </c>
      <c r="B320" s="278"/>
      <c r="C320" s="382" t="s">
        <v>592</v>
      </c>
      <c r="D320" s="280" t="s">
        <v>593</v>
      </c>
      <c r="E320" s="281" t="s">
        <v>125</v>
      </c>
      <c r="F320" s="282">
        <v>65.48</v>
      </c>
      <c r="G320" s="67"/>
      <c r="H320" s="254">
        <f>ROUND(F320*G320,2)</f>
        <v>0</v>
      </c>
      <c r="I320" s="280" t="s">
        <v>357</v>
      </c>
    </row>
    <row r="321" spans="1:9" ht="11.25" x14ac:dyDescent="0.2">
      <c r="A321" s="566"/>
      <c r="B321" s="851"/>
      <c r="C321" s="56"/>
      <c r="D321" s="758" t="s">
        <v>456</v>
      </c>
      <c r="E321" s="56"/>
      <c r="F321" s="56"/>
      <c r="G321" s="56"/>
      <c r="H321" s="56"/>
      <c r="I321" s="568"/>
    </row>
    <row r="322" spans="1:9" ht="11.25" x14ac:dyDescent="0.2">
      <c r="A322" s="566"/>
      <c r="B322" s="851"/>
      <c r="C322" s="56"/>
      <c r="D322" s="758" t="s">
        <v>359</v>
      </c>
      <c r="E322" s="56"/>
      <c r="F322" s="56"/>
      <c r="G322" s="56"/>
      <c r="H322" s="56"/>
      <c r="I322" s="568"/>
    </row>
    <row r="323" spans="1:9" ht="11.25" x14ac:dyDescent="0.2">
      <c r="A323" s="566"/>
      <c r="B323" s="851"/>
      <c r="C323" s="56"/>
      <c r="D323" s="758" t="s">
        <v>594</v>
      </c>
      <c r="E323" s="56"/>
      <c r="F323" s="56">
        <v>22.19</v>
      </c>
      <c r="G323" s="56"/>
      <c r="H323" s="56"/>
      <c r="I323" s="568"/>
    </row>
    <row r="324" spans="1:9" ht="11.25" x14ac:dyDescent="0.2">
      <c r="A324" s="566"/>
      <c r="B324" s="851"/>
      <c r="C324" s="56"/>
      <c r="D324" s="758" t="s">
        <v>595</v>
      </c>
      <c r="E324" s="56"/>
      <c r="F324" s="56">
        <v>-0.9</v>
      </c>
      <c r="G324" s="56"/>
      <c r="H324" s="56"/>
      <c r="I324" s="568"/>
    </row>
    <row r="325" spans="1:9" ht="11.25" x14ac:dyDescent="0.2">
      <c r="A325" s="566"/>
      <c r="B325" s="851"/>
      <c r="C325" s="56"/>
      <c r="D325" s="758" t="s">
        <v>596</v>
      </c>
      <c r="E325" s="56"/>
      <c r="F325" s="56">
        <v>14.99</v>
      </c>
      <c r="G325" s="56"/>
      <c r="H325" s="56"/>
      <c r="I325" s="568"/>
    </row>
    <row r="326" spans="1:9" ht="11.25" x14ac:dyDescent="0.2">
      <c r="A326" s="566"/>
      <c r="B326" s="851"/>
      <c r="C326" s="56"/>
      <c r="D326" s="758" t="s">
        <v>595</v>
      </c>
      <c r="E326" s="56"/>
      <c r="F326" s="56">
        <v>-0.9</v>
      </c>
      <c r="G326" s="56"/>
      <c r="H326" s="56"/>
      <c r="I326" s="568"/>
    </row>
    <row r="327" spans="1:9" ht="11.25" x14ac:dyDescent="0.2">
      <c r="A327" s="566"/>
      <c r="B327" s="851"/>
      <c r="C327" s="56"/>
      <c r="D327" s="758" t="s">
        <v>597</v>
      </c>
      <c r="E327" s="56"/>
      <c r="F327" s="56">
        <v>8.4499999999999993</v>
      </c>
      <c r="G327" s="56"/>
      <c r="H327" s="56"/>
      <c r="I327" s="568"/>
    </row>
    <row r="328" spans="1:9" ht="11.25" x14ac:dyDescent="0.2">
      <c r="A328" s="566"/>
      <c r="B328" s="851"/>
      <c r="C328" s="56"/>
      <c r="D328" s="758" t="s">
        <v>595</v>
      </c>
      <c r="E328" s="56"/>
      <c r="F328" s="56">
        <v>-0.9</v>
      </c>
      <c r="G328" s="56"/>
      <c r="H328" s="56"/>
      <c r="I328" s="568"/>
    </row>
    <row r="329" spans="1:9" ht="11.25" x14ac:dyDescent="0.2">
      <c r="A329" s="566"/>
      <c r="B329" s="851"/>
      <c r="C329" s="56"/>
      <c r="D329" s="758" t="s">
        <v>598</v>
      </c>
      <c r="E329" s="56"/>
      <c r="F329" s="56">
        <v>23.45</v>
      </c>
      <c r="G329" s="56"/>
      <c r="H329" s="56"/>
      <c r="I329" s="568"/>
    </row>
    <row r="330" spans="1:9" ht="11.25" x14ac:dyDescent="0.2">
      <c r="A330" s="566"/>
      <c r="B330" s="851"/>
      <c r="C330" s="56"/>
      <c r="D330" s="758" t="s">
        <v>595</v>
      </c>
      <c r="E330" s="56"/>
      <c r="F330" s="56">
        <v>-0.9</v>
      </c>
      <c r="G330" s="56"/>
      <c r="H330" s="56"/>
      <c r="I330" s="568"/>
    </row>
    <row r="331" spans="1:9" s="46" customFormat="1" ht="24.95" customHeight="1" x14ac:dyDescent="0.25">
      <c r="A331" s="278">
        <v>52</v>
      </c>
      <c r="B331" s="278"/>
      <c r="C331" s="382" t="s">
        <v>599</v>
      </c>
      <c r="D331" s="280" t="s">
        <v>600</v>
      </c>
      <c r="E331" s="281" t="s">
        <v>106</v>
      </c>
      <c r="F331" s="282">
        <v>56.36</v>
      </c>
      <c r="G331" s="67"/>
      <c r="H331" s="254">
        <f>ROUND(F331*G331,2)</f>
        <v>0</v>
      </c>
      <c r="I331" s="280" t="s">
        <v>357</v>
      </c>
    </row>
    <row r="332" spans="1:9" ht="11.25" x14ac:dyDescent="0.2">
      <c r="A332" s="566"/>
      <c r="B332" s="851"/>
      <c r="C332" s="56"/>
      <c r="D332" s="758" t="s">
        <v>460</v>
      </c>
      <c r="E332" s="56"/>
      <c r="F332" s="56"/>
      <c r="G332" s="56"/>
      <c r="H332" s="56"/>
      <c r="I332" s="568"/>
    </row>
    <row r="333" spans="1:9" ht="11.25" x14ac:dyDescent="0.2">
      <c r="A333" s="566"/>
      <c r="B333" s="851"/>
      <c r="C333" s="56"/>
      <c r="D333" s="758" t="s">
        <v>456</v>
      </c>
      <c r="E333" s="56"/>
      <c r="F333" s="56"/>
      <c r="G333" s="56"/>
      <c r="H333" s="56"/>
      <c r="I333" s="568"/>
    </row>
    <row r="334" spans="1:9" ht="11.25" x14ac:dyDescent="0.2">
      <c r="A334" s="566"/>
      <c r="B334" s="851"/>
      <c r="C334" s="56"/>
      <c r="D334" s="758" t="s">
        <v>601</v>
      </c>
      <c r="E334" s="56"/>
      <c r="F334" s="56">
        <v>22.72</v>
      </c>
      <c r="G334" s="56"/>
      <c r="H334" s="56"/>
      <c r="I334" s="568"/>
    </row>
    <row r="335" spans="1:9" ht="11.25" x14ac:dyDescent="0.2">
      <c r="A335" s="566"/>
      <c r="B335" s="851"/>
      <c r="C335" s="56"/>
      <c r="D335" s="758" t="s">
        <v>602</v>
      </c>
      <c r="E335" s="56"/>
      <c r="F335" s="56">
        <v>33.64</v>
      </c>
      <c r="G335" s="56"/>
      <c r="H335" s="56"/>
      <c r="I335" s="568"/>
    </row>
    <row r="336" spans="1:9" s="46" customFormat="1" ht="24.95" customHeight="1" x14ac:dyDescent="0.25">
      <c r="A336" s="278">
        <v>53</v>
      </c>
      <c r="B336" s="278"/>
      <c r="C336" s="382" t="s">
        <v>603</v>
      </c>
      <c r="D336" s="280" t="s">
        <v>604</v>
      </c>
      <c r="E336" s="281" t="s">
        <v>106</v>
      </c>
      <c r="F336" s="282">
        <v>84.56</v>
      </c>
      <c r="G336" s="67"/>
      <c r="H336" s="254">
        <f>ROUND(F336*G336,2)</f>
        <v>0</v>
      </c>
      <c r="I336" s="280" t="s">
        <v>357</v>
      </c>
    </row>
    <row r="337" spans="1:9" ht="11.25" x14ac:dyDescent="0.2">
      <c r="A337" s="566"/>
      <c r="B337" s="851"/>
      <c r="C337" s="56"/>
      <c r="D337" s="758" t="s">
        <v>460</v>
      </c>
      <c r="E337" s="56"/>
      <c r="F337" s="56"/>
      <c r="G337" s="56"/>
      <c r="H337" s="56"/>
      <c r="I337" s="568"/>
    </row>
    <row r="338" spans="1:9" ht="11.25" x14ac:dyDescent="0.2">
      <c r="A338" s="566"/>
      <c r="B338" s="851"/>
      <c r="C338" s="56"/>
      <c r="D338" s="758" t="s">
        <v>456</v>
      </c>
      <c r="E338" s="56"/>
      <c r="F338" s="56"/>
      <c r="G338" s="56"/>
      <c r="H338" s="56"/>
      <c r="I338" s="568"/>
    </row>
    <row r="339" spans="1:9" ht="11.25" x14ac:dyDescent="0.2">
      <c r="A339" s="566"/>
      <c r="B339" s="851"/>
      <c r="C339" s="56"/>
      <c r="D339" s="758" t="s">
        <v>605</v>
      </c>
      <c r="E339" s="56"/>
      <c r="F339" s="56">
        <v>19.16</v>
      </c>
      <c r="G339" s="56"/>
      <c r="H339" s="56"/>
      <c r="I339" s="568"/>
    </row>
    <row r="340" spans="1:9" ht="11.25" x14ac:dyDescent="0.2">
      <c r="A340" s="566"/>
      <c r="B340" s="851"/>
      <c r="C340" s="56"/>
      <c r="D340" s="758" t="s">
        <v>606</v>
      </c>
      <c r="E340" s="56"/>
      <c r="F340" s="56">
        <v>19.420000000000002</v>
      </c>
      <c r="G340" s="56"/>
      <c r="H340" s="56"/>
      <c r="I340" s="568"/>
    </row>
    <row r="341" spans="1:9" ht="11.25" x14ac:dyDescent="0.2">
      <c r="A341" s="566"/>
      <c r="B341" s="851"/>
      <c r="C341" s="56"/>
      <c r="D341" s="758" t="s">
        <v>607</v>
      </c>
      <c r="E341" s="56"/>
      <c r="F341" s="56">
        <v>17.02</v>
      </c>
      <c r="G341" s="56"/>
      <c r="H341" s="56"/>
      <c r="I341" s="568"/>
    </row>
    <row r="342" spans="1:9" ht="11.25" x14ac:dyDescent="0.2">
      <c r="A342" s="566"/>
      <c r="B342" s="851"/>
      <c r="C342" s="56"/>
      <c r="D342" s="758" t="s">
        <v>608</v>
      </c>
      <c r="E342" s="56"/>
      <c r="F342" s="56">
        <v>18.3</v>
      </c>
      <c r="G342" s="56"/>
      <c r="H342" s="56"/>
      <c r="I342" s="568"/>
    </row>
    <row r="343" spans="1:9" ht="11.25" x14ac:dyDescent="0.2">
      <c r="A343" s="566"/>
      <c r="B343" s="851"/>
      <c r="C343" s="56"/>
      <c r="D343" s="758" t="s">
        <v>609</v>
      </c>
      <c r="E343" s="56"/>
      <c r="F343" s="56">
        <v>10.66</v>
      </c>
      <c r="G343" s="56"/>
      <c r="H343" s="56"/>
      <c r="I343" s="568"/>
    </row>
    <row r="344" spans="1:9" s="46" customFormat="1" ht="24.95" customHeight="1" x14ac:dyDescent="0.25">
      <c r="A344" s="278">
        <v>54</v>
      </c>
      <c r="B344" s="278"/>
      <c r="C344" s="382" t="s">
        <v>610</v>
      </c>
      <c r="D344" s="280" t="s">
        <v>611</v>
      </c>
      <c r="E344" s="281" t="s">
        <v>106</v>
      </c>
      <c r="F344" s="282">
        <v>73.930000000000007</v>
      </c>
      <c r="G344" s="67"/>
      <c r="H344" s="254">
        <f>ROUND(F344*G344,2)</f>
        <v>0</v>
      </c>
      <c r="I344" s="280" t="s">
        <v>357</v>
      </c>
    </row>
    <row r="345" spans="1:9" ht="11.25" x14ac:dyDescent="0.2">
      <c r="A345" s="566"/>
      <c r="B345" s="851"/>
      <c r="C345" s="56"/>
      <c r="D345" s="758" t="s">
        <v>456</v>
      </c>
      <c r="E345" s="56"/>
      <c r="F345" s="56"/>
      <c r="G345" s="56"/>
      <c r="H345" s="56"/>
      <c r="I345" s="568"/>
    </row>
    <row r="346" spans="1:9" ht="11.25" x14ac:dyDescent="0.2">
      <c r="A346" s="566"/>
      <c r="B346" s="851"/>
      <c r="C346" s="56"/>
      <c r="D346" s="758" t="s">
        <v>359</v>
      </c>
      <c r="E346" s="56"/>
      <c r="F346" s="56"/>
      <c r="G346" s="56"/>
      <c r="H346" s="56"/>
      <c r="I346" s="568"/>
    </row>
    <row r="347" spans="1:9" ht="11.25" x14ac:dyDescent="0.2">
      <c r="A347" s="566"/>
      <c r="B347" s="851"/>
      <c r="C347" s="56"/>
      <c r="D347" s="758" t="s">
        <v>393</v>
      </c>
      <c r="E347" s="56"/>
      <c r="F347" s="56">
        <v>23.54</v>
      </c>
      <c r="G347" s="56"/>
      <c r="H347" s="56"/>
      <c r="I347" s="568"/>
    </row>
    <row r="348" spans="1:9" ht="11.25" x14ac:dyDescent="0.2">
      <c r="A348" s="566"/>
      <c r="B348" s="851"/>
      <c r="C348" s="56"/>
      <c r="D348" s="758" t="s">
        <v>394</v>
      </c>
      <c r="E348" s="56"/>
      <c r="F348" s="56">
        <v>16.07</v>
      </c>
      <c r="G348" s="56"/>
      <c r="H348" s="56"/>
      <c r="I348" s="568"/>
    </row>
    <row r="349" spans="1:9" ht="11.25" x14ac:dyDescent="0.2">
      <c r="A349" s="566"/>
      <c r="B349" s="851"/>
      <c r="C349" s="56"/>
      <c r="D349" s="758" t="s">
        <v>395</v>
      </c>
      <c r="E349" s="56"/>
      <c r="F349" s="56">
        <v>4.33</v>
      </c>
      <c r="G349" s="56"/>
      <c r="H349" s="56"/>
      <c r="I349" s="568"/>
    </row>
    <row r="350" spans="1:9" ht="11.25" x14ac:dyDescent="0.2">
      <c r="A350" s="566"/>
      <c r="B350" s="851"/>
      <c r="C350" s="56"/>
      <c r="D350" s="758" t="s">
        <v>396</v>
      </c>
      <c r="E350" s="56"/>
      <c r="F350" s="56">
        <v>29.99</v>
      </c>
      <c r="G350" s="56"/>
      <c r="H350" s="56"/>
      <c r="I350" s="568"/>
    </row>
    <row r="351" spans="1:9" s="46" customFormat="1" ht="24.95" customHeight="1" x14ac:dyDescent="0.25">
      <c r="A351" s="278">
        <v>55</v>
      </c>
      <c r="B351" s="278"/>
      <c r="C351" s="382" t="s">
        <v>612</v>
      </c>
      <c r="D351" s="280" t="s">
        <v>613</v>
      </c>
      <c r="E351" s="281" t="s">
        <v>125</v>
      </c>
      <c r="F351" s="282">
        <v>2.7</v>
      </c>
      <c r="G351" s="67"/>
      <c r="H351" s="254">
        <f>ROUND(F351*G351,2)</f>
        <v>0</v>
      </c>
      <c r="I351" s="280" t="s">
        <v>357</v>
      </c>
    </row>
    <row r="352" spans="1:9" ht="11.25" x14ac:dyDescent="0.2">
      <c r="A352" s="566"/>
      <c r="B352" s="851"/>
      <c r="C352" s="56"/>
      <c r="D352" s="758" t="s">
        <v>359</v>
      </c>
      <c r="E352" s="56"/>
      <c r="F352" s="56"/>
      <c r="G352" s="56"/>
      <c r="H352" s="56"/>
      <c r="I352" s="568"/>
    </row>
    <row r="353" spans="1:9" ht="11.25" x14ac:dyDescent="0.2">
      <c r="A353" s="566"/>
      <c r="B353" s="851"/>
      <c r="C353" s="56"/>
      <c r="D353" s="758" t="s">
        <v>530</v>
      </c>
      <c r="E353" s="56"/>
      <c r="F353" s="56"/>
      <c r="G353" s="56"/>
      <c r="H353" s="56"/>
      <c r="I353" s="568"/>
    </row>
    <row r="354" spans="1:9" ht="11.25" x14ac:dyDescent="0.2">
      <c r="A354" s="566"/>
      <c r="B354" s="851"/>
      <c r="C354" s="56"/>
      <c r="D354" s="758" t="s">
        <v>614</v>
      </c>
      <c r="E354" s="56"/>
      <c r="F354" s="56">
        <v>2.7</v>
      </c>
      <c r="G354" s="56"/>
      <c r="H354" s="56"/>
      <c r="I354" s="568"/>
    </row>
    <row r="355" spans="1:9" s="46" customFormat="1" ht="24.95" customHeight="1" x14ac:dyDescent="0.25">
      <c r="A355" s="278">
        <v>56</v>
      </c>
      <c r="B355" s="278"/>
      <c r="C355" s="382" t="s">
        <v>615</v>
      </c>
      <c r="D355" s="280" t="s">
        <v>616</v>
      </c>
      <c r="E355" s="281" t="s">
        <v>106</v>
      </c>
      <c r="F355" s="282">
        <v>82.801599999999993</v>
      </c>
      <c r="G355" s="67"/>
      <c r="H355" s="254">
        <f>ROUND(F355*G355,2)</f>
        <v>0</v>
      </c>
      <c r="I355" s="280" t="s">
        <v>357</v>
      </c>
    </row>
    <row r="356" spans="1:9" ht="11.25" x14ac:dyDescent="0.2">
      <c r="A356" s="566"/>
      <c r="B356" s="851"/>
      <c r="C356" s="56"/>
      <c r="D356" s="758" t="s">
        <v>591</v>
      </c>
      <c r="E356" s="56"/>
      <c r="F356" s="56">
        <v>73.930000000000007</v>
      </c>
      <c r="G356" s="56"/>
      <c r="H356" s="56"/>
      <c r="I356" s="568"/>
    </row>
    <row r="357" spans="1:9" ht="11.25" x14ac:dyDescent="0.2">
      <c r="A357" s="566"/>
      <c r="B357" s="851"/>
      <c r="C357" s="56"/>
      <c r="D357" s="758" t="s">
        <v>617</v>
      </c>
      <c r="E357" s="56"/>
      <c r="F357" s="56">
        <v>8.8716000000000008</v>
      </c>
      <c r="G357" s="56"/>
      <c r="H357" s="56"/>
      <c r="I357" s="568"/>
    </row>
    <row r="358" spans="1:9" s="46" customFormat="1" ht="24.95" customHeight="1" x14ac:dyDescent="0.25">
      <c r="A358" s="278">
        <v>57</v>
      </c>
      <c r="B358" s="278"/>
      <c r="C358" s="382" t="s">
        <v>618</v>
      </c>
      <c r="D358" s="280" t="s">
        <v>619</v>
      </c>
      <c r="E358" s="281" t="s">
        <v>620</v>
      </c>
      <c r="F358" s="282">
        <v>13.307399999999999</v>
      </c>
      <c r="G358" s="67"/>
      <c r="H358" s="254">
        <f>ROUND(F358*G358,2)</f>
        <v>0</v>
      </c>
      <c r="I358" s="280" t="s">
        <v>357</v>
      </c>
    </row>
    <row r="359" spans="1:9" ht="11.25" x14ac:dyDescent="0.2">
      <c r="A359" s="566"/>
      <c r="B359" s="851"/>
      <c r="C359" s="56"/>
      <c r="D359" s="758" t="s">
        <v>621</v>
      </c>
      <c r="E359" s="56"/>
      <c r="F359" s="56">
        <v>13.307399999999999</v>
      </c>
      <c r="G359" s="56"/>
      <c r="H359" s="56"/>
      <c r="I359" s="568"/>
    </row>
    <row r="360" spans="1:9" s="46" customFormat="1" ht="24.95" customHeight="1" x14ac:dyDescent="0.25">
      <c r="A360" s="278">
        <v>58</v>
      </c>
      <c r="B360" s="278"/>
      <c r="C360" s="382" t="s">
        <v>622</v>
      </c>
      <c r="D360" s="280" t="s">
        <v>623</v>
      </c>
      <c r="E360" s="281" t="s">
        <v>100</v>
      </c>
      <c r="F360" s="282">
        <v>0.31126999999999999</v>
      </c>
      <c r="G360" s="67"/>
      <c r="H360" s="254">
        <f>ROUND(F360*G360,2)</f>
        <v>0</v>
      </c>
      <c r="I360" s="280" t="s">
        <v>357</v>
      </c>
    </row>
    <row r="361" spans="1:9" ht="11.25" x14ac:dyDescent="0.2">
      <c r="A361" s="566"/>
      <c r="B361" s="851"/>
      <c r="C361" s="56"/>
      <c r="D361" s="758" t="s">
        <v>624</v>
      </c>
      <c r="E361" s="56"/>
      <c r="F361" s="56"/>
      <c r="G361" s="56"/>
      <c r="H361" s="56"/>
      <c r="I361" s="568"/>
    </row>
    <row r="362" spans="1:9" s="46" customFormat="1" ht="24.95" customHeight="1" x14ac:dyDescent="0.25">
      <c r="A362" s="824"/>
      <c r="B362" s="825" t="s">
        <v>89</v>
      </c>
      <c r="C362" s="826" t="s">
        <v>350</v>
      </c>
      <c r="D362" s="826" t="s">
        <v>351</v>
      </c>
      <c r="E362" s="827"/>
      <c r="F362" s="828"/>
      <c r="G362" s="828"/>
      <c r="H362" s="829">
        <f>SUM(H363:H383)</f>
        <v>0</v>
      </c>
      <c r="I362" s="830"/>
    </row>
    <row r="363" spans="1:9" s="46" customFormat="1" ht="24.95" customHeight="1" x14ac:dyDescent="0.25">
      <c r="A363" s="278">
        <v>59</v>
      </c>
      <c r="B363" s="278"/>
      <c r="C363" s="382" t="s">
        <v>625</v>
      </c>
      <c r="D363" s="280" t="s">
        <v>626</v>
      </c>
      <c r="E363" s="281" t="s">
        <v>106</v>
      </c>
      <c r="F363" s="282">
        <v>21.966000000000001</v>
      </c>
      <c r="G363" s="67"/>
      <c r="H363" s="254">
        <f>ROUND(F363*G363,2)</f>
        <v>0</v>
      </c>
      <c r="I363" s="280" t="s">
        <v>357</v>
      </c>
    </row>
    <row r="364" spans="1:9" ht="11.25" x14ac:dyDescent="0.2">
      <c r="A364" s="566"/>
      <c r="B364" s="851"/>
      <c r="C364" s="56"/>
      <c r="D364" s="758" t="s">
        <v>627</v>
      </c>
      <c r="E364" s="56"/>
      <c r="F364" s="56"/>
      <c r="G364" s="56"/>
      <c r="H364" s="56"/>
      <c r="I364" s="568"/>
    </row>
    <row r="365" spans="1:9" ht="11.25" x14ac:dyDescent="0.2">
      <c r="A365" s="566"/>
      <c r="B365" s="851"/>
      <c r="C365" s="56"/>
      <c r="D365" s="758" t="s">
        <v>431</v>
      </c>
      <c r="E365" s="56"/>
      <c r="F365" s="56">
        <v>21.966000000000001</v>
      </c>
      <c r="G365" s="56"/>
      <c r="H365" s="56"/>
      <c r="I365" s="568"/>
    </row>
    <row r="366" spans="1:9" s="46" customFormat="1" ht="24.95" customHeight="1" x14ac:dyDescent="0.25">
      <c r="A366" s="278">
        <v>60</v>
      </c>
      <c r="B366" s="278"/>
      <c r="C366" s="382" t="s">
        <v>628</v>
      </c>
      <c r="D366" s="280" t="s">
        <v>629</v>
      </c>
      <c r="E366" s="281" t="s">
        <v>106</v>
      </c>
      <c r="F366" s="282">
        <v>21.966000000000001</v>
      </c>
      <c r="G366" s="67"/>
      <c r="H366" s="254">
        <f>ROUND(F366*G366,2)</f>
        <v>0</v>
      </c>
      <c r="I366" s="280" t="s">
        <v>357</v>
      </c>
    </row>
    <row r="367" spans="1:9" ht="11.25" x14ac:dyDescent="0.2">
      <c r="A367" s="566"/>
      <c r="B367" s="851"/>
      <c r="C367" s="56"/>
      <c r="D367" s="758" t="s">
        <v>359</v>
      </c>
      <c r="E367" s="56"/>
      <c r="F367" s="56"/>
      <c r="G367" s="56"/>
      <c r="H367" s="56"/>
      <c r="I367" s="568"/>
    </row>
    <row r="368" spans="1:9" ht="11.25" x14ac:dyDescent="0.2">
      <c r="A368" s="566"/>
      <c r="B368" s="851"/>
      <c r="C368" s="56"/>
      <c r="D368" s="758" t="s">
        <v>630</v>
      </c>
      <c r="E368" s="56"/>
      <c r="F368" s="56">
        <v>21.966000000000001</v>
      </c>
      <c r="G368" s="56"/>
      <c r="H368" s="56"/>
      <c r="I368" s="568"/>
    </row>
    <row r="369" spans="1:9" s="46" customFormat="1" ht="24.95" customHeight="1" x14ac:dyDescent="0.25">
      <c r="A369" s="278">
        <v>61</v>
      </c>
      <c r="B369" s="278"/>
      <c r="C369" s="382" t="s">
        <v>631</v>
      </c>
      <c r="D369" s="280" t="s">
        <v>632</v>
      </c>
      <c r="E369" s="281" t="s">
        <v>106</v>
      </c>
      <c r="F369" s="282">
        <v>21.966000000000001</v>
      </c>
      <c r="G369" s="67"/>
      <c r="H369" s="254">
        <f>ROUND(F369*G369,2)</f>
        <v>0</v>
      </c>
      <c r="I369" s="280" t="s">
        <v>357</v>
      </c>
    </row>
    <row r="370" spans="1:9" ht="11.25" x14ac:dyDescent="0.2">
      <c r="A370" s="566"/>
      <c r="B370" s="851"/>
      <c r="C370" s="56"/>
      <c r="D370" s="758" t="s">
        <v>431</v>
      </c>
      <c r="E370" s="56"/>
      <c r="F370" s="56">
        <v>21.966000000000001</v>
      </c>
      <c r="G370" s="56"/>
      <c r="H370" s="56"/>
      <c r="I370" s="568"/>
    </row>
    <row r="371" spans="1:9" s="46" customFormat="1" ht="24.95" customHeight="1" x14ac:dyDescent="0.25">
      <c r="A371" s="278">
        <v>62</v>
      </c>
      <c r="B371" s="278"/>
      <c r="C371" s="382" t="s">
        <v>633</v>
      </c>
      <c r="D371" s="280" t="s">
        <v>634</v>
      </c>
      <c r="E371" s="281" t="s">
        <v>125</v>
      </c>
      <c r="F371" s="282">
        <v>15.3</v>
      </c>
      <c r="G371" s="67"/>
      <c r="H371" s="254">
        <f>ROUND(F371*G371,2)</f>
        <v>0</v>
      </c>
      <c r="I371" s="280" t="s">
        <v>357</v>
      </c>
    </row>
    <row r="372" spans="1:9" ht="11.25" x14ac:dyDescent="0.2">
      <c r="A372" s="566"/>
      <c r="B372" s="851"/>
      <c r="C372" s="56"/>
      <c r="D372" s="758" t="s">
        <v>359</v>
      </c>
      <c r="E372" s="56"/>
      <c r="F372" s="56"/>
      <c r="G372" s="56"/>
      <c r="H372" s="56"/>
      <c r="I372" s="568"/>
    </row>
    <row r="373" spans="1:9" ht="11.25" x14ac:dyDescent="0.2">
      <c r="A373" s="566"/>
      <c r="B373" s="851"/>
      <c r="C373" s="56"/>
      <c r="D373" s="758" t="s">
        <v>575</v>
      </c>
      <c r="E373" s="56"/>
      <c r="F373" s="56">
        <v>10.46</v>
      </c>
      <c r="G373" s="56"/>
      <c r="H373" s="56"/>
      <c r="I373" s="568"/>
    </row>
    <row r="374" spans="1:9" ht="11.25" x14ac:dyDescent="0.2">
      <c r="A374" s="566"/>
      <c r="B374" s="851"/>
      <c r="C374" s="56"/>
      <c r="D374" s="758" t="s">
        <v>635</v>
      </c>
      <c r="E374" s="56"/>
      <c r="F374" s="56">
        <v>4.84</v>
      </c>
      <c r="G374" s="56"/>
      <c r="H374" s="56"/>
      <c r="I374" s="568"/>
    </row>
    <row r="375" spans="1:9" s="46" customFormat="1" ht="24.95" customHeight="1" x14ac:dyDescent="0.25">
      <c r="A375" s="278">
        <v>63</v>
      </c>
      <c r="B375" s="278"/>
      <c r="C375" s="382" t="s">
        <v>636</v>
      </c>
      <c r="D375" s="280" t="s">
        <v>637</v>
      </c>
      <c r="E375" s="281" t="s">
        <v>125</v>
      </c>
      <c r="F375" s="282">
        <v>6.4</v>
      </c>
      <c r="G375" s="67"/>
      <c r="H375" s="254">
        <f>ROUND(F375*G375,2)</f>
        <v>0</v>
      </c>
      <c r="I375" s="280" t="s">
        <v>357</v>
      </c>
    </row>
    <row r="376" spans="1:9" ht="11.25" x14ac:dyDescent="0.2">
      <c r="A376" s="566"/>
      <c r="B376" s="851"/>
      <c r="C376" s="56"/>
      <c r="D376" s="758" t="s">
        <v>359</v>
      </c>
      <c r="E376" s="56"/>
      <c r="F376" s="56"/>
      <c r="G376" s="56"/>
      <c r="H376" s="56"/>
      <c r="I376" s="568"/>
    </row>
    <row r="377" spans="1:9" ht="11.25" x14ac:dyDescent="0.2">
      <c r="A377" s="566"/>
      <c r="B377" s="851"/>
      <c r="C377" s="56"/>
      <c r="D377" s="758" t="s">
        <v>638</v>
      </c>
      <c r="E377" s="56"/>
      <c r="F377" s="56">
        <v>2.2000000000000002</v>
      </c>
      <c r="G377" s="56"/>
      <c r="H377" s="56"/>
      <c r="I377" s="568"/>
    </row>
    <row r="378" spans="1:9" ht="11.25" x14ac:dyDescent="0.2">
      <c r="A378" s="566"/>
      <c r="B378" s="851"/>
      <c r="C378" s="56"/>
      <c r="D378" s="758" t="s">
        <v>639</v>
      </c>
      <c r="E378" s="56"/>
      <c r="F378" s="56">
        <v>2.1</v>
      </c>
      <c r="G378" s="56"/>
      <c r="H378" s="56"/>
      <c r="I378" s="568"/>
    </row>
    <row r="379" spans="1:9" ht="11.25" x14ac:dyDescent="0.2">
      <c r="A379" s="566"/>
      <c r="B379" s="851"/>
      <c r="C379" s="56"/>
      <c r="D379" s="758" t="s">
        <v>640</v>
      </c>
      <c r="E379" s="56"/>
      <c r="F379" s="56">
        <v>2.1</v>
      </c>
      <c r="G379" s="56"/>
      <c r="H379" s="56"/>
      <c r="I379" s="568"/>
    </row>
    <row r="380" spans="1:9" s="46" customFormat="1" ht="24.95" customHeight="1" x14ac:dyDescent="0.25">
      <c r="A380" s="278">
        <v>64</v>
      </c>
      <c r="B380" s="278"/>
      <c r="C380" s="382" t="s">
        <v>641</v>
      </c>
      <c r="D380" s="280" t="s">
        <v>642</v>
      </c>
      <c r="E380" s="281" t="s">
        <v>106</v>
      </c>
      <c r="F380" s="282">
        <v>23.503620000000002</v>
      </c>
      <c r="G380" s="67"/>
      <c r="H380" s="254">
        <f>ROUND(F380*G380,2)</f>
        <v>0</v>
      </c>
      <c r="I380" s="280" t="s">
        <v>357</v>
      </c>
    </row>
    <row r="381" spans="1:9" ht="11.25" x14ac:dyDescent="0.2">
      <c r="A381" s="566"/>
      <c r="B381" s="851"/>
      <c r="C381" s="56"/>
      <c r="D381" s="758" t="s">
        <v>431</v>
      </c>
      <c r="E381" s="56"/>
      <c r="F381" s="56">
        <v>21.966000000000001</v>
      </c>
      <c r="G381" s="56"/>
      <c r="H381" s="56"/>
      <c r="I381" s="568"/>
    </row>
    <row r="382" spans="1:9" ht="11.25" x14ac:dyDescent="0.2">
      <c r="A382" s="566"/>
      <c r="B382" s="851"/>
      <c r="C382" s="56"/>
      <c r="D382" s="758" t="s">
        <v>583</v>
      </c>
      <c r="E382" s="56"/>
      <c r="F382" s="56">
        <v>1.53762</v>
      </c>
      <c r="G382" s="56"/>
      <c r="H382" s="56"/>
      <c r="I382" s="568"/>
    </row>
    <row r="383" spans="1:9" s="46" customFormat="1" ht="24.95" customHeight="1" x14ac:dyDescent="0.25">
      <c r="A383" s="278">
        <v>65</v>
      </c>
      <c r="B383" s="278"/>
      <c r="C383" s="382" t="s">
        <v>643</v>
      </c>
      <c r="D383" s="280" t="s">
        <v>644</v>
      </c>
      <c r="E383" s="281" t="s">
        <v>100</v>
      </c>
      <c r="F383" s="282">
        <v>0.60226000000000002</v>
      </c>
      <c r="G383" s="67"/>
      <c r="H383" s="254">
        <f>ROUND(F383*G383,2)</f>
        <v>0</v>
      </c>
      <c r="I383" s="280" t="s">
        <v>357</v>
      </c>
    </row>
    <row r="384" spans="1:9" s="46" customFormat="1" ht="24.95" customHeight="1" x14ac:dyDescent="0.25">
      <c r="A384" s="824"/>
      <c r="B384" s="825" t="s">
        <v>89</v>
      </c>
      <c r="C384" s="826" t="s">
        <v>68</v>
      </c>
      <c r="D384" s="826" t="s">
        <v>69</v>
      </c>
      <c r="E384" s="827"/>
      <c r="F384" s="828"/>
      <c r="G384" s="828"/>
      <c r="H384" s="829">
        <f>SUM(H385:H400)</f>
        <v>0</v>
      </c>
      <c r="I384" s="830"/>
    </row>
    <row r="385" spans="1:9" s="46" customFormat="1" ht="24.95" customHeight="1" x14ac:dyDescent="0.25">
      <c r="A385" s="278">
        <v>66</v>
      </c>
      <c r="B385" s="278"/>
      <c r="C385" s="382" t="s">
        <v>645</v>
      </c>
      <c r="D385" s="280" t="s">
        <v>646</v>
      </c>
      <c r="E385" s="281" t="s">
        <v>106</v>
      </c>
      <c r="F385" s="282">
        <v>180.71379999999999</v>
      </c>
      <c r="G385" s="67"/>
      <c r="H385" s="254">
        <f>ROUND(F385*G385,2)</f>
        <v>0</v>
      </c>
      <c r="I385" s="280" t="s">
        <v>357</v>
      </c>
    </row>
    <row r="386" spans="1:9" ht="11.25" x14ac:dyDescent="0.2">
      <c r="A386" s="566"/>
      <c r="B386" s="851"/>
      <c r="C386" s="56"/>
      <c r="D386" s="758" t="s">
        <v>647</v>
      </c>
      <c r="E386" s="56"/>
      <c r="F386" s="56">
        <v>180.71379999999999</v>
      </c>
      <c r="G386" s="56"/>
      <c r="H386" s="56"/>
      <c r="I386" s="568"/>
    </row>
    <row r="387" spans="1:9" s="46" customFormat="1" ht="24.95" customHeight="1" x14ac:dyDescent="0.25">
      <c r="A387" s="278">
        <v>67</v>
      </c>
      <c r="B387" s="278"/>
      <c r="C387" s="382" t="s">
        <v>209</v>
      </c>
      <c r="D387" s="280" t="s">
        <v>648</v>
      </c>
      <c r="E387" s="281" t="s">
        <v>106</v>
      </c>
      <c r="F387" s="282">
        <v>205.792</v>
      </c>
      <c r="G387" s="67"/>
      <c r="H387" s="254">
        <f>ROUND(F387*G387,2)</f>
        <v>0</v>
      </c>
      <c r="I387" s="280" t="s">
        <v>357</v>
      </c>
    </row>
    <row r="388" spans="1:9" ht="11.25" x14ac:dyDescent="0.2">
      <c r="A388" s="566"/>
      <c r="B388" s="851"/>
      <c r="C388" s="56"/>
      <c r="D388" s="758" t="s">
        <v>649</v>
      </c>
      <c r="E388" s="56"/>
      <c r="F388" s="56">
        <v>205.792</v>
      </c>
      <c r="G388" s="56"/>
      <c r="H388" s="56"/>
      <c r="I388" s="568"/>
    </row>
    <row r="389" spans="1:9" s="46" customFormat="1" ht="24.95" customHeight="1" x14ac:dyDescent="0.25">
      <c r="A389" s="278">
        <v>68</v>
      </c>
      <c r="B389" s="278"/>
      <c r="C389" s="382" t="s">
        <v>212</v>
      </c>
      <c r="D389" s="280" t="s">
        <v>213</v>
      </c>
      <c r="E389" s="281" t="s">
        <v>106</v>
      </c>
      <c r="F389" s="282">
        <v>205.792</v>
      </c>
      <c r="G389" s="67"/>
      <c r="H389" s="254">
        <f>ROUND(F389*G389,2)</f>
        <v>0</v>
      </c>
      <c r="I389" s="280" t="s">
        <v>357</v>
      </c>
    </row>
    <row r="390" spans="1:9" ht="11.25" x14ac:dyDescent="0.2">
      <c r="A390" s="566"/>
      <c r="B390" s="851"/>
      <c r="C390" s="56"/>
      <c r="D390" s="758" t="s">
        <v>650</v>
      </c>
      <c r="E390" s="56"/>
      <c r="F390" s="56"/>
      <c r="G390" s="56"/>
      <c r="H390" s="56"/>
      <c r="I390" s="568"/>
    </row>
    <row r="391" spans="1:9" ht="11.25" x14ac:dyDescent="0.2">
      <c r="A391" s="566"/>
      <c r="B391" s="851"/>
      <c r="C391" s="56"/>
      <c r="D391" s="758" t="s">
        <v>359</v>
      </c>
      <c r="E391" s="56"/>
      <c r="F391" s="56"/>
      <c r="G391" s="56"/>
      <c r="H391" s="56"/>
      <c r="I391" s="568"/>
    </row>
    <row r="392" spans="1:9" ht="11.25" x14ac:dyDescent="0.2">
      <c r="A392" s="566"/>
      <c r="B392" s="851"/>
      <c r="C392" s="56"/>
      <c r="D392" s="758" t="s">
        <v>413</v>
      </c>
      <c r="E392" s="56"/>
      <c r="F392" s="56">
        <v>69.898499999999999</v>
      </c>
      <c r="G392" s="56"/>
      <c r="H392" s="56"/>
      <c r="I392" s="568"/>
    </row>
    <row r="393" spans="1:9" ht="11.25" x14ac:dyDescent="0.2">
      <c r="A393" s="566"/>
      <c r="B393" s="851"/>
      <c r="C393" s="56"/>
      <c r="D393" s="758" t="s">
        <v>414</v>
      </c>
      <c r="E393" s="56"/>
      <c r="F393" s="56">
        <v>-12.5055</v>
      </c>
      <c r="G393" s="56"/>
      <c r="H393" s="56"/>
      <c r="I393" s="568"/>
    </row>
    <row r="394" spans="1:9" ht="11.25" x14ac:dyDescent="0.2">
      <c r="A394" s="566"/>
      <c r="B394" s="851"/>
      <c r="C394" s="56"/>
      <c r="D394" s="758" t="s">
        <v>416</v>
      </c>
      <c r="E394" s="56"/>
      <c r="F394" s="56">
        <v>47.368400000000001</v>
      </c>
      <c r="G394" s="56"/>
      <c r="H394" s="56"/>
      <c r="I394" s="568"/>
    </row>
    <row r="395" spans="1:9" ht="11.25" x14ac:dyDescent="0.2">
      <c r="A395" s="566"/>
      <c r="B395" s="851"/>
      <c r="C395" s="56"/>
      <c r="D395" s="758" t="s">
        <v>417</v>
      </c>
      <c r="E395" s="56"/>
      <c r="F395" s="56">
        <v>-7.1731999999999996</v>
      </c>
      <c r="G395" s="56"/>
      <c r="H395" s="56"/>
      <c r="I395" s="568"/>
    </row>
    <row r="396" spans="1:9" ht="11.25" x14ac:dyDescent="0.2">
      <c r="A396" s="566"/>
      <c r="B396" s="851"/>
      <c r="C396" s="56"/>
      <c r="D396" s="758" t="s">
        <v>419</v>
      </c>
      <c r="E396" s="56"/>
      <c r="F396" s="56">
        <v>11.702400000000001</v>
      </c>
      <c r="G396" s="56"/>
      <c r="H396" s="56"/>
      <c r="I396" s="568"/>
    </row>
    <row r="397" spans="1:9" ht="11.25" x14ac:dyDescent="0.2">
      <c r="A397" s="566"/>
      <c r="B397" s="851"/>
      <c r="C397" s="56"/>
      <c r="D397" s="758" t="s">
        <v>420</v>
      </c>
      <c r="E397" s="56"/>
      <c r="F397" s="56">
        <v>11.1922</v>
      </c>
      <c r="G397" s="56"/>
      <c r="H397" s="56"/>
      <c r="I397" s="568"/>
    </row>
    <row r="398" spans="1:9" ht="11.25" x14ac:dyDescent="0.2">
      <c r="A398" s="566"/>
      <c r="B398" s="851"/>
      <c r="C398" s="56"/>
      <c r="D398" s="758" t="s">
        <v>421</v>
      </c>
      <c r="E398" s="56"/>
      <c r="F398" s="56">
        <v>74.570999999999998</v>
      </c>
      <c r="G398" s="56"/>
      <c r="H398" s="56"/>
      <c r="I398" s="568"/>
    </row>
    <row r="399" spans="1:9" ht="11.25" x14ac:dyDescent="0.2">
      <c r="A399" s="566"/>
      <c r="B399" s="851"/>
      <c r="C399" s="56"/>
      <c r="D399" s="758" t="s">
        <v>422</v>
      </c>
      <c r="E399" s="56"/>
      <c r="F399" s="56">
        <v>-6.72</v>
      </c>
      <c r="G399" s="56"/>
      <c r="H399" s="56"/>
      <c r="I399" s="568"/>
    </row>
    <row r="400" spans="1:9" ht="11.25" x14ac:dyDescent="0.2">
      <c r="A400" s="566"/>
      <c r="B400" s="851"/>
      <c r="C400" s="56"/>
      <c r="D400" s="758" t="s">
        <v>651</v>
      </c>
      <c r="E400" s="56"/>
      <c r="F400" s="56">
        <v>17.458200000000001</v>
      </c>
      <c r="G400" s="56"/>
      <c r="H400" s="56"/>
      <c r="I400" s="568"/>
    </row>
    <row r="401" spans="1:9" s="46" customFormat="1" ht="24.95" customHeight="1" x14ac:dyDescent="0.25">
      <c r="A401" s="824"/>
      <c r="B401" s="825" t="s">
        <v>89</v>
      </c>
      <c r="C401" s="826" t="s">
        <v>70</v>
      </c>
      <c r="D401" s="826" t="s">
        <v>71</v>
      </c>
      <c r="E401" s="827"/>
      <c r="F401" s="828"/>
      <c r="G401" s="828"/>
      <c r="H401" s="829">
        <f>SUM(H402:H430)</f>
        <v>0</v>
      </c>
      <c r="I401" s="830"/>
    </row>
    <row r="402" spans="1:9" s="46" customFormat="1" ht="24.95" customHeight="1" x14ac:dyDescent="0.25">
      <c r="A402" s="278">
        <v>69</v>
      </c>
      <c r="B402" s="278"/>
      <c r="C402" s="382" t="s">
        <v>309</v>
      </c>
      <c r="D402" s="280" t="s">
        <v>652</v>
      </c>
      <c r="E402" s="281" t="s">
        <v>100</v>
      </c>
      <c r="F402" s="282">
        <v>6.3600000000000004E-2</v>
      </c>
      <c r="G402" s="67"/>
      <c r="H402" s="254">
        <f>ROUND(F402*G402,2)</f>
        <v>0</v>
      </c>
      <c r="I402" s="280" t="s">
        <v>93</v>
      </c>
    </row>
    <row r="403" spans="1:9" ht="11.25" x14ac:dyDescent="0.2">
      <c r="A403" s="566"/>
      <c r="B403" s="851"/>
      <c r="C403" s="56"/>
      <c r="D403" s="758" t="s">
        <v>653</v>
      </c>
      <c r="E403" s="56"/>
      <c r="F403" s="56">
        <v>6.3600000000000004E-2</v>
      </c>
      <c r="G403" s="56"/>
      <c r="H403" s="56"/>
      <c r="I403" s="568"/>
    </row>
    <row r="404" spans="1:9" s="46" customFormat="1" ht="24.95" customHeight="1" x14ac:dyDescent="0.25">
      <c r="A404" s="278">
        <v>70</v>
      </c>
      <c r="B404" s="278"/>
      <c r="C404" s="382" t="s">
        <v>216</v>
      </c>
      <c r="D404" s="280" t="s">
        <v>654</v>
      </c>
      <c r="E404" s="281" t="s">
        <v>100</v>
      </c>
      <c r="F404" s="282">
        <v>17.658819999999999</v>
      </c>
      <c r="G404" s="67"/>
      <c r="H404" s="254">
        <f>ROUND(F404*G404,2)</f>
        <v>0</v>
      </c>
      <c r="I404" s="280" t="s">
        <v>93</v>
      </c>
    </row>
    <row r="405" spans="1:9" ht="11.25" x14ac:dyDescent="0.2">
      <c r="A405" s="566"/>
      <c r="B405" s="851"/>
      <c r="C405" s="56"/>
      <c r="D405" s="758" t="s">
        <v>655</v>
      </c>
      <c r="E405" s="56"/>
      <c r="F405" s="56">
        <v>8.0352999999999994</v>
      </c>
      <c r="G405" s="56"/>
      <c r="H405" s="56"/>
      <c r="I405" s="568"/>
    </row>
    <row r="406" spans="1:9" ht="11.25" x14ac:dyDescent="0.2">
      <c r="A406" s="566"/>
      <c r="B406" s="851"/>
      <c r="C406" s="56"/>
      <c r="D406" s="758" t="s">
        <v>656</v>
      </c>
      <c r="E406" s="56"/>
      <c r="F406" s="56">
        <v>9.0781200000000002</v>
      </c>
      <c r="G406" s="56"/>
      <c r="H406" s="56"/>
      <c r="I406" s="568"/>
    </row>
    <row r="407" spans="1:9" ht="11.25" x14ac:dyDescent="0.2">
      <c r="A407" s="566"/>
      <c r="B407" s="851"/>
      <c r="C407" s="56"/>
      <c r="D407" s="758" t="s">
        <v>657</v>
      </c>
      <c r="E407" s="56"/>
      <c r="F407" s="56">
        <v>0.5454</v>
      </c>
      <c r="G407" s="56"/>
      <c r="H407" s="56"/>
      <c r="I407" s="568"/>
    </row>
    <row r="408" spans="1:9" s="46" customFormat="1" ht="24.95" customHeight="1" x14ac:dyDescent="0.25">
      <c r="A408" s="278">
        <v>71</v>
      </c>
      <c r="B408" s="278"/>
      <c r="C408" s="382" t="s">
        <v>658</v>
      </c>
      <c r="D408" s="280" t="s">
        <v>659</v>
      </c>
      <c r="E408" s="281" t="s">
        <v>100</v>
      </c>
      <c r="F408" s="282">
        <v>3.42171</v>
      </c>
      <c r="G408" s="67"/>
      <c r="H408" s="254">
        <f>ROUND(F408*G408,2)</f>
        <v>0</v>
      </c>
      <c r="I408" s="280" t="s">
        <v>357</v>
      </c>
    </row>
    <row r="409" spans="1:9" s="46" customFormat="1" ht="24.95" customHeight="1" x14ac:dyDescent="0.25">
      <c r="A409" s="278">
        <v>72</v>
      </c>
      <c r="B409" s="278"/>
      <c r="C409" s="382" t="s">
        <v>660</v>
      </c>
      <c r="D409" s="280" t="s">
        <v>661</v>
      </c>
      <c r="E409" s="281" t="s">
        <v>100</v>
      </c>
      <c r="F409" s="282">
        <v>1.37476</v>
      </c>
      <c r="G409" s="67"/>
      <c r="H409" s="254">
        <f>ROUND(F409*G409,2)</f>
        <v>0</v>
      </c>
      <c r="I409" s="280" t="s">
        <v>93</v>
      </c>
    </row>
    <row r="410" spans="1:9" ht="11.25" x14ac:dyDescent="0.2">
      <c r="A410" s="566"/>
      <c r="B410" s="851"/>
      <c r="C410" s="56"/>
      <c r="D410" s="758" t="s">
        <v>662</v>
      </c>
      <c r="E410" s="56"/>
      <c r="F410" s="56">
        <v>1.37476</v>
      </c>
      <c r="G410" s="56"/>
      <c r="H410" s="56"/>
      <c r="I410" s="568"/>
    </row>
    <row r="411" spans="1:9" s="46" customFormat="1" ht="24.95" customHeight="1" x14ac:dyDescent="0.25">
      <c r="A411" s="278">
        <v>73</v>
      </c>
      <c r="B411" s="278"/>
      <c r="C411" s="382" t="s">
        <v>663</v>
      </c>
      <c r="D411" s="280" t="s">
        <v>664</v>
      </c>
      <c r="E411" s="281" t="s">
        <v>100</v>
      </c>
      <c r="F411" s="282">
        <v>3.7539400000000001</v>
      </c>
      <c r="G411" s="67"/>
      <c r="H411" s="254">
        <f>ROUND(F411*G411,2)</f>
        <v>0</v>
      </c>
      <c r="I411" s="280" t="s">
        <v>357</v>
      </c>
    </row>
    <row r="412" spans="1:9" s="46" customFormat="1" ht="24.95" customHeight="1" x14ac:dyDescent="0.25">
      <c r="A412" s="278">
        <v>74</v>
      </c>
      <c r="B412" s="278"/>
      <c r="C412" s="382" t="s">
        <v>220</v>
      </c>
      <c r="D412" s="280" t="s">
        <v>665</v>
      </c>
      <c r="E412" s="281" t="s">
        <v>100</v>
      </c>
      <c r="F412" s="282">
        <v>5.8709100000000003</v>
      </c>
      <c r="G412" s="67"/>
      <c r="H412" s="254">
        <f>ROUND(F412*G412,2)</f>
        <v>0</v>
      </c>
      <c r="I412" s="280" t="s">
        <v>357</v>
      </c>
    </row>
    <row r="413" spans="1:9" ht="11.25" x14ac:dyDescent="0.2">
      <c r="A413" s="566"/>
      <c r="B413" s="851"/>
      <c r="C413" s="56"/>
      <c r="D413" s="758" t="s">
        <v>666</v>
      </c>
      <c r="E413" s="56"/>
      <c r="F413" s="56">
        <v>1.16151</v>
      </c>
      <c r="G413" s="56"/>
      <c r="H413" s="56"/>
      <c r="I413" s="568"/>
    </row>
    <row r="414" spans="1:9" ht="11.25" x14ac:dyDescent="0.2">
      <c r="A414" s="566"/>
      <c r="B414" s="851"/>
      <c r="C414" s="56"/>
      <c r="D414" s="758" t="s">
        <v>667</v>
      </c>
      <c r="E414" s="56"/>
      <c r="F414" s="56">
        <v>2.4661</v>
      </c>
      <c r="G414" s="56"/>
      <c r="H414" s="56"/>
      <c r="I414" s="568"/>
    </row>
    <row r="415" spans="1:9" ht="11.25" x14ac:dyDescent="0.2">
      <c r="A415" s="566"/>
      <c r="B415" s="851"/>
      <c r="C415" s="56"/>
      <c r="D415" s="758" t="s">
        <v>668</v>
      </c>
      <c r="E415" s="56"/>
      <c r="F415" s="56">
        <v>0.26100000000000001</v>
      </c>
      <c r="G415" s="56"/>
      <c r="H415" s="56"/>
      <c r="I415" s="568"/>
    </row>
    <row r="416" spans="1:9" ht="11.25" x14ac:dyDescent="0.2">
      <c r="A416" s="566"/>
      <c r="B416" s="851"/>
      <c r="C416" s="56"/>
      <c r="D416" s="758" t="s">
        <v>669</v>
      </c>
      <c r="E416" s="56"/>
      <c r="F416" s="56">
        <v>0.2208</v>
      </c>
      <c r="G416" s="56"/>
      <c r="H416" s="56"/>
      <c r="I416" s="568"/>
    </row>
    <row r="417" spans="1:9" ht="11.25" x14ac:dyDescent="0.2">
      <c r="A417" s="566"/>
      <c r="B417" s="851"/>
      <c r="C417" s="56"/>
      <c r="D417" s="758" t="s">
        <v>670</v>
      </c>
      <c r="E417" s="56"/>
      <c r="F417" s="56">
        <v>1.7615000000000001</v>
      </c>
      <c r="G417" s="56"/>
      <c r="H417" s="56"/>
      <c r="I417" s="568"/>
    </row>
    <row r="418" spans="1:9" s="46" customFormat="1" ht="24.95" customHeight="1" x14ac:dyDescent="0.25">
      <c r="A418" s="278">
        <v>75</v>
      </c>
      <c r="B418" s="278"/>
      <c r="C418" s="382" t="s">
        <v>671</v>
      </c>
      <c r="D418" s="280" t="s">
        <v>672</v>
      </c>
      <c r="E418" s="281" t="s">
        <v>100</v>
      </c>
      <c r="F418" s="282">
        <v>0.14091999999999999</v>
      </c>
      <c r="G418" s="67"/>
      <c r="H418" s="254">
        <f>ROUND(F418*G418,2)</f>
        <v>0</v>
      </c>
      <c r="I418" s="280" t="s">
        <v>357</v>
      </c>
    </row>
    <row r="419" spans="1:9" ht="11.25" x14ac:dyDescent="0.2">
      <c r="A419" s="566"/>
      <c r="B419" s="851"/>
      <c r="C419" s="56"/>
      <c r="D419" s="758" t="s">
        <v>673</v>
      </c>
      <c r="E419" s="56"/>
      <c r="F419" s="56">
        <v>5.636E-2</v>
      </c>
      <c r="G419" s="56"/>
      <c r="H419" s="56"/>
      <c r="I419" s="568"/>
    </row>
    <row r="420" spans="1:9" ht="11.25" x14ac:dyDescent="0.2">
      <c r="A420" s="566"/>
      <c r="B420" s="851"/>
      <c r="C420" s="56"/>
      <c r="D420" s="758" t="s">
        <v>674</v>
      </c>
      <c r="E420" s="56"/>
      <c r="F420" s="56">
        <v>8.4559999999999996E-2</v>
      </c>
      <c r="G420" s="56"/>
      <c r="H420" s="56"/>
      <c r="I420" s="568"/>
    </row>
    <row r="421" spans="1:9" s="46" customFormat="1" ht="24.95" customHeight="1" x14ac:dyDescent="0.25">
      <c r="A421" s="278">
        <v>76</v>
      </c>
      <c r="B421" s="278"/>
      <c r="C421" s="382" t="s">
        <v>675</v>
      </c>
      <c r="D421" s="280" t="s">
        <v>676</v>
      </c>
      <c r="E421" s="281" t="s">
        <v>100</v>
      </c>
      <c r="F421" s="282">
        <v>4.9321999999999999</v>
      </c>
      <c r="G421" s="67"/>
      <c r="H421" s="254">
        <f>ROUND(F421*G421,2)</f>
        <v>0</v>
      </c>
      <c r="I421" s="280" t="s">
        <v>357</v>
      </c>
    </row>
    <row r="422" spans="1:9" ht="11.25" x14ac:dyDescent="0.2">
      <c r="A422" s="566"/>
      <c r="B422" s="851"/>
      <c r="C422" s="56"/>
      <c r="D422" s="758" t="s">
        <v>677</v>
      </c>
      <c r="E422" s="56"/>
      <c r="F422" s="56">
        <v>4.9321999999999999</v>
      </c>
      <c r="G422" s="56"/>
      <c r="H422" s="56"/>
      <c r="I422" s="568"/>
    </row>
    <row r="423" spans="1:9" s="46" customFormat="1" ht="24.95" customHeight="1" x14ac:dyDescent="0.25">
      <c r="A423" s="278">
        <v>77</v>
      </c>
      <c r="B423" s="278"/>
      <c r="C423" s="382" t="s">
        <v>314</v>
      </c>
      <c r="D423" s="280" t="s">
        <v>315</v>
      </c>
      <c r="E423" s="281" t="s">
        <v>100</v>
      </c>
      <c r="F423" s="282">
        <v>0.11738999999999999</v>
      </c>
      <c r="G423" s="67"/>
      <c r="H423" s="254">
        <f>ROUND(F423*G423,2)</f>
        <v>0</v>
      </c>
      <c r="I423" s="280" t="s">
        <v>119</v>
      </c>
    </row>
    <row r="424" spans="1:9" s="46" customFormat="1" ht="24.95" customHeight="1" x14ac:dyDescent="0.25">
      <c r="A424" s="278">
        <v>78</v>
      </c>
      <c r="B424" s="278"/>
      <c r="C424" s="382" t="s">
        <v>223</v>
      </c>
      <c r="D424" s="280" t="s">
        <v>224</v>
      </c>
      <c r="E424" s="281" t="s">
        <v>100</v>
      </c>
      <c r="F424" s="282">
        <v>30.04121</v>
      </c>
      <c r="G424" s="67"/>
      <c r="H424" s="254">
        <f>ROUND(F424*G424,2)</f>
        <v>0</v>
      </c>
      <c r="I424" s="280" t="s">
        <v>357</v>
      </c>
    </row>
    <row r="425" spans="1:9" s="46" customFormat="1" ht="24.95" customHeight="1" x14ac:dyDescent="0.25">
      <c r="A425" s="278">
        <v>79</v>
      </c>
      <c r="B425" s="278"/>
      <c r="C425" s="382" t="s">
        <v>228</v>
      </c>
      <c r="D425" s="280" t="s">
        <v>229</v>
      </c>
      <c r="E425" s="281" t="s">
        <v>100</v>
      </c>
      <c r="F425" s="282">
        <v>90.123630000000006</v>
      </c>
      <c r="G425" s="67"/>
      <c r="H425" s="254">
        <f>ROUND(F425*G425,2)</f>
        <v>0</v>
      </c>
      <c r="I425" s="280" t="s">
        <v>357</v>
      </c>
    </row>
    <row r="426" spans="1:9" s="46" customFormat="1" ht="24.95" customHeight="1" x14ac:dyDescent="0.25">
      <c r="A426" s="278">
        <v>80</v>
      </c>
      <c r="B426" s="278"/>
      <c r="C426" s="382" t="s">
        <v>231</v>
      </c>
      <c r="D426" s="280" t="s">
        <v>232</v>
      </c>
      <c r="E426" s="281" t="s">
        <v>100</v>
      </c>
      <c r="F426" s="282">
        <v>30.04121</v>
      </c>
      <c r="G426" s="67"/>
      <c r="H426" s="254">
        <f>ROUND(F426*G426,2)</f>
        <v>0</v>
      </c>
      <c r="I426" s="280" t="s">
        <v>357</v>
      </c>
    </row>
    <row r="427" spans="1:9" ht="11.25" x14ac:dyDescent="0.2">
      <c r="A427" s="566"/>
      <c r="B427" s="851"/>
      <c r="C427" s="56"/>
      <c r="D427" s="758" t="s">
        <v>233</v>
      </c>
      <c r="E427" s="56"/>
      <c r="F427" s="56"/>
      <c r="G427" s="56"/>
      <c r="H427" s="56"/>
      <c r="I427" s="568"/>
    </row>
    <row r="428" spans="1:9" s="46" customFormat="1" ht="24.95" customHeight="1" x14ac:dyDescent="0.25">
      <c r="A428" s="278">
        <v>81</v>
      </c>
      <c r="B428" s="278"/>
      <c r="C428" s="382" t="s">
        <v>234</v>
      </c>
      <c r="D428" s="280" t="s">
        <v>235</v>
      </c>
      <c r="E428" s="281" t="s">
        <v>100</v>
      </c>
      <c r="F428" s="282">
        <v>270.37088999999997</v>
      </c>
      <c r="G428" s="67"/>
      <c r="H428" s="254">
        <f>ROUND(F428*G428,2)</f>
        <v>0</v>
      </c>
      <c r="I428" s="280" t="s">
        <v>357</v>
      </c>
    </row>
    <row r="429" spans="1:9" s="46" customFormat="1" ht="24.95" customHeight="1" x14ac:dyDescent="0.25">
      <c r="A429" s="278">
        <v>82</v>
      </c>
      <c r="B429" s="278"/>
      <c r="C429" s="382" t="s">
        <v>237</v>
      </c>
      <c r="D429" s="280" t="s">
        <v>238</v>
      </c>
      <c r="E429" s="281" t="s">
        <v>100</v>
      </c>
      <c r="F429" s="282">
        <v>30.04121</v>
      </c>
      <c r="G429" s="67"/>
      <c r="H429" s="254">
        <f>ROUND(F429*G429,2)</f>
        <v>0</v>
      </c>
      <c r="I429" s="280" t="s">
        <v>357</v>
      </c>
    </row>
    <row r="430" spans="1:9" s="46" customFormat="1" ht="24.95" customHeight="1" x14ac:dyDescent="0.25">
      <c r="A430" s="278">
        <v>83</v>
      </c>
      <c r="B430" s="278"/>
      <c r="C430" s="382" t="s">
        <v>239</v>
      </c>
      <c r="D430" s="280" t="s">
        <v>240</v>
      </c>
      <c r="E430" s="281" t="s">
        <v>100</v>
      </c>
      <c r="F430" s="282">
        <v>210.28846999999999</v>
      </c>
      <c r="G430" s="67"/>
      <c r="H430" s="254">
        <f>ROUND(F430*G430,2)</f>
        <v>0</v>
      </c>
      <c r="I430" s="280"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0.832031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678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24" customHeight="1" x14ac:dyDescent="0.2">
      <c r="A19" s="1256" t="s">
        <v>679</v>
      </c>
      <c r="B19" s="1257"/>
      <c r="C19" s="1257"/>
      <c r="D19" s="1257"/>
      <c r="E19" s="1257"/>
      <c r="F19" s="1258"/>
    </row>
    <row r="20" spans="1:6" ht="24.95" customHeight="1" x14ac:dyDescent="0.2">
      <c r="A20" s="140" t="s">
        <v>23</v>
      </c>
      <c r="B20" s="158"/>
      <c r="C20" s="158"/>
      <c r="D20" s="158"/>
      <c r="E20" s="1320">
        <f>E37</f>
        <v>0</v>
      </c>
      <c r="F20" s="1321"/>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678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1" t="s">
        <v>680</v>
      </c>
      <c r="B33" s="1239" t="s">
        <v>681</v>
      </c>
      <c r="C33" s="1240"/>
      <c r="D33" s="1241"/>
      <c r="E33" s="1268">
        <f>'02_B_D.1.4.1_Rekap'!E20</f>
        <v>0</v>
      </c>
      <c r="F33" s="1269"/>
    </row>
    <row r="34" spans="1:29" s="40" customFormat="1" ht="24.95" customHeight="1" x14ac:dyDescent="0.2">
      <c r="A34" s="371" t="s">
        <v>682</v>
      </c>
      <c r="B34" s="1239" t="s">
        <v>683</v>
      </c>
      <c r="C34" s="1240"/>
      <c r="D34" s="1241"/>
      <c r="E34" s="1268">
        <f>'02_B_D.1.4.2_Rekap'!E20</f>
        <v>0</v>
      </c>
      <c r="F34" s="1269"/>
    </row>
    <row r="35" spans="1:29" s="40" customFormat="1" ht="24.95" customHeight="1" x14ac:dyDescent="0.2">
      <c r="A35" s="371" t="s">
        <v>684</v>
      </c>
      <c r="B35" s="1239" t="s">
        <v>685</v>
      </c>
      <c r="C35" s="1240"/>
      <c r="D35" s="1241"/>
      <c r="E35" s="1268">
        <f>'02_B_D.1.4.3_Rekap'!E20</f>
        <v>0</v>
      </c>
      <c r="F35" s="1269"/>
    </row>
    <row r="36" spans="1:29" s="40" customFormat="1" ht="24.95" customHeight="1" x14ac:dyDescent="0.2">
      <c r="A36" s="371" t="s">
        <v>686</v>
      </c>
      <c r="B36" s="1239" t="s">
        <v>687</v>
      </c>
      <c r="C36" s="1240"/>
      <c r="D36" s="1241"/>
      <c r="E36" s="1268">
        <f>'02_B_D.1.4.4_Rekap'!E20</f>
        <v>0</v>
      </c>
      <c r="F36" s="1269"/>
    </row>
    <row r="37" spans="1:29" s="56" customFormat="1" ht="24.95" customHeight="1" x14ac:dyDescent="0.2">
      <c r="A37" s="143" t="s">
        <v>79</v>
      </c>
      <c r="B37" s="144"/>
      <c r="C37" s="145"/>
      <c r="D37" s="145"/>
      <c r="E37" s="1333">
        <f>SUM(E33:F36)</f>
        <v>0</v>
      </c>
      <c r="F37" s="1334"/>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4.95" customHeight="1" x14ac:dyDescent="0.2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9"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688</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09.95" customHeight="1" x14ac:dyDescent="0.2">
      <c r="A19" s="1256" t="s">
        <v>323</v>
      </c>
      <c r="B19" s="1257"/>
      <c r="C19" s="1257"/>
      <c r="D19" s="1257"/>
      <c r="E19" s="1257"/>
      <c r="F19" s="1258"/>
    </row>
    <row r="20" spans="1:6" ht="24.95" customHeight="1" x14ac:dyDescent="0.2">
      <c r="A20" s="140" t="s">
        <v>23</v>
      </c>
      <c r="B20" s="158"/>
      <c r="C20" s="158"/>
      <c r="D20" s="158"/>
      <c r="E20" s="1320">
        <f>E36</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688</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689</v>
      </c>
      <c r="B33" s="1265" t="s">
        <v>690</v>
      </c>
      <c r="C33" s="1266"/>
      <c r="D33" s="1267"/>
      <c r="E33" s="1268">
        <f>'02_B_D.1.4.1'!H8</f>
        <v>0</v>
      </c>
      <c r="F33" s="1269"/>
    </row>
    <row r="34" spans="1:29" s="40" customFormat="1" ht="24.95" customHeight="1" x14ac:dyDescent="0.2">
      <c r="A34" s="373" t="s">
        <v>691</v>
      </c>
      <c r="B34" s="1265" t="s">
        <v>692</v>
      </c>
      <c r="C34" s="1266"/>
      <c r="D34" s="1267"/>
      <c r="E34" s="1268">
        <f>'02_B_D.1.4.1'!H24</f>
        <v>0</v>
      </c>
      <c r="F34" s="1269"/>
    </row>
    <row r="35" spans="1:29" s="40" customFormat="1" ht="24.95" customHeight="1" x14ac:dyDescent="0.2">
      <c r="A35" s="373" t="s">
        <v>693</v>
      </c>
      <c r="B35" s="1265" t="s">
        <v>694</v>
      </c>
      <c r="C35" s="1266"/>
      <c r="D35" s="1267"/>
      <c r="E35" s="1268">
        <f>'02_B_D.1.4.1'!H38</f>
        <v>0</v>
      </c>
      <c r="F35" s="1269"/>
    </row>
    <row r="36" spans="1:29" s="40" customFormat="1" ht="24.95" customHeight="1" x14ac:dyDescent="0.2">
      <c r="A36" s="143" t="s">
        <v>79</v>
      </c>
      <c r="B36" s="144"/>
      <c r="C36" s="145"/>
      <c r="D36" s="145"/>
      <c r="E36" s="1333">
        <f>SUM(E33:F35)</f>
        <v>0</v>
      </c>
      <c r="F36" s="1334"/>
    </row>
    <row r="37" spans="1:29" s="40" customFormat="1" ht="24.95" customHeight="1" x14ac:dyDescent="0.25">
      <c r="A37" s="46"/>
      <c r="B37" s="45"/>
      <c r="C37" s="44"/>
      <c r="D37" s="44"/>
      <c r="E37" s="77"/>
      <c r="F37" s="77"/>
    </row>
    <row r="38" spans="1:29" ht="24.95" customHeight="1" x14ac:dyDescent="0.2">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45" customHeight="1" x14ac:dyDescent="0.2">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803" t="s">
        <v>1</v>
      </c>
      <c r="B2" s="125"/>
      <c r="C2" s="125"/>
      <c r="D2" s="125" t="s">
        <v>2</v>
      </c>
      <c r="E2" s="127"/>
      <c r="F2" s="126"/>
      <c r="G2" s="125"/>
      <c r="H2" s="944"/>
      <c r="I2" s="945"/>
      <c r="J2" s="46"/>
      <c r="K2" s="46"/>
      <c r="L2" s="46"/>
      <c r="M2" s="46"/>
      <c r="N2" s="46"/>
      <c r="O2" s="46"/>
      <c r="P2" s="46"/>
      <c r="Q2" s="46"/>
      <c r="R2" s="46"/>
      <c r="S2" s="46"/>
      <c r="T2" s="46"/>
      <c r="U2" s="46"/>
      <c r="V2" s="46"/>
      <c r="W2" s="46"/>
      <c r="X2" s="46"/>
      <c r="Y2" s="46"/>
      <c r="Z2" s="46"/>
      <c r="AA2" s="46"/>
    </row>
    <row r="3" spans="1:27" ht="15.75" x14ac:dyDescent="0.25">
      <c r="A3" s="129" t="s">
        <v>3</v>
      </c>
      <c r="B3" s="130"/>
      <c r="C3" s="130"/>
      <c r="D3" s="130" t="s">
        <v>322</v>
      </c>
      <c r="E3" s="132"/>
      <c r="F3" s="131"/>
      <c r="G3" s="130"/>
      <c r="H3" s="946"/>
      <c r="I3" s="947"/>
      <c r="J3" s="46"/>
      <c r="K3" s="46"/>
      <c r="L3" s="46"/>
      <c r="M3" s="46"/>
      <c r="N3" s="46"/>
      <c r="O3" s="46"/>
      <c r="P3" s="46"/>
      <c r="Q3" s="46"/>
      <c r="R3" s="46"/>
      <c r="S3" s="46"/>
      <c r="T3" s="46"/>
      <c r="U3" s="46"/>
      <c r="V3" s="46"/>
      <c r="W3" s="46"/>
      <c r="X3" s="46"/>
      <c r="Y3" s="46"/>
      <c r="Z3" s="46"/>
      <c r="AA3" s="46"/>
    </row>
    <row r="4" spans="1:27" ht="15.75" x14ac:dyDescent="0.25">
      <c r="A4" s="148" t="s">
        <v>38</v>
      </c>
      <c r="B4" s="149"/>
      <c r="C4" s="149"/>
      <c r="D4" s="149" t="s">
        <v>688</v>
      </c>
      <c r="E4" s="151"/>
      <c r="F4" s="131"/>
      <c r="G4" s="149"/>
      <c r="H4" s="948"/>
      <c r="I4" s="949"/>
    </row>
    <row r="5" spans="1:27" x14ac:dyDescent="0.2">
      <c r="A5" s="134" t="s">
        <v>7</v>
      </c>
      <c r="B5" s="135"/>
      <c r="C5" s="135"/>
      <c r="D5" s="135" t="s">
        <v>11784</v>
      </c>
      <c r="E5" s="139"/>
      <c r="F5" s="136"/>
      <c r="G5" s="135"/>
      <c r="H5" s="135"/>
      <c r="I5" s="950"/>
    </row>
    <row r="6" spans="1:27" x14ac:dyDescent="0.2">
      <c r="A6" s="153" t="s">
        <v>9</v>
      </c>
      <c r="B6" s="154"/>
      <c r="C6" s="154"/>
      <c r="D6" s="154" t="s">
        <v>10</v>
      </c>
      <c r="E6" s="156"/>
      <c r="F6" s="155"/>
      <c r="G6" s="154"/>
      <c r="H6" s="154"/>
      <c r="I6" s="951"/>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824"/>
      <c r="B8" s="825" t="s">
        <v>89</v>
      </c>
      <c r="C8" s="826" t="s">
        <v>689</v>
      </c>
      <c r="D8" s="826" t="s">
        <v>690</v>
      </c>
      <c r="E8" s="827"/>
      <c r="F8" s="828"/>
      <c r="G8" s="828"/>
      <c r="H8" s="829">
        <f>SUM(H9:H23)</f>
        <v>0</v>
      </c>
      <c r="I8" s="830"/>
    </row>
    <row r="9" spans="1:27" s="46" customFormat="1" ht="24.95" customHeight="1" x14ac:dyDescent="0.25">
      <c r="A9" s="278">
        <v>1</v>
      </c>
      <c r="B9" s="278"/>
      <c r="C9" s="382" t="s">
        <v>695</v>
      </c>
      <c r="D9" s="280" t="s">
        <v>696</v>
      </c>
      <c r="E9" s="281" t="s">
        <v>125</v>
      </c>
      <c r="F9" s="282">
        <v>0.7</v>
      </c>
      <c r="G9" s="67"/>
      <c r="H9" s="254">
        <f t="shared" ref="H9:H23" si="0">ROUND(F9*G9,2)</f>
        <v>0</v>
      </c>
      <c r="I9" s="280" t="s">
        <v>119</v>
      </c>
    </row>
    <row r="10" spans="1:27" s="46" customFormat="1" ht="24.95" customHeight="1" x14ac:dyDescent="0.25">
      <c r="A10" s="278">
        <v>2</v>
      </c>
      <c r="B10" s="278"/>
      <c r="C10" s="382" t="s">
        <v>697</v>
      </c>
      <c r="D10" s="280" t="s">
        <v>698</v>
      </c>
      <c r="E10" s="281" t="s">
        <v>125</v>
      </c>
      <c r="F10" s="282">
        <v>8.5</v>
      </c>
      <c r="G10" s="67"/>
      <c r="H10" s="254">
        <f t="shared" si="0"/>
        <v>0</v>
      </c>
      <c r="I10" s="280" t="s">
        <v>119</v>
      </c>
    </row>
    <row r="11" spans="1:27" s="46" customFormat="1" ht="24.95" customHeight="1" x14ac:dyDescent="0.25">
      <c r="A11" s="278">
        <v>3</v>
      </c>
      <c r="B11" s="278"/>
      <c r="C11" s="382" t="s">
        <v>699</v>
      </c>
      <c r="D11" s="280" t="s">
        <v>700</v>
      </c>
      <c r="E11" s="281" t="s">
        <v>125</v>
      </c>
      <c r="F11" s="282">
        <v>0.7</v>
      </c>
      <c r="G11" s="67"/>
      <c r="H11" s="254">
        <f t="shared" si="0"/>
        <v>0</v>
      </c>
      <c r="I11" s="280" t="s">
        <v>119</v>
      </c>
    </row>
    <row r="12" spans="1:27" s="46" customFormat="1" ht="24.95" customHeight="1" x14ac:dyDescent="0.25">
      <c r="A12" s="278">
        <v>4</v>
      </c>
      <c r="B12" s="278"/>
      <c r="C12" s="382" t="s">
        <v>701</v>
      </c>
      <c r="D12" s="280" t="s">
        <v>702</v>
      </c>
      <c r="E12" s="281" t="s">
        <v>125</v>
      </c>
      <c r="F12" s="282">
        <v>0.7</v>
      </c>
      <c r="G12" s="67"/>
      <c r="H12" s="254">
        <f t="shared" si="0"/>
        <v>0</v>
      </c>
      <c r="I12" s="280" t="s">
        <v>119</v>
      </c>
    </row>
    <row r="13" spans="1:27" s="46" customFormat="1" ht="24.95" customHeight="1" x14ac:dyDescent="0.25">
      <c r="A13" s="278">
        <v>5</v>
      </c>
      <c r="B13" s="278"/>
      <c r="C13" s="382" t="s">
        <v>703</v>
      </c>
      <c r="D13" s="280" t="s">
        <v>704</v>
      </c>
      <c r="E13" s="281" t="s">
        <v>125</v>
      </c>
      <c r="F13" s="282">
        <v>8.5</v>
      </c>
      <c r="G13" s="67"/>
      <c r="H13" s="254">
        <f t="shared" si="0"/>
        <v>0</v>
      </c>
      <c r="I13" s="280" t="s">
        <v>119</v>
      </c>
    </row>
    <row r="14" spans="1:27" s="46" customFormat="1" ht="24.95" customHeight="1" x14ac:dyDescent="0.25">
      <c r="A14" s="278">
        <v>6</v>
      </c>
      <c r="B14" s="278"/>
      <c r="C14" s="382" t="s">
        <v>705</v>
      </c>
      <c r="D14" s="280" t="s">
        <v>706</v>
      </c>
      <c r="E14" s="281" t="s">
        <v>125</v>
      </c>
      <c r="F14" s="282">
        <v>0.7</v>
      </c>
      <c r="G14" s="67"/>
      <c r="H14" s="254">
        <f t="shared" si="0"/>
        <v>0</v>
      </c>
      <c r="I14" s="280" t="s">
        <v>119</v>
      </c>
    </row>
    <row r="15" spans="1:27" s="46" customFormat="1" ht="24.95" customHeight="1" x14ac:dyDescent="0.25">
      <c r="A15" s="278">
        <v>7</v>
      </c>
      <c r="B15" s="278"/>
      <c r="C15" s="382" t="s">
        <v>707</v>
      </c>
      <c r="D15" s="280" t="s">
        <v>708</v>
      </c>
      <c r="E15" s="281" t="s">
        <v>125</v>
      </c>
      <c r="F15" s="282">
        <v>0.7</v>
      </c>
      <c r="G15" s="67"/>
      <c r="H15" s="254">
        <f t="shared" si="0"/>
        <v>0</v>
      </c>
      <c r="I15" s="280" t="s">
        <v>119</v>
      </c>
    </row>
    <row r="16" spans="1:27" s="46" customFormat="1" ht="24.95" customHeight="1" x14ac:dyDescent="0.25">
      <c r="A16" s="278">
        <v>8</v>
      </c>
      <c r="B16" s="278"/>
      <c r="C16" s="382" t="s">
        <v>709</v>
      </c>
      <c r="D16" s="280" t="s">
        <v>710</v>
      </c>
      <c r="E16" s="281" t="s">
        <v>125</v>
      </c>
      <c r="F16" s="282">
        <v>9.1999999999999993</v>
      </c>
      <c r="G16" s="67"/>
      <c r="H16" s="254">
        <f t="shared" si="0"/>
        <v>0</v>
      </c>
      <c r="I16" s="280" t="s">
        <v>119</v>
      </c>
    </row>
    <row r="17" spans="1:9" s="46" customFormat="1" ht="24.95" customHeight="1" x14ac:dyDescent="0.25">
      <c r="A17" s="278">
        <v>9</v>
      </c>
      <c r="B17" s="278"/>
      <c r="C17" s="382" t="s">
        <v>711</v>
      </c>
      <c r="D17" s="280" t="s">
        <v>712</v>
      </c>
      <c r="E17" s="281" t="s">
        <v>92</v>
      </c>
      <c r="F17" s="282">
        <v>1</v>
      </c>
      <c r="G17" s="67"/>
      <c r="H17" s="254">
        <f t="shared" si="0"/>
        <v>0</v>
      </c>
      <c r="I17" s="280" t="s">
        <v>119</v>
      </c>
    </row>
    <row r="18" spans="1:9" s="46" customFormat="1" ht="24.95" customHeight="1" x14ac:dyDescent="0.25">
      <c r="A18" s="278">
        <v>10</v>
      </c>
      <c r="B18" s="278"/>
      <c r="C18" s="382" t="s">
        <v>713</v>
      </c>
      <c r="D18" s="280" t="s">
        <v>714</v>
      </c>
      <c r="E18" s="281" t="s">
        <v>92</v>
      </c>
      <c r="F18" s="282">
        <v>1</v>
      </c>
      <c r="G18" s="67"/>
      <c r="H18" s="254">
        <f t="shared" si="0"/>
        <v>0</v>
      </c>
      <c r="I18" s="280" t="s">
        <v>119</v>
      </c>
    </row>
    <row r="19" spans="1:9" s="46" customFormat="1" ht="24.95" customHeight="1" x14ac:dyDescent="0.25">
      <c r="A19" s="278">
        <v>11</v>
      </c>
      <c r="B19" s="278"/>
      <c r="C19" s="382" t="s">
        <v>715</v>
      </c>
      <c r="D19" s="280" t="s">
        <v>716</v>
      </c>
      <c r="E19" s="281" t="s">
        <v>92</v>
      </c>
      <c r="F19" s="282">
        <v>1</v>
      </c>
      <c r="G19" s="67"/>
      <c r="H19" s="254">
        <f t="shared" si="0"/>
        <v>0</v>
      </c>
      <c r="I19" s="280" t="s">
        <v>119</v>
      </c>
    </row>
    <row r="20" spans="1:9" s="46" customFormat="1" ht="24.95" customHeight="1" x14ac:dyDescent="0.25">
      <c r="A20" s="278">
        <v>12</v>
      </c>
      <c r="B20" s="278"/>
      <c r="C20" s="382" t="s">
        <v>717</v>
      </c>
      <c r="D20" s="280" t="s">
        <v>718</v>
      </c>
      <c r="E20" s="281" t="s">
        <v>125</v>
      </c>
      <c r="F20" s="282">
        <v>9.9</v>
      </c>
      <c r="G20" s="67"/>
      <c r="H20" s="254">
        <f t="shared" si="0"/>
        <v>0</v>
      </c>
      <c r="I20" s="280" t="s">
        <v>119</v>
      </c>
    </row>
    <row r="21" spans="1:9" s="46" customFormat="1" ht="24.95" customHeight="1" x14ac:dyDescent="0.25">
      <c r="A21" s="278">
        <v>13</v>
      </c>
      <c r="B21" s="278"/>
      <c r="C21" s="382" t="s">
        <v>719</v>
      </c>
      <c r="D21" s="280" t="s">
        <v>720</v>
      </c>
      <c r="E21" s="281" t="s">
        <v>721</v>
      </c>
      <c r="F21" s="282">
        <v>1</v>
      </c>
      <c r="G21" s="67"/>
      <c r="H21" s="254">
        <f t="shared" si="0"/>
        <v>0</v>
      </c>
      <c r="I21" s="280" t="s">
        <v>119</v>
      </c>
    </row>
    <row r="22" spans="1:9" s="46" customFormat="1" ht="24.95" customHeight="1" x14ac:dyDescent="0.25">
      <c r="A22" s="278">
        <v>14</v>
      </c>
      <c r="B22" s="278"/>
      <c r="C22" s="382" t="s">
        <v>722</v>
      </c>
      <c r="D22" s="280" t="s">
        <v>723</v>
      </c>
      <c r="E22" s="281" t="s">
        <v>125</v>
      </c>
      <c r="F22" s="282">
        <v>13.62</v>
      </c>
      <c r="G22" s="67"/>
      <c r="H22" s="254">
        <f t="shared" si="0"/>
        <v>0</v>
      </c>
      <c r="I22" s="280" t="s">
        <v>119</v>
      </c>
    </row>
    <row r="23" spans="1:9" s="46" customFormat="1" ht="24.95" customHeight="1" x14ac:dyDescent="0.25">
      <c r="A23" s="278">
        <v>15</v>
      </c>
      <c r="B23" s="278"/>
      <c r="C23" s="382" t="s">
        <v>724</v>
      </c>
      <c r="D23" s="280" t="s">
        <v>725</v>
      </c>
      <c r="E23" s="281" t="s">
        <v>100</v>
      </c>
      <c r="F23" s="282">
        <v>0.42880000000000001</v>
      </c>
      <c r="G23" s="67"/>
      <c r="H23" s="254">
        <f t="shared" si="0"/>
        <v>0</v>
      </c>
      <c r="I23" s="280" t="s">
        <v>119</v>
      </c>
    </row>
    <row r="24" spans="1:9" s="46" customFormat="1" ht="24.95" customHeight="1" x14ac:dyDescent="0.25">
      <c r="A24" s="824"/>
      <c r="B24" s="825" t="s">
        <v>89</v>
      </c>
      <c r="C24" s="826" t="s">
        <v>691</v>
      </c>
      <c r="D24" s="826" t="s">
        <v>692</v>
      </c>
      <c r="E24" s="827"/>
      <c r="F24" s="828"/>
      <c r="G24" s="828"/>
      <c r="H24" s="829">
        <f>SUM(H25:H37)</f>
        <v>0</v>
      </c>
      <c r="I24" s="830"/>
    </row>
    <row r="25" spans="1:9" s="46" customFormat="1" ht="24.95" customHeight="1" x14ac:dyDescent="0.25">
      <c r="A25" s="278">
        <v>16</v>
      </c>
      <c r="B25" s="278"/>
      <c r="C25" s="382" t="s">
        <v>726</v>
      </c>
      <c r="D25" s="280" t="s">
        <v>727</v>
      </c>
      <c r="E25" s="281" t="s">
        <v>125</v>
      </c>
      <c r="F25" s="282">
        <v>20</v>
      </c>
      <c r="G25" s="67"/>
      <c r="H25" s="254">
        <f t="shared" ref="H25:H37" si="1">ROUND(F25*G25,2)</f>
        <v>0</v>
      </c>
      <c r="I25" s="280" t="s">
        <v>119</v>
      </c>
    </row>
    <row r="26" spans="1:9" s="46" customFormat="1" ht="24.95" customHeight="1" x14ac:dyDescent="0.25">
      <c r="A26" s="278">
        <v>17</v>
      </c>
      <c r="B26" s="278"/>
      <c r="C26" s="382" t="s">
        <v>728</v>
      </c>
      <c r="D26" s="280" t="s">
        <v>729</v>
      </c>
      <c r="E26" s="281" t="s">
        <v>125</v>
      </c>
      <c r="F26" s="282">
        <v>2.5</v>
      </c>
      <c r="G26" s="67"/>
      <c r="H26" s="254">
        <f t="shared" si="1"/>
        <v>0</v>
      </c>
      <c r="I26" s="280" t="s">
        <v>119</v>
      </c>
    </row>
    <row r="27" spans="1:9" s="46" customFormat="1" ht="24.95" customHeight="1" x14ac:dyDescent="0.25">
      <c r="A27" s="278">
        <v>18</v>
      </c>
      <c r="B27" s="278"/>
      <c r="C27" s="382" t="s">
        <v>730</v>
      </c>
      <c r="D27" s="280" t="s">
        <v>731</v>
      </c>
      <c r="E27" s="281" t="s">
        <v>125</v>
      </c>
      <c r="F27" s="282">
        <v>20</v>
      </c>
      <c r="G27" s="67"/>
      <c r="H27" s="254">
        <f t="shared" si="1"/>
        <v>0</v>
      </c>
      <c r="I27" s="280" t="s">
        <v>119</v>
      </c>
    </row>
    <row r="28" spans="1:9" s="46" customFormat="1" ht="24.95" customHeight="1" x14ac:dyDescent="0.25">
      <c r="A28" s="278">
        <v>19</v>
      </c>
      <c r="B28" s="278"/>
      <c r="C28" s="382" t="s">
        <v>732</v>
      </c>
      <c r="D28" s="280" t="s">
        <v>733</v>
      </c>
      <c r="E28" s="281" t="s">
        <v>125</v>
      </c>
      <c r="F28" s="282">
        <v>2.5</v>
      </c>
      <c r="G28" s="67"/>
      <c r="H28" s="254">
        <f t="shared" si="1"/>
        <v>0</v>
      </c>
      <c r="I28" s="280" t="s">
        <v>119</v>
      </c>
    </row>
    <row r="29" spans="1:9" s="46" customFormat="1" ht="24.95" customHeight="1" x14ac:dyDescent="0.25">
      <c r="A29" s="278">
        <v>20</v>
      </c>
      <c r="B29" s="278"/>
      <c r="C29" s="382" t="s">
        <v>734</v>
      </c>
      <c r="D29" s="280" t="s">
        <v>735</v>
      </c>
      <c r="E29" s="281" t="s">
        <v>92</v>
      </c>
      <c r="F29" s="282">
        <v>4</v>
      </c>
      <c r="G29" s="67"/>
      <c r="H29" s="254">
        <f t="shared" si="1"/>
        <v>0</v>
      </c>
      <c r="I29" s="280" t="s">
        <v>119</v>
      </c>
    </row>
    <row r="30" spans="1:9" s="46" customFormat="1" ht="24.95" customHeight="1" x14ac:dyDescent="0.25">
      <c r="A30" s="278">
        <v>21</v>
      </c>
      <c r="B30" s="278"/>
      <c r="C30" s="382" t="s">
        <v>709</v>
      </c>
      <c r="D30" s="280" t="s">
        <v>710</v>
      </c>
      <c r="E30" s="281" t="s">
        <v>125</v>
      </c>
      <c r="F30" s="282">
        <v>11.25</v>
      </c>
      <c r="G30" s="67"/>
      <c r="H30" s="254">
        <f t="shared" si="1"/>
        <v>0</v>
      </c>
      <c r="I30" s="280" t="s">
        <v>119</v>
      </c>
    </row>
    <row r="31" spans="1:9" s="46" customFormat="1" ht="24.95" customHeight="1" x14ac:dyDescent="0.25">
      <c r="A31" s="278">
        <v>22</v>
      </c>
      <c r="B31" s="278"/>
      <c r="C31" s="382" t="s">
        <v>736</v>
      </c>
      <c r="D31" s="280" t="s">
        <v>737</v>
      </c>
      <c r="E31" s="281" t="s">
        <v>125</v>
      </c>
      <c r="F31" s="282">
        <v>18.7</v>
      </c>
      <c r="G31" s="67"/>
      <c r="H31" s="254">
        <f t="shared" si="1"/>
        <v>0</v>
      </c>
      <c r="I31" s="280" t="s">
        <v>119</v>
      </c>
    </row>
    <row r="32" spans="1:9" s="46" customFormat="1" ht="24.95" customHeight="1" x14ac:dyDescent="0.25">
      <c r="A32" s="278">
        <v>23</v>
      </c>
      <c r="B32" s="278"/>
      <c r="C32" s="382" t="s">
        <v>738</v>
      </c>
      <c r="D32" s="280" t="s">
        <v>739</v>
      </c>
      <c r="E32" s="281" t="s">
        <v>125</v>
      </c>
      <c r="F32" s="282">
        <v>22.5</v>
      </c>
      <c r="G32" s="67"/>
      <c r="H32" s="254">
        <f t="shared" si="1"/>
        <v>0</v>
      </c>
      <c r="I32" s="280" t="s">
        <v>119</v>
      </c>
    </row>
    <row r="33" spans="1:9" s="46" customFormat="1" ht="24.95" customHeight="1" x14ac:dyDescent="0.25">
      <c r="A33" s="278">
        <v>24</v>
      </c>
      <c r="B33" s="278"/>
      <c r="C33" s="382" t="s">
        <v>740</v>
      </c>
      <c r="D33" s="280" t="s">
        <v>741</v>
      </c>
      <c r="E33" s="281" t="s">
        <v>125</v>
      </c>
      <c r="F33" s="282">
        <v>22.5</v>
      </c>
      <c r="G33" s="67"/>
      <c r="H33" s="254">
        <f t="shared" si="1"/>
        <v>0</v>
      </c>
      <c r="I33" s="280" t="s">
        <v>119</v>
      </c>
    </row>
    <row r="34" spans="1:9" s="46" customFormat="1" ht="24.95" customHeight="1" x14ac:dyDescent="0.25">
      <c r="A34" s="278">
        <v>25</v>
      </c>
      <c r="B34" s="278"/>
      <c r="C34" s="382" t="s">
        <v>742</v>
      </c>
      <c r="D34" s="280" t="s">
        <v>743</v>
      </c>
      <c r="E34" s="281" t="s">
        <v>744</v>
      </c>
      <c r="F34" s="282">
        <v>2</v>
      </c>
      <c r="G34" s="67"/>
      <c r="H34" s="254">
        <f t="shared" si="1"/>
        <v>0</v>
      </c>
      <c r="I34" s="280" t="s">
        <v>119</v>
      </c>
    </row>
    <row r="35" spans="1:9" s="46" customFormat="1" ht="24.95" customHeight="1" x14ac:dyDescent="0.25">
      <c r="A35" s="278">
        <v>26</v>
      </c>
      <c r="B35" s="278"/>
      <c r="C35" s="382" t="s">
        <v>745</v>
      </c>
      <c r="D35" s="280" t="s">
        <v>746</v>
      </c>
      <c r="E35" s="281" t="s">
        <v>92</v>
      </c>
      <c r="F35" s="282">
        <v>2</v>
      </c>
      <c r="G35" s="67"/>
      <c r="H35" s="254">
        <f t="shared" si="1"/>
        <v>0</v>
      </c>
      <c r="I35" s="280" t="s">
        <v>119</v>
      </c>
    </row>
    <row r="36" spans="1:9" s="46" customFormat="1" ht="24.95" customHeight="1" x14ac:dyDescent="0.25">
      <c r="A36" s="278">
        <v>27</v>
      </c>
      <c r="B36" s="278"/>
      <c r="C36" s="382" t="s">
        <v>747</v>
      </c>
      <c r="D36" s="280" t="s">
        <v>748</v>
      </c>
      <c r="E36" s="281" t="s">
        <v>92</v>
      </c>
      <c r="F36" s="282">
        <v>9</v>
      </c>
      <c r="G36" s="67"/>
      <c r="H36" s="254">
        <f t="shared" si="1"/>
        <v>0</v>
      </c>
      <c r="I36" s="280" t="s">
        <v>119</v>
      </c>
    </row>
    <row r="37" spans="1:9" s="46" customFormat="1" ht="24.95" customHeight="1" x14ac:dyDescent="0.25">
      <c r="A37" s="278">
        <v>28</v>
      </c>
      <c r="B37" s="278"/>
      <c r="C37" s="382" t="s">
        <v>749</v>
      </c>
      <c r="D37" s="280" t="s">
        <v>750</v>
      </c>
      <c r="E37" s="281" t="s">
        <v>100</v>
      </c>
      <c r="F37" s="282">
        <v>5.45E-2</v>
      </c>
      <c r="G37" s="67"/>
      <c r="H37" s="254">
        <f t="shared" si="1"/>
        <v>0</v>
      </c>
      <c r="I37" s="280" t="s">
        <v>119</v>
      </c>
    </row>
    <row r="38" spans="1:9" s="46" customFormat="1" ht="24.95" customHeight="1" x14ac:dyDescent="0.25">
      <c r="A38" s="824"/>
      <c r="B38" s="825" t="s">
        <v>89</v>
      </c>
      <c r="C38" s="826" t="s">
        <v>693</v>
      </c>
      <c r="D38" s="826" t="s">
        <v>694</v>
      </c>
      <c r="E38" s="827"/>
      <c r="F38" s="828"/>
      <c r="G38" s="828"/>
      <c r="H38" s="829">
        <f>SUM(H39:H58)</f>
        <v>0</v>
      </c>
      <c r="I38" s="830"/>
    </row>
    <row r="39" spans="1:9" s="46" customFormat="1" ht="24.95" customHeight="1" x14ac:dyDescent="0.25">
      <c r="A39" s="278">
        <v>29</v>
      </c>
      <c r="B39" s="278"/>
      <c r="C39" s="382" t="s">
        <v>751</v>
      </c>
      <c r="D39" s="280" t="s">
        <v>752</v>
      </c>
      <c r="E39" s="281" t="s">
        <v>753</v>
      </c>
      <c r="F39" s="282">
        <v>2</v>
      </c>
      <c r="G39" s="67"/>
      <c r="H39" s="254">
        <f t="shared" ref="H39:H58" si="2">ROUND(F39*G39,2)</f>
        <v>0</v>
      </c>
      <c r="I39" s="280" t="s">
        <v>119</v>
      </c>
    </row>
    <row r="40" spans="1:9" s="46" customFormat="1" ht="24.95" customHeight="1" x14ac:dyDescent="0.25">
      <c r="A40" s="278">
        <v>30</v>
      </c>
      <c r="B40" s="278"/>
      <c r="C40" s="382" t="s">
        <v>754</v>
      </c>
      <c r="D40" s="280" t="s">
        <v>755</v>
      </c>
      <c r="E40" s="281" t="s">
        <v>753</v>
      </c>
      <c r="F40" s="282">
        <v>3</v>
      </c>
      <c r="G40" s="67"/>
      <c r="H40" s="254">
        <f t="shared" si="2"/>
        <v>0</v>
      </c>
      <c r="I40" s="280" t="s">
        <v>119</v>
      </c>
    </row>
    <row r="41" spans="1:9" s="46" customFormat="1" ht="24.95" customHeight="1" x14ac:dyDescent="0.25">
      <c r="A41" s="278">
        <v>31</v>
      </c>
      <c r="B41" s="278"/>
      <c r="C41" s="382" t="s">
        <v>756</v>
      </c>
      <c r="D41" s="280" t="s">
        <v>757</v>
      </c>
      <c r="E41" s="281" t="s">
        <v>753</v>
      </c>
      <c r="F41" s="282">
        <v>1</v>
      </c>
      <c r="G41" s="67"/>
      <c r="H41" s="254">
        <f t="shared" si="2"/>
        <v>0</v>
      </c>
      <c r="I41" s="280" t="s">
        <v>119</v>
      </c>
    </row>
    <row r="42" spans="1:9" s="46" customFormat="1" ht="24.95" customHeight="1" x14ac:dyDescent="0.25">
      <c r="A42" s="278">
        <v>32</v>
      </c>
      <c r="B42" s="278"/>
      <c r="C42" s="382" t="s">
        <v>758</v>
      </c>
      <c r="D42" s="280" t="s">
        <v>759</v>
      </c>
      <c r="E42" s="281" t="s">
        <v>753</v>
      </c>
      <c r="F42" s="282">
        <v>1</v>
      </c>
      <c r="G42" s="67"/>
      <c r="H42" s="254">
        <f t="shared" si="2"/>
        <v>0</v>
      </c>
      <c r="I42" s="280" t="s">
        <v>119</v>
      </c>
    </row>
    <row r="43" spans="1:9" s="46" customFormat="1" ht="24.95" customHeight="1" x14ac:dyDescent="0.25">
      <c r="A43" s="278">
        <v>33</v>
      </c>
      <c r="B43" s="278"/>
      <c r="C43" s="382" t="s">
        <v>760</v>
      </c>
      <c r="D43" s="280" t="s">
        <v>761</v>
      </c>
      <c r="E43" s="281" t="s">
        <v>753</v>
      </c>
      <c r="F43" s="282">
        <v>1</v>
      </c>
      <c r="G43" s="67"/>
      <c r="H43" s="254">
        <f t="shared" si="2"/>
        <v>0</v>
      </c>
      <c r="I43" s="280" t="s">
        <v>119</v>
      </c>
    </row>
    <row r="44" spans="1:9" s="46" customFormat="1" ht="24.95" customHeight="1" x14ac:dyDescent="0.25">
      <c r="A44" s="278">
        <v>34</v>
      </c>
      <c r="B44" s="278"/>
      <c r="C44" s="382" t="s">
        <v>762</v>
      </c>
      <c r="D44" s="280" t="s">
        <v>11786</v>
      </c>
      <c r="E44" s="281" t="s">
        <v>753</v>
      </c>
      <c r="F44" s="282">
        <v>1</v>
      </c>
      <c r="G44" s="67"/>
      <c r="H44" s="254">
        <f t="shared" si="2"/>
        <v>0</v>
      </c>
      <c r="I44" s="280" t="s">
        <v>119</v>
      </c>
    </row>
    <row r="45" spans="1:9" s="46" customFormat="1" ht="24.95" customHeight="1" x14ac:dyDescent="0.25">
      <c r="A45" s="278">
        <v>35</v>
      </c>
      <c r="B45" s="278"/>
      <c r="C45" s="382" t="s">
        <v>764</v>
      </c>
      <c r="D45" s="280" t="s">
        <v>765</v>
      </c>
      <c r="E45" s="281" t="s">
        <v>753</v>
      </c>
      <c r="F45" s="282">
        <v>1</v>
      </c>
      <c r="G45" s="67"/>
      <c r="H45" s="254">
        <f t="shared" si="2"/>
        <v>0</v>
      </c>
      <c r="I45" s="280" t="s">
        <v>119</v>
      </c>
    </row>
    <row r="46" spans="1:9" s="46" customFormat="1" ht="24.95" customHeight="1" x14ac:dyDescent="0.25">
      <c r="A46" s="278">
        <v>36</v>
      </c>
      <c r="B46" s="278"/>
      <c r="C46" s="382" t="s">
        <v>766</v>
      </c>
      <c r="D46" s="280" t="s">
        <v>767</v>
      </c>
      <c r="E46" s="281" t="s">
        <v>753</v>
      </c>
      <c r="F46" s="282">
        <v>1</v>
      </c>
      <c r="G46" s="67"/>
      <c r="H46" s="254">
        <f t="shared" si="2"/>
        <v>0</v>
      </c>
      <c r="I46" s="280" t="s">
        <v>119</v>
      </c>
    </row>
    <row r="47" spans="1:9" s="46" customFormat="1" ht="24.95" customHeight="1" x14ac:dyDescent="0.25">
      <c r="A47" s="278">
        <v>37</v>
      </c>
      <c r="B47" s="278"/>
      <c r="C47" s="382" t="s">
        <v>768</v>
      </c>
      <c r="D47" s="280" t="s">
        <v>769</v>
      </c>
      <c r="E47" s="281" t="s">
        <v>92</v>
      </c>
      <c r="F47" s="282">
        <v>1</v>
      </c>
      <c r="G47" s="67"/>
      <c r="H47" s="254">
        <f t="shared" si="2"/>
        <v>0</v>
      </c>
      <c r="I47" s="280" t="s">
        <v>119</v>
      </c>
    </row>
    <row r="48" spans="1:9" s="46" customFormat="1" ht="24.95" customHeight="1" x14ac:dyDescent="0.25">
      <c r="A48" s="278">
        <v>38</v>
      </c>
      <c r="B48" s="278"/>
      <c r="C48" s="382" t="s">
        <v>770</v>
      </c>
      <c r="D48" s="280" t="s">
        <v>771</v>
      </c>
      <c r="E48" s="281" t="s">
        <v>753</v>
      </c>
      <c r="F48" s="282">
        <v>1</v>
      </c>
      <c r="G48" s="67"/>
      <c r="H48" s="254">
        <f t="shared" si="2"/>
        <v>0</v>
      </c>
      <c r="I48" s="280" t="s">
        <v>119</v>
      </c>
    </row>
    <row r="49" spans="1:9" s="46" customFormat="1" ht="24.95" customHeight="1" x14ac:dyDescent="0.25">
      <c r="A49" s="278">
        <v>39</v>
      </c>
      <c r="B49" s="278"/>
      <c r="C49" s="382" t="s">
        <v>772</v>
      </c>
      <c r="D49" s="280" t="s">
        <v>773</v>
      </c>
      <c r="E49" s="281" t="s">
        <v>92</v>
      </c>
      <c r="F49" s="282">
        <v>1</v>
      </c>
      <c r="G49" s="67"/>
      <c r="H49" s="254">
        <f t="shared" si="2"/>
        <v>0</v>
      </c>
      <c r="I49" s="280" t="s">
        <v>119</v>
      </c>
    </row>
    <row r="50" spans="1:9" s="46" customFormat="1" ht="24.95" customHeight="1" x14ac:dyDescent="0.25">
      <c r="A50" s="278">
        <v>40</v>
      </c>
      <c r="B50" s="278"/>
      <c r="C50" s="382" t="s">
        <v>774</v>
      </c>
      <c r="D50" s="280" t="s">
        <v>775</v>
      </c>
      <c r="E50" s="281" t="s">
        <v>92</v>
      </c>
      <c r="F50" s="282">
        <v>1</v>
      </c>
      <c r="G50" s="67"/>
      <c r="H50" s="254">
        <f t="shared" si="2"/>
        <v>0</v>
      </c>
      <c r="I50" s="280" t="s">
        <v>119</v>
      </c>
    </row>
    <row r="51" spans="1:9" s="46" customFormat="1" ht="24.95" customHeight="1" x14ac:dyDescent="0.25">
      <c r="A51" s="278">
        <v>41</v>
      </c>
      <c r="B51" s="278"/>
      <c r="C51" s="382" t="s">
        <v>776</v>
      </c>
      <c r="D51" s="280" t="s">
        <v>777</v>
      </c>
      <c r="E51" s="281" t="s">
        <v>92</v>
      </c>
      <c r="F51" s="282">
        <v>1</v>
      </c>
      <c r="G51" s="67"/>
      <c r="H51" s="254">
        <f t="shared" si="2"/>
        <v>0</v>
      </c>
      <c r="I51" s="280" t="s">
        <v>119</v>
      </c>
    </row>
    <row r="52" spans="1:9" s="46" customFormat="1" ht="24.95" customHeight="1" x14ac:dyDescent="0.25">
      <c r="A52" s="278">
        <v>42</v>
      </c>
      <c r="B52" s="278"/>
      <c r="C52" s="382" t="s">
        <v>778</v>
      </c>
      <c r="D52" s="280" t="s">
        <v>779</v>
      </c>
      <c r="E52" s="281" t="s">
        <v>753</v>
      </c>
      <c r="F52" s="282">
        <v>1</v>
      </c>
      <c r="G52" s="67"/>
      <c r="H52" s="254">
        <f t="shared" si="2"/>
        <v>0</v>
      </c>
      <c r="I52" s="280" t="s">
        <v>119</v>
      </c>
    </row>
    <row r="53" spans="1:9" s="46" customFormat="1" ht="24.95" customHeight="1" x14ac:dyDescent="0.25">
      <c r="A53" s="278">
        <v>43</v>
      </c>
      <c r="B53" s="278"/>
      <c r="C53" s="382" t="s">
        <v>772</v>
      </c>
      <c r="D53" s="280" t="s">
        <v>773</v>
      </c>
      <c r="E53" s="281" t="s">
        <v>92</v>
      </c>
      <c r="F53" s="282">
        <v>1</v>
      </c>
      <c r="G53" s="67"/>
      <c r="H53" s="254">
        <f t="shared" si="2"/>
        <v>0</v>
      </c>
      <c r="I53" s="280" t="s">
        <v>119</v>
      </c>
    </row>
    <row r="54" spans="1:9" s="46" customFormat="1" ht="24.95" customHeight="1" x14ac:dyDescent="0.25">
      <c r="A54" s="278">
        <v>44</v>
      </c>
      <c r="B54" s="278"/>
      <c r="C54" s="382" t="s">
        <v>780</v>
      </c>
      <c r="D54" s="280" t="s">
        <v>781</v>
      </c>
      <c r="E54" s="281" t="s">
        <v>92</v>
      </c>
      <c r="F54" s="282">
        <v>1</v>
      </c>
      <c r="G54" s="67"/>
      <c r="H54" s="254">
        <f t="shared" si="2"/>
        <v>0</v>
      </c>
      <c r="I54" s="280" t="s">
        <v>119</v>
      </c>
    </row>
    <row r="55" spans="1:9" s="46" customFormat="1" ht="24.95" customHeight="1" x14ac:dyDescent="0.25">
      <c r="A55" s="278">
        <v>45</v>
      </c>
      <c r="B55" s="278"/>
      <c r="C55" s="382" t="s">
        <v>782</v>
      </c>
      <c r="D55" s="280" t="s">
        <v>783</v>
      </c>
      <c r="E55" s="281" t="s">
        <v>753</v>
      </c>
      <c r="F55" s="282">
        <v>4</v>
      </c>
      <c r="G55" s="67"/>
      <c r="H55" s="254">
        <f t="shared" si="2"/>
        <v>0</v>
      </c>
      <c r="I55" s="280" t="s">
        <v>119</v>
      </c>
    </row>
    <row r="56" spans="1:9" s="46" customFormat="1" ht="24.95" customHeight="1" x14ac:dyDescent="0.25">
      <c r="A56" s="278">
        <v>46</v>
      </c>
      <c r="B56" s="278"/>
      <c r="C56" s="382" t="s">
        <v>784</v>
      </c>
      <c r="D56" s="280" t="s">
        <v>785</v>
      </c>
      <c r="E56" s="281" t="s">
        <v>753</v>
      </c>
      <c r="F56" s="282">
        <v>4</v>
      </c>
      <c r="G56" s="67"/>
      <c r="H56" s="254">
        <f t="shared" si="2"/>
        <v>0</v>
      </c>
      <c r="I56" s="280" t="s">
        <v>119</v>
      </c>
    </row>
    <row r="57" spans="1:9" s="46" customFormat="1" ht="24.95" customHeight="1" x14ac:dyDescent="0.25">
      <c r="A57" s="278">
        <v>47</v>
      </c>
      <c r="B57" s="278"/>
      <c r="C57" s="382" t="s">
        <v>786</v>
      </c>
      <c r="D57" s="280" t="s">
        <v>787</v>
      </c>
      <c r="E57" s="281" t="s">
        <v>100</v>
      </c>
      <c r="F57" s="282">
        <v>0.29559999999999997</v>
      </c>
      <c r="G57" s="67"/>
      <c r="H57" s="254">
        <f t="shared" si="2"/>
        <v>0</v>
      </c>
      <c r="I57" s="280" t="s">
        <v>119</v>
      </c>
    </row>
    <row r="58" spans="1:9" s="46" customFormat="1" ht="27.95" customHeight="1" x14ac:dyDescent="0.25">
      <c r="A58" s="964">
        <v>48</v>
      </c>
      <c r="B58" s="964"/>
      <c r="C58" s="977" t="s">
        <v>788</v>
      </c>
      <c r="D58" s="966" t="s">
        <v>11809</v>
      </c>
      <c r="E58" s="967" t="s">
        <v>721</v>
      </c>
      <c r="F58" s="968">
        <v>1</v>
      </c>
      <c r="G58" s="67"/>
      <c r="H58" s="970">
        <f t="shared" si="2"/>
        <v>0</v>
      </c>
      <c r="I58" s="966" t="s">
        <v>119</v>
      </c>
    </row>
  </sheetData>
  <sheetProtection algorithmName="SHA-512" hashValue="h363fMJb7AdTH28cvWDynnItepziIqVZofFGQzCo8XCtUTaDHz7Cf5quhKw6x2w3ghuUeRGt7OyiVTgDjoK80Q==" saltValue="pmwxO79PQVvdCUjQm38FO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election activeCell="A4" sqref="A4"/>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789</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7.45" customHeight="1" x14ac:dyDescent="0.2">
      <c r="A19" s="1256" t="s">
        <v>323</v>
      </c>
      <c r="B19" s="1257"/>
      <c r="C19" s="1257"/>
      <c r="D19" s="1257"/>
      <c r="E19" s="1257"/>
      <c r="F19" s="1258"/>
    </row>
    <row r="20" spans="1:6" ht="24.95" customHeight="1" x14ac:dyDescent="0.2">
      <c r="A20" s="140" t="s">
        <v>23</v>
      </c>
      <c r="B20" s="158"/>
      <c r="C20" s="158"/>
      <c r="D20" s="158"/>
      <c r="E20" s="1320">
        <f>E36</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789</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790</v>
      </c>
      <c r="B33" s="1265" t="s">
        <v>791</v>
      </c>
      <c r="C33" s="1266"/>
      <c r="D33" s="1267"/>
      <c r="E33" s="1268">
        <f>'02_B_D.1.4.2'!H8</f>
        <v>0</v>
      </c>
      <c r="F33" s="1269"/>
    </row>
    <row r="34" spans="1:29" s="40" customFormat="1" ht="24.95" customHeight="1" x14ac:dyDescent="0.2">
      <c r="A34" s="373" t="s">
        <v>792</v>
      </c>
      <c r="B34" s="1265" t="s">
        <v>793</v>
      </c>
      <c r="C34" s="1266"/>
      <c r="D34" s="1267"/>
      <c r="E34" s="1268">
        <f>'02_B_D.1.4.2'!H17</f>
        <v>0</v>
      </c>
      <c r="F34" s="1269"/>
    </row>
    <row r="35" spans="1:29" s="40" customFormat="1" ht="24.95" customHeight="1" x14ac:dyDescent="0.2">
      <c r="A35" s="373" t="s">
        <v>794</v>
      </c>
      <c r="B35" s="1265" t="s">
        <v>795</v>
      </c>
      <c r="C35" s="1266"/>
      <c r="D35" s="1267"/>
      <c r="E35" s="1268">
        <f>'02_B_D.1.4.2'!H21</f>
        <v>0</v>
      </c>
      <c r="F35" s="1269"/>
    </row>
    <row r="36" spans="1:29" ht="24.95" customHeight="1" x14ac:dyDescent="0.2">
      <c r="A36" s="143" t="s">
        <v>79</v>
      </c>
      <c r="B36" s="144"/>
      <c r="C36" s="145"/>
      <c r="D36" s="145"/>
      <c r="E36" s="1333">
        <f>SUM(E33:F35)</f>
        <v>0</v>
      </c>
      <c r="F36" s="133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803" t="s">
        <v>1</v>
      </c>
      <c r="B2" s="125"/>
      <c r="C2" s="125"/>
      <c r="D2" s="125" t="s">
        <v>2</v>
      </c>
      <c r="E2" s="127"/>
      <c r="F2" s="126"/>
      <c r="G2" s="125"/>
      <c r="H2" s="944"/>
      <c r="I2" s="945"/>
      <c r="J2" s="46"/>
      <c r="K2" s="46"/>
      <c r="L2" s="46"/>
      <c r="M2" s="46"/>
      <c r="N2" s="46"/>
      <c r="O2" s="46"/>
      <c r="P2" s="46"/>
      <c r="Q2" s="46"/>
      <c r="R2" s="46"/>
      <c r="S2" s="46"/>
      <c r="T2" s="46"/>
      <c r="U2" s="46"/>
      <c r="V2" s="46"/>
      <c r="W2" s="46"/>
      <c r="X2" s="46"/>
      <c r="Y2" s="46"/>
      <c r="Z2" s="46"/>
    </row>
    <row r="3" spans="1:26" ht="15.75" x14ac:dyDescent="0.25">
      <c r="A3" s="129" t="s">
        <v>3</v>
      </c>
      <c r="B3" s="130"/>
      <c r="C3" s="130"/>
      <c r="D3" s="130" t="s">
        <v>322</v>
      </c>
      <c r="E3" s="132"/>
      <c r="F3" s="131"/>
      <c r="G3" s="130"/>
      <c r="H3" s="946"/>
      <c r="I3" s="947"/>
      <c r="J3" s="46"/>
      <c r="K3" s="46"/>
      <c r="L3" s="46"/>
      <c r="M3" s="46"/>
      <c r="N3" s="46"/>
      <c r="O3" s="46"/>
      <c r="P3" s="46"/>
      <c r="Q3" s="46"/>
      <c r="R3" s="46"/>
      <c r="S3" s="46"/>
      <c r="T3" s="46"/>
      <c r="U3" s="46"/>
      <c r="V3" s="46"/>
      <c r="W3" s="46"/>
      <c r="X3" s="46"/>
      <c r="Y3" s="46"/>
      <c r="Z3" s="46"/>
    </row>
    <row r="4" spans="1:26" ht="15.75" x14ac:dyDescent="0.25">
      <c r="A4" s="148" t="s">
        <v>38</v>
      </c>
      <c r="B4" s="149"/>
      <c r="C4" s="149"/>
      <c r="D4" s="149" t="s">
        <v>796</v>
      </c>
      <c r="E4" s="151"/>
      <c r="F4" s="131"/>
      <c r="G4" s="149"/>
      <c r="H4" s="948"/>
      <c r="I4" s="949"/>
    </row>
    <row r="5" spans="1:26" x14ac:dyDescent="0.2">
      <c r="A5" s="134" t="s">
        <v>7</v>
      </c>
      <c r="B5" s="135"/>
      <c r="C5" s="135"/>
      <c r="D5" s="135" t="s">
        <v>11784</v>
      </c>
      <c r="E5" s="139"/>
      <c r="F5" s="136"/>
      <c r="G5" s="135"/>
      <c r="H5" s="135"/>
      <c r="I5" s="950"/>
    </row>
    <row r="6" spans="1:26" x14ac:dyDescent="0.2">
      <c r="A6" s="153" t="s">
        <v>9</v>
      </c>
      <c r="B6" s="154"/>
      <c r="C6" s="154"/>
      <c r="D6" s="154" t="s">
        <v>10</v>
      </c>
      <c r="E6" s="156"/>
      <c r="F6" s="155"/>
      <c r="G6" s="154"/>
      <c r="H6" s="154"/>
      <c r="I6" s="951"/>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824"/>
      <c r="B8" s="825" t="s">
        <v>89</v>
      </c>
      <c r="C8" s="826" t="s">
        <v>790</v>
      </c>
      <c r="D8" s="826" t="s">
        <v>791</v>
      </c>
      <c r="E8" s="827"/>
      <c r="F8" s="828"/>
      <c r="G8" s="828"/>
      <c r="H8" s="829">
        <f>SUM(H9:H16)</f>
        <v>0</v>
      </c>
      <c r="I8" s="830"/>
    </row>
    <row r="9" spans="1:26" s="46" customFormat="1" ht="24.95" customHeight="1" x14ac:dyDescent="0.25">
      <c r="A9" s="278">
        <v>1</v>
      </c>
      <c r="B9" s="278"/>
      <c r="C9" s="382" t="s">
        <v>797</v>
      </c>
      <c r="D9" s="280" t="s">
        <v>798</v>
      </c>
      <c r="E9" s="281" t="s">
        <v>744</v>
      </c>
      <c r="F9" s="282">
        <v>1</v>
      </c>
      <c r="G9" s="67"/>
      <c r="H9" s="254">
        <f t="shared" ref="H9:H16" si="0">ROUND(F9*G9,2)</f>
        <v>0</v>
      </c>
      <c r="I9" s="280" t="s">
        <v>119</v>
      </c>
    </row>
    <row r="10" spans="1:26" s="46" customFormat="1" ht="24.95" customHeight="1" x14ac:dyDescent="0.25">
      <c r="A10" s="278">
        <v>2</v>
      </c>
      <c r="B10" s="278"/>
      <c r="C10" s="382" t="s">
        <v>799</v>
      </c>
      <c r="D10" s="280" t="s">
        <v>800</v>
      </c>
      <c r="E10" s="281" t="s">
        <v>744</v>
      </c>
      <c r="F10" s="282">
        <v>2</v>
      </c>
      <c r="G10" s="67"/>
      <c r="H10" s="254">
        <f t="shared" si="0"/>
        <v>0</v>
      </c>
      <c r="I10" s="280" t="s">
        <v>119</v>
      </c>
    </row>
    <row r="11" spans="1:26" s="46" customFormat="1" ht="24.95" customHeight="1" x14ac:dyDescent="0.25">
      <c r="A11" s="278">
        <v>3</v>
      </c>
      <c r="B11" s="278"/>
      <c r="C11" s="382" t="s">
        <v>801</v>
      </c>
      <c r="D11" s="280" t="s">
        <v>802</v>
      </c>
      <c r="E11" s="281" t="s">
        <v>744</v>
      </c>
      <c r="F11" s="282">
        <v>1</v>
      </c>
      <c r="G11" s="67"/>
      <c r="H11" s="254">
        <f t="shared" si="0"/>
        <v>0</v>
      </c>
      <c r="I11" s="280" t="s">
        <v>119</v>
      </c>
    </row>
    <row r="12" spans="1:26" s="46" customFormat="1" ht="24.95" customHeight="1" x14ac:dyDescent="0.25">
      <c r="A12" s="278">
        <v>4</v>
      </c>
      <c r="B12" s="278"/>
      <c r="C12" s="382" t="s">
        <v>803</v>
      </c>
      <c r="D12" s="280" t="s">
        <v>804</v>
      </c>
      <c r="E12" s="281" t="s">
        <v>744</v>
      </c>
      <c r="F12" s="282">
        <v>3</v>
      </c>
      <c r="G12" s="67"/>
      <c r="H12" s="254">
        <f t="shared" si="0"/>
        <v>0</v>
      </c>
      <c r="I12" s="280" t="s">
        <v>119</v>
      </c>
    </row>
    <row r="13" spans="1:26" s="46" customFormat="1" ht="24.95" customHeight="1" x14ac:dyDescent="0.25">
      <c r="A13" s="278">
        <v>5</v>
      </c>
      <c r="B13" s="278"/>
      <c r="C13" s="382" t="s">
        <v>805</v>
      </c>
      <c r="D13" s="280" t="s">
        <v>806</v>
      </c>
      <c r="E13" s="281" t="s">
        <v>807</v>
      </c>
      <c r="F13" s="282">
        <v>5</v>
      </c>
      <c r="G13" s="67"/>
      <c r="H13" s="254">
        <f t="shared" si="0"/>
        <v>0</v>
      </c>
      <c r="I13" s="280" t="s">
        <v>119</v>
      </c>
    </row>
    <row r="14" spans="1:26" s="46" customFormat="1" ht="24.95" customHeight="1" x14ac:dyDescent="0.25">
      <c r="A14" s="278">
        <v>6</v>
      </c>
      <c r="B14" s="278"/>
      <c r="C14" s="382" t="s">
        <v>808</v>
      </c>
      <c r="D14" s="280" t="s">
        <v>809</v>
      </c>
      <c r="E14" s="281" t="s">
        <v>807</v>
      </c>
      <c r="F14" s="282">
        <v>6</v>
      </c>
      <c r="G14" s="67"/>
      <c r="H14" s="254">
        <f t="shared" si="0"/>
        <v>0</v>
      </c>
      <c r="I14" s="280" t="s">
        <v>119</v>
      </c>
    </row>
    <row r="15" spans="1:26" s="46" customFormat="1" ht="24.95" customHeight="1" x14ac:dyDescent="0.25">
      <c r="A15" s="278">
        <v>7</v>
      </c>
      <c r="B15" s="278"/>
      <c r="C15" s="382" t="s">
        <v>810</v>
      </c>
      <c r="D15" s="280" t="s">
        <v>811</v>
      </c>
      <c r="E15" s="281" t="s">
        <v>106</v>
      </c>
      <c r="F15" s="282">
        <v>3</v>
      </c>
      <c r="G15" s="67"/>
      <c r="H15" s="254">
        <f t="shared" si="0"/>
        <v>0</v>
      </c>
      <c r="I15" s="280" t="s">
        <v>119</v>
      </c>
    </row>
    <row r="16" spans="1:26" s="46" customFormat="1" ht="24.95" customHeight="1" x14ac:dyDescent="0.25">
      <c r="A16" s="278">
        <v>8</v>
      </c>
      <c r="B16" s="278"/>
      <c r="C16" s="382" t="s">
        <v>812</v>
      </c>
      <c r="D16" s="280" t="s">
        <v>813</v>
      </c>
      <c r="E16" s="281" t="s">
        <v>721</v>
      </c>
      <c r="F16" s="282">
        <v>1</v>
      </c>
      <c r="G16" s="67"/>
      <c r="H16" s="254">
        <f t="shared" si="0"/>
        <v>0</v>
      </c>
      <c r="I16" s="280" t="s">
        <v>119</v>
      </c>
    </row>
    <row r="17" spans="1:9" s="46" customFormat="1" ht="24.95" customHeight="1" x14ac:dyDescent="0.25">
      <c r="A17" s="824"/>
      <c r="B17" s="825" t="s">
        <v>89</v>
      </c>
      <c r="C17" s="826" t="s">
        <v>792</v>
      </c>
      <c r="D17" s="826" t="s">
        <v>793</v>
      </c>
      <c r="E17" s="827"/>
      <c r="F17" s="828"/>
      <c r="G17" s="828"/>
      <c r="H17" s="829">
        <f>SUM(H18:H20)</f>
        <v>0</v>
      </c>
      <c r="I17" s="830"/>
    </row>
    <row r="18" spans="1:9" s="46" customFormat="1" ht="24.95" customHeight="1" x14ac:dyDescent="0.25">
      <c r="A18" s="278">
        <v>9</v>
      </c>
      <c r="B18" s="278"/>
      <c r="C18" s="382" t="s">
        <v>814</v>
      </c>
      <c r="D18" s="280" t="s">
        <v>815</v>
      </c>
      <c r="E18" s="281" t="s">
        <v>744</v>
      </c>
      <c r="F18" s="282">
        <v>1</v>
      </c>
      <c r="G18" s="67"/>
      <c r="H18" s="254">
        <f>ROUND(F18*G18,2)</f>
        <v>0</v>
      </c>
      <c r="I18" s="280" t="s">
        <v>119</v>
      </c>
    </row>
    <row r="19" spans="1:9" s="46" customFormat="1" ht="24.95" customHeight="1" x14ac:dyDescent="0.25">
      <c r="A19" s="278">
        <v>10</v>
      </c>
      <c r="B19" s="278"/>
      <c r="C19" s="382" t="s">
        <v>816</v>
      </c>
      <c r="D19" s="280" t="s">
        <v>817</v>
      </c>
      <c r="E19" s="281" t="s">
        <v>807</v>
      </c>
      <c r="F19" s="282">
        <v>3</v>
      </c>
      <c r="G19" s="67"/>
      <c r="H19" s="254">
        <f>ROUND(F19*G19,2)</f>
        <v>0</v>
      </c>
      <c r="I19" s="280" t="s">
        <v>119</v>
      </c>
    </row>
    <row r="20" spans="1:9" s="46" customFormat="1" ht="24.95" customHeight="1" x14ac:dyDescent="0.25">
      <c r="A20" s="278">
        <v>11</v>
      </c>
      <c r="B20" s="278"/>
      <c r="C20" s="382" t="s">
        <v>818</v>
      </c>
      <c r="D20" s="280" t="s">
        <v>811</v>
      </c>
      <c r="E20" s="281" t="s">
        <v>106</v>
      </c>
      <c r="F20" s="282">
        <v>2</v>
      </c>
      <c r="G20" s="67"/>
      <c r="H20" s="254">
        <f>ROUND(F20*G20,2)</f>
        <v>0</v>
      </c>
      <c r="I20" s="280" t="s">
        <v>119</v>
      </c>
    </row>
    <row r="21" spans="1:9" s="46" customFormat="1" ht="24.95" customHeight="1" x14ac:dyDescent="0.25">
      <c r="A21" s="824"/>
      <c r="B21" s="825" t="s">
        <v>89</v>
      </c>
      <c r="C21" s="826" t="s">
        <v>794</v>
      </c>
      <c r="D21" s="826" t="s">
        <v>795</v>
      </c>
      <c r="E21" s="827"/>
      <c r="F21" s="828"/>
      <c r="G21" s="828"/>
      <c r="H21" s="829">
        <f>SUM(H22:H24)</f>
        <v>0</v>
      </c>
      <c r="I21" s="830"/>
    </row>
    <row r="22" spans="1:9" s="46" customFormat="1" ht="24.95" customHeight="1" x14ac:dyDescent="0.25">
      <c r="A22" s="278">
        <v>12</v>
      </c>
      <c r="B22" s="278"/>
      <c r="C22" s="382" t="s">
        <v>819</v>
      </c>
      <c r="D22" s="280" t="s">
        <v>820</v>
      </c>
      <c r="E22" s="281" t="s">
        <v>721</v>
      </c>
      <c r="F22" s="282">
        <v>1</v>
      </c>
      <c r="G22" s="67"/>
      <c r="H22" s="254">
        <f>ROUND(F22*G22,2)</f>
        <v>0</v>
      </c>
      <c r="I22" s="280" t="s">
        <v>119</v>
      </c>
    </row>
    <row r="23" spans="1:9" s="46" customFormat="1" ht="24.95" customHeight="1" x14ac:dyDescent="0.25">
      <c r="A23" s="278">
        <v>13</v>
      </c>
      <c r="B23" s="278"/>
      <c r="C23" s="382" t="s">
        <v>821</v>
      </c>
      <c r="D23" s="280" t="s">
        <v>822</v>
      </c>
      <c r="E23" s="281" t="s">
        <v>823</v>
      </c>
      <c r="F23" s="282">
        <v>1</v>
      </c>
      <c r="G23" s="67"/>
      <c r="H23" s="254">
        <f>ROUND(F23*G23,2)</f>
        <v>0</v>
      </c>
      <c r="I23" s="280" t="s">
        <v>119</v>
      </c>
    </row>
    <row r="24" spans="1:9" s="46" customFormat="1" ht="24.95" customHeight="1" x14ac:dyDescent="0.25">
      <c r="A24" s="278">
        <v>14</v>
      </c>
      <c r="B24" s="278"/>
      <c r="C24" s="382" t="s">
        <v>824</v>
      </c>
      <c r="D24" s="280" t="s">
        <v>825</v>
      </c>
      <c r="E24" s="281" t="s">
        <v>721</v>
      </c>
      <c r="F24" s="282">
        <v>1</v>
      </c>
      <c r="G24" s="67"/>
      <c r="H24" s="254">
        <f>ROUND(F24*G24,2)</f>
        <v>0</v>
      </c>
      <c r="I24" s="280"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826</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12.95" customHeight="1" x14ac:dyDescent="0.2">
      <c r="A19" s="1256" t="s">
        <v>323</v>
      </c>
      <c r="B19" s="1257"/>
      <c r="C19" s="1257"/>
      <c r="D19" s="1257"/>
      <c r="E19" s="1257"/>
      <c r="F19" s="1258"/>
    </row>
    <row r="20" spans="1:6" ht="24.95" customHeight="1" x14ac:dyDescent="0.2">
      <c r="A20" s="140" t="s">
        <v>23</v>
      </c>
      <c r="B20" s="158"/>
      <c r="C20" s="158"/>
      <c r="D20" s="158"/>
      <c r="E20" s="1320">
        <f>E36</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826</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t="s">
        <v>827</v>
      </c>
      <c r="B33" s="1265" t="s">
        <v>828</v>
      </c>
      <c r="C33" s="1266"/>
      <c r="D33" s="1267"/>
      <c r="E33" s="1268">
        <f>'02_B_D.1.4.3'!H8</f>
        <v>0</v>
      </c>
      <c r="F33" s="1269"/>
    </row>
    <row r="34" spans="1:29" s="40" customFormat="1" ht="24.95" customHeight="1" x14ac:dyDescent="0.2">
      <c r="A34" s="373" t="s">
        <v>829</v>
      </c>
      <c r="B34" s="1265" t="s">
        <v>830</v>
      </c>
      <c r="C34" s="1266"/>
      <c r="D34" s="1267"/>
      <c r="E34" s="1268">
        <f>'02_B_D.1.4.3'!H25</f>
        <v>0</v>
      </c>
      <c r="F34" s="1269"/>
    </row>
    <row r="35" spans="1:29" s="40" customFormat="1" ht="24.95" customHeight="1" x14ac:dyDescent="0.2">
      <c r="A35" s="373" t="s">
        <v>831</v>
      </c>
      <c r="B35" s="1265" t="s">
        <v>832</v>
      </c>
      <c r="C35" s="1266"/>
      <c r="D35" s="1267"/>
      <c r="E35" s="1268">
        <f>'02_B_D.1.4.3'!H42</f>
        <v>0</v>
      </c>
      <c r="F35" s="1269"/>
    </row>
    <row r="36" spans="1:29" ht="24.95" customHeight="1" x14ac:dyDescent="0.2">
      <c r="A36" s="143" t="s">
        <v>79</v>
      </c>
      <c r="B36" s="144"/>
      <c r="C36" s="145"/>
      <c r="D36" s="145"/>
      <c r="E36" s="1333">
        <f>SUM(E33:F35)</f>
        <v>0</v>
      </c>
      <c r="F36" s="1334"/>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5"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row>
    <row r="2" spans="1:25" ht="15.75" x14ac:dyDescent="0.25">
      <c r="A2" s="803" t="s">
        <v>1</v>
      </c>
      <c r="B2" s="125"/>
      <c r="C2" s="125"/>
      <c r="D2" s="125" t="s">
        <v>2</v>
      </c>
      <c r="E2" s="127"/>
      <c r="F2" s="126"/>
      <c r="G2" s="125"/>
      <c r="H2" s="944"/>
      <c r="I2" s="945"/>
      <c r="J2" s="46"/>
      <c r="K2" s="46"/>
      <c r="L2" s="46"/>
      <c r="M2" s="46"/>
      <c r="N2" s="46"/>
      <c r="O2" s="46"/>
      <c r="P2" s="46"/>
      <c r="Q2" s="46"/>
      <c r="R2" s="46"/>
      <c r="S2" s="46"/>
      <c r="T2" s="46"/>
      <c r="U2" s="46"/>
      <c r="V2" s="46"/>
      <c r="W2" s="46"/>
      <c r="X2" s="46"/>
      <c r="Y2" s="46"/>
    </row>
    <row r="3" spans="1:25" ht="15.75" x14ac:dyDescent="0.25">
      <c r="A3" s="129" t="s">
        <v>3</v>
      </c>
      <c r="B3" s="130"/>
      <c r="C3" s="130"/>
      <c r="D3" s="130" t="s">
        <v>322</v>
      </c>
      <c r="E3" s="132"/>
      <c r="F3" s="131"/>
      <c r="G3" s="130"/>
      <c r="H3" s="946"/>
      <c r="I3" s="947"/>
      <c r="J3" s="46"/>
      <c r="K3" s="46"/>
      <c r="L3" s="46"/>
      <c r="M3" s="46"/>
      <c r="N3" s="46"/>
      <c r="O3" s="46"/>
      <c r="P3" s="46"/>
      <c r="Q3" s="46"/>
      <c r="R3" s="46"/>
      <c r="S3" s="46"/>
      <c r="T3" s="46"/>
      <c r="U3" s="46"/>
      <c r="V3" s="46"/>
      <c r="W3" s="46"/>
      <c r="X3" s="46"/>
      <c r="Y3" s="46"/>
    </row>
    <row r="4" spans="1:25" ht="15.75" x14ac:dyDescent="0.25">
      <c r="A4" s="148" t="s">
        <v>38</v>
      </c>
      <c r="B4" s="149"/>
      <c r="C4" s="149"/>
      <c r="D4" s="149" t="s">
        <v>833</v>
      </c>
      <c r="E4" s="151"/>
      <c r="F4" s="131"/>
      <c r="G4" s="149"/>
      <c r="H4" s="948"/>
      <c r="I4" s="949"/>
    </row>
    <row r="5" spans="1:25" x14ac:dyDescent="0.2">
      <c r="A5" s="134" t="s">
        <v>7</v>
      </c>
      <c r="B5" s="135"/>
      <c r="C5" s="135"/>
      <c r="D5" s="135" t="s">
        <v>11784</v>
      </c>
      <c r="E5" s="139"/>
      <c r="F5" s="136"/>
      <c r="G5" s="135"/>
      <c r="H5" s="135"/>
      <c r="I5" s="950"/>
    </row>
    <row r="6" spans="1:25" x14ac:dyDescent="0.2">
      <c r="A6" s="153" t="s">
        <v>9</v>
      </c>
      <c r="B6" s="154"/>
      <c r="C6" s="154"/>
      <c r="D6" s="154" t="s">
        <v>10</v>
      </c>
      <c r="E6" s="156"/>
      <c r="F6" s="155"/>
      <c r="G6" s="154"/>
      <c r="H6" s="154"/>
      <c r="I6" s="951"/>
    </row>
    <row r="7" spans="1:25" s="46" customFormat="1" ht="30" x14ac:dyDescent="0.25">
      <c r="A7" s="379" t="s">
        <v>82</v>
      </c>
      <c r="B7" s="379" t="s">
        <v>83</v>
      </c>
      <c r="C7" s="379" t="s">
        <v>32</v>
      </c>
      <c r="D7" s="66" t="s">
        <v>33</v>
      </c>
      <c r="E7" s="379" t="s">
        <v>84</v>
      </c>
      <c r="F7" s="379" t="s">
        <v>85</v>
      </c>
      <c r="G7" s="379" t="s">
        <v>86</v>
      </c>
      <c r="H7" s="379" t="s">
        <v>87</v>
      </c>
      <c r="I7" s="379" t="s">
        <v>88</v>
      </c>
    </row>
    <row r="8" spans="1:25" s="46" customFormat="1" ht="24.95" customHeight="1" x14ac:dyDescent="0.25">
      <c r="A8" s="824"/>
      <c r="B8" s="825" t="s">
        <v>89</v>
      </c>
      <c r="C8" s="826" t="s">
        <v>827</v>
      </c>
      <c r="D8" s="826" t="s">
        <v>828</v>
      </c>
      <c r="E8" s="827"/>
      <c r="F8" s="828"/>
      <c r="G8" s="828"/>
      <c r="H8" s="829">
        <f>SUM(H9:H24)</f>
        <v>0</v>
      </c>
      <c r="I8" s="830"/>
    </row>
    <row r="9" spans="1:25" s="46" customFormat="1" ht="24.95" customHeight="1" x14ac:dyDescent="0.25">
      <c r="A9" s="278">
        <v>1</v>
      </c>
      <c r="B9" s="278"/>
      <c r="C9" s="382" t="s">
        <v>834</v>
      </c>
      <c r="D9" s="280" t="s">
        <v>835</v>
      </c>
      <c r="E9" s="281" t="s">
        <v>744</v>
      </c>
      <c r="F9" s="282">
        <v>22</v>
      </c>
      <c r="G9" s="67"/>
      <c r="H9" s="254">
        <f t="shared" ref="H9:H24" si="0">ROUND(F9*G9,2)</f>
        <v>0</v>
      </c>
      <c r="I9" s="280" t="s">
        <v>119</v>
      </c>
    </row>
    <row r="10" spans="1:25" s="46" customFormat="1" ht="24.95" customHeight="1" x14ac:dyDescent="0.25">
      <c r="A10" s="278">
        <v>2</v>
      </c>
      <c r="B10" s="278"/>
      <c r="C10" s="382" t="s">
        <v>836</v>
      </c>
      <c r="D10" s="280" t="s">
        <v>837</v>
      </c>
      <c r="E10" s="281" t="s">
        <v>744</v>
      </c>
      <c r="F10" s="282">
        <v>5</v>
      </c>
      <c r="G10" s="67"/>
      <c r="H10" s="254">
        <f t="shared" si="0"/>
        <v>0</v>
      </c>
      <c r="I10" s="280" t="s">
        <v>119</v>
      </c>
    </row>
    <row r="11" spans="1:25" s="46" customFormat="1" ht="24.95" customHeight="1" x14ac:dyDescent="0.25">
      <c r="A11" s="278">
        <v>3</v>
      </c>
      <c r="B11" s="278"/>
      <c r="C11" s="382" t="s">
        <v>838</v>
      </c>
      <c r="D11" s="280" t="s">
        <v>839</v>
      </c>
      <c r="E11" s="281" t="s">
        <v>744</v>
      </c>
      <c r="F11" s="282">
        <v>2</v>
      </c>
      <c r="G11" s="67"/>
      <c r="H11" s="254">
        <f t="shared" si="0"/>
        <v>0</v>
      </c>
      <c r="I11" s="280" t="s">
        <v>119</v>
      </c>
    </row>
    <row r="12" spans="1:25" s="46" customFormat="1" ht="24.95" customHeight="1" x14ac:dyDescent="0.25">
      <c r="A12" s="278">
        <v>4</v>
      </c>
      <c r="B12" s="278"/>
      <c r="C12" s="382" t="s">
        <v>840</v>
      </c>
      <c r="D12" s="280" t="s">
        <v>841</v>
      </c>
      <c r="E12" s="281" t="s">
        <v>744</v>
      </c>
      <c r="F12" s="282">
        <v>2</v>
      </c>
      <c r="G12" s="67"/>
      <c r="H12" s="254">
        <f t="shared" si="0"/>
        <v>0</v>
      </c>
      <c r="I12" s="280" t="s">
        <v>119</v>
      </c>
    </row>
    <row r="13" spans="1:25" s="46" customFormat="1" ht="24.95" customHeight="1" x14ac:dyDescent="0.25">
      <c r="A13" s="278">
        <v>5</v>
      </c>
      <c r="B13" s="278"/>
      <c r="C13" s="382" t="s">
        <v>842</v>
      </c>
      <c r="D13" s="280" t="s">
        <v>843</v>
      </c>
      <c r="E13" s="281" t="s">
        <v>744</v>
      </c>
      <c r="F13" s="282">
        <v>2</v>
      </c>
      <c r="G13" s="67"/>
      <c r="H13" s="254">
        <f t="shared" si="0"/>
        <v>0</v>
      </c>
      <c r="I13" s="280" t="s">
        <v>119</v>
      </c>
    </row>
    <row r="14" spans="1:25" s="46" customFormat="1" ht="24.95" customHeight="1" x14ac:dyDescent="0.25">
      <c r="A14" s="278">
        <v>6</v>
      </c>
      <c r="B14" s="278"/>
      <c r="C14" s="382" t="s">
        <v>844</v>
      </c>
      <c r="D14" s="280" t="s">
        <v>845</v>
      </c>
      <c r="E14" s="281" t="s">
        <v>744</v>
      </c>
      <c r="F14" s="282">
        <v>33</v>
      </c>
      <c r="G14" s="67"/>
      <c r="H14" s="254">
        <f t="shared" si="0"/>
        <v>0</v>
      </c>
      <c r="I14" s="280" t="s">
        <v>119</v>
      </c>
    </row>
    <row r="15" spans="1:25" s="46" customFormat="1" ht="24.95" customHeight="1" x14ac:dyDescent="0.25">
      <c r="A15" s="278">
        <v>7</v>
      </c>
      <c r="B15" s="278"/>
      <c r="C15" s="382" t="s">
        <v>846</v>
      </c>
      <c r="D15" s="280" t="s">
        <v>847</v>
      </c>
      <c r="E15" s="281" t="s">
        <v>744</v>
      </c>
      <c r="F15" s="282">
        <v>26</v>
      </c>
      <c r="G15" s="67"/>
      <c r="H15" s="254">
        <f t="shared" si="0"/>
        <v>0</v>
      </c>
      <c r="I15" s="280" t="s">
        <v>119</v>
      </c>
    </row>
    <row r="16" spans="1:25" s="46" customFormat="1" ht="24.95" customHeight="1" x14ac:dyDescent="0.25">
      <c r="A16" s="278">
        <v>8</v>
      </c>
      <c r="B16" s="278"/>
      <c r="C16" s="382" t="s">
        <v>848</v>
      </c>
      <c r="D16" s="280" t="s">
        <v>849</v>
      </c>
      <c r="E16" s="281" t="s">
        <v>744</v>
      </c>
      <c r="F16" s="282">
        <v>7</v>
      </c>
      <c r="G16" s="67"/>
      <c r="H16" s="254">
        <f t="shared" si="0"/>
        <v>0</v>
      </c>
      <c r="I16" s="280" t="s">
        <v>119</v>
      </c>
    </row>
    <row r="17" spans="1:9" s="46" customFormat="1" ht="24.95" customHeight="1" x14ac:dyDescent="0.25">
      <c r="A17" s="278">
        <v>9</v>
      </c>
      <c r="B17" s="278"/>
      <c r="C17" s="382" t="s">
        <v>850</v>
      </c>
      <c r="D17" s="280" t="s">
        <v>851</v>
      </c>
      <c r="E17" s="281" t="s">
        <v>744</v>
      </c>
      <c r="F17" s="282">
        <v>11</v>
      </c>
      <c r="G17" s="67"/>
      <c r="H17" s="254">
        <f t="shared" si="0"/>
        <v>0</v>
      </c>
      <c r="I17" s="280" t="s">
        <v>119</v>
      </c>
    </row>
    <row r="18" spans="1:9" s="46" customFormat="1" ht="24.95" customHeight="1" x14ac:dyDescent="0.25">
      <c r="A18" s="278">
        <v>10</v>
      </c>
      <c r="B18" s="278"/>
      <c r="C18" s="382" t="s">
        <v>852</v>
      </c>
      <c r="D18" s="280" t="s">
        <v>853</v>
      </c>
      <c r="E18" s="281" t="s">
        <v>744</v>
      </c>
      <c r="F18" s="282">
        <v>11</v>
      </c>
      <c r="G18" s="67"/>
      <c r="H18" s="254">
        <f t="shared" si="0"/>
        <v>0</v>
      </c>
      <c r="I18" s="280" t="s">
        <v>119</v>
      </c>
    </row>
    <row r="19" spans="1:9" s="46" customFormat="1" ht="24.95" customHeight="1" x14ac:dyDescent="0.25">
      <c r="A19" s="278">
        <v>11</v>
      </c>
      <c r="B19" s="278"/>
      <c r="C19" s="382" t="s">
        <v>854</v>
      </c>
      <c r="D19" s="280" t="s">
        <v>855</v>
      </c>
      <c r="E19" s="281" t="s">
        <v>744</v>
      </c>
      <c r="F19" s="282">
        <v>1</v>
      </c>
      <c r="G19" s="67"/>
      <c r="H19" s="254">
        <f t="shared" si="0"/>
        <v>0</v>
      </c>
      <c r="I19" s="280" t="s">
        <v>119</v>
      </c>
    </row>
    <row r="20" spans="1:9" s="46" customFormat="1" ht="24.95" customHeight="1" x14ac:dyDescent="0.25">
      <c r="A20" s="278">
        <v>12</v>
      </c>
      <c r="B20" s="278"/>
      <c r="C20" s="382" t="s">
        <v>856</v>
      </c>
      <c r="D20" s="280" t="s">
        <v>857</v>
      </c>
      <c r="E20" s="281" t="s">
        <v>721</v>
      </c>
      <c r="F20" s="282">
        <v>1</v>
      </c>
      <c r="G20" s="67"/>
      <c r="H20" s="254">
        <f t="shared" si="0"/>
        <v>0</v>
      </c>
      <c r="I20" s="280" t="s">
        <v>119</v>
      </c>
    </row>
    <row r="21" spans="1:9" s="46" customFormat="1" ht="24.95" customHeight="1" x14ac:dyDescent="0.25">
      <c r="A21" s="278">
        <v>13</v>
      </c>
      <c r="B21" s="278"/>
      <c r="C21" s="382" t="s">
        <v>858</v>
      </c>
      <c r="D21" s="280" t="s">
        <v>859</v>
      </c>
      <c r="E21" s="281" t="s">
        <v>721</v>
      </c>
      <c r="F21" s="282">
        <v>1</v>
      </c>
      <c r="G21" s="67"/>
      <c r="H21" s="254">
        <f t="shared" si="0"/>
        <v>0</v>
      </c>
      <c r="I21" s="280" t="s">
        <v>119</v>
      </c>
    </row>
    <row r="22" spans="1:9" s="46" customFormat="1" ht="24.95" customHeight="1" x14ac:dyDescent="0.25">
      <c r="A22" s="278">
        <v>14</v>
      </c>
      <c r="B22" s="278"/>
      <c r="C22" s="382" t="s">
        <v>860</v>
      </c>
      <c r="D22" s="280" t="s">
        <v>861</v>
      </c>
      <c r="E22" s="281" t="s">
        <v>721</v>
      </c>
      <c r="F22" s="282">
        <v>1</v>
      </c>
      <c r="G22" s="67"/>
      <c r="H22" s="254">
        <f t="shared" si="0"/>
        <v>0</v>
      </c>
      <c r="I22" s="280" t="s">
        <v>119</v>
      </c>
    </row>
    <row r="23" spans="1:9" s="46" customFormat="1" ht="24.95" customHeight="1" x14ac:dyDescent="0.25">
      <c r="A23" s="278">
        <v>15</v>
      </c>
      <c r="B23" s="278"/>
      <c r="C23" s="382" t="s">
        <v>862</v>
      </c>
      <c r="D23" s="280" t="s">
        <v>863</v>
      </c>
      <c r="E23" s="281" t="s">
        <v>721</v>
      </c>
      <c r="F23" s="282">
        <v>1</v>
      </c>
      <c r="G23" s="67"/>
      <c r="H23" s="254">
        <f t="shared" si="0"/>
        <v>0</v>
      </c>
      <c r="I23" s="280" t="s">
        <v>119</v>
      </c>
    </row>
    <row r="24" spans="1:9" s="46" customFormat="1" ht="24.95" customHeight="1" x14ac:dyDescent="0.25">
      <c r="A24" s="278">
        <v>16</v>
      </c>
      <c r="B24" s="278"/>
      <c r="C24" s="382" t="s">
        <v>864</v>
      </c>
      <c r="D24" s="280" t="s">
        <v>865</v>
      </c>
      <c r="E24" s="281" t="s">
        <v>721</v>
      </c>
      <c r="F24" s="282">
        <v>1</v>
      </c>
      <c r="G24" s="67"/>
      <c r="H24" s="254">
        <f t="shared" si="0"/>
        <v>0</v>
      </c>
      <c r="I24" s="280" t="s">
        <v>119</v>
      </c>
    </row>
    <row r="25" spans="1:9" s="46" customFormat="1" ht="24.95" customHeight="1" x14ac:dyDescent="0.25">
      <c r="A25" s="824"/>
      <c r="B25" s="825" t="s">
        <v>89</v>
      </c>
      <c r="C25" s="826" t="s">
        <v>829</v>
      </c>
      <c r="D25" s="826" t="s">
        <v>830</v>
      </c>
      <c r="E25" s="827"/>
      <c r="F25" s="828"/>
      <c r="G25" s="828"/>
      <c r="H25" s="829">
        <f>SUM(H26:H41)</f>
        <v>0</v>
      </c>
      <c r="I25" s="830"/>
    </row>
    <row r="26" spans="1:9" s="46" customFormat="1" ht="24.95" customHeight="1" x14ac:dyDescent="0.25">
      <c r="A26" s="278">
        <v>17</v>
      </c>
      <c r="B26" s="278"/>
      <c r="C26" s="382" t="s">
        <v>866</v>
      </c>
      <c r="D26" s="280" t="s">
        <v>867</v>
      </c>
      <c r="E26" s="281" t="s">
        <v>125</v>
      </c>
      <c r="F26" s="282">
        <v>30</v>
      </c>
      <c r="G26" s="67"/>
      <c r="H26" s="254">
        <f t="shared" ref="H26:H41" si="1">ROUND(F26*G26,2)</f>
        <v>0</v>
      </c>
      <c r="I26" s="280" t="s">
        <v>119</v>
      </c>
    </row>
    <row r="27" spans="1:9" s="46" customFormat="1" ht="24.95" customHeight="1" x14ac:dyDescent="0.25">
      <c r="A27" s="278">
        <v>18</v>
      </c>
      <c r="B27" s="278"/>
      <c r="C27" s="382" t="s">
        <v>868</v>
      </c>
      <c r="D27" s="280" t="s">
        <v>869</v>
      </c>
      <c r="E27" s="281" t="s">
        <v>125</v>
      </c>
      <c r="F27" s="282">
        <v>50</v>
      </c>
      <c r="G27" s="67"/>
      <c r="H27" s="254">
        <f t="shared" si="1"/>
        <v>0</v>
      </c>
      <c r="I27" s="280" t="s">
        <v>119</v>
      </c>
    </row>
    <row r="28" spans="1:9" s="46" customFormat="1" ht="24.95" customHeight="1" x14ac:dyDescent="0.25">
      <c r="A28" s="278">
        <v>19</v>
      </c>
      <c r="B28" s="278"/>
      <c r="C28" s="382" t="s">
        <v>870</v>
      </c>
      <c r="D28" s="280" t="s">
        <v>871</v>
      </c>
      <c r="E28" s="281" t="s">
        <v>125</v>
      </c>
      <c r="F28" s="282">
        <v>250</v>
      </c>
      <c r="G28" s="67"/>
      <c r="H28" s="254">
        <f t="shared" si="1"/>
        <v>0</v>
      </c>
      <c r="I28" s="280" t="s">
        <v>119</v>
      </c>
    </row>
    <row r="29" spans="1:9" s="46" customFormat="1" ht="24.95" customHeight="1" x14ac:dyDescent="0.25">
      <c r="A29" s="278">
        <v>20</v>
      </c>
      <c r="B29" s="278"/>
      <c r="C29" s="382" t="s">
        <v>872</v>
      </c>
      <c r="D29" s="280" t="s">
        <v>873</v>
      </c>
      <c r="E29" s="281" t="s">
        <v>125</v>
      </c>
      <c r="F29" s="282">
        <v>40</v>
      </c>
      <c r="G29" s="67"/>
      <c r="H29" s="254">
        <f t="shared" si="1"/>
        <v>0</v>
      </c>
      <c r="I29" s="280" t="s">
        <v>119</v>
      </c>
    </row>
    <row r="30" spans="1:9" s="46" customFormat="1" ht="24.95" customHeight="1" x14ac:dyDescent="0.25">
      <c r="A30" s="278">
        <v>21</v>
      </c>
      <c r="B30" s="278"/>
      <c r="C30" s="382" t="s">
        <v>874</v>
      </c>
      <c r="D30" s="280" t="s">
        <v>875</v>
      </c>
      <c r="E30" s="281" t="s">
        <v>125</v>
      </c>
      <c r="F30" s="282">
        <v>45</v>
      </c>
      <c r="G30" s="67"/>
      <c r="H30" s="254">
        <f t="shared" si="1"/>
        <v>0</v>
      </c>
      <c r="I30" s="280" t="s">
        <v>119</v>
      </c>
    </row>
    <row r="31" spans="1:9" s="46" customFormat="1" ht="24.95" customHeight="1" x14ac:dyDescent="0.25">
      <c r="A31" s="278">
        <v>22</v>
      </c>
      <c r="B31" s="278"/>
      <c r="C31" s="382" t="s">
        <v>876</v>
      </c>
      <c r="D31" s="280" t="s">
        <v>877</v>
      </c>
      <c r="E31" s="281" t="s">
        <v>125</v>
      </c>
      <c r="F31" s="282">
        <v>40</v>
      </c>
      <c r="G31" s="67"/>
      <c r="H31" s="254">
        <f t="shared" si="1"/>
        <v>0</v>
      </c>
      <c r="I31" s="280" t="s">
        <v>119</v>
      </c>
    </row>
    <row r="32" spans="1:9" s="46" customFormat="1" ht="24.95" customHeight="1" x14ac:dyDescent="0.25">
      <c r="A32" s="278">
        <v>23</v>
      </c>
      <c r="B32" s="278"/>
      <c r="C32" s="382" t="s">
        <v>878</v>
      </c>
      <c r="D32" s="280" t="s">
        <v>879</v>
      </c>
      <c r="E32" s="281" t="s">
        <v>744</v>
      </c>
      <c r="F32" s="282">
        <v>1</v>
      </c>
      <c r="G32" s="67"/>
      <c r="H32" s="254">
        <f t="shared" si="1"/>
        <v>0</v>
      </c>
      <c r="I32" s="280" t="s">
        <v>119</v>
      </c>
    </row>
    <row r="33" spans="1:9" s="46" customFormat="1" ht="24.95" customHeight="1" x14ac:dyDescent="0.25">
      <c r="A33" s="278">
        <v>24</v>
      </c>
      <c r="B33" s="278"/>
      <c r="C33" s="382" t="s">
        <v>880</v>
      </c>
      <c r="D33" s="280" t="s">
        <v>881</v>
      </c>
      <c r="E33" s="281" t="s">
        <v>125</v>
      </c>
      <c r="F33" s="282">
        <v>40</v>
      </c>
      <c r="G33" s="67"/>
      <c r="H33" s="254">
        <f t="shared" si="1"/>
        <v>0</v>
      </c>
      <c r="I33" s="280" t="s">
        <v>119</v>
      </c>
    </row>
    <row r="34" spans="1:9" s="46" customFormat="1" ht="24.95" customHeight="1" x14ac:dyDescent="0.25">
      <c r="A34" s="278">
        <v>25</v>
      </c>
      <c r="B34" s="278"/>
      <c r="C34" s="382" t="s">
        <v>882</v>
      </c>
      <c r="D34" s="280" t="s">
        <v>883</v>
      </c>
      <c r="E34" s="281" t="s">
        <v>744</v>
      </c>
      <c r="F34" s="282">
        <v>46</v>
      </c>
      <c r="G34" s="67"/>
      <c r="H34" s="254">
        <f t="shared" si="1"/>
        <v>0</v>
      </c>
      <c r="I34" s="280" t="s">
        <v>119</v>
      </c>
    </row>
    <row r="35" spans="1:9" s="46" customFormat="1" ht="24.95" customHeight="1" x14ac:dyDescent="0.25">
      <c r="A35" s="278">
        <v>26</v>
      </c>
      <c r="B35" s="278"/>
      <c r="C35" s="382" t="s">
        <v>884</v>
      </c>
      <c r="D35" s="280" t="s">
        <v>885</v>
      </c>
      <c r="E35" s="281" t="s">
        <v>125</v>
      </c>
      <c r="F35" s="282">
        <v>56</v>
      </c>
      <c r="G35" s="67"/>
      <c r="H35" s="254">
        <f t="shared" si="1"/>
        <v>0</v>
      </c>
      <c r="I35" s="280" t="s">
        <v>119</v>
      </c>
    </row>
    <row r="36" spans="1:9" s="46" customFormat="1" ht="24.95" customHeight="1" x14ac:dyDescent="0.25">
      <c r="A36" s="278">
        <v>27</v>
      </c>
      <c r="B36" s="278"/>
      <c r="C36" s="382" t="s">
        <v>886</v>
      </c>
      <c r="D36" s="280" t="s">
        <v>887</v>
      </c>
      <c r="E36" s="281" t="s">
        <v>744</v>
      </c>
      <c r="F36" s="282">
        <v>67</v>
      </c>
      <c r="G36" s="67"/>
      <c r="H36" s="254">
        <f t="shared" si="1"/>
        <v>0</v>
      </c>
      <c r="I36" s="280" t="s">
        <v>119</v>
      </c>
    </row>
    <row r="37" spans="1:9" s="46" customFormat="1" ht="24.95" customHeight="1" x14ac:dyDescent="0.25">
      <c r="A37" s="278">
        <v>28</v>
      </c>
      <c r="B37" s="278"/>
      <c r="C37" s="382" t="s">
        <v>888</v>
      </c>
      <c r="D37" s="280" t="s">
        <v>889</v>
      </c>
      <c r="E37" s="281" t="s">
        <v>721</v>
      </c>
      <c r="F37" s="282">
        <v>1</v>
      </c>
      <c r="G37" s="67"/>
      <c r="H37" s="254">
        <f t="shared" si="1"/>
        <v>0</v>
      </c>
      <c r="I37" s="280" t="s">
        <v>119</v>
      </c>
    </row>
    <row r="38" spans="1:9" s="46" customFormat="1" ht="24.95" customHeight="1" x14ac:dyDescent="0.25">
      <c r="A38" s="278">
        <v>29</v>
      </c>
      <c r="B38" s="278"/>
      <c r="C38" s="382" t="s">
        <v>890</v>
      </c>
      <c r="D38" s="280" t="s">
        <v>859</v>
      </c>
      <c r="E38" s="281" t="s">
        <v>721</v>
      </c>
      <c r="F38" s="282">
        <v>1</v>
      </c>
      <c r="G38" s="67"/>
      <c r="H38" s="254">
        <f t="shared" si="1"/>
        <v>0</v>
      </c>
      <c r="I38" s="280" t="s">
        <v>119</v>
      </c>
    </row>
    <row r="39" spans="1:9" s="46" customFormat="1" ht="24.95" customHeight="1" x14ac:dyDescent="0.25">
      <c r="A39" s="278">
        <v>30</v>
      </c>
      <c r="B39" s="278"/>
      <c r="C39" s="382" t="s">
        <v>891</v>
      </c>
      <c r="D39" s="280" t="s">
        <v>861</v>
      </c>
      <c r="E39" s="281" t="s">
        <v>721</v>
      </c>
      <c r="F39" s="282">
        <v>1</v>
      </c>
      <c r="G39" s="67"/>
      <c r="H39" s="254">
        <f t="shared" si="1"/>
        <v>0</v>
      </c>
      <c r="I39" s="280" t="s">
        <v>119</v>
      </c>
    </row>
    <row r="40" spans="1:9" s="46" customFormat="1" ht="24.95" customHeight="1" x14ac:dyDescent="0.25">
      <c r="A40" s="278">
        <v>31</v>
      </c>
      <c r="B40" s="278"/>
      <c r="C40" s="382" t="s">
        <v>892</v>
      </c>
      <c r="D40" s="280" t="s">
        <v>863</v>
      </c>
      <c r="E40" s="281" t="s">
        <v>721</v>
      </c>
      <c r="F40" s="282">
        <v>1</v>
      </c>
      <c r="G40" s="67"/>
      <c r="H40" s="254">
        <f t="shared" si="1"/>
        <v>0</v>
      </c>
      <c r="I40" s="280" t="s">
        <v>119</v>
      </c>
    </row>
    <row r="41" spans="1:9" s="46" customFormat="1" ht="24.95" customHeight="1" x14ac:dyDescent="0.25">
      <c r="A41" s="278">
        <v>32</v>
      </c>
      <c r="B41" s="278"/>
      <c r="C41" s="382" t="s">
        <v>893</v>
      </c>
      <c r="D41" s="280" t="s">
        <v>865</v>
      </c>
      <c r="E41" s="281" t="s">
        <v>721</v>
      </c>
      <c r="F41" s="282">
        <v>1</v>
      </c>
      <c r="G41" s="67"/>
      <c r="H41" s="254">
        <f t="shared" si="1"/>
        <v>0</v>
      </c>
      <c r="I41" s="280" t="s">
        <v>119</v>
      </c>
    </row>
    <row r="42" spans="1:9" s="46" customFormat="1" ht="24.95" customHeight="1" x14ac:dyDescent="0.25">
      <c r="A42" s="824"/>
      <c r="B42" s="825" t="s">
        <v>89</v>
      </c>
      <c r="C42" s="826" t="s">
        <v>831</v>
      </c>
      <c r="D42" s="826" t="s">
        <v>832</v>
      </c>
      <c r="E42" s="827"/>
      <c r="F42" s="828"/>
      <c r="G42" s="828"/>
      <c r="H42" s="829">
        <f>SUM(H43:H55)</f>
        <v>0</v>
      </c>
      <c r="I42" s="830"/>
    </row>
    <row r="43" spans="1:9" s="46" customFormat="1" ht="24.95" customHeight="1" x14ac:dyDescent="0.25">
      <c r="A43" s="278">
        <v>33</v>
      </c>
      <c r="B43" s="278"/>
      <c r="C43" s="382" t="s">
        <v>894</v>
      </c>
      <c r="D43" s="280" t="s">
        <v>895</v>
      </c>
      <c r="E43" s="281" t="s">
        <v>721</v>
      </c>
      <c r="F43" s="282">
        <v>1</v>
      </c>
      <c r="G43" s="67"/>
      <c r="H43" s="254">
        <f t="shared" ref="H43:H55" si="2">ROUND(F43*G43,2)</f>
        <v>0</v>
      </c>
      <c r="I43" s="280" t="s">
        <v>119</v>
      </c>
    </row>
    <row r="44" spans="1:9" s="46" customFormat="1" ht="24.95" customHeight="1" x14ac:dyDescent="0.25">
      <c r="A44" s="278">
        <v>34</v>
      </c>
      <c r="B44" s="278"/>
      <c r="C44" s="382" t="s">
        <v>896</v>
      </c>
      <c r="D44" s="280" t="s">
        <v>897</v>
      </c>
      <c r="E44" s="281" t="s">
        <v>744</v>
      </c>
      <c r="F44" s="282">
        <v>1</v>
      </c>
      <c r="G44" s="67"/>
      <c r="H44" s="254">
        <f t="shared" si="2"/>
        <v>0</v>
      </c>
      <c r="I44" s="280" t="s">
        <v>119</v>
      </c>
    </row>
    <row r="45" spans="1:9" s="46" customFormat="1" ht="24.95" customHeight="1" x14ac:dyDescent="0.25">
      <c r="A45" s="278">
        <v>35</v>
      </c>
      <c r="B45" s="278"/>
      <c r="C45" s="382" t="s">
        <v>898</v>
      </c>
      <c r="D45" s="280" t="s">
        <v>899</v>
      </c>
      <c r="E45" s="281" t="s">
        <v>744</v>
      </c>
      <c r="F45" s="282">
        <v>2</v>
      </c>
      <c r="G45" s="67"/>
      <c r="H45" s="254">
        <f t="shared" si="2"/>
        <v>0</v>
      </c>
      <c r="I45" s="280" t="s">
        <v>119</v>
      </c>
    </row>
    <row r="46" spans="1:9" s="46" customFormat="1" ht="24.95" customHeight="1" x14ac:dyDescent="0.25">
      <c r="A46" s="278">
        <v>36</v>
      </c>
      <c r="B46" s="278"/>
      <c r="C46" s="382" t="s">
        <v>900</v>
      </c>
      <c r="D46" s="280" t="s">
        <v>901</v>
      </c>
      <c r="E46" s="281" t="s">
        <v>744</v>
      </c>
      <c r="F46" s="282">
        <v>5</v>
      </c>
      <c r="G46" s="67"/>
      <c r="H46" s="254">
        <f t="shared" si="2"/>
        <v>0</v>
      </c>
      <c r="I46" s="280" t="s">
        <v>119</v>
      </c>
    </row>
    <row r="47" spans="1:9" s="46" customFormat="1" ht="24.95" customHeight="1" x14ac:dyDescent="0.25">
      <c r="A47" s="278">
        <v>37</v>
      </c>
      <c r="B47" s="278"/>
      <c r="C47" s="382" t="s">
        <v>902</v>
      </c>
      <c r="D47" s="280" t="s">
        <v>903</v>
      </c>
      <c r="E47" s="281" t="s">
        <v>744</v>
      </c>
      <c r="F47" s="282">
        <v>1</v>
      </c>
      <c r="G47" s="67"/>
      <c r="H47" s="254">
        <f t="shared" si="2"/>
        <v>0</v>
      </c>
      <c r="I47" s="280" t="s">
        <v>119</v>
      </c>
    </row>
    <row r="48" spans="1:9" s="46" customFormat="1" ht="24.95" customHeight="1" x14ac:dyDescent="0.25">
      <c r="A48" s="278">
        <v>38</v>
      </c>
      <c r="B48" s="278"/>
      <c r="C48" s="382" t="s">
        <v>904</v>
      </c>
      <c r="D48" s="280" t="s">
        <v>905</v>
      </c>
      <c r="E48" s="281" t="s">
        <v>744</v>
      </c>
      <c r="F48" s="282">
        <v>1</v>
      </c>
      <c r="G48" s="67"/>
      <c r="H48" s="254">
        <f t="shared" si="2"/>
        <v>0</v>
      </c>
      <c r="I48" s="280" t="s">
        <v>119</v>
      </c>
    </row>
    <row r="49" spans="1:9" s="46" customFormat="1" ht="24.95" customHeight="1" x14ac:dyDescent="0.25">
      <c r="A49" s="278">
        <v>39</v>
      </c>
      <c r="B49" s="278"/>
      <c r="C49" s="382" t="s">
        <v>906</v>
      </c>
      <c r="D49" s="280" t="s">
        <v>907</v>
      </c>
      <c r="E49" s="281" t="s">
        <v>744</v>
      </c>
      <c r="F49" s="282">
        <v>1</v>
      </c>
      <c r="G49" s="67"/>
      <c r="H49" s="254">
        <f t="shared" si="2"/>
        <v>0</v>
      </c>
      <c r="I49" s="280" t="s">
        <v>119</v>
      </c>
    </row>
    <row r="50" spans="1:9" s="46" customFormat="1" ht="24.95" customHeight="1" x14ac:dyDescent="0.25">
      <c r="A50" s="278">
        <v>40</v>
      </c>
      <c r="B50" s="278"/>
      <c r="C50" s="382" t="s">
        <v>908</v>
      </c>
      <c r="D50" s="280" t="s">
        <v>909</v>
      </c>
      <c r="E50" s="281" t="s">
        <v>744</v>
      </c>
      <c r="F50" s="282">
        <v>1</v>
      </c>
      <c r="G50" s="67"/>
      <c r="H50" s="254">
        <f t="shared" si="2"/>
        <v>0</v>
      </c>
      <c r="I50" s="280" t="s">
        <v>119</v>
      </c>
    </row>
    <row r="51" spans="1:9" s="46" customFormat="1" ht="24.95" customHeight="1" x14ac:dyDescent="0.25">
      <c r="A51" s="278">
        <v>41</v>
      </c>
      <c r="B51" s="278"/>
      <c r="C51" s="382" t="s">
        <v>910</v>
      </c>
      <c r="D51" s="280" t="s">
        <v>911</v>
      </c>
      <c r="E51" s="281" t="s">
        <v>721</v>
      </c>
      <c r="F51" s="282">
        <v>1</v>
      </c>
      <c r="G51" s="67"/>
      <c r="H51" s="254">
        <f t="shared" si="2"/>
        <v>0</v>
      </c>
      <c r="I51" s="280" t="s">
        <v>119</v>
      </c>
    </row>
    <row r="52" spans="1:9" s="46" customFormat="1" ht="24.95" customHeight="1" x14ac:dyDescent="0.25">
      <c r="A52" s="278">
        <v>42</v>
      </c>
      <c r="B52" s="278"/>
      <c r="C52" s="382" t="s">
        <v>912</v>
      </c>
      <c r="D52" s="280" t="s">
        <v>859</v>
      </c>
      <c r="E52" s="281" t="s">
        <v>721</v>
      </c>
      <c r="F52" s="282">
        <v>1</v>
      </c>
      <c r="G52" s="67"/>
      <c r="H52" s="254">
        <f t="shared" si="2"/>
        <v>0</v>
      </c>
      <c r="I52" s="280" t="s">
        <v>119</v>
      </c>
    </row>
    <row r="53" spans="1:9" s="46" customFormat="1" ht="24.95" customHeight="1" x14ac:dyDescent="0.25">
      <c r="A53" s="278">
        <v>43</v>
      </c>
      <c r="B53" s="278"/>
      <c r="C53" s="382" t="s">
        <v>913</v>
      </c>
      <c r="D53" s="280" t="s">
        <v>861</v>
      </c>
      <c r="E53" s="281" t="s">
        <v>721</v>
      </c>
      <c r="F53" s="282">
        <v>1</v>
      </c>
      <c r="G53" s="67"/>
      <c r="H53" s="254">
        <f t="shared" si="2"/>
        <v>0</v>
      </c>
      <c r="I53" s="280" t="s">
        <v>119</v>
      </c>
    </row>
    <row r="54" spans="1:9" s="46" customFormat="1" ht="24.95" customHeight="1" x14ac:dyDescent="0.25">
      <c r="A54" s="278">
        <v>44</v>
      </c>
      <c r="B54" s="278"/>
      <c r="C54" s="382" t="s">
        <v>914</v>
      </c>
      <c r="D54" s="280" t="s">
        <v>863</v>
      </c>
      <c r="E54" s="281" t="s">
        <v>721</v>
      </c>
      <c r="F54" s="282">
        <v>1</v>
      </c>
      <c r="G54" s="67"/>
      <c r="H54" s="254">
        <f t="shared" si="2"/>
        <v>0</v>
      </c>
      <c r="I54" s="280" t="s">
        <v>119</v>
      </c>
    </row>
    <row r="55" spans="1:9" s="46" customFormat="1" ht="24.95" customHeight="1" x14ac:dyDescent="0.25">
      <c r="A55" s="278">
        <v>45</v>
      </c>
      <c r="B55" s="278"/>
      <c r="C55" s="382" t="s">
        <v>915</v>
      </c>
      <c r="D55" s="280" t="s">
        <v>865</v>
      </c>
      <c r="E55" s="281" t="s">
        <v>721</v>
      </c>
      <c r="F55" s="282">
        <v>1</v>
      </c>
      <c r="G55" s="67"/>
      <c r="H55" s="254">
        <f t="shared" si="2"/>
        <v>0</v>
      </c>
      <c r="I55" s="280"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22.5" style="48" customWidth="1"/>
    <col min="6" max="6" width="15.83203125" style="48" customWidth="1"/>
    <col min="7" max="16384" width="8.83203125" style="5"/>
  </cols>
  <sheetData>
    <row r="1" spans="1:6" ht="15.75" x14ac:dyDescent="0.25">
      <c r="A1" s="1" t="s">
        <v>37</v>
      </c>
      <c r="B1" s="2"/>
      <c r="C1" s="2"/>
      <c r="D1" s="2"/>
      <c r="E1" s="3"/>
      <c r="F1" s="69"/>
    </row>
    <row r="2" spans="1:6" ht="15.75" x14ac:dyDescent="0.25">
      <c r="A2" s="124" t="s">
        <v>1</v>
      </c>
      <c r="B2" s="125" t="s">
        <v>2</v>
      </c>
      <c r="C2" s="126"/>
      <c r="D2" s="126"/>
      <c r="E2" s="127"/>
      <c r="F2" s="146"/>
    </row>
    <row r="3" spans="1:6" ht="15.75" x14ac:dyDescent="0.25">
      <c r="A3" s="129" t="s">
        <v>3</v>
      </c>
      <c r="B3" s="130" t="s">
        <v>322</v>
      </c>
      <c r="C3" s="131"/>
      <c r="D3" s="131"/>
      <c r="E3" s="132"/>
      <c r="F3" s="147"/>
    </row>
    <row r="4" spans="1:6" ht="15.75" x14ac:dyDescent="0.25">
      <c r="A4" s="148" t="s">
        <v>38</v>
      </c>
      <c r="B4" s="149" t="s">
        <v>916</v>
      </c>
      <c r="C4" s="131"/>
      <c r="D4" s="150"/>
      <c r="E4" s="151"/>
      <c r="F4" s="147"/>
    </row>
    <row r="5" spans="1:6" ht="15.75" x14ac:dyDescent="0.2">
      <c r="A5" s="134" t="s">
        <v>5</v>
      </c>
      <c r="B5" s="150" t="s">
        <v>6</v>
      </c>
      <c r="C5" s="136"/>
      <c r="D5" s="135"/>
      <c r="E5" s="137"/>
      <c r="F5" s="152"/>
    </row>
    <row r="6" spans="1:6" ht="12.75" x14ac:dyDescent="0.2">
      <c r="A6" s="134" t="s">
        <v>7</v>
      </c>
      <c r="B6" s="135" t="s">
        <v>11784</v>
      </c>
      <c r="C6" s="136"/>
      <c r="D6" s="135"/>
      <c r="E6" s="139"/>
      <c r="F6" s="152"/>
    </row>
    <row r="7" spans="1:6" ht="12.75" x14ac:dyDescent="0.2">
      <c r="A7" s="153" t="s">
        <v>9</v>
      </c>
      <c r="B7" s="154" t="s">
        <v>10</v>
      </c>
      <c r="C7" s="155"/>
      <c r="D7" s="154"/>
      <c r="E7" s="156"/>
      <c r="F7" s="157"/>
    </row>
    <row r="8" spans="1:6" ht="12.75" x14ac:dyDescent="0.2">
      <c r="A8" s="22"/>
      <c r="B8" s="23"/>
      <c r="C8" s="23"/>
      <c r="D8" s="23"/>
      <c r="E8" s="24"/>
      <c r="F8" s="73"/>
    </row>
    <row r="9" spans="1:6" ht="12.75" x14ac:dyDescent="0.2">
      <c r="A9" s="369" t="s">
        <v>11</v>
      </c>
      <c r="B9" s="26" t="s">
        <v>12</v>
      </c>
      <c r="C9" s="23"/>
      <c r="D9" s="26" t="s">
        <v>13</v>
      </c>
      <c r="E9" s="24">
        <v>61989592</v>
      </c>
      <c r="F9" s="73"/>
    </row>
    <row r="10" spans="1:6" ht="12.75" x14ac:dyDescent="0.2">
      <c r="A10" s="22"/>
      <c r="B10" s="26"/>
      <c r="C10" s="23"/>
      <c r="D10" s="26" t="s">
        <v>14</v>
      </c>
      <c r="E10" s="24" t="s">
        <v>15</v>
      </c>
      <c r="F10" s="73"/>
    </row>
    <row r="11" spans="1:6" ht="12.75" x14ac:dyDescent="0.2">
      <c r="A11" s="22"/>
      <c r="B11" s="26"/>
      <c r="C11" s="23"/>
      <c r="D11" s="23"/>
      <c r="E11" s="24"/>
      <c r="F11" s="73"/>
    </row>
    <row r="12" spans="1:6" ht="12.75" x14ac:dyDescent="0.2">
      <c r="A12" s="369" t="s">
        <v>16</v>
      </c>
      <c r="B12" s="26" t="str">
        <f>'02_B_Rekap'!B11</f>
        <v>Vyplní dodavatel</v>
      </c>
      <c r="C12" s="23"/>
      <c r="D12" s="26" t="s">
        <v>13</v>
      </c>
      <c r="E12" s="24" t="str">
        <f>'02_B_Rekap'!D11</f>
        <v>Vyplní dodavatel</v>
      </c>
      <c r="F12" s="25"/>
    </row>
    <row r="13" spans="1:6" ht="12.75" x14ac:dyDescent="0.2">
      <c r="A13" s="22"/>
      <c r="B13" s="26"/>
      <c r="C13" s="23"/>
      <c r="D13" s="26" t="s">
        <v>14</v>
      </c>
      <c r="E13" s="24" t="str">
        <f>'02_B_Rekap'!D12</f>
        <v>Vyplní dodavatel</v>
      </c>
      <c r="F13" s="25"/>
    </row>
    <row r="14" spans="1:6" ht="12.75" x14ac:dyDescent="0.2">
      <c r="A14" s="22"/>
      <c r="B14" s="26"/>
      <c r="C14" s="23"/>
      <c r="D14" s="23"/>
      <c r="E14" s="24"/>
      <c r="F14" s="73"/>
    </row>
    <row r="15" spans="1:6" ht="12.75" x14ac:dyDescent="0.2">
      <c r="A15" s="369" t="s">
        <v>17</v>
      </c>
      <c r="B15" s="26" t="s">
        <v>18</v>
      </c>
      <c r="C15" s="23"/>
      <c r="D15" s="26" t="s">
        <v>13</v>
      </c>
      <c r="E15" s="24">
        <v>17807514</v>
      </c>
      <c r="F15" s="73"/>
    </row>
    <row r="16" spans="1:6" ht="12.75" x14ac:dyDescent="0.2">
      <c r="A16" s="369" t="s">
        <v>19</v>
      </c>
      <c r="B16" s="26"/>
      <c r="C16" s="23"/>
      <c r="D16" s="26" t="s">
        <v>14</v>
      </c>
      <c r="E16" s="24" t="s">
        <v>20</v>
      </c>
      <c r="F16" s="73"/>
    </row>
    <row r="17" spans="1:6" ht="12.75" x14ac:dyDescent="0.2">
      <c r="A17" s="22"/>
      <c r="B17" s="26"/>
      <c r="C17" s="23"/>
      <c r="D17" s="23"/>
      <c r="E17" s="24"/>
      <c r="F17" s="73"/>
    </row>
    <row r="18" spans="1:6" ht="12.75" x14ac:dyDescent="0.2">
      <c r="A18" s="369" t="s">
        <v>21</v>
      </c>
      <c r="B18" s="26"/>
      <c r="C18" s="23"/>
      <c r="D18" s="23"/>
      <c r="E18" s="24"/>
      <c r="F18" s="73"/>
    </row>
    <row r="19" spans="1:6" ht="344.45" customHeight="1" x14ac:dyDescent="0.2">
      <c r="A19" s="1256" t="s">
        <v>917</v>
      </c>
      <c r="B19" s="1257"/>
      <c r="C19" s="1257"/>
      <c r="D19" s="1257"/>
      <c r="E19" s="1257"/>
      <c r="F19" s="1258"/>
    </row>
    <row r="20" spans="1:6" ht="24.95" customHeight="1" x14ac:dyDescent="0.2">
      <c r="A20" s="140" t="s">
        <v>23</v>
      </c>
      <c r="B20" s="158"/>
      <c r="C20" s="158"/>
      <c r="D20" s="158"/>
      <c r="E20" s="1320">
        <f>E35</f>
        <v>0</v>
      </c>
      <c r="F20" s="1321"/>
    </row>
    <row r="21" spans="1:6" ht="12.75" x14ac:dyDescent="0.2">
      <c r="A21" s="1261" t="s">
        <v>24</v>
      </c>
      <c r="B21" s="28"/>
      <c r="C21" s="28"/>
      <c r="D21" s="29" t="s">
        <v>25</v>
      </c>
      <c r="E21" s="74" t="s">
        <v>26</v>
      </c>
      <c r="F21" s="75" t="s">
        <v>27</v>
      </c>
    </row>
    <row r="22" spans="1:6" ht="12.75" x14ac:dyDescent="0.2">
      <c r="A22" s="1262"/>
      <c r="B22" s="31"/>
      <c r="C22" s="26" t="s">
        <v>28</v>
      </c>
      <c r="D22" s="32">
        <v>0.21</v>
      </c>
      <c r="E22" s="33">
        <f>ROUND(E20,2)</f>
        <v>0</v>
      </c>
      <c r="F22" s="76">
        <f>ROUND(E22, 2)*D22</f>
        <v>0</v>
      </c>
    </row>
    <row r="23" spans="1:6" ht="12.75" x14ac:dyDescent="0.2">
      <c r="A23" s="1263"/>
      <c r="B23" s="35"/>
      <c r="C23" s="36" t="s">
        <v>29</v>
      </c>
      <c r="D23" s="37">
        <v>0.15</v>
      </c>
      <c r="E23" s="38">
        <v>0</v>
      </c>
      <c r="F23" s="76">
        <f>ROUND(E23, 2)*D23</f>
        <v>0</v>
      </c>
    </row>
    <row r="24" spans="1:6" ht="24.95" customHeight="1" x14ac:dyDescent="0.2">
      <c r="A24" s="140" t="s">
        <v>30</v>
      </c>
      <c r="B24" s="158"/>
      <c r="C24" s="158"/>
      <c r="D24" s="158"/>
      <c r="E24" s="1320">
        <f>E20+F22+F23</f>
        <v>0</v>
      </c>
      <c r="F24" s="1321"/>
    </row>
    <row r="26" spans="1:6" ht="15.75" x14ac:dyDescent="0.25">
      <c r="A26" s="1" t="s">
        <v>40</v>
      </c>
      <c r="B26" s="2"/>
      <c r="C26" s="2"/>
      <c r="D26" s="2"/>
      <c r="E26" s="3"/>
      <c r="F26" s="69"/>
    </row>
    <row r="27" spans="1:6" ht="15.75" x14ac:dyDescent="0.25">
      <c r="A27" s="124" t="s">
        <v>1</v>
      </c>
      <c r="B27" s="125" t="s">
        <v>2</v>
      </c>
      <c r="C27" s="126"/>
      <c r="D27" s="126"/>
      <c r="E27" s="127"/>
      <c r="F27" s="146"/>
    </row>
    <row r="28" spans="1:6" ht="15.75" x14ac:dyDescent="0.25">
      <c r="A28" s="129" t="s">
        <v>3</v>
      </c>
      <c r="B28" s="130" t="s">
        <v>322</v>
      </c>
      <c r="C28" s="131"/>
      <c r="D28" s="131"/>
      <c r="E28" s="132"/>
      <c r="F28" s="147"/>
    </row>
    <row r="29" spans="1:6" ht="15.75" x14ac:dyDescent="0.25">
      <c r="A29" s="148" t="s">
        <v>38</v>
      </c>
      <c r="B29" s="149" t="s">
        <v>916</v>
      </c>
      <c r="C29" s="131"/>
      <c r="D29" s="150"/>
      <c r="E29" s="151"/>
      <c r="F29" s="147"/>
    </row>
    <row r="30" spans="1:6" ht="12.75" x14ac:dyDescent="0.2">
      <c r="A30" s="134" t="s">
        <v>7</v>
      </c>
      <c r="B30" s="135" t="s">
        <v>11784</v>
      </c>
      <c r="C30" s="136"/>
      <c r="D30" s="135"/>
      <c r="E30" s="139"/>
      <c r="F30" s="152"/>
    </row>
    <row r="31" spans="1:6" ht="12.75" x14ac:dyDescent="0.2">
      <c r="A31" s="134" t="s">
        <v>9</v>
      </c>
      <c r="B31" s="135" t="s">
        <v>10</v>
      </c>
      <c r="C31" s="136"/>
      <c r="D31" s="135"/>
      <c r="E31" s="139"/>
      <c r="F31" s="152"/>
    </row>
    <row r="32" spans="1:6" ht="15" x14ac:dyDescent="0.2">
      <c r="A32" s="142" t="s">
        <v>32</v>
      </c>
      <c r="B32" s="1322" t="s">
        <v>33</v>
      </c>
      <c r="C32" s="1323"/>
      <c r="D32" s="1324"/>
      <c r="E32" s="1325" t="s">
        <v>34</v>
      </c>
      <c r="F32" s="1325"/>
    </row>
    <row r="33" spans="1:29" s="40" customFormat="1" ht="24.95" customHeight="1" x14ac:dyDescent="0.2">
      <c r="A33" s="373">
        <v>1</v>
      </c>
      <c r="B33" s="1265" t="s">
        <v>918</v>
      </c>
      <c r="C33" s="1266"/>
      <c r="D33" s="1267"/>
      <c r="E33" s="1268">
        <f>'02_B_D.1.4.4'!H8</f>
        <v>0</v>
      </c>
      <c r="F33" s="1269"/>
    </row>
    <row r="34" spans="1:29" s="40" customFormat="1" ht="24.95" customHeight="1" x14ac:dyDescent="0.2">
      <c r="A34" s="373">
        <v>2</v>
      </c>
      <c r="B34" s="1265" t="s">
        <v>919</v>
      </c>
      <c r="C34" s="1266"/>
      <c r="D34" s="1267"/>
      <c r="E34" s="1268">
        <f>'02_B_D.1.4.4'!H18</f>
        <v>0</v>
      </c>
      <c r="F34" s="1269"/>
    </row>
    <row r="35" spans="1:29" ht="24.95" customHeight="1" x14ac:dyDescent="0.2">
      <c r="A35" s="143" t="s">
        <v>79</v>
      </c>
      <c r="B35" s="144"/>
      <c r="C35" s="145"/>
      <c r="D35" s="145"/>
      <c r="E35" s="1333">
        <f>SUM(E33:F34)</f>
        <v>0</v>
      </c>
      <c r="F35" s="1334"/>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45" customHeight="1" x14ac:dyDescent="0.2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3"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row>
    <row r="2" spans="1:23" ht="15.75" x14ac:dyDescent="0.25">
      <c r="A2" s="803" t="s">
        <v>1</v>
      </c>
      <c r="B2" s="125"/>
      <c r="C2" s="125"/>
      <c r="D2" s="125" t="s">
        <v>2</v>
      </c>
      <c r="E2" s="127"/>
      <c r="F2" s="126"/>
      <c r="G2" s="125"/>
      <c r="H2" s="944"/>
      <c r="I2" s="945"/>
      <c r="J2" s="46"/>
      <c r="K2" s="46"/>
      <c r="L2" s="46"/>
      <c r="M2" s="46"/>
      <c r="N2" s="46"/>
      <c r="O2" s="46"/>
      <c r="P2" s="46"/>
      <c r="Q2" s="46"/>
      <c r="R2" s="46"/>
      <c r="S2" s="46"/>
      <c r="T2" s="46"/>
      <c r="U2" s="46"/>
      <c r="V2" s="46"/>
      <c r="W2" s="46"/>
    </row>
    <row r="3" spans="1:23" ht="15.75" x14ac:dyDescent="0.25">
      <c r="A3" s="129" t="s">
        <v>3</v>
      </c>
      <c r="B3" s="130"/>
      <c r="C3" s="130"/>
      <c r="D3" s="130" t="s">
        <v>322</v>
      </c>
      <c r="E3" s="132"/>
      <c r="F3" s="131"/>
      <c r="G3" s="130"/>
      <c r="H3" s="946"/>
      <c r="I3" s="947"/>
      <c r="J3" s="46"/>
      <c r="K3" s="46"/>
      <c r="L3" s="46"/>
      <c r="M3" s="46"/>
      <c r="N3" s="46"/>
      <c r="O3" s="46"/>
      <c r="P3" s="46"/>
      <c r="Q3" s="46"/>
      <c r="R3" s="46"/>
      <c r="S3" s="46"/>
      <c r="T3" s="46"/>
      <c r="U3" s="46"/>
      <c r="V3" s="46"/>
      <c r="W3" s="46"/>
    </row>
    <row r="4" spans="1:23" ht="15.75" x14ac:dyDescent="0.25">
      <c r="A4" s="148" t="s">
        <v>38</v>
      </c>
      <c r="B4" s="149"/>
      <c r="C4" s="149"/>
      <c r="D4" s="149" t="s">
        <v>920</v>
      </c>
      <c r="E4" s="151"/>
      <c r="F4" s="131"/>
      <c r="G4" s="149"/>
      <c r="H4" s="948"/>
      <c r="I4" s="949"/>
    </row>
    <row r="5" spans="1:23" x14ac:dyDescent="0.2">
      <c r="A5" s="134" t="s">
        <v>7</v>
      </c>
      <c r="B5" s="135"/>
      <c r="C5" s="135"/>
      <c r="D5" s="135" t="s">
        <v>11784</v>
      </c>
      <c r="E5" s="139"/>
      <c r="F5" s="136"/>
      <c r="G5" s="135"/>
      <c r="H5" s="135"/>
      <c r="I5" s="950"/>
    </row>
    <row r="6" spans="1:23" x14ac:dyDescent="0.2">
      <c r="A6" s="153" t="s">
        <v>9</v>
      </c>
      <c r="B6" s="154"/>
      <c r="C6" s="154"/>
      <c r="D6" s="154" t="s">
        <v>10</v>
      </c>
      <c r="E6" s="156"/>
      <c r="F6" s="155"/>
      <c r="G6" s="154"/>
      <c r="H6" s="154"/>
      <c r="I6" s="951"/>
    </row>
    <row r="7" spans="1:23" s="46" customFormat="1" ht="30" x14ac:dyDescent="0.25">
      <c r="A7" s="379" t="s">
        <v>82</v>
      </c>
      <c r="B7" s="379" t="s">
        <v>83</v>
      </c>
      <c r="C7" s="379" t="s">
        <v>32</v>
      </c>
      <c r="D7" s="66" t="s">
        <v>33</v>
      </c>
      <c r="E7" s="379" t="s">
        <v>84</v>
      </c>
      <c r="F7" s="379" t="s">
        <v>85</v>
      </c>
      <c r="G7" s="379" t="s">
        <v>86</v>
      </c>
      <c r="H7" s="379" t="s">
        <v>87</v>
      </c>
      <c r="I7" s="379" t="s">
        <v>88</v>
      </c>
    </row>
    <row r="8" spans="1:23" s="46" customFormat="1" ht="24.95" customHeight="1" x14ac:dyDescent="0.25">
      <c r="A8" s="824"/>
      <c r="B8" s="825" t="s">
        <v>89</v>
      </c>
      <c r="C8" s="826">
        <v>1</v>
      </c>
      <c r="D8" s="826" t="s">
        <v>918</v>
      </c>
      <c r="E8" s="827">
        <v>0</v>
      </c>
      <c r="F8" s="828"/>
      <c r="G8" s="828"/>
      <c r="H8" s="829">
        <f>SUM(H9:H17)</f>
        <v>0</v>
      </c>
      <c r="I8" s="830"/>
    </row>
    <row r="9" spans="1:23" s="46" customFormat="1" ht="24.95" customHeight="1" x14ac:dyDescent="0.25">
      <c r="A9" s="278">
        <v>1</v>
      </c>
      <c r="B9" s="278"/>
      <c r="C9" s="382" t="s">
        <v>921</v>
      </c>
      <c r="D9" s="280" t="s">
        <v>922</v>
      </c>
      <c r="E9" s="281" t="s">
        <v>125</v>
      </c>
      <c r="F9" s="282">
        <f>24*80</f>
        <v>1920</v>
      </c>
      <c r="G9" s="67"/>
      <c r="H9" s="254">
        <f t="shared" ref="H9:H28" si="0">ROUND(F9*G9,2)</f>
        <v>0</v>
      </c>
      <c r="I9" s="280" t="s">
        <v>923</v>
      </c>
    </row>
    <row r="10" spans="1:23" s="46" customFormat="1" ht="24.95" customHeight="1" x14ac:dyDescent="0.25">
      <c r="A10" s="278">
        <v>2</v>
      </c>
      <c r="B10" s="278"/>
      <c r="C10" s="382" t="s">
        <v>924</v>
      </c>
      <c r="D10" s="280" t="s">
        <v>925</v>
      </c>
      <c r="E10" s="281" t="s">
        <v>744</v>
      </c>
      <c r="F10" s="282">
        <v>1</v>
      </c>
      <c r="G10" s="67"/>
      <c r="H10" s="254">
        <f t="shared" si="0"/>
        <v>0</v>
      </c>
      <c r="I10" s="280" t="s">
        <v>923</v>
      </c>
    </row>
    <row r="11" spans="1:23" s="46" customFormat="1" ht="24.95" customHeight="1" x14ac:dyDescent="0.25">
      <c r="A11" s="278">
        <v>3</v>
      </c>
      <c r="B11" s="278"/>
      <c r="C11" s="382" t="s">
        <v>926</v>
      </c>
      <c r="D11" s="280" t="s">
        <v>927</v>
      </c>
      <c r="E11" s="281" t="s">
        <v>744</v>
      </c>
      <c r="F11" s="282">
        <v>24</v>
      </c>
      <c r="G11" s="67"/>
      <c r="H11" s="254">
        <f t="shared" si="0"/>
        <v>0</v>
      </c>
      <c r="I11" s="280" t="s">
        <v>923</v>
      </c>
    </row>
    <row r="12" spans="1:23" s="46" customFormat="1" ht="24.95" customHeight="1" x14ac:dyDescent="0.25">
      <c r="A12" s="278">
        <v>4</v>
      </c>
      <c r="B12" s="278"/>
      <c r="C12" s="382" t="s">
        <v>928</v>
      </c>
      <c r="D12" s="280" t="s">
        <v>929</v>
      </c>
      <c r="E12" s="281" t="s">
        <v>744</v>
      </c>
      <c r="F12" s="282">
        <v>24</v>
      </c>
      <c r="G12" s="67"/>
      <c r="H12" s="254">
        <f t="shared" si="0"/>
        <v>0</v>
      </c>
      <c r="I12" s="280" t="s">
        <v>923</v>
      </c>
    </row>
    <row r="13" spans="1:23" s="46" customFormat="1" ht="24.95" customHeight="1" x14ac:dyDescent="0.25">
      <c r="A13" s="278">
        <v>5</v>
      </c>
      <c r="B13" s="278"/>
      <c r="C13" s="382" t="s">
        <v>930</v>
      </c>
      <c r="D13" s="280" t="s">
        <v>931</v>
      </c>
      <c r="E13" s="281" t="s">
        <v>744</v>
      </c>
      <c r="F13" s="282">
        <v>12</v>
      </c>
      <c r="G13" s="67"/>
      <c r="H13" s="254">
        <f t="shared" si="0"/>
        <v>0</v>
      </c>
      <c r="I13" s="280" t="s">
        <v>923</v>
      </c>
    </row>
    <row r="14" spans="1:23" s="46" customFormat="1" ht="24.95" customHeight="1" x14ac:dyDescent="0.25">
      <c r="A14" s="278">
        <v>6</v>
      </c>
      <c r="B14" s="278"/>
      <c r="C14" s="382" t="s">
        <v>932</v>
      </c>
      <c r="D14" s="280" t="s">
        <v>933</v>
      </c>
      <c r="E14" s="281" t="s">
        <v>744</v>
      </c>
      <c r="F14" s="282">
        <v>24</v>
      </c>
      <c r="G14" s="67"/>
      <c r="H14" s="254">
        <f t="shared" si="0"/>
        <v>0</v>
      </c>
      <c r="I14" s="280" t="s">
        <v>923</v>
      </c>
    </row>
    <row r="15" spans="1:23" s="46" customFormat="1" ht="24.95" customHeight="1" x14ac:dyDescent="0.25">
      <c r="A15" s="278">
        <v>7</v>
      </c>
      <c r="B15" s="278"/>
      <c r="C15" s="382" t="s">
        <v>934</v>
      </c>
      <c r="D15" s="280" t="s">
        <v>935</v>
      </c>
      <c r="E15" s="281" t="s">
        <v>744</v>
      </c>
      <c r="F15" s="282">
        <v>24</v>
      </c>
      <c r="G15" s="67"/>
      <c r="H15" s="254">
        <f t="shared" si="0"/>
        <v>0</v>
      </c>
      <c r="I15" s="280" t="s">
        <v>923</v>
      </c>
    </row>
    <row r="16" spans="1:23" s="46" customFormat="1" ht="24.95" customHeight="1" x14ac:dyDescent="0.25">
      <c r="A16" s="278">
        <v>8</v>
      </c>
      <c r="B16" s="278"/>
      <c r="C16" s="382" t="s">
        <v>936</v>
      </c>
      <c r="D16" s="280" t="s">
        <v>937</v>
      </c>
      <c r="E16" s="281" t="s">
        <v>744</v>
      </c>
      <c r="F16" s="282">
        <v>24</v>
      </c>
      <c r="G16" s="67"/>
      <c r="H16" s="254">
        <f t="shared" si="0"/>
        <v>0</v>
      </c>
      <c r="I16" s="280" t="s">
        <v>923</v>
      </c>
    </row>
    <row r="17" spans="1:9" s="46" customFormat="1" ht="24.95" customHeight="1" x14ac:dyDescent="0.25">
      <c r="A17" s="278">
        <v>9</v>
      </c>
      <c r="B17" s="278"/>
      <c r="C17" s="382" t="s">
        <v>938</v>
      </c>
      <c r="D17" s="280" t="s">
        <v>939</v>
      </c>
      <c r="E17" s="281" t="s">
        <v>940</v>
      </c>
      <c r="F17" s="282">
        <v>4</v>
      </c>
      <c r="G17" s="67"/>
      <c r="H17" s="254">
        <f t="shared" si="0"/>
        <v>0</v>
      </c>
      <c r="I17" s="280" t="s">
        <v>923</v>
      </c>
    </row>
    <row r="18" spans="1:9" s="46" customFormat="1" ht="24.95" customHeight="1" x14ac:dyDescent="0.25">
      <c r="A18" s="824"/>
      <c r="B18" s="825" t="s">
        <v>89</v>
      </c>
      <c r="C18" s="826">
        <v>2</v>
      </c>
      <c r="D18" s="826" t="s">
        <v>919</v>
      </c>
      <c r="E18" s="827"/>
      <c r="F18" s="828"/>
      <c r="G18" s="828"/>
      <c r="H18" s="829">
        <f>SUM(H19:H28)</f>
        <v>0</v>
      </c>
      <c r="I18" s="830"/>
    </row>
    <row r="19" spans="1:9" s="46" customFormat="1" ht="24.95" customHeight="1" x14ac:dyDescent="0.25">
      <c r="A19" s="278">
        <v>10</v>
      </c>
      <c r="B19" s="278"/>
      <c r="C19" s="382" t="s">
        <v>941</v>
      </c>
      <c r="D19" s="280" t="s">
        <v>942</v>
      </c>
      <c r="E19" s="281" t="s">
        <v>125</v>
      </c>
      <c r="F19" s="282">
        <v>60</v>
      </c>
      <c r="G19" s="67"/>
      <c r="H19" s="254">
        <f t="shared" si="0"/>
        <v>0</v>
      </c>
      <c r="I19" s="280" t="s">
        <v>923</v>
      </c>
    </row>
    <row r="20" spans="1:9" s="46" customFormat="1" ht="24.95" customHeight="1" x14ac:dyDescent="0.25">
      <c r="A20" s="278">
        <v>11</v>
      </c>
      <c r="B20" s="278"/>
      <c r="C20" s="382" t="s">
        <v>943</v>
      </c>
      <c r="D20" s="280" t="s">
        <v>944</v>
      </c>
      <c r="E20" s="281" t="s">
        <v>744</v>
      </c>
      <c r="F20" s="282">
        <v>24</v>
      </c>
      <c r="G20" s="67"/>
      <c r="H20" s="254">
        <f t="shared" si="0"/>
        <v>0</v>
      </c>
      <c r="I20" s="280" t="s">
        <v>923</v>
      </c>
    </row>
    <row r="21" spans="1:9" s="46" customFormat="1" ht="24.95" customHeight="1" x14ac:dyDescent="0.25">
      <c r="A21" s="278">
        <v>12</v>
      </c>
      <c r="B21" s="278"/>
      <c r="C21" s="382" t="s">
        <v>945</v>
      </c>
      <c r="D21" s="280" t="s">
        <v>946</v>
      </c>
      <c r="E21" s="281" t="s">
        <v>744</v>
      </c>
      <c r="F21" s="282">
        <v>6</v>
      </c>
      <c r="G21" s="67"/>
      <c r="H21" s="254">
        <f t="shared" si="0"/>
        <v>0</v>
      </c>
      <c r="I21" s="280" t="s">
        <v>923</v>
      </c>
    </row>
    <row r="22" spans="1:9" s="46" customFormat="1" ht="24.95" customHeight="1" x14ac:dyDescent="0.25">
      <c r="A22" s="278">
        <v>13</v>
      </c>
      <c r="B22" s="278"/>
      <c r="C22" s="382" t="s">
        <v>947</v>
      </c>
      <c r="D22" s="280" t="s">
        <v>948</v>
      </c>
      <c r="E22" s="281" t="s">
        <v>744</v>
      </c>
      <c r="F22" s="282">
        <v>80</v>
      </c>
      <c r="G22" s="67"/>
      <c r="H22" s="254">
        <f t="shared" si="0"/>
        <v>0</v>
      </c>
      <c r="I22" s="280" t="s">
        <v>923</v>
      </c>
    </row>
    <row r="23" spans="1:9" s="46" customFormat="1" ht="24.95" customHeight="1" x14ac:dyDescent="0.25">
      <c r="A23" s="278">
        <v>14</v>
      </c>
      <c r="B23" s="278"/>
      <c r="C23" s="382" t="s">
        <v>949</v>
      </c>
      <c r="D23" s="280" t="s">
        <v>950</v>
      </c>
      <c r="E23" s="281" t="s">
        <v>744</v>
      </c>
      <c r="F23" s="282">
        <v>1</v>
      </c>
      <c r="G23" s="67"/>
      <c r="H23" s="254">
        <f t="shared" si="0"/>
        <v>0</v>
      </c>
      <c r="I23" s="280" t="s">
        <v>923</v>
      </c>
    </row>
    <row r="24" spans="1:9" s="46" customFormat="1" ht="24.95" customHeight="1" x14ac:dyDescent="0.25">
      <c r="A24" s="278">
        <v>15</v>
      </c>
      <c r="B24" s="278"/>
      <c r="C24" s="382" t="s">
        <v>951</v>
      </c>
      <c r="D24" s="280" t="s">
        <v>952</v>
      </c>
      <c r="E24" s="281" t="s">
        <v>125</v>
      </c>
      <c r="F24" s="282">
        <f>F19</f>
        <v>60</v>
      </c>
      <c r="G24" s="67"/>
      <c r="H24" s="254">
        <f t="shared" si="0"/>
        <v>0</v>
      </c>
      <c r="I24" s="280" t="s">
        <v>923</v>
      </c>
    </row>
    <row r="25" spans="1:9" s="46" customFormat="1" ht="24.95" customHeight="1" x14ac:dyDescent="0.25">
      <c r="A25" s="278">
        <v>16</v>
      </c>
      <c r="B25" s="278"/>
      <c r="C25" s="382" t="s">
        <v>953</v>
      </c>
      <c r="D25" s="280" t="s">
        <v>954</v>
      </c>
      <c r="E25" s="281" t="s">
        <v>744</v>
      </c>
      <c r="F25" s="282">
        <v>30</v>
      </c>
      <c r="G25" s="67"/>
      <c r="H25" s="254">
        <f t="shared" si="0"/>
        <v>0</v>
      </c>
      <c r="I25" s="280" t="s">
        <v>923</v>
      </c>
    </row>
    <row r="26" spans="1:9" s="46" customFormat="1" ht="24.95" customHeight="1" x14ac:dyDescent="0.25">
      <c r="A26" s="278">
        <v>17</v>
      </c>
      <c r="B26" s="278"/>
      <c r="C26" s="382" t="s">
        <v>955</v>
      </c>
      <c r="D26" s="280" t="s">
        <v>956</v>
      </c>
      <c r="E26" s="281" t="s">
        <v>125</v>
      </c>
      <c r="F26" s="282">
        <v>55</v>
      </c>
      <c r="G26" s="67"/>
      <c r="H26" s="254">
        <f t="shared" si="0"/>
        <v>0</v>
      </c>
      <c r="I26" s="280" t="s">
        <v>923</v>
      </c>
    </row>
    <row r="27" spans="1:9" s="46" customFormat="1" ht="24.95" customHeight="1" x14ac:dyDescent="0.25">
      <c r="A27" s="278">
        <v>18</v>
      </c>
      <c r="B27" s="278"/>
      <c r="C27" s="382" t="s">
        <v>957</v>
      </c>
      <c r="D27" s="280" t="s">
        <v>958</v>
      </c>
      <c r="E27" s="281" t="s">
        <v>620</v>
      </c>
      <c r="F27" s="282">
        <v>25</v>
      </c>
      <c r="G27" s="67"/>
      <c r="H27" s="254">
        <f t="shared" si="0"/>
        <v>0</v>
      </c>
      <c r="I27" s="280" t="s">
        <v>923</v>
      </c>
    </row>
    <row r="28" spans="1:9" s="46" customFormat="1" ht="24.95" customHeight="1" x14ac:dyDescent="0.25">
      <c r="A28" s="278">
        <v>19</v>
      </c>
      <c r="B28" s="278"/>
      <c r="C28" s="382" t="s">
        <v>959</v>
      </c>
      <c r="D28" s="280" t="s">
        <v>960</v>
      </c>
      <c r="E28" s="281" t="s">
        <v>744</v>
      </c>
      <c r="F28" s="282">
        <v>2</v>
      </c>
      <c r="G28" s="67"/>
      <c r="H28" s="254">
        <f t="shared" si="0"/>
        <v>0</v>
      </c>
      <c r="I28" s="280" t="s">
        <v>923</v>
      </c>
    </row>
    <row r="32" spans="1:9" x14ac:dyDescent="0.2">
      <c r="F32" s="852"/>
    </row>
    <row r="33" spans="6:6" x14ac:dyDescent="0.2">
      <c r="F33" s="852"/>
    </row>
    <row r="34" spans="6:6" x14ac:dyDescent="0.2">
      <c r="F34" s="852"/>
    </row>
    <row r="35" spans="6:6" x14ac:dyDescent="0.2">
      <c r="F35" s="852"/>
    </row>
    <row r="36" spans="6:6" x14ac:dyDescent="0.2">
      <c r="F36" s="852"/>
    </row>
    <row r="37" spans="6:6" x14ac:dyDescent="0.2">
      <c r="F37" s="852"/>
    </row>
    <row r="38" spans="6:6" x14ac:dyDescent="0.2">
      <c r="F38" s="852"/>
    </row>
    <row r="39" spans="6:6" x14ac:dyDescent="0.2">
      <c r="F39" s="852"/>
    </row>
    <row r="40" spans="6:6" x14ac:dyDescent="0.2">
      <c r="F40" s="853"/>
    </row>
    <row r="41" spans="6:6" x14ac:dyDescent="0.2">
      <c r="F41" s="854"/>
    </row>
    <row r="42" spans="6:6" x14ac:dyDescent="0.2">
      <c r="F42" s="854"/>
    </row>
    <row r="43" spans="6:6" x14ac:dyDescent="0.2">
      <c r="F43" s="854"/>
    </row>
    <row r="44" spans="6:6" x14ac:dyDescent="0.2">
      <c r="F44" s="854"/>
    </row>
    <row r="45" spans="6:6" x14ac:dyDescent="0.2">
      <c r="F45" s="854"/>
    </row>
    <row r="46" spans="6:6" x14ac:dyDescent="0.2">
      <c r="F46" s="854"/>
    </row>
    <row r="47" spans="6:6" x14ac:dyDescent="0.2">
      <c r="F47" s="854"/>
    </row>
    <row r="48" spans="6:6" x14ac:dyDescent="0.2">
      <c r="F48" s="854"/>
    </row>
    <row r="49" spans="6:6" x14ac:dyDescent="0.2">
      <c r="F49" s="854"/>
    </row>
    <row r="50" spans="6:6" x14ac:dyDescent="0.2">
      <c r="F50" s="854"/>
    </row>
    <row r="51" spans="6:6" x14ac:dyDescent="0.2">
      <c r="F51" s="852"/>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6" t="s">
        <v>1</v>
      </c>
      <c r="B2" s="7" t="s">
        <v>2</v>
      </c>
      <c r="C2" s="8"/>
      <c r="D2" s="9"/>
      <c r="E2" s="10"/>
    </row>
    <row r="3" spans="1:5" ht="15.75" x14ac:dyDescent="0.25">
      <c r="A3" s="11" t="s">
        <v>3</v>
      </c>
      <c r="B3" s="12" t="s">
        <v>4</v>
      </c>
      <c r="C3" s="13"/>
      <c r="D3" s="14"/>
      <c r="E3" s="15"/>
    </row>
    <row r="4" spans="1:5" ht="12.75" x14ac:dyDescent="0.2">
      <c r="A4" s="16" t="s">
        <v>5</v>
      </c>
      <c r="B4" s="17" t="s">
        <v>6</v>
      </c>
      <c r="C4" s="17"/>
      <c r="D4" s="19"/>
      <c r="E4" s="20"/>
    </row>
    <row r="5" spans="1:5" ht="12.75" x14ac:dyDescent="0.2">
      <c r="A5" s="16" t="s">
        <v>7</v>
      </c>
      <c r="B5" s="17" t="s">
        <v>8</v>
      </c>
      <c r="C5" s="17"/>
      <c r="D5" s="21"/>
      <c r="E5" s="20"/>
    </row>
    <row r="6" spans="1:5" ht="12.75" x14ac:dyDescent="0.2">
      <c r="A6" s="16" t="s">
        <v>9</v>
      </c>
      <c r="B6" s="17" t="s">
        <v>10</v>
      </c>
      <c r="C6" s="17"/>
      <c r="D6" s="21"/>
      <c r="E6" s="20"/>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369"/>
      <c r="B10" s="26"/>
      <c r="C10" s="26"/>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369"/>
      <c r="B12" s="26"/>
      <c r="C12" s="26" t="s">
        <v>14</v>
      </c>
      <c r="D12" s="24" t="str">
        <f>'Krycí list'!E9</f>
        <v>Vyplní dodavatel</v>
      </c>
      <c r="E12" s="25"/>
    </row>
    <row r="13" spans="1:5" ht="12.75" x14ac:dyDescent="0.2">
      <c r="A13" s="369"/>
      <c r="B13" s="26"/>
      <c r="C13" s="26"/>
      <c r="D13" s="24"/>
      <c r="E13" s="25"/>
    </row>
    <row r="14" spans="1:5" ht="12.75" x14ac:dyDescent="0.2">
      <c r="A14" s="369" t="s">
        <v>17</v>
      </c>
      <c r="B14" s="26" t="s">
        <v>18</v>
      </c>
      <c r="C14" s="26" t="s">
        <v>13</v>
      </c>
      <c r="D14" s="24">
        <v>17807514</v>
      </c>
      <c r="E14" s="25"/>
    </row>
    <row r="15" spans="1:5" ht="12.75" x14ac:dyDescent="0.2">
      <c r="A15" s="369" t="s">
        <v>19</v>
      </c>
      <c r="B15" s="26"/>
      <c r="C15" s="26" t="s">
        <v>14</v>
      </c>
      <c r="D15" s="24" t="s">
        <v>20</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256" t="s">
        <v>22</v>
      </c>
      <c r="B18" s="1257"/>
      <c r="C18" s="1257"/>
      <c r="D18" s="1257"/>
      <c r="E18" s="1258"/>
    </row>
    <row r="19" spans="1:5" ht="24.95" customHeight="1" x14ac:dyDescent="0.2">
      <c r="A19" s="376" t="s">
        <v>23</v>
      </c>
      <c r="B19" s="27"/>
      <c r="C19" s="27"/>
      <c r="D19" s="1292">
        <f>E35</f>
        <v>0</v>
      </c>
      <c r="E19" s="1293"/>
    </row>
    <row r="20" spans="1:5" ht="12.75" x14ac:dyDescent="0.2">
      <c r="A20" s="1244" t="s">
        <v>24</v>
      </c>
      <c r="B20" s="28"/>
      <c r="C20" s="29" t="s">
        <v>25</v>
      </c>
      <c r="D20" s="29" t="s">
        <v>26</v>
      </c>
      <c r="E20" s="30" t="s">
        <v>27</v>
      </c>
    </row>
    <row r="21" spans="1:5" ht="12.75" x14ac:dyDescent="0.2">
      <c r="A21" s="1245"/>
      <c r="B21" s="26" t="s">
        <v>28</v>
      </c>
      <c r="C21" s="32">
        <v>0.21</v>
      </c>
      <c r="D21" s="33">
        <f>ROUND(D19, 2)</f>
        <v>0</v>
      </c>
      <c r="E21" s="34">
        <f>ROUND(D21, 2)*C21</f>
        <v>0</v>
      </c>
    </row>
    <row r="22" spans="1:5" ht="12.75" x14ac:dyDescent="0.2">
      <c r="A22" s="1246"/>
      <c r="B22" s="36" t="s">
        <v>29</v>
      </c>
      <c r="C22" s="37">
        <v>0.15</v>
      </c>
      <c r="D22" s="38">
        <v>0</v>
      </c>
      <c r="E22" s="34">
        <f>ROUND(D22, 2)*C22</f>
        <v>0</v>
      </c>
    </row>
    <row r="23" spans="1:5" ht="24.95" customHeight="1" x14ac:dyDescent="0.2">
      <c r="A23" s="376" t="s">
        <v>30</v>
      </c>
      <c r="B23" s="27"/>
      <c r="C23" s="27"/>
      <c r="D23" s="1292">
        <f>D19+E21+E22</f>
        <v>0</v>
      </c>
      <c r="E23" s="1293"/>
    </row>
    <row r="24" spans="1:5" x14ac:dyDescent="0.2">
      <c r="A24" s="119"/>
      <c r="E24" s="310"/>
    </row>
    <row r="25" spans="1:5" ht="15.75" x14ac:dyDescent="0.25">
      <c r="A25" s="1" t="s">
        <v>31</v>
      </c>
      <c r="B25" s="2"/>
      <c r="C25" s="2"/>
      <c r="D25" s="2"/>
      <c r="E25" s="69"/>
    </row>
    <row r="26" spans="1:5" ht="15.75" x14ac:dyDescent="0.25">
      <c r="A26" s="6" t="s">
        <v>1</v>
      </c>
      <c r="B26" s="7" t="s">
        <v>2</v>
      </c>
      <c r="C26" s="8"/>
      <c r="D26" s="8"/>
      <c r="E26" s="70"/>
    </row>
    <row r="27" spans="1:5" ht="15.75" x14ac:dyDescent="0.25">
      <c r="A27" s="11" t="s">
        <v>3</v>
      </c>
      <c r="B27" s="12" t="s">
        <v>4</v>
      </c>
      <c r="C27" s="13"/>
      <c r="D27" s="13"/>
      <c r="E27" s="71"/>
    </row>
    <row r="28" spans="1:5" ht="12.75" x14ac:dyDescent="0.2">
      <c r="A28" s="16" t="s">
        <v>5</v>
      </c>
      <c r="B28" s="17" t="s">
        <v>6</v>
      </c>
      <c r="C28" s="18"/>
      <c r="D28" s="17"/>
      <c r="E28" s="317"/>
    </row>
    <row r="29" spans="1:5" ht="12.75" x14ac:dyDescent="0.2">
      <c r="A29" s="16" t="s">
        <v>7</v>
      </c>
      <c r="B29" s="17" t="s">
        <v>8</v>
      </c>
      <c r="C29" s="18"/>
      <c r="D29" s="17"/>
      <c r="E29" s="72"/>
    </row>
    <row r="30" spans="1:5" ht="12.75" x14ac:dyDescent="0.2">
      <c r="A30" s="16" t="s">
        <v>9</v>
      </c>
      <c r="B30" s="17" t="s">
        <v>10</v>
      </c>
      <c r="C30" s="18"/>
      <c r="D30" s="17"/>
      <c r="E30" s="72"/>
    </row>
    <row r="31" spans="1:5" ht="30" x14ac:dyDescent="0.2">
      <c r="A31" s="39" t="s">
        <v>32</v>
      </c>
      <c r="B31" s="1294" t="s">
        <v>33</v>
      </c>
      <c r="C31" s="1295"/>
      <c r="D31" s="1296"/>
      <c r="E31" s="316" t="s">
        <v>34</v>
      </c>
    </row>
    <row r="32" spans="1:5" s="40" customFormat="1" ht="24.95" customHeight="1" x14ac:dyDescent="0.2">
      <c r="A32" s="371" t="s">
        <v>41</v>
      </c>
      <c r="B32" s="1260" t="s">
        <v>35</v>
      </c>
      <c r="C32" s="1260"/>
      <c r="D32" s="1260"/>
      <c r="E32" s="254">
        <f>'03_D.1.1_Rekap'!E32</f>
        <v>0</v>
      </c>
    </row>
    <row r="33" spans="1:28" s="40" customFormat="1" ht="24.95" customHeight="1" x14ac:dyDescent="0.2">
      <c r="A33" s="371" t="s">
        <v>72</v>
      </c>
      <c r="B33" s="1260" t="s">
        <v>36</v>
      </c>
      <c r="C33" s="1260"/>
      <c r="D33" s="1260"/>
      <c r="E33" s="254">
        <f>'03_D.1.1_Rekap'!E48</f>
        <v>0</v>
      </c>
    </row>
    <row r="34" spans="1:28" s="40" customFormat="1" ht="24.95" customHeight="1" x14ac:dyDescent="0.2">
      <c r="A34" s="371" t="s">
        <v>11774</v>
      </c>
      <c r="B34" s="1260" t="s">
        <v>5846</v>
      </c>
      <c r="C34" s="1260"/>
      <c r="D34" s="1260"/>
      <c r="E34" s="254" cm="1">
        <f t="array" ref="E34:F34">'05_Rekap_VON'!E60:F60</f>
        <v>0</v>
      </c>
      <c r="F34" s="40">
        <v>0</v>
      </c>
    </row>
    <row r="35" spans="1:28" ht="24.95" customHeight="1" x14ac:dyDescent="0.25">
      <c r="A35" s="41" t="s">
        <v>23</v>
      </c>
      <c r="B35" s="42"/>
      <c r="C35" s="43"/>
      <c r="D35" s="43"/>
      <c r="E35" s="255">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4" width="15.83203125" style="5" customWidth="1"/>
    <col min="5" max="5" width="19"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6" t="s">
        <v>1</v>
      </c>
      <c r="B2" s="7" t="s">
        <v>2</v>
      </c>
      <c r="C2" s="8"/>
      <c r="D2" s="8"/>
      <c r="E2" s="9"/>
      <c r="F2" s="10"/>
    </row>
    <row r="3" spans="1:6" ht="15.75" x14ac:dyDescent="0.25">
      <c r="A3" s="11" t="s">
        <v>3</v>
      </c>
      <c r="B3" s="12" t="s">
        <v>4</v>
      </c>
      <c r="C3" s="13"/>
      <c r="D3" s="13"/>
      <c r="E3" s="14"/>
      <c r="F3" s="15"/>
    </row>
    <row r="4" spans="1:6" ht="15.75" x14ac:dyDescent="0.25">
      <c r="A4" s="49" t="s">
        <v>38</v>
      </c>
      <c r="B4" s="50" t="s">
        <v>39</v>
      </c>
      <c r="C4" s="13"/>
      <c r="D4" s="51"/>
      <c r="E4" s="52"/>
      <c r="F4" s="15"/>
    </row>
    <row r="5" spans="1:6" ht="12.75" x14ac:dyDescent="0.2">
      <c r="A5" s="16" t="s">
        <v>5</v>
      </c>
      <c r="B5" s="17" t="s">
        <v>6</v>
      </c>
      <c r="C5" s="18"/>
      <c r="D5" s="17"/>
      <c r="E5" s="19"/>
      <c r="F5" s="20"/>
    </row>
    <row r="6" spans="1:6" ht="12.75" x14ac:dyDescent="0.2">
      <c r="A6" s="16" t="s">
        <v>7</v>
      </c>
      <c r="B6" s="17" t="s">
        <v>8</v>
      </c>
      <c r="C6" s="18"/>
      <c r="D6" s="17"/>
      <c r="E6" s="21"/>
      <c r="F6" s="20"/>
    </row>
    <row r="7" spans="1:6" ht="12.75" x14ac:dyDescent="0.2">
      <c r="A7" s="16" t="s">
        <v>9</v>
      </c>
      <c r="B7" s="17" t="s">
        <v>10</v>
      </c>
      <c r="C7" s="18"/>
      <c r="D7" s="17"/>
      <c r="E7" s="21"/>
      <c r="F7" s="20"/>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'03_Rekap'!B11</f>
        <v>Vyplní dodavatel</v>
      </c>
      <c r="C12" s="23"/>
      <c r="D12" s="26" t="s">
        <v>13</v>
      </c>
      <c r="E12" s="24" t="str">
        <f>'03_Rekap'!D11</f>
        <v>Vyplní dodavatel</v>
      </c>
      <c r="F12" s="25"/>
    </row>
    <row r="13" spans="1:6" ht="12.75" x14ac:dyDescent="0.2">
      <c r="A13" s="22"/>
      <c r="B13" s="26"/>
      <c r="C13" s="23"/>
      <c r="D13" s="26" t="s">
        <v>14</v>
      </c>
      <c r="E13" s="24" t="str">
        <f>'03_Rekap'!D12</f>
        <v>Vyplní dodavatel</v>
      </c>
      <c r="F13" s="25"/>
    </row>
    <row r="14" spans="1:6" ht="12.75" x14ac:dyDescent="0.2">
      <c r="A14" s="22"/>
      <c r="B14" s="26"/>
      <c r="C14" s="23"/>
      <c r="D14" s="23"/>
      <c r="E14" s="24"/>
      <c r="F14" s="25"/>
    </row>
    <row r="15" spans="1:6" ht="12.75" x14ac:dyDescent="0.2">
      <c r="A15" s="369" t="s">
        <v>17</v>
      </c>
      <c r="B15" s="26" t="s">
        <v>18</v>
      </c>
      <c r="C15" s="23"/>
      <c r="D15" s="26" t="s">
        <v>13</v>
      </c>
      <c r="E15" s="24">
        <v>17807514</v>
      </c>
      <c r="F15" s="25"/>
    </row>
    <row r="16" spans="1:6" ht="12.75" x14ac:dyDescent="0.2">
      <c r="A16" s="369" t="s">
        <v>19</v>
      </c>
      <c r="B16" s="26"/>
      <c r="C16" s="23"/>
      <c r="D16" s="26" t="s">
        <v>14</v>
      </c>
      <c r="E16" s="24" t="s">
        <v>20</v>
      </c>
      <c r="F16" s="25"/>
    </row>
    <row r="17" spans="1:6" ht="12.75" x14ac:dyDescent="0.2">
      <c r="A17" s="22"/>
      <c r="B17" s="26"/>
      <c r="C17" s="23"/>
      <c r="D17" s="23"/>
      <c r="E17" s="24"/>
      <c r="F17" s="25"/>
    </row>
    <row r="18" spans="1:6" ht="12.75" x14ac:dyDescent="0.2">
      <c r="A18" s="369" t="s">
        <v>21</v>
      </c>
      <c r="B18" s="26"/>
      <c r="C18" s="23"/>
      <c r="D18" s="23"/>
      <c r="E18" s="24"/>
      <c r="F18" s="25"/>
    </row>
    <row r="19" spans="1:6" ht="12.75" x14ac:dyDescent="0.2">
      <c r="A19" s="1256"/>
      <c r="B19" s="1257"/>
      <c r="C19" s="1257"/>
      <c r="D19" s="1257"/>
      <c r="E19" s="1257"/>
      <c r="F19" s="1258"/>
    </row>
    <row r="20" spans="1:6" ht="24.95" customHeight="1" x14ac:dyDescent="0.2">
      <c r="A20" s="376" t="s">
        <v>23</v>
      </c>
      <c r="B20" s="53"/>
      <c r="C20" s="53"/>
      <c r="D20" s="53"/>
      <c r="E20" s="1292">
        <f>E57</f>
        <v>0</v>
      </c>
      <c r="F20" s="1293"/>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376" t="s">
        <v>30</v>
      </c>
      <c r="B24" s="53"/>
      <c r="C24" s="53"/>
      <c r="D24" s="53"/>
      <c r="E24" s="1292">
        <f>E20+F22+F23</f>
        <v>0</v>
      </c>
      <c r="F24" s="1293"/>
    </row>
    <row r="25" spans="1:6" ht="15.75" x14ac:dyDescent="0.25">
      <c r="A25" s="1" t="s">
        <v>40</v>
      </c>
      <c r="B25" s="2"/>
      <c r="C25" s="2"/>
      <c r="D25" s="2"/>
      <c r="E25" s="3"/>
      <c r="F25" s="4"/>
    </row>
    <row r="26" spans="1:6" ht="15.75" x14ac:dyDescent="0.25">
      <c r="A26" s="6" t="s">
        <v>1</v>
      </c>
      <c r="B26" s="7" t="s">
        <v>2</v>
      </c>
      <c r="C26" s="8"/>
      <c r="D26" s="8"/>
      <c r="E26" s="9"/>
      <c r="F26" s="10"/>
    </row>
    <row r="27" spans="1:6" ht="15.75" x14ac:dyDescent="0.25">
      <c r="A27" s="11" t="s">
        <v>3</v>
      </c>
      <c r="B27" s="12" t="s">
        <v>4</v>
      </c>
      <c r="C27" s="13"/>
      <c r="D27" s="13"/>
      <c r="E27" s="14"/>
      <c r="F27" s="15"/>
    </row>
    <row r="28" spans="1:6" ht="15.75" x14ac:dyDescent="0.25">
      <c r="A28" s="49" t="s">
        <v>38</v>
      </c>
      <c r="B28" s="50" t="s">
        <v>39</v>
      </c>
      <c r="C28" s="13"/>
      <c r="D28" s="51"/>
      <c r="E28" s="52"/>
      <c r="F28" s="15"/>
    </row>
    <row r="29" spans="1:6" ht="12.75" x14ac:dyDescent="0.2">
      <c r="A29" s="16" t="s">
        <v>7</v>
      </c>
      <c r="B29" s="17" t="s">
        <v>8</v>
      </c>
      <c r="C29" s="18"/>
      <c r="D29" s="17"/>
      <c r="E29" s="21"/>
      <c r="F29" s="20"/>
    </row>
    <row r="30" spans="1:6" ht="12.75" x14ac:dyDescent="0.2">
      <c r="A30" s="16" t="s">
        <v>9</v>
      </c>
      <c r="B30" s="17" t="str">
        <f t="shared" ref="B30" si="0">B7</f>
        <v>-</v>
      </c>
      <c r="C30" s="18"/>
      <c r="D30" s="17"/>
      <c r="E30" s="21"/>
      <c r="F30" s="20"/>
    </row>
    <row r="31" spans="1:6" ht="15" x14ac:dyDescent="0.2">
      <c r="A31" s="39" t="s">
        <v>32</v>
      </c>
      <c r="B31" s="1294" t="s">
        <v>33</v>
      </c>
      <c r="C31" s="1295"/>
      <c r="D31" s="1296"/>
      <c r="E31" s="1299" t="s">
        <v>34</v>
      </c>
      <c r="F31" s="1299"/>
    </row>
    <row r="32" spans="1:6" s="40" customFormat="1" ht="24.95" customHeight="1" x14ac:dyDescent="0.2">
      <c r="A32" s="54" t="s">
        <v>41</v>
      </c>
      <c r="B32" s="1270" t="s">
        <v>35</v>
      </c>
      <c r="C32" s="1271"/>
      <c r="D32" s="1272"/>
      <c r="E32" s="1273">
        <f>SUM(E33:F47)</f>
        <v>0</v>
      </c>
      <c r="F32" s="1273"/>
    </row>
    <row r="33" spans="1:29" s="40" customFormat="1" ht="20.100000000000001" customHeight="1" x14ac:dyDescent="0.2">
      <c r="A33" s="373" t="s">
        <v>42</v>
      </c>
      <c r="B33" s="1265" t="s">
        <v>43</v>
      </c>
      <c r="C33" s="1266"/>
      <c r="D33" s="1267"/>
      <c r="E33" s="1268">
        <f>'03_D.1.1a'!H8</f>
        <v>0</v>
      </c>
      <c r="F33" s="1269"/>
      <c r="H33" s="55"/>
      <c r="I33" s="55"/>
    </row>
    <row r="34" spans="1:29" s="40" customFormat="1" ht="20.100000000000001" customHeight="1" x14ac:dyDescent="0.2">
      <c r="A34" s="373" t="s">
        <v>44</v>
      </c>
      <c r="B34" s="1265" t="s">
        <v>45</v>
      </c>
      <c r="C34" s="1266"/>
      <c r="D34" s="1267"/>
      <c r="E34" s="1268">
        <f>'03_D.1.1a'!H36</f>
        <v>0</v>
      </c>
      <c r="F34" s="1269"/>
      <c r="H34" s="55"/>
      <c r="I34" s="55"/>
    </row>
    <row r="35" spans="1:29" s="40" customFormat="1" ht="20.100000000000001" customHeight="1" x14ac:dyDescent="0.2">
      <c r="A35" s="373" t="s">
        <v>46</v>
      </c>
      <c r="B35" s="1265" t="s">
        <v>47</v>
      </c>
      <c r="C35" s="1266"/>
      <c r="D35" s="1267"/>
      <c r="E35" s="1268">
        <f>'03_D.1.1a'!H46</f>
        <v>0</v>
      </c>
      <c r="F35" s="1269"/>
      <c r="H35" s="55"/>
      <c r="I35" s="55"/>
    </row>
    <row r="36" spans="1:29" s="40" customFormat="1" ht="20.100000000000001" customHeight="1" x14ac:dyDescent="0.2">
      <c r="A36" s="373" t="s">
        <v>48</v>
      </c>
      <c r="B36" s="1265" t="s">
        <v>49</v>
      </c>
      <c r="C36" s="1266"/>
      <c r="D36" s="1267"/>
      <c r="E36" s="1268">
        <f>'03_D.1.1a'!H55</f>
        <v>0</v>
      </c>
      <c r="F36" s="1269"/>
      <c r="H36" s="55"/>
      <c r="I36" s="55"/>
    </row>
    <row r="37" spans="1:29" s="40" customFormat="1" ht="20.100000000000001" customHeight="1" x14ac:dyDescent="0.2">
      <c r="A37" s="373" t="s">
        <v>50</v>
      </c>
      <c r="B37" s="1265" t="s">
        <v>51</v>
      </c>
      <c r="C37" s="1266"/>
      <c r="D37" s="1267"/>
      <c r="E37" s="1268">
        <f>'03_D.1.1a'!H62</f>
        <v>0</v>
      </c>
      <c r="F37" s="1269"/>
      <c r="H37" s="55"/>
      <c r="I37" s="55"/>
    </row>
    <row r="38" spans="1:29" s="40" customFormat="1" ht="20.100000000000001" customHeight="1" x14ac:dyDescent="0.2">
      <c r="A38" s="373" t="s">
        <v>52</v>
      </c>
      <c r="B38" s="1265" t="s">
        <v>53</v>
      </c>
      <c r="C38" s="1266"/>
      <c r="D38" s="1267"/>
      <c r="E38" s="1268">
        <f>'03_D.1.1a'!H82</f>
        <v>0</v>
      </c>
      <c r="F38" s="1269"/>
      <c r="H38" s="55"/>
      <c r="I38" s="55"/>
    </row>
    <row r="39" spans="1:29" s="40" customFormat="1" ht="20.100000000000001" customHeight="1" x14ac:dyDescent="0.2">
      <c r="A39" s="373" t="s">
        <v>54</v>
      </c>
      <c r="B39" s="1265" t="s">
        <v>55</v>
      </c>
      <c r="C39" s="1266"/>
      <c r="D39" s="1267"/>
      <c r="E39" s="1268">
        <f>'03_D.1.1a'!H86</f>
        <v>0</v>
      </c>
      <c r="F39" s="1269"/>
      <c r="H39" s="55"/>
      <c r="I39" s="55"/>
    </row>
    <row r="40" spans="1:29" s="40" customFormat="1" ht="20.100000000000001" customHeight="1" x14ac:dyDescent="0.2">
      <c r="A40" s="373" t="s">
        <v>56</v>
      </c>
      <c r="B40" s="1265" t="s">
        <v>57</v>
      </c>
      <c r="C40" s="1266"/>
      <c r="D40" s="1267"/>
      <c r="E40" s="1268">
        <f>'03_D.1.1a'!H90</f>
        <v>0</v>
      </c>
      <c r="F40" s="1269"/>
      <c r="H40" s="55"/>
      <c r="I40" s="55"/>
    </row>
    <row r="41" spans="1:29" s="40" customFormat="1" ht="20.100000000000001" customHeight="1" x14ac:dyDescent="0.2">
      <c r="A41" s="373" t="s">
        <v>58</v>
      </c>
      <c r="B41" s="1265" t="s">
        <v>59</v>
      </c>
      <c r="C41" s="1266"/>
      <c r="D41" s="1267"/>
      <c r="E41" s="1268">
        <f>'03_D.1.1a'!H106</f>
        <v>0</v>
      </c>
      <c r="F41" s="1269"/>
      <c r="H41" s="55"/>
      <c r="I41" s="55"/>
    </row>
    <row r="42" spans="1:29" s="40" customFormat="1" ht="20.100000000000001" customHeight="1" x14ac:dyDescent="0.2">
      <c r="A42" s="373" t="s">
        <v>60</v>
      </c>
      <c r="B42" s="1265" t="s">
        <v>61</v>
      </c>
      <c r="C42" s="1266"/>
      <c r="D42" s="1267"/>
      <c r="E42" s="1268">
        <f>'03_D.1.1a'!H112</f>
        <v>0</v>
      </c>
      <c r="F42" s="1269"/>
      <c r="H42" s="55"/>
      <c r="I42" s="55"/>
    </row>
    <row r="43" spans="1:29" s="40" customFormat="1" ht="20.100000000000001" customHeight="1" x14ac:dyDescent="0.2">
      <c r="A43" s="373" t="s">
        <v>62</v>
      </c>
      <c r="B43" s="1265" t="s">
        <v>63</v>
      </c>
      <c r="C43" s="1266"/>
      <c r="D43" s="1267"/>
      <c r="E43" s="1268">
        <f>'03_D.1.1a'!H117</f>
        <v>0</v>
      </c>
      <c r="F43" s="1269"/>
      <c r="H43" s="55"/>
      <c r="I43" s="55"/>
    </row>
    <row r="44" spans="1:29" s="40" customFormat="1" ht="24.95" customHeight="1" x14ac:dyDescent="0.2">
      <c r="A44" s="375" t="s">
        <v>64</v>
      </c>
      <c r="B44" s="1265" t="s">
        <v>65</v>
      </c>
      <c r="C44" s="1266"/>
      <c r="D44" s="1267"/>
      <c r="E44" s="1268">
        <f>'03_D.1.1a'!H131</f>
        <v>0</v>
      </c>
      <c r="F44" s="1269"/>
      <c r="H44" s="55"/>
      <c r="I44" s="55"/>
    </row>
    <row r="45" spans="1:29" s="40" customFormat="1" ht="20.100000000000001" customHeight="1" x14ac:dyDescent="0.2">
      <c r="A45" s="375" t="s">
        <v>66</v>
      </c>
      <c r="B45" s="1265" t="s">
        <v>67</v>
      </c>
      <c r="C45" s="1266"/>
      <c r="D45" s="1267"/>
      <c r="E45" s="1268">
        <f>'03_D.1.1a'!H141</f>
        <v>0</v>
      </c>
      <c r="F45" s="1269"/>
      <c r="H45" s="55"/>
      <c r="I45" s="55"/>
    </row>
    <row r="46" spans="1:29" s="40" customFormat="1" ht="20.100000000000001" customHeight="1" x14ac:dyDescent="0.2">
      <c r="A46" s="375" t="s">
        <v>68</v>
      </c>
      <c r="B46" s="1265" t="s">
        <v>69</v>
      </c>
      <c r="C46" s="1266"/>
      <c r="D46" s="1267"/>
      <c r="E46" s="1268">
        <f>'03_D.1.1a'!H146</f>
        <v>0</v>
      </c>
      <c r="F46" s="1269"/>
      <c r="H46" s="55"/>
      <c r="I46" s="55"/>
    </row>
    <row r="47" spans="1:29" s="40" customFormat="1" ht="20.100000000000001" customHeight="1" x14ac:dyDescent="0.2">
      <c r="A47" s="375" t="s">
        <v>70</v>
      </c>
      <c r="B47" s="1265" t="s">
        <v>71</v>
      </c>
      <c r="C47" s="1266"/>
      <c r="D47" s="1267"/>
      <c r="E47" s="1268">
        <f>'03_D.1.1a'!H153</f>
        <v>0</v>
      </c>
      <c r="F47" s="1269"/>
      <c r="H47" s="55"/>
      <c r="I47" s="55"/>
    </row>
    <row r="48" spans="1:29" s="56" customFormat="1" ht="24.95" customHeight="1" x14ac:dyDescent="0.2">
      <c r="A48" s="54" t="s">
        <v>72</v>
      </c>
      <c r="B48" s="1270" t="s">
        <v>36</v>
      </c>
      <c r="C48" s="1271"/>
      <c r="D48" s="1272"/>
      <c r="E48" s="1279">
        <f>SUM(E49:F56)</f>
        <v>0</v>
      </c>
      <c r="F48" s="1280"/>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00000000000001" customHeight="1" x14ac:dyDescent="0.2">
      <c r="A49" s="373" t="s">
        <v>73</v>
      </c>
      <c r="B49" s="1265" t="s">
        <v>74</v>
      </c>
      <c r="C49" s="1266"/>
      <c r="D49" s="1267"/>
      <c r="E49" s="1268">
        <f>'03_D.1.1b'!H8</f>
        <v>0</v>
      </c>
      <c r="F49" s="1269"/>
      <c r="H49" s="55"/>
      <c r="I49" s="55"/>
    </row>
    <row r="50" spans="1:9" s="40" customFormat="1" ht="20.100000000000001" customHeight="1" x14ac:dyDescent="0.2">
      <c r="A50" s="373" t="s">
        <v>75</v>
      </c>
      <c r="B50" s="1265" t="s">
        <v>76</v>
      </c>
      <c r="C50" s="1266"/>
      <c r="D50" s="1267"/>
      <c r="E50" s="1268">
        <f>'03_D.1.1b'!H46</f>
        <v>0</v>
      </c>
      <c r="F50" s="1269"/>
      <c r="H50" s="55"/>
      <c r="I50" s="55"/>
    </row>
    <row r="51" spans="1:9" s="40" customFormat="1" ht="20.100000000000001" customHeight="1" x14ac:dyDescent="0.2">
      <c r="A51" s="373" t="s">
        <v>44</v>
      </c>
      <c r="B51" s="1265" t="s">
        <v>45</v>
      </c>
      <c r="C51" s="1266"/>
      <c r="D51" s="1267"/>
      <c r="E51" s="1268">
        <f>'03_D.1.1b'!H60</f>
        <v>0</v>
      </c>
      <c r="F51" s="1269"/>
      <c r="H51" s="55"/>
      <c r="I51" s="55"/>
    </row>
    <row r="52" spans="1:9" s="40" customFormat="1" ht="20.100000000000001" customHeight="1" x14ac:dyDescent="0.2">
      <c r="A52" s="373" t="s">
        <v>50</v>
      </c>
      <c r="B52" s="1265" t="s">
        <v>51</v>
      </c>
      <c r="C52" s="1266"/>
      <c r="D52" s="1267"/>
      <c r="E52" s="1268">
        <f>'03_D.1.1b'!H70</f>
        <v>0</v>
      </c>
      <c r="F52" s="1269"/>
      <c r="H52" s="55"/>
      <c r="I52" s="55"/>
    </row>
    <row r="53" spans="1:9" s="40" customFormat="1" ht="20.100000000000001" customHeight="1" x14ac:dyDescent="0.2">
      <c r="A53" s="373" t="s">
        <v>77</v>
      </c>
      <c r="B53" s="1265" t="s">
        <v>78</v>
      </c>
      <c r="C53" s="1266"/>
      <c r="D53" s="1267"/>
      <c r="E53" s="1268">
        <f>'03_D.1.1b'!H96</f>
        <v>0</v>
      </c>
      <c r="F53" s="1269"/>
      <c r="H53" s="55"/>
      <c r="I53" s="55"/>
    </row>
    <row r="54" spans="1:9" s="40" customFormat="1" ht="20.100000000000001" customHeight="1" x14ac:dyDescent="0.2">
      <c r="A54" s="373" t="s">
        <v>56</v>
      </c>
      <c r="B54" s="1265" t="s">
        <v>57</v>
      </c>
      <c r="C54" s="1266"/>
      <c r="D54" s="1267"/>
      <c r="E54" s="1268">
        <f>'03_D.1.1b'!H102</f>
        <v>0</v>
      </c>
      <c r="F54" s="1269"/>
      <c r="H54" s="55"/>
      <c r="I54" s="55"/>
    </row>
    <row r="55" spans="1:9" s="40" customFormat="1" ht="20.100000000000001" customHeight="1" x14ac:dyDescent="0.2">
      <c r="A55" s="373" t="s">
        <v>58</v>
      </c>
      <c r="B55" s="1265" t="s">
        <v>59</v>
      </c>
      <c r="C55" s="1266"/>
      <c r="D55" s="1267"/>
      <c r="E55" s="1268">
        <f>'03_D.1.1b'!H111</f>
        <v>0</v>
      </c>
      <c r="F55" s="1269"/>
      <c r="H55" s="55"/>
      <c r="I55" s="55"/>
    </row>
    <row r="56" spans="1:9" s="40" customFormat="1" ht="20.100000000000001" customHeight="1" x14ac:dyDescent="0.2">
      <c r="A56" s="373" t="s">
        <v>70</v>
      </c>
      <c r="B56" s="1265" t="s">
        <v>71</v>
      </c>
      <c r="C56" s="1266"/>
      <c r="D56" s="1267"/>
      <c r="E56" s="1268">
        <f>'03_D.1.1b'!H117</f>
        <v>0</v>
      </c>
      <c r="F56" s="1269"/>
      <c r="H56" s="55"/>
      <c r="I56" s="55"/>
    </row>
    <row r="57" spans="1:9" ht="15.75" x14ac:dyDescent="0.2">
      <c r="A57" s="57" t="s">
        <v>79</v>
      </c>
      <c r="B57" s="42"/>
      <c r="C57" s="43"/>
      <c r="D57" s="43"/>
      <c r="E57" s="1292">
        <f>E32+E48</f>
        <v>0</v>
      </c>
      <c r="F57" s="1293"/>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election activeCell="C1" sqref="C1:C1048576"/>
    </sheetView>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7"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c r="AA1" s="44"/>
    </row>
    <row r="2" spans="1:27"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c r="AA2" s="46"/>
    </row>
    <row r="3" spans="1:27"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c r="AA3" s="46"/>
    </row>
    <row r="4" spans="1:27" ht="15.75" x14ac:dyDescent="0.25">
      <c r="A4" s="49" t="s">
        <v>38</v>
      </c>
      <c r="B4" s="50"/>
      <c r="C4" s="50"/>
      <c r="D4" s="50" t="s">
        <v>81</v>
      </c>
      <c r="E4" s="52"/>
      <c r="F4" s="13"/>
      <c r="G4" s="50"/>
      <c r="H4" s="550"/>
      <c r="I4" s="551"/>
    </row>
    <row r="5" spans="1:27" x14ac:dyDescent="0.2">
      <c r="A5" s="16" t="s">
        <v>7</v>
      </c>
      <c r="B5" s="17"/>
      <c r="C5" s="17"/>
      <c r="D5" s="17" t="s">
        <v>8</v>
      </c>
      <c r="E5" s="21"/>
      <c r="F5" s="18"/>
      <c r="G5" s="17"/>
      <c r="H5" s="17"/>
      <c r="I5" s="552"/>
    </row>
    <row r="6" spans="1:27" x14ac:dyDescent="0.2">
      <c r="A6" s="62" t="s">
        <v>9</v>
      </c>
      <c r="B6" s="63"/>
      <c r="C6" s="63"/>
      <c r="D6" s="63" t="s">
        <v>10</v>
      </c>
      <c r="E6" s="64"/>
      <c r="F6" s="65"/>
      <c r="G6" s="63"/>
      <c r="H6" s="63"/>
      <c r="I6" s="553"/>
    </row>
    <row r="7" spans="1:27" s="46" customFormat="1" ht="30" x14ac:dyDescent="0.25">
      <c r="A7" s="379" t="s">
        <v>82</v>
      </c>
      <c r="B7" s="379" t="s">
        <v>83</v>
      </c>
      <c r="C7" s="379" t="s">
        <v>32</v>
      </c>
      <c r="D7" s="66" t="s">
        <v>33</v>
      </c>
      <c r="E7" s="379" t="s">
        <v>84</v>
      </c>
      <c r="F7" s="379" t="s">
        <v>85</v>
      </c>
      <c r="G7" s="379" t="s">
        <v>86</v>
      </c>
      <c r="H7" s="379" t="s">
        <v>87</v>
      </c>
      <c r="I7" s="379" t="s">
        <v>88</v>
      </c>
    </row>
    <row r="8" spans="1:27" s="46" customFormat="1" ht="24.95" customHeight="1" x14ac:dyDescent="0.25">
      <c r="A8" s="560"/>
      <c r="B8" s="561" t="s">
        <v>89</v>
      </c>
      <c r="C8" s="55" t="s">
        <v>42</v>
      </c>
      <c r="D8" s="55" t="s">
        <v>43</v>
      </c>
      <c r="E8" s="562"/>
      <c r="F8" s="563"/>
      <c r="G8" s="563"/>
      <c r="H8" s="564">
        <f>SUM(H9:H35)</f>
        <v>0</v>
      </c>
      <c r="I8" s="565"/>
    </row>
    <row r="9" spans="1:27" s="46" customFormat="1" ht="24.95" customHeight="1" x14ac:dyDescent="0.25">
      <c r="A9" s="278">
        <v>1</v>
      </c>
      <c r="B9" s="278"/>
      <c r="C9" s="382" t="s">
        <v>90</v>
      </c>
      <c r="D9" s="280" t="s">
        <v>91</v>
      </c>
      <c r="E9" s="281" t="s">
        <v>92</v>
      </c>
      <c r="F9" s="282">
        <v>2</v>
      </c>
      <c r="G9" s="67"/>
      <c r="H9" s="254">
        <f>ROUND(F9*G9,2)</f>
        <v>0</v>
      </c>
      <c r="I9" s="280" t="s">
        <v>93</v>
      </c>
    </row>
    <row r="10" spans="1:27" ht="11.25" x14ac:dyDescent="0.2">
      <c r="A10" s="566"/>
      <c r="B10" s="851"/>
      <c r="C10" s="56"/>
      <c r="D10" s="758" t="s">
        <v>94</v>
      </c>
      <c r="E10" s="56"/>
      <c r="F10" s="56"/>
      <c r="G10" s="56"/>
      <c r="H10" s="56"/>
      <c r="I10" s="568"/>
    </row>
    <row r="11" spans="1:27" ht="11.25" x14ac:dyDescent="0.2">
      <c r="A11" s="566"/>
      <c r="B11" s="851"/>
      <c r="C11" s="56"/>
      <c r="D11" s="758" t="s">
        <v>95</v>
      </c>
      <c r="E11" s="56"/>
      <c r="F11" s="56"/>
      <c r="G11" s="56"/>
      <c r="H11" s="56"/>
      <c r="I11" s="568"/>
    </row>
    <row r="12" spans="1:27" ht="11.25" x14ac:dyDescent="0.2">
      <c r="A12" s="566"/>
      <c r="B12" s="851"/>
      <c r="C12" s="56"/>
      <c r="D12" s="758" t="s">
        <v>96</v>
      </c>
      <c r="E12" s="56"/>
      <c r="F12" s="56"/>
      <c r="G12" s="56"/>
      <c r="H12" s="56"/>
      <c r="I12" s="568"/>
    </row>
    <row r="13" spans="1:27" ht="11.25" x14ac:dyDescent="0.2">
      <c r="A13" s="566"/>
      <c r="B13" s="851"/>
      <c r="C13" s="56"/>
      <c r="D13" s="758" t="s">
        <v>97</v>
      </c>
      <c r="E13" s="56"/>
      <c r="F13" s="56">
        <v>2</v>
      </c>
      <c r="G13" s="56"/>
      <c r="H13" s="56"/>
      <c r="I13" s="568"/>
    </row>
    <row r="14" spans="1:27" s="46" customFormat="1" ht="24.95" customHeight="1" x14ac:dyDescent="0.25">
      <c r="A14" s="278">
        <v>2</v>
      </c>
      <c r="B14" s="278"/>
      <c r="C14" s="382" t="s">
        <v>98</v>
      </c>
      <c r="D14" s="280" t="s">
        <v>99</v>
      </c>
      <c r="E14" s="281" t="s">
        <v>100</v>
      </c>
      <c r="F14" s="282">
        <v>0.13139999999999999</v>
      </c>
      <c r="G14" s="67"/>
      <c r="H14" s="254">
        <f>ROUND(F14*G14,2)</f>
        <v>0</v>
      </c>
      <c r="I14" s="280" t="s">
        <v>93</v>
      </c>
    </row>
    <row r="15" spans="1:27" ht="11.25" x14ac:dyDescent="0.2">
      <c r="A15" s="566"/>
      <c r="B15" s="851"/>
      <c r="C15" s="56"/>
      <c r="D15" s="758" t="s">
        <v>101</v>
      </c>
      <c r="E15" s="56"/>
      <c r="F15" s="56"/>
      <c r="G15" s="56"/>
      <c r="H15" s="56"/>
      <c r="I15" s="568"/>
    </row>
    <row r="16" spans="1:27" ht="11.25" x14ac:dyDescent="0.2">
      <c r="A16" s="566"/>
      <c r="B16" s="851"/>
      <c r="C16" s="56"/>
      <c r="D16" s="758" t="s">
        <v>95</v>
      </c>
      <c r="E16" s="56"/>
      <c r="F16" s="56"/>
      <c r="G16" s="56"/>
      <c r="H16" s="56"/>
      <c r="I16" s="568"/>
    </row>
    <row r="17" spans="1:9" ht="11.25" x14ac:dyDescent="0.2">
      <c r="A17" s="566"/>
      <c r="B17" s="851"/>
      <c r="C17" s="56"/>
      <c r="D17" s="758" t="s">
        <v>102</v>
      </c>
      <c r="E17" s="56"/>
      <c r="F17" s="56"/>
      <c r="G17" s="56"/>
      <c r="H17" s="56"/>
      <c r="I17" s="568"/>
    </row>
    <row r="18" spans="1:9" ht="11.25" x14ac:dyDescent="0.2">
      <c r="A18" s="566"/>
      <c r="B18" s="851"/>
      <c r="C18" s="56"/>
      <c r="D18" s="758" t="s">
        <v>96</v>
      </c>
      <c r="E18" s="56"/>
      <c r="F18" s="56"/>
      <c r="G18" s="56"/>
      <c r="H18" s="56"/>
      <c r="I18" s="568"/>
    </row>
    <row r="19" spans="1:9" ht="11.25" x14ac:dyDescent="0.2">
      <c r="A19" s="566"/>
      <c r="B19" s="851"/>
      <c r="C19" s="56"/>
      <c r="D19" s="758" t="s">
        <v>103</v>
      </c>
      <c r="E19" s="56"/>
      <c r="F19" s="56">
        <v>0.13139999999999999</v>
      </c>
      <c r="G19" s="56"/>
      <c r="H19" s="56"/>
      <c r="I19" s="568"/>
    </row>
    <row r="20" spans="1:9" s="46" customFormat="1" ht="24.95" customHeight="1" x14ac:dyDescent="0.25">
      <c r="A20" s="278">
        <v>3</v>
      </c>
      <c r="B20" s="278"/>
      <c r="C20" s="382" t="s">
        <v>104</v>
      </c>
      <c r="D20" s="280" t="s">
        <v>105</v>
      </c>
      <c r="E20" s="281" t="s">
        <v>106</v>
      </c>
      <c r="F20" s="282">
        <v>0.56000000000000005</v>
      </c>
      <c r="G20" s="67"/>
      <c r="H20" s="254">
        <f>ROUND(F20*G20,2)</f>
        <v>0</v>
      </c>
      <c r="I20" s="280" t="s">
        <v>93</v>
      </c>
    </row>
    <row r="21" spans="1:9" ht="11.25" x14ac:dyDescent="0.2">
      <c r="A21" s="566"/>
      <c r="B21" s="851"/>
      <c r="C21" s="56"/>
      <c r="D21" s="758" t="s">
        <v>107</v>
      </c>
      <c r="E21" s="56"/>
      <c r="F21" s="56"/>
      <c r="G21" s="56"/>
      <c r="H21" s="56"/>
      <c r="I21" s="568"/>
    </row>
    <row r="22" spans="1:9" ht="11.25" x14ac:dyDescent="0.2">
      <c r="A22" s="566"/>
      <c r="B22" s="851"/>
      <c r="C22" s="56"/>
      <c r="D22" s="758" t="s">
        <v>95</v>
      </c>
      <c r="E22" s="56"/>
      <c r="F22" s="56"/>
      <c r="G22" s="56"/>
      <c r="H22" s="56"/>
      <c r="I22" s="568"/>
    </row>
    <row r="23" spans="1:9" ht="11.25" x14ac:dyDescent="0.2">
      <c r="A23" s="566"/>
      <c r="B23" s="851"/>
      <c r="C23" s="56"/>
      <c r="D23" s="758" t="s">
        <v>96</v>
      </c>
      <c r="E23" s="56"/>
      <c r="F23" s="56"/>
      <c r="G23" s="56"/>
      <c r="H23" s="56"/>
      <c r="I23" s="568"/>
    </row>
    <row r="24" spans="1:9" ht="11.25" x14ac:dyDescent="0.2">
      <c r="A24" s="566"/>
      <c r="B24" s="851"/>
      <c r="C24" s="56"/>
      <c r="D24" s="758" t="s">
        <v>108</v>
      </c>
      <c r="E24" s="56"/>
      <c r="F24" s="56">
        <v>0.56000000000000005</v>
      </c>
      <c r="G24" s="56"/>
      <c r="H24" s="56"/>
      <c r="I24" s="568"/>
    </row>
    <row r="25" spans="1:9" s="46" customFormat="1" ht="24.95" customHeight="1" x14ac:dyDescent="0.25">
      <c r="A25" s="278">
        <v>4</v>
      </c>
      <c r="B25" s="278"/>
      <c r="C25" s="382" t="s">
        <v>109</v>
      </c>
      <c r="D25" s="280" t="s">
        <v>110</v>
      </c>
      <c r="E25" s="281" t="s">
        <v>106</v>
      </c>
      <c r="F25" s="282">
        <v>2.3645</v>
      </c>
      <c r="G25" s="67"/>
      <c r="H25" s="254">
        <f>ROUND(F25*G25,2)</f>
        <v>0</v>
      </c>
      <c r="I25" s="280" t="s">
        <v>93</v>
      </c>
    </row>
    <row r="26" spans="1:9" ht="18" x14ac:dyDescent="0.2">
      <c r="A26" s="566"/>
      <c r="B26" s="851"/>
      <c r="C26" s="56"/>
      <c r="D26" s="758" t="s">
        <v>111</v>
      </c>
      <c r="E26" s="56"/>
      <c r="F26" s="56"/>
      <c r="G26" s="56"/>
      <c r="H26" s="56"/>
      <c r="I26" s="568"/>
    </row>
    <row r="27" spans="1:9" ht="11.25" x14ac:dyDescent="0.2">
      <c r="A27" s="566"/>
      <c r="B27" s="851"/>
      <c r="C27" s="56"/>
      <c r="D27" s="758" t="s">
        <v>95</v>
      </c>
      <c r="E27" s="56"/>
      <c r="F27" s="56"/>
      <c r="G27" s="56"/>
      <c r="H27" s="56"/>
      <c r="I27" s="568"/>
    </row>
    <row r="28" spans="1:9" ht="11.25" x14ac:dyDescent="0.2">
      <c r="A28" s="566"/>
      <c r="B28" s="851"/>
      <c r="C28" s="56"/>
      <c r="D28" s="758" t="s">
        <v>96</v>
      </c>
      <c r="E28" s="56"/>
      <c r="F28" s="56"/>
      <c r="G28" s="56"/>
      <c r="H28" s="56"/>
      <c r="I28" s="568"/>
    </row>
    <row r="29" spans="1:9" ht="11.25" x14ac:dyDescent="0.2">
      <c r="A29" s="566"/>
      <c r="B29" s="851"/>
      <c r="C29" s="56"/>
      <c r="D29" s="758" t="s">
        <v>112</v>
      </c>
      <c r="E29" s="56"/>
      <c r="F29" s="56">
        <v>1.2</v>
      </c>
      <c r="G29" s="56"/>
      <c r="H29" s="56"/>
      <c r="I29" s="568"/>
    </row>
    <row r="30" spans="1:9" ht="11.25" x14ac:dyDescent="0.2">
      <c r="A30" s="566"/>
      <c r="B30" s="851"/>
      <c r="C30" s="56"/>
      <c r="D30" s="758" t="s">
        <v>113</v>
      </c>
      <c r="E30" s="56"/>
      <c r="F30" s="56">
        <v>1.1645000000000001</v>
      </c>
      <c r="G30" s="56"/>
      <c r="H30" s="56"/>
      <c r="I30" s="568"/>
    </row>
    <row r="31" spans="1:9" s="46" customFormat="1" ht="24.95" customHeight="1" x14ac:dyDescent="0.25">
      <c r="A31" s="278">
        <v>5</v>
      </c>
      <c r="B31" s="278"/>
      <c r="C31" s="382" t="s">
        <v>114</v>
      </c>
      <c r="D31" s="280" t="s">
        <v>115</v>
      </c>
      <c r="E31" s="281" t="s">
        <v>100</v>
      </c>
      <c r="F31" s="282">
        <v>0.14454</v>
      </c>
      <c r="G31" s="67"/>
      <c r="H31" s="254">
        <f>ROUND(F31*G31,2)</f>
        <v>0</v>
      </c>
      <c r="I31" s="280" t="s">
        <v>93</v>
      </c>
    </row>
    <row r="32" spans="1:9" ht="11.25" x14ac:dyDescent="0.2">
      <c r="A32" s="566"/>
      <c r="B32" s="851"/>
      <c r="C32" s="56"/>
      <c r="D32" s="758" t="s">
        <v>95</v>
      </c>
      <c r="E32" s="56"/>
      <c r="F32" s="56"/>
      <c r="G32" s="56"/>
      <c r="H32" s="56"/>
      <c r="I32" s="568"/>
    </row>
    <row r="33" spans="1:9" ht="11.25" x14ac:dyDescent="0.2">
      <c r="A33" s="566"/>
      <c r="B33" s="851"/>
      <c r="C33" s="56"/>
      <c r="D33" s="758" t="s">
        <v>96</v>
      </c>
      <c r="E33" s="56"/>
      <c r="F33" s="56"/>
      <c r="G33" s="56"/>
      <c r="H33" s="56"/>
      <c r="I33" s="568"/>
    </row>
    <row r="34" spans="1:9" ht="11.25" x14ac:dyDescent="0.2">
      <c r="A34" s="566"/>
      <c r="B34" s="851"/>
      <c r="C34" s="56"/>
      <c r="D34" s="758" t="s">
        <v>103</v>
      </c>
      <c r="E34" s="56"/>
      <c r="F34" s="56">
        <v>0.13139999999999999</v>
      </c>
      <c r="G34" s="56"/>
      <c r="H34" s="56"/>
      <c r="I34" s="568"/>
    </row>
    <row r="35" spans="1:9" ht="11.25" x14ac:dyDescent="0.2">
      <c r="A35" s="566"/>
      <c r="B35" s="851"/>
      <c r="C35" s="56"/>
      <c r="D35" s="758" t="s">
        <v>116</v>
      </c>
      <c r="E35" s="56"/>
      <c r="F35" s="56">
        <v>1.3140000000000001E-2</v>
      </c>
      <c r="G35" s="56"/>
      <c r="H35" s="56"/>
      <c r="I35" s="568"/>
    </row>
    <row r="36" spans="1:9" s="46" customFormat="1" ht="24.95" customHeight="1" x14ac:dyDescent="0.25">
      <c r="A36" s="560"/>
      <c r="B36" s="561" t="s">
        <v>89</v>
      </c>
      <c r="C36" s="55" t="s">
        <v>44</v>
      </c>
      <c r="D36" s="55" t="s">
        <v>45</v>
      </c>
      <c r="E36" s="562"/>
      <c r="F36" s="563"/>
      <c r="G36" s="563"/>
      <c r="H36" s="564">
        <f>SUM(H37:H45)</f>
        <v>0</v>
      </c>
      <c r="I36" s="565"/>
    </row>
    <row r="37" spans="1:9" s="46" customFormat="1" ht="24.95" customHeight="1" x14ac:dyDescent="0.25">
      <c r="A37" s="278">
        <v>6</v>
      </c>
      <c r="B37" s="278"/>
      <c r="C37" s="382" t="s">
        <v>117</v>
      </c>
      <c r="D37" s="280" t="s">
        <v>118</v>
      </c>
      <c r="E37" s="281" t="s">
        <v>92</v>
      </c>
      <c r="F37" s="282">
        <v>1</v>
      </c>
      <c r="G37" s="67"/>
      <c r="H37" s="254">
        <f>ROUND(F37*G37,2)</f>
        <v>0</v>
      </c>
      <c r="I37" s="280" t="s">
        <v>119</v>
      </c>
    </row>
    <row r="38" spans="1:9" ht="11.25" x14ac:dyDescent="0.2">
      <c r="A38" s="566"/>
      <c r="B38" s="851"/>
      <c r="C38" s="56"/>
      <c r="D38" s="758" t="s">
        <v>120</v>
      </c>
      <c r="E38" s="56"/>
      <c r="F38" s="56"/>
      <c r="G38" s="56"/>
      <c r="H38" s="56"/>
      <c r="I38" s="568"/>
    </row>
    <row r="39" spans="1:9" ht="11.25" x14ac:dyDescent="0.2">
      <c r="A39" s="566"/>
      <c r="B39" s="851"/>
      <c r="C39" s="56"/>
      <c r="D39" s="758" t="s">
        <v>121</v>
      </c>
      <c r="E39" s="56"/>
      <c r="F39" s="56"/>
      <c r="G39" s="56"/>
      <c r="H39" s="56"/>
      <c r="I39" s="568"/>
    </row>
    <row r="40" spans="1:9" ht="11.25" x14ac:dyDescent="0.2">
      <c r="A40" s="566"/>
      <c r="B40" s="851"/>
      <c r="C40" s="56"/>
      <c r="D40" s="758" t="s">
        <v>122</v>
      </c>
      <c r="E40" s="56"/>
      <c r="F40" s="56">
        <v>1</v>
      </c>
      <c r="G40" s="56"/>
      <c r="H40" s="56"/>
      <c r="I40" s="568"/>
    </row>
    <row r="41" spans="1:9" s="46" customFormat="1" ht="24.95" customHeight="1" x14ac:dyDescent="0.25">
      <c r="A41" s="278">
        <v>7</v>
      </c>
      <c r="B41" s="278"/>
      <c r="C41" s="382" t="s">
        <v>123</v>
      </c>
      <c r="D41" s="280" t="s">
        <v>124</v>
      </c>
      <c r="E41" s="281" t="s">
        <v>125</v>
      </c>
      <c r="F41" s="282">
        <v>1.5</v>
      </c>
      <c r="G41" s="67"/>
      <c r="H41" s="254">
        <f>ROUND(F41*G41,2)</f>
        <v>0</v>
      </c>
      <c r="I41" s="280" t="s">
        <v>93</v>
      </c>
    </row>
    <row r="42" spans="1:9" ht="11.25" x14ac:dyDescent="0.2">
      <c r="A42" s="566"/>
      <c r="B42" s="851"/>
      <c r="C42" s="56"/>
      <c r="D42" s="758" t="s">
        <v>126</v>
      </c>
      <c r="E42" s="56"/>
      <c r="F42" s="56"/>
      <c r="G42" s="56"/>
      <c r="H42" s="56"/>
      <c r="I42" s="568"/>
    </row>
    <row r="43" spans="1:9" ht="11.25" x14ac:dyDescent="0.2">
      <c r="A43" s="566"/>
      <c r="B43" s="851"/>
      <c r="C43" s="56"/>
      <c r="D43" s="758" t="s">
        <v>120</v>
      </c>
      <c r="E43" s="56"/>
      <c r="F43" s="56"/>
      <c r="G43" s="56"/>
      <c r="H43" s="56"/>
      <c r="I43" s="568"/>
    </row>
    <row r="44" spans="1:9" ht="11.25" x14ac:dyDescent="0.2">
      <c r="A44" s="566"/>
      <c r="B44" s="851"/>
      <c r="C44" s="56"/>
      <c r="D44" s="758" t="s">
        <v>121</v>
      </c>
      <c r="E44" s="56"/>
      <c r="F44" s="56"/>
      <c r="G44" s="56"/>
      <c r="H44" s="56"/>
      <c r="I44" s="568"/>
    </row>
    <row r="45" spans="1:9" ht="11.25" x14ac:dyDescent="0.2">
      <c r="A45" s="566"/>
      <c r="B45" s="851"/>
      <c r="C45" s="56"/>
      <c r="D45" s="758" t="s">
        <v>127</v>
      </c>
      <c r="E45" s="56"/>
      <c r="F45" s="56">
        <v>1.5</v>
      </c>
      <c r="G45" s="56"/>
      <c r="H45" s="56"/>
      <c r="I45" s="568"/>
    </row>
    <row r="46" spans="1:9" s="46" customFormat="1" ht="24.95" customHeight="1" x14ac:dyDescent="0.25">
      <c r="A46" s="560"/>
      <c r="B46" s="561" t="s">
        <v>89</v>
      </c>
      <c r="C46" s="55" t="s">
        <v>46</v>
      </c>
      <c r="D46" s="55" t="s">
        <v>47</v>
      </c>
      <c r="E46" s="562"/>
      <c r="F46" s="563"/>
      <c r="G46" s="563"/>
      <c r="H46" s="564">
        <f>SUM(H47:H54)</f>
        <v>0</v>
      </c>
      <c r="I46" s="565"/>
    </row>
    <row r="47" spans="1:9" s="46" customFormat="1" ht="24.95" customHeight="1" x14ac:dyDescent="0.25">
      <c r="A47" s="278">
        <v>8</v>
      </c>
      <c r="B47" s="278"/>
      <c r="C47" s="382" t="s">
        <v>128</v>
      </c>
      <c r="D47" s="280" t="s">
        <v>129</v>
      </c>
      <c r="E47" s="281" t="s">
        <v>106</v>
      </c>
      <c r="F47" s="282">
        <v>6.4625000000000004</v>
      </c>
      <c r="G47" s="67"/>
      <c r="H47" s="254">
        <f>ROUND(F47*G47,2)</f>
        <v>0</v>
      </c>
      <c r="I47" s="280" t="s">
        <v>93</v>
      </c>
    </row>
    <row r="48" spans="1:9" ht="11.25" x14ac:dyDescent="0.2">
      <c r="A48" s="566"/>
      <c r="B48" s="851"/>
      <c r="C48" s="56"/>
      <c r="D48" s="758" t="s">
        <v>130</v>
      </c>
      <c r="E48" s="56"/>
      <c r="F48" s="56"/>
      <c r="G48" s="56"/>
      <c r="H48" s="56"/>
      <c r="I48" s="568"/>
    </row>
    <row r="49" spans="1:9" ht="11.25" x14ac:dyDescent="0.2">
      <c r="A49" s="566"/>
      <c r="B49" s="851"/>
      <c r="C49" s="56"/>
      <c r="D49" s="758" t="s">
        <v>131</v>
      </c>
      <c r="E49" s="56"/>
      <c r="F49" s="56"/>
      <c r="G49" s="56"/>
      <c r="H49" s="56"/>
      <c r="I49" s="568"/>
    </row>
    <row r="50" spans="1:9" ht="11.25" x14ac:dyDescent="0.2">
      <c r="A50" s="566"/>
      <c r="B50" s="851"/>
      <c r="C50" s="56"/>
      <c r="D50" s="758" t="s">
        <v>132</v>
      </c>
      <c r="E50" s="56"/>
      <c r="F50" s="56"/>
      <c r="G50" s="56"/>
      <c r="H50" s="56"/>
      <c r="I50" s="568"/>
    </row>
    <row r="51" spans="1:9" ht="11.25" x14ac:dyDescent="0.2">
      <c r="A51" s="566"/>
      <c r="B51" s="851"/>
      <c r="C51" s="56"/>
      <c r="D51" s="758" t="s">
        <v>120</v>
      </c>
      <c r="E51" s="56"/>
      <c r="F51" s="56"/>
      <c r="G51" s="56"/>
      <c r="H51" s="56"/>
      <c r="I51" s="568"/>
    </row>
    <row r="52" spans="1:9" ht="11.25" x14ac:dyDescent="0.2">
      <c r="A52" s="566"/>
      <c r="B52" s="851"/>
      <c r="C52" s="56"/>
      <c r="D52" s="758" t="s">
        <v>133</v>
      </c>
      <c r="E52" s="56"/>
      <c r="F52" s="56"/>
      <c r="G52" s="56"/>
      <c r="H52" s="56"/>
      <c r="I52" s="568"/>
    </row>
    <row r="53" spans="1:9" ht="11.25" x14ac:dyDescent="0.2">
      <c r="A53" s="566"/>
      <c r="B53" s="851"/>
      <c r="C53" s="56"/>
      <c r="D53" s="758" t="s">
        <v>134</v>
      </c>
      <c r="E53" s="56"/>
      <c r="F53" s="56">
        <v>5.4</v>
      </c>
      <c r="G53" s="56"/>
      <c r="H53" s="56"/>
      <c r="I53" s="568"/>
    </row>
    <row r="54" spans="1:9" ht="11.25" x14ac:dyDescent="0.2">
      <c r="A54" s="566"/>
      <c r="B54" s="851"/>
      <c r="C54" s="56"/>
      <c r="D54" s="758" t="s">
        <v>135</v>
      </c>
      <c r="E54" s="56"/>
      <c r="F54" s="56">
        <v>1.0625</v>
      </c>
      <c r="G54" s="56"/>
      <c r="H54" s="56"/>
      <c r="I54" s="568"/>
    </row>
    <row r="55" spans="1:9" s="46" customFormat="1" ht="24.95" customHeight="1" x14ac:dyDescent="0.25">
      <c r="A55" s="560"/>
      <c r="B55" s="561" t="s">
        <v>89</v>
      </c>
      <c r="C55" s="55" t="s">
        <v>48</v>
      </c>
      <c r="D55" s="55" t="s">
        <v>49</v>
      </c>
      <c r="E55" s="562"/>
      <c r="F55" s="563"/>
      <c r="G55" s="563"/>
      <c r="H55" s="564">
        <f>SUM(H56:H61)</f>
        <v>0</v>
      </c>
      <c r="I55" s="565"/>
    </row>
    <row r="56" spans="1:9" s="46" customFormat="1" ht="24.95" customHeight="1" x14ac:dyDescent="0.25">
      <c r="A56" s="278">
        <v>9</v>
      </c>
      <c r="B56" s="278"/>
      <c r="C56" s="382" t="s">
        <v>136</v>
      </c>
      <c r="D56" s="280" t="s">
        <v>137</v>
      </c>
      <c r="E56" s="281" t="s">
        <v>92</v>
      </c>
      <c r="F56" s="282">
        <v>2</v>
      </c>
      <c r="G56" s="67"/>
      <c r="H56" s="254">
        <f>ROUND(F56*G56,2)</f>
        <v>0</v>
      </c>
      <c r="I56" s="280" t="s">
        <v>119</v>
      </c>
    </row>
    <row r="57" spans="1:9" ht="11.25" x14ac:dyDescent="0.2">
      <c r="A57" s="566"/>
      <c r="B57" s="851"/>
      <c r="C57" s="56"/>
      <c r="D57" s="758" t="s">
        <v>131</v>
      </c>
      <c r="E57" s="56"/>
      <c r="F57" s="56"/>
      <c r="G57" s="56"/>
      <c r="H57" s="56"/>
      <c r="I57" s="568"/>
    </row>
    <row r="58" spans="1:9" ht="11.25" x14ac:dyDescent="0.2">
      <c r="A58" s="566"/>
      <c r="B58" s="851"/>
      <c r="C58" s="56"/>
      <c r="D58" s="758" t="s">
        <v>138</v>
      </c>
      <c r="E58" s="56"/>
      <c r="F58" s="56"/>
      <c r="G58" s="56"/>
      <c r="H58" s="56"/>
      <c r="I58" s="568"/>
    </row>
    <row r="59" spans="1:9" ht="11.25" x14ac:dyDescent="0.2">
      <c r="A59" s="566"/>
      <c r="B59" s="851"/>
      <c r="C59" s="56"/>
      <c r="D59" s="758" t="s">
        <v>120</v>
      </c>
      <c r="E59" s="56"/>
      <c r="F59" s="56"/>
      <c r="G59" s="56"/>
      <c r="H59" s="56"/>
      <c r="I59" s="568"/>
    </row>
    <row r="60" spans="1:9" ht="11.25" x14ac:dyDescent="0.2">
      <c r="A60" s="566"/>
      <c r="B60" s="851"/>
      <c r="C60" s="56"/>
      <c r="D60" s="758" t="s">
        <v>139</v>
      </c>
      <c r="E60" s="56"/>
      <c r="F60" s="56"/>
      <c r="G60" s="56"/>
      <c r="H60" s="56"/>
      <c r="I60" s="568"/>
    </row>
    <row r="61" spans="1:9" ht="11.25" x14ac:dyDescent="0.2">
      <c r="A61" s="566"/>
      <c r="B61" s="851"/>
      <c r="C61" s="56"/>
      <c r="D61" s="758" t="s">
        <v>97</v>
      </c>
      <c r="E61" s="56"/>
      <c r="F61" s="56">
        <v>2</v>
      </c>
      <c r="G61" s="56"/>
      <c r="H61" s="56"/>
      <c r="I61" s="568"/>
    </row>
    <row r="62" spans="1:9" s="46" customFormat="1" ht="24.95" customHeight="1" x14ac:dyDescent="0.25">
      <c r="A62" s="560"/>
      <c r="B62" s="561" t="s">
        <v>89</v>
      </c>
      <c r="C62" s="55" t="s">
        <v>50</v>
      </c>
      <c r="D62" s="55" t="s">
        <v>51</v>
      </c>
      <c r="E62" s="562"/>
      <c r="F62" s="563"/>
      <c r="G62" s="563"/>
      <c r="H62" s="564">
        <f>SUM(H63:H81)</f>
        <v>0</v>
      </c>
      <c r="I62" s="565"/>
    </row>
    <row r="63" spans="1:9" s="46" customFormat="1" ht="24.95" customHeight="1" x14ac:dyDescent="0.25">
      <c r="A63" s="278">
        <v>10</v>
      </c>
      <c r="B63" s="278"/>
      <c r="C63" s="382" t="s">
        <v>140</v>
      </c>
      <c r="D63" s="280" t="s">
        <v>141</v>
      </c>
      <c r="E63" s="281" t="s">
        <v>142</v>
      </c>
      <c r="F63" s="282">
        <v>0.39</v>
      </c>
      <c r="G63" s="67"/>
      <c r="H63" s="254">
        <f>ROUND(F63*G63,2)</f>
        <v>0</v>
      </c>
      <c r="I63" s="280" t="s">
        <v>93</v>
      </c>
    </row>
    <row r="64" spans="1:9" ht="11.25" x14ac:dyDescent="0.2">
      <c r="A64" s="566"/>
      <c r="B64" s="851"/>
      <c r="C64" s="56"/>
      <c r="D64" s="758" t="s">
        <v>143</v>
      </c>
      <c r="E64" s="56"/>
      <c r="F64" s="56"/>
      <c r="G64" s="56"/>
      <c r="H64" s="56"/>
      <c r="I64" s="568"/>
    </row>
    <row r="65" spans="1:9" ht="11.25" x14ac:dyDescent="0.2">
      <c r="A65" s="566"/>
      <c r="B65" s="851"/>
      <c r="C65" s="56"/>
      <c r="D65" s="758" t="s">
        <v>144</v>
      </c>
      <c r="E65" s="56"/>
      <c r="F65" s="56"/>
      <c r="G65" s="56"/>
      <c r="H65" s="56"/>
      <c r="I65" s="568"/>
    </row>
    <row r="66" spans="1:9" ht="11.25" x14ac:dyDescent="0.2">
      <c r="A66" s="566"/>
      <c r="B66" s="851"/>
      <c r="C66" s="56"/>
      <c r="D66" s="758" t="s">
        <v>145</v>
      </c>
      <c r="E66" s="56"/>
      <c r="F66" s="56"/>
      <c r="G66" s="56"/>
      <c r="H66" s="56"/>
      <c r="I66" s="568"/>
    </row>
    <row r="67" spans="1:9" ht="11.25" x14ac:dyDescent="0.2">
      <c r="A67" s="566"/>
      <c r="B67" s="851"/>
      <c r="C67" s="56"/>
      <c r="D67" s="758" t="s">
        <v>120</v>
      </c>
      <c r="E67" s="56"/>
      <c r="F67" s="56"/>
      <c r="G67" s="56"/>
      <c r="H67" s="56"/>
      <c r="I67" s="568"/>
    </row>
    <row r="68" spans="1:9" ht="11.25" x14ac:dyDescent="0.2">
      <c r="A68" s="566"/>
      <c r="B68" s="851"/>
      <c r="C68" s="56"/>
      <c r="D68" s="758" t="s">
        <v>146</v>
      </c>
      <c r="E68" s="56"/>
      <c r="F68" s="56">
        <v>0.39</v>
      </c>
      <c r="G68" s="56"/>
      <c r="H68" s="56"/>
      <c r="I68" s="568"/>
    </row>
    <row r="69" spans="1:9" s="46" customFormat="1" ht="24.95" customHeight="1" x14ac:dyDescent="0.25">
      <c r="A69" s="278">
        <v>11</v>
      </c>
      <c r="B69" s="278"/>
      <c r="C69" s="382" t="s">
        <v>147</v>
      </c>
      <c r="D69" s="280" t="s">
        <v>148</v>
      </c>
      <c r="E69" s="281" t="s">
        <v>106</v>
      </c>
      <c r="F69" s="282">
        <v>3.9</v>
      </c>
      <c r="G69" s="67"/>
      <c r="H69" s="254">
        <f>ROUND(F69*G69,2)</f>
        <v>0</v>
      </c>
      <c r="I69" s="280" t="s">
        <v>93</v>
      </c>
    </row>
    <row r="70" spans="1:9" ht="11.25" x14ac:dyDescent="0.2">
      <c r="A70" s="566"/>
      <c r="B70" s="851"/>
      <c r="C70" s="56"/>
      <c r="D70" s="758" t="s">
        <v>143</v>
      </c>
      <c r="E70" s="56"/>
      <c r="F70" s="56"/>
      <c r="G70" s="56"/>
      <c r="H70" s="56"/>
      <c r="I70" s="568"/>
    </row>
    <row r="71" spans="1:9" ht="11.25" x14ac:dyDescent="0.2">
      <c r="A71" s="566"/>
      <c r="B71" s="851"/>
      <c r="C71" s="56"/>
      <c r="D71" s="758" t="s">
        <v>145</v>
      </c>
      <c r="E71" s="56"/>
      <c r="F71" s="56"/>
      <c r="G71" s="56"/>
      <c r="H71" s="56"/>
      <c r="I71" s="568"/>
    </row>
    <row r="72" spans="1:9" ht="11.25" x14ac:dyDescent="0.2">
      <c r="A72" s="566"/>
      <c r="B72" s="851"/>
      <c r="C72" s="56"/>
      <c r="D72" s="758" t="s">
        <v>120</v>
      </c>
      <c r="E72" s="56"/>
      <c r="F72" s="56"/>
      <c r="G72" s="56"/>
      <c r="H72" s="56"/>
      <c r="I72" s="568"/>
    </row>
    <row r="73" spans="1:9" ht="11.25" x14ac:dyDescent="0.2">
      <c r="A73" s="566"/>
      <c r="B73" s="851"/>
      <c r="C73" s="56"/>
      <c r="D73" s="758" t="s">
        <v>149</v>
      </c>
      <c r="E73" s="56"/>
      <c r="F73" s="56">
        <v>3.9</v>
      </c>
      <c r="G73" s="56"/>
      <c r="H73" s="56"/>
      <c r="I73" s="568"/>
    </row>
    <row r="74" spans="1:9" s="46" customFormat="1" ht="24.95" customHeight="1" x14ac:dyDescent="0.25">
      <c r="A74" s="278">
        <v>12</v>
      </c>
      <c r="B74" s="278"/>
      <c r="C74" s="382" t="s">
        <v>150</v>
      </c>
      <c r="D74" s="280" t="s">
        <v>151</v>
      </c>
      <c r="E74" s="281" t="s">
        <v>142</v>
      </c>
      <c r="F74" s="282">
        <v>0.39</v>
      </c>
      <c r="G74" s="67"/>
      <c r="H74" s="254">
        <f>ROUND(F74*G74,2)</f>
        <v>0</v>
      </c>
      <c r="I74" s="280" t="s">
        <v>93</v>
      </c>
    </row>
    <row r="75" spans="1:9" ht="11.25" x14ac:dyDescent="0.2">
      <c r="A75" s="566"/>
      <c r="B75" s="851"/>
      <c r="C75" s="56"/>
      <c r="D75" s="758" t="s">
        <v>152</v>
      </c>
      <c r="E75" s="56"/>
      <c r="F75" s="56"/>
      <c r="G75" s="56"/>
      <c r="H75" s="56"/>
      <c r="I75" s="568"/>
    </row>
    <row r="76" spans="1:9" ht="11.25" x14ac:dyDescent="0.2">
      <c r="A76" s="566"/>
      <c r="B76" s="851"/>
      <c r="C76" s="56"/>
      <c r="D76" s="758" t="s">
        <v>153</v>
      </c>
      <c r="E76" s="56"/>
      <c r="F76" s="56">
        <v>0.39</v>
      </c>
      <c r="G76" s="56"/>
      <c r="H76" s="56"/>
      <c r="I76" s="568"/>
    </row>
    <row r="77" spans="1:9" s="46" customFormat="1" ht="24.95" customHeight="1" x14ac:dyDescent="0.25">
      <c r="A77" s="278">
        <v>13</v>
      </c>
      <c r="B77" s="278"/>
      <c r="C77" s="382" t="s">
        <v>154</v>
      </c>
      <c r="D77" s="280" t="s">
        <v>155</v>
      </c>
      <c r="E77" s="281" t="s">
        <v>100</v>
      </c>
      <c r="F77" s="282">
        <v>2.613E-2</v>
      </c>
      <c r="G77" s="67"/>
      <c r="H77" s="254">
        <f>ROUND(F77*G77,2)</f>
        <v>0</v>
      </c>
      <c r="I77" s="280" t="s">
        <v>93</v>
      </c>
    </row>
    <row r="78" spans="1:9" ht="11.25" x14ac:dyDescent="0.2">
      <c r="A78" s="566"/>
      <c r="B78" s="851"/>
      <c r="C78" s="56"/>
      <c r="D78" s="758" t="s">
        <v>156</v>
      </c>
      <c r="E78" s="56"/>
      <c r="F78" s="56"/>
      <c r="G78" s="56"/>
      <c r="H78" s="56"/>
      <c r="I78" s="568"/>
    </row>
    <row r="79" spans="1:9" ht="11.25" x14ac:dyDescent="0.2">
      <c r="A79" s="566"/>
      <c r="B79" s="851"/>
      <c r="C79" s="56"/>
      <c r="D79" s="758" t="s">
        <v>145</v>
      </c>
      <c r="E79" s="56"/>
      <c r="F79" s="56"/>
      <c r="G79" s="56"/>
      <c r="H79" s="56"/>
      <c r="I79" s="568"/>
    </row>
    <row r="80" spans="1:9" ht="11.25" x14ac:dyDescent="0.2">
      <c r="A80" s="566"/>
      <c r="B80" s="851"/>
      <c r="C80" s="56"/>
      <c r="D80" s="758" t="s">
        <v>120</v>
      </c>
      <c r="E80" s="56"/>
      <c r="F80" s="56"/>
      <c r="G80" s="56"/>
      <c r="H80" s="56"/>
      <c r="I80" s="568"/>
    </row>
    <row r="81" spans="1:9" ht="11.25" x14ac:dyDescent="0.2">
      <c r="A81" s="566"/>
      <c r="B81" s="851"/>
      <c r="C81" s="56"/>
      <c r="D81" s="758" t="s">
        <v>157</v>
      </c>
      <c r="E81" s="56"/>
      <c r="F81" s="56">
        <v>2.613E-2</v>
      </c>
      <c r="G81" s="56"/>
      <c r="H81" s="56"/>
      <c r="I81" s="568"/>
    </row>
    <row r="82" spans="1:9" s="46" customFormat="1" ht="24.95" customHeight="1" x14ac:dyDescent="0.25">
      <c r="A82" s="560"/>
      <c r="B82" s="561" t="s">
        <v>89</v>
      </c>
      <c r="C82" s="55" t="s">
        <v>52</v>
      </c>
      <c r="D82" s="55" t="s">
        <v>53</v>
      </c>
      <c r="E82" s="562"/>
      <c r="F82" s="563"/>
      <c r="G82" s="563"/>
      <c r="H82" s="564">
        <f>SUM(H83:H85)</f>
        <v>0</v>
      </c>
      <c r="I82" s="565"/>
    </row>
    <row r="83" spans="1:9" s="46" customFormat="1" ht="24.95" customHeight="1" x14ac:dyDescent="0.25">
      <c r="A83" s="278">
        <v>14</v>
      </c>
      <c r="B83" s="278"/>
      <c r="C83" s="382" t="s">
        <v>158</v>
      </c>
      <c r="D83" s="280" t="s">
        <v>159</v>
      </c>
      <c r="E83" s="281" t="s">
        <v>106</v>
      </c>
      <c r="F83" s="282">
        <v>4</v>
      </c>
      <c r="G83" s="67"/>
      <c r="H83" s="254">
        <f>ROUND(F83*G83,2)</f>
        <v>0</v>
      </c>
      <c r="I83" s="280" t="s">
        <v>93</v>
      </c>
    </row>
    <row r="84" spans="1:9" ht="11.25" x14ac:dyDescent="0.2">
      <c r="A84" s="566"/>
      <c r="B84" s="851"/>
      <c r="C84" s="56"/>
      <c r="D84" s="758" t="s">
        <v>131</v>
      </c>
      <c r="E84" s="56"/>
      <c r="F84" s="56"/>
      <c r="G84" s="56"/>
      <c r="H84" s="56"/>
      <c r="I84" s="568"/>
    </row>
    <row r="85" spans="1:9" ht="11.25" x14ac:dyDescent="0.2">
      <c r="A85" s="566"/>
      <c r="B85" s="851"/>
      <c r="C85" s="56"/>
      <c r="D85" s="758" t="s">
        <v>160</v>
      </c>
      <c r="E85" s="56"/>
      <c r="F85" s="56">
        <v>4</v>
      </c>
      <c r="G85" s="56"/>
      <c r="H85" s="56"/>
      <c r="I85" s="568"/>
    </row>
    <row r="86" spans="1:9" s="46" customFormat="1" ht="24.95" customHeight="1" x14ac:dyDescent="0.25">
      <c r="A86" s="560"/>
      <c r="B86" s="561" t="s">
        <v>89</v>
      </c>
      <c r="C86" s="55" t="s">
        <v>54</v>
      </c>
      <c r="D86" s="55" t="s">
        <v>55</v>
      </c>
      <c r="E86" s="562"/>
      <c r="F86" s="563"/>
      <c r="G86" s="563"/>
      <c r="H86" s="564">
        <f>SUM(H87:H89)</f>
        <v>0</v>
      </c>
      <c r="I86" s="565"/>
    </row>
    <row r="87" spans="1:9" s="46" customFormat="1" ht="24.95" customHeight="1" x14ac:dyDescent="0.25">
      <c r="A87" s="278">
        <v>15</v>
      </c>
      <c r="B87" s="278"/>
      <c r="C87" s="382" t="s">
        <v>161</v>
      </c>
      <c r="D87" s="280" t="s">
        <v>162</v>
      </c>
      <c r="E87" s="281" t="s">
        <v>106</v>
      </c>
      <c r="F87" s="282">
        <v>62.53</v>
      </c>
      <c r="G87" s="67"/>
      <c r="H87" s="254">
        <f>ROUND(F87*G87,2)</f>
        <v>0</v>
      </c>
      <c r="I87" s="280" t="s">
        <v>93</v>
      </c>
    </row>
    <row r="88" spans="1:9" ht="11.25" x14ac:dyDescent="0.2">
      <c r="A88" s="566"/>
      <c r="B88" s="851"/>
      <c r="C88" s="56"/>
      <c r="D88" s="758" t="s">
        <v>131</v>
      </c>
      <c r="E88" s="56"/>
      <c r="F88" s="56"/>
      <c r="G88" s="56"/>
      <c r="H88" s="56"/>
      <c r="I88" s="568"/>
    </row>
    <row r="89" spans="1:9" ht="11.25" x14ac:dyDescent="0.2">
      <c r="A89" s="566"/>
      <c r="B89" s="851"/>
      <c r="C89" s="56"/>
      <c r="D89" s="758" t="s">
        <v>163</v>
      </c>
      <c r="E89" s="56"/>
      <c r="F89" s="56">
        <v>62.53</v>
      </c>
      <c r="G89" s="56"/>
      <c r="H89" s="56"/>
      <c r="I89" s="568"/>
    </row>
    <row r="90" spans="1:9" s="46" customFormat="1" ht="24.95" customHeight="1" x14ac:dyDescent="0.25">
      <c r="A90" s="560"/>
      <c r="B90" s="561" t="s">
        <v>89</v>
      </c>
      <c r="C90" s="55" t="s">
        <v>56</v>
      </c>
      <c r="D90" s="55" t="s">
        <v>57</v>
      </c>
      <c r="E90" s="562"/>
      <c r="F90" s="563"/>
      <c r="G90" s="563"/>
      <c r="H90" s="564">
        <f>SUM(H91:H105)</f>
        <v>0</v>
      </c>
      <c r="I90" s="565"/>
    </row>
    <row r="91" spans="1:9" s="46" customFormat="1" ht="24.95" customHeight="1" x14ac:dyDescent="0.25">
      <c r="A91" s="278">
        <v>16</v>
      </c>
      <c r="B91" s="278"/>
      <c r="C91" s="382" t="s">
        <v>164</v>
      </c>
      <c r="D91" s="280" t="s">
        <v>165</v>
      </c>
      <c r="E91" s="281" t="s">
        <v>142</v>
      </c>
      <c r="F91" s="282">
        <v>3.1441499999999998</v>
      </c>
      <c r="G91" s="67"/>
      <c r="H91" s="254">
        <f>ROUND(F91*G91,2)</f>
        <v>0</v>
      </c>
      <c r="I91" s="280" t="s">
        <v>93</v>
      </c>
    </row>
    <row r="92" spans="1:9" ht="11.25" x14ac:dyDescent="0.2">
      <c r="A92" s="566"/>
      <c r="B92" s="851"/>
      <c r="C92" s="56"/>
      <c r="D92" s="758" t="s">
        <v>166</v>
      </c>
      <c r="E92" s="56"/>
      <c r="F92" s="56"/>
      <c r="G92" s="56"/>
      <c r="H92" s="56"/>
      <c r="I92" s="568"/>
    </row>
    <row r="93" spans="1:9" ht="11.25" x14ac:dyDescent="0.2">
      <c r="A93" s="566"/>
      <c r="B93" s="851"/>
      <c r="C93" s="56"/>
      <c r="D93" s="758" t="s">
        <v>167</v>
      </c>
      <c r="E93" s="56"/>
      <c r="F93" s="56"/>
      <c r="G93" s="56"/>
      <c r="H93" s="56"/>
      <c r="I93" s="568"/>
    </row>
    <row r="94" spans="1:9" ht="11.25" x14ac:dyDescent="0.2">
      <c r="A94" s="566"/>
      <c r="B94" s="851"/>
      <c r="C94" s="56"/>
      <c r="D94" s="758" t="s">
        <v>95</v>
      </c>
      <c r="E94" s="56"/>
      <c r="F94" s="56"/>
      <c r="G94" s="56"/>
      <c r="H94" s="56"/>
      <c r="I94" s="568"/>
    </row>
    <row r="95" spans="1:9" ht="11.25" x14ac:dyDescent="0.2">
      <c r="A95" s="566"/>
      <c r="B95" s="851"/>
      <c r="C95" s="56"/>
      <c r="D95" s="758" t="s">
        <v>168</v>
      </c>
      <c r="E95" s="56"/>
      <c r="F95" s="56"/>
      <c r="G95" s="56"/>
      <c r="H95" s="56"/>
      <c r="I95" s="568"/>
    </row>
    <row r="96" spans="1:9" ht="11.25" x14ac:dyDescent="0.2">
      <c r="A96" s="566"/>
      <c r="B96" s="851"/>
      <c r="C96" s="56"/>
      <c r="D96" s="758" t="s">
        <v>169</v>
      </c>
      <c r="E96" s="56"/>
      <c r="F96" s="56"/>
      <c r="G96" s="56"/>
      <c r="H96" s="56"/>
      <c r="I96" s="568"/>
    </row>
    <row r="97" spans="1:9" ht="11.25" x14ac:dyDescent="0.2">
      <c r="A97" s="566"/>
      <c r="B97" s="851"/>
      <c r="C97" s="56"/>
      <c r="D97" s="758" t="s">
        <v>170</v>
      </c>
      <c r="E97" s="56"/>
      <c r="F97" s="56"/>
      <c r="G97" s="56"/>
      <c r="H97" s="56"/>
      <c r="I97" s="568"/>
    </row>
    <row r="98" spans="1:9" ht="11.25" x14ac:dyDescent="0.2">
      <c r="A98" s="566"/>
      <c r="B98" s="851"/>
      <c r="C98" s="56"/>
      <c r="D98" s="758" t="s">
        <v>171</v>
      </c>
      <c r="E98" s="56"/>
      <c r="F98" s="56">
        <v>3.1441499999999998</v>
      </c>
      <c r="G98" s="56"/>
      <c r="H98" s="56"/>
      <c r="I98" s="568"/>
    </row>
    <row r="99" spans="1:9" s="46" customFormat="1" ht="24.95" customHeight="1" x14ac:dyDescent="0.25">
      <c r="A99" s="278">
        <v>17</v>
      </c>
      <c r="B99" s="278"/>
      <c r="C99" s="382" t="s">
        <v>172</v>
      </c>
      <c r="D99" s="280" t="s">
        <v>173</v>
      </c>
      <c r="E99" s="281" t="s">
        <v>125</v>
      </c>
      <c r="F99" s="282">
        <v>12</v>
      </c>
      <c r="G99" s="67"/>
      <c r="H99" s="254">
        <f>ROUND(F99*G99,2)</f>
        <v>0</v>
      </c>
      <c r="I99" s="280" t="s">
        <v>93</v>
      </c>
    </row>
    <row r="100" spans="1:9" ht="11.25" x14ac:dyDescent="0.2">
      <c r="A100" s="566"/>
      <c r="B100" s="851"/>
      <c r="C100" s="56"/>
      <c r="D100" s="758" t="s">
        <v>167</v>
      </c>
      <c r="E100" s="56"/>
      <c r="F100" s="56"/>
      <c r="G100" s="56"/>
      <c r="H100" s="56"/>
      <c r="I100" s="568"/>
    </row>
    <row r="101" spans="1:9" ht="11.25" x14ac:dyDescent="0.2">
      <c r="A101" s="566"/>
      <c r="B101" s="851"/>
      <c r="C101" s="56"/>
      <c r="D101" s="758" t="s">
        <v>95</v>
      </c>
      <c r="E101" s="56"/>
      <c r="F101" s="56"/>
      <c r="G101" s="56"/>
      <c r="H101" s="56"/>
      <c r="I101" s="568"/>
    </row>
    <row r="102" spans="1:9" ht="11.25" x14ac:dyDescent="0.2">
      <c r="A102" s="566"/>
      <c r="B102" s="851"/>
      <c r="C102" s="56"/>
      <c r="D102" s="758" t="s">
        <v>168</v>
      </c>
      <c r="E102" s="56"/>
      <c r="F102" s="56"/>
      <c r="G102" s="56"/>
      <c r="H102" s="56"/>
      <c r="I102" s="568"/>
    </row>
    <row r="103" spans="1:9" ht="11.25" x14ac:dyDescent="0.2">
      <c r="A103" s="566"/>
      <c r="B103" s="851"/>
      <c r="C103" s="56"/>
      <c r="D103" s="758" t="s">
        <v>169</v>
      </c>
      <c r="E103" s="56"/>
      <c r="F103" s="56"/>
      <c r="G103" s="56"/>
      <c r="H103" s="56"/>
      <c r="I103" s="568"/>
    </row>
    <row r="104" spans="1:9" ht="11.25" x14ac:dyDescent="0.2">
      <c r="A104" s="566"/>
      <c r="B104" s="851"/>
      <c r="C104" s="56"/>
      <c r="D104" s="758" t="s">
        <v>170</v>
      </c>
      <c r="E104" s="56"/>
      <c r="F104" s="56"/>
      <c r="G104" s="56"/>
      <c r="H104" s="56"/>
      <c r="I104" s="568"/>
    </row>
    <row r="105" spans="1:9" ht="11.25" x14ac:dyDescent="0.2">
      <c r="A105" s="566"/>
      <c r="B105" s="851"/>
      <c r="C105" s="56"/>
      <c r="D105" s="758" t="s">
        <v>174</v>
      </c>
      <c r="E105" s="56"/>
      <c r="F105" s="56">
        <v>12</v>
      </c>
      <c r="G105" s="56"/>
      <c r="H105" s="56"/>
      <c r="I105" s="568"/>
    </row>
    <row r="106" spans="1:9" s="46" customFormat="1" ht="24.95" customHeight="1" x14ac:dyDescent="0.25">
      <c r="A106" s="560"/>
      <c r="B106" s="561" t="s">
        <v>89</v>
      </c>
      <c r="C106" s="55" t="s">
        <v>58</v>
      </c>
      <c r="D106" s="55" t="s">
        <v>59</v>
      </c>
      <c r="E106" s="562"/>
      <c r="F106" s="563"/>
      <c r="G106" s="563"/>
      <c r="H106" s="564">
        <f>SUM(H107:H111)</f>
        <v>0</v>
      </c>
      <c r="I106" s="565"/>
    </row>
    <row r="107" spans="1:9" s="46" customFormat="1" ht="24.95" customHeight="1" x14ac:dyDescent="0.25">
      <c r="A107" s="278">
        <v>18</v>
      </c>
      <c r="B107" s="278"/>
      <c r="C107" s="382" t="s">
        <v>175</v>
      </c>
      <c r="D107" s="280" t="s">
        <v>176</v>
      </c>
      <c r="E107" s="281" t="s">
        <v>100</v>
      </c>
      <c r="F107" s="282">
        <v>1.5297099999999999</v>
      </c>
      <c r="G107" s="67"/>
      <c r="H107" s="254">
        <f>ROUND(F107*G107,2)</f>
        <v>0</v>
      </c>
      <c r="I107" s="280" t="s">
        <v>93</v>
      </c>
    </row>
    <row r="108" spans="1:9" ht="11.25" x14ac:dyDescent="0.2">
      <c r="A108" s="566"/>
      <c r="B108" s="851"/>
      <c r="C108" s="56"/>
      <c r="D108" s="758" t="s">
        <v>177</v>
      </c>
      <c r="E108" s="56"/>
      <c r="F108" s="56"/>
      <c r="G108" s="56"/>
      <c r="H108" s="56"/>
      <c r="I108" s="568"/>
    </row>
    <row r="109" spans="1:9" ht="11.25" x14ac:dyDescent="0.2">
      <c r="A109" s="566"/>
      <c r="B109" s="851"/>
      <c r="C109" s="56"/>
      <c r="D109" s="758" t="s">
        <v>178</v>
      </c>
      <c r="E109" s="56"/>
      <c r="F109" s="56"/>
      <c r="G109" s="56"/>
      <c r="H109" s="56"/>
      <c r="I109" s="568"/>
    </row>
    <row r="110" spans="1:9" ht="11.25" x14ac:dyDescent="0.2">
      <c r="A110" s="566"/>
      <c r="B110" s="851"/>
      <c r="C110" s="56"/>
      <c r="D110" s="758" t="s">
        <v>179</v>
      </c>
      <c r="E110" s="56"/>
      <c r="F110" s="56"/>
      <c r="G110" s="56"/>
      <c r="H110" s="56"/>
      <c r="I110" s="568"/>
    </row>
    <row r="111" spans="1:9" ht="11.25" x14ac:dyDescent="0.2">
      <c r="A111" s="566"/>
      <c r="B111" s="851"/>
      <c r="C111" s="56"/>
      <c r="D111" s="758" t="s">
        <v>180</v>
      </c>
      <c r="E111" s="56"/>
      <c r="F111" s="56">
        <v>1.5297099999999999</v>
      </c>
      <c r="G111" s="56"/>
      <c r="H111" s="56"/>
      <c r="I111" s="568"/>
    </row>
    <row r="112" spans="1:9" s="46" customFormat="1" ht="24.95" customHeight="1" x14ac:dyDescent="0.25">
      <c r="A112" s="560"/>
      <c r="B112" s="561" t="s">
        <v>89</v>
      </c>
      <c r="C112" s="55" t="s">
        <v>60</v>
      </c>
      <c r="D112" s="55" t="s">
        <v>61</v>
      </c>
      <c r="E112" s="562"/>
      <c r="F112" s="563"/>
      <c r="G112" s="563"/>
      <c r="H112" s="564">
        <f>SUM(H113:H116)</f>
        <v>0</v>
      </c>
      <c r="I112" s="565"/>
    </row>
    <row r="113" spans="1:9" s="46" customFormat="1" ht="24.95" customHeight="1" x14ac:dyDescent="0.25">
      <c r="A113" s="278">
        <v>19</v>
      </c>
      <c r="B113" s="278"/>
      <c r="C113" s="382" t="s">
        <v>181</v>
      </c>
      <c r="D113" s="280" t="s">
        <v>182</v>
      </c>
      <c r="E113" s="281" t="s">
        <v>92</v>
      </c>
      <c r="F113" s="282">
        <v>1</v>
      </c>
      <c r="G113" s="67"/>
      <c r="H113" s="254">
        <f>ROUND(F113*G113,2)</f>
        <v>0</v>
      </c>
      <c r="I113" s="280" t="s">
        <v>119</v>
      </c>
    </row>
    <row r="114" spans="1:9" ht="11.25" x14ac:dyDescent="0.2">
      <c r="A114" s="566"/>
      <c r="B114" s="851"/>
      <c r="C114" s="56"/>
      <c r="D114" s="758" t="s">
        <v>95</v>
      </c>
      <c r="E114" s="56"/>
      <c r="F114" s="56"/>
      <c r="G114" s="56"/>
      <c r="H114" s="56"/>
      <c r="I114" s="568"/>
    </row>
    <row r="115" spans="1:9" ht="11.25" x14ac:dyDescent="0.2">
      <c r="A115" s="566"/>
      <c r="B115" s="851"/>
      <c r="C115" s="56"/>
      <c r="D115" s="758" t="s">
        <v>183</v>
      </c>
      <c r="E115" s="56"/>
      <c r="F115" s="56"/>
      <c r="G115" s="56"/>
      <c r="H115" s="56"/>
      <c r="I115" s="568"/>
    </row>
    <row r="116" spans="1:9" ht="11.25" x14ac:dyDescent="0.2">
      <c r="A116" s="566"/>
      <c r="B116" s="851"/>
      <c r="C116" s="56"/>
      <c r="D116" s="758" t="s">
        <v>122</v>
      </c>
      <c r="E116" s="56"/>
      <c r="F116" s="56">
        <v>1</v>
      </c>
      <c r="G116" s="56"/>
      <c r="H116" s="56"/>
      <c r="I116" s="568"/>
    </row>
    <row r="117" spans="1:9" s="46" customFormat="1" ht="24.95" customHeight="1" x14ac:dyDescent="0.25">
      <c r="A117" s="560"/>
      <c r="B117" s="561" t="s">
        <v>89</v>
      </c>
      <c r="C117" s="55" t="s">
        <v>62</v>
      </c>
      <c r="D117" s="55" t="s">
        <v>63</v>
      </c>
      <c r="E117" s="562"/>
      <c r="F117" s="563"/>
      <c r="G117" s="563"/>
      <c r="H117" s="564">
        <f>SUM(H118:H130)</f>
        <v>0</v>
      </c>
      <c r="I117" s="565"/>
    </row>
    <row r="118" spans="1:9" s="46" customFormat="1" ht="24.95" customHeight="1" x14ac:dyDescent="0.25">
      <c r="A118" s="278">
        <v>20</v>
      </c>
      <c r="B118" s="278"/>
      <c r="C118" s="382" t="s">
        <v>184</v>
      </c>
      <c r="D118" s="280" t="s">
        <v>185</v>
      </c>
      <c r="E118" s="281" t="s">
        <v>92</v>
      </c>
      <c r="F118" s="282">
        <v>1</v>
      </c>
      <c r="G118" s="67"/>
      <c r="H118" s="254">
        <f>ROUND(F118*G118,2)</f>
        <v>0</v>
      </c>
      <c r="I118" s="280" t="s">
        <v>119</v>
      </c>
    </row>
    <row r="119" spans="1:9" ht="11.25" x14ac:dyDescent="0.2">
      <c r="A119" s="566"/>
      <c r="B119" s="851"/>
      <c r="C119" s="56"/>
      <c r="D119" s="758" t="s">
        <v>186</v>
      </c>
      <c r="E119" s="56"/>
      <c r="F119" s="56"/>
      <c r="G119" s="56"/>
      <c r="H119" s="56"/>
      <c r="I119" s="568"/>
    </row>
    <row r="120" spans="1:9" ht="11.25" x14ac:dyDescent="0.2">
      <c r="A120" s="566"/>
      <c r="B120" s="851"/>
      <c r="C120" s="56"/>
      <c r="D120" s="758" t="s">
        <v>187</v>
      </c>
      <c r="E120" s="56"/>
      <c r="F120" s="56"/>
      <c r="G120" s="56"/>
      <c r="H120" s="56"/>
      <c r="I120" s="568"/>
    </row>
    <row r="121" spans="1:9" ht="11.25" x14ac:dyDescent="0.2">
      <c r="A121" s="566"/>
      <c r="B121" s="851"/>
      <c r="C121" s="56"/>
      <c r="D121" s="758" t="s">
        <v>188</v>
      </c>
      <c r="E121" s="56"/>
      <c r="F121" s="56"/>
      <c r="G121" s="56"/>
      <c r="H121" s="56"/>
      <c r="I121" s="568"/>
    </row>
    <row r="122" spans="1:9" ht="11.25" x14ac:dyDescent="0.2">
      <c r="A122" s="566"/>
      <c r="B122" s="851"/>
      <c r="C122" s="56"/>
      <c r="D122" s="758" t="s">
        <v>189</v>
      </c>
      <c r="E122" s="56"/>
      <c r="F122" s="56"/>
      <c r="G122" s="56"/>
      <c r="H122" s="56"/>
      <c r="I122" s="568"/>
    </row>
    <row r="123" spans="1:9" ht="11.25" x14ac:dyDescent="0.2">
      <c r="A123" s="566"/>
      <c r="B123" s="851"/>
      <c r="C123" s="56"/>
      <c r="D123" s="758" t="s">
        <v>190</v>
      </c>
      <c r="E123" s="56"/>
      <c r="F123" s="56"/>
      <c r="G123" s="56"/>
      <c r="H123" s="56"/>
      <c r="I123" s="568"/>
    </row>
    <row r="124" spans="1:9" ht="11.25" x14ac:dyDescent="0.2">
      <c r="A124" s="566"/>
      <c r="B124" s="851"/>
      <c r="C124" s="56"/>
      <c r="D124" s="758" t="s">
        <v>191</v>
      </c>
      <c r="E124" s="56"/>
      <c r="F124" s="56"/>
      <c r="G124" s="56"/>
      <c r="H124" s="56"/>
      <c r="I124" s="568"/>
    </row>
    <row r="125" spans="1:9" ht="11.25" x14ac:dyDescent="0.2">
      <c r="A125" s="566"/>
      <c r="B125" s="851"/>
      <c r="C125" s="56"/>
      <c r="D125" s="758" t="s">
        <v>192</v>
      </c>
      <c r="E125" s="56"/>
      <c r="F125" s="56"/>
      <c r="G125" s="56"/>
      <c r="H125" s="56"/>
      <c r="I125" s="568"/>
    </row>
    <row r="126" spans="1:9" ht="11.25" x14ac:dyDescent="0.2">
      <c r="A126" s="566"/>
      <c r="B126" s="851"/>
      <c r="C126" s="56"/>
      <c r="D126" s="758" t="s">
        <v>193</v>
      </c>
      <c r="E126" s="56"/>
      <c r="F126" s="56"/>
      <c r="G126" s="56"/>
      <c r="H126" s="56"/>
      <c r="I126" s="568"/>
    </row>
    <row r="127" spans="1:9" ht="11.25" x14ac:dyDescent="0.2">
      <c r="A127" s="566"/>
      <c r="B127" s="851"/>
      <c r="C127" s="56"/>
      <c r="D127" s="758" t="s">
        <v>194</v>
      </c>
      <c r="E127" s="56"/>
      <c r="F127" s="56"/>
      <c r="G127" s="56"/>
      <c r="H127" s="56"/>
      <c r="I127" s="568"/>
    </row>
    <row r="128" spans="1:9" ht="11.25" x14ac:dyDescent="0.2">
      <c r="A128" s="566"/>
      <c r="B128" s="851"/>
      <c r="C128" s="56"/>
      <c r="D128" s="758" t="s">
        <v>195</v>
      </c>
      <c r="E128" s="56"/>
      <c r="F128" s="56"/>
      <c r="G128" s="56"/>
      <c r="H128" s="56"/>
      <c r="I128" s="568"/>
    </row>
    <row r="129" spans="1:9" ht="11.25" x14ac:dyDescent="0.2">
      <c r="A129" s="566"/>
      <c r="B129" s="851"/>
      <c r="C129" s="56"/>
      <c r="D129" s="758" t="s">
        <v>196</v>
      </c>
      <c r="E129" s="56"/>
      <c r="F129" s="56"/>
      <c r="G129" s="56"/>
      <c r="H129" s="56"/>
      <c r="I129" s="568"/>
    </row>
    <row r="130" spans="1:9" ht="11.25" x14ac:dyDescent="0.2">
      <c r="A130" s="566"/>
      <c r="B130" s="851"/>
      <c r="C130" s="56"/>
      <c r="D130" s="758" t="s">
        <v>122</v>
      </c>
      <c r="E130" s="56"/>
      <c r="F130" s="56">
        <v>1</v>
      </c>
      <c r="G130" s="56"/>
      <c r="H130" s="56"/>
      <c r="I130" s="568"/>
    </row>
    <row r="131" spans="1:9" s="46" customFormat="1" ht="24.95" customHeight="1" x14ac:dyDescent="0.25">
      <c r="A131" s="560"/>
      <c r="B131" s="561" t="s">
        <v>89</v>
      </c>
      <c r="C131" s="55" t="s">
        <v>64</v>
      </c>
      <c r="D131" s="55" t="s">
        <v>65</v>
      </c>
      <c r="E131" s="562"/>
      <c r="F131" s="563"/>
      <c r="G131" s="563"/>
      <c r="H131" s="564">
        <f>SUM(H132:H140)</f>
        <v>0</v>
      </c>
      <c r="I131" s="565"/>
    </row>
    <row r="132" spans="1:9" s="46" customFormat="1" ht="24.95" customHeight="1" x14ac:dyDescent="0.25">
      <c r="A132" s="278">
        <v>21</v>
      </c>
      <c r="B132" s="278"/>
      <c r="C132" s="382" t="s">
        <v>197</v>
      </c>
      <c r="D132" s="280" t="s">
        <v>198</v>
      </c>
      <c r="E132" s="281" t="s">
        <v>106</v>
      </c>
      <c r="F132" s="282">
        <v>3.9</v>
      </c>
      <c r="G132" s="67"/>
      <c r="H132" s="254">
        <f>ROUND(F132*G132,2)</f>
        <v>0</v>
      </c>
      <c r="I132" s="280" t="s">
        <v>93</v>
      </c>
    </row>
    <row r="133" spans="1:9" ht="11.25" x14ac:dyDescent="0.2">
      <c r="A133" s="566"/>
      <c r="B133" s="851"/>
      <c r="C133" s="56"/>
      <c r="D133" s="758" t="s">
        <v>169</v>
      </c>
      <c r="E133" s="56"/>
      <c r="F133" s="56"/>
      <c r="G133" s="56"/>
      <c r="H133" s="56"/>
      <c r="I133" s="568"/>
    </row>
    <row r="134" spans="1:9" ht="11.25" x14ac:dyDescent="0.2">
      <c r="A134" s="566"/>
      <c r="B134" s="851"/>
      <c r="C134" s="56"/>
      <c r="D134" s="758" t="s">
        <v>199</v>
      </c>
      <c r="E134" s="56"/>
      <c r="F134" s="56"/>
      <c r="G134" s="56"/>
      <c r="H134" s="56"/>
      <c r="I134" s="568"/>
    </row>
    <row r="135" spans="1:9" ht="11.25" x14ac:dyDescent="0.2">
      <c r="A135" s="566"/>
      <c r="B135" s="851"/>
      <c r="C135" s="56"/>
      <c r="D135" s="758" t="s">
        <v>149</v>
      </c>
      <c r="E135" s="56"/>
      <c r="F135" s="56">
        <v>3.9</v>
      </c>
      <c r="G135" s="56"/>
      <c r="H135" s="56"/>
      <c r="I135" s="568"/>
    </row>
    <row r="136" spans="1:9" s="46" customFormat="1" ht="24.95" customHeight="1" x14ac:dyDescent="0.25">
      <c r="A136" s="278">
        <v>22</v>
      </c>
      <c r="B136" s="278"/>
      <c r="C136" s="382" t="s">
        <v>200</v>
      </c>
      <c r="D136" s="280" t="s">
        <v>201</v>
      </c>
      <c r="E136" s="281" t="s">
        <v>106</v>
      </c>
      <c r="F136" s="282">
        <v>2.35</v>
      </c>
      <c r="G136" s="67"/>
      <c r="H136" s="254">
        <f>ROUND(F136*G136,2)</f>
        <v>0</v>
      </c>
      <c r="I136" s="280" t="s">
        <v>93</v>
      </c>
    </row>
    <row r="137" spans="1:9" ht="11.25" x14ac:dyDescent="0.2">
      <c r="A137" s="566"/>
      <c r="B137" s="851"/>
      <c r="C137" s="56"/>
      <c r="D137" s="758" t="s">
        <v>202</v>
      </c>
      <c r="E137" s="56"/>
      <c r="F137" s="56"/>
      <c r="G137" s="56"/>
      <c r="H137" s="56"/>
      <c r="I137" s="568"/>
    </row>
    <row r="138" spans="1:9" ht="11.25" x14ac:dyDescent="0.2">
      <c r="A138" s="566"/>
      <c r="B138" s="851"/>
      <c r="C138" s="56"/>
      <c r="D138" s="758" t="s">
        <v>120</v>
      </c>
      <c r="E138" s="56"/>
      <c r="F138" s="56"/>
      <c r="G138" s="56"/>
      <c r="H138" s="56"/>
      <c r="I138" s="568"/>
    </row>
    <row r="139" spans="1:9" ht="11.25" x14ac:dyDescent="0.2">
      <c r="A139" s="566"/>
      <c r="B139" s="851"/>
      <c r="C139" s="56"/>
      <c r="D139" s="758" t="s">
        <v>203</v>
      </c>
      <c r="E139" s="56"/>
      <c r="F139" s="56"/>
      <c r="G139" s="56"/>
      <c r="H139" s="56"/>
      <c r="I139" s="568"/>
    </row>
    <row r="140" spans="1:9" ht="11.25" x14ac:dyDescent="0.2">
      <c r="A140" s="566"/>
      <c r="B140" s="851"/>
      <c r="C140" s="56"/>
      <c r="D140" s="758" t="s">
        <v>204</v>
      </c>
      <c r="E140" s="56"/>
      <c r="F140" s="56">
        <v>2.35</v>
      </c>
      <c r="G140" s="56"/>
      <c r="H140" s="56"/>
      <c r="I140" s="568"/>
    </row>
    <row r="141" spans="1:9" s="46" customFormat="1" ht="24.95" customHeight="1" x14ac:dyDescent="0.25">
      <c r="A141" s="560"/>
      <c r="B141" s="561" t="s">
        <v>89</v>
      </c>
      <c r="C141" s="55" t="s">
        <v>66</v>
      </c>
      <c r="D141" s="55" t="s">
        <v>67</v>
      </c>
      <c r="E141" s="562"/>
      <c r="F141" s="563"/>
      <c r="G141" s="563"/>
      <c r="H141" s="564">
        <f>SUM(H142:H145)</f>
        <v>0</v>
      </c>
      <c r="I141" s="565"/>
    </row>
    <row r="142" spans="1:9" s="46" customFormat="1" ht="24.95" customHeight="1" x14ac:dyDescent="0.25">
      <c r="A142" s="278">
        <v>23</v>
      </c>
      <c r="B142" s="278"/>
      <c r="C142" s="382" t="s">
        <v>205</v>
      </c>
      <c r="D142" s="280" t="s">
        <v>206</v>
      </c>
      <c r="E142" s="281" t="s">
        <v>106</v>
      </c>
      <c r="F142" s="282">
        <v>1.86</v>
      </c>
      <c r="G142" s="67"/>
      <c r="H142" s="254">
        <f>ROUND(F142*G142,2)</f>
        <v>0</v>
      </c>
      <c r="I142" s="280" t="s">
        <v>93</v>
      </c>
    </row>
    <row r="143" spans="1:9" ht="18" x14ac:dyDescent="0.2">
      <c r="A143" s="566"/>
      <c r="B143" s="851"/>
      <c r="C143" s="56"/>
      <c r="D143" s="758" t="s">
        <v>207</v>
      </c>
      <c r="E143" s="56"/>
      <c r="F143" s="56"/>
      <c r="G143" s="56"/>
      <c r="H143" s="56"/>
      <c r="I143" s="568"/>
    </row>
    <row r="144" spans="1:9" ht="11.25" x14ac:dyDescent="0.2">
      <c r="A144" s="566"/>
      <c r="B144" s="851"/>
      <c r="C144" s="56"/>
      <c r="D144" s="758" t="s">
        <v>131</v>
      </c>
      <c r="E144" s="56"/>
      <c r="F144" s="56"/>
      <c r="G144" s="56"/>
      <c r="H144" s="56"/>
      <c r="I144" s="568"/>
    </row>
    <row r="145" spans="1:9" ht="11.25" x14ac:dyDescent="0.2">
      <c r="A145" s="566"/>
      <c r="B145" s="851"/>
      <c r="C145" s="56"/>
      <c r="D145" s="758" t="s">
        <v>208</v>
      </c>
      <c r="E145" s="56"/>
      <c r="F145" s="56">
        <v>1.86</v>
      </c>
      <c r="G145" s="56"/>
      <c r="H145" s="56"/>
      <c r="I145" s="568"/>
    </row>
    <row r="146" spans="1:9" s="46" customFormat="1" ht="24.95" customHeight="1" x14ac:dyDescent="0.25">
      <c r="A146" s="560"/>
      <c r="B146" s="561" t="s">
        <v>89</v>
      </c>
      <c r="C146" s="55" t="s">
        <v>68</v>
      </c>
      <c r="D146" s="55" t="s">
        <v>69</v>
      </c>
      <c r="E146" s="562"/>
      <c r="F146" s="563"/>
      <c r="G146" s="563"/>
      <c r="H146" s="564">
        <f>SUM(H147:H152)</f>
        <v>0</v>
      </c>
      <c r="I146" s="565"/>
    </row>
    <row r="147" spans="1:9" s="46" customFormat="1" ht="24.95" customHeight="1" x14ac:dyDescent="0.25">
      <c r="A147" s="278">
        <v>24</v>
      </c>
      <c r="B147" s="278"/>
      <c r="C147" s="382" t="s">
        <v>209</v>
      </c>
      <c r="D147" s="280" t="s">
        <v>210</v>
      </c>
      <c r="E147" s="281" t="s">
        <v>106</v>
      </c>
      <c r="F147" s="282">
        <v>11.4625</v>
      </c>
      <c r="G147" s="67"/>
      <c r="H147" s="254">
        <f>ROUND(F147*G147,2)</f>
        <v>0</v>
      </c>
      <c r="I147" s="280" t="s">
        <v>93</v>
      </c>
    </row>
    <row r="148" spans="1:9" ht="11.25" x14ac:dyDescent="0.2">
      <c r="A148" s="566"/>
      <c r="B148" s="851"/>
      <c r="C148" s="56"/>
      <c r="D148" s="758" t="s">
        <v>211</v>
      </c>
      <c r="E148" s="56"/>
      <c r="F148" s="56">
        <v>11.4625</v>
      </c>
      <c r="G148" s="56"/>
      <c r="H148" s="56"/>
      <c r="I148" s="568"/>
    </row>
    <row r="149" spans="1:9" s="46" customFormat="1" ht="24.95" customHeight="1" x14ac:dyDescent="0.25">
      <c r="A149" s="278">
        <v>25</v>
      </c>
      <c r="B149" s="278"/>
      <c r="C149" s="382" t="s">
        <v>212</v>
      </c>
      <c r="D149" s="280" t="s">
        <v>213</v>
      </c>
      <c r="E149" s="281" t="s">
        <v>106</v>
      </c>
      <c r="F149" s="282">
        <v>11.4625</v>
      </c>
      <c r="G149" s="67"/>
      <c r="H149" s="254">
        <f>ROUND(F149*G149,2)</f>
        <v>0</v>
      </c>
      <c r="I149" s="280" t="s">
        <v>93</v>
      </c>
    </row>
    <row r="150" spans="1:9" ht="11.25" x14ac:dyDescent="0.2">
      <c r="A150" s="566"/>
      <c r="B150" s="851"/>
      <c r="C150" s="56"/>
      <c r="D150" s="758" t="s">
        <v>214</v>
      </c>
      <c r="E150" s="56"/>
      <c r="F150" s="56">
        <v>6.4625000000000004</v>
      </c>
      <c r="G150" s="56"/>
      <c r="H150" s="56"/>
      <c r="I150" s="568"/>
    </row>
    <row r="151" spans="1:9" ht="11.25" x14ac:dyDescent="0.2">
      <c r="A151" s="566"/>
      <c r="B151" s="851"/>
      <c r="C151" s="56"/>
      <c r="D151" s="758" t="s">
        <v>131</v>
      </c>
      <c r="E151" s="56"/>
      <c r="F151" s="56"/>
      <c r="G151" s="56"/>
      <c r="H151" s="56"/>
      <c r="I151" s="568"/>
    </row>
    <row r="152" spans="1:9" ht="11.25" x14ac:dyDescent="0.2">
      <c r="A152" s="566"/>
      <c r="B152" s="851"/>
      <c r="C152" s="56"/>
      <c r="D152" s="758" t="s">
        <v>215</v>
      </c>
      <c r="E152" s="56"/>
      <c r="F152" s="56">
        <v>5</v>
      </c>
      <c r="G152" s="56"/>
      <c r="H152" s="56"/>
      <c r="I152" s="568"/>
    </row>
    <row r="153" spans="1:9" s="46" customFormat="1" ht="24.95" customHeight="1" x14ac:dyDescent="0.25">
      <c r="A153" s="560"/>
      <c r="B153" s="561" t="s">
        <v>89</v>
      </c>
      <c r="C153" s="55" t="s">
        <v>70</v>
      </c>
      <c r="D153" s="55" t="s">
        <v>71</v>
      </c>
      <c r="E153" s="562"/>
      <c r="F153" s="563"/>
      <c r="G153" s="563"/>
      <c r="H153" s="564">
        <f>SUM(H154:H183)</f>
        <v>0</v>
      </c>
      <c r="I153" s="565"/>
    </row>
    <row r="154" spans="1:9" s="46" customFormat="1" ht="24.95" customHeight="1" x14ac:dyDescent="0.25">
      <c r="A154" s="278">
        <v>26</v>
      </c>
      <c r="B154" s="278"/>
      <c r="C154" s="382" t="s">
        <v>216</v>
      </c>
      <c r="D154" s="280" t="s">
        <v>217</v>
      </c>
      <c r="E154" s="281" t="s">
        <v>100</v>
      </c>
      <c r="F154" s="282">
        <v>6.3074700000000004</v>
      </c>
      <c r="G154" s="67"/>
      <c r="H154" s="254">
        <f>ROUND(F154*G154,2)</f>
        <v>0</v>
      </c>
      <c r="I154" s="280" t="s">
        <v>93</v>
      </c>
    </row>
    <row r="155" spans="1:9" ht="11.25" x14ac:dyDescent="0.2">
      <c r="A155" s="566"/>
      <c r="B155" s="851"/>
      <c r="C155" s="56"/>
      <c r="D155" s="758" t="s">
        <v>218</v>
      </c>
      <c r="E155" s="56"/>
      <c r="F155" s="56">
        <v>5.6594699999999998</v>
      </c>
      <c r="G155" s="56"/>
      <c r="H155" s="56"/>
      <c r="I155" s="568"/>
    </row>
    <row r="156" spans="1:9" ht="11.25" x14ac:dyDescent="0.2">
      <c r="A156" s="566"/>
      <c r="B156" s="851"/>
      <c r="C156" s="56"/>
      <c r="D156" s="758" t="s">
        <v>219</v>
      </c>
      <c r="E156" s="56"/>
      <c r="F156" s="56">
        <v>0.64800000000000002</v>
      </c>
      <c r="G156" s="56"/>
      <c r="H156" s="56"/>
      <c r="I156" s="568"/>
    </row>
    <row r="157" spans="1:9" s="46" customFormat="1" ht="24.95" customHeight="1" x14ac:dyDescent="0.25">
      <c r="A157" s="278">
        <v>27</v>
      </c>
      <c r="B157" s="278"/>
      <c r="C157" s="382" t="s">
        <v>220</v>
      </c>
      <c r="D157" s="280" t="s">
        <v>221</v>
      </c>
      <c r="E157" s="281" t="s">
        <v>100</v>
      </c>
      <c r="F157" s="282">
        <v>7.8E-2</v>
      </c>
      <c r="G157" s="67"/>
      <c r="H157" s="254">
        <f>ROUND(F157*G157,2)</f>
        <v>0</v>
      </c>
      <c r="I157" s="280" t="s">
        <v>93</v>
      </c>
    </row>
    <row r="158" spans="1:9" ht="11.25" x14ac:dyDescent="0.2">
      <c r="A158" s="566"/>
      <c r="B158" s="851"/>
      <c r="C158" s="56"/>
      <c r="D158" s="758" t="s">
        <v>222</v>
      </c>
      <c r="E158" s="56"/>
      <c r="F158" s="56">
        <v>7.8E-2</v>
      </c>
      <c r="G158" s="56"/>
      <c r="H158" s="56"/>
      <c r="I158" s="568"/>
    </row>
    <row r="159" spans="1:9" s="46" customFormat="1" ht="24.95" customHeight="1" x14ac:dyDescent="0.25">
      <c r="A159" s="278">
        <v>28</v>
      </c>
      <c r="B159" s="278"/>
      <c r="C159" s="382" t="s">
        <v>223</v>
      </c>
      <c r="D159" s="280" t="s">
        <v>224</v>
      </c>
      <c r="E159" s="281" t="s">
        <v>100</v>
      </c>
      <c r="F159" s="282">
        <v>6.3854699999999998</v>
      </c>
      <c r="G159" s="67"/>
      <c r="H159" s="254">
        <f>ROUND(F159*G159,2)</f>
        <v>0</v>
      </c>
      <c r="I159" s="280" t="s">
        <v>93</v>
      </c>
    </row>
    <row r="160" spans="1:9" ht="11.25" x14ac:dyDescent="0.2">
      <c r="A160" s="566"/>
      <c r="B160" s="851"/>
      <c r="C160" s="56"/>
      <c r="D160" s="758" t="s">
        <v>225</v>
      </c>
      <c r="E160" s="56"/>
      <c r="F160" s="56"/>
      <c r="G160" s="56"/>
      <c r="H160" s="56"/>
      <c r="I160" s="568"/>
    </row>
    <row r="161" spans="1:9" ht="11.25" x14ac:dyDescent="0.2">
      <c r="A161" s="566"/>
      <c r="B161" s="851"/>
      <c r="C161" s="56"/>
      <c r="D161" s="758" t="s">
        <v>226</v>
      </c>
      <c r="E161" s="56"/>
      <c r="F161" s="56"/>
      <c r="G161" s="56"/>
      <c r="H161" s="56"/>
      <c r="I161" s="568"/>
    </row>
    <row r="162" spans="1:9" ht="11.25" x14ac:dyDescent="0.2">
      <c r="A162" s="566"/>
      <c r="B162" s="851"/>
      <c r="C162" s="56"/>
      <c r="D162" s="758" t="s">
        <v>227</v>
      </c>
      <c r="E162" s="56"/>
      <c r="F162" s="56">
        <v>6.3854699999999998</v>
      </c>
      <c r="G162" s="56"/>
      <c r="H162" s="56"/>
      <c r="I162" s="568"/>
    </row>
    <row r="163" spans="1:9" s="46" customFormat="1" ht="24.95" customHeight="1" x14ac:dyDescent="0.25">
      <c r="A163" s="278">
        <v>29</v>
      </c>
      <c r="B163" s="278"/>
      <c r="C163" s="382" t="s">
        <v>228</v>
      </c>
      <c r="D163" s="280" t="s">
        <v>229</v>
      </c>
      <c r="E163" s="281" t="s">
        <v>100</v>
      </c>
      <c r="F163" s="282">
        <v>19.156410000000001</v>
      </c>
      <c r="G163" s="67"/>
      <c r="H163" s="254">
        <f>ROUND(F163*G163,2)</f>
        <v>0</v>
      </c>
      <c r="I163" s="280" t="s">
        <v>93</v>
      </c>
    </row>
    <row r="164" spans="1:9" ht="11.25" x14ac:dyDescent="0.2">
      <c r="A164" s="566"/>
      <c r="B164" s="851"/>
      <c r="C164" s="56"/>
      <c r="D164" s="758" t="s">
        <v>225</v>
      </c>
      <c r="E164" s="56"/>
      <c r="F164" s="56"/>
      <c r="G164" s="56"/>
      <c r="H164" s="56"/>
      <c r="I164" s="568"/>
    </row>
    <row r="165" spans="1:9" ht="11.25" x14ac:dyDescent="0.2">
      <c r="A165" s="566"/>
      <c r="B165" s="851"/>
      <c r="C165" s="56"/>
      <c r="D165" s="758" t="s">
        <v>226</v>
      </c>
      <c r="E165" s="56"/>
      <c r="F165" s="56"/>
      <c r="G165" s="56"/>
      <c r="H165" s="56"/>
      <c r="I165" s="568"/>
    </row>
    <row r="166" spans="1:9" ht="11.25" x14ac:dyDescent="0.2">
      <c r="A166" s="566"/>
      <c r="B166" s="851"/>
      <c r="C166" s="56"/>
      <c r="D166" s="758" t="s">
        <v>230</v>
      </c>
      <c r="E166" s="56"/>
      <c r="F166" s="56">
        <v>19.156410000000001</v>
      </c>
      <c r="G166" s="56"/>
      <c r="H166" s="56"/>
      <c r="I166" s="568"/>
    </row>
    <row r="167" spans="1:9" s="46" customFormat="1" ht="24.95" customHeight="1" x14ac:dyDescent="0.25">
      <c r="A167" s="278">
        <v>30</v>
      </c>
      <c r="B167" s="278"/>
      <c r="C167" s="382" t="s">
        <v>231</v>
      </c>
      <c r="D167" s="280" t="s">
        <v>232</v>
      </c>
      <c r="E167" s="281" t="s">
        <v>100</v>
      </c>
      <c r="F167" s="282">
        <v>6.3854699999999998</v>
      </c>
      <c r="G167" s="67"/>
      <c r="H167" s="254">
        <f>ROUND(F167*G167,2)</f>
        <v>0</v>
      </c>
      <c r="I167" s="280" t="s">
        <v>93</v>
      </c>
    </row>
    <row r="168" spans="1:9" ht="11.25" x14ac:dyDescent="0.2">
      <c r="A168" s="566"/>
      <c r="B168" s="851"/>
      <c r="C168" s="56"/>
      <c r="D168" s="758" t="s">
        <v>233</v>
      </c>
      <c r="E168" s="56"/>
      <c r="F168" s="56"/>
      <c r="G168" s="56"/>
      <c r="H168" s="56"/>
      <c r="I168" s="568"/>
    </row>
    <row r="169" spans="1:9" ht="11.25" x14ac:dyDescent="0.2">
      <c r="A169" s="566"/>
      <c r="B169" s="851"/>
      <c r="C169" s="56"/>
      <c r="D169" s="758" t="s">
        <v>225</v>
      </c>
      <c r="E169" s="56"/>
      <c r="F169" s="56"/>
      <c r="G169" s="56"/>
      <c r="H169" s="56"/>
      <c r="I169" s="568"/>
    </row>
    <row r="170" spans="1:9" ht="11.25" x14ac:dyDescent="0.2">
      <c r="A170" s="566"/>
      <c r="B170" s="851"/>
      <c r="C170" s="56"/>
      <c r="D170" s="758" t="s">
        <v>226</v>
      </c>
      <c r="E170" s="56"/>
      <c r="F170" s="56"/>
      <c r="G170" s="56"/>
      <c r="H170" s="56"/>
      <c r="I170" s="568"/>
    </row>
    <row r="171" spans="1:9" ht="11.25" x14ac:dyDescent="0.2">
      <c r="A171" s="566"/>
      <c r="B171" s="851"/>
      <c r="C171" s="56"/>
      <c r="D171" s="758" t="s">
        <v>227</v>
      </c>
      <c r="E171" s="56"/>
      <c r="F171" s="56">
        <v>6.3854699999999998</v>
      </c>
      <c r="G171" s="56"/>
      <c r="H171" s="56"/>
      <c r="I171" s="568"/>
    </row>
    <row r="172" spans="1:9" s="46" customFormat="1" ht="24.95" customHeight="1" x14ac:dyDescent="0.25">
      <c r="A172" s="278">
        <v>31</v>
      </c>
      <c r="B172" s="278"/>
      <c r="C172" s="382" t="s">
        <v>234</v>
      </c>
      <c r="D172" s="280" t="s">
        <v>235</v>
      </c>
      <c r="E172" s="281" t="s">
        <v>100</v>
      </c>
      <c r="F172" s="282">
        <v>57.469230000000003</v>
      </c>
      <c r="G172" s="67"/>
      <c r="H172" s="254">
        <f>ROUND(F172*G172,2)</f>
        <v>0</v>
      </c>
      <c r="I172" s="280" t="s">
        <v>93</v>
      </c>
    </row>
    <row r="173" spans="1:9" ht="11.25" x14ac:dyDescent="0.2">
      <c r="A173" s="566"/>
      <c r="B173" s="851"/>
      <c r="C173" s="56"/>
      <c r="D173" s="758" t="s">
        <v>225</v>
      </c>
      <c r="E173" s="56"/>
      <c r="F173" s="56"/>
      <c r="G173" s="56"/>
      <c r="H173" s="56"/>
      <c r="I173" s="568"/>
    </row>
    <row r="174" spans="1:9" ht="11.25" x14ac:dyDescent="0.2">
      <c r="A174" s="566"/>
      <c r="B174" s="851"/>
      <c r="C174" s="56"/>
      <c r="D174" s="758" t="s">
        <v>226</v>
      </c>
      <c r="E174" s="56"/>
      <c r="F174" s="56"/>
      <c r="G174" s="56"/>
      <c r="H174" s="56"/>
      <c r="I174" s="568"/>
    </row>
    <row r="175" spans="1:9" ht="11.25" x14ac:dyDescent="0.2">
      <c r="A175" s="566"/>
      <c r="B175" s="851"/>
      <c r="C175" s="56"/>
      <c r="D175" s="758" t="s">
        <v>236</v>
      </c>
      <c r="E175" s="56"/>
      <c r="F175" s="56">
        <v>57.469230000000003</v>
      </c>
      <c r="G175" s="56"/>
      <c r="H175" s="56"/>
      <c r="I175" s="568"/>
    </row>
    <row r="176" spans="1:9" s="46" customFormat="1" ht="24.95" customHeight="1" x14ac:dyDescent="0.25">
      <c r="A176" s="278">
        <v>32</v>
      </c>
      <c r="B176" s="278"/>
      <c r="C176" s="382" t="s">
        <v>237</v>
      </c>
      <c r="D176" s="280" t="s">
        <v>238</v>
      </c>
      <c r="E176" s="281" t="s">
        <v>100</v>
      </c>
      <c r="F176" s="282">
        <v>6.3854699999999998</v>
      </c>
      <c r="G176" s="67"/>
      <c r="H176" s="254">
        <f>ROUND(F176*G176,2)</f>
        <v>0</v>
      </c>
      <c r="I176" s="280" t="s">
        <v>93</v>
      </c>
    </row>
    <row r="177" spans="1:9" ht="11.25" x14ac:dyDescent="0.2">
      <c r="A177" s="566"/>
      <c r="B177" s="851"/>
      <c r="C177" s="56"/>
      <c r="D177" s="758" t="s">
        <v>225</v>
      </c>
      <c r="E177" s="56"/>
      <c r="F177" s="56"/>
      <c r="G177" s="56"/>
      <c r="H177" s="56"/>
      <c r="I177" s="568"/>
    </row>
    <row r="178" spans="1:9" ht="11.25" x14ac:dyDescent="0.2">
      <c r="A178" s="566"/>
      <c r="B178" s="851"/>
      <c r="C178" s="56"/>
      <c r="D178" s="758" t="s">
        <v>226</v>
      </c>
      <c r="E178" s="56"/>
      <c r="F178" s="56"/>
      <c r="G178" s="56"/>
      <c r="H178" s="56"/>
      <c r="I178" s="568"/>
    </row>
    <row r="179" spans="1:9" ht="11.25" x14ac:dyDescent="0.2">
      <c r="A179" s="566"/>
      <c r="B179" s="851"/>
      <c r="C179" s="56"/>
      <c r="D179" s="758" t="s">
        <v>227</v>
      </c>
      <c r="E179" s="56"/>
      <c r="F179" s="56">
        <v>6.3854699999999998</v>
      </c>
      <c r="G179" s="56"/>
      <c r="H179" s="56"/>
      <c r="I179" s="568"/>
    </row>
    <row r="180" spans="1:9" s="46" customFormat="1" ht="24.95" customHeight="1" x14ac:dyDescent="0.25">
      <c r="A180" s="278">
        <v>33</v>
      </c>
      <c r="B180" s="278"/>
      <c r="C180" s="382" t="s">
        <v>239</v>
      </c>
      <c r="D180" s="280" t="s">
        <v>240</v>
      </c>
      <c r="E180" s="281" t="s">
        <v>100</v>
      </c>
      <c r="F180" s="282">
        <v>44.69829</v>
      </c>
      <c r="G180" s="67"/>
      <c r="H180" s="254">
        <f>ROUND(F180*G180,2)</f>
        <v>0</v>
      </c>
      <c r="I180" s="280" t="s">
        <v>93</v>
      </c>
    </row>
    <row r="181" spans="1:9" ht="11.25" x14ac:dyDescent="0.2">
      <c r="A181" s="566"/>
      <c r="B181" s="851"/>
      <c r="C181" s="56"/>
      <c r="D181" s="758" t="s">
        <v>225</v>
      </c>
      <c r="E181" s="56"/>
      <c r="F181" s="56"/>
      <c r="G181" s="56"/>
      <c r="H181" s="56"/>
      <c r="I181" s="568"/>
    </row>
    <row r="182" spans="1:9" ht="11.25" x14ac:dyDescent="0.2">
      <c r="A182" s="566"/>
      <c r="B182" s="851"/>
      <c r="C182" s="56"/>
      <c r="D182" s="758" t="s">
        <v>226</v>
      </c>
      <c r="E182" s="56"/>
      <c r="F182" s="56"/>
      <c r="G182" s="56"/>
      <c r="H182" s="56"/>
      <c r="I182" s="568"/>
    </row>
    <row r="183" spans="1:9" ht="11.25" x14ac:dyDescent="0.2">
      <c r="A183" s="787"/>
      <c r="B183" s="855"/>
      <c r="C183" s="789"/>
      <c r="D183" s="856" t="s">
        <v>241</v>
      </c>
      <c r="E183" s="789"/>
      <c r="F183" s="789">
        <v>44.69829</v>
      </c>
      <c r="G183" s="789"/>
      <c r="H183" s="789"/>
      <c r="I183" s="792"/>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23" customWidth="1"/>
    <col min="4" max="4" width="100.83203125" style="5" customWidth="1"/>
    <col min="5" max="5" width="5.83203125" style="48" customWidth="1"/>
    <col min="6" max="6" width="11.83203125" style="5" customWidth="1"/>
    <col min="7" max="7" width="15.83203125" style="404" customWidth="1"/>
    <col min="8" max="8" width="18.33203125" style="23" customWidth="1"/>
    <col min="9" max="9" width="18.33203125" style="5" customWidth="1"/>
    <col min="10" max="16384" width="8.83203125" style="5"/>
  </cols>
  <sheetData>
    <row r="1" spans="1:26" ht="14.45" customHeight="1" x14ac:dyDescent="0.2">
      <c r="A1" s="58" t="s">
        <v>80</v>
      </c>
      <c r="B1" s="59"/>
      <c r="C1" s="60"/>
      <c r="D1" s="59"/>
      <c r="E1" s="59"/>
      <c r="F1" s="59"/>
      <c r="G1" s="403"/>
      <c r="H1" s="60"/>
      <c r="I1" s="61"/>
      <c r="J1" s="44"/>
      <c r="K1" s="44"/>
      <c r="L1" s="44"/>
      <c r="M1" s="44"/>
      <c r="N1" s="44"/>
      <c r="O1" s="44"/>
      <c r="P1" s="44"/>
      <c r="Q1" s="44"/>
      <c r="R1" s="44"/>
      <c r="S1" s="44"/>
      <c r="T1" s="44"/>
      <c r="U1" s="44"/>
      <c r="V1" s="44"/>
      <c r="W1" s="44"/>
      <c r="X1" s="44"/>
      <c r="Y1" s="44"/>
      <c r="Z1" s="44"/>
    </row>
    <row r="2" spans="1:26" ht="15.75" x14ac:dyDescent="0.25">
      <c r="A2" s="545" t="s">
        <v>1</v>
      </c>
      <c r="B2" s="7"/>
      <c r="C2" s="7"/>
      <c r="D2" s="7" t="s">
        <v>2</v>
      </c>
      <c r="E2" s="9"/>
      <c r="F2" s="8"/>
      <c r="G2" s="7"/>
      <c r="H2" s="546"/>
      <c r="I2" s="547"/>
      <c r="J2" s="46"/>
      <c r="K2" s="46"/>
      <c r="L2" s="46"/>
      <c r="M2" s="46"/>
      <c r="N2" s="46"/>
      <c r="O2" s="46"/>
      <c r="P2" s="46"/>
      <c r="Q2" s="46"/>
      <c r="R2" s="46"/>
      <c r="S2" s="46"/>
      <c r="T2" s="46"/>
      <c r="U2" s="46"/>
      <c r="V2" s="46"/>
      <c r="W2" s="46"/>
      <c r="X2" s="46"/>
      <c r="Y2" s="46"/>
      <c r="Z2" s="46"/>
    </row>
    <row r="3" spans="1:26" ht="15.75" x14ac:dyDescent="0.25">
      <c r="A3" s="11" t="s">
        <v>3</v>
      </c>
      <c r="B3" s="12"/>
      <c r="C3" s="12"/>
      <c r="D3" s="12" t="s">
        <v>4</v>
      </c>
      <c r="E3" s="14"/>
      <c r="F3" s="13"/>
      <c r="G3" s="12"/>
      <c r="H3" s="548"/>
      <c r="I3" s="549"/>
      <c r="J3" s="46"/>
      <c r="K3" s="46"/>
      <c r="L3" s="46"/>
      <c r="M3" s="46"/>
      <c r="N3" s="46"/>
      <c r="O3" s="46"/>
      <c r="P3" s="46"/>
      <c r="Q3" s="46"/>
      <c r="R3" s="46"/>
      <c r="S3" s="46"/>
      <c r="T3" s="46"/>
      <c r="U3" s="46"/>
      <c r="V3" s="46"/>
      <c r="W3" s="46"/>
      <c r="X3" s="46"/>
      <c r="Y3" s="46"/>
      <c r="Z3" s="46"/>
    </row>
    <row r="4" spans="1:26" ht="15.75" x14ac:dyDescent="0.25">
      <c r="A4" s="49" t="s">
        <v>38</v>
      </c>
      <c r="B4" s="50"/>
      <c r="C4" s="50"/>
      <c r="D4" s="50" t="s">
        <v>242</v>
      </c>
      <c r="E4" s="52"/>
      <c r="F4" s="13"/>
      <c r="G4" s="50"/>
      <c r="H4" s="550"/>
      <c r="I4" s="551"/>
    </row>
    <row r="5" spans="1:26" x14ac:dyDescent="0.2">
      <c r="A5" s="16" t="s">
        <v>7</v>
      </c>
      <c r="B5" s="17"/>
      <c r="C5" s="17"/>
      <c r="D5" s="17" t="s">
        <v>8</v>
      </c>
      <c r="E5" s="21"/>
      <c r="F5" s="18"/>
      <c r="G5" s="17"/>
      <c r="H5" s="17"/>
      <c r="I5" s="552"/>
    </row>
    <row r="6" spans="1:26" x14ac:dyDescent="0.2">
      <c r="A6" s="62" t="s">
        <v>9</v>
      </c>
      <c r="B6" s="63"/>
      <c r="C6" s="63"/>
      <c r="D6" s="63" t="s">
        <v>10</v>
      </c>
      <c r="E6" s="64"/>
      <c r="F6" s="65"/>
      <c r="G6" s="63"/>
      <c r="H6" s="63"/>
      <c r="I6" s="553"/>
    </row>
    <row r="7" spans="1:26" s="46" customFormat="1" ht="30" x14ac:dyDescent="0.25">
      <c r="A7" s="379" t="s">
        <v>82</v>
      </c>
      <c r="B7" s="379" t="s">
        <v>83</v>
      </c>
      <c r="C7" s="379" t="s">
        <v>32</v>
      </c>
      <c r="D7" s="66" t="s">
        <v>33</v>
      </c>
      <c r="E7" s="379" t="s">
        <v>84</v>
      </c>
      <c r="F7" s="379" t="s">
        <v>85</v>
      </c>
      <c r="G7" s="379" t="s">
        <v>86</v>
      </c>
      <c r="H7" s="379" t="s">
        <v>87</v>
      </c>
      <c r="I7" s="379" t="s">
        <v>88</v>
      </c>
    </row>
    <row r="8" spans="1:26" s="46" customFormat="1" ht="24.95" customHeight="1" x14ac:dyDescent="0.25">
      <c r="A8" s="560"/>
      <c r="B8" s="561" t="s">
        <v>89</v>
      </c>
      <c r="C8" s="55" t="s">
        <v>73</v>
      </c>
      <c r="D8" s="55" t="s">
        <v>74</v>
      </c>
      <c r="E8" s="562"/>
      <c r="F8" s="563"/>
      <c r="G8" s="563"/>
      <c r="H8" s="564">
        <f>SUM(H9:H45)</f>
        <v>0</v>
      </c>
      <c r="I8" s="565"/>
    </row>
    <row r="9" spans="1:26" s="46" customFormat="1" ht="24.95" customHeight="1" x14ac:dyDescent="0.25">
      <c r="A9" s="278">
        <v>1</v>
      </c>
      <c r="B9" s="278"/>
      <c r="C9" s="382" t="s">
        <v>243</v>
      </c>
      <c r="D9" s="280" t="s">
        <v>244</v>
      </c>
      <c r="E9" s="281" t="s">
        <v>106</v>
      </c>
      <c r="F9" s="282">
        <v>1.75</v>
      </c>
      <c r="G9" s="67"/>
      <c r="H9" s="254">
        <f>ROUND(F9*G9,2)</f>
        <v>0</v>
      </c>
      <c r="I9" s="280" t="s">
        <v>93</v>
      </c>
    </row>
    <row r="10" spans="1:26" ht="11.25" x14ac:dyDescent="0.2">
      <c r="A10" s="566"/>
      <c r="B10" s="851"/>
      <c r="C10" s="56"/>
      <c r="D10" s="758" t="s">
        <v>245</v>
      </c>
      <c r="E10" s="56"/>
      <c r="F10" s="56"/>
      <c r="G10" s="56"/>
      <c r="H10" s="56"/>
      <c r="I10" s="68"/>
    </row>
    <row r="11" spans="1:26" ht="11.25" x14ac:dyDescent="0.2">
      <c r="A11" s="566"/>
      <c r="B11" s="851"/>
      <c r="C11" s="56"/>
      <c r="D11" s="758" t="s">
        <v>95</v>
      </c>
      <c r="E11" s="56"/>
      <c r="F11" s="56"/>
      <c r="G11" s="56"/>
      <c r="H11" s="56"/>
      <c r="I11" s="68"/>
    </row>
    <row r="12" spans="1:26" ht="11.25" x14ac:dyDescent="0.2">
      <c r="A12" s="566"/>
      <c r="B12" s="851"/>
      <c r="C12" s="56"/>
      <c r="D12" s="758" t="s">
        <v>246</v>
      </c>
      <c r="E12" s="56"/>
      <c r="F12" s="56"/>
      <c r="G12" s="56"/>
      <c r="H12" s="56"/>
      <c r="I12" s="68"/>
    </row>
    <row r="13" spans="1:26" ht="11.25" x14ac:dyDescent="0.2">
      <c r="A13" s="566"/>
      <c r="B13" s="851"/>
      <c r="C13" s="56"/>
      <c r="D13" s="758" t="s">
        <v>247</v>
      </c>
      <c r="E13" s="56"/>
      <c r="F13" s="56">
        <v>1.75</v>
      </c>
      <c r="G13" s="56"/>
      <c r="H13" s="56"/>
      <c r="I13" s="68"/>
    </row>
    <row r="14" spans="1:26" s="46" customFormat="1" ht="24.95" customHeight="1" x14ac:dyDescent="0.25">
      <c r="A14" s="278">
        <v>2</v>
      </c>
      <c r="B14" s="278"/>
      <c r="C14" s="382" t="s">
        <v>248</v>
      </c>
      <c r="D14" s="280" t="s">
        <v>249</v>
      </c>
      <c r="E14" s="281" t="s">
        <v>125</v>
      </c>
      <c r="F14" s="282">
        <v>4.59</v>
      </c>
      <c r="G14" s="67"/>
      <c r="H14" s="254">
        <f>ROUND(F14*G14,2)</f>
        <v>0</v>
      </c>
      <c r="I14" s="280" t="s">
        <v>93</v>
      </c>
    </row>
    <row r="15" spans="1:26" ht="11.25" x14ac:dyDescent="0.2">
      <c r="A15" s="566"/>
      <c r="B15" s="851"/>
      <c r="C15" s="56"/>
      <c r="D15" s="758" t="s">
        <v>250</v>
      </c>
      <c r="E15" s="56"/>
      <c r="F15" s="56"/>
      <c r="G15" s="56"/>
      <c r="H15" s="56"/>
      <c r="I15" s="68"/>
    </row>
    <row r="16" spans="1:26" ht="11.25" x14ac:dyDescent="0.2">
      <c r="A16" s="566"/>
      <c r="B16" s="851"/>
      <c r="C16" s="56"/>
      <c r="D16" s="758" t="s">
        <v>95</v>
      </c>
      <c r="E16" s="56"/>
      <c r="F16" s="56"/>
      <c r="G16" s="56"/>
      <c r="H16" s="56"/>
      <c r="I16" s="68"/>
    </row>
    <row r="17" spans="1:9" ht="11.25" x14ac:dyDescent="0.2">
      <c r="A17" s="566"/>
      <c r="B17" s="851"/>
      <c r="C17" s="56"/>
      <c r="D17" s="758" t="s">
        <v>251</v>
      </c>
      <c r="E17" s="56"/>
      <c r="F17" s="56">
        <v>4.59</v>
      </c>
      <c r="G17" s="56"/>
      <c r="H17" s="56"/>
      <c r="I17" s="68"/>
    </row>
    <row r="18" spans="1:9" s="46" customFormat="1" ht="24.95" customHeight="1" x14ac:dyDescent="0.25">
      <c r="A18" s="278">
        <v>3</v>
      </c>
      <c r="B18" s="278"/>
      <c r="C18" s="382" t="s">
        <v>252</v>
      </c>
      <c r="D18" s="280" t="s">
        <v>253</v>
      </c>
      <c r="E18" s="281" t="s">
        <v>142</v>
      </c>
      <c r="F18" s="282">
        <v>5</v>
      </c>
      <c r="G18" s="67"/>
      <c r="H18" s="254">
        <f>ROUND(F18*G18,2)</f>
        <v>0</v>
      </c>
      <c r="I18" s="280" t="s">
        <v>93</v>
      </c>
    </row>
    <row r="19" spans="1:9" ht="18" x14ac:dyDescent="0.2">
      <c r="A19" s="566"/>
      <c r="B19" s="851"/>
      <c r="C19" s="56"/>
      <c r="D19" s="758" t="s">
        <v>254</v>
      </c>
      <c r="E19" s="56"/>
      <c r="F19" s="56"/>
      <c r="G19" s="56"/>
      <c r="H19" s="56"/>
      <c r="I19" s="68"/>
    </row>
    <row r="20" spans="1:9" ht="11.25" x14ac:dyDescent="0.2">
      <c r="A20" s="566"/>
      <c r="B20" s="851"/>
      <c r="C20" s="56"/>
      <c r="D20" s="758" t="s">
        <v>255</v>
      </c>
      <c r="E20" s="56"/>
      <c r="F20" s="56"/>
      <c r="G20" s="56"/>
      <c r="H20" s="56"/>
      <c r="I20" s="68"/>
    </row>
    <row r="21" spans="1:9" ht="11.25" x14ac:dyDescent="0.2">
      <c r="A21" s="566"/>
      <c r="B21" s="851"/>
      <c r="C21" s="56"/>
      <c r="D21" s="758" t="s">
        <v>120</v>
      </c>
      <c r="E21" s="56"/>
      <c r="F21" s="56"/>
      <c r="G21" s="56"/>
      <c r="H21" s="56"/>
      <c r="I21" s="68"/>
    </row>
    <row r="22" spans="1:9" ht="11.25" x14ac:dyDescent="0.2">
      <c r="A22" s="566"/>
      <c r="B22" s="851"/>
      <c r="C22" s="56"/>
      <c r="D22" s="758" t="s">
        <v>256</v>
      </c>
      <c r="E22" s="56"/>
      <c r="F22" s="56">
        <v>3.87</v>
      </c>
      <c r="G22" s="56"/>
      <c r="H22" s="56"/>
      <c r="I22" s="68"/>
    </row>
    <row r="23" spans="1:9" ht="11.25" x14ac:dyDescent="0.2">
      <c r="A23" s="566"/>
      <c r="B23" s="851"/>
      <c r="C23" s="56"/>
      <c r="D23" s="758" t="s">
        <v>257</v>
      </c>
      <c r="E23" s="56"/>
      <c r="F23" s="56"/>
      <c r="G23" s="56"/>
      <c r="H23" s="56"/>
      <c r="I23" s="68"/>
    </row>
    <row r="24" spans="1:9" ht="11.25" x14ac:dyDescent="0.2">
      <c r="A24" s="566"/>
      <c r="B24" s="851"/>
      <c r="C24" s="56"/>
      <c r="D24" s="758" t="s">
        <v>120</v>
      </c>
      <c r="E24" s="56"/>
      <c r="F24" s="56"/>
      <c r="G24" s="56"/>
      <c r="H24" s="56"/>
      <c r="I24" s="68"/>
    </row>
    <row r="25" spans="1:9" ht="11.25" x14ac:dyDescent="0.2">
      <c r="A25" s="566"/>
      <c r="B25" s="851"/>
      <c r="C25" s="56"/>
      <c r="D25" s="758" t="s">
        <v>258</v>
      </c>
      <c r="E25" s="56"/>
      <c r="F25" s="56">
        <v>1.1299999999999999</v>
      </c>
      <c r="G25" s="56"/>
      <c r="H25" s="56"/>
      <c r="I25" s="68"/>
    </row>
    <row r="26" spans="1:9" s="46" customFormat="1" ht="24.95" customHeight="1" x14ac:dyDescent="0.25">
      <c r="A26" s="278">
        <v>4</v>
      </c>
      <c r="B26" s="278"/>
      <c r="C26" s="382" t="s">
        <v>259</v>
      </c>
      <c r="D26" s="280" t="s">
        <v>260</v>
      </c>
      <c r="E26" s="281" t="s">
        <v>142</v>
      </c>
      <c r="F26" s="282">
        <v>1.5</v>
      </c>
      <c r="G26" s="67"/>
      <c r="H26" s="254">
        <f>ROUND(F26*G26,2)</f>
        <v>0</v>
      </c>
      <c r="I26" s="280" t="s">
        <v>93</v>
      </c>
    </row>
    <row r="27" spans="1:9" ht="18" x14ac:dyDescent="0.2">
      <c r="A27" s="566"/>
      <c r="B27" s="851"/>
      <c r="C27" s="56"/>
      <c r="D27" s="758" t="s">
        <v>254</v>
      </c>
      <c r="E27" s="56"/>
      <c r="F27" s="56"/>
      <c r="G27" s="56"/>
      <c r="H27" s="56"/>
      <c r="I27" s="68"/>
    </row>
    <row r="28" spans="1:9" ht="11.25" x14ac:dyDescent="0.2">
      <c r="A28" s="566"/>
      <c r="B28" s="851"/>
      <c r="C28" s="56"/>
      <c r="D28" s="758" t="s">
        <v>261</v>
      </c>
      <c r="E28" s="56"/>
      <c r="F28" s="56">
        <v>1.5</v>
      </c>
      <c r="G28" s="56"/>
      <c r="H28" s="56"/>
      <c r="I28" s="68"/>
    </row>
    <row r="29" spans="1:9" s="46" customFormat="1" ht="24.95" customHeight="1" x14ac:dyDescent="0.25">
      <c r="A29" s="278">
        <v>5</v>
      </c>
      <c r="B29" s="278"/>
      <c r="C29" s="382" t="s">
        <v>262</v>
      </c>
      <c r="D29" s="280" t="s">
        <v>263</v>
      </c>
      <c r="E29" s="281" t="s">
        <v>142</v>
      </c>
      <c r="F29" s="282">
        <v>5</v>
      </c>
      <c r="G29" s="67"/>
      <c r="H29" s="254">
        <f>ROUND(F29*G29,2)</f>
        <v>0</v>
      </c>
      <c r="I29" s="280" t="s">
        <v>93</v>
      </c>
    </row>
    <row r="30" spans="1:9" ht="11.25" x14ac:dyDescent="0.2">
      <c r="A30" s="566"/>
      <c r="B30" s="851"/>
      <c r="C30" s="56"/>
      <c r="D30" s="758" t="s">
        <v>264</v>
      </c>
      <c r="E30" s="56"/>
      <c r="F30" s="56"/>
      <c r="G30" s="56"/>
      <c r="H30" s="56"/>
      <c r="I30" s="68"/>
    </row>
    <row r="31" spans="1:9" ht="11.25" x14ac:dyDescent="0.2">
      <c r="A31" s="566"/>
      <c r="B31" s="851"/>
      <c r="C31" s="56"/>
      <c r="D31" s="758" t="s">
        <v>265</v>
      </c>
      <c r="E31" s="56"/>
      <c r="F31" s="56">
        <v>5</v>
      </c>
      <c r="G31" s="56"/>
      <c r="H31" s="56"/>
      <c r="I31" s="68"/>
    </row>
    <row r="32" spans="1:9" s="46" customFormat="1" ht="24.95" customHeight="1" x14ac:dyDescent="0.25">
      <c r="A32" s="278">
        <v>6</v>
      </c>
      <c r="B32" s="278"/>
      <c r="C32" s="382" t="s">
        <v>266</v>
      </c>
      <c r="D32" s="280" t="s">
        <v>267</v>
      </c>
      <c r="E32" s="281" t="s">
        <v>142</v>
      </c>
      <c r="F32" s="282">
        <v>50</v>
      </c>
      <c r="G32" s="67"/>
      <c r="H32" s="254">
        <f>ROUND(F32*G32,2)</f>
        <v>0</v>
      </c>
      <c r="I32" s="280" t="s">
        <v>93</v>
      </c>
    </row>
    <row r="33" spans="1:9" ht="11.25" x14ac:dyDescent="0.2">
      <c r="A33" s="566"/>
      <c r="B33" s="851"/>
      <c r="C33" s="56"/>
      <c r="D33" s="758" t="s">
        <v>264</v>
      </c>
      <c r="E33" s="56"/>
      <c r="F33" s="56"/>
      <c r="G33" s="56"/>
      <c r="H33" s="56"/>
      <c r="I33" s="68"/>
    </row>
    <row r="34" spans="1:9" ht="11.25" x14ac:dyDescent="0.2">
      <c r="A34" s="566"/>
      <c r="B34" s="851"/>
      <c r="C34" s="56"/>
      <c r="D34" s="758" t="s">
        <v>268</v>
      </c>
      <c r="E34" s="56"/>
      <c r="F34" s="56"/>
      <c r="G34" s="56"/>
      <c r="H34" s="56"/>
      <c r="I34" s="68"/>
    </row>
    <row r="35" spans="1:9" ht="11.25" x14ac:dyDescent="0.2">
      <c r="A35" s="566"/>
      <c r="B35" s="851"/>
      <c r="C35" s="56"/>
      <c r="D35" s="758" t="s">
        <v>269</v>
      </c>
      <c r="E35" s="56"/>
      <c r="F35" s="56">
        <v>50</v>
      </c>
      <c r="G35" s="56"/>
      <c r="H35" s="56"/>
      <c r="I35" s="68"/>
    </row>
    <row r="36" spans="1:9" s="46" customFormat="1" ht="24.95" customHeight="1" x14ac:dyDescent="0.25">
      <c r="A36" s="278">
        <v>7</v>
      </c>
      <c r="B36" s="278"/>
      <c r="C36" s="382" t="s">
        <v>270</v>
      </c>
      <c r="D36" s="280" t="s">
        <v>271</v>
      </c>
      <c r="E36" s="281" t="s">
        <v>106</v>
      </c>
      <c r="F36" s="282">
        <v>24.2</v>
      </c>
      <c r="G36" s="67"/>
      <c r="H36" s="254">
        <f>ROUND(F36*G36,2)</f>
        <v>0</v>
      </c>
      <c r="I36" s="280" t="s">
        <v>93</v>
      </c>
    </row>
    <row r="37" spans="1:9" ht="11.25" x14ac:dyDescent="0.2">
      <c r="A37" s="566"/>
      <c r="B37" s="851"/>
      <c r="C37" s="56"/>
      <c r="D37" s="758" t="s">
        <v>272</v>
      </c>
      <c r="E37" s="56"/>
      <c r="F37" s="56"/>
      <c r="G37" s="56"/>
      <c r="H37" s="56"/>
      <c r="I37" s="68"/>
    </row>
    <row r="38" spans="1:9" ht="11.25" x14ac:dyDescent="0.2">
      <c r="A38" s="566"/>
      <c r="B38" s="851"/>
      <c r="C38" s="56"/>
      <c r="D38" s="758" t="s">
        <v>255</v>
      </c>
      <c r="E38" s="56"/>
      <c r="F38" s="56"/>
      <c r="G38" s="56"/>
      <c r="H38" s="56"/>
      <c r="I38" s="68"/>
    </row>
    <row r="39" spans="1:9" ht="11.25" x14ac:dyDescent="0.2">
      <c r="A39" s="566"/>
      <c r="B39" s="851"/>
      <c r="C39" s="56"/>
      <c r="D39" s="758" t="s">
        <v>120</v>
      </c>
      <c r="E39" s="56"/>
      <c r="F39" s="56"/>
      <c r="G39" s="56"/>
      <c r="H39" s="56"/>
      <c r="I39" s="68"/>
    </row>
    <row r="40" spans="1:9" ht="11.25" x14ac:dyDescent="0.2">
      <c r="A40" s="566"/>
      <c r="B40" s="851"/>
      <c r="C40" s="56"/>
      <c r="D40" s="758" t="s">
        <v>273</v>
      </c>
      <c r="E40" s="56"/>
      <c r="F40" s="56">
        <v>12.9</v>
      </c>
      <c r="G40" s="56"/>
      <c r="H40" s="56"/>
      <c r="I40" s="68"/>
    </row>
    <row r="41" spans="1:9" ht="11.25" x14ac:dyDescent="0.2">
      <c r="A41" s="566"/>
      <c r="B41" s="851"/>
      <c r="C41" s="56"/>
      <c r="D41" s="758" t="s">
        <v>257</v>
      </c>
      <c r="E41" s="56"/>
      <c r="F41" s="56"/>
      <c r="G41" s="56"/>
      <c r="H41" s="56"/>
      <c r="I41" s="68"/>
    </row>
    <row r="42" spans="1:9" ht="11.25" x14ac:dyDescent="0.2">
      <c r="A42" s="566"/>
      <c r="B42" s="851"/>
      <c r="C42" s="56"/>
      <c r="D42" s="758" t="s">
        <v>120</v>
      </c>
      <c r="E42" s="56"/>
      <c r="F42" s="56"/>
      <c r="G42" s="56"/>
      <c r="H42" s="56"/>
      <c r="I42" s="68"/>
    </row>
    <row r="43" spans="1:9" ht="11.25" x14ac:dyDescent="0.2">
      <c r="A43" s="566"/>
      <c r="B43" s="851"/>
      <c r="C43" s="56"/>
      <c r="D43" s="758" t="s">
        <v>274</v>
      </c>
      <c r="E43" s="56"/>
      <c r="F43" s="56">
        <v>11.3</v>
      </c>
      <c r="G43" s="56"/>
      <c r="H43" s="56"/>
      <c r="I43" s="68"/>
    </row>
    <row r="44" spans="1:9" s="46" customFormat="1" ht="24.95" customHeight="1" x14ac:dyDescent="0.25">
      <c r="A44" s="278">
        <v>8</v>
      </c>
      <c r="B44" s="278"/>
      <c r="C44" s="382" t="s">
        <v>275</v>
      </c>
      <c r="D44" s="280" t="s">
        <v>276</v>
      </c>
      <c r="E44" s="281" t="s">
        <v>142</v>
      </c>
      <c r="F44" s="282">
        <v>5</v>
      </c>
      <c r="G44" s="67"/>
      <c r="H44" s="254">
        <f>ROUND(F44*G44,2)</f>
        <v>0</v>
      </c>
      <c r="I44" s="280" t="s">
        <v>93</v>
      </c>
    </row>
    <row r="45" spans="1:9" ht="11.25" x14ac:dyDescent="0.2">
      <c r="A45" s="566"/>
      <c r="B45" s="851"/>
      <c r="C45" s="56"/>
      <c r="D45" s="758" t="s">
        <v>277</v>
      </c>
      <c r="E45" s="56"/>
      <c r="F45" s="56">
        <v>5</v>
      </c>
      <c r="G45" s="56"/>
      <c r="H45" s="56"/>
      <c r="I45" s="68"/>
    </row>
    <row r="46" spans="1:9" s="46" customFormat="1" ht="24.95" customHeight="1" x14ac:dyDescent="0.25">
      <c r="A46" s="560"/>
      <c r="B46" s="561" t="s">
        <v>89</v>
      </c>
      <c r="C46" s="55" t="s">
        <v>75</v>
      </c>
      <c r="D46" s="55" t="s">
        <v>76</v>
      </c>
      <c r="E46" s="562"/>
      <c r="F46" s="563"/>
      <c r="G46" s="563"/>
      <c r="H46" s="564">
        <f>SUM(H47:H59)</f>
        <v>0</v>
      </c>
      <c r="I46" s="565"/>
    </row>
    <row r="47" spans="1:9" s="46" customFormat="1" ht="24.95" customHeight="1" x14ac:dyDescent="0.25">
      <c r="A47" s="278">
        <v>9</v>
      </c>
      <c r="B47" s="278"/>
      <c r="C47" s="382" t="s">
        <v>278</v>
      </c>
      <c r="D47" s="280" t="s">
        <v>279</v>
      </c>
      <c r="E47" s="281" t="s">
        <v>142</v>
      </c>
      <c r="F47" s="282">
        <v>2.58</v>
      </c>
      <c r="G47" s="67"/>
      <c r="H47" s="254">
        <f>ROUND(F47*G47,2)</f>
        <v>0</v>
      </c>
      <c r="I47" s="280" t="s">
        <v>93</v>
      </c>
    </row>
    <row r="48" spans="1:9" ht="11.25" x14ac:dyDescent="0.2">
      <c r="A48" s="566"/>
      <c r="B48" s="851"/>
      <c r="C48" s="56"/>
      <c r="D48" s="758" t="s">
        <v>255</v>
      </c>
      <c r="E48" s="56"/>
      <c r="F48" s="56"/>
      <c r="G48" s="56"/>
      <c r="H48" s="56"/>
      <c r="I48" s="68"/>
    </row>
    <row r="49" spans="1:9" ht="11.25" x14ac:dyDescent="0.2">
      <c r="A49" s="566"/>
      <c r="B49" s="851"/>
      <c r="C49" s="56"/>
      <c r="D49" s="758" t="s">
        <v>120</v>
      </c>
      <c r="E49" s="56"/>
      <c r="F49" s="56"/>
      <c r="G49" s="56"/>
      <c r="H49" s="56"/>
      <c r="I49" s="68"/>
    </row>
    <row r="50" spans="1:9" ht="11.25" x14ac:dyDescent="0.2">
      <c r="A50" s="566"/>
      <c r="B50" s="851"/>
      <c r="C50" s="56"/>
      <c r="D50" s="758" t="s">
        <v>280</v>
      </c>
      <c r="E50" s="56"/>
      <c r="F50" s="56">
        <v>2.58</v>
      </c>
      <c r="G50" s="56"/>
      <c r="H50" s="56"/>
      <c r="I50" s="68"/>
    </row>
    <row r="51" spans="1:9" s="46" customFormat="1" ht="24.95" customHeight="1" x14ac:dyDescent="0.25">
      <c r="A51" s="278">
        <v>10</v>
      </c>
      <c r="B51" s="278"/>
      <c r="C51" s="382" t="s">
        <v>281</v>
      </c>
      <c r="D51" s="280" t="s">
        <v>282</v>
      </c>
      <c r="E51" s="281" t="s">
        <v>106</v>
      </c>
      <c r="F51" s="282">
        <v>1.7370000000000001</v>
      </c>
      <c r="G51" s="67"/>
      <c r="H51" s="254">
        <f>ROUND(F51*G51,2)</f>
        <v>0</v>
      </c>
      <c r="I51" s="280" t="s">
        <v>93</v>
      </c>
    </row>
    <row r="52" spans="1:9" ht="18" x14ac:dyDescent="0.2">
      <c r="A52" s="566"/>
      <c r="B52" s="851"/>
      <c r="C52" s="56"/>
      <c r="D52" s="758" t="s">
        <v>283</v>
      </c>
      <c r="E52" s="56"/>
      <c r="F52" s="56"/>
      <c r="G52" s="56"/>
      <c r="H52" s="56"/>
      <c r="I52" s="68"/>
    </row>
    <row r="53" spans="1:9" ht="11.25" x14ac:dyDescent="0.2">
      <c r="A53" s="566"/>
      <c r="B53" s="851"/>
      <c r="C53" s="56"/>
      <c r="D53" s="758" t="s">
        <v>255</v>
      </c>
      <c r="E53" s="56"/>
      <c r="F53" s="56"/>
      <c r="G53" s="56"/>
      <c r="H53" s="56"/>
      <c r="I53" s="68"/>
    </row>
    <row r="54" spans="1:9" ht="11.25" x14ac:dyDescent="0.2">
      <c r="A54" s="566"/>
      <c r="B54" s="851"/>
      <c r="C54" s="56"/>
      <c r="D54" s="758" t="s">
        <v>120</v>
      </c>
      <c r="E54" s="56"/>
      <c r="F54" s="56"/>
      <c r="G54" s="56"/>
      <c r="H54" s="56"/>
      <c r="I54" s="68"/>
    </row>
    <row r="55" spans="1:9" ht="11.25" x14ac:dyDescent="0.2">
      <c r="A55" s="566"/>
      <c r="B55" s="851"/>
      <c r="C55" s="56"/>
      <c r="D55" s="758" t="s">
        <v>284</v>
      </c>
      <c r="E55" s="56"/>
      <c r="F55" s="56">
        <v>1.7370000000000001</v>
      </c>
      <c r="G55" s="56"/>
      <c r="H55" s="56"/>
      <c r="I55" s="68"/>
    </row>
    <row r="56" spans="1:9" s="46" customFormat="1" ht="24.95" customHeight="1" x14ac:dyDescent="0.25">
      <c r="A56" s="278">
        <v>11</v>
      </c>
      <c r="B56" s="278"/>
      <c r="C56" s="382" t="s">
        <v>285</v>
      </c>
      <c r="D56" s="280" t="s">
        <v>286</v>
      </c>
      <c r="E56" s="281" t="s">
        <v>106</v>
      </c>
      <c r="F56" s="282">
        <v>1.7370000000000001</v>
      </c>
      <c r="G56" s="67"/>
      <c r="H56" s="254">
        <f>ROUND(F56*G56,2)</f>
        <v>0</v>
      </c>
      <c r="I56" s="280" t="s">
        <v>93</v>
      </c>
    </row>
    <row r="57" spans="1:9" ht="18" x14ac:dyDescent="0.2">
      <c r="A57" s="566"/>
      <c r="B57" s="851"/>
      <c r="C57" s="56"/>
      <c r="D57" s="758" t="s">
        <v>283</v>
      </c>
      <c r="E57" s="56"/>
      <c r="F57" s="56"/>
      <c r="G57" s="56"/>
      <c r="H57" s="56"/>
      <c r="I57" s="68"/>
    </row>
    <row r="58" spans="1:9" ht="11.25" x14ac:dyDescent="0.2">
      <c r="A58" s="566"/>
      <c r="B58" s="851"/>
      <c r="C58" s="56"/>
      <c r="D58" s="758" t="s">
        <v>287</v>
      </c>
      <c r="E58" s="56"/>
      <c r="F58" s="56"/>
      <c r="G58" s="56"/>
      <c r="H58" s="56"/>
      <c r="I58" s="68"/>
    </row>
    <row r="59" spans="1:9" ht="11.25" x14ac:dyDescent="0.2">
      <c r="A59" s="566"/>
      <c r="B59" s="851"/>
      <c r="C59" s="56"/>
      <c r="D59" s="758" t="s">
        <v>288</v>
      </c>
      <c r="E59" s="56"/>
      <c r="F59" s="56">
        <v>1.7370000000000001</v>
      </c>
      <c r="G59" s="56"/>
      <c r="H59" s="56"/>
      <c r="I59" s="68"/>
    </row>
    <row r="60" spans="1:9" s="46" customFormat="1" ht="24.95" customHeight="1" x14ac:dyDescent="0.25">
      <c r="A60" s="560"/>
      <c r="B60" s="561" t="s">
        <v>89</v>
      </c>
      <c r="C60" s="55" t="s">
        <v>44</v>
      </c>
      <c r="D60" s="55" t="s">
        <v>45</v>
      </c>
      <c r="E60" s="562"/>
      <c r="F60" s="563"/>
      <c r="G60" s="563"/>
      <c r="H60" s="564">
        <f>SUM(H61:H69)</f>
        <v>0</v>
      </c>
      <c r="I60" s="565"/>
    </row>
    <row r="61" spans="1:9" s="46" customFormat="1" ht="24.95" customHeight="1" x14ac:dyDescent="0.25">
      <c r="A61" s="278">
        <v>12</v>
      </c>
      <c r="B61" s="278"/>
      <c r="C61" s="382" t="s">
        <v>117</v>
      </c>
      <c r="D61" s="280" t="s">
        <v>118</v>
      </c>
      <c r="E61" s="281" t="s">
        <v>92</v>
      </c>
      <c r="F61" s="282">
        <v>1</v>
      </c>
      <c r="G61" s="67"/>
      <c r="H61" s="254">
        <f>ROUND(F61*G61,2)</f>
        <v>0</v>
      </c>
      <c r="I61" s="280" t="s">
        <v>119</v>
      </c>
    </row>
    <row r="62" spans="1:9" ht="11.25" x14ac:dyDescent="0.2">
      <c r="A62" s="566"/>
      <c r="B62" s="851"/>
      <c r="C62" s="56"/>
      <c r="D62" s="758" t="s">
        <v>120</v>
      </c>
      <c r="E62" s="56"/>
      <c r="F62" s="56"/>
      <c r="G62" s="56"/>
      <c r="H62" s="56"/>
      <c r="I62" s="68"/>
    </row>
    <row r="63" spans="1:9" ht="11.25" x14ac:dyDescent="0.2">
      <c r="A63" s="566"/>
      <c r="B63" s="851"/>
      <c r="C63" s="56"/>
      <c r="D63" s="758" t="s">
        <v>121</v>
      </c>
      <c r="E63" s="56"/>
      <c r="F63" s="56"/>
      <c r="G63" s="56"/>
      <c r="H63" s="56"/>
      <c r="I63" s="68"/>
    </row>
    <row r="64" spans="1:9" ht="11.25" x14ac:dyDescent="0.2">
      <c r="A64" s="566"/>
      <c r="B64" s="851"/>
      <c r="C64" s="56"/>
      <c r="D64" s="758" t="s">
        <v>122</v>
      </c>
      <c r="E64" s="56"/>
      <c r="F64" s="56">
        <v>1</v>
      </c>
      <c r="G64" s="56"/>
      <c r="H64" s="56"/>
      <c r="I64" s="68"/>
    </row>
    <row r="65" spans="1:9" s="46" customFormat="1" ht="24.95" customHeight="1" x14ac:dyDescent="0.25">
      <c r="A65" s="278">
        <v>13</v>
      </c>
      <c r="B65" s="278"/>
      <c r="C65" s="382" t="s">
        <v>123</v>
      </c>
      <c r="D65" s="280" t="s">
        <v>124</v>
      </c>
      <c r="E65" s="281" t="s">
        <v>125</v>
      </c>
      <c r="F65" s="282">
        <v>1.5</v>
      </c>
      <c r="G65" s="67"/>
      <c r="H65" s="254">
        <f>ROUND(F65*G65,2)</f>
        <v>0</v>
      </c>
      <c r="I65" s="280" t="s">
        <v>93</v>
      </c>
    </row>
    <row r="66" spans="1:9" ht="11.25" x14ac:dyDescent="0.2">
      <c r="A66" s="566"/>
      <c r="B66" s="851"/>
      <c r="C66" s="56"/>
      <c r="D66" s="758" t="s">
        <v>126</v>
      </c>
      <c r="E66" s="56"/>
      <c r="F66" s="56"/>
      <c r="G66" s="56"/>
      <c r="H66" s="56"/>
      <c r="I66" s="68"/>
    </row>
    <row r="67" spans="1:9" ht="11.25" x14ac:dyDescent="0.2">
      <c r="A67" s="566"/>
      <c r="B67" s="851"/>
      <c r="C67" s="56"/>
      <c r="D67" s="758" t="s">
        <v>120</v>
      </c>
      <c r="E67" s="56"/>
      <c r="F67" s="56"/>
      <c r="G67" s="56"/>
      <c r="H67" s="56"/>
      <c r="I67" s="68"/>
    </row>
    <row r="68" spans="1:9" ht="11.25" x14ac:dyDescent="0.2">
      <c r="A68" s="566"/>
      <c r="B68" s="851"/>
      <c r="C68" s="56"/>
      <c r="D68" s="758" t="s">
        <v>121</v>
      </c>
      <c r="E68" s="56"/>
      <c r="F68" s="56"/>
      <c r="G68" s="56"/>
      <c r="H68" s="56"/>
      <c r="I68" s="68"/>
    </row>
    <row r="69" spans="1:9" ht="11.25" x14ac:dyDescent="0.2">
      <c r="A69" s="566"/>
      <c r="B69" s="851"/>
      <c r="C69" s="56"/>
      <c r="D69" s="758" t="s">
        <v>127</v>
      </c>
      <c r="E69" s="56"/>
      <c r="F69" s="56">
        <v>1.5</v>
      </c>
      <c r="G69" s="56"/>
      <c r="H69" s="56"/>
      <c r="I69" s="68"/>
    </row>
    <row r="70" spans="1:9" s="46" customFormat="1" ht="24.95" customHeight="1" x14ac:dyDescent="0.25">
      <c r="A70" s="560"/>
      <c r="B70" s="561" t="s">
        <v>89</v>
      </c>
      <c r="C70" s="55" t="s">
        <v>50</v>
      </c>
      <c r="D70" s="55" t="s">
        <v>51</v>
      </c>
      <c r="E70" s="562"/>
      <c r="F70" s="563"/>
      <c r="G70" s="563"/>
      <c r="H70" s="564">
        <f>SUM(H71:H95)</f>
        <v>0</v>
      </c>
      <c r="I70" s="565"/>
    </row>
    <row r="71" spans="1:9" s="46" customFormat="1" ht="24.95" customHeight="1" x14ac:dyDescent="0.25">
      <c r="A71" s="278">
        <v>14</v>
      </c>
      <c r="B71" s="278"/>
      <c r="C71" s="382" t="s">
        <v>140</v>
      </c>
      <c r="D71" s="280" t="s">
        <v>141</v>
      </c>
      <c r="E71" s="281" t="s">
        <v>142</v>
      </c>
      <c r="F71" s="282">
        <v>1.29</v>
      </c>
      <c r="G71" s="67"/>
      <c r="H71" s="254">
        <f>ROUND(F71*G71,2)</f>
        <v>0</v>
      </c>
      <c r="I71" s="280" t="s">
        <v>93</v>
      </c>
    </row>
    <row r="72" spans="1:9" ht="11.25" x14ac:dyDescent="0.2">
      <c r="A72" s="566"/>
      <c r="B72" s="851"/>
      <c r="C72" s="56"/>
      <c r="D72" s="758" t="s">
        <v>143</v>
      </c>
      <c r="E72" s="56"/>
      <c r="F72" s="56"/>
      <c r="G72" s="56"/>
      <c r="H72" s="56"/>
      <c r="I72" s="68"/>
    </row>
    <row r="73" spans="1:9" ht="11.25" x14ac:dyDescent="0.2">
      <c r="A73" s="566"/>
      <c r="B73" s="851"/>
      <c r="C73" s="56"/>
      <c r="D73" s="758" t="s">
        <v>144</v>
      </c>
      <c r="E73" s="56"/>
      <c r="F73" s="56"/>
      <c r="G73" s="56"/>
      <c r="H73" s="56"/>
      <c r="I73" s="68"/>
    </row>
    <row r="74" spans="1:9" ht="11.25" x14ac:dyDescent="0.2">
      <c r="A74" s="566"/>
      <c r="B74" s="851"/>
      <c r="C74" s="56"/>
      <c r="D74" s="758" t="s">
        <v>255</v>
      </c>
      <c r="E74" s="56"/>
      <c r="F74" s="56"/>
      <c r="G74" s="56"/>
      <c r="H74" s="56"/>
      <c r="I74" s="68"/>
    </row>
    <row r="75" spans="1:9" ht="11.25" x14ac:dyDescent="0.2">
      <c r="A75" s="566"/>
      <c r="B75" s="851"/>
      <c r="C75" s="56"/>
      <c r="D75" s="758" t="s">
        <v>120</v>
      </c>
      <c r="E75" s="56"/>
      <c r="F75" s="56"/>
      <c r="G75" s="56"/>
      <c r="H75" s="56"/>
      <c r="I75" s="68"/>
    </row>
    <row r="76" spans="1:9" ht="11.25" x14ac:dyDescent="0.2">
      <c r="A76" s="566"/>
      <c r="B76" s="851"/>
      <c r="C76" s="56"/>
      <c r="D76" s="758" t="s">
        <v>289</v>
      </c>
      <c r="E76" s="56"/>
      <c r="F76" s="56">
        <v>1.29</v>
      </c>
      <c r="G76" s="56"/>
      <c r="H76" s="56"/>
      <c r="I76" s="68"/>
    </row>
    <row r="77" spans="1:9" s="46" customFormat="1" ht="24.95" customHeight="1" x14ac:dyDescent="0.25">
      <c r="A77" s="278">
        <v>15</v>
      </c>
      <c r="B77" s="278"/>
      <c r="C77" s="382" t="s">
        <v>147</v>
      </c>
      <c r="D77" s="280" t="s">
        <v>148</v>
      </c>
      <c r="E77" s="281" t="s">
        <v>106</v>
      </c>
      <c r="F77" s="282">
        <v>12.9</v>
      </c>
      <c r="G77" s="67"/>
      <c r="H77" s="254">
        <f>ROUND(F77*G77,2)</f>
        <v>0</v>
      </c>
      <c r="I77" s="280" t="s">
        <v>93</v>
      </c>
    </row>
    <row r="78" spans="1:9" ht="11.25" x14ac:dyDescent="0.2">
      <c r="A78" s="566"/>
      <c r="B78" s="851"/>
      <c r="C78" s="56"/>
      <c r="D78" s="758" t="s">
        <v>143</v>
      </c>
      <c r="E78" s="56"/>
      <c r="F78" s="56"/>
      <c r="G78" s="56"/>
      <c r="H78" s="56"/>
      <c r="I78" s="68"/>
    </row>
    <row r="79" spans="1:9" ht="11.25" x14ac:dyDescent="0.2">
      <c r="A79" s="566"/>
      <c r="B79" s="851"/>
      <c r="C79" s="56"/>
      <c r="D79" s="758" t="s">
        <v>255</v>
      </c>
      <c r="E79" s="56"/>
      <c r="F79" s="56"/>
      <c r="G79" s="56"/>
      <c r="H79" s="56"/>
      <c r="I79" s="68"/>
    </row>
    <row r="80" spans="1:9" ht="11.25" x14ac:dyDescent="0.2">
      <c r="A80" s="566"/>
      <c r="B80" s="851"/>
      <c r="C80" s="56"/>
      <c r="D80" s="758" t="s">
        <v>120</v>
      </c>
      <c r="E80" s="56"/>
      <c r="F80" s="56"/>
      <c r="G80" s="56"/>
      <c r="H80" s="56"/>
      <c r="I80" s="68"/>
    </row>
    <row r="81" spans="1:9" ht="11.25" x14ac:dyDescent="0.2">
      <c r="A81" s="566"/>
      <c r="B81" s="851"/>
      <c r="C81" s="56"/>
      <c r="D81" s="758" t="s">
        <v>273</v>
      </c>
      <c r="E81" s="56"/>
      <c r="F81" s="56">
        <v>12.9</v>
      </c>
      <c r="G81" s="56"/>
      <c r="H81" s="56"/>
      <c r="I81" s="68"/>
    </row>
    <row r="82" spans="1:9" s="46" customFormat="1" ht="24.95" customHeight="1" x14ac:dyDescent="0.25">
      <c r="A82" s="278">
        <v>16</v>
      </c>
      <c r="B82" s="278"/>
      <c r="C82" s="382" t="s">
        <v>150</v>
      </c>
      <c r="D82" s="280" t="s">
        <v>151</v>
      </c>
      <c r="E82" s="281" t="s">
        <v>142</v>
      </c>
      <c r="F82" s="282">
        <v>1.29</v>
      </c>
      <c r="G82" s="67"/>
      <c r="H82" s="254">
        <f>ROUND(F82*G82,2)</f>
        <v>0</v>
      </c>
      <c r="I82" s="280" t="s">
        <v>93</v>
      </c>
    </row>
    <row r="83" spans="1:9" ht="11.25" x14ac:dyDescent="0.2">
      <c r="A83" s="566"/>
      <c r="B83" s="851"/>
      <c r="C83" s="56"/>
      <c r="D83" s="758" t="s">
        <v>152</v>
      </c>
      <c r="E83" s="56"/>
      <c r="F83" s="56"/>
      <c r="G83" s="56"/>
      <c r="H83" s="56"/>
      <c r="I83" s="68"/>
    </row>
    <row r="84" spans="1:9" ht="11.25" x14ac:dyDescent="0.2">
      <c r="A84" s="566"/>
      <c r="B84" s="851"/>
      <c r="C84" s="56"/>
      <c r="D84" s="758" t="s">
        <v>290</v>
      </c>
      <c r="E84" s="56"/>
      <c r="F84" s="56">
        <v>1.29</v>
      </c>
      <c r="G84" s="56"/>
      <c r="H84" s="56"/>
      <c r="I84" s="68"/>
    </row>
    <row r="85" spans="1:9" s="46" customFormat="1" ht="24.95" customHeight="1" x14ac:dyDescent="0.25">
      <c r="A85" s="278">
        <v>17</v>
      </c>
      <c r="B85" s="278"/>
      <c r="C85" s="382" t="s">
        <v>154</v>
      </c>
      <c r="D85" s="280" t="s">
        <v>155</v>
      </c>
      <c r="E85" s="281" t="s">
        <v>100</v>
      </c>
      <c r="F85" s="282">
        <v>8.6430000000000007E-2</v>
      </c>
      <c r="G85" s="67"/>
      <c r="H85" s="254">
        <f>ROUND(F85*G85,2)</f>
        <v>0</v>
      </c>
      <c r="I85" s="280" t="s">
        <v>93</v>
      </c>
    </row>
    <row r="86" spans="1:9" ht="11.25" x14ac:dyDescent="0.2">
      <c r="A86" s="566"/>
      <c r="B86" s="851"/>
      <c r="C86" s="56"/>
      <c r="D86" s="758" t="s">
        <v>156</v>
      </c>
      <c r="E86" s="56"/>
      <c r="F86" s="56"/>
      <c r="G86" s="56"/>
      <c r="H86" s="56"/>
      <c r="I86" s="68"/>
    </row>
    <row r="87" spans="1:9" ht="11.25" x14ac:dyDescent="0.2">
      <c r="A87" s="566"/>
      <c r="B87" s="851"/>
      <c r="C87" s="56"/>
      <c r="D87" s="758" t="s">
        <v>255</v>
      </c>
      <c r="E87" s="56"/>
      <c r="F87" s="56"/>
      <c r="G87" s="56"/>
      <c r="H87" s="56"/>
      <c r="I87" s="68"/>
    </row>
    <row r="88" spans="1:9" ht="11.25" x14ac:dyDescent="0.2">
      <c r="A88" s="566"/>
      <c r="B88" s="851"/>
      <c r="C88" s="56"/>
      <c r="D88" s="758" t="s">
        <v>120</v>
      </c>
      <c r="E88" s="56"/>
      <c r="F88" s="56"/>
      <c r="G88" s="56"/>
      <c r="H88" s="56"/>
      <c r="I88" s="68"/>
    </row>
    <row r="89" spans="1:9" ht="11.25" x14ac:dyDescent="0.2">
      <c r="A89" s="566"/>
      <c r="B89" s="851"/>
      <c r="C89" s="56"/>
      <c r="D89" s="758" t="s">
        <v>291</v>
      </c>
      <c r="E89" s="56"/>
      <c r="F89" s="56">
        <v>8.6430000000000007E-2</v>
      </c>
      <c r="G89" s="56"/>
      <c r="H89" s="56"/>
      <c r="I89" s="68"/>
    </row>
    <row r="90" spans="1:9" s="46" customFormat="1" ht="24.95" customHeight="1" x14ac:dyDescent="0.25">
      <c r="A90" s="278">
        <v>18</v>
      </c>
      <c r="B90" s="278"/>
      <c r="C90" s="382" t="s">
        <v>292</v>
      </c>
      <c r="D90" s="280" t="s">
        <v>293</v>
      </c>
      <c r="E90" s="281" t="s">
        <v>106</v>
      </c>
      <c r="F90" s="282">
        <v>11.3</v>
      </c>
      <c r="G90" s="67"/>
      <c r="H90" s="254">
        <f>ROUND(F90*G90,2)</f>
        <v>0</v>
      </c>
      <c r="I90" s="280" t="s">
        <v>93</v>
      </c>
    </row>
    <row r="91" spans="1:9" ht="11.25" x14ac:dyDescent="0.2">
      <c r="A91" s="566"/>
      <c r="B91" s="851"/>
      <c r="C91" s="56"/>
      <c r="D91" s="758" t="s">
        <v>257</v>
      </c>
      <c r="E91" s="56"/>
      <c r="F91" s="56"/>
      <c r="G91" s="56"/>
      <c r="H91" s="56"/>
      <c r="I91" s="68"/>
    </row>
    <row r="92" spans="1:9" ht="11.25" x14ac:dyDescent="0.2">
      <c r="A92" s="566"/>
      <c r="B92" s="851"/>
      <c r="C92" s="56"/>
      <c r="D92" s="758" t="s">
        <v>120</v>
      </c>
      <c r="E92" s="56"/>
      <c r="F92" s="56"/>
      <c r="G92" s="56"/>
      <c r="H92" s="56"/>
      <c r="I92" s="68"/>
    </row>
    <row r="93" spans="1:9" ht="11.25" x14ac:dyDescent="0.2">
      <c r="A93" s="566"/>
      <c r="B93" s="851"/>
      <c r="C93" s="56"/>
      <c r="D93" s="758" t="s">
        <v>274</v>
      </c>
      <c r="E93" s="56"/>
      <c r="F93" s="56">
        <v>11.3</v>
      </c>
      <c r="G93" s="56"/>
      <c r="H93" s="56"/>
      <c r="I93" s="68"/>
    </row>
    <row r="94" spans="1:9" s="46" customFormat="1" ht="24.95" customHeight="1" x14ac:dyDescent="0.25">
      <c r="A94" s="278">
        <v>19</v>
      </c>
      <c r="B94" s="278"/>
      <c r="C94" s="382" t="s">
        <v>294</v>
      </c>
      <c r="D94" s="280" t="s">
        <v>295</v>
      </c>
      <c r="E94" s="281" t="s">
        <v>106</v>
      </c>
      <c r="F94" s="282">
        <v>11.3</v>
      </c>
      <c r="G94" s="67"/>
      <c r="H94" s="254">
        <f>ROUND(F94*G94,2)</f>
        <v>0</v>
      </c>
      <c r="I94" s="280" t="s">
        <v>93</v>
      </c>
    </row>
    <row r="95" spans="1:9" ht="11.25" x14ac:dyDescent="0.2">
      <c r="A95" s="566"/>
      <c r="B95" s="851"/>
      <c r="C95" s="56"/>
      <c r="D95" s="758" t="s">
        <v>296</v>
      </c>
      <c r="E95" s="56"/>
      <c r="F95" s="56">
        <v>11.3</v>
      </c>
      <c r="G95" s="56"/>
      <c r="H95" s="56"/>
      <c r="I95" s="68"/>
    </row>
    <row r="96" spans="1:9" s="46" customFormat="1" ht="24.95" customHeight="1" x14ac:dyDescent="0.25">
      <c r="A96" s="560"/>
      <c r="B96" s="561" t="s">
        <v>89</v>
      </c>
      <c r="C96" s="55" t="s">
        <v>77</v>
      </c>
      <c r="D96" s="55" t="s">
        <v>78</v>
      </c>
      <c r="E96" s="562"/>
      <c r="F96" s="563"/>
      <c r="G96" s="563"/>
      <c r="H96" s="564">
        <f>SUM(H97:H101)</f>
        <v>0</v>
      </c>
      <c r="I96" s="565"/>
    </row>
    <row r="97" spans="1:9" s="46" customFormat="1" ht="24.95" customHeight="1" x14ac:dyDescent="0.25">
      <c r="A97" s="278">
        <v>20</v>
      </c>
      <c r="B97" s="278"/>
      <c r="C97" s="382" t="s">
        <v>297</v>
      </c>
      <c r="D97" s="280" t="s">
        <v>298</v>
      </c>
      <c r="E97" s="281" t="s">
        <v>125</v>
      </c>
      <c r="F97" s="282">
        <v>12.93</v>
      </c>
      <c r="G97" s="67"/>
      <c r="H97" s="254">
        <f>ROUND(F97*G97,2)</f>
        <v>0</v>
      </c>
      <c r="I97" s="280" t="s">
        <v>119</v>
      </c>
    </row>
    <row r="98" spans="1:9" ht="11.25" x14ac:dyDescent="0.2">
      <c r="A98" s="566"/>
      <c r="B98" s="851"/>
      <c r="C98" s="56"/>
      <c r="D98" s="758" t="s">
        <v>120</v>
      </c>
      <c r="E98" s="56"/>
      <c r="F98" s="56"/>
      <c r="G98" s="56"/>
      <c r="H98" s="56"/>
      <c r="I98" s="68"/>
    </row>
    <row r="99" spans="1:9" ht="11.25" x14ac:dyDescent="0.2">
      <c r="A99" s="566"/>
      <c r="B99" s="851"/>
      <c r="C99" s="56"/>
      <c r="D99" s="758" t="s">
        <v>138</v>
      </c>
      <c r="E99" s="56"/>
      <c r="F99" s="56"/>
      <c r="G99" s="56"/>
      <c r="H99" s="56"/>
      <c r="I99" s="68"/>
    </row>
    <row r="100" spans="1:9" ht="11.25" x14ac:dyDescent="0.2">
      <c r="A100" s="566"/>
      <c r="B100" s="851"/>
      <c r="C100" s="56"/>
      <c r="D100" s="758" t="s">
        <v>299</v>
      </c>
      <c r="E100" s="56"/>
      <c r="F100" s="56">
        <v>8.36</v>
      </c>
      <c r="G100" s="56"/>
      <c r="H100" s="56"/>
      <c r="I100" s="68"/>
    </row>
    <row r="101" spans="1:9" ht="11.25" x14ac:dyDescent="0.2">
      <c r="A101" s="566"/>
      <c r="B101" s="851"/>
      <c r="C101" s="56"/>
      <c r="D101" s="758" t="s">
        <v>300</v>
      </c>
      <c r="E101" s="56"/>
      <c r="F101" s="56">
        <v>4.57</v>
      </c>
      <c r="G101" s="56"/>
      <c r="H101" s="56"/>
      <c r="I101" s="68"/>
    </row>
    <row r="102" spans="1:9" s="46" customFormat="1" ht="24.95" customHeight="1" x14ac:dyDescent="0.25">
      <c r="A102" s="560"/>
      <c r="B102" s="561" t="s">
        <v>89</v>
      </c>
      <c r="C102" s="55" t="s">
        <v>56</v>
      </c>
      <c r="D102" s="55" t="s">
        <v>57</v>
      </c>
      <c r="E102" s="562"/>
      <c r="F102" s="563"/>
      <c r="G102" s="563"/>
      <c r="H102" s="564">
        <f>SUM(H103:H110)</f>
        <v>0</v>
      </c>
      <c r="I102" s="565"/>
    </row>
    <row r="103" spans="1:9" s="46" customFormat="1" ht="24.95" customHeight="1" x14ac:dyDescent="0.25">
      <c r="A103" s="278">
        <v>21</v>
      </c>
      <c r="B103" s="278"/>
      <c r="C103" s="382" t="s">
        <v>301</v>
      </c>
      <c r="D103" s="280" t="s">
        <v>302</v>
      </c>
      <c r="E103" s="281" t="s">
        <v>125</v>
      </c>
      <c r="F103" s="282">
        <v>7.5</v>
      </c>
      <c r="G103" s="67"/>
      <c r="H103" s="254">
        <f>ROUND(F103*G103,2)</f>
        <v>0</v>
      </c>
      <c r="I103" s="280" t="s">
        <v>93</v>
      </c>
    </row>
    <row r="104" spans="1:9" ht="11.25" x14ac:dyDescent="0.2">
      <c r="A104" s="566"/>
      <c r="B104" s="851"/>
      <c r="C104" s="56"/>
      <c r="D104" s="758" t="s">
        <v>95</v>
      </c>
      <c r="E104" s="56"/>
      <c r="F104" s="56"/>
      <c r="G104" s="56"/>
      <c r="H104" s="56"/>
      <c r="I104" s="68"/>
    </row>
    <row r="105" spans="1:9" ht="11.25" x14ac:dyDescent="0.2">
      <c r="A105" s="566"/>
      <c r="B105" s="851"/>
      <c r="C105" s="56"/>
      <c r="D105" s="758" t="s">
        <v>303</v>
      </c>
      <c r="E105" s="56"/>
      <c r="F105" s="56"/>
      <c r="G105" s="56"/>
      <c r="H105" s="56"/>
      <c r="I105" s="68"/>
    </row>
    <row r="106" spans="1:9" ht="11.25" x14ac:dyDescent="0.2">
      <c r="A106" s="566"/>
      <c r="B106" s="851"/>
      <c r="C106" s="56"/>
      <c r="D106" s="758" t="s">
        <v>304</v>
      </c>
      <c r="E106" s="56"/>
      <c r="F106" s="56">
        <v>7.5</v>
      </c>
      <c r="G106" s="56"/>
      <c r="H106" s="56"/>
      <c r="I106" s="68"/>
    </row>
    <row r="107" spans="1:9" s="46" customFormat="1" ht="24.95" customHeight="1" x14ac:dyDescent="0.25">
      <c r="A107" s="278">
        <v>22</v>
      </c>
      <c r="B107" s="278"/>
      <c r="C107" s="382" t="s">
        <v>305</v>
      </c>
      <c r="D107" s="280" t="s">
        <v>306</v>
      </c>
      <c r="E107" s="281" t="s">
        <v>125</v>
      </c>
      <c r="F107" s="282">
        <v>4</v>
      </c>
      <c r="G107" s="67"/>
      <c r="H107" s="254">
        <f>ROUND(F107*G107,2)</f>
        <v>0</v>
      </c>
      <c r="I107" s="280" t="s">
        <v>93</v>
      </c>
    </row>
    <row r="108" spans="1:9" ht="11.25" x14ac:dyDescent="0.2">
      <c r="A108" s="566"/>
      <c r="B108" s="851"/>
      <c r="C108" s="56"/>
      <c r="D108" s="758" t="s">
        <v>95</v>
      </c>
      <c r="E108" s="56"/>
      <c r="F108" s="56"/>
      <c r="G108" s="56"/>
      <c r="H108" s="56"/>
      <c r="I108" s="68"/>
    </row>
    <row r="109" spans="1:9" ht="11.25" x14ac:dyDescent="0.2">
      <c r="A109" s="566"/>
      <c r="B109" s="851"/>
      <c r="C109" s="56"/>
      <c r="D109" s="758" t="s">
        <v>303</v>
      </c>
      <c r="E109" s="56"/>
      <c r="F109" s="56"/>
      <c r="G109" s="56"/>
      <c r="H109" s="56"/>
      <c r="I109" s="68"/>
    </row>
    <row r="110" spans="1:9" ht="11.25" x14ac:dyDescent="0.2">
      <c r="A110" s="566"/>
      <c r="B110" s="851"/>
      <c r="C110" s="56"/>
      <c r="D110" s="758" t="s">
        <v>160</v>
      </c>
      <c r="E110" s="56"/>
      <c r="F110" s="56">
        <v>4</v>
      </c>
      <c r="G110" s="56"/>
      <c r="H110" s="56"/>
      <c r="I110" s="68"/>
    </row>
    <row r="111" spans="1:9" s="46" customFormat="1" ht="24.95" customHeight="1" x14ac:dyDescent="0.25">
      <c r="A111" s="560"/>
      <c r="B111" s="561" t="s">
        <v>89</v>
      </c>
      <c r="C111" s="55" t="s">
        <v>58</v>
      </c>
      <c r="D111" s="55" t="s">
        <v>59</v>
      </c>
      <c r="E111" s="562"/>
      <c r="F111" s="563"/>
      <c r="G111" s="563"/>
      <c r="H111" s="564">
        <f>SUM(H112:H116)</f>
        <v>0</v>
      </c>
      <c r="I111" s="565"/>
    </row>
    <row r="112" spans="1:9" s="46" customFormat="1" ht="24.95" customHeight="1" x14ac:dyDescent="0.25">
      <c r="A112" s="278">
        <v>23</v>
      </c>
      <c r="B112" s="278"/>
      <c r="C112" s="382" t="s">
        <v>175</v>
      </c>
      <c r="D112" s="280" t="s">
        <v>176</v>
      </c>
      <c r="E112" s="281" t="s">
        <v>100</v>
      </c>
      <c r="F112" s="282">
        <v>10.793430000000001</v>
      </c>
      <c r="G112" s="67"/>
      <c r="H112" s="254">
        <f>ROUND(F112*G112,2)</f>
        <v>0</v>
      </c>
      <c r="I112" s="280" t="s">
        <v>93</v>
      </c>
    </row>
    <row r="113" spans="1:9" ht="11.25" x14ac:dyDescent="0.2">
      <c r="A113" s="566"/>
      <c r="B113" s="851"/>
      <c r="C113" s="56"/>
      <c r="D113" s="758" t="s">
        <v>177</v>
      </c>
      <c r="E113" s="56"/>
      <c r="F113" s="56"/>
      <c r="G113" s="56"/>
      <c r="H113" s="56"/>
      <c r="I113" s="68"/>
    </row>
    <row r="114" spans="1:9" ht="11.25" x14ac:dyDescent="0.2">
      <c r="A114" s="566"/>
      <c r="B114" s="851"/>
      <c r="C114" s="56"/>
      <c r="D114" s="758" t="s">
        <v>178</v>
      </c>
      <c r="E114" s="56"/>
      <c r="F114" s="56"/>
      <c r="G114" s="56"/>
      <c r="H114" s="56"/>
      <c r="I114" s="68"/>
    </row>
    <row r="115" spans="1:9" ht="11.25" x14ac:dyDescent="0.2">
      <c r="A115" s="566"/>
      <c r="B115" s="851"/>
      <c r="C115" s="56"/>
      <c r="D115" s="758" t="s">
        <v>307</v>
      </c>
      <c r="E115" s="56"/>
      <c r="F115" s="56"/>
      <c r="G115" s="56"/>
      <c r="H115" s="56"/>
      <c r="I115" s="68"/>
    </row>
    <row r="116" spans="1:9" ht="11.25" x14ac:dyDescent="0.2">
      <c r="A116" s="566"/>
      <c r="B116" s="851"/>
      <c r="C116" s="56"/>
      <c r="D116" s="758" t="s">
        <v>308</v>
      </c>
      <c r="E116" s="56"/>
      <c r="F116" s="56">
        <v>10.793430000000001</v>
      </c>
      <c r="G116" s="56"/>
      <c r="H116" s="56"/>
      <c r="I116" s="68"/>
    </row>
    <row r="117" spans="1:9" s="46" customFormat="1" ht="24.95" customHeight="1" x14ac:dyDescent="0.25">
      <c r="A117" s="560"/>
      <c r="B117" s="561" t="s">
        <v>89</v>
      </c>
      <c r="C117" s="55" t="s">
        <v>70</v>
      </c>
      <c r="D117" s="55" t="s">
        <v>71</v>
      </c>
      <c r="E117" s="562"/>
      <c r="F117" s="563"/>
      <c r="G117" s="563"/>
      <c r="H117" s="564">
        <f>SUM(H118:H148)</f>
        <v>0</v>
      </c>
      <c r="I117" s="565"/>
    </row>
    <row r="118" spans="1:9" s="46" customFormat="1" ht="24.95" customHeight="1" x14ac:dyDescent="0.25">
      <c r="A118" s="278">
        <v>24</v>
      </c>
      <c r="B118" s="278"/>
      <c r="C118" s="382" t="s">
        <v>309</v>
      </c>
      <c r="D118" s="280" t="s">
        <v>310</v>
      </c>
      <c r="E118" s="281" t="s">
        <v>100</v>
      </c>
      <c r="F118" s="282">
        <v>1.7763</v>
      </c>
      <c r="G118" s="67"/>
      <c r="H118" s="254">
        <f>ROUND(F118*G118,2)</f>
        <v>0</v>
      </c>
      <c r="I118" s="280" t="s">
        <v>93</v>
      </c>
    </row>
    <row r="119" spans="1:9" ht="11.25" x14ac:dyDescent="0.2">
      <c r="A119" s="566"/>
      <c r="B119" s="851"/>
      <c r="C119" s="56"/>
      <c r="D119" s="758" t="s">
        <v>311</v>
      </c>
      <c r="E119" s="56"/>
      <c r="F119" s="56">
        <v>0.24149999999999999</v>
      </c>
      <c r="G119" s="56"/>
      <c r="H119" s="56"/>
      <c r="I119" s="68"/>
    </row>
    <row r="120" spans="1:9" ht="11.25" x14ac:dyDescent="0.2">
      <c r="A120" s="566"/>
      <c r="B120" s="851"/>
      <c r="C120" s="56"/>
      <c r="D120" s="758" t="s">
        <v>312</v>
      </c>
      <c r="E120" s="56"/>
      <c r="F120" s="56">
        <v>1.0098</v>
      </c>
      <c r="G120" s="56"/>
      <c r="H120" s="56"/>
      <c r="I120" s="68"/>
    </row>
    <row r="121" spans="1:9" ht="11.25" x14ac:dyDescent="0.2">
      <c r="A121" s="566"/>
      <c r="B121" s="851"/>
      <c r="C121" s="56"/>
      <c r="D121" s="758" t="s">
        <v>313</v>
      </c>
      <c r="E121" s="56"/>
      <c r="F121" s="56">
        <v>0.52500000000000002</v>
      </c>
      <c r="G121" s="56"/>
      <c r="H121" s="56"/>
      <c r="I121" s="68"/>
    </row>
    <row r="122" spans="1:9" s="46" customFormat="1" ht="24.95" customHeight="1" x14ac:dyDescent="0.25">
      <c r="A122" s="278">
        <v>25</v>
      </c>
      <c r="B122" s="278"/>
      <c r="C122" s="382" t="s">
        <v>314</v>
      </c>
      <c r="D122" s="280" t="s">
        <v>315</v>
      </c>
      <c r="E122" s="281" t="s">
        <v>100</v>
      </c>
      <c r="F122" s="282">
        <v>0.14799999999999999</v>
      </c>
      <c r="G122" s="67"/>
      <c r="H122" s="254">
        <f>ROUND(F122*G122,2)</f>
        <v>0</v>
      </c>
      <c r="I122" s="280" t="s">
        <v>119</v>
      </c>
    </row>
    <row r="123" spans="1:9" ht="11.25" x14ac:dyDescent="0.2">
      <c r="A123" s="566"/>
      <c r="B123" s="851"/>
      <c r="C123" s="56"/>
      <c r="D123" s="758" t="s">
        <v>316</v>
      </c>
      <c r="E123" s="56"/>
      <c r="F123" s="56">
        <v>0.14799999999999999</v>
      </c>
      <c r="G123" s="56"/>
      <c r="H123" s="56"/>
      <c r="I123" s="68"/>
    </row>
    <row r="124" spans="1:9" s="46" customFormat="1" ht="24.95" customHeight="1" x14ac:dyDescent="0.25">
      <c r="A124" s="278">
        <v>26</v>
      </c>
      <c r="B124" s="278"/>
      <c r="C124" s="382" t="s">
        <v>223</v>
      </c>
      <c r="D124" s="280" t="s">
        <v>224</v>
      </c>
      <c r="E124" s="281" t="s">
        <v>100</v>
      </c>
      <c r="F124" s="282">
        <v>1.9242999999999999</v>
      </c>
      <c r="G124" s="67"/>
      <c r="H124" s="254">
        <f>ROUND(F124*G124,2)</f>
        <v>0</v>
      </c>
      <c r="I124" s="280" t="s">
        <v>93</v>
      </c>
    </row>
    <row r="125" spans="1:9" ht="11.25" x14ac:dyDescent="0.2">
      <c r="A125" s="566"/>
      <c r="B125" s="851"/>
      <c r="C125" s="56"/>
      <c r="D125" s="758" t="s">
        <v>225</v>
      </c>
      <c r="E125" s="56"/>
      <c r="F125" s="56"/>
      <c r="G125" s="56"/>
      <c r="H125" s="56"/>
      <c r="I125" s="68"/>
    </row>
    <row r="126" spans="1:9" ht="11.25" x14ac:dyDescent="0.2">
      <c r="A126" s="566"/>
      <c r="B126" s="851"/>
      <c r="C126" s="56"/>
      <c r="D126" s="758" t="s">
        <v>317</v>
      </c>
      <c r="E126" s="56"/>
      <c r="F126" s="56"/>
      <c r="G126" s="56"/>
      <c r="H126" s="56"/>
      <c r="I126" s="68"/>
    </row>
    <row r="127" spans="1:9" ht="11.25" x14ac:dyDescent="0.2">
      <c r="A127" s="566"/>
      <c r="B127" s="851"/>
      <c r="C127" s="56"/>
      <c r="D127" s="758" t="s">
        <v>318</v>
      </c>
      <c r="E127" s="56"/>
      <c r="F127" s="56">
        <v>1.9242999999999999</v>
      </c>
      <c r="G127" s="56"/>
      <c r="H127" s="56"/>
      <c r="I127" s="68"/>
    </row>
    <row r="128" spans="1:9" s="46" customFormat="1" ht="24.95" customHeight="1" x14ac:dyDescent="0.25">
      <c r="A128" s="278">
        <v>27</v>
      </c>
      <c r="B128" s="278"/>
      <c r="C128" s="382" t="s">
        <v>228</v>
      </c>
      <c r="D128" s="280" t="s">
        <v>229</v>
      </c>
      <c r="E128" s="281" t="s">
        <v>100</v>
      </c>
      <c r="F128" s="282">
        <v>5.7728999999999999</v>
      </c>
      <c r="G128" s="67"/>
      <c r="H128" s="254">
        <f>ROUND(F128*G128,2)</f>
        <v>0</v>
      </c>
      <c r="I128" s="280" t="s">
        <v>93</v>
      </c>
    </row>
    <row r="129" spans="1:9" ht="11.25" x14ac:dyDescent="0.2">
      <c r="A129" s="566"/>
      <c r="B129" s="851"/>
      <c r="C129" s="56"/>
      <c r="D129" s="758" t="s">
        <v>225</v>
      </c>
      <c r="E129" s="56"/>
      <c r="F129" s="56"/>
      <c r="G129" s="56"/>
      <c r="H129" s="56"/>
      <c r="I129" s="68"/>
    </row>
    <row r="130" spans="1:9" ht="11.25" x14ac:dyDescent="0.2">
      <c r="A130" s="566"/>
      <c r="B130" s="851"/>
      <c r="C130" s="56"/>
      <c r="D130" s="758" t="s">
        <v>317</v>
      </c>
      <c r="E130" s="56"/>
      <c r="F130" s="56"/>
      <c r="G130" s="56"/>
      <c r="H130" s="56"/>
      <c r="I130" s="68"/>
    </row>
    <row r="131" spans="1:9" ht="11.25" x14ac:dyDescent="0.2">
      <c r="A131" s="566"/>
      <c r="B131" s="851"/>
      <c r="C131" s="56"/>
      <c r="D131" s="758" t="s">
        <v>319</v>
      </c>
      <c r="E131" s="56"/>
      <c r="F131" s="56">
        <v>5.7728999999999999</v>
      </c>
      <c r="G131" s="56"/>
      <c r="H131" s="56"/>
      <c r="I131" s="68"/>
    </row>
    <row r="132" spans="1:9" s="46" customFormat="1" ht="24.95" customHeight="1" x14ac:dyDescent="0.25">
      <c r="A132" s="278">
        <v>28</v>
      </c>
      <c r="B132" s="278"/>
      <c r="C132" s="382" t="s">
        <v>231</v>
      </c>
      <c r="D132" s="280" t="s">
        <v>232</v>
      </c>
      <c r="E132" s="281" t="s">
        <v>100</v>
      </c>
      <c r="F132" s="282">
        <v>1.9242999999999999</v>
      </c>
      <c r="G132" s="67"/>
      <c r="H132" s="254">
        <f>ROUND(F132*G132,2)</f>
        <v>0</v>
      </c>
      <c r="I132" s="280" t="s">
        <v>93</v>
      </c>
    </row>
    <row r="133" spans="1:9" ht="11.25" x14ac:dyDescent="0.2">
      <c r="A133" s="566"/>
      <c r="B133" s="851"/>
      <c r="C133" s="56"/>
      <c r="D133" s="758" t="s">
        <v>233</v>
      </c>
      <c r="E133" s="56"/>
      <c r="F133" s="56"/>
      <c r="G133" s="56"/>
      <c r="H133" s="56"/>
      <c r="I133" s="68"/>
    </row>
    <row r="134" spans="1:9" ht="11.25" x14ac:dyDescent="0.2">
      <c r="A134" s="566"/>
      <c r="B134" s="851"/>
      <c r="C134" s="56"/>
      <c r="D134" s="758" t="s">
        <v>225</v>
      </c>
      <c r="E134" s="56"/>
      <c r="F134" s="56"/>
      <c r="G134" s="56"/>
      <c r="H134" s="56"/>
      <c r="I134" s="68"/>
    </row>
    <row r="135" spans="1:9" ht="11.25" x14ac:dyDescent="0.2">
      <c r="A135" s="566"/>
      <c r="B135" s="851"/>
      <c r="C135" s="56"/>
      <c r="D135" s="758" t="s">
        <v>317</v>
      </c>
      <c r="E135" s="56"/>
      <c r="F135" s="56"/>
      <c r="G135" s="56"/>
      <c r="H135" s="56"/>
      <c r="I135" s="68"/>
    </row>
    <row r="136" spans="1:9" ht="11.25" x14ac:dyDescent="0.2">
      <c r="A136" s="566"/>
      <c r="B136" s="851"/>
      <c r="C136" s="56"/>
      <c r="D136" s="758" t="s">
        <v>318</v>
      </c>
      <c r="E136" s="56"/>
      <c r="F136" s="56">
        <v>1.9242999999999999</v>
      </c>
      <c r="G136" s="56"/>
      <c r="H136" s="56"/>
      <c r="I136" s="68"/>
    </row>
    <row r="137" spans="1:9" s="46" customFormat="1" ht="24.95" customHeight="1" x14ac:dyDescent="0.25">
      <c r="A137" s="278">
        <v>29</v>
      </c>
      <c r="B137" s="278"/>
      <c r="C137" s="382" t="s">
        <v>234</v>
      </c>
      <c r="D137" s="280" t="s">
        <v>235</v>
      </c>
      <c r="E137" s="281" t="s">
        <v>100</v>
      </c>
      <c r="F137" s="282">
        <v>17.3187</v>
      </c>
      <c r="G137" s="67"/>
      <c r="H137" s="254">
        <f>ROUND(F137*G137,2)</f>
        <v>0</v>
      </c>
      <c r="I137" s="280" t="s">
        <v>93</v>
      </c>
    </row>
    <row r="138" spans="1:9" ht="11.25" x14ac:dyDescent="0.2">
      <c r="A138" s="566"/>
      <c r="B138" s="851"/>
      <c r="C138" s="56"/>
      <c r="D138" s="758" t="s">
        <v>225</v>
      </c>
      <c r="E138" s="56"/>
      <c r="F138" s="56"/>
      <c r="G138" s="56"/>
      <c r="H138" s="56"/>
      <c r="I138" s="68"/>
    </row>
    <row r="139" spans="1:9" ht="11.25" x14ac:dyDescent="0.2">
      <c r="A139" s="566"/>
      <c r="B139" s="851"/>
      <c r="C139" s="56"/>
      <c r="D139" s="758" t="s">
        <v>317</v>
      </c>
      <c r="E139" s="56"/>
      <c r="F139" s="56"/>
      <c r="G139" s="56"/>
      <c r="H139" s="56"/>
      <c r="I139" s="68"/>
    </row>
    <row r="140" spans="1:9" ht="11.25" x14ac:dyDescent="0.2">
      <c r="A140" s="566"/>
      <c r="B140" s="851"/>
      <c r="C140" s="56"/>
      <c r="D140" s="758" t="s">
        <v>320</v>
      </c>
      <c r="E140" s="56"/>
      <c r="F140" s="56">
        <v>17.3187</v>
      </c>
      <c r="G140" s="56"/>
      <c r="H140" s="56"/>
      <c r="I140" s="68"/>
    </row>
    <row r="141" spans="1:9" s="46" customFormat="1" ht="24.95" customHeight="1" x14ac:dyDescent="0.25">
      <c r="A141" s="278">
        <v>30</v>
      </c>
      <c r="B141" s="278"/>
      <c r="C141" s="382" t="s">
        <v>237</v>
      </c>
      <c r="D141" s="280" t="s">
        <v>238</v>
      </c>
      <c r="E141" s="281" t="s">
        <v>100</v>
      </c>
      <c r="F141" s="282">
        <v>1.9242999999999999</v>
      </c>
      <c r="G141" s="67"/>
      <c r="H141" s="254">
        <f>ROUND(F141*G141,2)</f>
        <v>0</v>
      </c>
      <c r="I141" s="280" t="s">
        <v>93</v>
      </c>
    </row>
    <row r="142" spans="1:9" ht="11.25" x14ac:dyDescent="0.2">
      <c r="A142" s="566"/>
      <c r="B142" s="851"/>
      <c r="C142" s="56"/>
      <c r="D142" s="758" t="s">
        <v>225</v>
      </c>
      <c r="E142" s="56"/>
      <c r="F142" s="56"/>
      <c r="G142" s="56"/>
      <c r="H142" s="56"/>
      <c r="I142" s="68"/>
    </row>
    <row r="143" spans="1:9" ht="11.25" x14ac:dyDescent="0.2">
      <c r="A143" s="566"/>
      <c r="B143" s="851"/>
      <c r="C143" s="56"/>
      <c r="D143" s="758" t="s">
        <v>317</v>
      </c>
      <c r="E143" s="56"/>
      <c r="F143" s="56"/>
      <c r="G143" s="56"/>
      <c r="H143" s="56"/>
      <c r="I143" s="68"/>
    </row>
    <row r="144" spans="1:9" ht="11.25" x14ac:dyDescent="0.2">
      <c r="A144" s="566"/>
      <c r="B144" s="851"/>
      <c r="C144" s="56"/>
      <c r="D144" s="758" t="s">
        <v>318</v>
      </c>
      <c r="E144" s="56"/>
      <c r="F144" s="56">
        <v>1.9242999999999999</v>
      </c>
      <c r="G144" s="56"/>
      <c r="H144" s="56"/>
      <c r="I144" s="68"/>
    </row>
    <row r="145" spans="1:9" s="46" customFormat="1" ht="24.95" customHeight="1" x14ac:dyDescent="0.25">
      <c r="A145" s="278">
        <v>31</v>
      </c>
      <c r="B145" s="278"/>
      <c r="C145" s="382" t="s">
        <v>239</v>
      </c>
      <c r="D145" s="280" t="s">
        <v>240</v>
      </c>
      <c r="E145" s="281" t="s">
        <v>100</v>
      </c>
      <c r="F145" s="282">
        <v>13.4701</v>
      </c>
      <c r="G145" s="67"/>
      <c r="H145" s="254">
        <f>ROUND(F145*G145,2)</f>
        <v>0</v>
      </c>
      <c r="I145" s="280" t="s">
        <v>93</v>
      </c>
    </row>
    <row r="146" spans="1:9" ht="11.25" x14ac:dyDescent="0.2">
      <c r="A146" s="566"/>
      <c r="B146" s="851"/>
      <c r="C146" s="56"/>
      <c r="D146" s="758" t="s">
        <v>225</v>
      </c>
      <c r="E146" s="56"/>
      <c r="F146" s="56"/>
      <c r="G146" s="56"/>
      <c r="H146" s="56"/>
      <c r="I146" s="68"/>
    </row>
    <row r="147" spans="1:9" ht="11.25" x14ac:dyDescent="0.2">
      <c r="A147" s="566"/>
      <c r="B147" s="851"/>
      <c r="C147" s="56"/>
      <c r="D147" s="758" t="s">
        <v>317</v>
      </c>
      <c r="E147" s="56"/>
      <c r="F147" s="56"/>
      <c r="G147" s="56"/>
      <c r="H147" s="56"/>
      <c r="I147" s="68"/>
    </row>
    <row r="148" spans="1:9" ht="11.25" x14ac:dyDescent="0.2">
      <c r="A148" s="787"/>
      <c r="B148" s="855"/>
      <c r="C148" s="789"/>
      <c r="D148" s="856" t="s">
        <v>321</v>
      </c>
      <c r="E148" s="789"/>
      <c r="F148" s="789">
        <v>13.4701</v>
      </c>
      <c r="G148" s="789"/>
      <c r="H148" s="789"/>
      <c r="I148" s="774"/>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16384" width="8.83203125" style="5"/>
  </cols>
  <sheetData>
    <row r="1" spans="1:5" ht="15.75" x14ac:dyDescent="0.25">
      <c r="A1" s="1" t="s">
        <v>0</v>
      </c>
      <c r="B1" s="2"/>
      <c r="C1" s="2"/>
      <c r="D1" s="3"/>
      <c r="E1" s="4"/>
    </row>
    <row r="2" spans="1:5" ht="15.75" x14ac:dyDescent="0.25">
      <c r="A2" s="228" t="s">
        <v>1</v>
      </c>
      <c r="B2" s="229" t="s">
        <v>2</v>
      </c>
      <c r="C2" s="230"/>
      <c r="D2" s="231"/>
      <c r="E2" s="232"/>
    </row>
    <row r="3" spans="1:5" ht="15.75" x14ac:dyDescent="0.25">
      <c r="A3" s="233" t="s">
        <v>3</v>
      </c>
      <c r="B3" s="234" t="s">
        <v>961</v>
      </c>
      <c r="C3" s="235"/>
      <c r="D3" s="236"/>
      <c r="E3" s="237"/>
    </row>
    <row r="4" spans="1:5" ht="12.75" x14ac:dyDescent="0.2">
      <c r="A4" s="238" t="s">
        <v>5</v>
      </c>
      <c r="B4" s="239" t="s">
        <v>6</v>
      </c>
      <c r="C4" s="239"/>
      <c r="D4" s="241"/>
      <c r="E4" s="242"/>
    </row>
    <row r="5" spans="1:5" ht="12.75" x14ac:dyDescent="0.2">
      <c r="A5" s="238" t="s">
        <v>7</v>
      </c>
      <c r="B5" s="239" t="s">
        <v>962</v>
      </c>
      <c r="C5" s="239"/>
      <c r="D5" s="243"/>
      <c r="E5" s="242"/>
    </row>
    <row r="6" spans="1:5" ht="12.75" x14ac:dyDescent="0.2">
      <c r="A6" s="238" t="s">
        <v>9</v>
      </c>
      <c r="B6" s="239" t="s">
        <v>963</v>
      </c>
      <c r="C6" s="239"/>
      <c r="D6" s="243"/>
      <c r="E6" s="242"/>
    </row>
    <row r="7" spans="1:5" ht="12.75" x14ac:dyDescent="0.2">
      <c r="A7" s="22"/>
      <c r="B7" s="23"/>
      <c r="C7" s="23"/>
      <c r="D7" s="24"/>
      <c r="E7" s="25"/>
    </row>
    <row r="8" spans="1:5" ht="12.75" x14ac:dyDescent="0.2">
      <c r="A8" s="369" t="s">
        <v>11</v>
      </c>
      <c r="B8" s="26" t="s">
        <v>12</v>
      </c>
      <c r="C8" s="26" t="s">
        <v>13</v>
      </c>
      <c r="D8" s="24">
        <v>61989592</v>
      </c>
      <c r="E8" s="25"/>
    </row>
    <row r="9" spans="1:5" ht="12.75" x14ac:dyDescent="0.2">
      <c r="A9" s="22"/>
      <c r="B9" s="26"/>
      <c r="C9" s="26" t="s">
        <v>14</v>
      </c>
      <c r="D9" s="24" t="s">
        <v>15</v>
      </c>
      <c r="E9" s="25"/>
    </row>
    <row r="10" spans="1:5" ht="12.75" x14ac:dyDescent="0.2">
      <c r="A10" s="22"/>
      <c r="B10" s="26"/>
      <c r="C10" s="23"/>
      <c r="D10" s="24"/>
      <c r="E10" s="25"/>
    </row>
    <row r="11" spans="1:5" ht="12.75" x14ac:dyDescent="0.2">
      <c r="A11" s="369" t="s">
        <v>16</v>
      </c>
      <c r="B11" s="26" t="str">
        <f>'Krycí list'!B8</f>
        <v>Vyplní dodavatel</v>
      </c>
      <c r="C11" s="26" t="s">
        <v>13</v>
      </c>
      <c r="D11" s="24" t="str">
        <f>'Krycí list'!E8</f>
        <v>Vyplní dodavatel</v>
      </c>
      <c r="E11" s="25"/>
    </row>
    <row r="12" spans="1:5" ht="12.75" x14ac:dyDescent="0.2">
      <c r="A12" s="22"/>
      <c r="B12" s="26"/>
      <c r="C12" s="26" t="s">
        <v>14</v>
      </c>
      <c r="D12" s="24" t="str">
        <f>'Krycí list'!E9</f>
        <v>Vyplní dodavatel</v>
      </c>
      <c r="E12" s="25"/>
    </row>
    <row r="13" spans="1:5" ht="12.75" x14ac:dyDescent="0.2">
      <c r="A13" s="22"/>
      <c r="B13" s="26"/>
      <c r="C13" s="23"/>
      <c r="D13" s="24"/>
      <c r="E13" s="25"/>
    </row>
    <row r="14" spans="1:5" ht="12.75" x14ac:dyDescent="0.2">
      <c r="A14" s="369" t="s">
        <v>17</v>
      </c>
      <c r="B14" s="26" t="s">
        <v>964</v>
      </c>
      <c r="C14" s="26" t="s">
        <v>13</v>
      </c>
      <c r="D14" s="24">
        <v>60745665</v>
      </c>
      <c r="E14" s="25"/>
    </row>
    <row r="15" spans="1:5" ht="12.75" x14ac:dyDescent="0.2">
      <c r="A15" s="369" t="s">
        <v>19</v>
      </c>
      <c r="B15" s="26"/>
      <c r="C15" s="26" t="s">
        <v>14</v>
      </c>
      <c r="D15" s="24" t="s">
        <v>965</v>
      </c>
      <c r="E15" s="25"/>
    </row>
    <row r="16" spans="1:5" ht="12.75" x14ac:dyDescent="0.2">
      <c r="A16" s="22"/>
      <c r="B16" s="26"/>
      <c r="C16" s="23"/>
      <c r="D16" s="24"/>
      <c r="E16" s="25"/>
    </row>
    <row r="17" spans="1:5" ht="12.75" x14ac:dyDescent="0.2">
      <c r="A17" s="369" t="s">
        <v>21</v>
      </c>
      <c r="B17" s="26"/>
      <c r="C17" s="23"/>
      <c r="D17" s="24"/>
      <c r="E17" s="25"/>
    </row>
    <row r="18" spans="1:5" ht="41.1" customHeight="1" x14ac:dyDescent="0.2">
      <c r="A18" s="1256" t="s">
        <v>966</v>
      </c>
      <c r="B18" s="1257"/>
      <c r="C18" s="1257"/>
      <c r="D18" s="1257"/>
      <c r="E18" s="1258"/>
    </row>
    <row r="19" spans="1:5" s="56" customFormat="1" ht="24.95" customHeight="1" x14ac:dyDescent="0.2">
      <c r="A19" s="244" t="s">
        <v>23</v>
      </c>
      <c r="B19" s="245"/>
      <c r="C19" s="245"/>
      <c r="D19" s="1338">
        <f>E35</f>
        <v>0</v>
      </c>
      <c r="E19" s="1339"/>
    </row>
    <row r="20" spans="1:5" ht="12.75" x14ac:dyDescent="0.2">
      <c r="A20" s="1244" t="s">
        <v>24</v>
      </c>
      <c r="B20" s="28"/>
      <c r="C20" s="29" t="s">
        <v>25</v>
      </c>
      <c r="D20" s="29" t="s">
        <v>26</v>
      </c>
      <c r="E20" s="30" t="s">
        <v>27</v>
      </c>
    </row>
    <row r="21" spans="1:5" ht="12.75" x14ac:dyDescent="0.2">
      <c r="A21" s="1245"/>
      <c r="B21" s="26" t="s">
        <v>28</v>
      </c>
      <c r="C21" s="32">
        <v>0.21</v>
      </c>
      <c r="D21" s="33">
        <f>ROUND(D19, 2)</f>
        <v>0</v>
      </c>
      <c r="E21" s="34">
        <f>ROUND(D21, 2)*C21</f>
        <v>0</v>
      </c>
    </row>
    <row r="22" spans="1:5" ht="12.75" x14ac:dyDescent="0.2">
      <c r="A22" s="1246"/>
      <c r="B22" s="36" t="s">
        <v>29</v>
      </c>
      <c r="C22" s="37">
        <v>0.15</v>
      </c>
      <c r="D22" s="38">
        <v>0</v>
      </c>
      <c r="E22" s="34">
        <f>ROUND(D22, 2)*C22</f>
        <v>0</v>
      </c>
    </row>
    <row r="23" spans="1:5" s="56" customFormat="1" ht="24.95" customHeight="1" x14ac:dyDescent="0.2">
      <c r="A23" s="244" t="s">
        <v>30</v>
      </c>
      <c r="B23" s="245"/>
      <c r="C23" s="245"/>
      <c r="D23" s="1338">
        <f>D19+E21+E22</f>
        <v>0</v>
      </c>
      <c r="E23" s="1339"/>
    </row>
    <row r="24" spans="1:5" x14ac:dyDescent="0.2">
      <c r="A24" s="119"/>
      <c r="E24" s="310"/>
    </row>
    <row r="25" spans="1:5" ht="15.75" x14ac:dyDescent="0.25">
      <c r="A25" s="1" t="s">
        <v>31</v>
      </c>
      <c r="B25" s="2"/>
      <c r="C25" s="2"/>
      <c r="D25" s="2"/>
      <c r="E25" s="69"/>
    </row>
    <row r="26" spans="1:5" ht="15.75" x14ac:dyDescent="0.25">
      <c r="A26" s="228" t="s">
        <v>1</v>
      </c>
      <c r="B26" s="229" t="s">
        <v>2</v>
      </c>
      <c r="C26" s="230"/>
      <c r="D26" s="230"/>
      <c r="E26" s="311"/>
    </row>
    <row r="27" spans="1:5" ht="15.75" x14ac:dyDescent="0.25">
      <c r="A27" s="233" t="s">
        <v>3</v>
      </c>
      <c r="B27" s="234" t="s">
        <v>961</v>
      </c>
      <c r="C27" s="235"/>
      <c r="D27" s="235"/>
      <c r="E27" s="312"/>
    </row>
    <row r="28" spans="1:5" ht="12.75" x14ac:dyDescent="0.2">
      <c r="A28" s="238" t="s">
        <v>5</v>
      </c>
      <c r="B28" s="239" t="s">
        <v>6</v>
      </c>
      <c r="C28" s="240"/>
      <c r="D28" s="239"/>
      <c r="E28" s="313"/>
    </row>
    <row r="29" spans="1:5" ht="12.75" x14ac:dyDescent="0.2">
      <c r="A29" s="238" t="s">
        <v>7</v>
      </c>
      <c r="B29" s="239" t="s">
        <v>962</v>
      </c>
      <c r="C29" s="240"/>
      <c r="D29" s="239"/>
      <c r="E29" s="314"/>
    </row>
    <row r="30" spans="1:5" ht="12.75" x14ac:dyDescent="0.2">
      <c r="A30" s="238" t="s">
        <v>9</v>
      </c>
      <c r="B30" s="239" t="s">
        <v>963</v>
      </c>
      <c r="C30" s="240"/>
      <c r="D30" s="239"/>
      <c r="E30" s="314"/>
    </row>
    <row r="31" spans="1:5" s="56" customFormat="1" ht="24.95" customHeight="1" x14ac:dyDescent="0.2">
      <c r="A31" s="246" t="s">
        <v>32</v>
      </c>
      <c r="B31" s="1340" t="s">
        <v>33</v>
      </c>
      <c r="C31" s="1341"/>
      <c r="D31" s="1342"/>
      <c r="E31" s="308" t="s">
        <v>34</v>
      </c>
    </row>
    <row r="32" spans="1:5" s="40" customFormat="1" ht="24.95" customHeight="1" x14ac:dyDescent="0.2">
      <c r="A32" s="371" t="s">
        <v>325</v>
      </c>
      <c r="B32" s="1260" t="s">
        <v>326</v>
      </c>
      <c r="C32" s="1260"/>
      <c r="D32" s="1260"/>
      <c r="E32" s="254">
        <f>'04_D.1.1_Rekap'!E20</f>
        <v>0</v>
      </c>
    </row>
    <row r="33" spans="1:28" s="40" customFormat="1" ht="24.95" customHeight="1" x14ac:dyDescent="0.2">
      <c r="A33" s="371" t="s">
        <v>327</v>
      </c>
      <c r="B33" s="1260" t="s">
        <v>328</v>
      </c>
      <c r="C33" s="1260"/>
      <c r="D33" s="1260"/>
      <c r="E33" s="254">
        <f>'04_D.1.4_Rekap'!E20</f>
        <v>0</v>
      </c>
    </row>
    <row r="34" spans="1:28" s="40" customFormat="1" ht="24.95" customHeight="1" x14ac:dyDescent="0.2">
      <c r="A34" s="371" t="s">
        <v>11774</v>
      </c>
      <c r="B34" s="1260" t="s">
        <v>5846</v>
      </c>
      <c r="C34" s="1260"/>
      <c r="D34" s="1260"/>
      <c r="E34" s="254" cm="1">
        <f t="array" ref="E34:F34">'05_Rekap_VON'!E61:F61</f>
        <v>0</v>
      </c>
      <c r="F34" s="40">
        <v>0</v>
      </c>
    </row>
    <row r="35" spans="1:28" s="56" customFormat="1" ht="24.95" customHeight="1" x14ac:dyDescent="0.2">
      <c r="A35" s="247" t="s">
        <v>23</v>
      </c>
      <c r="B35" s="248"/>
      <c r="C35" s="249"/>
      <c r="D35" s="249"/>
      <c r="E35" s="30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45" customHeight="1" x14ac:dyDescent="0.2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45" customHeight="1" x14ac:dyDescent="0.2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5" x14ac:dyDescent="0.2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5" x14ac:dyDescent="0.2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5" x14ac:dyDescent="0.2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5" x14ac:dyDescent="0.2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5" x14ac:dyDescent="0.2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5" x14ac:dyDescent="0.2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5" x14ac:dyDescent="0.2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5" x14ac:dyDescent="0.2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5" x14ac:dyDescent="0.2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967</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256" t="s">
        <v>968</v>
      </c>
      <c r="B19" s="1257"/>
      <c r="C19" s="1257"/>
      <c r="D19" s="1257"/>
      <c r="E19" s="1257"/>
      <c r="F19" s="1258"/>
    </row>
    <row r="20" spans="1:6" s="56" customFormat="1" ht="24.95" customHeight="1" x14ac:dyDescent="0.2">
      <c r="A20" s="244" t="s">
        <v>23</v>
      </c>
      <c r="B20" s="245"/>
      <c r="C20" s="245"/>
      <c r="D20" s="245"/>
      <c r="E20" s="1338">
        <f>E46</f>
        <v>0</v>
      </c>
      <c r="F20" s="1339"/>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s="56" customFormat="1" ht="24.95" customHeight="1" x14ac:dyDescent="0.2">
      <c r="A24" s="244" t="s">
        <v>30</v>
      </c>
      <c r="B24" s="245"/>
      <c r="C24" s="245"/>
      <c r="D24" s="245"/>
      <c r="E24" s="1338">
        <f>E20+F22+F23</f>
        <v>0</v>
      </c>
      <c r="F24" s="1339"/>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967</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340" t="s">
        <v>33</v>
      </c>
      <c r="C32" s="1341"/>
      <c r="D32" s="1342"/>
      <c r="E32" s="1343" t="s">
        <v>34</v>
      </c>
      <c r="F32" s="1343"/>
    </row>
    <row r="33" spans="1:29" s="40" customFormat="1" ht="24.95" customHeight="1" x14ac:dyDescent="0.25">
      <c r="A33" s="370" t="s">
        <v>330</v>
      </c>
      <c r="B33" s="1255" t="s">
        <v>331</v>
      </c>
      <c r="C33" s="1255"/>
      <c r="D33" s="1255"/>
      <c r="E33" s="1344">
        <f>SUM(E34:F38)</f>
        <v>0</v>
      </c>
      <c r="F33" s="1344"/>
    </row>
    <row r="34" spans="1:29" s="40" customFormat="1" ht="24.95" customHeight="1" x14ac:dyDescent="0.2">
      <c r="A34" s="373">
        <v>3</v>
      </c>
      <c r="B34" s="1265" t="s">
        <v>43</v>
      </c>
      <c r="C34" s="1266"/>
      <c r="D34" s="1267"/>
      <c r="E34" s="1268">
        <f>'04_D.1.1'!H9</f>
        <v>0</v>
      </c>
      <c r="F34" s="1269"/>
    </row>
    <row r="35" spans="1:29" s="40" customFormat="1" ht="24.95" customHeight="1" x14ac:dyDescent="0.2">
      <c r="A35" s="373">
        <v>6</v>
      </c>
      <c r="B35" s="1265" t="s">
        <v>969</v>
      </c>
      <c r="C35" s="1266"/>
      <c r="D35" s="1267"/>
      <c r="E35" s="1268">
        <f>'04_D.1.1'!H22</f>
        <v>0</v>
      </c>
      <c r="F35" s="1269"/>
    </row>
    <row r="36" spans="1:29" s="40" customFormat="1" ht="24.95" customHeight="1" x14ac:dyDescent="0.2">
      <c r="A36" s="373">
        <v>9</v>
      </c>
      <c r="B36" s="1265" t="s">
        <v>970</v>
      </c>
      <c r="C36" s="1266"/>
      <c r="D36" s="1267"/>
      <c r="E36" s="1268">
        <f>'04_D.1.1'!H97</f>
        <v>0</v>
      </c>
      <c r="F36" s="1269"/>
    </row>
    <row r="37" spans="1:29" s="40" customFormat="1" ht="24.95" customHeight="1" x14ac:dyDescent="0.2">
      <c r="A37" s="373">
        <v>997</v>
      </c>
      <c r="B37" s="1265" t="s">
        <v>971</v>
      </c>
      <c r="C37" s="1266"/>
      <c r="D37" s="1267"/>
      <c r="E37" s="1268">
        <f>'04_D.1.1'!H147</f>
        <v>0</v>
      </c>
      <c r="F37" s="1269"/>
    </row>
    <row r="38" spans="1:29" s="40" customFormat="1" ht="24.95" customHeight="1" x14ac:dyDescent="0.2">
      <c r="A38" s="373">
        <v>998</v>
      </c>
      <c r="B38" s="1265" t="s">
        <v>972</v>
      </c>
      <c r="C38" s="1266"/>
      <c r="D38" s="1267"/>
      <c r="E38" s="1268">
        <f>'04_D.1.1'!H160</f>
        <v>0</v>
      </c>
      <c r="F38" s="1269"/>
    </row>
    <row r="39" spans="1:29" s="40" customFormat="1" ht="24.95" customHeight="1" x14ac:dyDescent="0.25">
      <c r="A39" s="370" t="s">
        <v>340</v>
      </c>
      <c r="B39" s="1255" t="s">
        <v>341</v>
      </c>
      <c r="C39" s="1255"/>
      <c r="D39" s="1255"/>
      <c r="E39" s="1344">
        <f>SUM(E40:F45)</f>
        <v>0</v>
      </c>
      <c r="F39" s="1344"/>
    </row>
    <row r="40" spans="1:29" s="40" customFormat="1" ht="24.95" customHeight="1" x14ac:dyDescent="0.2">
      <c r="A40" s="373">
        <v>714</v>
      </c>
      <c r="B40" s="1265" t="s">
        <v>973</v>
      </c>
      <c r="C40" s="1266"/>
      <c r="D40" s="1267"/>
      <c r="E40" s="1268">
        <f>'04_D.1.1'!H164</f>
        <v>0</v>
      </c>
      <c r="F40" s="1269"/>
    </row>
    <row r="41" spans="1:29" s="40" customFormat="1" ht="24.95" customHeight="1" x14ac:dyDescent="0.2">
      <c r="A41" s="373">
        <v>763</v>
      </c>
      <c r="B41" s="1265" t="s">
        <v>974</v>
      </c>
      <c r="C41" s="1266"/>
      <c r="D41" s="1267"/>
      <c r="E41" s="1268">
        <f>'04_D.1.1'!H175</f>
        <v>0</v>
      </c>
      <c r="F41" s="1269"/>
    </row>
    <row r="42" spans="1:29" s="40" customFormat="1" ht="24.95" customHeight="1" x14ac:dyDescent="0.2">
      <c r="A42" s="373">
        <v>766</v>
      </c>
      <c r="B42" s="1265" t="s">
        <v>347</v>
      </c>
      <c r="C42" s="1266"/>
      <c r="D42" s="1267"/>
      <c r="E42" s="1268">
        <f>'04_D.1.1'!H180</f>
        <v>0</v>
      </c>
      <c r="F42" s="1269"/>
    </row>
    <row r="43" spans="1:29" s="40" customFormat="1" ht="24.95" customHeight="1" x14ac:dyDescent="0.2">
      <c r="A43" s="373">
        <v>776</v>
      </c>
      <c r="B43" s="1265" t="s">
        <v>67</v>
      </c>
      <c r="C43" s="1266"/>
      <c r="D43" s="1267"/>
      <c r="E43" s="1268">
        <f>'04_D.1.1'!H187</f>
        <v>0</v>
      </c>
      <c r="F43" s="1269"/>
    </row>
    <row r="44" spans="1:29" s="40" customFormat="1" ht="24.95" customHeight="1" x14ac:dyDescent="0.2">
      <c r="A44" s="373">
        <v>783</v>
      </c>
      <c r="B44" s="1265" t="s">
        <v>975</v>
      </c>
      <c r="C44" s="1266"/>
      <c r="D44" s="1267"/>
      <c r="E44" s="1268">
        <f>'04_D.1.1'!H240</f>
        <v>0</v>
      </c>
      <c r="F44" s="1269"/>
    </row>
    <row r="45" spans="1:29" s="40" customFormat="1" ht="24.95" customHeight="1" x14ac:dyDescent="0.2">
      <c r="A45" s="373">
        <v>784</v>
      </c>
      <c r="B45" s="1265" t="s">
        <v>976</v>
      </c>
      <c r="C45" s="1266"/>
      <c r="D45" s="1267"/>
      <c r="E45" s="1268">
        <f>'04_D.1.1'!H253</f>
        <v>0</v>
      </c>
      <c r="F45" s="1269"/>
    </row>
    <row r="46" spans="1:29" s="56" customFormat="1" ht="24.95" customHeight="1" x14ac:dyDescent="0.2">
      <c r="A46" s="247" t="s">
        <v>79</v>
      </c>
      <c r="B46" s="248"/>
      <c r="C46" s="249"/>
      <c r="D46" s="249"/>
      <c r="E46" s="1338">
        <f>E33+E39</f>
        <v>0</v>
      </c>
      <c r="F46" s="1339"/>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2.16406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57" t="s">
        <v>1</v>
      </c>
      <c r="B2" s="229"/>
      <c r="C2" s="229"/>
      <c r="D2" s="229" t="s">
        <v>2</v>
      </c>
      <c r="E2" s="231"/>
      <c r="F2" s="230"/>
      <c r="G2" s="229"/>
      <c r="H2" s="858"/>
      <c r="I2" s="859"/>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60"/>
      <c r="I3" s="861"/>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967</v>
      </c>
      <c r="E4" s="253"/>
      <c r="F4" s="235"/>
      <c r="G4" s="251"/>
      <c r="H4" s="862"/>
      <c r="I4" s="863"/>
    </row>
    <row r="5" spans="1:29" x14ac:dyDescent="0.2">
      <c r="A5" s="238" t="s">
        <v>7</v>
      </c>
      <c r="B5" s="239"/>
      <c r="C5" s="239"/>
      <c r="D5" s="239" t="s">
        <v>962</v>
      </c>
      <c r="E5" s="243"/>
      <c r="F5" s="240"/>
      <c r="G5" s="239"/>
      <c r="H5" s="239"/>
      <c r="I5" s="864"/>
    </row>
    <row r="6" spans="1:29" x14ac:dyDescent="0.2">
      <c r="A6" s="865" t="s">
        <v>9</v>
      </c>
      <c r="B6" s="866"/>
      <c r="C6" s="866"/>
      <c r="D6" s="866" t="s">
        <v>963</v>
      </c>
      <c r="E6" s="867"/>
      <c r="F6" s="868"/>
      <c r="G6" s="866"/>
      <c r="H6" s="866"/>
      <c r="I6" s="869"/>
    </row>
    <row r="7" spans="1:29" s="46" customFormat="1" ht="30" x14ac:dyDescent="0.25">
      <c r="A7" s="379" t="s">
        <v>82</v>
      </c>
      <c r="B7" s="379" t="s">
        <v>83</v>
      </c>
      <c r="C7" s="379" t="s">
        <v>32</v>
      </c>
      <c r="D7" s="66" t="s">
        <v>33</v>
      </c>
      <c r="E7" s="379" t="s">
        <v>84</v>
      </c>
      <c r="F7" s="379" t="s">
        <v>85</v>
      </c>
      <c r="G7" s="379" t="s">
        <v>86</v>
      </c>
      <c r="H7" s="379" t="s">
        <v>354</v>
      </c>
      <c r="I7" s="379" t="s">
        <v>88</v>
      </c>
    </row>
    <row r="8" spans="1:29" ht="24.95" customHeight="1" x14ac:dyDescent="0.2">
      <c r="A8" s="870"/>
      <c r="B8" s="871" t="s">
        <v>977</v>
      </c>
      <c r="C8" s="251" t="s">
        <v>330</v>
      </c>
      <c r="D8" s="251" t="s">
        <v>978</v>
      </c>
      <c r="E8" s="872"/>
      <c r="F8" s="873"/>
      <c r="G8" s="873"/>
      <c r="H8" s="874">
        <f>H9+H22+H97+H147+H160</f>
        <v>0</v>
      </c>
      <c r="I8" s="875"/>
    </row>
    <row r="9" spans="1:29" s="46" customFormat="1" ht="24.95" customHeight="1" x14ac:dyDescent="0.25">
      <c r="A9" s="876"/>
      <c r="B9" s="877" t="s">
        <v>977</v>
      </c>
      <c r="C9" s="878" t="s">
        <v>42</v>
      </c>
      <c r="D9" s="878" t="s">
        <v>43</v>
      </c>
      <c r="E9" s="879"/>
      <c r="F9" s="880"/>
      <c r="G9" s="880"/>
      <c r="H9" s="881">
        <f>SUM(H10:H21)</f>
        <v>0</v>
      </c>
      <c r="I9" s="882"/>
    </row>
    <row r="10" spans="1:29" s="46" customFormat="1" ht="24.95" customHeight="1" x14ac:dyDescent="0.25">
      <c r="A10" s="278" t="s">
        <v>73</v>
      </c>
      <c r="B10" s="278" t="s">
        <v>979</v>
      </c>
      <c r="C10" s="279" t="s">
        <v>980</v>
      </c>
      <c r="D10" s="280" t="s">
        <v>981</v>
      </c>
      <c r="E10" s="281" t="s">
        <v>106</v>
      </c>
      <c r="F10" s="282">
        <v>18.024999999999999</v>
      </c>
      <c r="G10" s="67"/>
      <c r="H10" s="254">
        <f>ROUND(G10*F10,2)</f>
        <v>0</v>
      </c>
      <c r="I10" s="280" t="s">
        <v>982</v>
      </c>
    </row>
    <row r="11" spans="1:29" x14ac:dyDescent="0.2">
      <c r="A11" s="566"/>
      <c r="B11" s="883" t="s">
        <v>983</v>
      </c>
      <c r="C11" s="56"/>
      <c r="D11" s="222" t="s">
        <v>984</v>
      </c>
      <c r="E11" s="56"/>
      <c r="F11" s="56"/>
      <c r="G11" s="56"/>
      <c r="H11" s="31"/>
      <c r="I11" s="568"/>
    </row>
    <row r="12" spans="1:29" x14ac:dyDescent="0.2">
      <c r="A12" s="417"/>
      <c r="B12" s="418" t="s">
        <v>985</v>
      </c>
      <c r="C12" s="419" t="s">
        <v>986</v>
      </c>
      <c r="D12" s="420" t="s">
        <v>987</v>
      </c>
      <c r="E12" s="421"/>
      <c r="F12" s="422">
        <v>18.024999999999999</v>
      </c>
      <c r="G12" s="421"/>
      <c r="H12" s="839"/>
      <c r="I12" s="497"/>
    </row>
    <row r="13" spans="1:29" x14ac:dyDescent="0.2">
      <c r="A13" s="471"/>
      <c r="B13" s="418" t="s">
        <v>985</v>
      </c>
      <c r="C13" s="472" t="s">
        <v>986</v>
      </c>
      <c r="D13" s="473" t="s">
        <v>988</v>
      </c>
      <c r="E13" s="474"/>
      <c r="F13" s="475">
        <v>18.024999999999999</v>
      </c>
      <c r="G13" s="474"/>
      <c r="H13" s="884"/>
      <c r="I13" s="498"/>
    </row>
    <row r="14" spans="1:29" s="46" customFormat="1" ht="24.95" customHeight="1" x14ac:dyDescent="0.25">
      <c r="A14" s="278" t="s">
        <v>75</v>
      </c>
      <c r="B14" s="278" t="s">
        <v>979</v>
      </c>
      <c r="C14" s="279" t="s">
        <v>989</v>
      </c>
      <c r="D14" s="280" t="s">
        <v>990</v>
      </c>
      <c r="E14" s="281" t="s">
        <v>125</v>
      </c>
      <c r="F14" s="282">
        <v>6.11</v>
      </c>
      <c r="G14" s="67"/>
      <c r="H14" s="254">
        <f>ROUND(G14*F14,2)</f>
        <v>0</v>
      </c>
      <c r="I14" s="280" t="s">
        <v>982</v>
      </c>
    </row>
    <row r="15" spans="1:29" x14ac:dyDescent="0.2">
      <c r="A15" s="566"/>
      <c r="B15" s="883" t="s">
        <v>983</v>
      </c>
      <c r="C15" s="56"/>
      <c r="D15" s="222" t="s">
        <v>991</v>
      </c>
      <c r="E15" s="56"/>
      <c r="F15" s="56"/>
      <c r="G15" s="56"/>
      <c r="H15" s="31"/>
      <c r="I15" s="568"/>
    </row>
    <row r="16" spans="1:29" x14ac:dyDescent="0.2">
      <c r="A16" s="417"/>
      <c r="B16" s="418" t="s">
        <v>985</v>
      </c>
      <c r="C16" s="419" t="s">
        <v>986</v>
      </c>
      <c r="D16" s="420" t="s">
        <v>992</v>
      </c>
      <c r="E16" s="421"/>
      <c r="F16" s="422">
        <v>6.11</v>
      </c>
      <c r="G16" s="421"/>
      <c r="H16" s="839"/>
      <c r="I16" s="497"/>
    </row>
    <row r="17" spans="1:9" x14ac:dyDescent="0.2">
      <c r="A17" s="471"/>
      <c r="B17" s="418" t="s">
        <v>985</v>
      </c>
      <c r="C17" s="472" t="s">
        <v>986</v>
      </c>
      <c r="D17" s="473" t="s">
        <v>988</v>
      </c>
      <c r="E17" s="474"/>
      <c r="F17" s="475">
        <v>6.11</v>
      </c>
      <c r="G17" s="474"/>
      <c r="H17" s="884"/>
      <c r="I17" s="498"/>
    </row>
    <row r="18" spans="1:9" s="46" customFormat="1" ht="24.95" customHeight="1" x14ac:dyDescent="0.25">
      <c r="A18" s="278" t="s">
        <v>42</v>
      </c>
      <c r="B18" s="278" t="s">
        <v>979</v>
      </c>
      <c r="C18" s="279" t="s">
        <v>993</v>
      </c>
      <c r="D18" s="280" t="s">
        <v>994</v>
      </c>
      <c r="E18" s="281" t="s">
        <v>125</v>
      </c>
      <c r="F18" s="282">
        <v>5.9</v>
      </c>
      <c r="G18" s="67"/>
      <c r="H18" s="254">
        <f>ROUND(G18*F18,2)</f>
        <v>0</v>
      </c>
      <c r="I18" s="280" t="s">
        <v>982</v>
      </c>
    </row>
    <row r="19" spans="1:9" x14ac:dyDescent="0.2">
      <c r="A19" s="566"/>
      <c r="B19" s="883" t="s">
        <v>983</v>
      </c>
      <c r="C19" s="56"/>
      <c r="D19" s="222" t="s">
        <v>995</v>
      </c>
      <c r="E19" s="56"/>
      <c r="F19" s="56"/>
      <c r="G19" s="56"/>
      <c r="H19" s="31"/>
      <c r="I19" s="568"/>
    </row>
    <row r="20" spans="1:9" x14ac:dyDescent="0.2">
      <c r="A20" s="417"/>
      <c r="B20" s="418" t="s">
        <v>985</v>
      </c>
      <c r="C20" s="419" t="s">
        <v>986</v>
      </c>
      <c r="D20" s="420" t="s">
        <v>996</v>
      </c>
      <c r="E20" s="421"/>
      <c r="F20" s="422">
        <v>5.9</v>
      </c>
      <c r="G20" s="421"/>
      <c r="H20" s="839"/>
      <c r="I20" s="497"/>
    </row>
    <row r="21" spans="1:9" x14ac:dyDescent="0.2">
      <c r="A21" s="471"/>
      <c r="B21" s="418" t="s">
        <v>985</v>
      </c>
      <c r="C21" s="472" t="s">
        <v>986</v>
      </c>
      <c r="D21" s="473" t="s">
        <v>988</v>
      </c>
      <c r="E21" s="474"/>
      <c r="F21" s="475">
        <v>5.9</v>
      </c>
      <c r="G21" s="474"/>
      <c r="H21" s="884"/>
      <c r="I21" s="498"/>
    </row>
    <row r="22" spans="1:9" s="46" customFormat="1" ht="24.95" customHeight="1" x14ac:dyDescent="0.25">
      <c r="A22" s="876"/>
      <c r="B22" s="877" t="s">
        <v>977</v>
      </c>
      <c r="C22" s="878" t="s">
        <v>336</v>
      </c>
      <c r="D22" s="878" t="s">
        <v>969</v>
      </c>
      <c r="E22" s="879"/>
      <c r="F22" s="880"/>
      <c r="G22" s="880"/>
      <c r="H22" s="881">
        <f>SUM(H23:H96)</f>
        <v>0</v>
      </c>
      <c r="I22" s="882"/>
    </row>
    <row r="23" spans="1:9" s="46" customFormat="1" ht="24.95" customHeight="1" x14ac:dyDescent="0.25">
      <c r="A23" s="278" t="s">
        <v>997</v>
      </c>
      <c r="B23" s="278" t="s">
        <v>979</v>
      </c>
      <c r="C23" s="279" t="s">
        <v>998</v>
      </c>
      <c r="D23" s="280" t="s">
        <v>999</v>
      </c>
      <c r="E23" s="281" t="s">
        <v>106</v>
      </c>
      <c r="F23" s="282">
        <v>24.6</v>
      </c>
      <c r="G23" s="67"/>
      <c r="H23" s="254">
        <f>ROUND(G23*F23,2)</f>
        <v>0</v>
      </c>
      <c r="I23" s="280" t="s">
        <v>982</v>
      </c>
    </row>
    <row r="24" spans="1:9" x14ac:dyDescent="0.2">
      <c r="A24" s="566"/>
      <c r="B24" s="883" t="s">
        <v>983</v>
      </c>
      <c r="C24" s="56"/>
      <c r="D24" s="222" t="s">
        <v>1000</v>
      </c>
      <c r="E24" s="56"/>
      <c r="F24" s="56"/>
      <c r="G24" s="56"/>
      <c r="H24" s="31"/>
      <c r="I24" s="568"/>
    </row>
    <row r="25" spans="1:9" x14ac:dyDescent="0.2">
      <c r="A25" s="417"/>
      <c r="B25" s="418" t="s">
        <v>985</v>
      </c>
      <c r="C25" s="419" t="s">
        <v>986</v>
      </c>
      <c r="D25" s="420" t="s">
        <v>1001</v>
      </c>
      <c r="E25" s="421"/>
      <c r="F25" s="422">
        <v>24.6</v>
      </c>
      <c r="G25" s="421"/>
      <c r="H25" s="839"/>
      <c r="I25" s="497"/>
    </row>
    <row r="26" spans="1:9" x14ac:dyDescent="0.2">
      <c r="A26" s="471"/>
      <c r="B26" s="418" t="s">
        <v>985</v>
      </c>
      <c r="C26" s="472" t="s">
        <v>986</v>
      </c>
      <c r="D26" s="473" t="s">
        <v>988</v>
      </c>
      <c r="E26" s="474"/>
      <c r="F26" s="475">
        <v>24.6</v>
      </c>
      <c r="G26" s="474"/>
      <c r="H26" s="884"/>
      <c r="I26" s="498"/>
    </row>
    <row r="27" spans="1:9" s="46" customFormat="1" ht="24.95" customHeight="1" x14ac:dyDescent="0.25">
      <c r="A27" s="278" t="s">
        <v>44</v>
      </c>
      <c r="B27" s="278" t="s">
        <v>979</v>
      </c>
      <c r="C27" s="279" t="s">
        <v>1002</v>
      </c>
      <c r="D27" s="280" t="s">
        <v>1003</v>
      </c>
      <c r="E27" s="281" t="s">
        <v>106</v>
      </c>
      <c r="F27" s="282">
        <v>82</v>
      </c>
      <c r="G27" s="67"/>
      <c r="H27" s="254">
        <f>ROUND(G27*F27,2)</f>
        <v>0</v>
      </c>
      <c r="I27" s="280" t="s">
        <v>982</v>
      </c>
    </row>
    <row r="28" spans="1:9" x14ac:dyDescent="0.2">
      <c r="A28" s="566"/>
      <c r="B28" s="883" t="s">
        <v>983</v>
      </c>
      <c r="C28" s="56"/>
      <c r="D28" s="222" t="s">
        <v>1004</v>
      </c>
      <c r="E28" s="56"/>
      <c r="F28" s="56"/>
      <c r="G28" s="56"/>
      <c r="H28" s="31"/>
      <c r="I28" s="568"/>
    </row>
    <row r="29" spans="1:9" x14ac:dyDescent="0.2">
      <c r="A29" s="417"/>
      <c r="B29" s="418" t="s">
        <v>985</v>
      </c>
      <c r="C29" s="419" t="s">
        <v>986</v>
      </c>
      <c r="D29" s="420" t="s">
        <v>1005</v>
      </c>
      <c r="E29" s="421"/>
      <c r="F29" s="422">
        <v>82</v>
      </c>
      <c r="G29" s="421"/>
      <c r="H29" s="839"/>
      <c r="I29" s="497"/>
    </row>
    <row r="30" spans="1:9" x14ac:dyDescent="0.2">
      <c r="A30" s="471"/>
      <c r="B30" s="418" t="s">
        <v>985</v>
      </c>
      <c r="C30" s="472" t="s">
        <v>986</v>
      </c>
      <c r="D30" s="473" t="s">
        <v>988</v>
      </c>
      <c r="E30" s="474"/>
      <c r="F30" s="475">
        <v>82</v>
      </c>
      <c r="G30" s="474"/>
      <c r="H30" s="884"/>
      <c r="I30" s="498"/>
    </row>
    <row r="31" spans="1:9" s="46" customFormat="1" ht="24.95" customHeight="1" x14ac:dyDescent="0.25">
      <c r="A31" s="278" t="s">
        <v>336</v>
      </c>
      <c r="B31" s="278" t="s">
        <v>979</v>
      </c>
      <c r="C31" s="279" t="s">
        <v>1006</v>
      </c>
      <c r="D31" s="280" t="s">
        <v>1007</v>
      </c>
      <c r="E31" s="281" t="s">
        <v>106</v>
      </c>
      <c r="F31" s="282">
        <v>74.903999999999996</v>
      </c>
      <c r="G31" s="67"/>
      <c r="H31" s="254">
        <f>ROUND(G31*F31,2)</f>
        <v>0</v>
      </c>
      <c r="I31" s="280" t="s">
        <v>982</v>
      </c>
    </row>
    <row r="32" spans="1:9" x14ac:dyDescent="0.2">
      <c r="A32" s="566"/>
      <c r="B32" s="883" t="s">
        <v>983</v>
      </c>
      <c r="C32" s="56"/>
      <c r="D32" s="222" t="s">
        <v>1008</v>
      </c>
      <c r="E32" s="56"/>
      <c r="F32" s="56"/>
      <c r="G32" s="56"/>
      <c r="H32" s="31"/>
      <c r="I32" s="568"/>
    </row>
    <row r="33" spans="1:9" x14ac:dyDescent="0.2">
      <c r="A33" s="417"/>
      <c r="B33" s="418" t="s">
        <v>985</v>
      </c>
      <c r="C33" s="419" t="s">
        <v>986</v>
      </c>
      <c r="D33" s="420" t="s">
        <v>1009</v>
      </c>
      <c r="E33" s="421"/>
      <c r="F33" s="422">
        <v>36.933999999999997</v>
      </c>
      <c r="G33" s="421"/>
      <c r="H33" s="839"/>
      <c r="I33" s="497"/>
    </row>
    <row r="34" spans="1:9" x14ac:dyDescent="0.2">
      <c r="A34" s="417"/>
      <c r="B34" s="418" t="s">
        <v>985</v>
      </c>
      <c r="C34" s="419" t="s">
        <v>986</v>
      </c>
      <c r="D34" s="420" t="s">
        <v>1010</v>
      </c>
      <c r="E34" s="421"/>
      <c r="F34" s="422">
        <v>37.97</v>
      </c>
      <c r="G34" s="421"/>
      <c r="H34" s="839"/>
      <c r="I34" s="497"/>
    </row>
    <row r="35" spans="1:9" x14ac:dyDescent="0.2">
      <c r="A35" s="471"/>
      <c r="B35" s="418" t="s">
        <v>985</v>
      </c>
      <c r="C35" s="472" t="s">
        <v>986</v>
      </c>
      <c r="D35" s="473" t="s">
        <v>988</v>
      </c>
      <c r="E35" s="474"/>
      <c r="F35" s="475">
        <v>74.903999999999996</v>
      </c>
      <c r="G35" s="474"/>
      <c r="H35" s="884"/>
      <c r="I35" s="498"/>
    </row>
    <row r="36" spans="1:9" s="46" customFormat="1" ht="24.95" customHeight="1" x14ac:dyDescent="0.25">
      <c r="A36" s="278" t="s">
        <v>1011</v>
      </c>
      <c r="B36" s="278" t="s">
        <v>979</v>
      </c>
      <c r="C36" s="279" t="s">
        <v>1012</v>
      </c>
      <c r="D36" s="280" t="s">
        <v>1013</v>
      </c>
      <c r="E36" s="281" t="s">
        <v>106</v>
      </c>
      <c r="F36" s="282">
        <v>5</v>
      </c>
      <c r="G36" s="67"/>
      <c r="H36" s="254">
        <f>ROUND(G36*F36,2)</f>
        <v>0</v>
      </c>
      <c r="I36" s="280" t="s">
        <v>982</v>
      </c>
    </row>
    <row r="37" spans="1:9" x14ac:dyDescent="0.2">
      <c r="A37" s="566"/>
      <c r="B37" s="883" t="s">
        <v>983</v>
      </c>
      <c r="C37" s="56"/>
      <c r="D37" s="222" t="s">
        <v>1014</v>
      </c>
      <c r="E37" s="56"/>
      <c r="F37" s="56"/>
      <c r="G37" s="56"/>
      <c r="H37" s="31"/>
      <c r="I37" s="568"/>
    </row>
    <row r="38" spans="1:9" x14ac:dyDescent="0.2">
      <c r="A38" s="417"/>
      <c r="B38" s="418" t="s">
        <v>985</v>
      </c>
      <c r="C38" s="419" t="s">
        <v>986</v>
      </c>
      <c r="D38" s="420" t="s">
        <v>1015</v>
      </c>
      <c r="E38" s="421"/>
      <c r="F38" s="422">
        <v>5</v>
      </c>
      <c r="G38" s="421"/>
      <c r="H38" s="839"/>
      <c r="I38" s="497"/>
    </row>
    <row r="39" spans="1:9" x14ac:dyDescent="0.2">
      <c r="A39" s="471"/>
      <c r="B39" s="418" t="s">
        <v>985</v>
      </c>
      <c r="C39" s="472" t="s">
        <v>986</v>
      </c>
      <c r="D39" s="473" t="s">
        <v>988</v>
      </c>
      <c r="E39" s="474"/>
      <c r="F39" s="475">
        <v>5</v>
      </c>
      <c r="G39" s="474"/>
      <c r="H39" s="884"/>
      <c r="I39" s="498"/>
    </row>
    <row r="40" spans="1:9" s="46" customFormat="1" ht="24.95" customHeight="1" x14ac:dyDescent="0.25">
      <c r="A40" s="278" t="s">
        <v>1016</v>
      </c>
      <c r="B40" s="278" t="s">
        <v>979</v>
      </c>
      <c r="C40" s="279" t="s">
        <v>1017</v>
      </c>
      <c r="D40" s="280" t="s">
        <v>1018</v>
      </c>
      <c r="E40" s="281" t="s">
        <v>106</v>
      </c>
      <c r="F40" s="282">
        <v>103.86799999999999</v>
      </c>
      <c r="G40" s="67"/>
      <c r="H40" s="254">
        <f>ROUND(G40*F40,2)</f>
        <v>0</v>
      </c>
      <c r="I40" s="280" t="s">
        <v>982</v>
      </c>
    </row>
    <row r="41" spans="1:9" x14ac:dyDescent="0.2">
      <c r="A41" s="566"/>
      <c r="B41" s="883" t="s">
        <v>983</v>
      </c>
      <c r="C41" s="56"/>
      <c r="D41" s="222" t="s">
        <v>1019</v>
      </c>
      <c r="E41" s="56"/>
      <c r="F41" s="56"/>
      <c r="G41" s="56"/>
      <c r="H41" s="31"/>
      <c r="I41" s="568"/>
    </row>
    <row r="42" spans="1:9" x14ac:dyDescent="0.2">
      <c r="A42" s="417"/>
      <c r="B42" s="418" t="s">
        <v>985</v>
      </c>
      <c r="C42" s="419" t="s">
        <v>986</v>
      </c>
      <c r="D42" s="420" t="s">
        <v>1020</v>
      </c>
      <c r="E42" s="421"/>
      <c r="F42" s="422">
        <v>36.933999999999997</v>
      </c>
      <c r="G42" s="421"/>
      <c r="H42" s="839"/>
      <c r="I42" s="497"/>
    </row>
    <row r="43" spans="1:9" x14ac:dyDescent="0.2">
      <c r="A43" s="417"/>
      <c r="B43" s="418" t="s">
        <v>985</v>
      </c>
      <c r="C43" s="419" t="s">
        <v>986</v>
      </c>
      <c r="D43" s="420" t="s">
        <v>1021</v>
      </c>
      <c r="E43" s="421"/>
      <c r="F43" s="422">
        <v>15</v>
      </c>
      <c r="G43" s="421"/>
      <c r="H43" s="839"/>
      <c r="I43" s="497"/>
    </row>
    <row r="44" spans="1:9" x14ac:dyDescent="0.2">
      <c r="A44" s="471"/>
      <c r="B44" s="418" t="s">
        <v>985</v>
      </c>
      <c r="C44" s="472" t="s">
        <v>986</v>
      </c>
      <c r="D44" s="473" t="s">
        <v>988</v>
      </c>
      <c r="E44" s="474"/>
      <c r="F44" s="475">
        <v>51.933999999999997</v>
      </c>
      <c r="G44" s="474"/>
      <c r="H44" s="884"/>
      <c r="I44" s="498"/>
    </row>
    <row r="45" spans="1:9" x14ac:dyDescent="0.2">
      <c r="A45" s="417"/>
      <c r="B45" s="418" t="s">
        <v>985</v>
      </c>
      <c r="C45" s="419" t="s">
        <v>986</v>
      </c>
      <c r="D45" s="420" t="s">
        <v>1022</v>
      </c>
      <c r="E45" s="421"/>
      <c r="F45" s="422">
        <v>51.933999999999997</v>
      </c>
      <c r="G45" s="421"/>
      <c r="H45" s="839"/>
      <c r="I45" s="497"/>
    </row>
    <row r="46" spans="1:9" x14ac:dyDescent="0.2">
      <c r="A46" s="477"/>
      <c r="B46" s="418" t="s">
        <v>985</v>
      </c>
      <c r="C46" s="478" t="s">
        <v>986</v>
      </c>
      <c r="D46" s="479" t="s">
        <v>1023</v>
      </c>
      <c r="E46" s="480"/>
      <c r="F46" s="481">
        <v>103.86799999999999</v>
      </c>
      <c r="G46" s="480"/>
      <c r="H46" s="885"/>
      <c r="I46" s="499"/>
    </row>
    <row r="47" spans="1:9" s="46" customFormat="1" ht="24.95" customHeight="1" x14ac:dyDescent="0.25">
      <c r="A47" s="278" t="s">
        <v>1024</v>
      </c>
      <c r="B47" s="278" t="s">
        <v>979</v>
      </c>
      <c r="C47" s="279" t="s">
        <v>1025</v>
      </c>
      <c r="D47" s="280" t="s">
        <v>1026</v>
      </c>
      <c r="E47" s="281" t="s">
        <v>106</v>
      </c>
      <c r="F47" s="282">
        <v>36.933999999999997</v>
      </c>
      <c r="G47" s="67"/>
      <c r="H47" s="254">
        <f>ROUND(G47*F47,2)</f>
        <v>0</v>
      </c>
      <c r="I47" s="280" t="s">
        <v>982</v>
      </c>
    </row>
    <row r="48" spans="1:9" x14ac:dyDescent="0.2">
      <c r="A48" s="566"/>
      <c r="B48" s="883" t="s">
        <v>983</v>
      </c>
      <c r="C48" s="56"/>
      <c r="D48" s="222" t="s">
        <v>1027</v>
      </c>
      <c r="E48" s="56"/>
      <c r="F48" s="56"/>
      <c r="G48" s="56"/>
      <c r="H48" s="31"/>
      <c r="I48" s="568"/>
    </row>
    <row r="49" spans="1:9" x14ac:dyDescent="0.2">
      <c r="A49" s="417"/>
      <c r="B49" s="418" t="s">
        <v>985</v>
      </c>
      <c r="C49" s="419" t="s">
        <v>986</v>
      </c>
      <c r="D49" s="420" t="s">
        <v>1028</v>
      </c>
      <c r="E49" s="421"/>
      <c r="F49" s="422">
        <v>36.933999999999997</v>
      </c>
      <c r="G49" s="421"/>
      <c r="H49" s="839"/>
      <c r="I49" s="497"/>
    </row>
    <row r="50" spans="1:9" x14ac:dyDescent="0.2">
      <c r="A50" s="471"/>
      <c r="B50" s="418" t="s">
        <v>985</v>
      </c>
      <c r="C50" s="472" t="s">
        <v>986</v>
      </c>
      <c r="D50" s="473" t="s">
        <v>988</v>
      </c>
      <c r="E50" s="474"/>
      <c r="F50" s="475">
        <v>36.933999999999997</v>
      </c>
      <c r="G50" s="474"/>
      <c r="H50" s="884"/>
      <c r="I50" s="498"/>
    </row>
    <row r="51" spans="1:9" s="46" customFormat="1" ht="24.95" customHeight="1" x14ac:dyDescent="0.25">
      <c r="A51" s="278" t="s">
        <v>852</v>
      </c>
      <c r="B51" s="278" t="s">
        <v>979</v>
      </c>
      <c r="C51" s="279" t="s">
        <v>1029</v>
      </c>
      <c r="D51" s="280" t="s">
        <v>1030</v>
      </c>
      <c r="E51" s="281" t="s">
        <v>106</v>
      </c>
      <c r="F51" s="282">
        <v>126.568</v>
      </c>
      <c r="G51" s="67"/>
      <c r="H51" s="254">
        <f>ROUND(G51*F51,2)</f>
        <v>0</v>
      </c>
      <c r="I51" s="280" t="s">
        <v>982</v>
      </c>
    </row>
    <row r="52" spans="1:9" x14ac:dyDescent="0.2">
      <c r="A52" s="566"/>
      <c r="B52" s="883" t="s">
        <v>983</v>
      </c>
      <c r="C52" s="56"/>
      <c r="D52" s="222" t="s">
        <v>1031</v>
      </c>
      <c r="E52" s="56"/>
      <c r="F52" s="56"/>
      <c r="G52" s="56"/>
      <c r="H52" s="31"/>
      <c r="I52" s="568"/>
    </row>
    <row r="53" spans="1:9" x14ac:dyDescent="0.2">
      <c r="A53" s="417"/>
      <c r="B53" s="418" t="s">
        <v>985</v>
      </c>
      <c r="C53" s="419" t="s">
        <v>986</v>
      </c>
      <c r="D53" s="420" t="s">
        <v>1032</v>
      </c>
      <c r="E53" s="421"/>
      <c r="F53" s="422">
        <v>131.74600000000001</v>
      </c>
      <c r="G53" s="421"/>
      <c r="H53" s="839"/>
      <c r="I53" s="497"/>
    </row>
    <row r="54" spans="1:9" x14ac:dyDescent="0.2">
      <c r="A54" s="464"/>
      <c r="B54" s="418" t="s">
        <v>985</v>
      </c>
      <c r="C54" s="466" t="s">
        <v>986</v>
      </c>
      <c r="D54" s="467" t="s">
        <v>1033</v>
      </c>
      <c r="E54" s="468"/>
      <c r="F54" s="466" t="s">
        <v>986</v>
      </c>
      <c r="G54" s="468"/>
      <c r="H54" s="886"/>
      <c r="I54" s="496"/>
    </row>
    <row r="55" spans="1:9" x14ac:dyDescent="0.2">
      <c r="A55" s="417"/>
      <c r="B55" s="418" t="s">
        <v>985</v>
      </c>
      <c r="C55" s="419" t="s">
        <v>986</v>
      </c>
      <c r="D55" s="420" t="s">
        <v>1034</v>
      </c>
      <c r="E55" s="421"/>
      <c r="F55" s="422">
        <v>-5.1779999999999999</v>
      </c>
      <c r="G55" s="421"/>
      <c r="H55" s="839"/>
      <c r="I55" s="497"/>
    </row>
    <row r="56" spans="1:9" x14ac:dyDescent="0.2">
      <c r="A56" s="471"/>
      <c r="B56" s="418" t="s">
        <v>985</v>
      </c>
      <c r="C56" s="472" t="s">
        <v>986</v>
      </c>
      <c r="D56" s="473" t="s">
        <v>988</v>
      </c>
      <c r="E56" s="474"/>
      <c r="F56" s="475">
        <v>126.568</v>
      </c>
      <c r="G56" s="474"/>
      <c r="H56" s="884"/>
      <c r="I56" s="498"/>
    </row>
    <row r="57" spans="1:9" s="46" customFormat="1" ht="24.95" customHeight="1" x14ac:dyDescent="0.25">
      <c r="A57" s="278" t="s">
        <v>854</v>
      </c>
      <c r="B57" s="278" t="s">
        <v>979</v>
      </c>
      <c r="C57" s="279" t="s">
        <v>1035</v>
      </c>
      <c r="D57" s="280" t="s">
        <v>1036</v>
      </c>
      <c r="E57" s="281" t="s">
        <v>106</v>
      </c>
      <c r="F57" s="282">
        <v>132</v>
      </c>
      <c r="G57" s="67"/>
      <c r="H57" s="254">
        <f>ROUND(G57*F57,2)</f>
        <v>0</v>
      </c>
      <c r="I57" s="280" t="s">
        <v>982</v>
      </c>
    </row>
    <row r="58" spans="1:9" x14ac:dyDescent="0.2">
      <c r="A58" s="566"/>
      <c r="B58" s="883" t="s">
        <v>983</v>
      </c>
      <c r="C58" s="56"/>
      <c r="D58" s="222" t="s">
        <v>1037</v>
      </c>
      <c r="E58" s="56"/>
      <c r="F58" s="56"/>
      <c r="G58" s="56"/>
      <c r="H58" s="31"/>
      <c r="I58" s="568"/>
    </row>
    <row r="59" spans="1:9" x14ac:dyDescent="0.2">
      <c r="A59" s="417"/>
      <c r="B59" s="418" t="s">
        <v>985</v>
      </c>
      <c r="C59" s="419" t="s">
        <v>986</v>
      </c>
      <c r="D59" s="420" t="s">
        <v>1005</v>
      </c>
      <c r="E59" s="421"/>
      <c r="F59" s="422">
        <v>82</v>
      </c>
      <c r="G59" s="421"/>
      <c r="H59" s="839"/>
      <c r="I59" s="497"/>
    </row>
    <row r="60" spans="1:9" x14ac:dyDescent="0.2">
      <c r="A60" s="417"/>
      <c r="B60" s="418" t="s">
        <v>985</v>
      </c>
      <c r="C60" s="419" t="s">
        <v>986</v>
      </c>
      <c r="D60" s="420" t="s">
        <v>1038</v>
      </c>
      <c r="E60" s="421"/>
      <c r="F60" s="422">
        <v>50</v>
      </c>
      <c r="G60" s="421"/>
      <c r="H60" s="839"/>
      <c r="I60" s="497"/>
    </row>
    <row r="61" spans="1:9" x14ac:dyDescent="0.2">
      <c r="A61" s="471"/>
      <c r="B61" s="418" t="s">
        <v>985</v>
      </c>
      <c r="C61" s="472" t="s">
        <v>986</v>
      </c>
      <c r="D61" s="473" t="s">
        <v>988</v>
      </c>
      <c r="E61" s="474"/>
      <c r="F61" s="475">
        <v>132</v>
      </c>
      <c r="G61" s="474"/>
      <c r="H61" s="884"/>
      <c r="I61" s="498"/>
    </row>
    <row r="62" spans="1:9" s="46" customFormat="1" ht="24.95" customHeight="1" x14ac:dyDescent="0.25">
      <c r="A62" s="278" t="s">
        <v>856</v>
      </c>
      <c r="B62" s="278" t="s">
        <v>979</v>
      </c>
      <c r="C62" s="279" t="s">
        <v>1039</v>
      </c>
      <c r="D62" s="280" t="s">
        <v>1040</v>
      </c>
      <c r="E62" s="281" t="s">
        <v>106</v>
      </c>
      <c r="F62" s="282">
        <v>25.213999999999999</v>
      </c>
      <c r="G62" s="67"/>
      <c r="H62" s="254">
        <f>ROUND(G62*F62,2)</f>
        <v>0</v>
      </c>
      <c r="I62" s="280" t="s">
        <v>982</v>
      </c>
    </row>
    <row r="63" spans="1:9" x14ac:dyDescent="0.2">
      <c r="A63" s="566"/>
      <c r="B63" s="883" t="s">
        <v>983</v>
      </c>
      <c r="C63" s="56"/>
      <c r="D63" s="222" t="s">
        <v>1041</v>
      </c>
      <c r="E63" s="56"/>
      <c r="F63" s="56"/>
      <c r="G63" s="56"/>
      <c r="H63" s="31"/>
      <c r="I63" s="568"/>
    </row>
    <row r="64" spans="1:9" x14ac:dyDescent="0.2">
      <c r="A64" s="417"/>
      <c r="B64" s="418" t="s">
        <v>985</v>
      </c>
      <c r="C64" s="419" t="s">
        <v>986</v>
      </c>
      <c r="D64" s="420" t="s">
        <v>1042</v>
      </c>
      <c r="E64" s="421"/>
      <c r="F64" s="422">
        <v>5.2140000000000004</v>
      </c>
      <c r="G64" s="421"/>
      <c r="H64" s="839"/>
      <c r="I64" s="497"/>
    </row>
    <row r="65" spans="1:9" x14ac:dyDescent="0.2">
      <c r="A65" s="471"/>
      <c r="B65" s="418" t="s">
        <v>985</v>
      </c>
      <c r="C65" s="472" t="s">
        <v>986</v>
      </c>
      <c r="D65" s="473" t="s">
        <v>988</v>
      </c>
      <c r="E65" s="474"/>
      <c r="F65" s="475">
        <v>5.2140000000000004</v>
      </c>
      <c r="G65" s="474"/>
      <c r="H65" s="884"/>
      <c r="I65" s="498"/>
    </row>
    <row r="66" spans="1:9" x14ac:dyDescent="0.2">
      <c r="A66" s="417"/>
      <c r="B66" s="418" t="s">
        <v>985</v>
      </c>
      <c r="C66" s="419" t="s">
        <v>986</v>
      </c>
      <c r="D66" s="420" t="s">
        <v>1043</v>
      </c>
      <c r="E66" s="421"/>
      <c r="F66" s="422">
        <v>20</v>
      </c>
      <c r="G66" s="421"/>
      <c r="H66" s="839"/>
      <c r="I66" s="497"/>
    </row>
    <row r="67" spans="1:9" x14ac:dyDescent="0.2">
      <c r="A67" s="471"/>
      <c r="B67" s="418" t="s">
        <v>985</v>
      </c>
      <c r="C67" s="472" t="s">
        <v>986</v>
      </c>
      <c r="D67" s="473" t="s">
        <v>988</v>
      </c>
      <c r="E67" s="474"/>
      <c r="F67" s="475">
        <v>20</v>
      </c>
      <c r="G67" s="474"/>
      <c r="H67" s="884"/>
      <c r="I67" s="498"/>
    </row>
    <row r="68" spans="1:9" x14ac:dyDescent="0.2">
      <c r="A68" s="477"/>
      <c r="B68" s="418" t="s">
        <v>985</v>
      </c>
      <c r="C68" s="478" t="s">
        <v>986</v>
      </c>
      <c r="D68" s="479" t="s">
        <v>1023</v>
      </c>
      <c r="E68" s="480"/>
      <c r="F68" s="481">
        <v>25.213999999999999</v>
      </c>
      <c r="G68" s="480"/>
      <c r="H68" s="885"/>
      <c r="I68" s="499"/>
    </row>
    <row r="69" spans="1:9" s="46" customFormat="1" ht="24.95" customHeight="1" x14ac:dyDescent="0.25">
      <c r="A69" s="278" t="s">
        <v>858</v>
      </c>
      <c r="B69" s="278" t="s">
        <v>979</v>
      </c>
      <c r="C69" s="279" t="s">
        <v>1044</v>
      </c>
      <c r="D69" s="280" t="s">
        <v>1045</v>
      </c>
      <c r="E69" s="281" t="s">
        <v>125</v>
      </c>
      <c r="F69" s="282">
        <v>9.68</v>
      </c>
      <c r="G69" s="67"/>
      <c r="H69" s="254">
        <f>ROUND(G69*F69,2)</f>
        <v>0</v>
      </c>
      <c r="I69" s="280" t="s">
        <v>982</v>
      </c>
    </row>
    <row r="70" spans="1:9" x14ac:dyDescent="0.2">
      <c r="A70" s="566"/>
      <c r="B70" s="883" t="s">
        <v>983</v>
      </c>
      <c r="C70" s="56"/>
      <c r="D70" s="222" t="s">
        <v>1046</v>
      </c>
      <c r="E70" s="56"/>
      <c r="F70" s="56"/>
      <c r="G70" s="56"/>
      <c r="H70" s="31"/>
      <c r="I70" s="568"/>
    </row>
    <row r="71" spans="1:9" x14ac:dyDescent="0.2">
      <c r="A71" s="417"/>
      <c r="B71" s="418" t="s">
        <v>985</v>
      </c>
      <c r="C71" s="419" t="s">
        <v>986</v>
      </c>
      <c r="D71" s="420" t="s">
        <v>1047</v>
      </c>
      <c r="E71" s="421"/>
      <c r="F71" s="422">
        <v>9.68</v>
      </c>
      <c r="G71" s="421"/>
      <c r="H71" s="839"/>
      <c r="I71" s="497"/>
    </row>
    <row r="72" spans="1:9" x14ac:dyDescent="0.2">
      <c r="A72" s="471"/>
      <c r="B72" s="418" t="s">
        <v>985</v>
      </c>
      <c r="C72" s="472" t="s">
        <v>986</v>
      </c>
      <c r="D72" s="473" t="s">
        <v>988</v>
      </c>
      <c r="E72" s="474"/>
      <c r="F72" s="475">
        <v>9.68</v>
      </c>
      <c r="G72" s="474"/>
      <c r="H72" s="884"/>
      <c r="I72" s="498"/>
    </row>
    <row r="73" spans="1:9" s="46" customFormat="1" ht="24.95" customHeight="1" x14ac:dyDescent="0.25">
      <c r="A73" s="278" t="s">
        <v>860</v>
      </c>
      <c r="B73" s="278" t="s">
        <v>979</v>
      </c>
      <c r="C73" s="279" t="s">
        <v>1048</v>
      </c>
      <c r="D73" s="280" t="s">
        <v>1049</v>
      </c>
      <c r="E73" s="281" t="s">
        <v>106</v>
      </c>
      <c r="F73" s="282">
        <v>20</v>
      </c>
      <c r="G73" s="67"/>
      <c r="H73" s="254">
        <f>ROUND(G73*F73,2)</f>
        <v>0</v>
      </c>
      <c r="I73" s="280" t="s">
        <v>982</v>
      </c>
    </row>
    <row r="74" spans="1:9" x14ac:dyDescent="0.2">
      <c r="A74" s="566"/>
      <c r="B74" s="883" t="s">
        <v>983</v>
      </c>
      <c r="C74" s="56"/>
      <c r="D74" s="222" t="s">
        <v>1050</v>
      </c>
      <c r="E74" s="56"/>
      <c r="F74" s="56"/>
      <c r="G74" s="56"/>
      <c r="H74" s="31"/>
      <c r="I74" s="568"/>
    </row>
    <row r="75" spans="1:9" x14ac:dyDescent="0.2">
      <c r="A75" s="417"/>
      <c r="B75" s="418" t="s">
        <v>985</v>
      </c>
      <c r="C75" s="419" t="s">
        <v>986</v>
      </c>
      <c r="D75" s="420" t="s">
        <v>1051</v>
      </c>
      <c r="E75" s="421"/>
      <c r="F75" s="422">
        <v>20</v>
      </c>
      <c r="G75" s="421"/>
      <c r="H75" s="839"/>
      <c r="I75" s="497"/>
    </row>
    <row r="76" spans="1:9" x14ac:dyDescent="0.2">
      <c r="A76" s="471"/>
      <c r="B76" s="418" t="s">
        <v>985</v>
      </c>
      <c r="C76" s="472" t="s">
        <v>986</v>
      </c>
      <c r="D76" s="473" t="s">
        <v>988</v>
      </c>
      <c r="E76" s="474"/>
      <c r="F76" s="475">
        <v>20</v>
      </c>
      <c r="G76" s="474"/>
      <c r="H76" s="884"/>
      <c r="I76" s="498"/>
    </row>
    <row r="77" spans="1:9" s="46" customFormat="1" ht="24.95" customHeight="1" x14ac:dyDescent="0.25">
      <c r="A77" s="278" t="s">
        <v>862</v>
      </c>
      <c r="B77" s="278" t="s">
        <v>979</v>
      </c>
      <c r="C77" s="279" t="s">
        <v>1052</v>
      </c>
      <c r="D77" s="280" t="s">
        <v>1053</v>
      </c>
      <c r="E77" s="281" t="s">
        <v>106</v>
      </c>
      <c r="F77" s="282">
        <v>40</v>
      </c>
      <c r="G77" s="67"/>
      <c r="H77" s="254">
        <f>ROUND(G77*F77,2)</f>
        <v>0</v>
      </c>
      <c r="I77" s="280" t="s">
        <v>982</v>
      </c>
    </row>
    <row r="78" spans="1:9" x14ac:dyDescent="0.2">
      <c r="A78" s="566"/>
      <c r="B78" s="883" t="s">
        <v>983</v>
      </c>
      <c r="C78" s="56"/>
      <c r="D78" s="222" t="s">
        <v>1054</v>
      </c>
      <c r="E78" s="56"/>
      <c r="F78" s="56"/>
      <c r="G78" s="56"/>
      <c r="H78" s="31"/>
      <c r="I78" s="568"/>
    </row>
    <row r="79" spans="1:9" x14ac:dyDescent="0.2">
      <c r="A79" s="417"/>
      <c r="B79" s="418" t="s">
        <v>985</v>
      </c>
      <c r="C79" s="419" t="s">
        <v>986</v>
      </c>
      <c r="D79" s="420" t="s">
        <v>1051</v>
      </c>
      <c r="E79" s="421"/>
      <c r="F79" s="422">
        <v>20</v>
      </c>
      <c r="G79" s="421"/>
      <c r="H79" s="839"/>
      <c r="I79" s="497"/>
    </row>
    <row r="80" spans="1:9" x14ac:dyDescent="0.2">
      <c r="A80" s="417"/>
      <c r="B80" s="418" t="s">
        <v>985</v>
      </c>
      <c r="C80" s="419" t="s">
        <v>986</v>
      </c>
      <c r="D80" s="420" t="s">
        <v>1055</v>
      </c>
      <c r="E80" s="421"/>
      <c r="F80" s="422">
        <v>20</v>
      </c>
      <c r="G80" s="421"/>
      <c r="H80" s="839"/>
      <c r="I80" s="497"/>
    </row>
    <row r="81" spans="1:9" x14ac:dyDescent="0.2">
      <c r="A81" s="471"/>
      <c r="B81" s="418" t="s">
        <v>985</v>
      </c>
      <c r="C81" s="472" t="s">
        <v>986</v>
      </c>
      <c r="D81" s="473" t="s">
        <v>988</v>
      </c>
      <c r="E81" s="474"/>
      <c r="F81" s="475">
        <v>40</v>
      </c>
      <c r="G81" s="474"/>
      <c r="H81" s="884"/>
      <c r="I81" s="498"/>
    </row>
    <row r="82" spans="1:9" s="46" customFormat="1" ht="24.95" customHeight="1" x14ac:dyDescent="0.25">
      <c r="A82" s="278" t="s">
        <v>864</v>
      </c>
      <c r="B82" s="278" t="s">
        <v>979</v>
      </c>
      <c r="C82" s="279" t="s">
        <v>1056</v>
      </c>
      <c r="D82" s="280" t="s">
        <v>1057</v>
      </c>
      <c r="E82" s="281" t="s">
        <v>92</v>
      </c>
      <c r="F82" s="282">
        <v>1</v>
      </c>
      <c r="G82" s="67"/>
      <c r="H82" s="254">
        <f>ROUND(G82*F82,2)</f>
        <v>0</v>
      </c>
      <c r="I82" s="280" t="s">
        <v>982</v>
      </c>
    </row>
    <row r="83" spans="1:9" x14ac:dyDescent="0.2">
      <c r="A83" s="566"/>
      <c r="B83" s="883" t="s">
        <v>983</v>
      </c>
      <c r="C83" s="56"/>
      <c r="D83" s="222" t="s">
        <v>1058</v>
      </c>
      <c r="E83" s="56"/>
      <c r="F83" s="56"/>
      <c r="G83" s="56"/>
      <c r="H83" s="31"/>
      <c r="I83" s="568"/>
    </row>
    <row r="84" spans="1:9" x14ac:dyDescent="0.2">
      <c r="A84" s="417"/>
      <c r="B84" s="418" t="s">
        <v>985</v>
      </c>
      <c r="C84" s="419" t="s">
        <v>986</v>
      </c>
      <c r="D84" s="420" t="s">
        <v>1059</v>
      </c>
      <c r="E84" s="421"/>
      <c r="F84" s="422">
        <v>1</v>
      </c>
      <c r="G84" s="421"/>
      <c r="H84" s="839"/>
      <c r="I84" s="497"/>
    </row>
    <row r="85" spans="1:9" x14ac:dyDescent="0.2">
      <c r="A85" s="471"/>
      <c r="B85" s="418" t="s">
        <v>985</v>
      </c>
      <c r="C85" s="472" t="s">
        <v>986</v>
      </c>
      <c r="D85" s="473" t="s">
        <v>988</v>
      </c>
      <c r="E85" s="474"/>
      <c r="F85" s="475">
        <v>1</v>
      </c>
      <c r="G85" s="474"/>
      <c r="H85" s="884"/>
      <c r="I85" s="498"/>
    </row>
    <row r="86" spans="1:9" s="46" customFormat="1" ht="24.95" customHeight="1" x14ac:dyDescent="0.25">
      <c r="A86" s="278" t="s">
        <v>866</v>
      </c>
      <c r="B86" s="278" t="s">
        <v>979</v>
      </c>
      <c r="C86" s="279" t="s">
        <v>1060</v>
      </c>
      <c r="D86" s="280" t="s">
        <v>1061</v>
      </c>
      <c r="E86" s="281" t="s">
        <v>106</v>
      </c>
      <c r="F86" s="282">
        <v>82</v>
      </c>
      <c r="G86" s="67"/>
      <c r="H86" s="254">
        <f>ROUND(G86*F86,2)</f>
        <v>0</v>
      </c>
      <c r="I86" s="280" t="s">
        <v>982</v>
      </c>
    </row>
    <row r="87" spans="1:9" x14ac:dyDescent="0.2">
      <c r="A87" s="566"/>
      <c r="B87" s="883" t="s">
        <v>983</v>
      </c>
      <c r="C87" s="56"/>
      <c r="D87" s="222" t="s">
        <v>1062</v>
      </c>
      <c r="E87" s="56"/>
      <c r="F87" s="56"/>
      <c r="G87" s="56"/>
      <c r="H87" s="31"/>
      <c r="I87" s="568"/>
    </row>
    <row r="88" spans="1:9" x14ac:dyDescent="0.2">
      <c r="A88" s="417"/>
      <c r="B88" s="418" t="s">
        <v>985</v>
      </c>
      <c r="C88" s="419" t="s">
        <v>986</v>
      </c>
      <c r="D88" s="420" t="s">
        <v>1063</v>
      </c>
      <c r="E88" s="421"/>
      <c r="F88" s="422">
        <v>82</v>
      </c>
      <c r="G88" s="421"/>
      <c r="H88" s="839"/>
      <c r="I88" s="497"/>
    </row>
    <row r="89" spans="1:9" x14ac:dyDescent="0.2">
      <c r="A89" s="471"/>
      <c r="B89" s="418" t="s">
        <v>985</v>
      </c>
      <c r="C89" s="472" t="s">
        <v>986</v>
      </c>
      <c r="D89" s="473" t="s">
        <v>988</v>
      </c>
      <c r="E89" s="474"/>
      <c r="F89" s="475">
        <v>82</v>
      </c>
      <c r="G89" s="474"/>
      <c r="H89" s="884"/>
      <c r="I89" s="498"/>
    </row>
    <row r="90" spans="1:9" s="46" customFormat="1" ht="24.95" customHeight="1" x14ac:dyDescent="0.25">
      <c r="A90" s="278" t="s">
        <v>868</v>
      </c>
      <c r="B90" s="278" t="s">
        <v>979</v>
      </c>
      <c r="C90" s="279" t="s">
        <v>1064</v>
      </c>
      <c r="D90" s="280" t="s">
        <v>1065</v>
      </c>
      <c r="E90" s="281" t="s">
        <v>125</v>
      </c>
      <c r="F90" s="282">
        <v>15</v>
      </c>
      <c r="G90" s="67"/>
      <c r="H90" s="254">
        <f>ROUND(G90*F90,2)</f>
        <v>0</v>
      </c>
      <c r="I90" s="280" t="s">
        <v>982</v>
      </c>
    </row>
    <row r="91" spans="1:9" x14ac:dyDescent="0.2">
      <c r="A91" s="566"/>
      <c r="B91" s="883" t="s">
        <v>983</v>
      </c>
      <c r="C91" s="56"/>
      <c r="D91" s="222" t="s">
        <v>1066</v>
      </c>
      <c r="E91" s="56"/>
      <c r="F91" s="56"/>
      <c r="G91" s="56"/>
      <c r="H91" s="31"/>
      <c r="I91" s="568"/>
    </row>
    <row r="92" spans="1:9" x14ac:dyDescent="0.2">
      <c r="A92" s="417"/>
      <c r="B92" s="418" t="s">
        <v>985</v>
      </c>
      <c r="C92" s="419" t="s">
        <v>986</v>
      </c>
      <c r="D92" s="420" t="s">
        <v>1067</v>
      </c>
      <c r="E92" s="421"/>
      <c r="F92" s="422">
        <v>15</v>
      </c>
      <c r="G92" s="421"/>
      <c r="H92" s="839"/>
      <c r="I92" s="497"/>
    </row>
    <row r="93" spans="1:9" x14ac:dyDescent="0.2">
      <c r="A93" s="471"/>
      <c r="B93" s="418" t="s">
        <v>985</v>
      </c>
      <c r="C93" s="472" t="s">
        <v>986</v>
      </c>
      <c r="D93" s="473" t="s">
        <v>988</v>
      </c>
      <c r="E93" s="474"/>
      <c r="F93" s="475">
        <v>15</v>
      </c>
      <c r="G93" s="474"/>
      <c r="H93" s="884"/>
      <c r="I93" s="498"/>
    </row>
    <row r="94" spans="1:9" s="46" customFormat="1" ht="24.95" customHeight="1" x14ac:dyDescent="0.25">
      <c r="A94" s="278" t="s">
        <v>870</v>
      </c>
      <c r="B94" s="278" t="s">
        <v>979</v>
      </c>
      <c r="C94" s="279" t="s">
        <v>1068</v>
      </c>
      <c r="D94" s="280" t="s">
        <v>1069</v>
      </c>
      <c r="E94" s="281" t="s">
        <v>106</v>
      </c>
      <c r="F94" s="282">
        <v>82</v>
      </c>
      <c r="G94" s="67"/>
      <c r="H94" s="254">
        <f>ROUND(G94*F94,2)</f>
        <v>0</v>
      </c>
      <c r="I94" s="280" t="s">
        <v>1070</v>
      </c>
    </row>
    <row r="95" spans="1:9" x14ac:dyDescent="0.2">
      <c r="A95" s="417"/>
      <c r="B95" s="418" t="s">
        <v>985</v>
      </c>
      <c r="C95" s="419" t="s">
        <v>986</v>
      </c>
      <c r="D95" s="420" t="s">
        <v>1071</v>
      </c>
      <c r="E95" s="421"/>
      <c r="F95" s="422">
        <v>82</v>
      </c>
      <c r="G95" s="421"/>
      <c r="H95" s="839"/>
      <c r="I95" s="497"/>
    </row>
    <row r="96" spans="1:9" x14ac:dyDescent="0.2">
      <c r="A96" s="471"/>
      <c r="B96" s="418" t="s">
        <v>985</v>
      </c>
      <c r="C96" s="472" t="s">
        <v>986</v>
      </c>
      <c r="D96" s="473" t="s">
        <v>988</v>
      </c>
      <c r="E96" s="474"/>
      <c r="F96" s="475">
        <v>82</v>
      </c>
      <c r="G96" s="474"/>
      <c r="H96" s="884"/>
      <c r="I96" s="498"/>
    </row>
    <row r="97" spans="1:9" s="46" customFormat="1" ht="24.95" customHeight="1" x14ac:dyDescent="0.25">
      <c r="A97" s="876"/>
      <c r="B97" s="877" t="s">
        <v>977</v>
      </c>
      <c r="C97" s="878" t="s">
        <v>1024</v>
      </c>
      <c r="D97" s="878" t="s">
        <v>970</v>
      </c>
      <c r="E97" s="879"/>
      <c r="F97" s="880"/>
      <c r="G97" s="880"/>
      <c r="H97" s="881">
        <f>SUM(H98:H146)</f>
        <v>0</v>
      </c>
      <c r="I97" s="882"/>
    </row>
    <row r="98" spans="1:9" s="46" customFormat="1" ht="24.95" customHeight="1" x14ac:dyDescent="0.25">
      <c r="A98" s="278" t="s">
        <v>872</v>
      </c>
      <c r="B98" s="278" t="s">
        <v>979</v>
      </c>
      <c r="C98" s="279" t="s">
        <v>1072</v>
      </c>
      <c r="D98" s="280" t="s">
        <v>1073</v>
      </c>
      <c r="E98" s="281" t="s">
        <v>106</v>
      </c>
      <c r="F98" s="282">
        <v>82</v>
      </c>
      <c r="G98" s="67"/>
      <c r="H98" s="254">
        <f>ROUND(G98*F98,2)</f>
        <v>0</v>
      </c>
      <c r="I98" s="280" t="s">
        <v>982</v>
      </c>
    </row>
    <row r="99" spans="1:9" x14ac:dyDescent="0.2">
      <c r="A99" s="566"/>
      <c r="B99" s="883" t="s">
        <v>983</v>
      </c>
      <c r="C99" s="56"/>
      <c r="D99" s="222" t="s">
        <v>1074</v>
      </c>
      <c r="E99" s="56"/>
      <c r="F99" s="56"/>
      <c r="G99" s="56"/>
      <c r="H99" s="31"/>
      <c r="I99" s="568"/>
    </row>
    <row r="100" spans="1:9" x14ac:dyDescent="0.2">
      <c r="A100" s="417"/>
      <c r="B100" s="418" t="s">
        <v>985</v>
      </c>
      <c r="C100" s="419" t="s">
        <v>986</v>
      </c>
      <c r="D100" s="420" t="s">
        <v>1005</v>
      </c>
      <c r="E100" s="421"/>
      <c r="F100" s="422">
        <v>82</v>
      </c>
      <c r="G100" s="421"/>
      <c r="H100" s="839"/>
      <c r="I100" s="497"/>
    </row>
    <row r="101" spans="1:9" x14ac:dyDescent="0.2">
      <c r="A101" s="471"/>
      <c r="B101" s="418" t="s">
        <v>985</v>
      </c>
      <c r="C101" s="472" t="s">
        <v>986</v>
      </c>
      <c r="D101" s="473" t="s">
        <v>988</v>
      </c>
      <c r="E101" s="474"/>
      <c r="F101" s="475">
        <v>82</v>
      </c>
      <c r="G101" s="474"/>
      <c r="H101" s="884"/>
      <c r="I101" s="498"/>
    </row>
    <row r="102" spans="1:9" s="46" customFormat="1" ht="24.95" customHeight="1" x14ac:dyDescent="0.25">
      <c r="A102" s="278" t="s">
        <v>874</v>
      </c>
      <c r="B102" s="278" t="s">
        <v>979</v>
      </c>
      <c r="C102" s="279" t="s">
        <v>1075</v>
      </c>
      <c r="D102" s="280" t="s">
        <v>1076</v>
      </c>
      <c r="E102" s="281" t="s">
        <v>940</v>
      </c>
      <c r="F102" s="282">
        <v>30</v>
      </c>
      <c r="G102" s="67"/>
      <c r="H102" s="254">
        <f>ROUND(G102*F102,2)</f>
        <v>0</v>
      </c>
      <c r="I102" s="280" t="s">
        <v>1070</v>
      </c>
    </row>
    <row r="103" spans="1:9" s="46" customFormat="1" ht="24.95" customHeight="1" x14ac:dyDescent="0.25">
      <c r="A103" s="278" t="s">
        <v>876</v>
      </c>
      <c r="B103" s="278" t="s">
        <v>979</v>
      </c>
      <c r="C103" s="279" t="s">
        <v>1077</v>
      </c>
      <c r="D103" s="280" t="s">
        <v>1078</v>
      </c>
      <c r="E103" s="281" t="s">
        <v>940</v>
      </c>
      <c r="F103" s="282">
        <v>20</v>
      </c>
      <c r="G103" s="67"/>
      <c r="H103" s="254">
        <f>ROUND(G103*F103,2)</f>
        <v>0</v>
      </c>
      <c r="I103" s="280" t="s">
        <v>1070</v>
      </c>
    </row>
    <row r="104" spans="1:9" ht="18" x14ac:dyDescent="0.2">
      <c r="A104" s="566"/>
      <c r="B104" s="418" t="s">
        <v>1079</v>
      </c>
      <c r="C104" s="56"/>
      <c r="D104" s="887" t="s">
        <v>1080</v>
      </c>
      <c r="E104" s="56"/>
      <c r="F104" s="56"/>
      <c r="G104" s="56"/>
      <c r="H104" s="31"/>
      <c r="I104" s="568"/>
    </row>
    <row r="105" spans="1:9" s="46" customFormat="1" ht="24.95" customHeight="1" x14ac:dyDescent="0.25">
      <c r="A105" s="278" t="s">
        <v>878</v>
      </c>
      <c r="B105" s="278" t="s">
        <v>979</v>
      </c>
      <c r="C105" s="279" t="s">
        <v>1081</v>
      </c>
      <c r="D105" s="280" t="s">
        <v>1082</v>
      </c>
      <c r="E105" s="281" t="s">
        <v>106</v>
      </c>
      <c r="F105" s="282">
        <v>6.7850000000000001</v>
      </c>
      <c r="G105" s="67"/>
      <c r="H105" s="254">
        <f>ROUND(G105*F105,2)</f>
        <v>0</v>
      </c>
      <c r="I105" s="280" t="s">
        <v>1070</v>
      </c>
    </row>
    <row r="106" spans="1:9" x14ac:dyDescent="0.2">
      <c r="A106" s="417"/>
      <c r="B106" s="418" t="s">
        <v>985</v>
      </c>
      <c r="C106" s="419" t="s">
        <v>986</v>
      </c>
      <c r="D106" s="420" t="s">
        <v>1083</v>
      </c>
      <c r="E106" s="421"/>
      <c r="F106" s="422">
        <v>6.7850000000000001</v>
      </c>
      <c r="G106" s="421"/>
      <c r="H106" s="839"/>
      <c r="I106" s="497"/>
    </row>
    <row r="107" spans="1:9" x14ac:dyDescent="0.2">
      <c r="A107" s="471"/>
      <c r="B107" s="418" t="s">
        <v>985</v>
      </c>
      <c r="C107" s="472" t="s">
        <v>986</v>
      </c>
      <c r="D107" s="473" t="s">
        <v>988</v>
      </c>
      <c r="E107" s="474"/>
      <c r="F107" s="475">
        <v>6.7850000000000001</v>
      </c>
      <c r="G107" s="474"/>
      <c r="H107" s="884"/>
      <c r="I107" s="498"/>
    </row>
    <row r="108" spans="1:9" s="46" customFormat="1" ht="24.95" customHeight="1" x14ac:dyDescent="0.25">
      <c r="A108" s="278" t="s">
        <v>880</v>
      </c>
      <c r="B108" s="278" t="s">
        <v>979</v>
      </c>
      <c r="C108" s="279" t="s">
        <v>1084</v>
      </c>
      <c r="D108" s="280" t="s">
        <v>1085</v>
      </c>
      <c r="E108" s="281" t="s">
        <v>106</v>
      </c>
      <c r="F108" s="282">
        <v>82</v>
      </c>
      <c r="G108" s="67"/>
      <c r="H108" s="254">
        <f>ROUND(G108*F108,2)</f>
        <v>0</v>
      </c>
      <c r="I108" s="280" t="s">
        <v>982</v>
      </c>
    </row>
    <row r="109" spans="1:9" x14ac:dyDescent="0.2">
      <c r="A109" s="566"/>
      <c r="B109" s="883" t="s">
        <v>983</v>
      </c>
      <c r="C109" s="56"/>
      <c r="D109" s="222" t="s">
        <v>1086</v>
      </c>
      <c r="E109" s="56"/>
      <c r="F109" s="56"/>
      <c r="G109" s="56"/>
      <c r="H109" s="31"/>
      <c r="I109" s="568"/>
    </row>
    <row r="110" spans="1:9" x14ac:dyDescent="0.2">
      <c r="A110" s="417"/>
      <c r="B110" s="418" t="s">
        <v>985</v>
      </c>
      <c r="C110" s="419" t="s">
        <v>986</v>
      </c>
      <c r="D110" s="420" t="s">
        <v>1005</v>
      </c>
      <c r="E110" s="421"/>
      <c r="F110" s="422">
        <v>82</v>
      </c>
      <c r="G110" s="421"/>
      <c r="H110" s="839"/>
      <c r="I110" s="497"/>
    </row>
    <row r="111" spans="1:9" x14ac:dyDescent="0.2">
      <c r="A111" s="471"/>
      <c r="B111" s="418" t="s">
        <v>985</v>
      </c>
      <c r="C111" s="472" t="s">
        <v>986</v>
      </c>
      <c r="D111" s="473" t="s">
        <v>988</v>
      </c>
      <c r="E111" s="474"/>
      <c r="F111" s="475">
        <v>82</v>
      </c>
      <c r="G111" s="474"/>
      <c r="H111" s="884"/>
      <c r="I111" s="498"/>
    </row>
    <row r="112" spans="1:9" s="46" customFormat="1" ht="24.95" customHeight="1" x14ac:dyDescent="0.25">
      <c r="A112" s="278" t="s">
        <v>882</v>
      </c>
      <c r="B112" s="278" t="s">
        <v>979</v>
      </c>
      <c r="C112" s="279" t="s">
        <v>1087</v>
      </c>
      <c r="D112" s="280" t="s">
        <v>1088</v>
      </c>
      <c r="E112" s="281" t="s">
        <v>106</v>
      </c>
      <c r="F112" s="282">
        <v>82</v>
      </c>
      <c r="G112" s="67"/>
      <c r="H112" s="254">
        <f>ROUND(G112*F112,2)</f>
        <v>0</v>
      </c>
      <c r="I112" s="280" t="s">
        <v>982</v>
      </c>
    </row>
    <row r="113" spans="1:9" x14ac:dyDescent="0.2">
      <c r="A113" s="566"/>
      <c r="B113" s="883" t="s">
        <v>983</v>
      </c>
      <c r="C113" s="56"/>
      <c r="D113" s="222" t="s">
        <v>1089</v>
      </c>
      <c r="E113" s="56"/>
      <c r="F113" s="56"/>
      <c r="G113" s="56"/>
      <c r="H113" s="31"/>
      <c r="I113" s="568"/>
    </row>
    <row r="114" spans="1:9" x14ac:dyDescent="0.2">
      <c r="A114" s="417"/>
      <c r="B114" s="418" t="s">
        <v>985</v>
      </c>
      <c r="C114" s="419" t="s">
        <v>986</v>
      </c>
      <c r="D114" s="420" t="s">
        <v>1005</v>
      </c>
      <c r="E114" s="421"/>
      <c r="F114" s="422">
        <v>82</v>
      </c>
      <c r="G114" s="421"/>
      <c r="H114" s="839"/>
      <c r="I114" s="497"/>
    </row>
    <row r="115" spans="1:9" x14ac:dyDescent="0.2">
      <c r="A115" s="471"/>
      <c r="B115" s="418" t="s">
        <v>985</v>
      </c>
      <c r="C115" s="472" t="s">
        <v>986</v>
      </c>
      <c r="D115" s="473" t="s">
        <v>988</v>
      </c>
      <c r="E115" s="474"/>
      <c r="F115" s="475">
        <v>82</v>
      </c>
      <c r="G115" s="474"/>
      <c r="H115" s="884"/>
      <c r="I115" s="498"/>
    </row>
    <row r="116" spans="1:9" s="46" customFormat="1" ht="24.95" customHeight="1" x14ac:dyDescent="0.25">
      <c r="A116" s="278" t="s">
        <v>884</v>
      </c>
      <c r="B116" s="278" t="s">
        <v>979</v>
      </c>
      <c r="C116" s="279" t="s">
        <v>1090</v>
      </c>
      <c r="D116" s="280" t="s">
        <v>1091</v>
      </c>
      <c r="E116" s="281" t="s">
        <v>106</v>
      </c>
      <c r="F116" s="282">
        <v>164</v>
      </c>
      <c r="G116" s="67"/>
      <c r="H116" s="254">
        <f>ROUND(G116*F116,2)</f>
        <v>0</v>
      </c>
      <c r="I116" s="280" t="s">
        <v>982</v>
      </c>
    </row>
    <row r="117" spans="1:9" x14ac:dyDescent="0.2">
      <c r="A117" s="566"/>
      <c r="B117" s="883" t="s">
        <v>983</v>
      </c>
      <c r="C117" s="56"/>
      <c r="D117" s="222" t="s">
        <v>1092</v>
      </c>
      <c r="E117" s="56"/>
      <c r="F117" s="56"/>
      <c r="G117" s="56"/>
      <c r="H117" s="31"/>
      <c r="I117" s="568"/>
    </row>
    <row r="118" spans="1:9" x14ac:dyDescent="0.2">
      <c r="A118" s="417"/>
      <c r="B118" s="418" t="s">
        <v>985</v>
      </c>
      <c r="C118" s="419" t="s">
        <v>986</v>
      </c>
      <c r="D118" s="420" t="s">
        <v>1093</v>
      </c>
      <c r="E118" s="421"/>
      <c r="F118" s="422">
        <v>164</v>
      </c>
      <c r="G118" s="421"/>
      <c r="H118" s="839"/>
      <c r="I118" s="497"/>
    </row>
    <row r="119" spans="1:9" x14ac:dyDescent="0.2">
      <c r="A119" s="471"/>
      <c r="B119" s="418" t="s">
        <v>985</v>
      </c>
      <c r="C119" s="472" t="s">
        <v>986</v>
      </c>
      <c r="D119" s="473" t="s">
        <v>988</v>
      </c>
      <c r="E119" s="474"/>
      <c r="F119" s="475">
        <v>164</v>
      </c>
      <c r="G119" s="474"/>
      <c r="H119" s="884"/>
      <c r="I119" s="498"/>
    </row>
    <row r="120" spans="1:9" s="46" customFormat="1" ht="24.95" customHeight="1" x14ac:dyDescent="0.25">
      <c r="A120" s="278" t="s">
        <v>886</v>
      </c>
      <c r="B120" s="278" t="s">
        <v>979</v>
      </c>
      <c r="C120" s="279" t="s">
        <v>1094</v>
      </c>
      <c r="D120" s="280" t="s">
        <v>1095</v>
      </c>
      <c r="E120" s="281" t="s">
        <v>106</v>
      </c>
      <c r="F120" s="282">
        <v>3.5459999999999998</v>
      </c>
      <c r="G120" s="67"/>
      <c r="H120" s="254">
        <f>ROUND(G120*F120,2)</f>
        <v>0</v>
      </c>
      <c r="I120" s="280" t="s">
        <v>982</v>
      </c>
    </row>
    <row r="121" spans="1:9" x14ac:dyDescent="0.2">
      <c r="A121" s="566"/>
      <c r="B121" s="883" t="s">
        <v>983</v>
      </c>
      <c r="C121" s="56"/>
      <c r="D121" s="222" t="s">
        <v>1096</v>
      </c>
      <c r="E121" s="56"/>
      <c r="F121" s="56"/>
      <c r="G121" s="56"/>
      <c r="H121" s="31"/>
      <c r="I121" s="568"/>
    </row>
    <row r="122" spans="1:9" x14ac:dyDescent="0.2">
      <c r="A122" s="417"/>
      <c r="B122" s="418" t="s">
        <v>985</v>
      </c>
      <c r="C122" s="419" t="s">
        <v>986</v>
      </c>
      <c r="D122" s="420" t="s">
        <v>1097</v>
      </c>
      <c r="E122" s="421"/>
      <c r="F122" s="422">
        <v>3.5459999999999998</v>
      </c>
      <c r="G122" s="421"/>
      <c r="H122" s="839"/>
      <c r="I122" s="497"/>
    </row>
    <row r="123" spans="1:9" x14ac:dyDescent="0.2">
      <c r="A123" s="471"/>
      <c r="B123" s="418" t="s">
        <v>985</v>
      </c>
      <c r="C123" s="472" t="s">
        <v>986</v>
      </c>
      <c r="D123" s="473" t="s">
        <v>988</v>
      </c>
      <c r="E123" s="474"/>
      <c r="F123" s="475">
        <v>3.5459999999999998</v>
      </c>
      <c r="G123" s="474"/>
      <c r="H123" s="884"/>
      <c r="I123" s="498"/>
    </row>
    <row r="124" spans="1:9" s="46" customFormat="1" ht="24.95" customHeight="1" x14ac:dyDescent="0.25">
      <c r="A124" s="278" t="s">
        <v>888</v>
      </c>
      <c r="B124" s="278" t="s">
        <v>979</v>
      </c>
      <c r="C124" s="279" t="s">
        <v>1098</v>
      </c>
      <c r="D124" s="280" t="s">
        <v>1099</v>
      </c>
      <c r="E124" s="281" t="s">
        <v>92</v>
      </c>
      <c r="F124" s="282">
        <v>1</v>
      </c>
      <c r="G124" s="67"/>
      <c r="H124" s="254">
        <f>ROUND(G124*F124,2)</f>
        <v>0</v>
      </c>
      <c r="I124" s="280" t="s">
        <v>982</v>
      </c>
    </row>
    <row r="125" spans="1:9" x14ac:dyDescent="0.2">
      <c r="A125" s="566"/>
      <c r="B125" s="883" t="s">
        <v>983</v>
      </c>
      <c r="C125" s="56"/>
      <c r="D125" s="222" t="s">
        <v>1100</v>
      </c>
      <c r="E125" s="56"/>
      <c r="F125" s="56"/>
      <c r="G125" s="56"/>
      <c r="H125" s="31"/>
      <c r="I125" s="568"/>
    </row>
    <row r="126" spans="1:9" x14ac:dyDescent="0.2">
      <c r="A126" s="417"/>
      <c r="B126" s="418" t="s">
        <v>985</v>
      </c>
      <c r="C126" s="419" t="s">
        <v>986</v>
      </c>
      <c r="D126" s="420" t="s">
        <v>1101</v>
      </c>
      <c r="E126" s="421"/>
      <c r="F126" s="422">
        <v>1</v>
      </c>
      <c r="G126" s="421"/>
      <c r="H126" s="839"/>
      <c r="I126" s="497"/>
    </row>
    <row r="127" spans="1:9" x14ac:dyDescent="0.2">
      <c r="A127" s="471"/>
      <c r="B127" s="418" t="s">
        <v>985</v>
      </c>
      <c r="C127" s="472" t="s">
        <v>986</v>
      </c>
      <c r="D127" s="473" t="s">
        <v>988</v>
      </c>
      <c r="E127" s="474"/>
      <c r="F127" s="475">
        <v>1</v>
      </c>
      <c r="G127" s="474"/>
      <c r="H127" s="884"/>
      <c r="I127" s="498"/>
    </row>
    <row r="128" spans="1:9" s="46" customFormat="1" ht="24.95" customHeight="1" x14ac:dyDescent="0.25">
      <c r="A128" s="278" t="s">
        <v>890</v>
      </c>
      <c r="B128" s="278" t="s">
        <v>979</v>
      </c>
      <c r="C128" s="279" t="s">
        <v>1102</v>
      </c>
      <c r="D128" s="280" t="s">
        <v>1103</v>
      </c>
      <c r="E128" s="281" t="s">
        <v>125</v>
      </c>
      <c r="F128" s="282">
        <v>50</v>
      </c>
      <c r="G128" s="67"/>
      <c r="H128" s="254">
        <f>ROUND(G128*F128,2)</f>
        <v>0</v>
      </c>
      <c r="I128" s="280" t="s">
        <v>982</v>
      </c>
    </row>
    <row r="129" spans="1:9" x14ac:dyDescent="0.2">
      <c r="A129" s="566"/>
      <c r="B129" s="883" t="s">
        <v>983</v>
      </c>
      <c r="C129" s="56"/>
      <c r="D129" s="222" t="s">
        <v>1104</v>
      </c>
      <c r="E129" s="56"/>
      <c r="F129" s="56"/>
      <c r="G129" s="56"/>
      <c r="H129" s="31"/>
      <c r="I129" s="568"/>
    </row>
    <row r="130" spans="1:9" x14ac:dyDescent="0.2">
      <c r="A130" s="417"/>
      <c r="B130" s="418" t="s">
        <v>985</v>
      </c>
      <c r="C130" s="419" t="s">
        <v>986</v>
      </c>
      <c r="D130" s="420" t="s">
        <v>1105</v>
      </c>
      <c r="E130" s="421"/>
      <c r="F130" s="422">
        <v>50</v>
      </c>
      <c r="G130" s="421"/>
      <c r="H130" s="839"/>
      <c r="I130" s="497"/>
    </row>
    <row r="131" spans="1:9" x14ac:dyDescent="0.2">
      <c r="A131" s="471"/>
      <c r="B131" s="418" t="s">
        <v>985</v>
      </c>
      <c r="C131" s="472" t="s">
        <v>986</v>
      </c>
      <c r="D131" s="473" t="s">
        <v>988</v>
      </c>
      <c r="E131" s="474"/>
      <c r="F131" s="475">
        <v>50</v>
      </c>
      <c r="G131" s="474"/>
      <c r="H131" s="884"/>
      <c r="I131" s="498"/>
    </row>
    <row r="132" spans="1:9" s="46" customFormat="1" ht="24.95" customHeight="1" x14ac:dyDescent="0.25">
      <c r="A132" s="278" t="s">
        <v>891</v>
      </c>
      <c r="B132" s="278" t="s">
        <v>979</v>
      </c>
      <c r="C132" s="279" t="s">
        <v>1106</v>
      </c>
      <c r="D132" s="280" t="s">
        <v>1107</v>
      </c>
      <c r="E132" s="281" t="s">
        <v>106</v>
      </c>
      <c r="F132" s="282">
        <v>82</v>
      </c>
      <c r="G132" s="67"/>
      <c r="H132" s="254">
        <f>ROUND(G132*F132,2)</f>
        <v>0</v>
      </c>
      <c r="I132" s="280" t="s">
        <v>982</v>
      </c>
    </row>
    <row r="133" spans="1:9" x14ac:dyDescent="0.2">
      <c r="A133" s="566"/>
      <c r="B133" s="883" t="s">
        <v>983</v>
      </c>
      <c r="C133" s="56"/>
      <c r="D133" s="222" t="s">
        <v>1108</v>
      </c>
      <c r="E133" s="56"/>
      <c r="F133" s="56"/>
      <c r="G133" s="56"/>
      <c r="H133" s="31"/>
      <c r="I133" s="568"/>
    </row>
    <row r="134" spans="1:9" x14ac:dyDescent="0.2">
      <c r="A134" s="417"/>
      <c r="B134" s="418" t="s">
        <v>985</v>
      </c>
      <c r="C134" s="419" t="s">
        <v>986</v>
      </c>
      <c r="D134" s="420" t="s">
        <v>1005</v>
      </c>
      <c r="E134" s="421"/>
      <c r="F134" s="422">
        <v>82</v>
      </c>
      <c r="G134" s="421"/>
      <c r="H134" s="839"/>
      <c r="I134" s="497"/>
    </row>
    <row r="135" spans="1:9" x14ac:dyDescent="0.2">
      <c r="A135" s="471"/>
      <c r="B135" s="418" t="s">
        <v>985</v>
      </c>
      <c r="C135" s="472" t="s">
        <v>986</v>
      </c>
      <c r="D135" s="473" t="s">
        <v>988</v>
      </c>
      <c r="E135" s="474"/>
      <c r="F135" s="475">
        <v>82</v>
      </c>
      <c r="G135" s="474"/>
      <c r="H135" s="884"/>
      <c r="I135" s="498"/>
    </row>
    <row r="136" spans="1:9" s="46" customFormat="1" ht="24.95" customHeight="1" x14ac:dyDescent="0.25">
      <c r="A136" s="278" t="s">
        <v>892</v>
      </c>
      <c r="B136" s="278" t="s">
        <v>979</v>
      </c>
      <c r="C136" s="279" t="s">
        <v>1109</v>
      </c>
      <c r="D136" s="280" t="s">
        <v>1110</v>
      </c>
      <c r="E136" s="281" t="s">
        <v>106</v>
      </c>
      <c r="F136" s="282">
        <v>123.568</v>
      </c>
      <c r="G136" s="67"/>
      <c r="H136" s="254">
        <f>ROUND(G136*F136,2)</f>
        <v>0</v>
      </c>
      <c r="I136" s="280" t="s">
        <v>982</v>
      </c>
    </row>
    <row r="137" spans="1:9" ht="9.9499999999999993" customHeight="1" x14ac:dyDescent="0.2">
      <c r="A137" s="566"/>
      <c r="B137" s="883" t="s">
        <v>983</v>
      </c>
      <c r="C137" s="56"/>
      <c r="D137" s="222" t="s">
        <v>1111</v>
      </c>
      <c r="E137" s="56"/>
      <c r="F137" s="56"/>
      <c r="G137" s="56"/>
      <c r="H137" s="31"/>
      <c r="I137" s="568"/>
    </row>
    <row r="138" spans="1:9" ht="9.9499999999999993" customHeight="1" x14ac:dyDescent="0.2">
      <c r="A138" s="417"/>
      <c r="B138" s="418" t="s">
        <v>985</v>
      </c>
      <c r="C138" s="419" t="s">
        <v>986</v>
      </c>
      <c r="D138" s="420" t="s">
        <v>1032</v>
      </c>
      <c r="E138" s="421"/>
      <c r="F138" s="422">
        <v>131.74600000000001</v>
      </c>
      <c r="G138" s="421"/>
      <c r="H138" s="839"/>
      <c r="I138" s="497"/>
    </row>
    <row r="139" spans="1:9" ht="9.9499999999999993" customHeight="1" x14ac:dyDescent="0.2">
      <c r="A139" s="464"/>
      <c r="B139" s="418" t="s">
        <v>985</v>
      </c>
      <c r="C139" s="466" t="s">
        <v>986</v>
      </c>
      <c r="D139" s="467" t="s">
        <v>1033</v>
      </c>
      <c r="E139" s="468"/>
      <c r="F139" s="466" t="s">
        <v>986</v>
      </c>
      <c r="G139" s="468"/>
      <c r="H139" s="886"/>
      <c r="I139" s="496"/>
    </row>
    <row r="140" spans="1:9" ht="9.9499999999999993" customHeight="1" x14ac:dyDescent="0.2">
      <c r="A140" s="417"/>
      <c r="B140" s="418" t="s">
        <v>985</v>
      </c>
      <c r="C140" s="419" t="s">
        <v>986</v>
      </c>
      <c r="D140" s="420" t="s">
        <v>1034</v>
      </c>
      <c r="E140" s="421"/>
      <c r="F140" s="422">
        <v>-5.1779999999999999</v>
      </c>
      <c r="G140" s="421"/>
      <c r="H140" s="839"/>
      <c r="I140" s="497"/>
    </row>
    <row r="141" spans="1:9" ht="9.9499999999999993" customHeight="1" x14ac:dyDescent="0.2">
      <c r="A141" s="417"/>
      <c r="B141" s="418" t="s">
        <v>985</v>
      </c>
      <c r="C141" s="419" t="s">
        <v>986</v>
      </c>
      <c r="D141" s="420" t="s">
        <v>1112</v>
      </c>
      <c r="E141" s="421"/>
      <c r="F141" s="422">
        <v>-3</v>
      </c>
      <c r="G141" s="421"/>
      <c r="H141" s="839"/>
      <c r="I141" s="497"/>
    </row>
    <row r="142" spans="1:9" ht="9.9499999999999993" customHeight="1" x14ac:dyDescent="0.2">
      <c r="A142" s="471"/>
      <c r="B142" s="418" t="s">
        <v>985</v>
      </c>
      <c r="C142" s="472" t="s">
        <v>986</v>
      </c>
      <c r="D142" s="473" t="s">
        <v>988</v>
      </c>
      <c r="E142" s="474"/>
      <c r="F142" s="475">
        <v>123.568</v>
      </c>
      <c r="G142" s="474"/>
      <c r="H142" s="884"/>
      <c r="I142" s="498"/>
    </row>
    <row r="143" spans="1:9" s="46" customFormat="1" ht="24.95" customHeight="1" x14ac:dyDescent="0.25">
      <c r="A143" s="278" t="s">
        <v>893</v>
      </c>
      <c r="B143" s="278" t="s">
        <v>979</v>
      </c>
      <c r="C143" s="279" t="s">
        <v>1113</v>
      </c>
      <c r="D143" s="280" t="s">
        <v>1114</v>
      </c>
      <c r="E143" s="281" t="s">
        <v>106</v>
      </c>
      <c r="F143" s="282">
        <v>3</v>
      </c>
      <c r="G143" s="67"/>
      <c r="H143" s="254">
        <f>ROUND(G143*F143,2)</f>
        <v>0</v>
      </c>
      <c r="I143" s="280" t="s">
        <v>982</v>
      </c>
    </row>
    <row r="144" spans="1:9" x14ac:dyDescent="0.2">
      <c r="A144" s="566"/>
      <c r="B144" s="883" t="s">
        <v>983</v>
      </c>
      <c r="C144" s="56"/>
      <c r="D144" s="222" t="s">
        <v>1115</v>
      </c>
      <c r="E144" s="56"/>
      <c r="F144" s="56"/>
      <c r="G144" s="56"/>
      <c r="H144" s="31"/>
      <c r="I144" s="568"/>
    </row>
    <row r="145" spans="1:9" x14ac:dyDescent="0.2">
      <c r="A145" s="417"/>
      <c r="B145" s="418" t="s">
        <v>985</v>
      </c>
      <c r="C145" s="419" t="s">
        <v>986</v>
      </c>
      <c r="D145" s="420" t="s">
        <v>1116</v>
      </c>
      <c r="E145" s="421"/>
      <c r="F145" s="422">
        <v>3</v>
      </c>
      <c r="G145" s="421"/>
      <c r="H145" s="839"/>
      <c r="I145" s="497"/>
    </row>
    <row r="146" spans="1:9" x14ac:dyDescent="0.2">
      <c r="A146" s="471"/>
      <c r="B146" s="418" t="s">
        <v>985</v>
      </c>
      <c r="C146" s="472" t="s">
        <v>986</v>
      </c>
      <c r="D146" s="473" t="s">
        <v>988</v>
      </c>
      <c r="E146" s="474"/>
      <c r="F146" s="475">
        <v>3</v>
      </c>
      <c r="G146" s="474"/>
      <c r="H146" s="884"/>
      <c r="I146" s="498"/>
    </row>
    <row r="147" spans="1:9" s="46" customFormat="1" ht="24.95" customHeight="1" x14ac:dyDescent="0.25">
      <c r="A147" s="876"/>
      <c r="B147" s="877" t="s">
        <v>977</v>
      </c>
      <c r="C147" s="878" t="s">
        <v>1117</v>
      </c>
      <c r="D147" s="878" t="s">
        <v>971</v>
      </c>
      <c r="E147" s="879"/>
      <c r="F147" s="880"/>
      <c r="G147" s="880"/>
      <c r="H147" s="881">
        <f>SUM(H148:H159)</f>
        <v>0</v>
      </c>
      <c r="I147" s="882"/>
    </row>
    <row r="148" spans="1:9" s="46" customFormat="1" ht="24.95" customHeight="1" x14ac:dyDescent="0.25">
      <c r="A148" s="278" t="s">
        <v>894</v>
      </c>
      <c r="B148" s="278" t="s">
        <v>979</v>
      </c>
      <c r="C148" s="279" t="s">
        <v>1118</v>
      </c>
      <c r="D148" s="280" t="s">
        <v>1119</v>
      </c>
      <c r="E148" s="281" t="s">
        <v>100</v>
      </c>
      <c r="F148" s="282">
        <v>4.609</v>
      </c>
      <c r="G148" s="67"/>
      <c r="H148" s="254">
        <f>ROUND(G148*F148,2)</f>
        <v>0</v>
      </c>
      <c r="I148" s="280" t="s">
        <v>982</v>
      </c>
    </row>
    <row r="149" spans="1:9" x14ac:dyDescent="0.2">
      <c r="A149" s="566"/>
      <c r="B149" s="883" t="s">
        <v>983</v>
      </c>
      <c r="C149" s="56"/>
      <c r="D149" s="222" t="s">
        <v>1120</v>
      </c>
      <c r="E149" s="56"/>
      <c r="F149" s="56"/>
      <c r="G149" s="56"/>
      <c r="H149" s="31"/>
      <c r="I149" s="568"/>
    </row>
    <row r="150" spans="1:9" s="46" customFormat="1" ht="24.95" customHeight="1" x14ac:dyDescent="0.25">
      <c r="A150" s="278" t="s">
        <v>896</v>
      </c>
      <c r="B150" s="278" t="s">
        <v>979</v>
      </c>
      <c r="C150" s="279" t="s">
        <v>1121</v>
      </c>
      <c r="D150" s="280" t="s">
        <v>1122</v>
      </c>
      <c r="E150" s="281" t="s">
        <v>100</v>
      </c>
      <c r="F150" s="282">
        <v>4.609</v>
      </c>
      <c r="G150" s="67"/>
      <c r="H150" s="254">
        <f>ROUND(G150*F150,2)</f>
        <v>0</v>
      </c>
      <c r="I150" s="280" t="s">
        <v>982</v>
      </c>
    </row>
    <row r="151" spans="1:9" x14ac:dyDescent="0.2">
      <c r="A151" s="566"/>
      <c r="B151" s="883" t="s">
        <v>983</v>
      </c>
      <c r="C151" s="56"/>
      <c r="D151" s="222" t="s">
        <v>1123</v>
      </c>
      <c r="E151" s="56"/>
      <c r="F151" s="56"/>
      <c r="G151" s="56"/>
      <c r="H151" s="31"/>
      <c r="I151" s="568"/>
    </row>
    <row r="152" spans="1:9" s="46" customFormat="1" ht="24.95" customHeight="1" x14ac:dyDescent="0.25">
      <c r="A152" s="278" t="s">
        <v>898</v>
      </c>
      <c r="B152" s="278" t="s">
        <v>979</v>
      </c>
      <c r="C152" s="279" t="s">
        <v>1124</v>
      </c>
      <c r="D152" s="280" t="s">
        <v>1125</v>
      </c>
      <c r="E152" s="281" t="s">
        <v>100</v>
      </c>
      <c r="F152" s="282">
        <v>4.609</v>
      </c>
      <c r="G152" s="67"/>
      <c r="H152" s="254">
        <f>ROUND(G152*F152,2)</f>
        <v>0</v>
      </c>
      <c r="I152" s="280" t="s">
        <v>982</v>
      </c>
    </row>
    <row r="153" spans="1:9" x14ac:dyDescent="0.2">
      <c r="A153" s="566"/>
      <c r="B153" s="883" t="s">
        <v>983</v>
      </c>
      <c r="C153" s="56"/>
      <c r="D153" s="222" t="s">
        <v>1126</v>
      </c>
      <c r="E153" s="56"/>
      <c r="F153" s="56"/>
      <c r="G153" s="56"/>
      <c r="H153" s="31"/>
      <c r="I153" s="568"/>
    </row>
    <row r="154" spans="1:9" s="46" customFormat="1" ht="24.95" customHeight="1" x14ac:dyDescent="0.25">
      <c r="A154" s="278" t="s">
        <v>900</v>
      </c>
      <c r="B154" s="278" t="s">
        <v>979</v>
      </c>
      <c r="C154" s="279" t="s">
        <v>1127</v>
      </c>
      <c r="D154" s="280" t="s">
        <v>1128</v>
      </c>
      <c r="E154" s="281" t="s">
        <v>100</v>
      </c>
      <c r="F154" s="282">
        <v>64.525999999999996</v>
      </c>
      <c r="G154" s="67"/>
      <c r="H154" s="254">
        <f>ROUND(G154*F154,2)</f>
        <v>0</v>
      </c>
      <c r="I154" s="280" t="s">
        <v>982</v>
      </c>
    </row>
    <row r="155" spans="1:9" x14ac:dyDescent="0.2">
      <c r="A155" s="566"/>
      <c r="B155" s="883" t="s">
        <v>983</v>
      </c>
      <c r="C155" s="56"/>
      <c r="D155" s="222" t="s">
        <v>1129</v>
      </c>
      <c r="E155" s="56"/>
      <c r="F155" s="56"/>
      <c r="G155" s="56"/>
      <c r="H155" s="31"/>
      <c r="I155" s="568"/>
    </row>
    <row r="156" spans="1:9" ht="18" x14ac:dyDescent="0.2">
      <c r="A156" s="566"/>
      <c r="B156" s="418" t="s">
        <v>1079</v>
      </c>
      <c r="C156" s="56"/>
      <c r="D156" s="887" t="s">
        <v>1130</v>
      </c>
      <c r="E156" s="56"/>
      <c r="F156" s="56"/>
      <c r="G156" s="56"/>
      <c r="H156" s="31"/>
      <c r="I156" s="568"/>
    </row>
    <row r="157" spans="1:9" x14ac:dyDescent="0.2">
      <c r="A157" s="417"/>
      <c r="B157" s="418" t="s">
        <v>985</v>
      </c>
      <c r="C157" s="421"/>
      <c r="D157" s="420" t="s">
        <v>1131</v>
      </c>
      <c r="E157" s="421"/>
      <c r="F157" s="422">
        <v>64.525999999999996</v>
      </c>
      <c r="G157" s="421"/>
      <c r="H157" s="839"/>
      <c r="I157" s="497"/>
    </row>
    <row r="158" spans="1:9" s="46" customFormat="1" ht="24.95" customHeight="1" x14ac:dyDescent="0.25">
      <c r="A158" s="278" t="s">
        <v>902</v>
      </c>
      <c r="B158" s="278" t="s">
        <v>979</v>
      </c>
      <c r="C158" s="279" t="s">
        <v>1132</v>
      </c>
      <c r="D158" s="280" t="s">
        <v>1133</v>
      </c>
      <c r="E158" s="281" t="s">
        <v>100</v>
      </c>
      <c r="F158" s="282">
        <v>4.609</v>
      </c>
      <c r="G158" s="67"/>
      <c r="H158" s="254">
        <f>ROUND(G158*F158,2)</f>
        <v>0</v>
      </c>
      <c r="I158" s="280" t="s">
        <v>982</v>
      </c>
    </row>
    <row r="159" spans="1:9" x14ac:dyDescent="0.2">
      <c r="A159" s="566"/>
      <c r="B159" s="883" t="s">
        <v>983</v>
      </c>
      <c r="C159" s="56"/>
      <c r="D159" s="222" t="s">
        <v>1134</v>
      </c>
      <c r="E159" s="56"/>
      <c r="F159" s="56"/>
      <c r="G159" s="56"/>
      <c r="H159" s="31"/>
      <c r="I159" s="568"/>
    </row>
    <row r="160" spans="1:9" s="46" customFormat="1" ht="24.95" customHeight="1" x14ac:dyDescent="0.25">
      <c r="A160" s="876"/>
      <c r="B160" s="877" t="s">
        <v>977</v>
      </c>
      <c r="C160" s="878" t="s">
        <v>1135</v>
      </c>
      <c r="D160" s="878" t="s">
        <v>972</v>
      </c>
      <c r="E160" s="879"/>
      <c r="F160" s="880"/>
      <c r="G160" s="880"/>
      <c r="H160" s="881">
        <f>SUM(H161:H162)</f>
        <v>0</v>
      </c>
      <c r="I160" s="882"/>
    </row>
    <row r="161" spans="1:9" s="46" customFormat="1" ht="24.95" customHeight="1" x14ac:dyDescent="0.25">
      <c r="A161" s="278" t="s">
        <v>904</v>
      </c>
      <c r="B161" s="278" t="s">
        <v>979</v>
      </c>
      <c r="C161" s="279" t="s">
        <v>1136</v>
      </c>
      <c r="D161" s="280" t="s">
        <v>1137</v>
      </c>
      <c r="E161" s="281" t="s">
        <v>100</v>
      </c>
      <c r="F161" s="282">
        <v>11.616</v>
      </c>
      <c r="G161" s="67"/>
      <c r="H161" s="254">
        <f>ROUND(G161*F161,2)</f>
        <v>0</v>
      </c>
      <c r="I161" s="280" t="s">
        <v>982</v>
      </c>
    </row>
    <row r="162" spans="1:9" x14ac:dyDescent="0.2">
      <c r="A162" s="566"/>
      <c r="B162" s="883" t="s">
        <v>983</v>
      </c>
      <c r="C162" s="56"/>
      <c r="D162" s="222" t="s">
        <v>1138</v>
      </c>
      <c r="E162" s="56"/>
      <c r="F162" s="56"/>
      <c r="G162" s="56"/>
      <c r="H162" s="31"/>
      <c r="I162" s="568"/>
    </row>
    <row r="163" spans="1:9" s="889" customFormat="1" ht="24.95" customHeight="1" x14ac:dyDescent="0.25">
      <c r="A163" s="888"/>
      <c r="B163" s="871" t="s">
        <v>977</v>
      </c>
      <c r="C163" s="251" t="s">
        <v>340</v>
      </c>
      <c r="D163" s="251" t="s">
        <v>1139</v>
      </c>
      <c r="E163" s="236"/>
      <c r="F163" s="235"/>
      <c r="G163" s="235"/>
      <c r="H163" s="874">
        <f>H164+H175+H180+H187+H240+H253</f>
        <v>0</v>
      </c>
      <c r="I163" s="237"/>
    </row>
    <row r="164" spans="1:9" s="46" customFormat="1" ht="24.95" customHeight="1" x14ac:dyDescent="0.25">
      <c r="A164" s="876"/>
      <c r="B164" s="877" t="s">
        <v>977</v>
      </c>
      <c r="C164" s="878" t="s">
        <v>1140</v>
      </c>
      <c r="D164" s="878" t="s">
        <v>973</v>
      </c>
      <c r="E164" s="879"/>
      <c r="F164" s="880"/>
      <c r="G164" s="880"/>
      <c r="H164" s="881">
        <f>SUM(H165:H174)</f>
        <v>0</v>
      </c>
      <c r="I164" s="882"/>
    </row>
    <row r="165" spans="1:9" s="46" customFormat="1" ht="24.95" customHeight="1" x14ac:dyDescent="0.25">
      <c r="A165" s="278" t="s">
        <v>906</v>
      </c>
      <c r="B165" s="278" t="s">
        <v>979</v>
      </c>
      <c r="C165" s="279" t="s">
        <v>1141</v>
      </c>
      <c r="D165" s="280" t="s">
        <v>1142</v>
      </c>
      <c r="E165" s="281" t="s">
        <v>92</v>
      </c>
      <c r="F165" s="282">
        <v>72</v>
      </c>
      <c r="G165" s="67"/>
      <c r="H165" s="254">
        <f>ROUND(G165*F165,2)</f>
        <v>0</v>
      </c>
      <c r="I165" s="280" t="s">
        <v>982</v>
      </c>
    </row>
    <row r="166" spans="1:9" x14ac:dyDescent="0.2">
      <c r="A166" s="566"/>
      <c r="B166" s="883" t="s">
        <v>983</v>
      </c>
      <c r="C166" s="56"/>
      <c r="D166" s="222" t="s">
        <v>1143</v>
      </c>
      <c r="E166" s="56"/>
      <c r="F166" s="56"/>
      <c r="G166" s="56"/>
      <c r="H166" s="31"/>
      <c r="I166" s="568"/>
    </row>
    <row r="167" spans="1:9" x14ac:dyDescent="0.2">
      <c r="A167" s="417"/>
      <c r="B167" s="418" t="s">
        <v>985</v>
      </c>
      <c r="C167" s="419" t="s">
        <v>986</v>
      </c>
      <c r="D167" s="420" t="s">
        <v>1144</v>
      </c>
      <c r="E167" s="421"/>
      <c r="F167" s="422">
        <v>72</v>
      </c>
      <c r="G167" s="421"/>
      <c r="H167" s="839"/>
      <c r="I167" s="497"/>
    </row>
    <row r="168" spans="1:9" x14ac:dyDescent="0.2">
      <c r="A168" s="471"/>
      <c r="B168" s="418" t="s">
        <v>985</v>
      </c>
      <c r="C168" s="472" t="s">
        <v>986</v>
      </c>
      <c r="D168" s="473" t="s">
        <v>988</v>
      </c>
      <c r="E168" s="474"/>
      <c r="F168" s="475">
        <v>72</v>
      </c>
      <c r="G168" s="474"/>
      <c r="H168" s="884"/>
      <c r="I168" s="498"/>
    </row>
    <row r="169" spans="1:9" s="46" customFormat="1" ht="24.95" customHeight="1" x14ac:dyDescent="0.25">
      <c r="A169" s="167" t="s">
        <v>908</v>
      </c>
      <c r="B169" s="167" t="s">
        <v>1145</v>
      </c>
      <c r="C169" s="168" t="s">
        <v>1146</v>
      </c>
      <c r="D169" s="169" t="s">
        <v>1147</v>
      </c>
      <c r="E169" s="170" t="s">
        <v>92</v>
      </c>
      <c r="F169" s="171">
        <v>72</v>
      </c>
      <c r="G169" s="117"/>
      <c r="H169" s="172">
        <f>ROUND(G169*F169,2)</f>
        <v>0</v>
      </c>
      <c r="I169" s="169" t="s">
        <v>982</v>
      </c>
    </row>
    <row r="170" spans="1:9" ht="117" x14ac:dyDescent="0.2">
      <c r="A170" s="566"/>
      <c r="B170" s="418" t="s">
        <v>1079</v>
      </c>
      <c r="C170" s="56"/>
      <c r="D170" s="887" t="s">
        <v>1148</v>
      </c>
      <c r="E170" s="56"/>
      <c r="F170" s="56"/>
      <c r="G170" s="56"/>
      <c r="H170" s="31"/>
      <c r="I170" s="568"/>
    </row>
    <row r="171" spans="1:9" s="46" customFormat="1" ht="24.95" customHeight="1" x14ac:dyDescent="0.25">
      <c r="A171" s="278" t="s">
        <v>910</v>
      </c>
      <c r="B171" s="278" t="s">
        <v>979</v>
      </c>
      <c r="C171" s="279" t="s">
        <v>1149</v>
      </c>
      <c r="D171" s="280" t="s">
        <v>1150</v>
      </c>
      <c r="E171" s="281" t="s">
        <v>100</v>
      </c>
      <c r="F171" s="282">
        <v>0.42599999999999999</v>
      </c>
      <c r="G171" s="67"/>
      <c r="H171" s="254">
        <f>ROUND(G171*F171,2)</f>
        <v>0</v>
      </c>
      <c r="I171" s="280" t="s">
        <v>982</v>
      </c>
    </row>
    <row r="172" spans="1:9" x14ac:dyDescent="0.2">
      <c r="A172" s="566"/>
      <c r="B172" s="883" t="s">
        <v>983</v>
      </c>
      <c r="C172" s="56"/>
      <c r="D172" s="222" t="s">
        <v>1151</v>
      </c>
      <c r="E172" s="56"/>
      <c r="F172" s="56"/>
      <c r="G172" s="56"/>
      <c r="H172" s="31"/>
      <c r="I172" s="568"/>
    </row>
    <row r="173" spans="1:9" s="46" customFormat="1" ht="24.95" customHeight="1" x14ac:dyDescent="0.25">
      <c r="A173" s="278" t="s">
        <v>912</v>
      </c>
      <c r="B173" s="278" t="s">
        <v>979</v>
      </c>
      <c r="C173" s="279" t="s">
        <v>1152</v>
      </c>
      <c r="D173" s="280" t="s">
        <v>1153</v>
      </c>
      <c r="E173" s="281" t="s">
        <v>100</v>
      </c>
      <c r="F173" s="282">
        <v>0.42599999999999999</v>
      </c>
      <c r="G173" s="67"/>
      <c r="H173" s="254">
        <f>ROUND(G173*F173,2)</f>
        <v>0</v>
      </c>
      <c r="I173" s="280" t="s">
        <v>982</v>
      </c>
    </row>
    <row r="174" spans="1:9" x14ac:dyDescent="0.2">
      <c r="A174" s="566"/>
      <c r="B174" s="883" t="s">
        <v>983</v>
      </c>
      <c r="C174" s="56"/>
      <c r="D174" s="222" t="s">
        <v>1154</v>
      </c>
      <c r="E174" s="56"/>
      <c r="F174" s="56"/>
      <c r="G174" s="56"/>
      <c r="H174" s="31"/>
      <c r="I174" s="568"/>
    </row>
    <row r="175" spans="1:9" ht="24.95" customHeight="1" x14ac:dyDescent="0.25">
      <c r="A175" s="876"/>
      <c r="B175" s="877" t="s">
        <v>977</v>
      </c>
      <c r="C175" s="878" t="s">
        <v>1155</v>
      </c>
      <c r="D175" s="878" t="s">
        <v>974</v>
      </c>
      <c r="E175" s="879"/>
      <c r="F175" s="880"/>
      <c r="G175" s="880"/>
      <c r="H175" s="881">
        <f>SUM(H176:H179)</f>
        <v>0</v>
      </c>
      <c r="I175" s="882"/>
    </row>
    <row r="176" spans="1:9" ht="24.95" customHeight="1" x14ac:dyDescent="0.2">
      <c r="A176" s="890" t="s">
        <v>913</v>
      </c>
      <c r="B176" s="890" t="s">
        <v>979</v>
      </c>
      <c r="C176" s="891" t="s">
        <v>1156</v>
      </c>
      <c r="D176" s="395" t="s">
        <v>1157</v>
      </c>
      <c r="E176" s="892" t="s">
        <v>106</v>
      </c>
      <c r="F176" s="893">
        <v>82</v>
      </c>
      <c r="G176" s="118"/>
      <c r="H176" s="894">
        <f>ROUND(G176*F176,2)</f>
        <v>0</v>
      </c>
      <c r="I176" s="395" t="s">
        <v>982</v>
      </c>
    </row>
    <row r="177" spans="1:9" x14ac:dyDescent="0.2">
      <c r="A177" s="566"/>
      <c r="B177" s="883" t="s">
        <v>983</v>
      </c>
      <c r="C177" s="56"/>
      <c r="D177" s="222" t="s">
        <v>1158</v>
      </c>
      <c r="E177" s="56"/>
      <c r="F177" s="56"/>
      <c r="G177" s="56"/>
      <c r="H177" s="31"/>
      <c r="I177" s="568"/>
    </row>
    <row r="178" spans="1:9" x14ac:dyDescent="0.2">
      <c r="A178" s="417"/>
      <c r="B178" s="418" t="s">
        <v>985</v>
      </c>
      <c r="C178" s="419" t="s">
        <v>986</v>
      </c>
      <c r="D178" s="420" t="s">
        <v>1159</v>
      </c>
      <c r="E178" s="421"/>
      <c r="F178" s="422">
        <v>82</v>
      </c>
      <c r="G178" s="421"/>
      <c r="H178" s="839"/>
      <c r="I178" s="497"/>
    </row>
    <row r="179" spans="1:9" x14ac:dyDescent="0.2">
      <c r="A179" s="471"/>
      <c r="B179" s="418" t="s">
        <v>985</v>
      </c>
      <c r="C179" s="472" t="s">
        <v>986</v>
      </c>
      <c r="D179" s="473" t="s">
        <v>988</v>
      </c>
      <c r="E179" s="474"/>
      <c r="F179" s="475">
        <v>82</v>
      </c>
      <c r="G179" s="474"/>
      <c r="H179" s="884"/>
      <c r="I179" s="498"/>
    </row>
    <row r="180" spans="1:9" ht="24.95" customHeight="1" x14ac:dyDescent="0.25">
      <c r="A180" s="876"/>
      <c r="B180" s="877" t="s">
        <v>977</v>
      </c>
      <c r="C180" s="878" t="s">
        <v>346</v>
      </c>
      <c r="D180" s="878" t="s">
        <v>347</v>
      </c>
      <c r="E180" s="879"/>
      <c r="F180" s="880"/>
      <c r="G180" s="880"/>
      <c r="H180" s="881">
        <f>SUM(H181:H186)</f>
        <v>0</v>
      </c>
      <c r="I180" s="882"/>
    </row>
    <row r="181" spans="1:9" ht="24.95" customHeight="1" x14ac:dyDescent="0.2">
      <c r="A181" s="890" t="s">
        <v>914</v>
      </c>
      <c r="B181" s="890" t="s">
        <v>979</v>
      </c>
      <c r="C181" s="891" t="s">
        <v>1160</v>
      </c>
      <c r="D181" s="395" t="s">
        <v>1161</v>
      </c>
      <c r="E181" s="892" t="s">
        <v>744</v>
      </c>
      <c r="F181" s="893">
        <v>2</v>
      </c>
      <c r="G181" s="118"/>
      <c r="H181" s="894">
        <f>ROUND(G181*F181,2)</f>
        <v>0</v>
      </c>
      <c r="I181" s="395" t="s">
        <v>1070</v>
      </c>
    </row>
    <row r="182" spans="1:9" ht="108" x14ac:dyDescent="0.2">
      <c r="A182" s="566"/>
      <c r="B182" s="418" t="s">
        <v>1079</v>
      </c>
      <c r="C182" s="56"/>
      <c r="D182" s="887" t="s">
        <v>1162</v>
      </c>
      <c r="E182" s="56"/>
      <c r="F182" s="56"/>
      <c r="G182" s="56"/>
      <c r="H182" s="31"/>
      <c r="I182" s="568"/>
    </row>
    <row r="183" spans="1:9" ht="24.95" customHeight="1" x14ac:dyDescent="0.2">
      <c r="A183" s="890" t="s">
        <v>915</v>
      </c>
      <c r="B183" s="890" t="s">
        <v>979</v>
      </c>
      <c r="C183" s="891" t="s">
        <v>1163</v>
      </c>
      <c r="D183" s="395" t="s">
        <v>1164</v>
      </c>
      <c r="E183" s="892" t="s">
        <v>92</v>
      </c>
      <c r="F183" s="893">
        <v>2</v>
      </c>
      <c r="G183" s="118"/>
      <c r="H183" s="894">
        <f>ROUND(G183*F183,2)</f>
        <v>0</v>
      </c>
      <c r="I183" s="395" t="s">
        <v>982</v>
      </c>
    </row>
    <row r="184" spans="1:9" x14ac:dyDescent="0.2">
      <c r="A184" s="566"/>
      <c r="B184" s="883" t="s">
        <v>983</v>
      </c>
      <c r="C184" s="56"/>
      <c r="D184" s="222" t="s">
        <v>1165</v>
      </c>
      <c r="E184" s="56"/>
      <c r="F184" s="56"/>
      <c r="G184" s="56"/>
      <c r="H184" s="31"/>
      <c r="I184" s="568"/>
    </row>
    <row r="185" spans="1:9" ht="24.95" customHeight="1" x14ac:dyDescent="0.2">
      <c r="A185" s="890" t="s">
        <v>1166</v>
      </c>
      <c r="B185" s="890" t="s">
        <v>979</v>
      </c>
      <c r="C185" s="891" t="s">
        <v>1167</v>
      </c>
      <c r="D185" s="395" t="s">
        <v>1168</v>
      </c>
      <c r="E185" s="892" t="s">
        <v>1169</v>
      </c>
      <c r="F185" s="893">
        <v>600.63599999999997</v>
      </c>
      <c r="G185" s="118"/>
      <c r="H185" s="894">
        <f>ROUND(G185*F185,2)</f>
        <v>0</v>
      </c>
      <c r="I185" s="395" t="s">
        <v>982</v>
      </c>
    </row>
    <row r="186" spans="1:9" x14ac:dyDescent="0.2">
      <c r="A186" s="566"/>
      <c r="B186" s="883" t="s">
        <v>983</v>
      </c>
      <c r="C186" s="56"/>
      <c r="D186" s="222" t="s">
        <v>1170</v>
      </c>
      <c r="E186" s="56"/>
      <c r="F186" s="56"/>
      <c r="G186" s="56"/>
      <c r="H186" s="31"/>
      <c r="I186" s="568"/>
    </row>
    <row r="187" spans="1:9" ht="24.95" customHeight="1" x14ac:dyDescent="0.25">
      <c r="A187" s="876"/>
      <c r="B187" s="877" t="s">
        <v>977</v>
      </c>
      <c r="C187" s="878" t="s">
        <v>66</v>
      </c>
      <c r="D187" s="878" t="s">
        <v>67</v>
      </c>
      <c r="E187" s="879"/>
      <c r="F187" s="880"/>
      <c r="G187" s="880"/>
      <c r="H187" s="881">
        <f>SUM(H188:H239)</f>
        <v>0</v>
      </c>
      <c r="I187" s="882"/>
    </row>
    <row r="188" spans="1:9" ht="24.95" customHeight="1" x14ac:dyDescent="0.2">
      <c r="A188" s="890" t="s">
        <v>1171</v>
      </c>
      <c r="B188" s="890" t="s">
        <v>979</v>
      </c>
      <c r="C188" s="891" t="s">
        <v>1172</v>
      </c>
      <c r="D188" s="395" t="s">
        <v>1173</v>
      </c>
      <c r="E188" s="892" t="s">
        <v>106</v>
      </c>
      <c r="F188" s="893">
        <v>82</v>
      </c>
      <c r="G188" s="118"/>
      <c r="H188" s="894">
        <f>ROUND(G188*F188,2)</f>
        <v>0</v>
      </c>
      <c r="I188" s="395" t="s">
        <v>982</v>
      </c>
    </row>
    <row r="189" spans="1:9" x14ac:dyDescent="0.2">
      <c r="A189" s="566"/>
      <c r="B189" s="883" t="s">
        <v>983</v>
      </c>
      <c r="C189" s="56"/>
      <c r="D189" s="222" t="s">
        <v>1174</v>
      </c>
      <c r="E189" s="56"/>
      <c r="F189" s="56"/>
      <c r="G189" s="56"/>
      <c r="H189" s="31"/>
      <c r="I189" s="568"/>
    </row>
    <row r="190" spans="1:9" x14ac:dyDescent="0.2">
      <c r="A190" s="417"/>
      <c r="B190" s="418" t="s">
        <v>985</v>
      </c>
      <c r="C190" s="419" t="s">
        <v>986</v>
      </c>
      <c r="D190" s="420" t="s">
        <v>979</v>
      </c>
      <c r="E190" s="421"/>
      <c r="F190" s="422">
        <v>82</v>
      </c>
      <c r="G190" s="421"/>
      <c r="H190" s="839"/>
      <c r="I190" s="497"/>
    </row>
    <row r="191" spans="1:9" x14ac:dyDescent="0.2">
      <c r="A191" s="471"/>
      <c r="B191" s="418" t="s">
        <v>985</v>
      </c>
      <c r="C191" s="472" t="s">
        <v>986</v>
      </c>
      <c r="D191" s="473" t="s">
        <v>988</v>
      </c>
      <c r="E191" s="474"/>
      <c r="F191" s="475">
        <v>82</v>
      </c>
      <c r="G191" s="474"/>
      <c r="H191" s="884"/>
      <c r="I191" s="498"/>
    </row>
    <row r="192" spans="1:9" s="46" customFormat="1" ht="24.95" customHeight="1" x14ac:dyDescent="0.25">
      <c r="A192" s="278" t="s">
        <v>1175</v>
      </c>
      <c r="B192" s="278" t="s">
        <v>979</v>
      </c>
      <c r="C192" s="279" t="s">
        <v>1176</v>
      </c>
      <c r="D192" s="280" t="s">
        <v>1177</v>
      </c>
      <c r="E192" s="281" t="s">
        <v>106</v>
      </c>
      <c r="F192" s="282">
        <v>164</v>
      </c>
      <c r="G192" s="67"/>
      <c r="H192" s="254">
        <f>ROUND(G192*F192,2)</f>
        <v>0</v>
      </c>
      <c r="I192" s="280" t="s">
        <v>982</v>
      </c>
    </row>
    <row r="193" spans="1:9" x14ac:dyDescent="0.2">
      <c r="A193" s="566"/>
      <c r="B193" s="883" t="s">
        <v>983</v>
      </c>
      <c r="C193" s="56"/>
      <c r="D193" s="222" t="s">
        <v>1178</v>
      </c>
      <c r="E193" s="56"/>
      <c r="F193" s="56"/>
      <c r="G193" s="56"/>
      <c r="H193" s="31"/>
      <c r="I193" s="568"/>
    </row>
    <row r="194" spans="1:9" x14ac:dyDescent="0.2">
      <c r="A194" s="417"/>
      <c r="B194" s="418" t="s">
        <v>985</v>
      </c>
      <c r="C194" s="419" t="s">
        <v>986</v>
      </c>
      <c r="D194" s="420" t="s">
        <v>1179</v>
      </c>
      <c r="E194" s="421"/>
      <c r="F194" s="422">
        <v>164</v>
      </c>
      <c r="G194" s="421"/>
      <c r="H194" s="839"/>
      <c r="I194" s="497"/>
    </row>
    <row r="195" spans="1:9" x14ac:dyDescent="0.2">
      <c r="A195" s="471"/>
      <c r="B195" s="418" t="s">
        <v>985</v>
      </c>
      <c r="C195" s="472" t="s">
        <v>986</v>
      </c>
      <c r="D195" s="473" t="s">
        <v>988</v>
      </c>
      <c r="E195" s="474"/>
      <c r="F195" s="475">
        <v>164</v>
      </c>
      <c r="G195" s="474"/>
      <c r="H195" s="884"/>
      <c r="I195" s="498"/>
    </row>
    <row r="196" spans="1:9" s="46" customFormat="1" ht="24.95" customHeight="1" x14ac:dyDescent="0.25">
      <c r="A196" s="278" t="s">
        <v>1180</v>
      </c>
      <c r="B196" s="278" t="s">
        <v>979</v>
      </c>
      <c r="C196" s="279" t="s">
        <v>1181</v>
      </c>
      <c r="D196" s="280" t="s">
        <v>1182</v>
      </c>
      <c r="E196" s="281" t="s">
        <v>106</v>
      </c>
      <c r="F196" s="282">
        <v>82</v>
      </c>
      <c r="G196" s="67"/>
      <c r="H196" s="254">
        <f>ROUND(G196*F196,2)</f>
        <v>0</v>
      </c>
      <c r="I196" s="280" t="s">
        <v>982</v>
      </c>
    </row>
    <row r="197" spans="1:9" x14ac:dyDescent="0.2">
      <c r="A197" s="566"/>
      <c r="B197" s="883" t="s">
        <v>983</v>
      </c>
      <c r="C197" s="56"/>
      <c r="D197" s="222" t="s">
        <v>1183</v>
      </c>
      <c r="E197" s="56"/>
      <c r="F197" s="56"/>
      <c r="G197" s="56"/>
      <c r="H197" s="31"/>
      <c r="I197" s="568"/>
    </row>
    <row r="198" spans="1:9" x14ac:dyDescent="0.2">
      <c r="A198" s="417"/>
      <c r="B198" s="418" t="s">
        <v>985</v>
      </c>
      <c r="C198" s="419" t="s">
        <v>986</v>
      </c>
      <c r="D198" s="420" t="s">
        <v>979</v>
      </c>
      <c r="E198" s="421"/>
      <c r="F198" s="422">
        <v>82</v>
      </c>
      <c r="G198" s="421"/>
      <c r="H198" s="839"/>
      <c r="I198" s="497"/>
    </row>
    <row r="199" spans="1:9" x14ac:dyDescent="0.2">
      <c r="A199" s="471"/>
      <c r="B199" s="418" t="s">
        <v>985</v>
      </c>
      <c r="C199" s="472" t="s">
        <v>986</v>
      </c>
      <c r="D199" s="473" t="s">
        <v>988</v>
      </c>
      <c r="E199" s="474"/>
      <c r="F199" s="475">
        <v>82</v>
      </c>
      <c r="G199" s="474"/>
      <c r="H199" s="884"/>
      <c r="I199" s="498"/>
    </row>
    <row r="200" spans="1:9" s="46" customFormat="1" ht="24.95" customHeight="1" x14ac:dyDescent="0.25">
      <c r="A200" s="278" t="s">
        <v>1184</v>
      </c>
      <c r="B200" s="278" t="s">
        <v>979</v>
      </c>
      <c r="C200" s="279" t="s">
        <v>1185</v>
      </c>
      <c r="D200" s="280" t="s">
        <v>1186</v>
      </c>
      <c r="E200" s="281" t="s">
        <v>106</v>
      </c>
      <c r="F200" s="282">
        <v>82</v>
      </c>
      <c r="G200" s="67"/>
      <c r="H200" s="254">
        <f>ROUND(G200*F200,2)</f>
        <v>0</v>
      </c>
      <c r="I200" s="280" t="s">
        <v>982</v>
      </c>
    </row>
    <row r="201" spans="1:9" x14ac:dyDescent="0.2">
      <c r="A201" s="566"/>
      <c r="B201" s="883" t="s">
        <v>983</v>
      </c>
      <c r="C201" s="56"/>
      <c r="D201" s="222" t="s">
        <v>1187</v>
      </c>
      <c r="E201" s="56"/>
      <c r="F201" s="56"/>
      <c r="G201" s="56"/>
      <c r="H201" s="31"/>
      <c r="I201" s="568"/>
    </row>
    <row r="202" spans="1:9" x14ac:dyDescent="0.2">
      <c r="A202" s="417"/>
      <c r="B202" s="418" t="s">
        <v>985</v>
      </c>
      <c r="C202" s="419" t="s">
        <v>986</v>
      </c>
      <c r="D202" s="420" t="s">
        <v>979</v>
      </c>
      <c r="E202" s="421"/>
      <c r="F202" s="422">
        <v>82</v>
      </c>
      <c r="G202" s="421"/>
      <c r="H202" s="839"/>
      <c r="I202" s="497"/>
    </row>
    <row r="203" spans="1:9" x14ac:dyDescent="0.2">
      <c r="A203" s="471"/>
      <c r="B203" s="418" t="s">
        <v>985</v>
      </c>
      <c r="C203" s="472" t="s">
        <v>986</v>
      </c>
      <c r="D203" s="473" t="s">
        <v>988</v>
      </c>
      <c r="E203" s="474"/>
      <c r="F203" s="475">
        <v>82</v>
      </c>
      <c r="G203" s="474"/>
      <c r="H203" s="884"/>
      <c r="I203" s="498"/>
    </row>
    <row r="204" spans="1:9" s="46" customFormat="1" ht="24.95" customHeight="1" x14ac:dyDescent="0.25">
      <c r="A204" s="278" t="s">
        <v>1188</v>
      </c>
      <c r="B204" s="278" t="s">
        <v>979</v>
      </c>
      <c r="C204" s="279" t="s">
        <v>1189</v>
      </c>
      <c r="D204" s="280" t="s">
        <v>1190</v>
      </c>
      <c r="E204" s="281" t="s">
        <v>106</v>
      </c>
      <c r="F204" s="282">
        <v>82</v>
      </c>
      <c r="G204" s="67"/>
      <c r="H204" s="254">
        <f>ROUND(G204*F204,2)</f>
        <v>0</v>
      </c>
      <c r="I204" s="280" t="s">
        <v>982</v>
      </c>
    </row>
    <row r="205" spans="1:9" x14ac:dyDescent="0.2">
      <c r="A205" s="566"/>
      <c r="B205" s="883" t="s">
        <v>983</v>
      </c>
      <c r="C205" s="56"/>
      <c r="D205" s="222" t="s">
        <v>1191</v>
      </c>
      <c r="E205" s="56"/>
      <c r="F205" s="56"/>
      <c r="G205" s="56"/>
      <c r="H205" s="31"/>
      <c r="I205" s="568"/>
    </row>
    <row r="206" spans="1:9" x14ac:dyDescent="0.2">
      <c r="A206" s="417"/>
      <c r="B206" s="418" t="s">
        <v>985</v>
      </c>
      <c r="C206" s="419" t="s">
        <v>986</v>
      </c>
      <c r="D206" s="420" t="s">
        <v>1005</v>
      </c>
      <c r="E206" s="421"/>
      <c r="F206" s="422">
        <v>82</v>
      </c>
      <c r="G206" s="421"/>
      <c r="H206" s="839"/>
      <c r="I206" s="497"/>
    </row>
    <row r="207" spans="1:9" x14ac:dyDescent="0.2">
      <c r="A207" s="471"/>
      <c r="B207" s="418" t="s">
        <v>985</v>
      </c>
      <c r="C207" s="472" t="s">
        <v>979</v>
      </c>
      <c r="D207" s="473" t="s">
        <v>988</v>
      </c>
      <c r="E207" s="474"/>
      <c r="F207" s="475">
        <v>82</v>
      </c>
      <c r="G207" s="474"/>
      <c r="H207" s="884"/>
      <c r="I207" s="498"/>
    </row>
    <row r="208" spans="1:9" s="46" customFormat="1" ht="24.95" customHeight="1" x14ac:dyDescent="0.25">
      <c r="A208" s="167" t="s">
        <v>1192</v>
      </c>
      <c r="B208" s="167" t="s">
        <v>1145</v>
      </c>
      <c r="C208" s="168" t="s">
        <v>1193</v>
      </c>
      <c r="D208" s="169" t="s">
        <v>1194</v>
      </c>
      <c r="E208" s="170" t="s">
        <v>106</v>
      </c>
      <c r="F208" s="171">
        <v>90.2</v>
      </c>
      <c r="G208" s="117"/>
      <c r="H208" s="172">
        <f>ROUND(G208*F208,2)</f>
        <v>0</v>
      </c>
      <c r="I208" s="169" t="s">
        <v>1070</v>
      </c>
    </row>
    <row r="209" spans="1:9" ht="234" x14ac:dyDescent="0.2">
      <c r="A209" s="566"/>
      <c r="B209" s="418" t="s">
        <v>1079</v>
      </c>
      <c r="C209" s="56"/>
      <c r="D209" s="887" t="s">
        <v>1195</v>
      </c>
      <c r="E209" s="56"/>
      <c r="F209" s="56"/>
      <c r="G209" s="56"/>
      <c r="H209" s="31"/>
      <c r="I209" s="568"/>
    </row>
    <row r="210" spans="1:9" x14ac:dyDescent="0.2">
      <c r="A210" s="417"/>
      <c r="B210" s="418" t="s">
        <v>985</v>
      </c>
      <c r="C210" s="421"/>
      <c r="D210" s="420" t="s">
        <v>1196</v>
      </c>
      <c r="E210" s="421"/>
      <c r="F210" s="422">
        <v>90.2</v>
      </c>
      <c r="G210" s="421"/>
      <c r="H210" s="839"/>
      <c r="I210" s="497"/>
    </row>
    <row r="211" spans="1:9" s="46" customFormat="1" ht="24.95" customHeight="1" x14ac:dyDescent="0.25">
      <c r="A211" s="278" t="s">
        <v>1197</v>
      </c>
      <c r="B211" s="278" t="s">
        <v>979</v>
      </c>
      <c r="C211" s="279" t="s">
        <v>1198</v>
      </c>
      <c r="D211" s="280" t="s">
        <v>1199</v>
      </c>
      <c r="E211" s="281" t="s">
        <v>125</v>
      </c>
      <c r="F211" s="282">
        <v>58.22</v>
      </c>
      <c r="G211" s="67"/>
      <c r="H211" s="254">
        <f>ROUND(G211*F211,2)</f>
        <v>0</v>
      </c>
      <c r="I211" s="280" t="s">
        <v>982</v>
      </c>
    </row>
    <row r="212" spans="1:9" x14ac:dyDescent="0.2">
      <c r="A212" s="566"/>
      <c r="B212" s="883" t="s">
        <v>983</v>
      </c>
      <c r="C212" s="56"/>
      <c r="D212" s="222" t="s">
        <v>1200</v>
      </c>
      <c r="E212" s="56"/>
      <c r="F212" s="56"/>
      <c r="G212" s="56"/>
      <c r="H212" s="31"/>
      <c r="I212" s="568"/>
    </row>
    <row r="213" spans="1:9" x14ac:dyDescent="0.2">
      <c r="A213" s="417"/>
      <c r="B213" s="418" t="s">
        <v>985</v>
      </c>
      <c r="C213" s="419" t="s">
        <v>986</v>
      </c>
      <c r="D213" s="420" t="s">
        <v>1201</v>
      </c>
      <c r="E213" s="421"/>
      <c r="F213" s="422">
        <v>58.22</v>
      </c>
      <c r="G213" s="421"/>
      <c r="H213" s="839"/>
      <c r="I213" s="497"/>
    </row>
    <row r="214" spans="1:9" x14ac:dyDescent="0.2">
      <c r="A214" s="471"/>
      <c r="B214" s="418" t="s">
        <v>985</v>
      </c>
      <c r="C214" s="472" t="s">
        <v>1202</v>
      </c>
      <c r="D214" s="473" t="s">
        <v>988</v>
      </c>
      <c r="E214" s="474"/>
      <c r="F214" s="475">
        <v>58.22</v>
      </c>
      <c r="G214" s="474"/>
      <c r="H214" s="884"/>
      <c r="I214" s="498"/>
    </row>
    <row r="215" spans="1:9" s="46" customFormat="1" ht="24.95" customHeight="1" x14ac:dyDescent="0.25">
      <c r="A215" s="167" t="s">
        <v>1203</v>
      </c>
      <c r="B215" s="167" t="s">
        <v>1145</v>
      </c>
      <c r="C215" s="168" t="s">
        <v>1204</v>
      </c>
      <c r="D215" s="169" t="s">
        <v>1205</v>
      </c>
      <c r="E215" s="170" t="s">
        <v>125</v>
      </c>
      <c r="F215" s="171">
        <v>61.131</v>
      </c>
      <c r="G215" s="117"/>
      <c r="H215" s="172">
        <f>ROUND(G215*F215,2)</f>
        <v>0</v>
      </c>
      <c r="I215" s="169" t="s">
        <v>982</v>
      </c>
    </row>
    <row r="216" spans="1:9" x14ac:dyDescent="0.2">
      <c r="A216" s="417"/>
      <c r="B216" s="418" t="s">
        <v>985</v>
      </c>
      <c r="C216" s="421"/>
      <c r="D216" s="420" t="s">
        <v>1206</v>
      </c>
      <c r="E216" s="421"/>
      <c r="F216" s="422">
        <v>61.131</v>
      </c>
      <c r="G216" s="421"/>
      <c r="H216" s="839"/>
      <c r="I216" s="497"/>
    </row>
    <row r="217" spans="1:9" s="46" customFormat="1" ht="24.95" customHeight="1" x14ac:dyDescent="0.25">
      <c r="A217" s="278" t="s">
        <v>1207</v>
      </c>
      <c r="B217" s="278" t="s">
        <v>979</v>
      </c>
      <c r="C217" s="279" t="s">
        <v>1208</v>
      </c>
      <c r="D217" s="280" t="s">
        <v>1209</v>
      </c>
      <c r="E217" s="281" t="s">
        <v>125</v>
      </c>
      <c r="F217" s="282">
        <v>1.8</v>
      </c>
      <c r="G217" s="67"/>
      <c r="H217" s="254">
        <f>ROUND(G217*F217,2)</f>
        <v>0</v>
      </c>
      <c r="I217" s="280" t="s">
        <v>982</v>
      </c>
    </row>
    <row r="218" spans="1:9" x14ac:dyDescent="0.2">
      <c r="A218" s="566"/>
      <c r="B218" s="883" t="s">
        <v>983</v>
      </c>
      <c r="C218" s="56"/>
      <c r="D218" s="222" t="s">
        <v>1210</v>
      </c>
      <c r="E218" s="56"/>
      <c r="F218" s="56"/>
      <c r="G218" s="56"/>
      <c r="H218" s="31"/>
      <c r="I218" s="568"/>
    </row>
    <row r="219" spans="1:9" x14ac:dyDescent="0.2">
      <c r="A219" s="417"/>
      <c r="B219" s="418" t="s">
        <v>985</v>
      </c>
      <c r="C219" s="419" t="s">
        <v>986</v>
      </c>
      <c r="D219" s="420" t="s">
        <v>1211</v>
      </c>
      <c r="E219" s="421"/>
      <c r="F219" s="422">
        <v>1.8</v>
      </c>
      <c r="G219" s="421"/>
      <c r="H219" s="839"/>
      <c r="I219" s="497"/>
    </row>
    <row r="220" spans="1:9" x14ac:dyDescent="0.2">
      <c r="A220" s="471"/>
      <c r="B220" s="418" t="s">
        <v>985</v>
      </c>
      <c r="C220" s="472" t="s">
        <v>986</v>
      </c>
      <c r="D220" s="473" t="s">
        <v>988</v>
      </c>
      <c r="E220" s="474"/>
      <c r="F220" s="475">
        <v>1.8</v>
      </c>
      <c r="G220" s="474"/>
      <c r="H220" s="884"/>
      <c r="I220" s="498"/>
    </row>
    <row r="221" spans="1:9" s="46" customFormat="1" ht="24.95" customHeight="1" x14ac:dyDescent="0.25">
      <c r="A221" s="167" t="s">
        <v>1212</v>
      </c>
      <c r="B221" s="167" t="s">
        <v>1145</v>
      </c>
      <c r="C221" s="168" t="s">
        <v>1213</v>
      </c>
      <c r="D221" s="169" t="s">
        <v>1214</v>
      </c>
      <c r="E221" s="170" t="s">
        <v>125</v>
      </c>
      <c r="F221" s="171">
        <v>1.89</v>
      </c>
      <c r="G221" s="117"/>
      <c r="H221" s="172">
        <f>ROUND(G221*F221,2)</f>
        <v>0</v>
      </c>
      <c r="I221" s="169" t="s">
        <v>982</v>
      </c>
    </row>
    <row r="222" spans="1:9" x14ac:dyDescent="0.2">
      <c r="A222" s="417"/>
      <c r="B222" s="418" t="s">
        <v>985</v>
      </c>
      <c r="C222" s="421"/>
      <c r="D222" s="420" t="s">
        <v>1215</v>
      </c>
      <c r="E222" s="421"/>
      <c r="F222" s="422">
        <v>1.89</v>
      </c>
      <c r="G222" s="421"/>
      <c r="H222" s="839"/>
      <c r="I222" s="497"/>
    </row>
    <row r="223" spans="1:9" s="46" customFormat="1" ht="24.95" customHeight="1" x14ac:dyDescent="0.25">
      <c r="A223" s="278" t="s">
        <v>1216</v>
      </c>
      <c r="B223" s="278" t="s">
        <v>979</v>
      </c>
      <c r="C223" s="279" t="s">
        <v>1217</v>
      </c>
      <c r="D223" s="280" t="s">
        <v>1218</v>
      </c>
      <c r="E223" s="281" t="s">
        <v>125</v>
      </c>
      <c r="F223" s="282">
        <v>58.22</v>
      </c>
      <c r="G223" s="67"/>
      <c r="H223" s="254">
        <f>ROUND(G223*F223,2)</f>
        <v>0</v>
      </c>
      <c r="I223" s="280" t="s">
        <v>982</v>
      </c>
    </row>
    <row r="224" spans="1:9" x14ac:dyDescent="0.2">
      <c r="A224" s="566"/>
      <c r="B224" s="883" t="s">
        <v>983</v>
      </c>
      <c r="C224" s="56"/>
      <c r="D224" s="222" t="s">
        <v>1219</v>
      </c>
      <c r="E224" s="56"/>
      <c r="F224" s="56"/>
      <c r="G224" s="56"/>
      <c r="H224" s="31"/>
      <c r="I224" s="568"/>
    </row>
    <row r="225" spans="1:9" x14ac:dyDescent="0.2">
      <c r="A225" s="417"/>
      <c r="B225" s="418" t="s">
        <v>985</v>
      </c>
      <c r="C225" s="419" t="s">
        <v>986</v>
      </c>
      <c r="D225" s="420" t="s">
        <v>1202</v>
      </c>
      <c r="E225" s="421"/>
      <c r="F225" s="422">
        <v>58.22</v>
      </c>
      <c r="G225" s="421"/>
      <c r="H225" s="839"/>
      <c r="I225" s="497"/>
    </row>
    <row r="226" spans="1:9" x14ac:dyDescent="0.2">
      <c r="A226" s="471"/>
      <c r="B226" s="418" t="s">
        <v>985</v>
      </c>
      <c r="C226" s="472" t="s">
        <v>986</v>
      </c>
      <c r="D226" s="473" t="s">
        <v>988</v>
      </c>
      <c r="E226" s="474"/>
      <c r="F226" s="475">
        <v>58.22</v>
      </c>
      <c r="G226" s="474"/>
      <c r="H226" s="884"/>
      <c r="I226" s="498"/>
    </row>
    <row r="227" spans="1:9" s="46" customFormat="1" ht="24.95" customHeight="1" x14ac:dyDescent="0.25">
      <c r="A227" s="167" t="s">
        <v>1220</v>
      </c>
      <c r="B227" s="167" t="s">
        <v>1145</v>
      </c>
      <c r="C227" s="168" t="s">
        <v>1193</v>
      </c>
      <c r="D227" s="169" t="s">
        <v>1194</v>
      </c>
      <c r="E227" s="170" t="s">
        <v>106</v>
      </c>
      <c r="F227" s="171">
        <v>6.4039999999999999</v>
      </c>
      <c r="G227" s="117"/>
      <c r="H227" s="172">
        <f>ROUND(G227*F227,2)</f>
        <v>0</v>
      </c>
      <c r="I227" s="169" t="s">
        <v>1070</v>
      </c>
    </row>
    <row r="228" spans="1:9" ht="225" x14ac:dyDescent="0.2">
      <c r="A228" s="566"/>
      <c r="B228" s="418" t="s">
        <v>1079</v>
      </c>
      <c r="C228" s="56"/>
      <c r="D228" s="887" t="s">
        <v>1221</v>
      </c>
      <c r="E228" s="56"/>
      <c r="F228" s="56"/>
      <c r="G228" s="56"/>
      <c r="H228" s="31"/>
      <c r="I228" s="568"/>
    </row>
    <row r="229" spans="1:9" x14ac:dyDescent="0.2">
      <c r="A229" s="417"/>
      <c r="B229" s="418" t="s">
        <v>985</v>
      </c>
      <c r="C229" s="419" t="s">
        <v>986</v>
      </c>
      <c r="D229" s="420" t="s">
        <v>1222</v>
      </c>
      <c r="E229" s="421"/>
      <c r="F229" s="422">
        <v>5.8220000000000001</v>
      </c>
      <c r="G229" s="421"/>
      <c r="H229" s="839"/>
      <c r="I229" s="497"/>
    </row>
    <row r="230" spans="1:9" x14ac:dyDescent="0.2">
      <c r="A230" s="471"/>
      <c r="B230" s="418" t="s">
        <v>985</v>
      </c>
      <c r="C230" s="472" t="s">
        <v>986</v>
      </c>
      <c r="D230" s="473" t="s">
        <v>988</v>
      </c>
      <c r="E230" s="474"/>
      <c r="F230" s="475">
        <v>5.8220000000000001</v>
      </c>
      <c r="G230" s="474"/>
      <c r="H230" s="884"/>
      <c r="I230" s="498"/>
    </row>
    <row r="231" spans="1:9" x14ac:dyDescent="0.2">
      <c r="A231" s="417"/>
      <c r="B231" s="418" t="s">
        <v>985</v>
      </c>
      <c r="C231" s="421"/>
      <c r="D231" s="420" t="s">
        <v>1223</v>
      </c>
      <c r="E231" s="421"/>
      <c r="F231" s="422">
        <v>6.4039999999999999</v>
      </c>
      <c r="G231" s="421"/>
      <c r="H231" s="839"/>
      <c r="I231" s="497"/>
    </row>
    <row r="232" spans="1:9" s="46" customFormat="1" ht="24.95" customHeight="1" x14ac:dyDescent="0.25">
      <c r="A232" s="278" t="s">
        <v>1224</v>
      </c>
      <c r="B232" s="278" t="s">
        <v>979</v>
      </c>
      <c r="C232" s="279" t="s">
        <v>1225</v>
      </c>
      <c r="D232" s="280" t="s">
        <v>1226</v>
      </c>
      <c r="E232" s="281" t="s">
        <v>125</v>
      </c>
      <c r="F232" s="282">
        <v>58.22</v>
      </c>
      <c r="G232" s="67"/>
      <c r="H232" s="254">
        <f>ROUND(G232*F232,2)</f>
        <v>0</v>
      </c>
      <c r="I232" s="280" t="s">
        <v>982</v>
      </c>
    </row>
    <row r="233" spans="1:9" x14ac:dyDescent="0.2">
      <c r="A233" s="566"/>
      <c r="B233" s="883" t="s">
        <v>983</v>
      </c>
      <c r="C233" s="56"/>
      <c r="D233" s="222" t="s">
        <v>1227</v>
      </c>
      <c r="E233" s="56"/>
      <c r="F233" s="56"/>
      <c r="G233" s="56"/>
      <c r="H233" s="31"/>
      <c r="I233" s="568"/>
    </row>
    <row r="234" spans="1:9" x14ac:dyDescent="0.2">
      <c r="A234" s="417"/>
      <c r="B234" s="418" t="s">
        <v>985</v>
      </c>
      <c r="C234" s="419" t="s">
        <v>986</v>
      </c>
      <c r="D234" s="420" t="s">
        <v>1202</v>
      </c>
      <c r="E234" s="421"/>
      <c r="F234" s="422">
        <v>58.22</v>
      </c>
      <c r="G234" s="421"/>
      <c r="H234" s="839"/>
      <c r="I234" s="497"/>
    </row>
    <row r="235" spans="1:9" x14ac:dyDescent="0.2">
      <c r="A235" s="471"/>
      <c r="B235" s="418" t="s">
        <v>985</v>
      </c>
      <c r="C235" s="472" t="s">
        <v>986</v>
      </c>
      <c r="D235" s="473" t="s">
        <v>988</v>
      </c>
      <c r="E235" s="474"/>
      <c r="F235" s="475">
        <v>58.22</v>
      </c>
      <c r="G235" s="474"/>
      <c r="H235" s="884"/>
      <c r="I235" s="498"/>
    </row>
    <row r="236" spans="1:9" s="46" customFormat="1" ht="24.95" customHeight="1" x14ac:dyDescent="0.25">
      <c r="A236" s="278" t="s">
        <v>1228</v>
      </c>
      <c r="B236" s="278" t="s">
        <v>979</v>
      </c>
      <c r="C236" s="279" t="s">
        <v>1229</v>
      </c>
      <c r="D236" s="280" t="s">
        <v>1230</v>
      </c>
      <c r="E236" s="281" t="s">
        <v>100</v>
      </c>
      <c r="F236" s="282">
        <v>0.94499999999999995</v>
      </c>
      <c r="G236" s="67"/>
      <c r="H236" s="254">
        <f>ROUND(G236*F236,2)</f>
        <v>0</v>
      </c>
      <c r="I236" s="280" t="s">
        <v>982</v>
      </c>
    </row>
    <row r="237" spans="1:9" x14ac:dyDescent="0.2">
      <c r="A237" s="566"/>
      <c r="B237" s="883" t="s">
        <v>983</v>
      </c>
      <c r="C237" s="56"/>
      <c r="D237" s="222" t="s">
        <v>1231</v>
      </c>
      <c r="E237" s="56"/>
      <c r="F237" s="56"/>
      <c r="G237" s="56"/>
      <c r="H237" s="31"/>
      <c r="I237" s="568"/>
    </row>
    <row r="238" spans="1:9" s="46" customFormat="1" ht="24.95" customHeight="1" x14ac:dyDescent="0.25">
      <c r="A238" s="278" t="s">
        <v>46</v>
      </c>
      <c r="B238" s="278" t="s">
        <v>979</v>
      </c>
      <c r="C238" s="279" t="s">
        <v>1232</v>
      </c>
      <c r="D238" s="280" t="s">
        <v>1233</v>
      </c>
      <c r="E238" s="281" t="s">
        <v>100</v>
      </c>
      <c r="F238" s="282">
        <v>0.94499999999999995</v>
      </c>
      <c r="G238" s="67"/>
      <c r="H238" s="254">
        <f>ROUND(G238*F238,2)</f>
        <v>0</v>
      </c>
      <c r="I238" s="280" t="s">
        <v>982</v>
      </c>
    </row>
    <row r="239" spans="1:9" x14ac:dyDescent="0.2">
      <c r="A239" s="566"/>
      <c r="B239" s="883" t="s">
        <v>983</v>
      </c>
      <c r="C239" s="56"/>
      <c r="D239" s="222" t="s">
        <v>1234</v>
      </c>
      <c r="E239" s="56"/>
      <c r="F239" s="56"/>
      <c r="G239" s="56"/>
      <c r="H239" s="31"/>
      <c r="I239" s="568"/>
    </row>
    <row r="240" spans="1:9" s="46" customFormat="1" ht="24.95" customHeight="1" x14ac:dyDescent="0.25">
      <c r="A240" s="876"/>
      <c r="B240" s="877" t="s">
        <v>977</v>
      </c>
      <c r="C240" s="878" t="s">
        <v>1235</v>
      </c>
      <c r="D240" s="878" t="s">
        <v>975</v>
      </c>
      <c r="E240" s="879"/>
      <c r="F240" s="880"/>
      <c r="G240" s="880"/>
      <c r="H240" s="881">
        <f>SUM(H241:H252)</f>
        <v>0</v>
      </c>
      <c r="I240" s="882"/>
    </row>
    <row r="241" spans="1:9" s="46" customFormat="1" ht="24.95" customHeight="1" x14ac:dyDescent="0.25">
      <c r="A241" s="278" t="s">
        <v>48</v>
      </c>
      <c r="B241" s="278" t="s">
        <v>979</v>
      </c>
      <c r="C241" s="279" t="s">
        <v>1236</v>
      </c>
      <c r="D241" s="280" t="s">
        <v>1237</v>
      </c>
      <c r="E241" s="281" t="s">
        <v>106</v>
      </c>
      <c r="F241" s="282">
        <v>82</v>
      </c>
      <c r="G241" s="67"/>
      <c r="H241" s="254">
        <f>ROUND(G241*F241,2)</f>
        <v>0</v>
      </c>
      <c r="I241" s="280" t="s">
        <v>982</v>
      </c>
    </row>
    <row r="242" spans="1:9" x14ac:dyDescent="0.2">
      <c r="A242" s="566"/>
      <c r="B242" s="883" t="s">
        <v>983</v>
      </c>
      <c r="C242" s="56"/>
      <c r="D242" s="222" t="s">
        <v>1238</v>
      </c>
      <c r="E242" s="56"/>
      <c r="F242" s="56"/>
      <c r="G242" s="56"/>
      <c r="H242" s="31"/>
      <c r="I242" s="568"/>
    </row>
    <row r="243" spans="1:9" x14ac:dyDescent="0.2">
      <c r="A243" s="417"/>
      <c r="B243" s="418" t="s">
        <v>985</v>
      </c>
      <c r="C243" s="419" t="s">
        <v>986</v>
      </c>
      <c r="D243" s="420" t="s">
        <v>1239</v>
      </c>
      <c r="E243" s="421"/>
      <c r="F243" s="422">
        <v>82</v>
      </c>
      <c r="G243" s="421"/>
      <c r="H243" s="839"/>
      <c r="I243" s="497"/>
    </row>
    <row r="244" spans="1:9" x14ac:dyDescent="0.2">
      <c r="A244" s="471"/>
      <c r="B244" s="418" t="s">
        <v>985</v>
      </c>
      <c r="C244" s="472" t="s">
        <v>986</v>
      </c>
      <c r="D244" s="473" t="s">
        <v>988</v>
      </c>
      <c r="E244" s="474"/>
      <c r="F244" s="475">
        <v>82</v>
      </c>
      <c r="G244" s="474"/>
      <c r="H244" s="884"/>
      <c r="I244" s="498"/>
    </row>
    <row r="245" spans="1:9" s="46" customFormat="1" ht="24.95" customHeight="1" x14ac:dyDescent="0.25">
      <c r="A245" s="278" t="s">
        <v>50</v>
      </c>
      <c r="B245" s="278" t="s">
        <v>979</v>
      </c>
      <c r="C245" s="279" t="s">
        <v>1240</v>
      </c>
      <c r="D245" s="280" t="s">
        <v>1241</v>
      </c>
      <c r="E245" s="281" t="s">
        <v>106</v>
      </c>
      <c r="F245" s="282">
        <v>82</v>
      </c>
      <c r="G245" s="67"/>
      <c r="H245" s="254">
        <f>ROUND(G245*F245,2)</f>
        <v>0</v>
      </c>
      <c r="I245" s="280" t="s">
        <v>982</v>
      </c>
    </row>
    <row r="246" spans="1:9" x14ac:dyDescent="0.2">
      <c r="A246" s="566"/>
      <c r="B246" s="883" t="s">
        <v>983</v>
      </c>
      <c r="C246" s="56"/>
      <c r="D246" s="222" t="s">
        <v>1242</v>
      </c>
      <c r="E246" s="56"/>
      <c r="F246" s="56"/>
      <c r="G246" s="56"/>
      <c r="H246" s="31"/>
      <c r="I246" s="568"/>
    </row>
    <row r="247" spans="1:9" x14ac:dyDescent="0.2">
      <c r="A247" s="417"/>
      <c r="B247" s="418" t="s">
        <v>985</v>
      </c>
      <c r="C247" s="419" t="s">
        <v>986</v>
      </c>
      <c r="D247" s="420" t="s">
        <v>1239</v>
      </c>
      <c r="E247" s="421"/>
      <c r="F247" s="422">
        <v>82</v>
      </c>
      <c r="G247" s="421"/>
      <c r="H247" s="839"/>
      <c r="I247" s="497"/>
    </row>
    <row r="248" spans="1:9" x14ac:dyDescent="0.2">
      <c r="A248" s="471"/>
      <c r="B248" s="418" t="s">
        <v>985</v>
      </c>
      <c r="C248" s="472" t="s">
        <v>986</v>
      </c>
      <c r="D248" s="473" t="s">
        <v>988</v>
      </c>
      <c r="E248" s="474"/>
      <c r="F248" s="475">
        <v>82</v>
      </c>
      <c r="G248" s="474"/>
      <c r="H248" s="884"/>
      <c r="I248" s="498"/>
    </row>
    <row r="249" spans="1:9" s="46" customFormat="1" ht="24.95" customHeight="1" x14ac:dyDescent="0.25">
      <c r="A249" s="278" t="s">
        <v>1243</v>
      </c>
      <c r="B249" s="278" t="s">
        <v>979</v>
      </c>
      <c r="C249" s="279" t="s">
        <v>1244</v>
      </c>
      <c r="D249" s="280" t="s">
        <v>1245</v>
      </c>
      <c r="E249" s="281" t="s">
        <v>106</v>
      </c>
      <c r="F249" s="282">
        <v>82</v>
      </c>
      <c r="G249" s="67"/>
      <c r="H249" s="254">
        <f>ROUND(G249*F249,2)</f>
        <v>0</v>
      </c>
      <c r="I249" s="280" t="s">
        <v>982</v>
      </c>
    </row>
    <row r="250" spans="1:9" x14ac:dyDescent="0.2">
      <c r="A250" s="566"/>
      <c r="B250" s="883" t="s">
        <v>983</v>
      </c>
      <c r="C250" s="56"/>
      <c r="D250" s="222" t="s">
        <v>1246</v>
      </c>
      <c r="E250" s="56"/>
      <c r="F250" s="56"/>
      <c r="G250" s="56"/>
      <c r="H250" s="31"/>
      <c r="I250" s="568"/>
    </row>
    <row r="251" spans="1:9" x14ac:dyDescent="0.2">
      <c r="A251" s="417"/>
      <c r="B251" s="418" t="s">
        <v>985</v>
      </c>
      <c r="C251" s="419" t="s">
        <v>986</v>
      </c>
      <c r="D251" s="420" t="s">
        <v>1247</v>
      </c>
      <c r="E251" s="421"/>
      <c r="F251" s="422">
        <v>82</v>
      </c>
      <c r="G251" s="421"/>
      <c r="H251" s="839"/>
      <c r="I251" s="497"/>
    </row>
    <row r="252" spans="1:9" x14ac:dyDescent="0.2">
      <c r="A252" s="471"/>
      <c r="B252" s="418" t="s">
        <v>985</v>
      </c>
      <c r="C252" s="472" t="s">
        <v>986</v>
      </c>
      <c r="D252" s="473" t="s">
        <v>988</v>
      </c>
      <c r="E252" s="474"/>
      <c r="F252" s="475">
        <v>82</v>
      </c>
      <c r="G252" s="474"/>
      <c r="H252" s="884"/>
      <c r="I252" s="498"/>
    </row>
    <row r="253" spans="1:9" s="46" customFormat="1" ht="24.95" customHeight="1" x14ac:dyDescent="0.25">
      <c r="A253" s="876"/>
      <c r="B253" s="877" t="s">
        <v>977</v>
      </c>
      <c r="C253" s="878" t="s">
        <v>68</v>
      </c>
      <c r="D253" s="878" t="s">
        <v>976</v>
      </c>
      <c r="E253" s="879"/>
      <c r="F253" s="880"/>
      <c r="G253" s="880"/>
      <c r="H253" s="881">
        <f>SUM(H254:H288)</f>
        <v>0</v>
      </c>
      <c r="I253" s="882"/>
    </row>
    <row r="254" spans="1:9" s="46" customFormat="1" ht="24.95" customHeight="1" x14ac:dyDescent="0.25">
      <c r="A254" s="278" t="s">
        <v>1248</v>
      </c>
      <c r="B254" s="278" t="s">
        <v>979</v>
      </c>
      <c r="C254" s="279" t="s">
        <v>1249</v>
      </c>
      <c r="D254" s="280" t="s">
        <v>1250</v>
      </c>
      <c r="E254" s="281" t="s">
        <v>106</v>
      </c>
      <c r="F254" s="282">
        <v>250.68</v>
      </c>
      <c r="G254" s="67"/>
      <c r="H254" s="254">
        <f>ROUND(G254*F254,2)</f>
        <v>0</v>
      </c>
      <c r="I254" s="280" t="s">
        <v>982</v>
      </c>
    </row>
    <row r="255" spans="1:9" x14ac:dyDescent="0.2">
      <c r="A255" s="566"/>
      <c r="B255" s="883" t="s">
        <v>983</v>
      </c>
      <c r="C255" s="56"/>
      <c r="D255" s="222" t="s">
        <v>1251</v>
      </c>
      <c r="E255" s="56"/>
      <c r="F255" s="56"/>
      <c r="G255" s="56"/>
      <c r="H255" s="31"/>
      <c r="I255" s="568"/>
    </row>
    <row r="256" spans="1:9" x14ac:dyDescent="0.2">
      <c r="A256" s="417"/>
      <c r="B256" s="418" t="s">
        <v>985</v>
      </c>
      <c r="C256" s="419" t="s">
        <v>986</v>
      </c>
      <c r="D256" s="420" t="s">
        <v>1252</v>
      </c>
      <c r="E256" s="421"/>
      <c r="F256" s="422">
        <v>250.68</v>
      </c>
      <c r="G256" s="421"/>
      <c r="H256" s="839"/>
      <c r="I256" s="497"/>
    </row>
    <row r="257" spans="1:9" x14ac:dyDescent="0.2">
      <c r="A257" s="471"/>
      <c r="B257" s="418" t="s">
        <v>985</v>
      </c>
      <c r="C257" s="472" t="s">
        <v>986</v>
      </c>
      <c r="D257" s="473" t="s">
        <v>988</v>
      </c>
      <c r="E257" s="474"/>
      <c r="F257" s="475">
        <v>250.68</v>
      </c>
      <c r="G257" s="474"/>
      <c r="H257" s="884"/>
      <c r="I257" s="498"/>
    </row>
    <row r="258" spans="1:9" s="46" customFormat="1" ht="24.95" customHeight="1" x14ac:dyDescent="0.25">
      <c r="A258" s="278" t="s">
        <v>1253</v>
      </c>
      <c r="B258" s="278" t="s">
        <v>979</v>
      </c>
      <c r="C258" s="279" t="s">
        <v>1254</v>
      </c>
      <c r="D258" s="280" t="s">
        <v>1255</v>
      </c>
      <c r="E258" s="281" t="s">
        <v>106</v>
      </c>
      <c r="F258" s="282">
        <v>213.74600000000001</v>
      </c>
      <c r="G258" s="67"/>
      <c r="H258" s="254">
        <f>ROUND(G258*F258,2)</f>
        <v>0</v>
      </c>
      <c r="I258" s="280" t="s">
        <v>982</v>
      </c>
    </row>
    <row r="259" spans="1:9" x14ac:dyDescent="0.2">
      <c r="A259" s="566"/>
      <c r="B259" s="883" t="s">
        <v>983</v>
      </c>
      <c r="C259" s="56"/>
      <c r="D259" s="222" t="s">
        <v>1256</v>
      </c>
      <c r="E259" s="56"/>
      <c r="F259" s="56"/>
      <c r="G259" s="56"/>
      <c r="H259" s="31"/>
      <c r="I259" s="568"/>
    </row>
    <row r="260" spans="1:9" x14ac:dyDescent="0.2">
      <c r="A260" s="464"/>
      <c r="B260" s="418" t="s">
        <v>985</v>
      </c>
      <c r="C260" s="466" t="s">
        <v>986</v>
      </c>
      <c r="D260" s="467" t="s">
        <v>1257</v>
      </c>
      <c r="E260" s="468"/>
      <c r="F260" s="466" t="s">
        <v>986</v>
      </c>
      <c r="G260" s="468"/>
      <c r="H260" s="886"/>
      <c r="I260" s="496"/>
    </row>
    <row r="261" spans="1:9" x14ac:dyDescent="0.2">
      <c r="A261" s="417"/>
      <c r="B261" s="418" t="s">
        <v>985</v>
      </c>
      <c r="C261" s="419" t="s">
        <v>986</v>
      </c>
      <c r="D261" s="420" t="s">
        <v>1005</v>
      </c>
      <c r="E261" s="421"/>
      <c r="F261" s="422">
        <v>82</v>
      </c>
      <c r="G261" s="421"/>
      <c r="H261" s="839"/>
      <c r="I261" s="497"/>
    </row>
    <row r="262" spans="1:9" x14ac:dyDescent="0.2">
      <c r="A262" s="471"/>
      <c r="B262" s="418" t="s">
        <v>985</v>
      </c>
      <c r="C262" s="472" t="s">
        <v>986</v>
      </c>
      <c r="D262" s="473" t="s">
        <v>988</v>
      </c>
      <c r="E262" s="474"/>
      <c r="F262" s="475">
        <v>82</v>
      </c>
      <c r="G262" s="474"/>
      <c r="H262" s="884"/>
      <c r="I262" s="498"/>
    </row>
    <row r="263" spans="1:9" x14ac:dyDescent="0.2">
      <c r="A263" s="417"/>
      <c r="B263" s="418" t="s">
        <v>985</v>
      </c>
      <c r="C263" s="419" t="s">
        <v>986</v>
      </c>
      <c r="D263" s="420" t="s">
        <v>1032</v>
      </c>
      <c r="E263" s="421"/>
      <c r="F263" s="422">
        <v>131.74600000000001</v>
      </c>
      <c r="G263" s="421"/>
      <c r="H263" s="839"/>
      <c r="I263" s="497"/>
    </row>
    <row r="264" spans="1:9" x14ac:dyDescent="0.2">
      <c r="A264" s="471"/>
      <c r="B264" s="418" t="s">
        <v>985</v>
      </c>
      <c r="C264" s="472" t="s">
        <v>986</v>
      </c>
      <c r="D264" s="473" t="s">
        <v>988</v>
      </c>
      <c r="E264" s="474"/>
      <c r="F264" s="475">
        <v>131.74600000000001</v>
      </c>
      <c r="G264" s="474"/>
      <c r="H264" s="884"/>
      <c r="I264" s="498"/>
    </row>
    <row r="265" spans="1:9" x14ac:dyDescent="0.2">
      <c r="A265" s="477"/>
      <c r="B265" s="418" t="s">
        <v>985</v>
      </c>
      <c r="C265" s="478" t="s">
        <v>986</v>
      </c>
      <c r="D265" s="479" t="s">
        <v>1023</v>
      </c>
      <c r="E265" s="480"/>
      <c r="F265" s="481">
        <v>213.74600000000001</v>
      </c>
      <c r="G265" s="480"/>
      <c r="H265" s="885"/>
      <c r="I265" s="499"/>
    </row>
    <row r="266" spans="1:9" s="46" customFormat="1" ht="24.95" customHeight="1" x14ac:dyDescent="0.25">
      <c r="A266" s="278" t="s">
        <v>1258</v>
      </c>
      <c r="B266" s="278" t="s">
        <v>979</v>
      </c>
      <c r="C266" s="279" t="s">
        <v>1259</v>
      </c>
      <c r="D266" s="280" t="s">
        <v>1260</v>
      </c>
      <c r="E266" s="281" t="s">
        <v>106</v>
      </c>
      <c r="F266" s="282">
        <v>213.74600000000001</v>
      </c>
      <c r="G266" s="67"/>
      <c r="H266" s="254">
        <f>ROUND(G266*F266,2)</f>
        <v>0</v>
      </c>
      <c r="I266" s="280" t="s">
        <v>982</v>
      </c>
    </row>
    <row r="267" spans="1:9" x14ac:dyDescent="0.2">
      <c r="A267" s="566"/>
      <c r="B267" s="883" t="s">
        <v>983</v>
      </c>
      <c r="C267" s="56"/>
      <c r="D267" s="222" t="s">
        <v>1261</v>
      </c>
      <c r="E267" s="56"/>
      <c r="F267" s="56"/>
      <c r="G267" s="56"/>
      <c r="H267" s="31"/>
      <c r="I267" s="568"/>
    </row>
    <row r="268" spans="1:9" x14ac:dyDescent="0.2">
      <c r="A268" s="417"/>
      <c r="B268" s="418" t="s">
        <v>985</v>
      </c>
      <c r="C268" s="419" t="s">
        <v>986</v>
      </c>
      <c r="D268" s="420" t="s">
        <v>1262</v>
      </c>
      <c r="E268" s="421"/>
      <c r="F268" s="422">
        <v>213.74600000000001</v>
      </c>
      <c r="G268" s="421"/>
      <c r="H268" s="839"/>
      <c r="I268" s="497"/>
    </row>
    <row r="269" spans="1:9" x14ac:dyDescent="0.2">
      <c r="A269" s="471"/>
      <c r="B269" s="418" t="s">
        <v>985</v>
      </c>
      <c r="C269" s="472" t="s">
        <v>986</v>
      </c>
      <c r="D269" s="473" t="s">
        <v>988</v>
      </c>
      <c r="E269" s="474"/>
      <c r="F269" s="475">
        <v>213.74600000000001</v>
      </c>
      <c r="G269" s="474"/>
      <c r="H269" s="884"/>
      <c r="I269" s="498"/>
    </row>
    <row r="270" spans="1:9" s="46" customFormat="1" ht="24.95" customHeight="1" x14ac:dyDescent="0.25">
      <c r="A270" s="278" t="s">
        <v>1263</v>
      </c>
      <c r="B270" s="278" t="s">
        <v>979</v>
      </c>
      <c r="C270" s="279" t="s">
        <v>1264</v>
      </c>
      <c r="D270" s="280" t="s">
        <v>1265</v>
      </c>
      <c r="E270" s="281" t="s">
        <v>106</v>
      </c>
      <c r="F270" s="282">
        <v>250.68</v>
      </c>
      <c r="G270" s="67"/>
      <c r="H270" s="254">
        <f>ROUND(G270*F270,2)</f>
        <v>0</v>
      </c>
      <c r="I270" s="280" t="s">
        <v>982</v>
      </c>
    </row>
    <row r="271" spans="1:9" x14ac:dyDescent="0.2">
      <c r="A271" s="566"/>
      <c r="B271" s="883" t="s">
        <v>983</v>
      </c>
      <c r="C271" s="56"/>
      <c r="D271" s="222" t="s">
        <v>1266</v>
      </c>
      <c r="E271" s="56"/>
      <c r="F271" s="56"/>
      <c r="G271" s="56"/>
      <c r="H271" s="31"/>
      <c r="I271" s="568"/>
    </row>
    <row r="272" spans="1:9" x14ac:dyDescent="0.2">
      <c r="A272" s="417"/>
      <c r="B272" s="418" t="s">
        <v>985</v>
      </c>
      <c r="C272" s="419" t="s">
        <v>986</v>
      </c>
      <c r="D272" s="420" t="s">
        <v>1252</v>
      </c>
      <c r="E272" s="421"/>
      <c r="F272" s="422">
        <v>250.68</v>
      </c>
      <c r="G272" s="421"/>
      <c r="H272" s="839"/>
      <c r="I272" s="497"/>
    </row>
    <row r="273" spans="1:9" x14ac:dyDescent="0.2">
      <c r="A273" s="471"/>
      <c r="B273" s="418" t="s">
        <v>985</v>
      </c>
      <c r="C273" s="472" t="s">
        <v>986</v>
      </c>
      <c r="D273" s="473" t="s">
        <v>988</v>
      </c>
      <c r="E273" s="474"/>
      <c r="F273" s="475">
        <v>250.68</v>
      </c>
      <c r="G273" s="474"/>
      <c r="H273" s="884"/>
      <c r="I273" s="498"/>
    </row>
    <row r="274" spans="1:9" s="46" customFormat="1" ht="24.95" customHeight="1" x14ac:dyDescent="0.25">
      <c r="A274" s="278" t="s">
        <v>1267</v>
      </c>
      <c r="B274" s="278" t="s">
        <v>979</v>
      </c>
      <c r="C274" s="279" t="s">
        <v>1268</v>
      </c>
      <c r="D274" s="280" t="s">
        <v>1269</v>
      </c>
      <c r="E274" s="281" t="s">
        <v>106</v>
      </c>
      <c r="F274" s="282">
        <v>168.68</v>
      </c>
      <c r="G274" s="67"/>
      <c r="H274" s="254">
        <f>ROUND(G274*F274,2)</f>
        <v>0</v>
      </c>
      <c r="I274" s="280" t="s">
        <v>982</v>
      </c>
    </row>
    <row r="275" spans="1:9" x14ac:dyDescent="0.2">
      <c r="A275" s="566"/>
      <c r="B275" s="883" t="s">
        <v>983</v>
      </c>
      <c r="C275" s="56"/>
      <c r="D275" s="222" t="s">
        <v>1270</v>
      </c>
      <c r="E275" s="56"/>
      <c r="F275" s="56"/>
      <c r="G275" s="56"/>
      <c r="H275" s="31"/>
      <c r="I275" s="568"/>
    </row>
    <row r="276" spans="1:9" x14ac:dyDescent="0.2">
      <c r="A276" s="464"/>
      <c r="B276" s="418" t="s">
        <v>985</v>
      </c>
      <c r="C276" s="466" t="s">
        <v>986</v>
      </c>
      <c r="D276" s="467" t="s">
        <v>1271</v>
      </c>
      <c r="E276" s="468"/>
      <c r="F276" s="466" t="s">
        <v>986</v>
      </c>
      <c r="G276" s="468"/>
      <c r="H276" s="886"/>
      <c r="I276" s="496"/>
    </row>
    <row r="277" spans="1:9" x14ac:dyDescent="0.2">
      <c r="A277" s="417"/>
      <c r="B277" s="418" t="s">
        <v>985</v>
      </c>
      <c r="C277" s="419" t="s">
        <v>986</v>
      </c>
      <c r="D277" s="420" t="s">
        <v>1032</v>
      </c>
      <c r="E277" s="421"/>
      <c r="F277" s="422">
        <v>131.74600000000001</v>
      </c>
      <c r="G277" s="421"/>
      <c r="H277" s="839"/>
      <c r="I277" s="497"/>
    </row>
    <row r="278" spans="1:9" x14ac:dyDescent="0.2">
      <c r="A278" s="417"/>
      <c r="B278" s="418" t="s">
        <v>985</v>
      </c>
      <c r="C278" s="419" t="s">
        <v>986</v>
      </c>
      <c r="D278" s="420" t="s">
        <v>1028</v>
      </c>
      <c r="E278" s="421"/>
      <c r="F278" s="422">
        <v>36.933999999999997</v>
      </c>
      <c r="G278" s="421"/>
      <c r="H278" s="839"/>
      <c r="I278" s="497"/>
    </row>
    <row r="279" spans="1:9" x14ac:dyDescent="0.2">
      <c r="A279" s="471"/>
      <c r="B279" s="418" t="s">
        <v>985</v>
      </c>
      <c r="C279" s="472" t="s">
        <v>986</v>
      </c>
      <c r="D279" s="473" t="s">
        <v>988</v>
      </c>
      <c r="E279" s="474"/>
      <c r="F279" s="475">
        <v>168.68</v>
      </c>
      <c r="G279" s="474"/>
      <c r="H279" s="884"/>
      <c r="I279" s="498"/>
    </row>
    <row r="280" spans="1:9" x14ac:dyDescent="0.2">
      <c r="A280" s="477"/>
      <c r="B280" s="418" t="s">
        <v>985</v>
      </c>
      <c r="C280" s="478" t="s">
        <v>986</v>
      </c>
      <c r="D280" s="479" t="s">
        <v>1023</v>
      </c>
      <c r="E280" s="480"/>
      <c r="F280" s="481">
        <v>168.68</v>
      </c>
      <c r="G280" s="480"/>
      <c r="H280" s="885"/>
      <c r="I280" s="499"/>
    </row>
    <row r="281" spans="1:9" s="46" customFormat="1" ht="24.95" customHeight="1" x14ac:dyDescent="0.25">
      <c r="A281" s="278" t="s">
        <v>1272</v>
      </c>
      <c r="B281" s="278" t="s">
        <v>979</v>
      </c>
      <c r="C281" s="279" t="s">
        <v>1273</v>
      </c>
      <c r="D281" s="280" t="s">
        <v>1274</v>
      </c>
      <c r="E281" s="281" t="s">
        <v>106</v>
      </c>
      <c r="F281" s="282">
        <v>168.68</v>
      </c>
      <c r="G281" s="67"/>
      <c r="H281" s="254">
        <f>ROUND(G281*F281,2)</f>
        <v>0</v>
      </c>
      <c r="I281" s="280" t="s">
        <v>982</v>
      </c>
    </row>
    <row r="282" spans="1:9" x14ac:dyDescent="0.2">
      <c r="A282" s="566"/>
      <c r="B282" s="883" t="s">
        <v>983</v>
      </c>
      <c r="C282" s="56"/>
      <c r="D282" s="222" t="s">
        <v>1275</v>
      </c>
      <c r="E282" s="56"/>
      <c r="F282" s="56"/>
      <c r="G282" s="56"/>
      <c r="H282" s="31"/>
      <c r="I282" s="568"/>
    </row>
    <row r="283" spans="1:9" x14ac:dyDescent="0.2">
      <c r="A283" s="417"/>
      <c r="B283" s="418" t="s">
        <v>985</v>
      </c>
      <c r="C283" s="419" t="s">
        <v>986</v>
      </c>
      <c r="D283" s="420" t="s">
        <v>1276</v>
      </c>
      <c r="E283" s="421"/>
      <c r="F283" s="422">
        <v>168.68</v>
      </c>
      <c r="G283" s="421"/>
      <c r="H283" s="839"/>
      <c r="I283" s="497"/>
    </row>
    <row r="284" spans="1:9" x14ac:dyDescent="0.2">
      <c r="A284" s="471"/>
      <c r="B284" s="418" t="s">
        <v>985</v>
      </c>
      <c r="C284" s="472" t="s">
        <v>986</v>
      </c>
      <c r="D284" s="473" t="s">
        <v>988</v>
      </c>
      <c r="E284" s="474"/>
      <c r="F284" s="475">
        <v>168.68</v>
      </c>
      <c r="G284" s="474"/>
      <c r="H284" s="884"/>
      <c r="I284" s="498"/>
    </row>
    <row r="285" spans="1:9" ht="24.95" customHeight="1" x14ac:dyDescent="0.2">
      <c r="A285" s="278" t="s">
        <v>1277</v>
      </c>
      <c r="B285" s="278" t="s">
        <v>979</v>
      </c>
      <c r="C285" s="279" t="s">
        <v>1278</v>
      </c>
      <c r="D285" s="280" t="s">
        <v>1279</v>
      </c>
      <c r="E285" s="281" t="s">
        <v>106</v>
      </c>
      <c r="F285" s="282">
        <v>82</v>
      </c>
      <c r="G285" s="67"/>
      <c r="H285" s="254">
        <f>ROUND(G285*F285,2)</f>
        <v>0</v>
      </c>
      <c r="I285" s="280" t="s">
        <v>982</v>
      </c>
    </row>
    <row r="286" spans="1:9" x14ac:dyDescent="0.2">
      <c r="A286" s="566"/>
      <c r="B286" s="883" t="s">
        <v>983</v>
      </c>
      <c r="C286" s="56"/>
      <c r="D286" s="222" t="s">
        <v>1280</v>
      </c>
      <c r="E286" s="56"/>
      <c r="F286" s="56"/>
      <c r="G286" s="56"/>
      <c r="H286" s="31"/>
      <c r="I286" s="568"/>
    </row>
    <row r="287" spans="1:9" x14ac:dyDescent="0.2">
      <c r="A287" s="417"/>
      <c r="B287" s="418" t="s">
        <v>985</v>
      </c>
      <c r="C287" s="419" t="s">
        <v>986</v>
      </c>
      <c r="D287" s="420" t="s">
        <v>1281</v>
      </c>
      <c r="E287" s="421"/>
      <c r="F287" s="422">
        <v>82</v>
      </c>
      <c r="G287" s="421"/>
      <c r="H287" s="839"/>
      <c r="I287" s="497"/>
    </row>
    <row r="288" spans="1:9" x14ac:dyDescent="0.2">
      <c r="A288" s="895"/>
      <c r="B288" s="425" t="s">
        <v>985</v>
      </c>
      <c r="C288" s="896" t="s">
        <v>986</v>
      </c>
      <c r="D288" s="897" t="s">
        <v>988</v>
      </c>
      <c r="E288" s="898"/>
      <c r="F288" s="899">
        <v>82</v>
      </c>
      <c r="G288" s="898"/>
      <c r="H288" s="900"/>
      <c r="I288" s="901"/>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678</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22"/>
      <c r="B11" s="26"/>
      <c r="C11" s="23"/>
      <c r="D11" s="23"/>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46.1" customHeight="1" x14ac:dyDescent="0.2">
      <c r="A19" s="1256" t="s">
        <v>968</v>
      </c>
      <c r="B19" s="1257"/>
      <c r="C19" s="1257"/>
      <c r="D19" s="1257"/>
      <c r="E19" s="1257"/>
      <c r="F19" s="1258"/>
    </row>
    <row r="20" spans="1:6" ht="24.95" customHeight="1" x14ac:dyDescent="0.2">
      <c r="A20" s="244" t="s">
        <v>23</v>
      </c>
      <c r="B20" s="245"/>
      <c r="C20" s="245"/>
      <c r="D20" s="245"/>
      <c r="E20" s="1338">
        <f>E37</f>
        <v>0</v>
      </c>
      <c r="F20" s="1339"/>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2)*D23</f>
        <v>0</v>
      </c>
    </row>
    <row r="24" spans="1:6" ht="24.95" customHeight="1" x14ac:dyDescent="0.2">
      <c r="A24" s="244" t="s">
        <v>30</v>
      </c>
      <c r="B24" s="245"/>
      <c r="C24" s="245"/>
      <c r="D24" s="245"/>
      <c r="E24" s="1338">
        <f>E20+F22+F23</f>
        <v>0</v>
      </c>
      <c r="F24" s="1339"/>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678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340" t="s">
        <v>33</v>
      </c>
      <c r="C32" s="1341"/>
      <c r="D32" s="1342"/>
      <c r="E32" s="1343" t="s">
        <v>34</v>
      </c>
      <c r="F32" s="1343"/>
    </row>
    <row r="33" spans="1:29" s="40" customFormat="1" ht="24.95" customHeight="1" x14ac:dyDescent="0.2">
      <c r="A33" s="371" t="s">
        <v>680</v>
      </c>
      <c r="B33" s="1239" t="s">
        <v>681</v>
      </c>
      <c r="C33" s="1240"/>
      <c r="D33" s="1241"/>
      <c r="E33" s="1347">
        <f>'04_D.1.4.1_Rekap'!E20</f>
        <v>0</v>
      </c>
      <c r="F33" s="1347"/>
    </row>
    <row r="34" spans="1:29" s="40" customFormat="1" ht="24.95" customHeight="1" x14ac:dyDescent="0.2">
      <c r="A34" s="371" t="s">
        <v>682</v>
      </c>
      <c r="B34" s="1239" t="s">
        <v>683</v>
      </c>
      <c r="C34" s="1240"/>
      <c r="D34" s="1241"/>
      <c r="E34" s="1345">
        <f>'04_D.1.4.2_Rekap'!E21</f>
        <v>0</v>
      </c>
      <c r="F34" s="1346"/>
    </row>
    <row r="35" spans="1:29" s="40" customFormat="1" ht="24.95" customHeight="1" x14ac:dyDescent="0.2">
      <c r="A35" s="371" t="s">
        <v>684</v>
      </c>
      <c r="B35" s="1239" t="s">
        <v>685</v>
      </c>
      <c r="C35" s="1240"/>
      <c r="D35" s="1241"/>
      <c r="E35" s="1345">
        <f>'04_D.1.4.3_Rekap'!E21</f>
        <v>0</v>
      </c>
      <c r="F35" s="1346"/>
    </row>
    <row r="36" spans="1:29" s="40" customFormat="1" ht="24.95" customHeight="1" x14ac:dyDescent="0.2">
      <c r="A36" s="371" t="s">
        <v>686</v>
      </c>
      <c r="B36" s="1239" t="s">
        <v>687</v>
      </c>
      <c r="C36" s="1240"/>
      <c r="D36" s="1241"/>
      <c r="E36" s="1345">
        <f>'04_D.1.4.4_Rekap'!E21</f>
        <v>0</v>
      </c>
      <c r="F36" s="1346"/>
    </row>
    <row r="37" spans="1:29" ht="24.95" customHeight="1" x14ac:dyDescent="0.2">
      <c r="A37" s="247" t="s">
        <v>79</v>
      </c>
      <c r="B37" s="248"/>
      <c r="C37" s="249"/>
      <c r="D37" s="249"/>
      <c r="E37" s="1338">
        <f>SUM(E33:F36)</f>
        <v>0</v>
      </c>
      <c r="F37" s="1339"/>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688</v>
      </c>
      <c r="C4" s="235"/>
      <c r="D4" s="252"/>
      <c r="E4" s="253"/>
      <c r="F4" s="237"/>
    </row>
    <row r="5" spans="1:6" ht="12.75" x14ac:dyDescent="0.2">
      <c r="A5" s="238" t="s">
        <v>5</v>
      </c>
      <c r="B5" s="239" t="s">
        <v>6</v>
      </c>
      <c r="C5" s="240"/>
      <c r="D5" s="239" t="s">
        <v>1282</v>
      </c>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369"/>
      <c r="B14" s="26"/>
      <c r="C14" s="23"/>
      <c r="D14" s="26"/>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282.75" customHeight="1" x14ac:dyDescent="0.2">
      <c r="A19" s="1348" t="s">
        <v>1283</v>
      </c>
      <c r="B19" s="1349"/>
      <c r="C19" s="1349"/>
      <c r="D19" s="1349"/>
      <c r="E19" s="1349"/>
      <c r="F19" s="1350"/>
    </row>
    <row r="20" spans="1:6" s="56" customFormat="1" ht="24.95" customHeight="1" x14ac:dyDescent="0.2">
      <c r="A20" s="244" t="s">
        <v>23</v>
      </c>
      <c r="B20" s="245"/>
      <c r="C20" s="245"/>
      <c r="D20" s="245"/>
      <c r="E20" s="1338">
        <f>E36</f>
        <v>0</v>
      </c>
      <c r="F20" s="1339"/>
    </row>
    <row r="21" spans="1:6" ht="12.75" x14ac:dyDescent="0.2">
      <c r="A21" s="1261" t="s">
        <v>24</v>
      </c>
      <c r="B21" s="28"/>
      <c r="C21" s="28"/>
      <c r="D21" s="29" t="s">
        <v>25</v>
      </c>
      <c r="E21" s="29" t="s">
        <v>26</v>
      </c>
      <c r="F21" s="30" t="s">
        <v>27</v>
      </c>
    </row>
    <row r="22" spans="1:6" ht="12.75" x14ac:dyDescent="0.2">
      <c r="A22" s="1262"/>
      <c r="B22" s="31"/>
      <c r="C22" s="26" t="s">
        <v>28</v>
      </c>
      <c r="D22" s="32">
        <v>0.21</v>
      </c>
      <c r="E22" s="33">
        <f>ROUND(E20,2)</f>
        <v>0</v>
      </c>
      <c r="F22" s="34">
        <f>ROUND(E22, 2)*D22</f>
        <v>0</v>
      </c>
    </row>
    <row r="23" spans="1:6" ht="12.75" x14ac:dyDescent="0.2">
      <c r="A23" s="1263"/>
      <c r="B23" s="35"/>
      <c r="C23" s="36" t="s">
        <v>29</v>
      </c>
      <c r="D23" s="37">
        <v>0.15</v>
      </c>
      <c r="E23" s="38">
        <v>0</v>
      </c>
      <c r="F23" s="34">
        <f>ROUND(E23, 2)</f>
        <v>0</v>
      </c>
    </row>
    <row r="24" spans="1:6" s="56" customFormat="1" ht="24.95" customHeight="1" x14ac:dyDescent="0.2">
      <c r="A24" s="244" t="s">
        <v>30</v>
      </c>
      <c r="B24" s="245"/>
      <c r="C24" s="245"/>
      <c r="D24" s="245"/>
      <c r="E24" s="1338">
        <f>E20+F22+F23</f>
        <v>0</v>
      </c>
      <c r="F24" s="1339"/>
    </row>
    <row r="25" spans="1:6" x14ac:dyDescent="0.2">
      <c r="A25" s="119"/>
      <c r="F25" s="68"/>
    </row>
    <row r="26" spans="1:6" ht="15.75" x14ac:dyDescent="0.25">
      <c r="A26" s="1" t="s">
        <v>40</v>
      </c>
      <c r="B26" s="2"/>
      <c r="C26" s="2"/>
      <c r="D26" s="2"/>
      <c r="E26" s="3"/>
      <c r="F26" s="4"/>
    </row>
    <row r="27" spans="1:6" ht="15.75" x14ac:dyDescent="0.25">
      <c r="A27" s="228" t="s">
        <v>1</v>
      </c>
      <c r="B27" s="229" t="s">
        <v>2</v>
      </c>
      <c r="C27" s="230"/>
      <c r="D27" s="230"/>
      <c r="E27" s="231"/>
      <c r="F27" s="232"/>
    </row>
    <row r="28" spans="1:6" ht="15.75" x14ac:dyDescent="0.25">
      <c r="A28" s="233" t="s">
        <v>3</v>
      </c>
      <c r="B28" s="234" t="s">
        <v>961</v>
      </c>
      <c r="C28" s="235"/>
      <c r="D28" s="235"/>
      <c r="E28" s="236"/>
      <c r="F28" s="237"/>
    </row>
    <row r="29" spans="1:6" ht="15.75" x14ac:dyDescent="0.25">
      <c r="A29" s="250" t="s">
        <v>38</v>
      </c>
      <c r="B29" s="251" t="s">
        <v>688</v>
      </c>
      <c r="C29" s="235"/>
      <c r="D29" s="252"/>
      <c r="E29" s="253"/>
      <c r="F29" s="237"/>
    </row>
    <row r="30" spans="1:6" ht="12.75" x14ac:dyDescent="0.2">
      <c r="A30" s="238" t="s">
        <v>7</v>
      </c>
      <c r="B30" s="239" t="s">
        <v>962</v>
      </c>
      <c r="C30" s="240"/>
      <c r="D30" s="239"/>
      <c r="E30" s="243"/>
      <c r="F30" s="242"/>
    </row>
    <row r="31" spans="1:6" ht="12.75" x14ac:dyDescent="0.2">
      <c r="A31" s="238" t="s">
        <v>9</v>
      </c>
      <c r="B31" s="239" t="s">
        <v>963</v>
      </c>
      <c r="C31" s="240"/>
      <c r="D31" s="239"/>
      <c r="E31" s="243"/>
      <c r="F31" s="242"/>
    </row>
    <row r="32" spans="1:6" ht="15" x14ac:dyDescent="0.2">
      <c r="A32" s="246" t="s">
        <v>32</v>
      </c>
      <c r="B32" s="1340" t="s">
        <v>33</v>
      </c>
      <c r="C32" s="1341"/>
      <c r="D32" s="1342"/>
      <c r="E32" s="1343" t="s">
        <v>34</v>
      </c>
      <c r="F32" s="1343"/>
    </row>
    <row r="33" spans="1:29" s="40" customFormat="1" ht="24.95" customHeight="1" x14ac:dyDescent="0.2">
      <c r="A33" s="371">
        <v>721</v>
      </c>
      <c r="B33" s="1239" t="s">
        <v>690</v>
      </c>
      <c r="C33" s="1240"/>
      <c r="D33" s="1241"/>
      <c r="E33" s="1347">
        <f>'04_D.1.4.1'!H9</f>
        <v>0</v>
      </c>
      <c r="F33" s="1347"/>
    </row>
    <row r="34" spans="1:29" s="40" customFormat="1" ht="24.95" customHeight="1" x14ac:dyDescent="0.2">
      <c r="A34" s="371">
        <v>722</v>
      </c>
      <c r="B34" s="1239" t="s">
        <v>692</v>
      </c>
      <c r="C34" s="1240"/>
      <c r="D34" s="1241"/>
      <c r="E34" s="1345">
        <f>'04_D.1.4.1'!H12</f>
        <v>0</v>
      </c>
      <c r="F34" s="1346"/>
    </row>
    <row r="35" spans="1:29" s="40" customFormat="1" ht="24.95" customHeight="1" x14ac:dyDescent="0.2">
      <c r="A35" s="371">
        <v>725</v>
      </c>
      <c r="B35" s="1239" t="s">
        <v>694</v>
      </c>
      <c r="C35" s="1240"/>
      <c r="D35" s="1241"/>
      <c r="E35" s="1345">
        <f>'04_D.1.4.1'!H22</f>
        <v>0</v>
      </c>
      <c r="F35" s="1346"/>
    </row>
    <row r="36" spans="1:29" s="56" customFormat="1" ht="24.95" customHeight="1" x14ac:dyDescent="0.2">
      <c r="A36" s="247" t="s">
        <v>79</v>
      </c>
      <c r="B36" s="248"/>
      <c r="C36" s="249"/>
      <c r="D36" s="249"/>
      <c r="E36" s="1338">
        <f>SUM(E33:F35)</f>
        <v>0</v>
      </c>
      <c r="F36" s="133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45" customHeight="1" x14ac:dyDescent="0.2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75" x14ac:dyDescent="0.2">
      <c r="B48" s="120"/>
    </row>
    <row r="49" spans="2:2" ht="15.75" x14ac:dyDescent="0.2">
      <c r="B49" s="120"/>
    </row>
    <row r="50" spans="2:2" ht="15.75" x14ac:dyDescent="0.2">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9.5" style="48" customWidth="1"/>
    <col min="6" max="6" width="10.83203125" style="5" customWidth="1"/>
    <col min="7" max="7" width="15.83203125" style="404" customWidth="1"/>
    <col min="8" max="8" width="21.66406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57" t="s">
        <v>1</v>
      </c>
      <c r="B2" s="229"/>
      <c r="C2" s="229"/>
      <c r="D2" s="229" t="s">
        <v>2</v>
      </c>
      <c r="E2" s="231"/>
      <c r="F2" s="230"/>
      <c r="G2" s="229"/>
      <c r="H2" s="858"/>
      <c r="I2" s="859"/>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60"/>
      <c r="I3" s="861"/>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688</v>
      </c>
      <c r="E4" s="253"/>
      <c r="F4" s="235"/>
      <c r="G4" s="251"/>
      <c r="H4" s="862"/>
      <c r="I4" s="863"/>
    </row>
    <row r="5" spans="1:29" x14ac:dyDescent="0.2">
      <c r="A5" s="238" t="s">
        <v>7</v>
      </c>
      <c r="B5" s="239"/>
      <c r="C5" s="239"/>
      <c r="D5" s="239" t="s">
        <v>962</v>
      </c>
      <c r="E5" s="243"/>
      <c r="F5" s="240"/>
      <c r="G5" s="239"/>
      <c r="H5" s="239"/>
      <c r="I5" s="864"/>
    </row>
    <row r="6" spans="1:29" x14ac:dyDescent="0.2">
      <c r="A6" s="865" t="s">
        <v>9</v>
      </c>
      <c r="B6" s="866"/>
      <c r="C6" s="866"/>
      <c r="D6" s="866" t="s">
        <v>963</v>
      </c>
      <c r="E6" s="867"/>
      <c r="F6" s="868"/>
      <c r="G6" s="866"/>
      <c r="H6" s="866"/>
      <c r="I6" s="869"/>
    </row>
    <row r="7" spans="1:29" ht="25.5" x14ac:dyDescent="0.2">
      <c r="A7" s="902" t="s">
        <v>82</v>
      </c>
      <c r="B7" s="902" t="s">
        <v>83</v>
      </c>
      <c r="C7" s="902" t="s">
        <v>32</v>
      </c>
      <c r="D7" s="903" t="s">
        <v>33</v>
      </c>
      <c r="E7" s="902" t="s">
        <v>84</v>
      </c>
      <c r="F7" s="902" t="s">
        <v>85</v>
      </c>
      <c r="G7" s="902" t="s">
        <v>86</v>
      </c>
      <c r="H7" s="904" t="s">
        <v>87</v>
      </c>
      <c r="I7" s="902" t="s">
        <v>88</v>
      </c>
    </row>
    <row r="8" spans="1:29" ht="24.95" customHeight="1" x14ac:dyDescent="0.2">
      <c r="A8" s="870"/>
      <c r="B8" s="871"/>
      <c r="C8" s="251"/>
      <c r="D8" s="251" t="s">
        <v>1284</v>
      </c>
      <c r="E8" s="872"/>
      <c r="F8" s="873"/>
      <c r="G8" s="873"/>
      <c r="H8" s="874">
        <f>H9+H12+H22</f>
        <v>0</v>
      </c>
      <c r="I8" s="875"/>
    </row>
    <row r="9" spans="1:29" ht="24.95" customHeight="1" x14ac:dyDescent="0.25">
      <c r="A9" s="876"/>
      <c r="B9" s="877" t="s">
        <v>977</v>
      </c>
      <c r="C9" s="878" t="s">
        <v>689</v>
      </c>
      <c r="D9" s="878" t="s">
        <v>690</v>
      </c>
      <c r="E9" s="879"/>
      <c r="F9" s="880"/>
      <c r="G9" s="880"/>
      <c r="H9" s="881">
        <f>SUM(H10:H11)</f>
        <v>0</v>
      </c>
      <c r="I9" s="882"/>
    </row>
    <row r="10" spans="1:29" s="23" customFormat="1" ht="24.95" customHeight="1" x14ac:dyDescent="0.2">
      <c r="A10" s="278" t="s">
        <v>73</v>
      </c>
      <c r="B10" s="278" t="s">
        <v>979</v>
      </c>
      <c r="C10" s="382" t="s">
        <v>711</v>
      </c>
      <c r="D10" s="280" t="s">
        <v>1285</v>
      </c>
      <c r="E10" s="281" t="s">
        <v>92</v>
      </c>
      <c r="F10" s="282">
        <v>1</v>
      </c>
      <c r="G10" s="67"/>
      <c r="H10" s="254">
        <f>ROUND(G10*F10,2)</f>
        <v>0</v>
      </c>
      <c r="I10" s="280" t="s">
        <v>1070</v>
      </c>
    </row>
    <row r="11" spans="1:29" s="23" customFormat="1" ht="24.95" customHeight="1" x14ac:dyDescent="0.2">
      <c r="A11" s="278" t="s">
        <v>75</v>
      </c>
      <c r="B11" s="278" t="s">
        <v>979</v>
      </c>
      <c r="C11" s="382" t="s">
        <v>1286</v>
      </c>
      <c r="D11" s="280" t="s">
        <v>1287</v>
      </c>
      <c r="E11" s="281" t="s">
        <v>1169</v>
      </c>
      <c r="F11" s="282">
        <v>0.83499999999999996</v>
      </c>
      <c r="G11" s="67"/>
      <c r="H11" s="254">
        <f>ROUND(G11*F11,2)</f>
        <v>0</v>
      </c>
      <c r="I11" s="280" t="s">
        <v>1070</v>
      </c>
    </row>
    <row r="12" spans="1:29" ht="24.95" customHeight="1" x14ac:dyDescent="0.25">
      <c r="A12" s="876"/>
      <c r="B12" s="877" t="s">
        <v>977</v>
      </c>
      <c r="C12" s="878" t="s">
        <v>691</v>
      </c>
      <c r="D12" s="878" t="s">
        <v>692</v>
      </c>
      <c r="E12" s="879"/>
      <c r="F12" s="880"/>
      <c r="G12" s="880"/>
      <c r="H12" s="881">
        <f>SUM(H13:H21)</f>
        <v>0</v>
      </c>
      <c r="I12" s="882"/>
    </row>
    <row r="13" spans="1:29" ht="24.95" customHeight="1" x14ac:dyDescent="0.2">
      <c r="A13" s="278" t="s">
        <v>42</v>
      </c>
      <c r="B13" s="278" t="s">
        <v>979</v>
      </c>
      <c r="C13" s="382" t="s">
        <v>1288</v>
      </c>
      <c r="D13" s="280" t="s">
        <v>1289</v>
      </c>
      <c r="E13" s="281" t="s">
        <v>92</v>
      </c>
      <c r="F13" s="282">
        <v>2</v>
      </c>
      <c r="G13" s="67"/>
      <c r="H13" s="254">
        <f t="shared" ref="H13:H21" si="0">ROUND(G13*F13,2)</f>
        <v>0</v>
      </c>
      <c r="I13" s="280" t="s">
        <v>1070</v>
      </c>
    </row>
    <row r="14" spans="1:29" ht="24.95" customHeight="1" x14ac:dyDescent="0.2">
      <c r="A14" s="278" t="s">
        <v>997</v>
      </c>
      <c r="B14" s="278" t="s">
        <v>979</v>
      </c>
      <c r="C14" s="382" t="s">
        <v>1290</v>
      </c>
      <c r="D14" s="280" t="s">
        <v>1291</v>
      </c>
      <c r="E14" s="281" t="s">
        <v>92</v>
      </c>
      <c r="F14" s="282">
        <v>2</v>
      </c>
      <c r="G14" s="67"/>
      <c r="H14" s="254">
        <f t="shared" si="0"/>
        <v>0</v>
      </c>
      <c r="I14" s="280" t="s">
        <v>1070</v>
      </c>
    </row>
    <row r="15" spans="1:29" ht="24.95" customHeight="1" x14ac:dyDescent="0.2">
      <c r="A15" s="278" t="s">
        <v>44</v>
      </c>
      <c r="B15" s="278" t="s">
        <v>979</v>
      </c>
      <c r="C15" s="382" t="s">
        <v>1292</v>
      </c>
      <c r="D15" s="280" t="s">
        <v>1293</v>
      </c>
      <c r="E15" s="281" t="s">
        <v>92</v>
      </c>
      <c r="F15" s="282">
        <v>2</v>
      </c>
      <c r="G15" s="67"/>
      <c r="H15" s="254">
        <f t="shared" si="0"/>
        <v>0</v>
      </c>
      <c r="I15" s="280" t="s">
        <v>1070</v>
      </c>
    </row>
    <row r="16" spans="1:29" ht="24.95" customHeight="1" x14ac:dyDescent="0.2">
      <c r="A16" s="278" t="s">
        <v>336</v>
      </c>
      <c r="B16" s="278" t="s">
        <v>979</v>
      </c>
      <c r="C16" s="382" t="s">
        <v>1294</v>
      </c>
      <c r="D16" s="280" t="s">
        <v>1295</v>
      </c>
      <c r="E16" s="281" t="s">
        <v>125</v>
      </c>
      <c r="F16" s="282">
        <v>4</v>
      </c>
      <c r="G16" s="67"/>
      <c r="H16" s="254">
        <f t="shared" si="0"/>
        <v>0</v>
      </c>
      <c r="I16" s="280" t="s">
        <v>1070</v>
      </c>
    </row>
    <row r="17" spans="1:9" ht="24.95" customHeight="1" x14ac:dyDescent="0.2">
      <c r="A17" s="278" t="s">
        <v>1011</v>
      </c>
      <c r="B17" s="278" t="s">
        <v>979</v>
      </c>
      <c r="C17" s="382" t="s">
        <v>1296</v>
      </c>
      <c r="D17" s="280" t="s">
        <v>1297</v>
      </c>
      <c r="E17" s="281" t="s">
        <v>125</v>
      </c>
      <c r="F17" s="282">
        <v>4</v>
      </c>
      <c r="G17" s="67"/>
      <c r="H17" s="254">
        <f t="shared" si="0"/>
        <v>0</v>
      </c>
      <c r="I17" s="280" t="s">
        <v>1070</v>
      </c>
    </row>
    <row r="18" spans="1:9" ht="24.95" customHeight="1" x14ac:dyDescent="0.2">
      <c r="A18" s="278" t="s">
        <v>1016</v>
      </c>
      <c r="B18" s="278" t="s">
        <v>979</v>
      </c>
      <c r="C18" s="382" t="s">
        <v>1298</v>
      </c>
      <c r="D18" s="280" t="s">
        <v>1299</v>
      </c>
      <c r="E18" s="281" t="s">
        <v>125</v>
      </c>
      <c r="F18" s="282">
        <v>4</v>
      </c>
      <c r="G18" s="67"/>
      <c r="H18" s="254">
        <f t="shared" si="0"/>
        <v>0</v>
      </c>
      <c r="I18" s="280" t="s">
        <v>1070</v>
      </c>
    </row>
    <row r="19" spans="1:9" ht="24.95" customHeight="1" x14ac:dyDescent="0.2">
      <c r="A19" s="278" t="s">
        <v>1024</v>
      </c>
      <c r="B19" s="278" t="s">
        <v>979</v>
      </c>
      <c r="C19" s="382" t="s">
        <v>754</v>
      </c>
      <c r="D19" s="280" t="s">
        <v>755</v>
      </c>
      <c r="E19" s="281" t="s">
        <v>753</v>
      </c>
      <c r="F19" s="282">
        <v>1</v>
      </c>
      <c r="G19" s="67"/>
      <c r="H19" s="254">
        <f t="shared" si="0"/>
        <v>0</v>
      </c>
      <c r="I19" s="280" t="s">
        <v>1070</v>
      </c>
    </row>
    <row r="20" spans="1:9" ht="24.95" customHeight="1" x14ac:dyDescent="0.2">
      <c r="A20" s="278" t="s">
        <v>852</v>
      </c>
      <c r="B20" s="278" t="s">
        <v>979</v>
      </c>
      <c r="C20" s="382" t="s">
        <v>1300</v>
      </c>
      <c r="D20" s="280" t="s">
        <v>1301</v>
      </c>
      <c r="E20" s="281" t="s">
        <v>753</v>
      </c>
      <c r="F20" s="282">
        <v>1</v>
      </c>
      <c r="G20" s="67"/>
      <c r="H20" s="254">
        <f t="shared" si="0"/>
        <v>0</v>
      </c>
      <c r="I20" s="280" t="s">
        <v>1070</v>
      </c>
    </row>
    <row r="21" spans="1:9" ht="24.95" customHeight="1" x14ac:dyDescent="0.2">
      <c r="A21" s="278" t="s">
        <v>854</v>
      </c>
      <c r="B21" s="278" t="s">
        <v>979</v>
      </c>
      <c r="C21" s="382" t="s">
        <v>1302</v>
      </c>
      <c r="D21" s="280" t="s">
        <v>750</v>
      </c>
      <c r="E21" s="281" t="s">
        <v>1169</v>
      </c>
      <c r="F21" s="282">
        <v>26.741</v>
      </c>
      <c r="G21" s="67"/>
      <c r="H21" s="254">
        <f t="shared" si="0"/>
        <v>0</v>
      </c>
      <c r="I21" s="280" t="s">
        <v>1070</v>
      </c>
    </row>
    <row r="22" spans="1:9" ht="24.95" customHeight="1" x14ac:dyDescent="0.25">
      <c r="A22" s="876"/>
      <c r="B22" s="877" t="s">
        <v>977</v>
      </c>
      <c r="C22" s="878" t="s">
        <v>693</v>
      </c>
      <c r="D22" s="878" t="s">
        <v>694</v>
      </c>
      <c r="E22" s="879"/>
      <c r="F22" s="880"/>
      <c r="G22" s="880"/>
      <c r="H22" s="881">
        <f>SUM(H23:H29)</f>
        <v>0</v>
      </c>
      <c r="I22" s="882"/>
    </row>
    <row r="23" spans="1:9" ht="24.95" customHeight="1" x14ac:dyDescent="0.2">
      <c r="A23" s="278" t="s">
        <v>856</v>
      </c>
      <c r="B23" s="278" t="s">
        <v>979</v>
      </c>
      <c r="C23" s="382" t="s">
        <v>1303</v>
      </c>
      <c r="D23" s="280" t="s">
        <v>1304</v>
      </c>
      <c r="E23" s="281" t="s">
        <v>753</v>
      </c>
      <c r="F23" s="282">
        <v>1</v>
      </c>
      <c r="G23" s="67"/>
      <c r="H23" s="254">
        <f t="shared" ref="H23:H29" si="1">ROUND(G23*F23,2)</f>
        <v>0</v>
      </c>
      <c r="I23" s="280" t="s">
        <v>1070</v>
      </c>
    </row>
    <row r="24" spans="1:9" ht="24.95" customHeight="1" x14ac:dyDescent="0.2">
      <c r="A24" s="278" t="s">
        <v>858</v>
      </c>
      <c r="B24" s="278" t="s">
        <v>979</v>
      </c>
      <c r="C24" s="382" t="s">
        <v>770</v>
      </c>
      <c r="D24" s="280" t="s">
        <v>1305</v>
      </c>
      <c r="E24" s="281" t="s">
        <v>753</v>
      </c>
      <c r="F24" s="282">
        <v>1</v>
      </c>
      <c r="G24" s="67"/>
      <c r="H24" s="254">
        <f t="shared" si="1"/>
        <v>0</v>
      </c>
      <c r="I24" s="280" t="s">
        <v>1070</v>
      </c>
    </row>
    <row r="25" spans="1:9" ht="24.95" customHeight="1" x14ac:dyDescent="0.2">
      <c r="A25" s="278" t="s">
        <v>860</v>
      </c>
      <c r="B25" s="278" t="s">
        <v>979</v>
      </c>
      <c r="C25" s="382" t="s">
        <v>1306</v>
      </c>
      <c r="D25" s="280" t="s">
        <v>1307</v>
      </c>
      <c r="E25" s="281" t="s">
        <v>753</v>
      </c>
      <c r="F25" s="282">
        <v>2</v>
      </c>
      <c r="G25" s="67"/>
      <c r="H25" s="254">
        <f t="shared" si="1"/>
        <v>0</v>
      </c>
      <c r="I25" s="280" t="s">
        <v>1070</v>
      </c>
    </row>
    <row r="26" spans="1:9" ht="24.95" customHeight="1" x14ac:dyDescent="0.2">
      <c r="A26" s="278" t="s">
        <v>862</v>
      </c>
      <c r="B26" s="278" t="s">
        <v>979</v>
      </c>
      <c r="C26" s="382" t="s">
        <v>1308</v>
      </c>
      <c r="D26" s="280" t="s">
        <v>1309</v>
      </c>
      <c r="E26" s="281" t="s">
        <v>753</v>
      </c>
      <c r="F26" s="282">
        <v>2</v>
      </c>
      <c r="G26" s="67"/>
      <c r="H26" s="254">
        <f t="shared" si="1"/>
        <v>0</v>
      </c>
      <c r="I26" s="280" t="s">
        <v>1070</v>
      </c>
    </row>
    <row r="27" spans="1:9" ht="24.95" customHeight="1" x14ac:dyDescent="0.2">
      <c r="A27" s="278" t="s">
        <v>864</v>
      </c>
      <c r="B27" s="278" t="s">
        <v>979</v>
      </c>
      <c r="C27" s="382" t="s">
        <v>772</v>
      </c>
      <c r="D27" s="280" t="s">
        <v>773</v>
      </c>
      <c r="E27" s="281" t="s">
        <v>92</v>
      </c>
      <c r="F27" s="282">
        <v>1</v>
      </c>
      <c r="G27" s="67"/>
      <c r="H27" s="254">
        <f t="shared" si="1"/>
        <v>0</v>
      </c>
      <c r="I27" s="280" t="s">
        <v>1070</v>
      </c>
    </row>
    <row r="28" spans="1:9" ht="24.95" customHeight="1" x14ac:dyDescent="0.2">
      <c r="A28" s="278" t="s">
        <v>866</v>
      </c>
      <c r="B28" s="278" t="s">
        <v>979</v>
      </c>
      <c r="C28" s="382" t="s">
        <v>1310</v>
      </c>
      <c r="D28" s="280" t="s">
        <v>1311</v>
      </c>
      <c r="E28" s="281" t="s">
        <v>92</v>
      </c>
      <c r="F28" s="282">
        <v>1</v>
      </c>
      <c r="G28" s="67"/>
      <c r="H28" s="254">
        <f t="shared" si="1"/>
        <v>0</v>
      </c>
      <c r="I28" s="280" t="s">
        <v>1070</v>
      </c>
    </row>
    <row r="29" spans="1:9" ht="24.95" customHeight="1" x14ac:dyDescent="0.2">
      <c r="A29" s="278" t="s">
        <v>868</v>
      </c>
      <c r="B29" s="278" t="s">
        <v>979</v>
      </c>
      <c r="C29" s="382" t="s">
        <v>1312</v>
      </c>
      <c r="D29" s="280" t="s">
        <v>1313</v>
      </c>
      <c r="E29" s="281" t="s">
        <v>1169</v>
      </c>
      <c r="F29" s="282">
        <v>88.26</v>
      </c>
      <c r="G29" s="67"/>
      <c r="H29" s="254">
        <f t="shared" si="1"/>
        <v>0</v>
      </c>
      <c r="I29" s="280" t="s">
        <v>1070</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796</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27.5" customHeight="1" x14ac:dyDescent="0.2">
      <c r="A19" s="1351" t="s">
        <v>5885</v>
      </c>
      <c r="B19" s="1352"/>
      <c r="C19" s="1352"/>
      <c r="D19" s="1352"/>
      <c r="E19" s="1352"/>
      <c r="F19" s="1353"/>
    </row>
    <row r="20" spans="1:6" ht="254.1" customHeight="1" x14ac:dyDescent="0.2">
      <c r="A20" s="1354"/>
      <c r="B20" s="1355"/>
      <c r="C20" s="1355"/>
      <c r="D20" s="1355"/>
      <c r="E20" s="1355"/>
      <c r="F20" s="1356"/>
    </row>
    <row r="21" spans="1:6" s="56" customFormat="1" ht="24.95" customHeight="1" x14ac:dyDescent="0.2">
      <c r="A21" s="244" t="s">
        <v>23</v>
      </c>
      <c r="B21" s="245"/>
      <c r="C21" s="245"/>
      <c r="D21" s="245"/>
      <c r="E21" s="1338">
        <f>E37</f>
        <v>0</v>
      </c>
      <c r="F21" s="1339"/>
    </row>
    <row r="22" spans="1:6" ht="12.75" x14ac:dyDescent="0.2">
      <c r="A22" s="1261" t="s">
        <v>24</v>
      </c>
      <c r="B22" s="28"/>
      <c r="C22" s="28"/>
      <c r="D22" s="29" t="s">
        <v>25</v>
      </c>
      <c r="E22" s="29" t="s">
        <v>26</v>
      </c>
      <c r="F22" s="30" t="s">
        <v>27</v>
      </c>
    </row>
    <row r="23" spans="1:6" ht="12.75" x14ac:dyDescent="0.2">
      <c r="A23" s="1262"/>
      <c r="B23" s="31"/>
      <c r="C23" s="26" t="s">
        <v>28</v>
      </c>
      <c r="D23" s="32">
        <v>0.21</v>
      </c>
      <c r="E23" s="33">
        <f>ROUND(E21,2)</f>
        <v>0</v>
      </c>
      <c r="F23" s="34">
        <f>ROUND(E23, 2)*D23</f>
        <v>0</v>
      </c>
    </row>
    <row r="24" spans="1:6" ht="12.75" x14ac:dyDescent="0.2">
      <c r="A24" s="1263"/>
      <c r="B24" s="35"/>
      <c r="C24" s="36" t="s">
        <v>29</v>
      </c>
      <c r="D24" s="37">
        <v>0.15</v>
      </c>
      <c r="E24" s="38">
        <v>0</v>
      </c>
      <c r="F24" s="34">
        <f>ROUND(E24, 2)*D24</f>
        <v>0</v>
      </c>
    </row>
    <row r="25" spans="1:6" s="56" customFormat="1" ht="24.95" customHeight="1" x14ac:dyDescent="0.2">
      <c r="A25" s="244" t="s">
        <v>30</v>
      </c>
      <c r="B25" s="245"/>
      <c r="C25" s="245"/>
      <c r="D25" s="245"/>
      <c r="E25" s="1338">
        <f>E21+F23+F24</f>
        <v>0</v>
      </c>
      <c r="F25" s="1339"/>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796</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340" t="s">
        <v>33</v>
      </c>
      <c r="C33" s="1341"/>
      <c r="D33" s="1342"/>
      <c r="E33" s="1343" t="s">
        <v>34</v>
      </c>
      <c r="F33" s="1343"/>
    </row>
    <row r="34" spans="1:29" s="40" customFormat="1" ht="24.95" customHeight="1" x14ac:dyDescent="0.2">
      <c r="A34" s="371">
        <v>1</v>
      </c>
      <c r="B34" s="1239" t="s">
        <v>1314</v>
      </c>
      <c r="C34" s="1240"/>
      <c r="D34" s="1241"/>
      <c r="E34" s="1347">
        <f>'04_D.1.4.2'!H9</f>
        <v>0</v>
      </c>
      <c r="F34" s="1347"/>
    </row>
    <row r="35" spans="1:29" s="40" customFormat="1" ht="24.95" customHeight="1" x14ac:dyDescent="0.2">
      <c r="A35" s="371" t="s">
        <v>1145</v>
      </c>
      <c r="B35" s="1239" t="s">
        <v>1315</v>
      </c>
      <c r="C35" s="1240"/>
      <c r="D35" s="1241"/>
      <c r="E35" s="1345">
        <f>'04_D.1.4.2'!H18</f>
        <v>0</v>
      </c>
      <c r="F35" s="1346"/>
    </row>
    <row r="36" spans="1:29" s="40" customFormat="1" ht="24.95" customHeight="1" x14ac:dyDescent="0.2">
      <c r="A36" s="371" t="s">
        <v>1316</v>
      </c>
      <c r="B36" s="1239" t="s">
        <v>795</v>
      </c>
      <c r="C36" s="1240"/>
      <c r="D36" s="1241"/>
      <c r="E36" s="1345">
        <f>'04_D.1.4.2'!H25</f>
        <v>0</v>
      </c>
      <c r="F36" s="1346"/>
    </row>
    <row r="37" spans="1:29" s="56" customFormat="1" ht="24.95" customHeight="1" x14ac:dyDescent="0.2">
      <c r="A37" s="247" t="s">
        <v>79</v>
      </c>
      <c r="B37" s="248"/>
      <c r="C37" s="249"/>
      <c r="D37" s="249"/>
      <c r="E37" s="1338">
        <f>SUM(E34:F36)</f>
        <v>0</v>
      </c>
      <c r="F37" s="1339"/>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45" customHeight="1" x14ac:dyDescent="0.2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57" t="s">
        <v>1</v>
      </c>
      <c r="B2" s="229"/>
      <c r="C2" s="229"/>
      <c r="D2" s="229" t="s">
        <v>2</v>
      </c>
      <c r="E2" s="231"/>
      <c r="F2" s="230"/>
      <c r="G2" s="229"/>
      <c r="H2" s="858"/>
      <c r="I2" s="859"/>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60"/>
      <c r="I3" s="861"/>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796</v>
      </c>
      <c r="E4" s="253"/>
      <c r="F4" s="235"/>
      <c r="G4" s="251"/>
      <c r="H4" s="862"/>
      <c r="I4" s="863"/>
    </row>
    <row r="5" spans="1:29" x14ac:dyDescent="0.2">
      <c r="A5" s="238" t="s">
        <v>7</v>
      </c>
      <c r="B5" s="239"/>
      <c r="C5" s="239"/>
      <c r="D5" s="239" t="s">
        <v>962</v>
      </c>
      <c r="E5" s="243"/>
      <c r="F5" s="240"/>
      <c r="G5" s="239"/>
      <c r="H5" s="239"/>
      <c r="I5" s="864"/>
    </row>
    <row r="6" spans="1:29" x14ac:dyDescent="0.2">
      <c r="A6" s="865" t="s">
        <v>9</v>
      </c>
      <c r="B6" s="866"/>
      <c r="C6" s="866"/>
      <c r="D6" s="866" t="s">
        <v>963</v>
      </c>
      <c r="E6" s="867"/>
      <c r="F6" s="868"/>
      <c r="G6" s="866"/>
      <c r="H6" s="866"/>
      <c r="I6" s="869"/>
    </row>
    <row r="7" spans="1:29" ht="25.5" x14ac:dyDescent="0.2">
      <c r="A7" s="902" t="s">
        <v>82</v>
      </c>
      <c r="B7" s="902" t="s">
        <v>83</v>
      </c>
      <c r="C7" s="902" t="s">
        <v>32</v>
      </c>
      <c r="D7" s="903" t="s">
        <v>33</v>
      </c>
      <c r="E7" s="902" t="s">
        <v>84</v>
      </c>
      <c r="F7" s="902" t="s">
        <v>85</v>
      </c>
      <c r="G7" s="902" t="s">
        <v>86</v>
      </c>
      <c r="H7" s="904" t="s">
        <v>87</v>
      </c>
      <c r="I7" s="902" t="s">
        <v>88</v>
      </c>
    </row>
    <row r="8" spans="1:29" ht="24.95" customHeight="1" x14ac:dyDescent="0.2">
      <c r="A8" s="870"/>
      <c r="B8" s="871"/>
      <c r="C8" s="251"/>
      <c r="D8" s="251" t="s">
        <v>1284</v>
      </c>
      <c r="E8" s="872"/>
      <c r="F8" s="873"/>
      <c r="G8" s="873"/>
      <c r="H8" s="874">
        <f>H9+H18+H25</f>
        <v>0</v>
      </c>
      <c r="I8" s="875"/>
    </row>
    <row r="9" spans="1:29" ht="24.95" customHeight="1" x14ac:dyDescent="0.25">
      <c r="A9" s="876"/>
      <c r="B9" s="877" t="s">
        <v>977</v>
      </c>
      <c r="C9" s="878" t="s">
        <v>73</v>
      </c>
      <c r="D9" s="878" t="s">
        <v>1314</v>
      </c>
      <c r="E9" s="879"/>
      <c r="F9" s="880"/>
      <c r="G9" s="880"/>
      <c r="H9" s="881">
        <f>SUM(H10:H17)</f>
        <v>0</v>
      </c>
      <c r="I9" s="882"/>
    </row>
    <row r="10" spans="1:29" s="23" customFormat="1" ht="129" customHeight="1" x14ac:dyDescent="0.2">
      <c r="A10" s="278" t="s">
        <v>73</v>
      </c>
      <c r="B10" s="278" t="s">
        <v>979</v>
      </c>
      <c r="C10" s="279" t="s">
        <v>1317</v>
      </c>
      <c r="D10" s="280" t="s">
        <v>1318</v>
      </c>
      <c r="E10" s="281" t="s">
        <v>744</v>
      </c>
      <c r="F10" s="282">
        <v>1</v>
      </c>
      <c r="G10" s="67"/>
      <c r="H10" s="254">
        <f>ROUND(G10*F10,2)</f>
        <v>0</v>
      </c>
      <c r="I10" s="280" t="s">
        <v>1070</v>
      </c>
    </row>
    <row r="11" spans="1:29" s="23" customFormat="1" ht="24.95" customHeight="1" x14ac:dyDescent="0.2">
      <c r="A11" s="278" t="s">
        <v>75</v>
      </c>
      <c r="B11" s="278" t="s">
        <v>979</v>
      </c>
      <c r="C11" s="279" t="s">
        <v>1319</v>
      </c>
      <c r="D11" s="280" t="s">
        <v>1320</v>
      </c>
      <c r="E11" s="281" t="s">
        <v>744</v>
      </c>
      <c r="F11" s="282">
        <v>1</v>
      </c>
      <c r="G11" s="67"/>
      <c r="H11" s="254">
        <f>ROUND(G11*F11,2)</f>
        <v>0</v>
      </c>
      <c r="I11" s="280" t="s">
        <v>1070</v>
      </c>
    </row>
    <row r="12" spans="1:29" s="23" customFormat="1" ht="45" x14ac:dyDescent="0.2">
      <c r="A12" s="964" t="s">
        <v>42</v>
      </c>
      <c r="B12" s="964" t="s">
        <v>979</v>
      </c>
      <c r="C12" s="965" t="s">
        <v>1321</v>
      </c>
      <c r="D12" s="966" t="s">
        <v>11807</v>
      </c>
      <c r="E12" s="967" t="s">
        <v>744</v>
      </c>
      <c r="F12" s="968">
        <v>1</v>
      </c>
      <c r="G12" s="67"/>
      <c r="H12" s="970">
        <f t="shared" ref="H12:H29" si="0">ROUND(G12*F12,2)</f>
        <v>0</v>
      </c>
      <c r="I12" s="966" t="s">
        <v>1070</v>
      </c>
    </row>
    <row r="13" spans="1:29" s="23" customFormat="1" ht="42.6" customHeight="1" x14ac:dyDescent="0.2">
      <c r="A13" s="278" t="s">
        <v>997</v>
      </c>
      <c r="B13" s="278" t="s">
        <v>979</v>
      </c>
      <c r="C13" s="279" t="s">
        <v>1322</v>
      </c>
      <c r="D13" s="280" t="s">
        <v>1323</v>
      </c>
      <c r="E13" s="281" t="s">
        <v>744</v>
      </c>
      <c r="F13" s="282">
        <v>2</v>
      </c>
      <c r="G13" s="67"/>
      <c r="H13" s="254">
        <f t="shared" si="0"/>
        <v>0</v>
      </c>
      <c r="I13" s="280" t="s">
        <v>1070</v>
      </c>
    </row>
    <row r="14" spans="1:29" s="23" customFormat="1" ht="24.95" customHeight="1" x14ac:dyDescent="0.2">
      <c r="A14" s="278" t="s">
        <v>44</v>
      </c>
      <c r="B14" s="278" t="s">
        <v>979</v>
      </c>
      <c r="C14" s="279" t="s">
        <v>1324</v>
      </c>
      <c r="D14" s="280" t="s">
        <v>1325</v>
      </c>
      <c r="E14" s="281" t="s">
        <v>807</v>
      </c>
      <c r="F14" s="282">
        <v>3</v>
      </c>
      <c r="G14" s="67"/>
      <c r="H14" s="254">
        <f t="shared" si="0"/>
        <v>0</v>
      </c>
      <c r="I14" s="280" t="s">
        <v>1070</v>
      </c>
    </row>
    <row r="15" spans="1:29" s="23" customFormat="1" ht="24.95" customHeight="1" x14ac:dyDescent="0.2">
      <c r="A15" s="278" t="s">
        <v>336</v>
      </c>
      <c r="B15" s="278" t="s">
        <v>979</v>
      </c>
      <c r="C15" s="279" t="s">
        <v>1326</v>
      </c>
      <c r="D15" s="280" t="s">
        <v>1327</v>
      </c>
      <c r="E15" s="281" t="s">
        <v>807</v>
      </c>
      <c r="F15" s="282">
        <v>8</v>
      </c>
      <c r="G15" s="67"/>
      <c r="H15" s="254">
        <f t="shared" si="0"/>
        <v>0</v>
      </c>
      <c r="I15" s="280" t="s">
        <v>1070</v>
      </c>
    </row>
    <row r="16" spans="1:29" s="23" customFormat="1" ht="24.95" customHeight="1" x14ac:dyDescent="0.2">
      <c r="A16" s="278" t="s">
        <v>1011</v>
      </c>
      <c r="B16" s="278" t="s">
        <v>979</v>
      </c>
      <c r="C16" s="279" t="s">
        <v>1328</v>
      </c>
      <c r="D16" s="280" t="s">
        <v>1329</v>
      </c>
      <c r="E16" s="281" t="s">
        <v>106</v>
      </c>
      <c r="F16" s="282">
        <v>2</v>
      </c>
      <c r="G16" s="67"/>
      <c r="H16" s="254">
        <f t="shared" si="0"/>
        <v>0</v>
      </c>
      <c r="I16" s="280" t="s">
        <v>1070</v>
      </c>
    </row>
    <row r="17" spans="1:9" s="23" customFormat="1" ht="24.95" customHeight="1" x14ac:dyDescent="0.2">
      <c r="A17" s="278" t="s">
        <v>1016</v>
      </c>
      <c r="B17" s="278" t="s">
        <v>979</v>
      </c>
      <c r="C17" s="279" t="s">
        <v>1330</v>
      </c>
      <c r="D17" s="280" t="s">
        <v>1331</v>
      </c>
      <c r="E17" s="281" t="s">
        <v>106</v>
      </c>
      <c r="F17" s="282">
        <v>8</v>
      </c>
      <c r="G17" s="67"/>
      <c r="H17" s="254">
        <f t="shared" si="0"/>
        <v>0</v>
      </c>
      <c r="I17" s="280" t="s">
        <v>1070</v>
      </c>
    </row>
    <row r="18" spans="1:9" ht="24.95" customHeight="1" x14ac:dyDescent="0.25">
      <c r="A18" s="876"/>
      <c r="B18" s="877" t="s">
        <v>977</v>
      </c>
      <c r="C18" s="878" t="s">
        <v>1145</v>
      </c>
      <c r="D18" s="878" t="s">
        <v>1332</v>
      </c>
      <c r="E18" s="879"/>
      <c r="F18" s="880"/>
      <c r="G18" s="880"/>
      <c r="H18" s="881">
        <f>SUM(H19:H24)</f>
        <v>0</v>
      </c>
      <c r="I18" s="882"/>
    </row>
    <row r="19" spans="1:9" ht="24.95" customHeight="1" x14ac:dyDescent="0.2">
      <c r="A19" s="278" t="s">
        <v>1024</v>
      </c>
      <c r="B19" s="278" t="s">
        <v>979</v>
      </c>
      <c r="C19" s="279" t="s">
        <v>1333</v>
      </c>
      <c r="D19" s="280" t="s">
        <v>1334</v>
      </c>
      <c r="E19" s="281" t="s">
        <v>620</v>
      </c>
      <c r="F19" s="282">
        <v>60</v>
      </c>
      <c r="G19" s="67"/>
      <c r="H19" s="254">
        <f t="shared" si="0"/>
        <v>0</v>
      </c>
      <c r="I19" s="280" t="s">
        <v>1070</v>
      </c>
    </row>
    <row r="20" spans="1:9" ht="24.95" customHeight="1" x14ac:dyDescent="0.2">
      <c r="A20" s="278" t="s">
        <v>852</v>
      </c>
      <c r="B20" s="278" t="s">
        <v>979</v>
      </c>
      <c r="C20" s="279" t="s">
        <v>1335</v>
      </c>
      <c r="D20" s="280" t="s">
        <v>1336</v>
      </c>
      <c r="E20" s="281" t="s">
        <v>106</v>
      </c>
      <c r="F20" s="282">
        <v>30</v>
      </c>
      <c r="G20" s="67"/>
      <c r="H20" s="254">
        <f t="shared" si="0"/>
        <v>0</v>
      </c>
      <c r="I20" s="280" t="s">
        <v>1070</v>
      </c>
    </row>
    <row r="21" spans="1:9" ht="24.95" customHeight="1" x14ac:dyDescent="0.2">
      <c r="A21" s="278" t="s">
        <v>854</v>
      </c>
      <c r="B21" s="278" t="s">
        <v>979</v>
      </c>
      <c r="C21" s="279" t="s">
        <v>1337</v>
      </c>
      <c r="D21" s="280" t="s">
        <v>1338</v>
      </c>
      <c r="E21" s="281" t="s">
        <v>620</v>
      </c>
      <c r="F21" s="282">
        <v>20</v>
      </c>
      <c r="G21" s="67"/>
      <c r="H21" s="254">
        <f t="shared" si="0"/>
        <v>0</v>
      </c>
      <c r="I21" s="280" t="s">
        <v>1070</v>
      </c>
    </row>
    <row r="22" spans="1:9" ht="24.95" customHeight="1" x14ac:dyDescent="0.2">
      <c r="A22" s="278" t="s">
        <v>856</v>
      </c>
      <c r="B22" s="278" t="s">
        <v>979</v>
      </c>
      <c r="C22" s="279" t="s">
        <v>1339</v>
      </c>
      <c r="D22" s="280" t="s">
        <v>1340</v>
      </c>
      <c r="E22" s="281" t="s">
        <v>940</v>
      </c>
      <c r="F22" s="282">
        <v>36</v>
      </c>
      <c r="G22" s="67"/>
      <c r="H22" s="254">
        <f t="shared" si="0"/>
        <v>0</v>
      </c>
      <c r="I22" s="280" t="s">
        <v>1070</v>
      </c>
    </row>
    <row r="23" spans="1:9" ht="24.95" customHeight="1" x14ac:dyDescent="0.2">
      <c r="A23" s="278" t="s">
        <v>858</v>
      </c>
      <c r="B23" s="278" t="s">
        <v>979</v>
      </c>
      <c r="C23" s="279" t="s">
        <v>1341</v>
      </c>
      <c r="D23" s="280" t="s">
        <v>1342</v>
      </c>
      <c r="E23" s="281" t="s">
        <v>940</v>
      </c>
      <c r="F23" s="282">
        <v>24</v>
      </c>
      <c r="G23" s="67"/>
      <c r="H23" s="254">
        <f t="shared" si="0"/>
        <v>0</v>
      </c>
      <c r="I23" s="280" t="s">
        <v>1070</v>
      </c>
    </row>
    <row r="24" spans="1:9" ht="24.95" customHeight="1" x14ac:dyDescent="0.2">
      <c r="A24" s="278" t="s">
        <v>860</v>
      </c>
      <c r="B24" s="278" t="s">
        <v>979</v>
      </c>
      <c r="C24" s="279" t="s">
        <v>1343</v>
      </c>
      <c r="D24" s="280" t="s">
        <v>1344</v>
      </c>
      <c r="E24" s="281" t="s">
        <v>744</v>
      </c>
      <c r="F24" s="282">
        <v>1</v>
      </c>
      <c r="G24" s="67"/>
      <c r="H24" s="254">
        <f t="shared" si="0"/>
        <v>0</v>
      </c>
      <c r="I24" s="280" t="s">
        <v>1070</v>
      </c>
    </row>
    <row r="25" spans="1:9" ht="24.95" customHeight="1" x14ac:dyDescent="0.25">
      <c r="A25" s="876"/>
      <c r="B25" s="877" t="s">
        <v>977</v>
      </c>
      <c r="C25" s="878" t="s">
        <v>1316</v>
      </c>
      <c r="D25" s="878" t="s">
        <v>795</v>
      </c>
      <c r="E25" s="879"/>
      <c r="F25" s="880"/>
      <c r="G25" s="880"/>
      <c r="H25" s="881">
        <f>SUM(H26:H29)</f>
        <v>0</v>
      </c>
      <c r="I25" s="882"/>
    </row>
    <row r="26" spans="1:9" ht="24.95" customHeight="1" x14ac:dyDescent="0.2">
      <c r="A26" s="278" t="s">
        <v>862</v>
      </c>
      <c r="B26" s="278" t="s">
        <v>979</v>
      </c>
      <c r="C26" s="279" t="s">
        <v>1345</v>
      </c>
      <c r="D26" s="280" t="s">
        <v>1346</v>
      </c>
      <c r="E26" s="281" t="s">
        <v>744</v>
      </c>
      <c r="F26" s="282">
        <v>1</v>
      </c>
      <c r="G26" s="67"/>
      <c r="H26" s="254">
        <f t="shared" si="0"/>
        <v>0</v>
      </c>
      <c r="I26" s="280" t="s">
        <v>1070</v>
      </c>
    </row>
    <row r="27" spans="1:9" ht="24.95" customHeight="1" x14ac:dyDescent="0.2">
      <c r="A27" s="278" t="s">
        <v>864</v>
      </c>
      <c r="B27" s="278" t="s">
        <v>979</v>
      </c>
      <c r="C27" s="279" t="s">
        <v>1347</v>
      </c>
      <c r="D27" s="280" t="s">
        <v>1348</v>
      </c>
      <c r="E27" s="281" t="s">
        <v>940</v>
      </c>
      <c r="F27" s="282">
        <v>48</v>
      </c>
      <c r="G27" s="67"/>
      <c r="H27" s="254">
        <f t="shared" si="0"/>
        <v>0</v>
      </c>
      <c r="I27" s="280" t="s">
        <v>1070</v>
      </c>
    </row>
    <row r="28" spans="1:9" ht="24.95" customHeight="1" x14ac:dyDescent="0.2">
      <c r="A28" s="278" t="s">
        <v>866</v>
      </c>
      <c r="B28" s="278" t="s">
        <v>979</v>
      </c>
      <c r="C28" s="279" t="s">
        <v>1349</v>
      </c>
      <c r="D28" s="280" t="s">
        <v>1350</v>
      </c>
      <c r="E28" s="281" t="s">
        <v>744</v>
      </c>
      <c r="F28" s="282">
        <v>1</v>
      </c>
      <c r="G28" s="67"/>
      <c r="H28" s="254">
        <f t="shared" si="0"/>
        <v>0</v>
      </c>
      <c r="I28" s="280" t="s">
        <v>1070</v>
      </c>
    </row>
    <row r="29" spans="1:9" ht="24.95" customHeight="1" x14ac:dyDescent="0.2">
      <c r="A29" s="278" t="s">
        <v>868</v>
      </c>
      <c r="B29" s="278" t="s">
        <v>979</v>
      </c>
      <c r="C29" s="279" t="s">
        <v>1351</v>
      </c>
      <c r="D29" s="280" t="s">
        <v>1352</v>
      </c>
      <c r="E29" s="281" t="s">
        <v>1353</v>
      </c>
      <c r="F29" s="282">
        <v>1</v>
      </c>
      <c r="G29" s="67"/>
      <c r="H29" s="254">
        <f t="shared" si="0"/>
        <v>0</v>
      </c>
      <c r="I29" s="280" t="s">
        <v>1070</v>
      </c>
    </row>
  </sheetData>
  <sheetProtection algorithmName="SHA-512" hashValue="VXELZ8crIZfrzM21tIDGjLAcnEWhAEs2r9HQ/1nWc7/y+kQcy4x8nSuq1OGuVkkJnnNtW8ZPAxh0ZxVd97WUIQ==" saltValue="H1+07ZJea9yaHS5OiB4BJ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833</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357" t="s">
        <v>1283</v>
      </c>
      <c r="B19" s="1358"/>
      <c r="C19" s="1358"/>
      <c r="D19" s="1358"/>
      <c r="E19" s="1358"/>
      <c r="F19" s="1359"/>
    </row>
    <row r="20" spans="1:6" ht="120.95" customHeight="1" x14ac:dyDescent="0.2">
      <c r="A20" s="1348"/>
      <c r="B20" s="1349"/>
      <c r="C20" s="1349"/>
      <c r="D20" s="1349"/>
      <c r="E20" s="1349"/>
      <c r="F20" s="1350"/>
    </row>
    <row r="21" spans="1:6" s="56" customFormat="1" ht="24.95" customHeight="1" x14ac:dyDescent="0.2">
      <c r="A21" s="244" t="s">
        <v>23</v>
      </c>
      <c r="B21" s="245"/>
      <c r="C21" s="245"/>
      <c r="D21" s="245"/>
      <c r="E21" s="1338">
        <f>E42</f>
        <v>0</v>
      </c>
      <c r="F21" s="1339"/>
    </row>
    <row r="22" spans="1:6" ht="12.75" x14ac:dyDescent="0.2">
      <c r="A22" s="1261" t="s">
        <v>24</v>
      </c>
      <c r="B22" s="28"/>
      <c r="C22" s="28"/>
      <c r="D22" s="29" t="s">
        <v>25</v>
      </c>
      <c r="E22" s="29" t="s">
        <v>26</v>
      </c>
      <c r="F22" s="30" t="s">
        <v>27</v>
      </c>
    </row>
    <row r="23" spans="1:6" ht="12.75" x14ac:dyDescent="0.2">
      <c r="A23" s="1262"/>
      <c r="B23" s="31"/>
      <c r="C23" s="26" t="s">
        <v>28</v>
      </c>
      <c r="D23" s="32">
        <v>0.21</v>
      </c>
      <c r="E23" s="33">
        <f>ROUND(E21,2)</f>
        <v>0</v>
      </c>
      <c r="F23" s="34">
        <f>ROUND(E23, 2)*D23</f>
        <v>0</v>
      </c>
    </row>
    <row r="24" spans="1:6" ht="12.75" x14ac:dyDescent="0.2">
      <c r="A24" s="1263"/>
      <c r="B24" s="35"/>
      <c r="C24" s="36" t="s">
        <v>29</v>
      </c>
      <c r="D24" s="37">
        <v>0.15</v>
      </c>
      <c r="E24" s="38">
        <v>0</v>
      </c>
      <c r="F24" s="34">
        <f>ROUND(E24, 2)*D24</f>
        <v>0</v>
      </c>
    </row>
    <row r="25" spans="1:6" s="56" customFormat="1" ht="24.95" customHeight="1" x14ac:dyDescent="0.2">
      <c r="A25" s="244" t="s">
        <v>30</v>
      </c>
      <c r="B25" s="245"/>
      <c r="C25" s="245"/>
      <c r="D25" s="245"/>
      <c r="E25" s="1338">
        <f>E21+F23+F24</f>
        <v>0</v>
      </c>
      <c r="F25" s="1339"/>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833</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340" t="s">
        <v>33</v>
      </c>
      <c r="C33" s="1341"/>
      <c r="D33" s="1342"/>
      <c r="E33" s="1343" t="s">
        <v>34</v>
      </c>
      <c r="F33" s="1343"/>
    </row>
    <row r="34" spans="1:29" s="40" customFormat="1" ht="24.95" customHeight="1" x14ac:dyDescent="0.2">
      <c r="A34" s="371" t="s">
        <v>1354</v>
      </c>
      <c r="B34" s="1239" t="s">
        <v>1355</v>
      </c>
      <c r="C34" s="1240"/>
      <c r="D34" s="1241"/>
      <c r="E34" s="1347">
        <f>'04_D.1.4.3'!H9</f>
        <v>0</v>
      </c>
      <c r="F34" s="1347"/>
    </row>
    <row r="35" spans="1:29" s="40" customFormat="1" ht="24.95" customHeight="1" x14ac:dyDescent="0.2">
      <c r="A35" s="371" t="s">
        <v>1356</v>
      </c>
      <c r="B35" s="1239" t="s">
        <v>1357</v>
      </c>
      <c r="C35" s="1240"/>
      <c r="D35" s="1241"/>
      <c r="E35" s="1347">
        <f>'04_D.1.4.3'!H15</f>
        <v>0</v>
      </c>
      <c r="F35" s="1347"/>
    </row>
    <row r="36" spans="1:29" s="40" customFormat="1" ht="24.95" customHeight="1" x14ac:dyDescent="0.2">
      <c r="A36" s="371" t="s">
        <v>1358</v>
      </c>
      <c r="B36" s="1239" t="s">
        <v>1359</v>
      </c>
      <c r="C36" s="1240"/>
      <c r="D36" s="1241"/>
      <c r="E36" s="1347">
        <f>'04_D.1.4.3'!H21</f>
        <v>0</v>
      </c>
      <c r="F36" s="1347"/>
    </row>
    <row r="37" spans="1:29" s="40" customFormat="1" ht="24.95" customHeight="1" x14ac:dyDescent="0.2">
      <c r="A37" s="371" t="s">
        <v>1360</v>
      </c>
      <c r="B37" s="1239" t="s">
        <v>1361</v>
      </c>
      <c r="C37" s="1240"/>
      <c r="D37" s="1241"/>
      <c r="E37" s="1347">
        <f>'04_D.1.4.3'!H31</f>
        <v>0</v>
      </c>
      <c r="F37" s="1347"/>
    </row>
    <row r="38" spans="1:29" s="40" customFormat="1" ht="24.95" customHeight="1" x14ac:dyDescent="0.2">
      <c r="A38" s="371" t="s">
        <v>1362</v>
      </c>
      <c r="B38" s="1239" t="s">
        <v>1363</v>
      </c>
      <c r="C38" s="1240"/>
      <c r="D38" s="1241"/>
      <c r="E38" s="1347">
        <f>'04_D.1.4.3'!H40</f>
        <v>0</v>
      </c>
      <c r="F38" s="1347"/>
    </row>
    <row r="39" spans="1:29" s="40" customFormat="1" ht="24.95" customHeight="1" x14ac:dyDescent="0.2">
      <c r="A39" s="371" t="s">
        <v>1364</v>
      </c>
      <c r="B39" s="1239" t="s">
        <v>1365</v>
      </c>
      <c r="C39" s="1240"/>
      <c r="D39" s="1241"/>
      <c r="E39" s="1347">
        <f>'04_D.1.4.3'!H45</f>
        <v>0</v>
      </c>
      <c r="F39" s="1347"/>
    </row>
    <row r="40" spans="1:29" s="40" customFormat="1" ht="24.95" customHeight="1" x14ac:dyDescent="0.2">
      <c r="A40" s="371" t="s">
        <v>1366</v>
      </c>
      <c r="B40" s="1239" t="s">
        <v>1367</v>
      </c>
      <c r="C40" s="1240"/>
      <c r="D40" s="1241"/>
      <c r="E40" s="1347">
        <f>'04_D.1.4.3'!H47</f>
        <v>0</v>
      </c>
      <c r="F40" s="1347"/>
    </row>
    <row r="41" spans="1:29" s="40" customFormat="1" ht="24.95" customHeight="1" x14ac:dyDescent="0.2">
      <c r="A41" s="371" t="s">
        <v>1368</v>
      </c>
      <c r="B41" s="1239" t="s">
        <v>1369</v>
      </c>
      <c r="C41" s="1240"/>
      <c r="D41" s="1241"/>
      <c r="E41" s="1347">
        <f>'04_D.1.4.3'!H54</f>
        <v>0</v>
      </c>
      <c r="F41" s="1347"/>
    </row>
    <row r="42" spans="1:29" s="56" customFormat="1" ht="24.95" customHeight="1" x14ac:dyDescent="0.2">
      <c r="A42" s="247" t="s">
        <v>79</v>
      </c>
      <c r="B42" s="248"/>
      <c r="C42" s="249"/>
      <c r="D42" s="249"/>
      <c r="E42" s="1338">
        <f>SUM(E34:F41)</f>
        <v>0</v>
      </c>
      <c r="F42" s="1339"/>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45" customHeight="1" x14ac:dyDescent="0.2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75" x14ac:dyDescent="0.2">
      <c r="B47" s="120"/>
    </row>
    <row r="48" spans="1:29" ht="15.75" x14ac:dyDescent="0.2">
      <c r="B48" s="120"/>
    </row>
    <row r="49" spans="1:2" ht="15.75" x14ac:dyDescent="0.2">
      <c r="B49" s="120"/>
    </row>
    <row r="51" spans="1:2" ht="15.75" x14ac:dyDescent="0.2">
      <c r="A51" s="120"/>
    </row>
    <row r="52" spans="1:2" ht="15.75" x14ac:dyDescent="0.2">
      <c r="A52" s="120"/>
    </row>
    <row r="53" spans="1:2" ht="15.75" x14ac:dyDescent="0.2">
      <c r="A53" s="120"/>
    </row>
    <row r="54" spans="1:2" ht="15.75" x14ac:dyDescent="0.2">
      <c r="A54" s="120"/>
      <c r="B54" s="120"/>
    </row>
    <row r="55" spans="1:2" ht="15.75" x14ac:dyDescent="0.2">
      <c r="A55" s="120"/>
      <c r="B55" s="120"/>
    </row>
    <row r="56" spans="1:2" ht="15.75" x14ac:dyDescent="0.2">
      <c r="A56" s="120"/>
      <c r="B56" s="120"/>
    </row>
    <row r="57" spans="1:2" ht="15.75" x14ac:dyDescent="0.2">
      <c r="A57" s="120"/>
    </row>
    <row r="58" spans="1:2" ht="15.75" x14ac:dyDescent="0.2">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58" t="s">
        <v>80</v>
      </c>
      <c r="B1" s="59"/>
      <c r="C1" s="59"/>
      <c r="D1" s="59"/>
      <c r="E1" s="59"/>
      <c r="F1" s="59"/>
      <c r="G1" s="403"/>
      <c r="H1" s="60"/>
      <c r="I1" s="61"/>
      <c r="J1" s="44"/>
      <c r="K1" s="44"/>
      <c r="L1" s="44"/>
      <c r="M1" s="44"/>
      <c r="N1" s="44"/>
      <c r="O1" s="44"/>
      <c r="P1" s="44"/>
      <c r="Q1" s="44"/>
      <c r="R1" s="44"/>
      <c r="S1" s="44"/>
      <c r="T1" s="44"/>
      <c r="U1" s="44"/>
      <c r="V1" s="44"/>
      <c r="W1" s="44"/>
      <c r="X1" s="44"/>
      <c r="Y1" s="44"/>
      <c r="Z1" s="44"/>
      <c r="AA1" s="44"/>
      <c r="AB1" s="44"/>
      <c r="AC1" s="44"/>
    </row>
    <row r="2" spans="1:29" ht="15.75" x14ac:dyDescent="0.25">
      <c r="A2" s="857" t="s">
        <v>1</v>
      </c>
      <c r="B2" s="229"/>
      <c r="C2" s="229"/>
      <c r="D2" s="229" t="s">
        <v>2</v>
      </c>
      <c r="E2" s="231"/>
      <c r="F2" s="230"/>
      <c r="G2" s="229"/>
      <c r="H2" s="858"/>
      <c r="I2" s="859"/>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60"/>
      <c r="I3" s="861"/>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833</v>
      </c>
      <c r="E4" s="253"/>
      <c r="F4" s="235"/>
      <c r="G4" s="251"/>
      <c r="H4" s="862"/>
      <c r="I4" s="863"/>
    </row>
    <row r="5" spans="1:29" x14ac:dyDescent="0.2">
      <c r="A5" s="238" t="s">
        <v>7</v>
      </c>
      <c r="B5" s="239"/>
      <c r="C5" s="239"/>
      <c r="D5" s="239" t="s">
        <v>962</v>
      </c>
      <c r="E5" s="243"/>
      <c r="F5" s="240"/>
      <c r="G5" s="239"/>
      <c r="H5" s="239"/>
      <c r="I5" s="864"/>
    </row>
    <row r="6" spans="1:29" x14ac:dyDescent="0.2">
      <c r="A6" s="865" t="s">
        <v>9</v>
      </c>
      <c r="B6" s="866"/>
      <c r="C6" s="866"/>
      <c r="D6" s="866" t="s">
        <v>963</v>
      </c>
      <c r="E6" s="867"/>
      <c r="F6" s="868"/>
      <c r="G6" s="866"/>
      <c r="H6" s="866"/>
      <c r="I6" s="869"/>
    </row>
    <row r="7" spans="1:29" ht="25.5" x14ac:dyDescent="0.2">
      <c r="A7" s="902" t="s">
        <v>82</v>
      </c>
      <c r="B7" s="902" t="s">
        <v>83</v>
      </c>
      <c r="C7" s="902" t="s">
        <v>32</v>
      </c>
      <c r="D7" s="903" t="s">
        <v>33</v>
      </c>
      <c r="E7" s="902" t="s">
        <v>84</v>
      </c>
      <c r="F7" s="902" t="s">
        <v>85</v>
      </c>
      <c r="G7" s="902" t="s">
        <v>86</v>
      </c>
      <c r="H7" s="904" t="s">
        <v>87</v>
      </c>
      <c r="I7" s="902" t="s">
        <v>88</v>
      </c>
    </row>
    <row r="8" spans="1:29" ht="24.95" customHeight="1" x14ac:dyDescent="0.2">
      <c r="A8" s="870"/>
      <c r="B8" s="871"/>
      <c r="C8" s="251"/>
      <c r="D8" s="251" t="s">
        <v>1284</v>
      </c>
      <c r="E8" s="872"/>
      <c r="F8" s="873"/>
      <c r="G8" s="873"/>
      <c r="H8" s="874">
        <f>H9+H15+H21+H31+H40+H45+H47+H54</f>
        <v>0</v>
      </c>
      <c r="I8" s="875"/>
    </row>
    <row r="9" spans="1:29" ht="20.100000000000001" customHeight="1" x14ac:dyDescent="0.25">
      <c r="A9" s="876"/>
      <c r="B9" s="877" t="s">
        <v>977</v>
      </c>
      <c r="C9" s="878" t="s">
        <v>1354</v>
      </c>
      <c r="D9" s="878" t="s">
        <v>1355</v>
      </c>
      <c r="E9" s="879"/>
      <c r="F9" s="880"/>
      <c r="G9" s="880"/>
      <c r="H9" s="881">
        <f>SUM(H10:H14)</f>
        <v>0</v>
      </c>
      <c r="I9" s="882"/>
    </row>
    <row r="10" spans="1:29" s="23" customFormat="1" ht="20.100000000000001" customHeight="1" x14ac:dyDescent="0.2">
      <c r="A10" s="278" t="s">
        <v>73</v>
      </c>
      <c r="B10" s="278" t="s">
        <v>979</v>
      </c>
      <c r="C10" s="279" t="s">
        <v>1370</v>
      </c>
      <c r="D10" s="280" t="s">
        <v>1371</v>
      </c>
      <c r="E10" s="281" t="s">
        <v>744</v>
      </c>
      <c r="F10" s="282">
        <v>3</v>
      </c>
      <c r="G10" s="67"/>
      <c r="H10" s="254">
        <f>ROUND(G10*F10,2)</f>
        <v>0</v>
      </c>
      <c r="I10" s="280" t="s">
        <v>1070</v>
      </c>
    </row>
    <row r="11" spans="1:29" s="23" customFormat="1" ht="20.100000000000001" customHeight="1" x14ac:dyDescent="0.2">
      <c r="A11" s="278" t="s">
        <v>75</v>
      </c>
      <c r="B11" s="278" t="s">
        <v>979</v>
      </c>
      <c r="C11" s="279" t="s">
        <v>1372</v>
      </c>
      <c r="D11" s="280" t="s">
        <v>1373</v>
      </c>
      <c r="E11" s="281" t="s">
        <v>744</v>
      </c>
      <c r="F11" s="282">
        <v>12</v>
      </c>
      <c r="G11" s="67"/>
      <c r="H11" s="254">
        <f>ROUND(G11*F11,2)</f>
        <v>0</v>
      </c>
      <c r="I11" s="280" t="s">
        <v>1070</v>
      </c>
    </row>
    <row r="12" spans="1:29" s="23" customFormat="1" ht="20.100000000000001" customHeight="1" x14ac:dyDescent="0.2">
      <c r="A12" s="278" t="s">
        <v>42</v>
      </c>
      <c r="B12" s="278" t="s">
        <v>979</v>
      </c>
      <c r="C12" s="279" t="s">
        <v>1374</v>
      </c>
      <c r="D12" s="280" t="s">
        <v>1375</v>
      </c>
      <c r="E12" s="281" t="s">
        <v>125</v>
      </c>
      <c r="F12" s="282">
        <v>80</v>
      </c>
      <c r="G12" s="67"/>
      <c r="H12" s="254">
        <f>ROUND(G12*F12,2)</f>
        <v>0</v>
      </c>
      <c r="I12" s="280" t="s">
        <v>1070</v>
      </c>
    </row>
    <row r="13" spans="1:29" s="23" customFormat="1" ht="20.100000000000001" customHeight="1" x14ac:dyDescent="0.2">
      <c r="A13" s="278" t="s">
        <v>997</v>
      </c>
      <c r="B13" s="278" t="s">
        <v>979</v>
      </c>
      <c r="C13" s="279" t="s">
        <v>1376</v>
      </c>
      <c r="D13" s="280" t="s">
        <v>1377</v>
      </c>
      <c r="E13" s="281" t="s">
        <v>744</v>
      </c>
      <c r="F13" s="282">
        <v>3</v>
      </c>
      <c r="G13" s="67"/>
      <c r="H13" s="254">
        <f>ROUND(G13*F13,2)</f>
        <v>0</v>
      </c>
      <c r="I13" s="280" t="s">
        <v>1070</v>
      </c>
    </row>
    <row r="14" spans="1:29" s="23" customFormat="1" ht="20.100000000000001" customHeight="1" x14ac:dyDescent="0.2">
      <c r="A14" s="278" t="s">
        <v>44</v>
      </c>
      <c r="B14" s="278" t="s">
        <v>979</v>
      </c>
      <c r="C14" s="279" t="s">
        <v>1378</v>
      </c>
      <c r="D14" s="280" t="s">
        <v>1379</v>
      </c>
      <c r="E14" s="281" t="s">
        <v>721</v>
      </c>
      <c r="F14" s="282">
        <v>1</v>
      </c>
      <c r="G14" s="67"/>
      <c r="H14" s="254">
        <f>ROUND(G14*F14,2)</f>
        <v>0</v>
      </c>
      <c r="I14" s="280" t="s">
        <v>1070</v>
      </c>
    </row>
    <row r="15" spans="1:29" ht="20.100000000000001" customHeight="1" x14ac:dyDescent="0.25">
      <c r="A15" s="876"/>
      <c r="B15" s="877" t="s">
        <v>977</v>
      </c>
      <c r="C15" s="878" t="s">
        <v>1356</v>
      </c>
      <c r="D15" s="878" t="s">
        <v>1357</v>
      </c>
      <c r="E15" s="879"/>
      <c r="F15" s="880"/>
      <c r="G15" s="880"/>
      <c r="H15" s="881">
        <f>SUM(H16:H20)</f>
        <v>0</v>
      </c>
      <c r="I15" s="882"/>
    </row>
    <row r="16" spans="1:29" ht="20.100000000000001" customHeight="1" x14ac:dyDescent="0.2">
      <c r="A16" s="278" t="s">
        <v>336</v>
      </c>
      <c r="B16" s="278" t="s">
        <v>979</v>
      </c>
      <c r="C16" s="279" t="s">
        <v>1380</v>
      </c>
      <c r="D16" s="280" t="s">
        <v>1381</v>
      </c>
      <c r="E16" s="281" t="s">
        <v>744</v>
      </c>
      <c r="F16" s="282">
        <v>5</v>
      </c>
      <c r="G16" s="67"/>
      <c r="H16" s="254">
        <f>ROUND(G16*F16,2)</f>
        <v>0</v>
      </c>
      <c r="I16" s="280" t="s">
        <v>1070</v>
      </c>
    </row>
    <row r="17" spans="1:9" ht="20.100000000000001" customHeight="1" x14ac:dyDescent="0.2">
      <c r="A17" s="278" t="s">
        <v>1011</v>
      </c>
      <c r="B17" s="278" t="s">
        <v>979</v>
      </c>
      <c r="C17" s="279" t="s">
        <v>1382</v>
      </c>
      <c r="D17" s="280" t="s">
        <v>1383</v>
      </c>
      <c r="E17" s="281" t="s">
        <v>744</v>
      </c>
      <c r="F17" s="282">
        <v>1</v>
      </c>
      <c r="G17" s="67"/>
      <c r="H17" s="254">
        <f>ROUND(G17*F17,2)</f>
        <v>0</v>
      </c>
      <c r="I17" s="280" t="s">
        <v>1070</v>
      </c>
    </row>
    <row r="18" spans="1:9" ht="20.100000000000001" customHeight="1" x14ac:dyDescent="0.2">
      <c r="A18" s="278" t="s">
        <v>1016</v>
      </c>
      <c r="B18" s="278" t="s">
        <v>979</v>
      </c>
      <c r="C18" s="279" t="s">
        <v>1384</v>
      </c>
      <c r="D18" s="280" t="s">
        <v>1385</v>
      </c>
      <c r="E18" s="281" t="s">
        <v>125</v>
      </c>
      <c r="F18" s="282">
        <v>12</v>
      </c>
      <c r="G18" s="67"/>
      <c r="H18" s="254">
        <f>ROUND(G18*F18,2)</f>
        <v>0</v>
      </c>
      <c r="I18" s="280" t="s">
        <v>1070</v>
      </c>
    </row>
    <row r="19" spans="1:9" ht="20.100000000000001" customHeight="1" x14ac:dyDescent="0.2">
      <c r="A19" s="278" t="s">
        <v>1024</v>
      </c>
      <c r="B19" s="278" t="s">
        <v>979</v>
      </c>
      <c r="C19" s="279" t="s">
        <v>1386</v>
      </c>
      <c r="D19" s="280" t="s">
        <v>1387</v>
      </c>
      <c r="E19" s="281" t="s">
        <v>744</v>
      </c>
      <c r="F19" s="282">
        <v>1</v>
      </c>
      <c r="G19" s="67"/>
      <c r="H19" s="254">
        <f>ROUND(G19*F19,2)</f>
        <v>0</v>
      </c>
      <c r="I19" s="280" t="s">
        <v>1070</v>
      </c>
    </row>
    <row r="20" spans="1:9" ht="20.100000000000001" customHeight="1" x14ac:dyDescent="0.2">
      <c r="A20" s="278" t="s">
        <v>852</v>
      </c>
      <c r="B20" s="278" t="s">
        <v>979</v>
      </c>
      <c r="C20" s="279" t="s">
        <v>1388</v>
      </c>
      <c r="D20" s="280" t="s">
        <v>1389</v>
      </c>
      <c r="E20" s="281" t="s">
        <v>940</v>
      </c>
      <c r="F20" s="282">
        <v>3</v>
      </c>
      <c r="G20" s="67"/>
      <c r="H20" s="254">
        <f>ROUND(G20*F20,2)</f>
        <v>0</v>
      </c>
      <c r="I20" s="280" t="s">
        <v>1070</v>
      </c>
    </row>
    <row r="21" spans="1:9" ht="20.100000000000001" customHeight="1" x14ac:dyDescent="0.25">
      <c r="A21" s="876"/>
      <c r="B21" s="877" t="s">
        <v>977</v>
      </c>
      <c r="C21" s="878" t="s">
        <v>1358</v>
      </c>
      <c r="D21" s="878" t="s">
        <v>1359</v>
      </c>
      <c r="E21" s="879"/>
      <c r="F21" s="880"/>
      <c r="G21" s="880"/>
      <c r="H21" s="881">
        <f>SUM(H22:H30)</f>
        <v>0</v>
      </c>
      <c r="I21" s="882"/>
    </row>
    <row r="22" spans="1:9" ht="20.100000000000001" customHeight="1" x14ac:dyDescent="0.2">
      <c r="A22" s="278" t="s">
        <v>854</v>
      </c>
      <c r="B22" s="278" t="s">
        <v>979</v>
      </c>
      <c r="C22" s="279" t="s">
        <v>1390</v>
      </c>
      <c r="D22" s="280" t="s">
        <v>1391</v>
      </c>
      <c r="E22" s="281" t="s">
        <v>125</v>
      </c>
      <c r="F22" s="282">
        <v>25</v>
      </c>
      <c r="G22" s="67"/>
      <c r="H22" s="254">
        <f t="shared" ref="H22:H30" si="0">ROUND(G22*F22,2)</f>
        <v>0</v>
      </c>
      <c r="I22" s="280" t="s">
        <v>1070</v>
      </c>
    </row>
    <row r="23" spans="1:9" ht="20.100000000000001" customHeight="1" x14ac:dyDescent="0.2">
      <c r="A23" s="278" t="s">
        <v>856</v>
      </c>
      <c r="B23" s="278" t="s">
        <v>979</v>
      </c>
      <c r="C23" s="279" t="s">
        <v>1392</v>
      </c>
      <c r="D23" s="280" t="s">
        <v>1393</v>
      </c>
      <c r="E23" s="281" t="s">
        <v>125</v>
      </c>
      <c r="F23" s="282">
        <v>20</v>
      </c>
      <c r="G23" s="67"/>
      <c r="H23" s="254">
        <f t="shared" si="0"/>
        <v>0</v>
      </c>
      <c r="I23" s="280" t="s">
        <v>1070</v>
      </c>
    </row>
    <row r="24" spans="1:9" ht="20.100000000000001" customHeight="1" x14ac:dyDescent="0.2">
      <c r="A24" s="278" t="s">
        <v>858</v>
      </c>
      <c r="B24" s="278" t="s">
        <v>979</v>
      </c>
      <c r="C24" s="279" t="s">
        <v>1394</v>
      </c>
      <c r="D24" s="280" t="s">
        <v>1395</v>
      </c>
      <c r="E24" s="281" t="s">
        <v>125</v>
      </c>
      <c r="F24" s="282">
        <v>50</v>
      </c>
      <c r="G24" s="67"/>
      <c r="H24" s="254">
        <f t="shared" si="0"/>
        <v>0</v>
      </c>
      <c r="I24" s="280" t="s">
        <v>1070</v>
      </c>
    </row>
    <row r="25" spans="1:9" ht="20.100000000000001" customHeight="1" x14ac:dyDescent="0.2">
      <c r="A25" s="278" t="s">
        <v>860</v>
      </c>
      <c r="B25" s="278" t="s">
        <v>979</v>
      </c>
      <c r="C25" s="279" t="s">
        <v>1396</v>
      </c>
      <c r="D25" s="280" t="s">
        <v>1397</v>
      </c>
      <c r="E25" s="281" t="s">
        <v>125</v>
      </c>
      <c r="F25" s="282">
        <v>68</v>
      </c>
      <c r="G25" s="67"/>
      <c r="H25" s="254">
        <f t="shared" si="0"/>
        <v>0</v>
      </c>
      <c r="I25" s="280" t="s">
        <v>1070</v>
      </c>
    </row>
    <row r="26" spans="1:9" ht="20.100000000000001" customHeight="1" x14ac:dyDescent="0.2">
      <c r="A26" s="278" t="s">
        <v>862</v>
      </c>
      <c r="B26" s="278" t="s">
        <v>979</v>
      </c>
      <c r="C26" s="279" t="s">
        <v>1398</v>
      </c>
      <c r="D26" s="280" t="s">
        <v>1399</v>
      </c>
      <c r="E26" s="281" t="s">
        <v>125</v>
      </c>
      <c r="F26" s="282">
        <v>280</v>
      </c>
      <c r="G26" s="67"/>
      <c r="H26" s="254">
        <f t="shared" si="0"/>
        <v>0</v>
      </c>
      <c r="I26" s="280" t="s">
        <v>1070</v>
      </c>
    </row>
    <row r="27" spans="1:9" ht="20.100000000000001" customHeight="1" x14ac:dyDescent="0.2">
      <c r="A27" s="278" t="s">
        <v>864</v>
      </c>
      <c r="B27" s="278" t="s">
        <v>979</v>
      </c>
      <c r="C27" s="279" t="s">
        <v>1400</v>
      </c>
      <c r="D27" s="280" t="s">
        <v>1401</v>
      </c>
      <c r="E27" s="281" t="s">
        <v>125</v>
      </c>
      <c r="F27" s="282">
        <v>25</v>
      </c>
      <c r="G27" s="67"/>
      <c r="H27" s="254">
        <f t="shared" si="0"/>
        <v>0</v>
      </c>
      <c r="I27" s="280" t="s">
        <v>1070</v>
      </c>
    </row>
    <row r="28" spans="1:9" ht="20.100000000000001" customHeight="1" x14ac:dyDescent="0.2">
      <c r="A28" s="278" t="s">
        <v>866</v>
      </c>
      <c r="B28" s="278" t="s">
        <v>979</v>
      </c>
      <c r="C28" s="279" t="s">
        <v>1402</v>
      </c>
      <c r="D28" s="280" t="s">
        <v>1403</v>
      </c>
      <c r="E28" s="281" t="s">
        <v>125</v>
      </c>
      <c r="F28" s="282">
        <v>205</v>
      </c>
      <c r="G28" s="67"/>
      <c r="H28" s="254">
        <f t="shared" si="0"/>
        <v>0</v>
      </c>
      <c r="I28" s="280" t="s">
        <v>1070</v>
      </c>
    </row>
    <row r="29" spans="1:9" ht="20.100000000000001" customHeight="1" x14ac:dyDescent="0.2">
      <c r="A29" s="278" t="s">
        <v>868</v>
      </c>
      <c r="B29" s="278" t="s">
        <v>979</v>
      </c>
      <c r="C29" s="279" t="s">
        <v>1404</v>
      </c>
      <c r="D29" s="280" t="s">
        <v>1405</v>
      </c>
      <c r="E29" s="281" t="s">
        <v>744</v>
      </c>
      <c r="F29" s="282">
        <v>4</v>
      </c>
      <c r="G29" s="67"/>
      <c r="H29" s="254">
        <f t="shared" si="0"/>
        <v>0</v>
      </c>
      <c r="I29" s="280" t="s">
        <v>1070</v>
      </c>
    </row>
    <row r="30" spans="1:9" ht="20.100000000000001" customHeight="1" x14ac:dyDescent="0.2">
      <c r="A30" s="278" t="s">
        <v>870</v>
      </c>
      <c r="B30" s="278" t="s">
        <v>979</v>
      </c>
      <c r="C30" s="279" t="s">
        <v>1406</v>
      </c>
      <c r="D30" s="280" t="s">
        <v>1407</v>
      </c>
      <c r="E30" s="281" t="s">
        <v>744</v>
      </c>
      <c r="F30" s="282">
        <v>12</v>
      </c>
      <c r="G30" s="67"/>
      <c r="H30" s="254">
        <f t="shared" si="0"/>
        <v>0</v>
      </c>
      <c r="I30" s="280" t="s">
        <v>1070</v>
      </c>
    </row>
    <row r="31" spans="1:9" ht="20.100000000000001" customHeight="1" x14ac:dyDescent="0.25">
      <c r="A31" s="876"/>
      <c r="B31" s="877" t="s">
        <v>977</v>
      </c>
      <c r="C31" s="878" t="s">
        <v>1360</v>
      </c>
      <c r="D31" s="878" t="s">
        <v>1361</v>
      </c>
      <c r="E31" s="879"/>
      <c r="F31" s="880"/>
      <c r="G31" s="880"/>
      <c r="H31" s="881">
        <f>SUM(H32:H39)</f>
        <v>0</v>
      </c>
      <c r="I31" s="882"/>
    </row>
    <row r="32" spans="1:9" ht="20.100000000000001" customHeight="1" x14ac:dyDescent="0.2">
      <c r="A32" s="278" t="s">
        <v>872</v>
      </c>
      <c r="B32" s="278" t="s">
        <v>979</v>
      </c>
      <c r="C32" s="279" t="s">
        <v>1408</v>
      </c>
      <c r="D32" s="280" t="s">
        <v>1409</v>
      </c>
      <c r="E32" s="281" t="s">
        <v>125</v>
      </c>
      <c r="F32" s="282">
        <v>50</v>
      </c>
      <c r="G32" s="67"/>
      <c r="H32" s="254">
        <f t="shared" ref="H32:H39" si="1">ROUND(G32*F32,2)</f>
        <v>0</v>
      </c>
      <c r="I32" s="280" t="s">
        <v>1070</v>
      </c>
    </row>
    <row r="33" spans="1:9" ht="20.100000000000001" customHeight="1" x14ac:dyDescent="0.2">
      <c r="A33" s="278" t="s">
        <v>874</v>
      </c>
      <c r="B33" s="278" t="s">
        <v>979</v>
      </c>
      <c r="C33" s="279" t="s">
        <v>1410</v>
      </c>
      <c r="D33" s="280" t="s">
        <v>1411</v>
      </c>
      <c r="E33" s="281" t="s">
        <v>744</v>
      </c>
      <c r="F33" s="282">
        <v>2</v>
      </c>
      <c r="G33" s="67"/>
      <c r="H33" s="254">
        <f t="shared" si="1"/>
        <v>0</v>
      </c>
      <c r="I33" s="280" t="s">
        <v>1070</v>
      </c>
    </row>
    <row r="34" spans="1:9" ht="20.100000000000001" customHeight="1" x14ac:dyDescent="0.2">
      <c r="A34" s="278" t="s">
        <v>876</v>
      </c>
      <c r="B34" s="278" t="s">
        <v>979</v>
      </c>
      <c r="C34" s="279" t="s">
        <v>1412</v>
      </c>
      <c r="D34" s="280" t="s">
        <v>1413</v>
      </c>
      <c r="E34" s="281" t="s">
        <v>744</v>
      </c>
      <c r="F34" s="282">
        <v>22</v>
      </c>
      <c r="G34" s="67"/>
      <c r="H34" s="254">
        <f t="shared" si="1"/>
        <v>0</v>
      </c>
      <c r="I34" s="280" t="s">
        <v>1070</v>
      </c>
    </row>
    <row r="35" spans="1:9" ht="20.100000000000001" customHeight="1" x14ac:dyDescent="0.2">
      <c r="A35" s="278" t="s">
        <v>878</v>
      </c>
      <c r="B35" s="278" t="s">
        <v>979</v>
      </c>
      <c r="C35" s="279" t="s">
        <v>1414</v>
      </c>
      <c r="D35" s="280" t="s">
        <v>1415</v>
      </c>
      <c r="E35" s="281" t="s">
        <v>744</v>
      </c>
      <c r="F35" s="282">
        <v>4</v>
      </c>
      <c r="G35" s="67"/>
      <c r="H35" s="254">
        <f t="shared" si="1"/>
        <v>0</v>
      </c>
      <c r="I35" s="280" t="s">
        <v>1070</v>
      </c>
    </row>
    <row r="36" spans="1:9" ht="20.100000000000001" customHeight="1" x14ac:dyDescent="0.2">
      <c r="A36" s="278" t="s">
        <v>880</v>
      </c>
      <c r="B36" s="278" t="s">
        <v>979</v>
      </c>
      <c r="C36" s="279" t="s">
        <v>1416</v>
      </c>
      <c r="D36" s="280" t="s">
        <v>1417</v>
      </c>
      <c r="E36" s="281" t="s">
        <v>744</v>
      </c>
      <c r="F36" s="282">
        <v>3</v>
      </c>
      <c r="G36" s="67"/>
      <c r="H36" s="254">
        <f t="shared" si="1"/>
        <v>0</v>
      </c>
      <c r="I36" s="280" t="s">
        <v>1070</v>
      </c>
    </row>
    <row r="37" spans="1:9" ht="20.100000000000001" customHeight="1" x14ac:dyDescent="0.2">
      <c r="A37" s="278" t="s">
        <v>882</v>
      </c>
      <c r="B37" s="278" t="s">
        <v>979</v>
      </c>
      <c r="C37" s="279" t="s">
        <v>1418</v>
      </c>
      <c r="D37" s="280" t="s">
        <v>1419</v>
      </c>
      <c r="E37" s="281" t="s">
        <v>744</v>
      </c>
      <c r="F37" s="282">
        <v>26</v>
      </c>
      <c r="G37" s="67"/>
      <c r="H37" s="254">
        <f t="shared" si="1"/>
        <v>0</v>
      </c>
      <c r="I37" s="280" t="s">
        <v>1070</v>
      </c>
    </row>
    <row r="38" spans="1:9" ht="20.100000000000001" customHeight="1" x14ac:dyDescent="0.2">
      <c r="A38" s="278" t="s">
        <v>884</v>
      </c>
      <c r="B38" s="278" t="s">
        <v>979</v>
      </c>
      <c r="C38" s="279" t="s">
        <v>1420</v>
      </c>
      <c r="D38" s="280" t="s">
        <v>1421</v>
      </c>
      <c r="E38" s="281" t="s">
        <v>744</v>
      </c>
      <c r="F38" s="282">
        <v>15</v>
      </c>
      <c r="G38" s="67"/>
      <c r="H38" s="254">
        <f t="shared" si="1"/>
        <v>0</v>
      </c>
      <c r="I38" s="280" t="s">
        <v>1070</v>
      </c>
    </row>
    <row r="39" spans="1:9" ht="20.100000000000001" customHeight="1" x14ac:dyDescent="0.2">
      <c r="A39" s="278" t="s">
        <v>886</v>
      </c>
      <c r="B39" s="278" t="s">
        <v>979</v>
      </c>
      <c r="C39" s="279" t="s">
        <v>1422</v>
      </c>
      <c r="D39" s="280" t="s">
        <v>1423</v>
      </c>
      <c r="E39" s="281" t="s">
        <v>744</v>
      </c>
      <c r="F39" s="282">
        <v>1</v>
      </c>
      <c r="G39" s="67"/>
      <c r="H39" s="254">
        <f t="shared" si="1"/>
        <v>0</v>
      </c>
      <c r="I39" s="280" t="s">
        <v>1070</v>
      </c>
    </row>
    <row r="40" spans="1:9" ht="22.5" customHeight="1" x14ac:dyDescent="0.25">
      <c r="A40" s="876"/>
      <c r="B40" s="877" t="s">
        <v>977</v>
      </c>
      <c r="C40" s="878" t="s">
        <v>1362</v>
      </c>
      <c r="D40" s="878" t="s">
        <v>1363</v>
      </c>
      <c r="E40" s="879"/>
      <c r="F40" s="880"/>
      <c r="G40" s="880"/>
      <c r="H40" s="881">
        <f>SUM(H41:H44)</f>
        <v>0</v>
      </c>
      <c r="I40" s="882"/>
    </row>
    <row r="41" spans="1:9" ht="33.6" customHeight="1" x14ac:dyDescent="0.2">
      <c r="A41" s="278" t="s">
        <v>888</v>
      </c>
      <c r="B41" s="278" t="s">
        <v>979</v>
      </c>
      <c r="C41" s="279" t="s">
        <v>1424</v>
      </c>
      <c r="D41" s="280" t="s">
        <v>1425</v>
      </c>
      <c r="E41" s="281" t="s">
        <v>744</v>
      </c>
      <c r="F41" s="282">
        <v>18</v>
      </c>
      <c r="G41" s="67"/>
      <c r="H41" s="254">
        <f>ROUND(G41*F41,2)</f>
        <v>0</v>
      </c>
      <c r="I41" s="280" t="s">
        <v>1070</v>
      </c>
    </row>
    <row r="42" spans="1:9" ht="20.100000000000001" customHeight="1" x14ac:dyDescent="0.2">
      <c r="A42" s="278" t="s">
        <v>890</v>
      </c>
      <c r="B42" s="278" t="s">
        <v>979</v>
      </c>
      <c r="C42" s="279" t="s">
        <v>1426</v>
      </c>
      <c r="D42" s="280" t="s">
        <v>1427</v>
      </c>
      <c r="E42" s="281" t="s">
        <v>744</v>
      </c>
      <c r="F42" s="282">
        <v>1</v>
      </c>
      <c r="G42" s="67"/>
      <c r="H42" s="254">
        <f>ROUND(G42*F42,2)</f>
        <v>0</v>
      </c>
      <c r="I42" s="280" t="s">
        <v>1070</v>
      </c>
    </row>
    <row r="43" spans="1:9" ht="20.100000000000001" customHeight="1" x14ac:dyDescent="0.2">
      <c r="A43" s="278" t="s">
        <v>891</v>
      </c>
      <c r="B43" s="278" t="s">
        <v>979</v>
      </c>
      <c r="C43" s="279" t="s">
        <v>1428</v>
      </c>
      <c r="D43" s="280" t="s">
        <v>1429</v>
      </c>
      <c r="E43" s="281" t="s">
        <v>744</v>
      </c>
      <c r="F43" s="282">
        <v>1</v>
      </c>
      <c r="G43" s="67"/>
      <c r="H43" s="254">
        <f>ROUND(G43*F43,2)</f>
        <v>0</v>
      </c>
      <c r="I43" s="280" t="s">
        <v>1070</v>
      </c>
    </row>
    <row r="44" spans="1:9" ht="20.100000000000001" customHeight="1" x14ac:dyDescent="0.2">
      <c r="A44" s="278" t="s">
        <v>892</v>
      </c>
      <c r="B44" s="278" t="s">
        <v>979</v>
      </c>
      <c r="C44" s="279" t="s">
        <v>1430</v>
      </c>
      <c r="D44" s="280" t="s">
        <v>1431</v>
      </c>
      <c r="E44" s="281" t="s">
        <v>744</v>
      </c>
      <c r="F44" s="282">
        <v>2</v>
      </c>
      <c r="G44" s="67"/>
      <c r="H44" s="254">
        <f>ROUND(G44*F44,2)</f>
        <v>0</v>
      </c>
      <c r="I44" s="280" t="s">
        <v>1070</v>
      </c>
    </row>
    <row r="45" spans="1:9" ht="20.100000000000001" customHeight="1" x14ac:dyDescent="0.25">
      <c r="A45" s="876"/>
      <c r="B45" s="877" t="s">
        <v>977</v>
      </c>
      <c r="C45" s="878" t="s">
        <v>1364</v>
      </c>
      <c r="D45" s="878" t="s">
        <v>1365</v>
      </c>
      <c r="E45" s="879"/>
      <c r="F45" s="880"/>
      <c r="G45" s="880"/>
      <c r="H45" s="881">
        <f>SUM(H46)</f>
        <v>0</v>
      </c>
      <c r="I45" s="882"/>
    </row>
    <row r="46" spans="1:9" ht="20.100000000000001" customHeight="1" x14ac:dyDescent="0.2">
      <c r="A46" s="278" t="s">
        <v>893</v>
      </c>
      <c r="B46" s="278" t="s">
        <v>979</v>
      </c>
      <c r="C46" s="279" t="s">
        <v>1432</v>
      </c>
      <c r="D46" s="280" t="s">
        <v>1433</v>
      </c>
      <c r="E46" s="281" t="s">
        <v>106</v>
      </c>
      <c r="F46" s="282">
        <v>0.5</v>
      </c>
      <c r="G46" s="67"/>
      <c r="H46" s="254">
        <f>ROUND(G46*F46,2)</f>
        <v>0</v>
      </c>
      <c r="I46" s="280" t="s">
        <v>1070</v>
      </c>
    </row>
    <row r="47" spans="1:9" ht="20.100000000000001" customHeight="1" x14ac:dyDescent="0.25">
      <c r="A47" s="876"/>
      <c r="B47" s="877" t="s">
        <v>977</v>
      </c>
      <c r="C47" s="878" t="s">
        <v>1366</v>
      </c>
      <c r="D47" s="878" t="s">
        <v>1367</v>
      </c>
      <c r="E47" s="879"/>
      <c r="F47" s="880"/>
      <c r="G47" s="880"/>
      <c r="H47" s="881">
        <f>SUM(H48:H53)</f>
        <v>0</v>
      </c>
      <c r="I47" s="882"/>
    </row>
    <row r="48" spans="1:9" ht="20.100000000000001" customHeight="1" x14ac:dyDescent="0.2">
      <c r="A48" s="278" t="s">
        <v>894</v>
      </c>
      <c r="B48" s="278" t="s">
        <v>979</v>
      </c>
      <c r="C48" s="279" t="s">
        <v>1434</v>
      </c>
      <c r="D48" s="280" t="s">
        <v>1435</v>
      </c>
      <c r="E48" s="281" t="s">
        <v>744</v>
      </c>
      <c r="F48" s="282">
        <v>1</v>
      </c>
      <c r="G48" s="67"/>
      <c r="H48" s="254">
        <f t="shared" ref="H48:H53" si="2">ROUND(G48*F48,2)</f>
        <v>0</v>
      </c>
      <c r="I48" s="280" t="s">
        <v>1070</v>
      </c>
    </row>
    <row r="49" spans="1:9" ht="20.100000000000001" customHeight="1" x14ac:dyDescent="0.2">
      <c r="A49" s="278" t="s">
        <v>896</v>
      </c>
      <c r="B49" s="278" t="s">
        <v>979</v>
      </c>
      <c r="C49" s="279" t="s">
        <v>1436</v>
      </c>
      <c r="D49" s="280" t="s">
        <v>1437</v>
      </c>
      <c r="E49" s="281" t="s">
        <v>744</v>
      </c>
      <c r="F49" s="282">
        <v>32</v>
      </c>
      <c r="G49" s="67"/>
      <c r="H49" s="254">
        <f t="shared" si="2"/>
        <v>0</v>
      </c>
      <c r="I49" s="280" t="s">
        <v>1070</v>
      </c>
    </row>
    <row r="50" spans="1:9" ht="20.100000000000001" customHeight="1" x14ac:dyDescent="0.2">
      <c r="A50" s="278" t="s">
        <v>898</v>
      </c>
      <c r="B50" s="278" t="s">
        <v>979</v>
      </c>
      <c r="C50" s="279" t="s">
        <v>1438</v>
      </c>
      <c r="D50" s="280" t="s">
        <v>1439</v>
      </c>
      <c r="E50" s="281" t="s">
        <v>125</v>
      </c>
      <c r="F50" s="282">
        <v>20</v>
      </c>
      <c r="G50" s="67"/>
      <c r="H50" s="254">
        <f t="shared" si="2"/>
        <v>0</v>
      </c>
      <c r="I50" s="280" t="s">
        <v>1070</v>
      </c>
    </row>
    <row r="51" spans="1:9" ht="20.100000000000001" customHeight="1" x14ac:dyDescent="0.2">
      <c r="A51" s="278" t="s">
        <v>900</v>
      </c>
      <c r="B51" s="278" t="s">
        <v>979</v>
      </c>
      <c r="C51" s="279" t="s">
        <v>1440</v>
      </c>
      <c r="D51" s="280" t="s">
        <v>1441</v>
      </c>
      <c r="E51" s="281" t="s">
        <v>106</v>
      </c>
      <c r="F51" s="282">
        <v>0.6</v>
      </c>
      <c r="G51" s="67"/>
      <c r="H51" s="254">
        <f t="shared" si="2"/>
        <v>0</v>
      </c>
      <c r="I51" s="280" t="s">
        <v>1070</v>
      </c>
    </row>
    <row r="52" spans="1:9" ht="20.100000000000001" customHeight="1" x14ac:dyDescent="0.2">
      <c r="A52" s="278" t="s">
        <v>902</v>
      </c>
      <c r="B52" s="278" t="s">
        <v>979</v>
      </c>
      <c r="C52" s="279" t="s">
        <v>1442</v>
      </c>
      <c r="D52" s="280" t="s">
        <v>1443</v>
      </c>
      <c r="E52" s="281" t="s">
        <v>142</v>
      </c>
      <c r="F52" s="282">
        <v>0.1</v>
      </c>
      <c r="G52" s="67"/>
      <c r="H52" s="254">
        <f t="shared" si="2"/>
        <v>0</v>
      </c>
      <c r="I52" s="280" t="s">
        <v>1070</v>
      </c>
    </row>
    <row r="53" spans="1:9" ht="20.100000000000001" customHeight="1" x14ac:dyDescent="0.2">
      <c r="A53" s="278" t="s">
        <v>904</v>
      </c>
      <c r="B53" s="278" t="s">
        <v>979</v>
      </c>
      <c r="C53" s="279" t="s">
        <v>1444</v>
      </c>
      <c r="D53" s="280" t="s">
        <v>1445</v>
      </c>
      <c r="E53" s="281" t="s">
        <v>940</v>
      </c>
      <c r="F53" s="282">
        <v>2</v>
      </c>
      <c r="G53" s="67"/>
      <c r="H53" s="254">
        <f t="shared" si="2"/>
        <v>0</v>
      </c>
      <c r="I53" s="280" t="s">
        <v>1070</v>
      </c>
    </row>
    <row r="54" spans="1:9" ht="20.100000000000001" customHeight="1" x14ac:dyDescent="0.25">
      <c r="A54" s="876"/>
      <c r="B54" s="877" t="s">
        <v>977</v>
      </c>
      <c r="C54" s="878" t="s">
        <v>1368</v>
      </c>
      <c r="D54" s="878" t="s">
        <v>1369</v>
      </c>
      <c r="E54" s="879"/>
      <c r="F54" s="880"/>
      <c r="G54" s="880"/>
      <c r="H54" s="881">
        <f>SUM(H55:H57)</f>
        <v>0</v>
      </c>
      <c r="I54" s="882"/>
    </row>
    <row r="55" spans="1:9" ht="20.100000000000001" customHeight="1" x14ac:dyDescent="0.2">
      <c r="A55" s="278" t="s">
        <v>906</v>
      </c>
      <c r="B55" s="278" t="s">
        <v>979</v>
      </c>
      <c r="C55" s="279" t="s">
        <v>1446</v>
      </c>
      <c r="D55" s="280" t="s">
        <v>1447</v>
      </c>
      <c r="E55" s="281" t="s">
        <v>940</v>
      </c>
      <c r="F55" s="282">
        <v>8</v>
      </c>
      <c r="G55" s="67"/>
      <c r="H55" s="254">
        <f>ROUND(G55*F55,2)</f>
        <v>0</v>
      </c>
      <c r="I55" s="280" t="s">
        <v>1070</v>
      </c>
    </row>
    <row r="56" spans="1:9" ht="20.100000000000001" customHeight="1" x14ac:dyDescent="0.2">
      <c r="A56" s="278" t="s">
        <v>908</v>
      </c>
      <c r="B56" s="278" t="s">
        <v>979</v>
      </c>
      <c r="C56" s="279" t="s">
        <v>1448</v>
      </c>
      <c r="D56" s="280" t="s">
        <v>1449</v>
      </c>
      <c r="E56" s="281" t="s">
        <v>940</v>
      </c>
      <c r="F56" s="282">
        <v>4</v>
      </c>
      <c r="G56" s="67"/>
      <c r="H56" s="254">
        <f>ROUND(G56*F56,2)</f>
        <v>0</v>
      </c>
      <c r="I56" s="280" t="s">
        <v>1070</v>
      </c>
    </row>
    <row r="57" spans="1:9" ht="20.100000000000001" customHeight="1" x14ac:dyDescent="0.2">
      <c r="A57" s="278" t="s">
        <v>910</v>
      </c>
      <c r="B57" s="278" t="s">
        <v>979</v>
      </c>
      <c r="C57" s="279" t="s">
        <v>1450</v>
      </c>
      <c r="D57" s="280" t="s">
        <v>1451</v>
      </c>
      <c r="E57" s="281" t="s">
        <v>940</v>
      </c>
      <c r="F57" s="282">
        <v>8</v>
      </c>
      <c r="G57" s="67"/>
      <c r="H57" s="254">
        <f>ROUND(G57*F57,2)</f>
        <v>0</v>
      </c>
      <c r="I57" s="280" t="s">
        <v>1070</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5.5" style="5" bestFit="1" customWidth="1"/>
    <col min="3" max="3" width="10.83203125" style="5" customWidth="1"/>
    <col min="4" max="4" width="15.83203125" style="5" customWidth="1"/>
    <col min="5" max="5" width="15.83203125" style="48" customWidth="1"/>
    <col min="6" max="6" width="15.83203125" style="5" customWidth="1"/>
    <col min="7" max="16384" width="8.83203125" style="5"/>
  </cols>
  <sheetData>
    <row r="1" spans="1:6" ht="15.75" x14ac:dyDescent="0.25">
      <c r="A1" s="1" t="s">
        <v>37</v>
      </c>
      <c r="B1" s="2"/>
      <c r="C1" s="2"/>
      <c r="D1" s="2"/>
      <c r="E1" s="3"/>
      <c r="F1" s="4"/>
    </row>
    <row r="2" spans="1:6" ht="15.75" x14ac:dyDescent="0.25">
      <c r="A2" s="228" t="s">
        <v>1</v>
      </c>
      <c r="B2" s="229" t="s">
        <v>2</v>
      </c>
      <c r="C2" s="230"/>
      <c r="D2" s="230"/>
      <c r="E2" s="231"/>
      <c r="F2" s="232"/>
    </row>
    <row r="3" spans="1:6" ht="15.75" x14ac:dyDescent="0.25">
      <c r="A3" s="233" t="s">
        <v>3</v>
      </c>
      <c r="B3" s="234" t="s">
        <v>961</v>
      </c>
      <c r="C3" s="235"/>
      <c r="D3" s="235"/>
      <c r="E3" s="236"/>
      <c r="F3" s="237"/>
    </row>
    <row r="4" spans="1:6" ht="15.75" x14ac:dyDescent="0.25">
      <c r="A4" s="250" t="s">
        <v>38</v>
      </c>
      <c r="B4" s="251" t="s">
        <v>920</v>
      </c>
      <c r="C4" s="235"/>
      <c r="D4" s="252"/>
      <c r="E4" s="253"/>
      <c r="F4" s="237"/>
    </row>
    <row r="5" spans="1:6" ht="12.75" x14ac:dyDescent="0.2">
      <c r="A5" s="238" t="s">
        <v>5</v>
      </c>
      <c r="B5" s="239" t="s">
        <v>6</v>
      </c>
      <c r="C5" s="240"/>
      <c r="D5" s="239"/>
      <c r="E5" s="241"/>
      <c r="F5" s="242"/>
    </row>
    <row r="6" spans="1:6" ht="12.75" x14ac:dyDescent="0.2">
      <c r="A6" s="238" t="s">
        <v>7</v>
      </c>
      <c r="B6" s="239" t="s">
        <v>962</v>
      </c>
      <c r="C6" s="240"/>
      <c r="D6" s="239"/>
      <c r="E6" s="243"/>
      <c r="F6" s="242"/>
    </row>
    <row r="7" spans="1:6" ht="12.75" x14ac:dyDescent="0.2">
      <c r="A7" s="238" t="s">
        <v>9</v>
      </c>
      <c r="B7" s="239" t="s">
        <v>963</v>
      </c>
      <c r="C7" s="240"/>
      <c r="D7" s="239"/>
      <c r="E7" s="243"/>
      <c r="F7" s="242"/>
    </row>
    <row r="8" spans="1:6" ht="12.75" x14ac:dyDescent="0.2">
      <c r="A8" s="22"/>
      <c r="B8" s="23"/>
      <c r="C8" s="23"/>
      <c r="D8" s="23"/>
      <c r="E8" s="24"/>
      <c r="F8" s="25"/>
    </row>
    <row r="9" spans="1:6" ht="12.75" x14ac:dyDescent="0.2">
      <c r="A9" s="369" t="s">
        <v>11</v>
      </c>
      <c r="B9" s="26" t="s">
        <v>12</v>
      </c>
      <c r="C9" s="23"/>
      <c r="D9" s="26" t="s">
        <v>13</v>
      </c>
      <c r="E9" s="24">
        <v>61989592</v>
      </c>
      <c r="F9" s="25"/>
    </row>
    <row r="10" spans="1:6" ht="12.75" x14ac:dyDescent="0.2">
      <c r="A10" s="22"/>
      <c r="B10" s="26"/>
      <c r="C10" s="23"/>
      <c r="D10" s="26" t="s">
        <v>14</v>
      </c>
      <c r="E10" s="24" t="s">
        <v>15</v>
      </c>
      <c r="F10" s="25"/>
    </row>
    <row r="11" spans="1:6" ht="12.75" x14ac:dyDescent="0.2">
      <c r="A11" s="369"/>
      <c r="B11" s="26"/>
      <c r="C11" s="23"/>
      <c r="D11" s="26"/>
      <c r="E11" s="24"/>
      <c r="F11" s="25"/>
    </row>
    <row r="12" spans="1:6" ht="12.75" x14ac:dyDescent="0.2">
      <c r="A12" s="369" t="s">
        <v>16</v>
      </c>
      <c r="B12" s="26" t="str">
        <f>'04_Rekap'!B11</f>
        <v>Vyplní dodavatel</v>
      </c>
      <c r="C12" s="23"/>
      <c r="D12" s="26" t="s">
        <v>13</v>
      </c>
      <c r="E12" s="24" t="str">
        <f>'04_Rekap'!D11</f>
        <v>Vyplní dodavatel</v>
      </c>
      <c r="F12" s="25"/>
    </row>
    <row r="13" spans="1:6" ht="12.75" x14ac:dyDescent="0.2">
      <c r="A13" s="369"/>
      <c r="B13" s="26"/>
      <c r="C13" s="23"/>
      <c r="D13" s="26" t="s">
        <v>14</v>
      </c>
      <c r="E13" s="24" t="str">
        <f>'04_Rekap'!D12</f>
        <v>Vyplní dodavatel</v>
      </c>
      <c r="F13" s="25"/>
    </row>
    <row r="14" spans="1:6" ht="12.75" x14ac:dyDescent="0.2">
      <c r="A14" s="22"/>
      <c r="B14" s="26"/>
      <c r="C14" s="23"/>
      <c r="D14" s="23"/>
      <c r="E14" s="24"/>
      <c r="F14" s="25"/>
    </row>
    <row r="15" spans="1:6" ht="12.75" x14ac:dyDescent="0.2">
      <c r="A15" s="369" t="s">
        <v>17</v>
      </c>
      <c r="B15" s="26" t="s">
        <v>964</v>
      </c>
      <c r="C15" s="23"/>
      <c r="D15" s="26" t="s">
        <v>13</v>
      </c>
      <c r="E15" s="24">
        <v>60745665</v>
      </c>
      <c r="F15" s="25"/>
    </row>
    <row r="16" spans="1:6" ht="12.75" x14ac:dyDescent="0.2">
      <c r="A16" s="369" t="s">
        <v>19</v>
      </c>
      <c r="B16" s="26"/>
      <c r="C16" s="23"/>
      <c r="D16" s="26" t="s">
        <v>14</v>
      </c>
      <c r="E16" s="24" t="s">
        <v>965</v>
      </c>
      <c r="F16" s="25"/>
    </row>
    <row r="17" spans="1:6" ht="12.75" x14ac:dyDescent="0.2">
      <c r="A17" s="22"/>
      <c r="B17" s="26"/>
      <c r="C17" s="23"/>
      <c r="D17" s="23"/>
      <c r="E17" s="24"/>
      <c r="F17" s="25"/>
    </row>
    <row r="18" spans="1:6" ht="12.75" x14ac:dyDescent="0.2">
      <c r="A18" s="369" t="s">
        <v>21</v>
      </c>
      <c r="B18" s="26"/>
      <c r="C18" s="23"/>
      <c r="D18" s="23"/>
      <c r="E18" s="24"/>
      <c r="F18" s="25"/>
    </row>
    <row r="19" spans="1:6" ht="138.6" customHeight="1" x14ac:dyDescent="0.2">
      <c r="A19" s="1351" t="s">
        <v>1283</v>
      </c>
      <c r="B19" s="1352"/>
      <c r="C19" s="1352"/>
      <c r="D19" s="1352"/>
      <c r="E19" s="1352"/>
      <c r="F19" s="1353"/>
    </row>
    <row r="20" spans="1:6" ht="86.45" customHeight="1" x14ac:dyDescent="0.2">
      <c r="A20" s="1354"/>
      <c r="B20" s="1355"/>
      <c r="C20" s="1355"/>
      <c r="D20" s="1355"/>
      <c r="E20" s="1355"/>
      <c r="F20" s="1356"/>
    </row>
    <row r="21" spans="1:6" s="56" customFormat="1" ht="24.95" customHeight="1" x14ac:dyDescent="0.2">
      <c r="A21" s="244" t="s">
        <v>23</v>
      </c>
      <c r="B21" s="245"/>
      <c r="C21" s="245"/>
      <c r="D21" s="245"/>
      <c r="E21" s="1338">
        <f>E46</f>
        <v>0</v>
      </c>
      <c r="F21" s="1339"/>
    </row>
    <row r="22" spans="1:6" ht="12.75" x14ac:dyDescent="0.2">
      <c r="A22" s="1261" t="s">
        <v>24</v>
      </c>
      <c r="B22" s="28"/>
      <c r="C22" s="28"/>
      <c r="D22" s="29" t="s">
        <v>25</v>
      </c>
      <c r="E22" s="29" t="s">
        <v>26</v>
      </c>
      <c r="F22" s="30" t="s">
        <v>27</v>
      </c>
    </row>
    <row r="23" spans="1:6" ht="12.75" x14ac:dyDescent="0.2">
      <c r="A23" s="1262"/>
      <c r="B23" s="31"/>
      <c r="C23" s="26" t="s">
        <v>28</v>
      </c>
      <c r="D23" s="32">
        <v>0.21</v>
      </c>
      <c r="E23" s="33">
        <f>ROUND(E21,2)</f>
        <v>0</v>
      </c>
      <c r="F23" s="34">
        <f>ROUND(E23, 2)*D23</f>
        <v>0</v>
      </c>
    </row>
    <row r="24" spans="1:6" ht="12.75" x14ac:dyDescent="0.2">
      <c r="A24" s="1263"/>
      <c r="B24" s="35"/>
      <c r="C24" s="36" t="s">
        <v>29</v>
      </c>
      <c r="D24" s="37">
        <v>0.15</v>
      </c>
      <c r="E24" s="38">
        <v>0</v>
      </c>
      <c r="F24" s="34">
        <f>ROUND(E24, 2)*D24</f>
        <v>0</v>
      </c>
    </row>
    <row r="25" spans="1:6" s="56" customFormat="1" ht="24.95" customHeight="1" x14ac:dyDescent="0.2">
      <c r="A25" s="244" t="s">
        <v>30</v>
      </c>
      <c r="B25" s="245"/>
      <c r="C25" s="245"/>
      <c r="D25" s="245"/>
      <c r="E25" s="1338">
        <f>E21+F23+F24</f>
        <v>0</v>
      </c>
      <c r="F25" s="1339"/>
    </row>
    <row r="26" spans="1:6" x14ac:dyDescent="0.2">
      <c r="A26" s="119"/>
      <c r="F26" s="68"/>
    </row>
    <row r="27" spans="1:6" ht="15.75" x14ac:dyDescent="0.25">
      <c r="A27" s="1" t="s">
        <v>40</v>
      </c>
      <c r="B27" s="2"/>
      <c r="C27" s="2"/>
      <c r="D27" s="2"/>
      <c r="E27" s="3"/>
      <c r="F27" s="4"/>
    </row>
    <row r="28" spans="1:6" ht="15.75" x14ac:dyDescent="0.25">
      <c r="A28" s="228" t="s">
        <v>1</v>
      </c>
      <c r="B28" s="229" t="s">
        <v>2</v>
      </c>
      <c r="C28" s="230"/>
      <c r="D28" s="230"/>
      <c r="E28" s="231"/>
      <c r="F28" s="232"/>
    </row>
    <row r="29" spans="1:6" ht="15.75" x14ac:dyDescent="0.25">
      <c r="A29" s="233" t="s">
        <v>3</v>
      </c>
      <c r="B29" s="234" t="s">
        <v>961</v>
      </c>
      <c r="C29" s="235"/>
      <c r="D29" s="235"/>
      <c r="E29" s="236"/>
      <c r="F29" s="237"/>
    </row>
    <row r="30" spans="1:6" ht="15.75" x14ac:dyDescent="0.25">
      <c r="A30" s="250" t="s">
        <v>38</v>
      </c>
      <c r="B30" s="251" t="s">
        <v>920</v>
      </c>
      <c r="C30" s="235"/>
      <c r="D30" s="252"/>
      <c r="E30" s="253"/>
      <c r="F30" s="237"/>
    </row>
    <row r="31" spans="1:6" ht="12.75" x14ac:dyDescent="0.2">
      <c r="A31" s="238" t="s">
        <v>7</v>
      </c>
      <c r="B31" s="239" t="s">
        <v>962</v>
      </c>
      <c r="C31" s="240"/>
      <c r="D31" s="239"/>
      <c r="E31" s="243"/>
      <c r="F31" s="242"/>
    </row>
    <row r="32" spans="1:6" ht="12.75" x14ac:dyDescent="0.2">
      <c r="A32" s="238" t="s">
        <v>9</v>
      </c>
      <c r="B32" s="239" t="s">
        <v>963</v>
      </c>
      <c r="C32" s="240"/>
      <c r="D32" s="239"/>
      <c r="E32" s="243"/>
      <c r="F32" s="242"/>
    </row>
    <row r="33" spans="1:29" ht="15" x14ac:dyDescent="0.2">
      <c r="A33" s="246" t="s">
        <v>32</v>
      </c>
      <c r="B33" s="1340" t="s">
        <v>33</v>
      </c>
      <c r="C33" s="1341"/>
      <c r="D33" s="1342"/>
      <c r="E33" s="1343" t="s">
        <v>34</v>
      </c>
      <c r="F33" s="1343"/>
    </row>
    <row r="34" spans="1:29" s="40" customFormat="1" ht="24.95" customHeight="1" x14ac:dyDescent="0.2">
      <c r="A34" s="370" t="s">
        <v>1452</v>
      </c>
      <c r="B34" s="1270" t="s">
        <v>1453</v>
      </c>
      <c r="C34" s="1271"/>
      <c r="D34" s="1272"/>
      <c r="E34" s="1273">
        <f>SUM(E35:F39)</f>
        <v>0</v>
      </c>
      <c r="F34" s="1273"/>
    </row>
    <row r="35" spans="1:29" s="40" customFormat="1" ht="15" x14ac:dyDescent="0.2">
      <c r="A35" s="373" t="s">
        <v>1454</v>
      </c>
      <c r="B35" s="1265" t="s">
        <v>1455</v>
      </c>
      <c r="C35" s="1266"/>
      <c r="D35" s="1267"/>
      <c r="E35" s="1291">
        <f>'04_D.1.4.4.1'!H9</f>
        <v>0</v>
      </c>
      <c r="F35" s="1291"/>
    </row>
    <row r="36" spans="1:29" s="40" customFormat="1" ht="15" x14ac:dyDescent="0.2">
      <c r="A36" s="373" t="s">
        <v>1456</v>
      </c>
      <c r="B36" s="1265" t="s">
        <v>1457</v>
      </c>
      <c r="C36" s="1266"/>
      <c r="D36" s="1267"/>
      <c r="E36" s="1291">
        <f>'04_D.1.4.4.1'!H19</f>
        <v>0</v>
      </c>
      <c r="F36" s="1291"/>
    </row>
    <row r="37" spans="1:29" s="40" customFormat="1" ht="15" x14ac:dyDescent="0.2">
      <c r="A37" s="373" t="s">
        <v>1458</v>
      </c>
      <c r="B37" s="1265" t="s">
        <v>1459</v>
      </c>
      <c r="C37" s="1266"/>
      <c r="D37" s="1267"/>
      <c r="E37" s="1291">
        <f>'04_D.1.4.4.1'!H23</f>
        <v>0</v>
      </c>
      <c r="F37" s="1291"/>
    </row>
    <row r="38" spans="1:29" s="40" customFormat="1" ht="15" x14ac:dyDescent="0.2">
      <c r="A38" s="373" t="s">
        <v>1460</v>
      </c>
      <c r="B38" s="1265" t="s">
        <v>1461</v>
      </c>
      <c r="C38" s="1266"/>
      <c r="D38" s="1267"/>
      <c r="E38" s="1291">
        <f>'04_D.1.4.4.1'!H30</f>
        <v>0</v>
      </c>
      <c r="F38" s="1291"/>
    </row>
    <row r="39" spans="1:29" s="40" customFormat="1" ht="15" x14ac:dyDescent="0.2">
      <c r="A39" s="373" t="s">
        <v>1462</v>
      </c>
      <c r="B39" s="1265" t="s">
        <v>795</v>
      </c>
      <c r="C39" s="1266"/>
      <c r="D39" s="1267"/>
      <c r="E39" s="1291">
        <f>'04_D.1.4.4.1'!H33</f>
        <v>0</v>
      </c>
      <c r="F39" s="1291"/>
    </row>
    <row r="40" spans="1:29" s="40" customFormat="1" ht="24.95" customHeight="1" x14ac:dyDescent="0.2">
      <c r="A40" s="370" t="s">
        <v>1463</v>
      </c>
      <c r="B40" s="1270" t="s">
        <v>1464</v>
      </c>
      <c r="C40" s="1271"/>
      <c r="D40" s="1272"/>
      <c r="E40" s="1273">
        <f>SUM(E41:F45)</f>
        <v>0</v>
      </c>
      <c r="F40" s="1273"/>
    </row>
    <row r="41" spans="1:29" s="40" customFormat="1" ht="15" x14ac:dyDescent="0.2">
      <c r="A41" s="373" t="s">
        <v>1454</v>
      </c>
      <c r="B41" s="1265" t="s">
        <v>1455</v>
      </c>
      <c r="C41" s="1266"/>
      <c r="D41" s="1267"/>
      <c r="E41" s="1291">
        <f>'04_D.1.4.4.2'!H9</f>
        <v>0</v>
      </c>
      <c r="F41" s="1291"/>
    </row>
    <row r="42" spans="1:29" s="40" customFormat="1" ht="15" x14ac:dyDescent="0.2">
      <c r="A42" s="373" t="s">
        <v>1456</v>
      </c>
      <c r="B42" s="1265" t="s">
        <v>1457</v>
      </c>
      <c r="C42" s="1266"/>
      <c r="D42" s="1267"/>
      <c r="E42" s="1291">
        <f>'04_D.1.4.4.2'!H16</f>
        <v>0</v>
      </c>
      <c r="F42" s="1291"/>
    </row>
    <row r="43" spans="1:29" s="40" customFormat="1" ht="15" x14ac:dyDescent="0.2">
      <c r="A43" s="373" t="s">
        <v>1458</v>
      </c>
      <c r="B43" s="1265" t="s">
        <v>1465</v>
      </c>
      <c r="C43" s="1266"/>
      <c r="D43" s="1267"/>
      <c r="E43" s="1291">
        <f>'04_D.1.4.4.2'!H20</f>
        <v>0</v>
      </c>
      <c r="F43" s="1291"/>
    </row>
    <row r="44" spans="1:29" s="40" customFormat="1" ht="15" x14ac:dyDescent="0.2">
      <c r="A44" s="373" t="s">
        <v>1460</v>
      </c>
      <c r="B44" s="1265" t="s">
        <v>1461</v>
      </c>
      <c r="C44" s="1266"/>
      <c r="D44" s="1267"/>
      <c r="E44" s="1291">
        <f>'04_D.1.4.4.2'!H25</f>
        <v>0</v>
      </c>
      <c r="F44" s="1291"/>
    </row>
    <row r="45" spans="1:29" s="40" customFormat="1" ht="15" x14ac:dyDescent="0.2">
      <c r="A45" s="373" t="s">
        <v>1462</v>
      </c>
      <c r="B45" s="1265" t="s">
        <v>795</v>
      </c>
      <c r="C45" s="1266"/>
      <c r="D45" s="1267"/>
      <c r="E45" s="1291">
        <f>'04_D.1.4.4.2'!H28</f>
        <v>0</v>
      </c>
      <c r="F45" s="1291"/>
    </row>
    <row r="46" spans="1:29" s="56" customFormat="1" ht="24.95" customHeight="1" x14ac:dyDescent="0.2">
      <c r="A46" s="247" t="s">
        <v>79</v>
      </c>
      <c r="B46" s="248"/>
      <c r="C46" s="249"/>
      <c r="D46" s="249"/>
      <c r="E46" s="1338">
        <f>E34+E40</f>
        <v>0</v>
      </c>
      <c r="F46" s="1339"/>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45" customHeight="1" x14ac:dyDescent="0.2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75" x14ac:dyDescent="0.2">
      <c r="A48" s="120"/>
      <c r="B48" s="121"/>
    </row>
    <row r="49" spans="1:2" ht="12.75" x14ac:dyDescent="0.2">
      <c r="A49" s="122"/>
      <c r="B49" s="123"/>
    </row>
    <row r="50" spans="1:2" ht="12.75" x14ac:dyDescent="0.2">
      <c r="A50" s="122"/>
      <c r="B50" s="123"/>
    </row>
    <row r="51" spans="1:2" ht="12.75" x14ac:dyDescent="0.2">
      <c r="A51" s="122"/>
      <c r="B51" s="123"/>
    </row>
    <row r="52" spans="1:2" ht="12.75" x14ac:dyDescent="0.2">
      <c r="A52" s="122"/>
      <c r="B52" s="122"/>
    </row>
    <row r="53" spans="1:2" ht="12.75" x14ac:dyDescent="0.2">
      <c r="A53" s="122"/>
      <c r="B53" s="122"/>
    </row>
    <row r="54" spans="1:2" ht="12.75" x14ac:dyDescent="0.2">
      <c r="A54" s="122"/>
      <c r="B54" s="122"/>
    </row>
    <row r="55" spans="1:2" ht="12.75" x14ac:dyDescent="0.2">
      <c r="A55" s="122"/>
      <c r="B55" s="122"/>
    </row>
    <row r="56" spans="1:2" ht="12.75" x14ac:dyDescent="0.2">
      <c r="A56" s="122"/>
      <c r="B56" s="122"/>
    </row>
    <row r="57" spans="1:2" ht="12.75" x14ac:dyDescent="0.2">
      <c r="A57" s="122"/>
    </row>
    <row r="58" spans="1:2" ht="15.75" x14ac:dyDescent="0.2">
      <c r="A58" s="120"/>
      <c r="B58" s="120"/>
    </row>
    <row r="59" spans="1:2" ht="15.75" x14ac:dyDescent="0.2">
      <c r="A59" s="120"/>
      <c r="B59" s="120"/>
    </row>
    <row r="60" spans="1:2" ht="15.75" x14ac:dyDescent="0.2">
      <c r="A60" s="120"/>
      <c r="B60" s="120"/>
    </row>
    <row r="61" spans="1:2" ht="15.75" x14ac:dyDescent="0.2">
      <c r="A61" s="120"/>
    </row>
    <row r="62" spans="1:2" ht="15.75" x14ac:dyDescent="0.2">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05" t="s">
        <v>80</v>
      </c>
      <c r="B1" s="906"/>
      <c r="C1" s="906"/>
      <c r="D1" s="906"/>
      <c r="E1" s="906"/>
      <c r="F1" s="906"/>
      <c r="G1" s="909"/>
      <c r="H1" s="907"/>
      <c r="I1" s="908"/>
      <c r="J1" s="44"/>
      <c r="K1" s="44"/>
      <c r="L1" s="44"/>
      <c r="M1" s="44"/>
      <c r="N1" s="44"/>
      <c r="O1" s="44"/>
      <c r="P1" s="44"/>
      <c r="Q1" s="44"/>
      <c r="R1" s="44"/>
      <c r="S1" s="44"/>
      <c r="T1" s="44"/>
      <c r="U1" s="44"/>
      <c r="V1" s="44"/>
      <c r="W1" s="44"/>
      <c r="X1" s="44"/>
      <c r="Y1" s="44"/>
      <c r="Z1" s="44"/>
      <c r="AA1" s="44"/>
      <c r="AB1" s="44"/>
      <c r="AC1" s="44"/>
    </row>
    <row r="2" spans="1:29" ht="15.75" x14ac:dyDescent="0.25">
      <c r="A2" s="857" t="s">
        <v>1</v>
      </c>
      <c r="B2" s="229"/>
      <c r="C2" s="229"/>
      <c r="D2" s="229" t="s">
        <v>2</v>
      </c>
      <c r="E2" s="231"/>
      <c r="F2" s="230"/>
      <c r="G2" s="229"/>
      <c r="H2" s="858"/>
      <c r="I2" s="859"/>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60"/>
      <c r="I3" s="861"/>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1466</v>
      </c>
      <c r="E4" s="253"/>
      <c r="F4" s="235"/>
      <c r="G4" s="234"/>
      <c r="H4" s="862"/>
      <c r="I4" s="863"/>
    </row>
    <row r="5" spans="1:29" x14ac:dyDescent="0.2">
      <c r="A5" s="238" t="s">
        <v>7</v>
      </c>
      <c r="B5" s="239"/>
      <c r="C5" s="239"/>
      <c r="D5" s="239" t="s">
        <v>962</v>
      </c>
      <c r="E5" s="243"/>
      <c r="F5" s="240"/>
      <c r="G5" s="239"/>
      <c r="H5" s="239"/>
      <c r="I5" s="864"/>
    </row>
    <row r="6" spans="1:29" x14ac:dyDescent="0.2">
      <c r="A6" s="865" t="s">
        <v>9</v>
      </c>
      <c r="B6" s="866"/>
      <c r="C6" s="866"/>
      <c r="D6" s="866" t="s">
        <v>963</v>
      </c>
      <c r="E6" s="867"/>
      <c r="F6" s="868"/>
      <c r="G6" s="866"/>
      <c r="H6" s="866"/>
      <c r="I6" s="869"/>
    </row>
    <row r="7" spans="1:29" ht="25.5" x14ac:dyDescent="0.2">
      <c r="A7" s="902" t="s">
        <v>82</v>
      </c>
      <c r="B7" s="902" t="s">
        <v>83</v>
      </c>
      <c r="C7" s="902" t="s">
        <v>32</v>
      </c>
      <c r="D7" s="903" t="s">
        <v>33</v>
      </c>
      <c r="E7" s="902" t="s">
        <v>84</v>
      </c>
      <c r="F7" s="902" t="s">
        <v>85</v>
      </c>
      <c r="G7" s="902" t="s">
        <v>86</v>
      </c>
      <c r="H7" s="904" t="s">
        <v>87</v>
      </c>
      <c r="I7" s="902" t="s">
        <v>88</v>
      </c>
    </row>
    <row r="8" spans="1:29" ht="24.95" customHeight="1" x14ac:dyDescent="0.2">
      <c r="A8" s="870"/>
      <c r="B8" s="871"/>
      <c r="C8" s="251"/>
      <c r="D8" s="251" t="s">
        <v>1284</v>
      </c>
      <c r="E8" s="872"/>
      <c r="F8" s="873"/>
      <c r="G8" s="873"/>
      <c r="H8" s="874">
        <f>H9+H19+H23+H30+H33</f>
        <v>0</v>
      </c>
      <c r="I8" s="875"/>
    </row>
    <row r="9" spans="1:29" ht="24.95" customHeight="1" x14ac:dyDescent="0.25">
      <c r="A9" s="876"/>
      <c r="B9" s="877" t="s">
        <v>977</v>
      </c>
      <c r="C9" s="878" t="s">
        <v>1454</v>
      </c>
      <c r="D9" s="878" t="s">
        <v>1455</v>
      </c>
      <c r="E9" s="879"/>
      <c r="F9" s="880"/>
      <c r="G9" s="880"/>
      <c r="H9" s="881">
        <f>SUM(H10:H18)</f>
        <v>0</v>
      </c>
      <c r="I9" s="882"/>
    </row>
    <row r="10" spans="1:29" s="23" customFormat="1" ht="24.95" customHeight="1" x14ac:dyDescent="0.2">
      <c r="A10" s="278" t="s">
        <v>73</v>
      </c>
      <c r="B10" s="278" t="s">
        <v>979</v>
      </c>
      <c r="C10" s="279" t="s">
        <v>1467</v>
      </c>
      <c r="D10" s="280" t="s">
        <v>1468</v>
      </c>
      <c r="E10" s="281" t="s">
        <v>125</v>
      </c>
      <c r="F10" s="282">
        <v>18</v>
      </c>
      <c r="G10" s="67"/>
      <c r="H10" s="254">
        <f t="shared" ref="H10:H18" si="0">ROUND(G10*F10,2)</f>
        <v>0</v>
      </c>
      <c r="I10" s="280" t="s">
        <v>1070</v>
      </c>
    </row>
    <row r="11" spans="1:29" s="23" customFormat="1" ht="24.95" customHeight="1" x14ac:dyDescent="0.2">
      <c r="A11" s="278" t="s">
        <v>75</v>
      </c>
      <c r="B11" s="278" t="s">
        <v>979</v>
      </c>
      <c r="C11" s="279" t="s">
        <v>1469</v>
      </c>
      <c r="D11" s="280" t="s">
        <v>1470</v>
      </c>
      <c r="E11" s="281" t="s">
        <v>125</v>
      </c>
      <c r="F11" s="282">
        <v>100</v>
      </c>
      <c r="G11" s="67"/>
      <c r="H11" s="254">
        <f t="shared" si="0"/>
        <v>0</v>
      </c>
      <c r="I11" s="280" t="s">
        <v>1070</v>
      </c>
    </row>
    <row r="12" spans="1:29" s="23" customFormat="1" ht="24.95" customHeight="1" x14ac:dyDescent="0.2">
      <c r="A12" s="278" t="s">
        <v>42</v>
      </c>
      <c r="B12" s="278" t="s">
        <v>979</v>
      </c>
      <c r="C12" s="279" t="s">
        <v>1471</v>
      </c>
      <c r="D12" s="280" t="s">
        <v>1472</v>
      </c>
      <c r="E12" s="281" t="s">
        <v>125</v>
      </c>
      <c r="F12" s="282">
        <v>10</v>
      </c>
      <c r="G12" s="67"/>
      <c r="H12" s="254">
        <f t="shared" si="0"/>
        <v>0</v>
      </c>
      <c r="I12" s="280" t="s">
        <v>1070</v>
      </c>
    </row>
    <row r="13" spans="1:29" s="23" customFormat="1" ht="24.95" customHeight="1" x14ac:dyDescent="0.2">
      <c r="A13" s="278" t="s">
        <v>997</v>
      </c>
      <c r="B13" s="278" t="s">
        <v>979</v>
      </c>
      <c r="C13" s="279" t="s">
        <v>1473</v>
      </c>
      <c r="D13" s="280" t="s">
        <v>1474</v>
      </c>
      <c r="E13" s="281" t="s">
        <v>125</v>
      </c>
      <c r="F13" s="282">
        <v>10</v>
      </c>
      <c r="G13" s="67"/>
      <c r="H13" s="254">
        <f t="shared" si="0"/>
        <v>0</v>
      </c>
      <c r="I13" s="280" t="s">
        <v>1070</v>
      </c>
    </row>
    <row r="14" spans="1:29" s="23" customFormat="1" ht="24.95" customHeight="1" x14ac:dyDescent="0.2">
      <c r="A14" s="278" t="s">
        <v>44</v>
      </c>
      <c r="B14" s="278" t="s">
        <v>979</v>
      </c>
      <c r="C14" s="279" t="s">
        <v>1475</v>
      </c>
      <c r="D14" s="280" t="s">
        <v>1476</v>
      </c>
      <c r="E14" s="281" t="s">
        <v>125</v>
      </c>
      <c r="F14" s="282">
        <v>40</v>
      </c>
      <c r="G14" s="67"/>
      <c r="H14" s="254">
        <f t="shared" si="0"/>
        <v>0</v>
      </c>
      <c r="I14" s="280" t="s">
        <v>1070</v>
      </c>
    </row>
    <row r="15" spans="1:29" s="23" customFormat="1" ht="24.95" customHeight="1" x14ac:dyDescent="0.2">
      <c r="A15" s="278" t="s">
        <v>336</v>
      </c>
      <c r="B15" s="278" t="s">
        <v>979</v>
      </c>
      <c r="C15" s="279" t="s">
        <v>1477</v>
      </c>
      <c r="D15" s="280" t="s">
        <v>1478</v>
      </c>
      <c r="E15" s="281" t="s">
        <v>744</v>
      </c>
      <c r="F15" s="282">
        <v>3</v>
      </c>
      <c r="G15" s="67"/>
      <c r="H15" s="254">
        <f t="shared" si="0"/>
        <v>0</v>
      </c>
      <c r="I15" s="280" t="s">
        <v>1070</v>
      </c>
    </row>
    <row r="16" spans="1:29" s="23" customFormat="1" ht="24.95" customHeight="1" x14ac:dyDescent="0.2">
      <c r="A16" s="278" t="s">
        <v>1011</v>
      </c>
      <c r="B16" s="278" t="s">
        <v>979</v>
      </c>
      <c r="C16" s="279" t="s">
        <v>1479</v>
      </c>
      <c r="D16" s="280" t="s">
        <v>1480</v>
      </c>
      <c r="E16" s="281" t="s">
        <v>744</v>
      </c>
      <c r="F16" s="282">
        <v>2</v>
      </c>
      <c r="G16" s="67"/>
      <c r="H16" s="254">
        <f t="shared" si="0"/>
        <v>0</v>
      </c>
      <c r="I16" s="280" t="s">
        <v>1070</v>
      </c>
    </row>
    <row r="17" spans="1:9" s="23" customFormat="1" ht="24.95" customHeight="1" x14ac:dyDescent="0.2">
      <c r="A17" s="278" t="s">
        <v>1016</v>
      </c>
      <c r="B17" s="278" t="s">
        <v>979</v>
      </c>
      <c r="C17" s="279" t="s">
        <v>1481</v>
      </c>
      <c r="D17" s="280" t="s">
        <v>1482</v>
      </c>
      <c r="E17" s="281" t="s">
        <v>744</v>
      </c>
      <c r="F17" s="282">
        <v>1</v>
      </c>
      <c r="G17" s="67"/>
      <c r="H17" s="254">
        <f t="shared" si="0"/>
        <v>0</v>
      </c>
      <c r="I17" s="280" t="s">
        <v>1070</v>
      </c>
    </row>
    <row r="18" spans="1:9" s="23" customFormat="1" ht="24.95" customHeight="1" x14ac:dyDescent="0.2">
      <c r="A18" s="278" t="s">
        <v>1024</v>
      </c>
      <c r="B18" s="278" t="s">
        <v>979</v>
      </c>
      <c r="C18" s="279" t="s">
        <v>1483</v>
      </c>
      <c r="D18" s="280" t="s">
        <v>1484</v>
      </c>
      <c r="E18" s="281" t="s">
        <v>753</v>
      </c>
      <c r="F18" s="282">
        <v>1</v>
      </c>
      <c r="G18" s="67"/>
      <c r="H18" s="254">
        <f t="shared" si="0"/>
        <v>0</v>
      </c>
      <c r="I18" s="280" t="s">
        <v>1070</v>
      </c>
    </row>
    <row r="19" spans="1:9" ht="24.95" customHeight="1" x14ac:dyDescent="0.25">
      <c r="A19" s="876"/>
      <c r="B19" s="877" t="s">
        <v>977</v>
      </c>
      <c r="C19" s="878" t="s">
        <v>1456</v>
      </c>
      <c r="D19" s="878" t="s">
        <v>1457</v>
      </c>
      <c r="E19" s="879"/>
      <c r="F19" s="880"/>
      <c r="G19" s="880"/>
      <c r="H19" s="881">
        <f>SUM(H20:H22)</f>
        <v>0</v>
      </c>
      <c r="I19" s="882"/>
    </row>
    <row r="20" spans="1:9" ht="24.95" customHeight="1" x14ac:dyDescent="0.2">
      <c r="A20" s="278" t="s">
        <v>852</v>
      </c>
      <c r="B20" s="278" t="s">
        <v>979</v>
      </c>
      <c r="C20" s="279" t="s">
        <v>1485</v>
      </c>
      <c r="D20" s="280" t="s">
        <v>1486</v>
      </c>
      <c r="E20" s="281" t="s">
        <v>125</v>
      </c>
      <c r="F20" s="282">
        <v>700</v>
      </c>
      <c r="G20" s="67"/>
      <c r="H20" s="254">
        <f>ROUND(G20*F20,2)</f>
        <v>0</v>
      </c>
      <c r="I20" s="280" t="s">
        <v>1070</v>
      </c>
    </row>
    <row r="21" spans="1:9" ht="24.95" customHeight="1" x14ac:dyDescent="0.2">
      <c r="A21" s="278" t="s">
        <v>854</v>
      </c>
      <c r="B21" s="278" t="s">
        <v>979</v>
      </c>
      <c r="C21" s="279" t="s">
        <v>1487</v>
      </c>
      <c r="D21" s="280" t="s">
        <v>1488</v>
      </c>
      <c r="E21" s="281" t="s">
        <v>744</v>
      </c>
      <c r="F21" s="282">
        <v>10</v>
      </c>
      <c r="G21" s="67"/>
      <c r="H21" s="254">
        <f>ROUND(G21*F21,2)</f>
        <v>0</v>
      </c>
      <c r="I21" s="280" t="s">
        <v>1070</v>
      </c>
    </row>
    <row r="22" spans="1:9" ht="24.95" customHeight="1" x14ac:dyDescent="0.2">
      <c r="A22" s="278" t="s">
        <v>856</v>
      </c>
      <c r="B22" s="278" t="s">
        <v>979</v>
      </c>
      <c r="C22" s="279" t="s">
        <v>1489</v>
      </c>
      <c r="D22" s="280" t="s">
        <v>1490</v>
      </c>
      <c r="E22" s="281" t="s">
        <v>744</v>
      </c>
      <c r="F22" s="282">
        <v>10</v>
      </c>
      <c r="G22" s="67"/>
      <c r="H22" s="254">
        <f>ROUND(G22*F22,2)</f>
        <v>0</v>
      </c>
      <c r="I22" s="280" t="s">
        <v>1070</v>
      </c>
    </row>
    <row r="23" spans="1:9" ht="24.95" customHeight="1" x14ac:dyDescent="0.25">
      <c r="A23" s="876"/>
      <c r="B23" s="877" t="s">
        <v>977</v>
      </c>
      <c r="C23" s="878" t="s">
        <v>1458</v>
      </c>
      <c r="D23" s="878" t="s">
        <v>1459</v>
      </c>
      <c r="E23" s="879"/>
      <c r="F23" s="880"/>
      <c r="G23" s="880"/>
      <c r="H23" s="881">
        <f>SUM(H24:H29)</f>
        <v>0</v>
      </c>
      <c r="I23" s="882"/>
    </row>
    <row r="24" spans="1:9" ht="30.6" customHeight="1" x14ac:dyDescent="0.2">
      <c r="A24" s="278" t="s">
        <v>858</v>
      </c>
      <c r="B24" s="278" t="s">
        <v>979</v>
      </c>
      <c r="C24" s="279" t="s">
        <v>1491</v>
      </c>
      <c r="D24" s="280" t="s">
        <v>1492</v>
      </c>
      <c r="E24" s="281" t="s">
        <v>744</v>
      </c>
      <c r="F24" s="282">
        <v>5</v>
      </c>
      <c r="G24" s="67"/>
      <c r="H24" s="254">
        <f t="shared" ref="H24:H29" si="1">ROUND(G24*F24,2)</f>
        <v>0</v>
      </c>
      <c r="I24" s="280" t="s">
        <v>1070</v>
      </c>
    </row>
    <row r="25" spans="1:9" ht="24.95" customHeight="1" x14ac:dyDescent="0.2">
      <c r="A25" s="278" t="s">
        <v>860</v>
      </c>
      <c r="B25" s="278" t="s">
        <v>979</v>
      </c>
      <c r="C25" s="279" t="s">
        <v>1493</v>
      </c>
      <c r="D25" s="280" t="s">
        <v>1494</v>
      </c>
      <c r="E25" s="281" t="s">
        <v>744</v>
      </c>
      <c r="F25" s="282">
        <v>10</v>
      </c>
      <c r="G25" s="67"/>
      <c r="H25" s="254">
        <f t="shared" si="1"/>
        <v>0</v>
      </c>
      <c r="I25" s="280" t="s">
        <v>1070</v>
      </c>
    </row>
    <row r="26" spans="1:9" ht="24.95" customHeight="1" x14ac:dyDescent="0.2">
      <c r="A26" s="278" t="s">
        <v>862</v>
      </c>
      <c r="B26" s="278" t="s">
        <v>979</v>
      </c>
      <c r="C26" s="279" t="s">
        <v>1495</v>
      </c>
      <c r="D26" s="280" t="s">
        <v>1496</v>
      </c>
      <c r="E26" s="281" t="s">
        <v>744</v>
      </c>
      <c r="F26" s="282">
        <v>1</v>
      </c>
      <c r="G26" s="67"/>
      <c r="H26" s="254">
        <f t="shared" si="1"/>
        <v>0</v>
      </c>
      <c r="I26" s="280" t="s">
        <v>1070</v>
      </c>
    </row>
    <row r="27" spans="1:9" ht="24.95" customHeight="1" x14ac:dyDescent="0.2">
      <c r="A27" s="278" t="s">
        <v>864</v>
      </c>
      <c r="B27" s="278" t="s">
        <v>979</v>
      </c>
      <c r="C27" s="279" t="s">
        <v>1493</v>
      </c>
      <c r="D27" s="280" t="s">
        <v>1494</v>
      </c>
      <c r="E27" s="281" t="s">
        <v>744</v>
      </c>
      <c r="F27" s="282">
        <v>10</v>
      </c>
      <c r="G27" s="67"/>
      <c r="H27" s="254">
        <f t="shared" si="1"/>
        <v>0</v>
      </c>
      <c r="I27" s="280" t="s">
        <v>1070</v>
      </c>
    </row>
    <row r="28" spans="1:9" ht="24.95" customHeight="1" x14ac:dyDescent="0.2">
      <c r="A28" s="278" t="s">
        <v>866</v>
      </c>
      <c r="B28" s="278" t="s">
        <v>979</v>
      </c>
      <c r="C28" s="279" t="s">
        <v>1497</v>
      </c>
      <c r="D28" s="280" t="s">
        <v>1498</v>
      </c>
      <c r="E28" s="281" t="s">
        <v>744</v>
      </c>
      <c r="F28" s="282">
        <v>1</v>
      </c>
      <c r="G28" s="67"/>
      <c r="H28" s="254">
        <f t="shared" si="1"/>
        <v>0</v>
      </c>
      <c r="I28" s="280" t="s">
        <v>1070</v>
      </c>
    </row>
    <row r="29" spans="1:9" ht="24.95" customHeight="1" x14ac:dyDescent="0.2">
      <c r="A29" s="278" t="s">
        <v>868</v>
      </c>
      <c r="B29" s="278" t="s">
        <v>979</v>
      </c>
      <c r="C29" s="279" t="s">
        <v>1499</v>
      </c>
      <c r="D29" s="280" t="s">
        <v>1500</v>
      </c>
      <c r="E29" s="281" t="s">
        <v>753</v>
      </c>
      <c r="F29" s="282">
        <v>1</v>
      </c>
      <c r="G29" s="67"/>
      <c r="H29" s="254">
        <f t="shared" si="1"/>
        <v>0</v>
      </c>
      <c r="I29" s="280" t="s">
        <v>1070</v>
      </c>
    </row>
    <row r="30" spans="1:9" ht="24.95" customHeight="1" x14ac:dyDescent="0.25">
      <c r="A30" s="876"/>
      <c r="B30" s="877" t="s">
        <v>977</v>
      </c>
      <c r="C30" s="878" t="s">
        <v>1460</v>
      </c>
      <c r="D30" s="878" t="s">
        <v>1461</v>
      </c>
      <c r="E30" s="879"/>
      <c r="F30" s="880"/>
      <c r="G30" s="880"/>
      <c r="H30" s="881">
        <f>SUM(H31:H32)</f>
        <v>0</v>
      </c>
      <c r="I30" s="882"/>
    </row>
    <row r="31" spans="1:9" ht="24.95" customHeight="1" x14ac:dyDescent="0.2">
      <c r="A31" s="278" t="s">
        <v>870</v>
      </c>
      <c r="B31" s="278" t="s">
        <v>979</v>
      </c>
      <c r="C31" s="279" t="s">
        <v>1501</v>
      </c>
      <c r="D31" s="280" t="s">
        <v>1502</v>
      </c>
      <c r="E31" s="281" t="s">
        <v>940</v>
      </c>
      <c r="F31" s="282">
        <v>8</v>
      </c>
      <c r="G31" s="67"/>
      <c r="H31" s="254">
        <f>ROUND(G31*F31,2)</f>
        <v>0</v>
      </c>
      <c r="I31" s="280" t="s">
        <v>1070</v>
      </c>
    </row>
    <row r="32" spans="1:9" ht="24.95" customHeight="1" x14ac:dyDescent="0.2">
      <c r="A32" s="278" t="s">
        <v>872</v>
      </c>
      <c r="B32" s="278" t="s">
        <v>979</v>
      </c>
      <c r="C32" s="279" t="s">
        <v>1503</v>
      </c>
      <c r="D32" s="280" t="s">
        <v>1504</v>
      </c>
      <c r="E32" s="281" t="s">
        <v>753</v>
      </c>
      <c r="F32" s="282">
        <v>1</v>
      </c>
      <c r="G32" s="67"/>
      <c r="H32" s="254">
        <f>ROUND(G32*F32,2)</f>
        <v>0</v>
      </c>
      <c r="I32" s="280" t="s">
        <v>1070</v>
      </c>
    </row>
    <row r="33" spans="1:9" ht="24.95" customHeight="1" x14ac:dyDescent="0.25">
      <c r="A33" s="876"/>
      <c r="B33" s="877" t="s">
        <v>977</v>
      </c>
      <c r="C33" s="878" t="s">
        <v>1462</v>
      </c>
      <c r="D33" s="878" t="s">
        <v>795</v>
      </c>
      <c r="E33" s="879"/>
      <c r="F33" s="880"/>
      <c r="G33" s="880"/>
      <c r="H33" s="881">
        <f>SUM(H34:H42)</f>
        <v>0</v>
      </c>
      <c r="I33" s="882"/>
    </row>
    <row r="34" spans="1:9" ht="24.95" customHeight="1" x14ac:dyDescent="0.2">
      <c r="A34" s="278" t="s">
        <v>874</v>
      </c>
      <c r="B34" s="278" t="s">
        <v>979</v>
      </c>
      <c r="C34" s="279" t="s">
        <v>1505</v>
      </c>
      <c r="D34" s="280" t="s">
        <v>1506</v>
      </c>
      <c r="E34" s="281" t="s">
        <v>940</v>
      </c>
      <c r="F34" s="282">
        <v>8</v>
      </c>
      <c r="G34" s="67"/>
      <c r="H34" s="254">
        <f t="shared" ref="H34:H42" si="2">ROUND(G34*F34,2)</f>
        <v>0</v>
      </c>
      <c r="I34" s="280" t="s">
        <v>1070</v>
      </c>
    </row>
    <row r="35" spans="1:9" ht="24.95" customHeight="1" x14ac:dyDescent="0.2">
      <c r="A35" s="278" t="s">
        <v>876</v>
      </c>
      <c r="B35" s="278" t="s">
        <v>979</v>
      </c>
      <c r="C35" s="279" t="s">
        <v>1507</v>
      </c>
      <c r="D35" s="280" t="s">
        <v>1508</v>
      </c>
      <c r="E35" s="281" t="s">
        <v>940</v>
      </c>
      <c r="F35" s="282">
        <v>8</v>
      </c>
      <c r="G35" s="67"/>
      <c r="H35" s="254">
        <f t="shared" si="2"/>
        <v>0</v>
      </c>
      <c r="I35" s="280" t="s">
        <v>1070</v>
      </c>
    </row>
    <row r="36" spans="1:9" ht="24.95" customHeight="1" x14ac:dyDescent="0.2">
      <c r="A36" s="278" t="s">
        <v>878</v>
      </c>
      <c r="B36" s="278" t="s">
        <v>979</v>
      </c>
      <c r="C36" s="279" t="s">
        <v>1509</v>
      </c>
      <c r="D36" s="280" t="s">
        <v>1510</v>
      </c>
      <c r="E36" s="281" t="s">
        <v>744</v>
      </c>
      <c r="F36" s="282">
        <v>2</v>
      </c>
      <c r="G36" s="67"/>
      <c r="H36" s="254">
        <f t="shared" si="2"/>
        <v>0</v>
      </c>
      <c r="I36" s="280" t="s">
        <v>1070</v>
      </c>
    </row>
    <row r="37" spans="1:9" ht="24.95" customHeight="1" x14ac:dyDescent="0.2">
      <c r="A37" s="278" t="s">
        <v>880</v>
      </c>
      <c r="B37" s="278" t="s">
        <v>979</v>
      </c>
      <c r="C37" s="279" t="s">
        <v>1511</v>
      </c>
      <c r="D37" s="280" t="s">
        <v>1512</v>
      </c>
      <c r="E37" s="281" t="s">
        <v>940</v>
      </c>
      <c r="F37" s="282">
        <v>4</v>
      </c>
      <c r="G37" s="67"/>
      <c r="H37" s="254">
        <f t="shared" si="2"/>
        <v>0</v>
      </c>
      <c r="I37" s="280" t="s">
        <v>1070</v>
      </c>
    </row>
    <row r="38" spans="1:9" ht="24.95" customHeight="1" x14ac:dyDescent="0.2">
      <c r="A38" s="278" t="s">
        <v>882</v>
      </c>
      <c r="B38" s="278" t="s">
        <v>979</v>
      </c>
      <c r="C38" s="279" t="s">
        <v>1513</v>
      </c>
      <c r="D38" s="280" t="s">
        <v>1514</v>
      </c>
      <c r="E38" s="281" t="s">
        <v>940</v>
      </c>
      <c r="F38" s="282">
        <v>4</v>
      </c>
      <c r="G38" s="67"/>
      <c r="H38" s="254">
        <f t="shared" si="2"/>
        <v>0</v>
      </c>
      <c r="I38" s="280" t="s">
        <v>1070</v>
      </c>
    </row>
    <row r="39" spans="1:9" ht="24.95" customHeight="1" x14ac:dyDescent="0.2">
      <c r="A39" s="278" t="s">
        <v>884</v>
      </c>
      <c r="B39" s="278" t="s">
        <v>979</v>
      </c>
      <c r="C39" s="279" t="s">
        <v>1515</v>
      </c>
      <c r="D39" s="280" t="s">
        <v>1516</v>
      </c>
      <c r="E39" s="281" t="s">
        <v>744</v>
      </c>
      <c r="F39" s="282">
        <v>10</v>
      </c>
      <c r="G39" s="67"/>
      <c r="H39" s="254">
        <f t="shared" si="2"/>
        <v>0</v>
      </c>
      <c r="I39" s="280" t="s">
        <v>1070</v>
      </c>
    </row>
    <row r="40" spans="1:9" ht="24.95" customHeight="1" x14ac:dyDescent="0.2">
      <c r="A40" s="278" t="s">
        <v>886</v>
      </c>
      <c r="B40" s="278" t="s">
        <v>979</v>
      </c>
      <c r="C40" s="279" t="s">
        <v>1517</v>
      </c>
      <c r="D40" s="280" t="s">
        <v>1518</v>
      </c>
      <c r="E40" s="281" t="s">
        <v>940</v>
      </c>
      <c r="F40" s="282">
        <v>8</v>
      </c>
      <c r="G40" s="67"/>
      <c r="H40" s="254">
        <f t="shared" si="2"/>
        <v>0</v>
      </c>
      <c r="I40" s="280" t="s">
        <v>1070</v>
      </c>
    </row>
    <row r="41" spans="1:9" ht="24.95" customHeight="1" x14ac:dyDescent="0.2">
      <c r="A41" s="278" t="s">
        <v>888</v>
      </c>
      <c r="B41" s="278" t="s">
        <v>979</v>
      </c>
      <c r="C41" s="279" t="s">
        <v>1519</v>
      </c>
      <c r="D41" s="280" t="s">
        <v>1520</v>
      </c>
      <c r="E41" s="281" t="s">
        <v>940</v>
      </c>
      <c r="F41" s="282">
        <v>8</v>
      </c>
      <c r="G41" s="67"/>
      <c r="H41" s="254">
        <f t="shared" si="2"/>
        <v>0</v>
      </c>
      <c r="I41" s="280" t="s">
        <v>1070</v>
      </c>
    </row>
    <row r="42" spans="1:9" ht="24.95" customHeight="1" x14ac:dyDescent="0.2">
      <c r="A42" s="278" t="s">
        <v>890</v>
      </c>
      <c r="B42" s="278" t="s">
        <v>979</v>
      </c>
      <c r="C42" s="279" t="s">
        <v>1521</v>
      </c>
      <c r="D42" s="280" t="s">
        <v>1522</v>
      </c>
      <c r="E42" s="281" t="s">
        <v>753</v>
      </c>
      <c r="F42" s="282">
        <v>1</v>
      </c>
      <c r="G42" s="67"/>
      <c r="H42" s="254">
        <f t="shared" si="2"/>
        <v>0</v>
      </c>
      <c r="I42" s="280" t="s">
        <v>1070</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5.8320312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05" t="s">
        <v>80</v>
      </c>
      <c r="B1" s="906"/>
      <c r="C1" s="906"/>
      <c r="D1" s="906"/>
      <c r="E1" s="906"/>
      <c r="F1" s="906"/>
      <c r="G1" s="909"/>
      <c r="H1" s="907"/>
      <c r="I1" s="908"/>
      <c r="J1" s="44"/>
      <c r="K1" s="44"/>
      <c r="L1" s="44"/>
      <c r="M1" s="44"/>
      <c r="N1" s="44"/>
      <c r="O1" s="44"/>
      <c r="P1" s="44"/>
      <c r="Q1" s="44"/>
      <c r="R1" s="44"/>
      <c r="S1" s="44"/>
      <c r="T1" s="44"/>
      <c r="U1" s="44"/>
      <c r="V1" s="44"/>
      <c r="W1" s="44"/>
      <c r="X1" s="44"/>
      <c r="Y1" s="44"/>
      <c r="Z1" s="44"/>
      <c r="AA1" s="44"/>
      <c r="AB1" s="44"/>
      <c r="AC1" s="44"/>
    </row>
    <row r="2" spans="1:29" ht="15.75" x14ac:dyDescent="0.25">
      <c r="A2" s="857" t="s">
        <v>1</v>
      </c>
      <c r="B2" s="229"/>
      <c r="C2" s="229"/>
      <c r="D2" s="229" t="s">
        <v>2</v>
      </c>
      <c r="E2" s="231"/>
      <c r="F2" s="230"/>
      <c r="G2" s="229"/>
      <c r="H2" s="858"/>
      <c r="I2" s="859"/>
      <c r="J2" s="46"/>
      <c r="K2" s="46"/>
      <c r="L2" s="46"/>
      <c r="M2" s="46"/>
      <c r="N2" s="46"/>
      <c r="O2" s="46"/>
      <c r="P2" s="46"/>
      <c r="Q2" s="46"/>
      <c r="R2" s="46"/>
      <c r="S2" s="46"/>
      <c r="T2" s="46"/>
      <c r="U2" s="46"/>
      <c r="V2" s="46"/>
      <c r="W2" s="46"/>
      <c r="X2" s="46"/>
      <c r="Y2" s="46"/>
      <c r="Z2" s="46"/>
      <c r="AA2" s="46"/>
      <c r="AB2" s="46"/>
      <c r="AC2" s="46"/>
    </row>
    <row r="3" spans="1:29" ht="15.75" x14ac:dyDescent="0.25">
      <c r="A3" s="233" t="s">
        <v>3</v>
      </c>
      <c r="B3" s="234"/>
      <c r="C3" s="234"/>
      <c r="D3" s="234" t="s">
        <v>961</v>
      </c>
      <c r="E3" s="236"/>
      <c r="F3" s="235"/>
      <c r="G3" s="234"/>
      <c r="H3" s="860"/>
      <c r="I3" s="861"/>
      <c r="J3" s="46"/>
      <c r="K3" s="46"/>
      <c r="L3" s="46"/>
      <c r="M3" s="46"/>
      <c r="N3" s="46"/>
      <c r="O3" s="46"/>
      <c r="P3" s="46"/>
      <c r="Q3" s="46"/>
      <c r="R3" s="46"/>
      <c r="S3" s="46"/>
      <c r="T3" s="46"/>
      <c r="U3" s="46"/>
      <c r="V3" s="46"/>
      <c r="W3" s="46"/>
      <c r="X3" s="46"/>
      <c r="Y3" s="46"/>
      <c r="Z3" s="46"/>
      <c r="AA3" s="46"/>
      <c r="AB3" s="46"/>
      <c r="AC3" s="46"/>
    </row>
    <row r="4" spans="1:29" ht="15.75" x14ac:dyDescent="0.25">
      <c r="A4" s="250" t="s">
        <v>38</v>
      </c>
      <c r="B4" s="251"/>
      <c r="C4" s="251"/>
      <c r="D4" s="251" t="s">
        <v>1523</v>
      </c>
      <c r="E4" s="253"/>
      <c r="F4" s="235"/>
      <c r="G4" s="234"/>
      <c r="H4" s="862"/>
      <c r="I4" s="863"/>
    </row>
    <row r="5" spans="1:29" x14ac:dyDescent="0.2">
      <c r="A5" s="238" t="s">
        <v>7</v>
      </c>
      <c r="B5" s="239"/>
      <c r="C5" s="239"/>
      <c r="D5" s="239" t="s">
        <v>962</v>
      </c>
      <c r="E5" s="243"/>
      <c r="F5" s="240"/>
      <c r="G5" s="239"/>
      <c r="H5" s="239"/>
      <c r="I5" s="864"/>
    </row>
    <row r="6" spans="1:29" x14ac:dyDescent="0.2">
      <c r="A6" s="865" t="s">
        <v>9</v>
      </c>
      <c r="B6" s="866"/>
      <c r="C6" s="866"/>
      <c r="D6" s="866" t="s">
        <v>963</v>
      </c>
      <c r="E6" s="867"/>
      <c r="F6" s="868"/>
      <c r="G6" s="866"/>
      <c r="H6" s="866"/>
      <c r="I6" s="869"/>
    </row>
    <row r="7" spans="1:29" ht="25.5" x14ac:dyDescent="0.2">
      <c r="A7" s="902" t="s">
        <v>82</v>
      </c>
      <c r="B7" s="902" t="s">
        <v>83</v>
      </c>
      <c r="C7" s="902" t="s">
        <v>32</v>
      </c>
      <c r="D7" s="903" t="s">
        <v>33</v>
      </c>
      <c r="E7" s="902" t="s">
        <v>84</v>
      </c>
      <c r="F7" s="902" t="s">
        <v>85</v>
      </c>
      <c r="G7" s="902" t="s">
        <v>86</v>
      </c>
      <c r="H7" s="904" t="s">
        <v>87</v>
      </c>
      <c r="I7" s="902" t="s">
        <v>88</v>
      </c>
    </row>
    <row r="8" spans="1:29" ht="24.95" customHeight="1" x14ac:dyDescent="0.2">
      <c r="A8" s="870"/>
      <c r="B8" s="871"/>
      <c r="C8" s="251"/>
      <c r="D8" s="251" t="s">
        <v>1284</v>
      </c>
      <c r="E8" s="872"/>
      <c r="F8" s="873"/>
      <c r="G8" s="873"/>
      <c r="H8" s="874">
        <f>H9+H16+H20+H25+H28</f>
        <v>0</v>
      </c>
      <c r="I8" s="875"/>
    </row>
    <row r="9" spans="1:29" ht="24.95" customHeight="1" x14ac:dyDescent="0.25">
      <c r="A9" s="876"/>
      <c r="B9" s="877" t="s">
        <v>977</v>
      </c>
      <c r="C9" s="878" t="s">
        <v>1454</v>
      </c>
      <c r="D9" s="878" t="s">
        <v>1455</v>
      </c>
      <c r="E9" s="879"/>
      <c r="F9" s="880"/>
      <c r="G9" s="880"/>
      <c r="H9" s="881">
        <f>SUM(H10:H15)</f>
        <v>0</v>
      </c>
      <c r="I9" s="882"/>
    </row>
    <row r="10" spans="1:29" s="23" customFormat="1" ht="24.95" customHeight="1" x14ac:dyDescent="0.2">
      <c r="A10" s="278" t="s">
        <v>73</v>
      </c>
      <c r="B10" s="278" t="s">
        <v>979</v>
      </c>
      <c r="C10" s="279" t="s">
        <v>73</v>
      </c>
      <c r="D10" s="280" t="s">
        <v>1468</v>
      </c>
      <c r="E10" s="281" t="s">
        <v>125</v>
      </c>
      <c r="F10" s="282">
        <v>10</v>
      </c>
      <c r="G10" s="67"/>
      <c r="H10" s="254">
        <f t="shared" ref="H10:H15" si="0">ROUND(G10*F10,2)</f>
        <v>0</v>
      </c>
      <c r="I10" s="280" t="s">
        <v>1070</v>
      </c>
    </row>
    <row r="11" spans="1:29" s="23" customFormat="1" ht="24.95" customHeight="1" x14ac:dyDescent="0.2">
      <c r="A11" s="278" t="s">
        <v>75</v>
      </c>
      <c r="B11" s="278" t="s">
        <v>979</v>
      </c>
      <c r="C11" s="279" t="s">
        <v>75</v>
      </c>
      <c r="D11" s="280" t="s">
        <v>1470</v>
      </c>
      <c r="E11" s="281" t="s">
        <v>125</v>
      </c>
      <c r="F11" s="282">
        <v>50</v>
      </c>
      <c r="G11" s="67"/>
      <c r="H11" s="254">
        <f t="shared" si="0"/>
        <v>0</v>
      </c>
      <c r="I11" s="280" t="s">
        <v>1070</v>
      </c>
    </row>
    <row r="12" spans="1:29" s="23" customFormat="1" ht="24.95" customHeight="1" x14ac:dyDescent="0.2">
      <c r="A12" s="278" t="s">
        <v>42</v>
      </c>
      <c r="B12" s="278" t="s">
        <v>979</v>
      </c>
      <c r="C12" s="279" t="s">
        <v>42</v>
      </c>
      <c r="D12" s="280" t="s">
        <v>1472</v>
      </c>
      <c r="E12" s="281" t="s">
        <v>125</v>
      </c>
      <c r="F12" s="282">
        <v>5</v>
      </c>
      <c r="G12" s="67"/>
      <c r="H12" s="254">
        <f t="shared" si="0"/>
        <v>0</v>
      </c>
      <c r="I12" s="280" t="s">
        <v>1070</v>
      </c>
    </row>
    <row r="13" spans="1:29" s="23" customFormat="1" ht="24.95" customHeight="1" x14ac:dyDescent="0.2">
      <c r="A13" s="278" t="s">
        <v>997</v>
      </c>
      <c r="B13" s="278" t="s">
        <v>979</v>
      </c>
      <c r="C13" s="279" t="s">
        <v>997</v>
      </c>
      <c r="D13" s="280" t="s">
        <v>1524</v>
      </c>
      <c r="E13" s="281" t="s">
        <v>125</v>
      </c>
      <c r="F13" s="282">
        <v>5</v>
      </c>
      <c r="G13" s="67"/>
      <c r="H13" s="254">
        <f t="shared" si="0"/>
        <v>0</v>
      </c>
      <c r="I13" s="280" t="s">
        <v>1070</v>
      </c>
    </row>
    <row r="14" spans="1:29" s="23" customFormat="1" ht="24.95" customHeight="1" x14ac:dyDescent="0.2">
      <c r="A14" s="278" t="s">
        <v>44</v>
      </c>
      <c r="B14" s="278" t="s">
        <v>979</v>
      </c>
      <c r="C14" s="279" t="s">
        <v>44</v>
      </c>
      <c r="D14" s="280" t="s">
        <v>1525</v>
      </c>
      <c r="E14" s="281" t="s">
        <v>744</v>
      </c>
      <c r="F14" s="282">
        <v>1</v>
      </c>
      <c r="G14" s="67"/>
      <c r="H14" s="254">
        <f t="shared" si="0"/>
        <v>0</v>
      </c>
      <c r="I14" s="280" t="s">
        <v>1070</v>
      </c>
    </row>
    <row r="15" spans="1:29" s="23" customFormat="1" ht="24.95" customHeight="1" x14ac:dyDescent="0.2">
      <c r="A15" s="278" t="s">
        <v>336</v>
      </c>
      <c r="B15" s="278" t="s">
        <v>979</v>
      </c>
      <c r="C15" s="279" t="s">
        <v>336</v>
      </c>
      <c r="D15" s="280" t="s">
        <v>1484</v>
      </c>
      <c r="E15" s="281" t="s">
        <v>1526</v>
      </c>
      <c r="F15" s="282">
        <v>1</v>
      </c>
      <c r="G15" s="67"/>
      <c r="H15" s="254">
        <f t="shared" si="0"/>
        <v>0</v>
      </c>
      <c r="I15" s="280" t="s">
        <v>1070</v>
      </c>
    </row>
    <row r="16" spans="1:29" ht="24.95" customHeight="1" x14ac:dyDescent="0.25">
      <c r="A16" s="876"/>
      <c r="B16" s="877" t="s">
        <v>977</v>
      </c>
      <c r="C16" s="878" t="s">
        <v>1456</v>
      </c>
      <c r="D16" s="878" t="s">
        <v>1457</v>
      </c>
      <c r="E16" s="879"/>
      <c r="F16" s="880"/>
      <c r="G16" s="880"/>
      <c r="H16" s="881">
        <f>SUM(H17:H19)</f>
        <v>0</v>
      </c>
      <c r="I16" s="882"/>
    </row>
    <row r="17" spans="1:9" ht="24.95" customHeight="1" x14ac:dyDescent="0.2">
      <c r="A17" s="278" t="s">
        <v>1011</v>
      </c>
      <c r="B17" s="278" t="s">
        <v>979</v>
      </c>
      <c r="C17" s="279" t="s">
        <v>1011</v>
      </c>
      <c r="D17" s="280" t="s">
        <v>1527</v>
      </c>
      <c r="E17" s="281" t="s">
        <v>125</v>
      </c>
      <c r="F17" s="282">
        <v>50</v>
      </c>
      <c r="G17" s="67"/>
      <c r="H17" s="254">
        <f>ROUND(G17*F17,2)</f>
        <v>0</v>
      </c>
      <c r="I17" s="280" t="s">
        <v>1070</v>
      </c>
    </row>
    <row r="18" spans="1:9" ht="24.95" customHeight="1" x14ac:dyDescent="0.2">
      <c r="A18" s="278" t="s">
        <v>1016</v>
      </c>
      <c r="B18" s="278" t="s">
        <v>979</v>
      </c>
      <c r="C18" s="279" t="s">
        <v>1016</v>
      </c>
      <c r="D18" s="280" t="s">
        <v>1528</v>
      </c>
      <c r="E18" s="281" t="s">
        <v>125</v>
      </c>
      <c r="F18" s="282">
        <v>50</v>
      </c>
      <c r="G18" s="67"/>
      <c r="H18" s="254">
        <f>ROUND(G18*F18,2)</f>
        <v>0</v>
      </c>
      <c r="I18" s="280" t="s">
        <v>1070</v>
      </c>
    </row>
    <row r="19" spans="1:9" ht="24.95" customHeight="1" x14ac:dyDescent="0.2">
      <c r="A19" s="278" t="s">
        <v>1024</v>
      </c>
      <c r="B19" s="278" t="s">
        <v>979</v>
      </c>
      <c r="C19" s="279" t="s">
        <v>1024</v>
      </c>
      <c r="D19" s="280" t="s">
        <v>1529</v>
      </c>
      <c r="E19" s="281" t="s">
        <v>125</v>
      </c>
      <c r="F19" s="282">
        <v>120</v>
      </c>
      <c r="G19" s="67"/>
      <c r="H19" s="254">
        <f>ROUND(G19*F19,2)</f>
        <v>0</v>
      </c>
      <c r="I19" s="280" t="s">
        <v>1070</v>
      </c>
    </row>
    <row r="20" spans="1:9" ht="24.95" customHeight="1" x14ac:dyDescent="0.25">
      <c r="A20" s="876"/>
      <c r="B20" s="877" t="s">
        <v>977</v>
      </c>
      <c r="C20" s="878" t="s">
        <v>1458</v>
      </c>
      <c r="D20" s="878" t="s">
        <v>1465</v>
      </c>
      <c r="E20" s="879"/>
      <c r="F20" s="880"/>
      <c r="G20" s="880"/>
      <c r="H20" s="881">
        <f>SUM(H21:H24)</f>
        <v>0</v>
      </c>
      <c r="I20" s="882"/>
    </row>
    <row r="21" spans="1:9" ht="24.95" customHeight="1" x14ac:dyDescent="0.2">
      <c r="A21" s="278" t="s">
        <v>852</v>
      </c>
      <c r="B21" s="278" t="s">
        <v>979</v>
      </c>
      <c r="C21" s="279" t="s">
        <v>852</v>
      </c>
      <c r="D21" s="280" t="s">
        <v>1530</v>
      </c>
      <c r="E21" s="281" t="s">
        <v>744</v>
      </c>
      <c r="F21" s="282">
        <v>1</v>
      </c>
      <c r="G21" s="67"/>
      <c r="H21" s="254">
        <f>ROUND(G21*F21,2)</f>
        <v>0</v>
      </c>
      <c r="I21" s="280" t="s">
        <v>1070</v>
      </c>
    </row>
    <row r="22" spans="1:9" ht="24.95" customHeight="1" x14ac:dyDescent="0.2">
      <c r="A22" s="278" t="s">
        <v>854</v>
      </c>
      <c r="B22" s="278" t="s">
        <v>979</v>
      </c>
      <c r="C22" s="279" t="s">
        <v>854</v>
      </c>
      <c r="D22" s="280" t="s">
        <v>1531</v>
      </c>
      <c r="E22" s="281" t="s">
        <v>744</v>
      </c>
      <c r="F22" s="282">
        <v>2</v>
      </c>
      <c r="G22" s="67"/>
      <c r="H22" s="254">
        <f>ROUND(G22*F22,2)</f>
        <v>0</v>
      </c>
      <c r="I22" s="280" t="s">
        <v>1070</v>
      </c>
    </row>
    <row r="23" spans="1:9" ht="24.95" customHeight="1" x14ac:dyDescent="0.2">
      <c r="A23" s="278" t="s">
        <v>856</v>
      </c>
      <c r="B23" s="278" t="s">
        <v>979</v>
      </c>
      <c r="C23" s="279" t="s">
        <v>856</v>
      </c>
      <c r="D23" s="280" t="s">
        <v>1532</v>
      </c>
      <c r="E23" s="281" t="s">
        <v>744</v>
      </c>
      <c r="F23" s="282">
        <v>1</v>
      </c>
      <c r="G23" s="67"/>
      <c r="H23" s="254">
        <f>ROUND(G23*F23,2)</f>
        <v>0</v>
      </c>
      <c r="I23" s="280" t="s">
        <v>1070</v>
      </c>
    </row>
    <row r="24" spans="1:9" ht="24.95" customHeight="1" x14ac:dyDescent="0.2">
      <c r="A24" s="278" t="s">
        <v>858</v>
      </c>
      <c r="B24" s="278" t="s">
        <v>979</v>
      </c>
      <c r="C24" s="279" t="s">
        <v>1533</v>
      </c>
      <c r="D24" s="280" t="s">
        <v>1500</v>
      </c>
      <c r="E24" s="281" t="s">
        <v>1526</v>
      </c>
      <c r="F24" s="282">
        <v>1</v>
      </c>
      <c r="G24" s="67"/>
      <c r="H24" s="254">
        <f>ROUND(G24*F24,2)</f>
        <v>0</v>
      </c>
      <c r="I24" s="280" t="s">
        <v>1070</v>
      </c>
    </row>
    <row r="25" spans="1:9" ht="24.95" customHeight="1" x14ac:dyDescent="0.25">
      <c r="A25" s="876"/>
      <c r="B25" s="877" t="s">
        <v>977</v>
      </c>
      <c r="C25" s="878" t="s">
        <v>1460</v>
      </c>
      <c r="D25" s="878" t="s">
        <v>1461</v>
      </c>
      <c r="E25" s="879"/>
      <c r="F25" s="880"/>
      <c r="G25" s="880"/>
      <c r="H25" s="881">
        <f>SUM(H26:H27)</f>
        <v>0</v>
      </c>
      <c r="I25" s="882"/>
    </row>
    <row r="26" spans="1:9" ht="24.95" customHeight="1" x14ac:dyDescent="0.2">
      <c r="A26" s="278" t="s">
        <v>860</v>
      </c>
      <c r="B26" s="278" t="s">
        <v>979</v>
      </c>
      <c r="C26" s="279" t="s">
        <v>1534</v>
      </c>
      <c r="D26" s="280" t="s">
        <v>1502</v>
      </c>
      <c r="E26" s="281" t="s">
        <v>940</v>
      </c>
      <c r="F26" s="282">
        <v>8</v>
      </c>
      <c r="G26" s="67"/>
      <c r="H26" s="254">
        <f>ROUND(G26*F26,2)</f>
        <v>0</v>
      </c>
      <c r="I26" s="280" t="s">
        <v>1070</v>
      </c>
    </row>
    <row r="27" spans="1:9" ht="24.95" customHeight="1" x14ac:dyDescent="0.2">
      <c r="A27" s="278" t="s">
        <v>862</v>
      </c>
      <c r="B27" s="278" t="s">
        <v>979</v>
      </c>
      <c r="C27" s="279" t="s">
        <v>1535</v>
      </c>
      <c r="D27" s="280" t="s">
        <v>1504</v>
      </c>
      <c r="E27" s="281" t="s">
        <v>753</v>
      </c>
      <c r="F27" s="282">
        <v>1</v>
      </c>
      <c r="G27" s="67"/>
      <c r="H27" s="254">
        <f>ROUND(G27*F27,2)</f>
        <v>0</v>
      </c>
      <c r="I27" s="280" t="s">
        <v>1070</v>
      </c>
    </row>
    <row r="28" spans="1:9" ht="24.95" customHeight="1" x14ac:dyDescent="0.25">
      <c r="A28" s="876"/>
      <c r="B28" s="877" t="s">
        <v>977</v>
      </c>
      <c r="C28" s="878" t="s">
        <v>1462</v>
      </c>
      <c r="D28" s="878" t="s">
        <v>795</v>
      </c>
      <c r="E28" s="879"/>
      <c r="F28" s="880"/>
      <c r="G28" s="880"/>
      <c r="H28" s="881">
        <f>SUM(H29:H37)</f>
        <v>0</v>
      </c>
      <c r="I28" s="882"/>
    </row>
    <row r="29" spans="1:9" ht="24.95" customHeight="1" x14ac:dyDescent="0.2">
      <c r="A29" s="278" t="s">
        <v>864</v>
      </c>
      <c r="B29" s="278" t="s">
        <v>979</v>
      </c>
      <c r="C29" s="279" t="s">
        <v>1536</v>
      </c>
      <c r="D29" s="280" t="s">
        <v>1537</v>
      </c>
      <c r="E29" s="281" t="s">
        <v>940</v>
      </c>
      <c r="F29" s="282">
        <v>8</v>
      </c>
      <c r="G29" s="67"/>
      <c r="H29" s="254">
        <f t="shared" ref="H29:H37" si="1">ROUND(G29*F29,2)</f>
        <v>0</v>
      </c>
      <c r="I29" s="280" t="s">
        <v>1070</v>
      </c>
    </row>
    <row r="30" spans="1:9" ht="24.95" customHeight="1" x14ac:dyDescent="0.2">
      <c r="A30" s="278" t="s">
        <v>866</v>
      </c>
      <c r="B30" s="278" t="s">
        <v>979</v>
      </c>
      <c r="C30" s="279" t="s">
        <v>1538</v>
      </c>
      <c r="D30" s="280" t="s">
        <v>1506</v>
      </c>
      <c r="E30" s="281" t="s">
        <v>940</v>
      </c>
      <c r="F30" s="282">
        <v>8</v>
      </c>
      <c r="G30" s="67"/>
      <c r="H30" s="254">
        <f t="shared" si="1"/>
        <v>0</v>
      </c>
      <c r="I30" s="280" t="s">
        <v>1070</v>
      </c>
    </row>
    <row r="31" spans="1:9" ht="24.95" customHeight="1" x14ac:dyDescent="0.2">
      <c r="A31" s="278" t="s">
        <v>868</v>
      </c>
      <c r="B31" s="278" t="s">
        <v>979</v>
      </c>
      <c r="C31" s="279" t="s">
        <v>1539</v>
      </c>
      <c r="D31" s="280" t="s">
        <v>1508</v>
      </c>
      <c r="E31" s="281" t="s">
        <v>940</v>
      </c>
      <c r="F31" s="282">
        <v>2</v>
      </c>
      <c r="G31" s="67"/>
      <c r="H31" s="254">
        <f t="shared" si="1"/>
        <v>0</v>
      </c>
      <c r="I31" s="280" t="s">
        <v>1070</v>
      </c>
    </row>
    <row r="32" spans="1:9" ht="24.95" customHeight="1" x14ac:dyDescent="0.2">
      <c r="A32" s="278" t="s">
        <v>870</v>
      </c>
      <c r="B32" s="278" t="s">
        <v>979</v>
      </c>
      <c r="C32" s="279" t="s">
        <v>1540</v>
      </c>
      <c r="D32" s="280" t="s">
        <v>1512</v>
      </c>
      <c r="E32" s="281" t="s">
        <v>940</v>
      </c>
      <c r="F32" s="282">
        <v>4</v>
      </c>
      <c r="G32" s="67"/>
      <c r="H32" s="254">
        <f t="shared" si="1"/>
        <v>0</v>
      </c>
      <c r="I32" s="280" t="s">
        <v>1070</v>
      </c>
    </row>
    <row r="33" spans="1:9" ht="24.95" customHeight="1" x14ac:dyDescent="0.2">
      <c r="A33" s="278" t="s">
        <v>872</v>
      </c>
      <c r="B33" s="278" t="s">
        <v>979</v>
      </c>
      <c r="C33" s="279" t="s">
        <v>1541</v>
      </c>
      <c r="D33" s="280" t="s">
        <v>1542</v>
      </c>
      <c r="E33" s="281" t="s">
        <v>940</v>
      </c>
      <c r="F33" s="282">
        <v>8</v>
      </c>
      <c r="G33" s="67"/>
      <c r="H33" s="254">
        <f t="shared" si="1"/>
        <v>0</v>
      </c>
      <c r="I33" s="280" t="s">
        <v>1070</v>
      </c>
    </row>
    <row r="34" spans="1:9" ht="24.95" customHeight="1" x14ac:dyDescent="0.2">
      <c r="A34" s="278" t="s">
        <v>874</v>
      </c>
      <c r="B34" s="278" t="s">
        <v>979</v>
      </c>
      <c r="C34" s="279" t="s">
        <v>1543</v>
      </c>
      <c r="D34" s="280" t="s">
        <v>1544</v>
      </c>
      <c r="E34" s="281" t="s">
        <v>940</v>
      </c>
      <c r="F34" s="282">
        <v>8</v>
      </c>
      <c r="G34" s="67"/>
      <c r="H34" s="254">
        <f t="shared" si="1"/>
        <v>0</v>
      </c>
      <c r="I34" s="280" t="s">
        <v>1070</v>
      </c>
    </row>
    <row r="35" spans="1:9" ht="24.95" customHeight="1" x14ac:dyDescent="0.2">
      <c r="A35" s="278" t="s">
        <v>876</v>
      </c>
      <c r="B35" s="278" t="s">
        <v>979</v>
      </c>
      <c r="C35" s="279" t="s">
        <v>1545</v>
      </c>
      <c r="D35" s="280" t="s">
        <v>1546</v>
      </c>
      <c r="E35" s="281" t="s">
        <v>940</v>
      </c>
      <c r="F35" s="282">
        <v>8</v>
      </c>
      <c r="G35" s="67"/>
      <c r="H35" s="254">
        <f t="shared" si="1"/>
        <v>0</v>
      </c>
      <c r="I35" s="280" t="s">
        <v>1070</v>
      </c>
    </row>
    <row r="36" spans="1:9" ht="24.95" customHeight="1" x14ac:dyDescent="0.2">
      <c r="A36" s="278" t="s">
        <v>878</v>
      </c>
      <c r="B36" s="278" t="s">
        <v>979</v>
      </c>
      <c r="C36" s="279" t="s">
        <v>1547</v>
      </c>
      <c r="D36" s="280" t="s">
        <v>1520</v>
      </c>
      <c r="E36" s="281" t="s">
        <v>940</v>
      </c>
      <c r="F36" s="282">
        <v>4</v>
      </c>
      <c r="G36" s="67"/>
      <c r="H36" s="254">
        <f t="shared" si="1"/>
        <v>0</v>
      </c>
      <c r="I36" s="280" t="s">
        <v>1070</v>
      </c>
    </row>
    <row r="37" spans="1:9" ht="24.95" customHeight="1" x14ac:dyDescent="0.2">
      <c r="A37" s="278" t="s">
        <v>880</v>
      </c>
      <c r="B37" s="278" t="s">
        <v>979</v>
      </c>
      <c r="C37" s="279" t="s">
        <v>1548</v>
      </c>
      <c r="D37" s="280" t="s">
        <v>1522</v>
      </c>
      <c r="E37" s="281" t="s">
        <v>753</v>
      </c>
      <c r="F37" s="282">
        <v>1</v>
      </c>
      <c r="G37" s="67"/>
      <c r="H37" s="254">
        <f t="shared" si="1"/>
        <v>0</v>
      </c>
      <c r="I37" s="280" t="s">
        <v>1070</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83203125" defaultRowHeight="11.25" x14ac:dyDescent="0.2"/>
  <cols>
    <col min="1" max="1" width="19.5" style="5" customWidth="1"/>
    <col min="2" max="2" width="70.83203125" style="5" customWidth="1"/>
    <col min="3" max="4" width="15.83203125" style="5" customWidth="1"/>
    <col min="5" max="5" width="15.83203125" style="48" customWidth="1"/>
    <col min="6" max="6" width="15.83203125" style="5" customWidth="1"/>
    <col min="7" max="8" width="11" style="5" bestFit="1" customWidth="1"/>
    <col min="9" max="16384" width="8.83203125" style="5"/>
  </cols>
  <sheetData>
    <row r="1" spans="1:6" ht="15.75" x14ac:dyDescent="0.25">
      <c r="A1" s="1" t="s">
        <v>0</v>
      </c>
      <c r="B1" s="2"/>
      <c r="C1" s="2"/>
      <c r="D1" s="2"/>
      <c r="E1" s="3"/>
      <c r="F1" s="4"/>
    </row>
    <row r="2" spans="1:6" ht="15.75" x14ac:dyDescent="0.25">
      <c r="A2" s="188" t="s">
        <v>1</v>
      </c>
      <c r="B2" s="189" t="s">
        <v>2</v>
      </c>
      <c r="C2" s="190"/>
      <c r="D2" s="190"/>
      <c r="E2" s="191"/>
      <c r="F2" s="192"/>
    </row>
    <row r="3" spans="1:6" ht="15.75" x14ac:dyDescent="0.25">
      <c r="A3" s="193" t="s">
        <v>3</v>
      </c>
      <c r="B3" s="194" t="s">
        <v>5846</v>
      </c>
      <c r="C3" s="195"/>
      <c r="D3" s="195"/>
      <c r="E3" s="196"/>
      <c r="F3" s="197"/>
    </row>
    <row r="4" spans="1:6" ht="12.75" x14ac:dyDescent="0.2">
      <c r="A4" s="198" t="s">
        <v>5</v>
      </c>
      <c r="B4" s="199" t="s">
        <v>6</v>
      </c>
      <c r="C4" s="200"/>
      <c r="D4" s="199"/>
      <c r="E4" s="201"/>
      <c r="F4" s="202"/>
    </row>
    <row r="5" spans="1:6" ht="12.75" x14ac:dyDescent="0.2">
      <c r="A5" s="22"/>
      <c r="B5" s="23"/>
      <c r="C5" s="23"/>
      <c r="D5" s="23"/>
      <c r="E5" s="24"/>
      <c r="F5" s="25"/>
    </row>
    <row r="6" spans="1:6" ht="12.75" x14ac:dyDescent="0.2">
      <c r="A6" s="369" t="s">
        <v>11</v>
      </c>
      <c r="B6" s="26" t="s">
        <v>12</v>
      </c>
      <c r="C6" s="23"/>
      <c r="D6" s="26" t="s">
        <v>13</v>
      </c>
      <c r="E6" s="24">
        <v>61989592</v>
      </c>
      <c r="F6" s="25"/>
    </row>
    <row r="7" spans="1:6" ht="12.75" x14ac:dyDescent="0.2">
      <c r="A7" s="22"/>
      <c r="B7" s="26"/>
      <c r="C7" s="23"/>
      <c r="D7" s="26" t="s">
        <v>14</v>
      </c>
      <c r="E7" s="24" t="s">
        <v>15</v>
      </c>
      <c r="F7" s="25"/>
    </row>
    <row r="8" spans="1:6" ht="12.75" x14ac:dyDescent="0.2">
      <c r="A8" s="369"/>
      <c r="B8" s="26"/>
      <c r="C8" s="23"/>
      <c r="D8" s="26"/>
      <c r="E8" s="24"/>
      <c r="F8" s="25"/>
    </row>
    <row r="9" spans="1:6" ht="12.75" x14ac:dyDescent="0.2">
      <c r="A9" s="369" t="s">
        <v>16</v>
      </c>
      <c r="B9" s="26" t="str">
        <f>'Krycí list'!B8</f>
        <v>Vyplní dodavatel</v>
      </c>
      <c r="C9" s="23"/>
      <c r="D9" s="26" t="s">
        <v>13</v>
      </c>
      <c r="E9" s="24" t="str">
        <f>'Krycí list'!E8</f>
        <v>Vyplní dodavatel</v>
      </c>
      <c r="F9" s="25"/>
    </row>
    <row r="10" spans="1:6" ht="12.75" x14ac:dyDescent="0.2">
      <c r="A10" s="369"/>
      <c r="B10" s="26"/>
      <c r="C10" s="23"/>
      <c r="D10" s="26" t="s">
        <v>14</v>
      </c>
      <c r="E10" s="24" t="str">
        <f>'Krycí list'!E9</f>
        <v>Vyplní dodavatel</v>
      </c>
      <c r="F10" s="25"/>
    </row>
    <row r="11" spans="1:6" ht="12.75" x14ac:dyDescent="0.2">
      <c r="A11" s="369"/>
      <c r="B11" s="26"/>
      <c r="C11" s="23"/>
      <c r="D11" s="26"/>
      <c r="E11" s="24"/>
      <c r="F11" s="25"/>
    </row>
    <row r="12" spans="1:6" ht="12.75" x14ac:dyDescent="0.2">
      <c r="A12" s="22"/>
      <c r="B12" s="26"/>
      <c r="C12" s="23"/>
      <c r="D12" s="23"/>
      <c r="E12" s="24"/>
      <c r="F12" s="25"/>
    </row>
    <row r="13" spans="1:6" ht="12.75" x14ac:dyDescent="0.2">
      <c r="A13" s="369" t="s">
        <v>5848</v>
      </c>
      <c r="B13" s="26"/>
      <c r="C13" s="23"/>
      <c r="D13" s="23"/>
      <c r="E13" s="24"/>
      <c r="F13" s="25"/>
    </row>
    <row r="14" spans="1:6" ht="12.75" x14ac:dyDescent="0.2">
      <c r="A14" s="369" t="s">
        <v>17</v>
      </c>
      <c r="B14" s="26" t="s">
        <v>2861</v>
      </c>
      <c r="C14" s="23"/>
      <c r="D14" s="26" t="s">
        <v>13</v>
      </c>
      <c r="E14" s="24">
        <v>26849917</v>
      </c>
      <c r="F14" s="25"/>
    </row>
    <row r="15" spans="1:6" ht="12.75" x14ac:dyDescent="0.2">
      <c r="A15" s="369"/>
      <c r="B15" s="26"/>
      <c r="C15" s="23"/>
      <c r="D15" s="26" t="s">
        <v>14</v>
      </c>
      <c r="E15" s="24" t="s">
        <v>2862</v>
      </c>
      <c r="F15" s="25"/>
    </row>
    <row r="16" spans="1:6" ht="12.75" x14ac:dyDescent="0.2">
      <c r="A16" s="22"/>
      <c r="B16" s="26"/>
      <c r="C16" s="23"/>
      <c r="D16" s="23"/>
      <c r="E16" s="24"/>
      <c r="F16" s="25"/>
    </row>
    <row r="17" spans="1:6" ht="12.75" x14ac:dyDescent="0.2">
      <c r="A17" s="369" t="s">
        <v>324</v>
      </c>
      <c r="B17" s="26"/>
      <c r="C17" s="23"/>
      <c r="D17" s="23"/>
      <c r="E17" s="24"/>
      <c r="F17" s="25"/>
    </row>
    <row r="18" spans="1:6" ht="12.75" x14ac:dyDescent="0.2">
      <c r="A18" s="369" t="s">
        <v>17</v>
      </c>
      <c r="B18" s="26" t="s">
        <v>18</v>
      </c>
      <c r="C18" s="23"/>
      <c r="D18" s="26" t="s">
        <v>13</v>
      </c>
      <c r="E18" s="24">
        <v>17807514</v>
      </c>
      <c r="F18" s="25"/>
    </row>
    <row r="19" spans="1:6" ht="12.75" x14ac:dyDescent="0.2">
      <c r="A19" s="369"/>
      <c r="B19" s="26"/>
      <c r="C19" s="23"/>
      <c r="D19" s="26" t="s">
        <v>14</v>
      </c>
      <c r="E19" s="24" t="s">
        <v>20</v>
      </c>
      <c r="F19" s="25"/>
    </row>
    <row r="20" spans="1:6" ht="12.75" x14ac:dyDescent="0.2">
      <c r="A20" s="22"/>
      <c r="B20" s="26"/>
      <c r="C20" s="23"/>
      <c r="D20" s="23"/>
      <c r="E20" s="24"/>
      <c r="F20" s="25"/>
    </row>
    <row r="21" spans="1:6" ht="12.75" x14ac:dyDescent="0.2">
      <c r="A21" s="369" t="s">
        <v>5849</v>
      </c>
      <c r="B21" s="26"/>
      <c r="C21" s="23"/>
      <c r="D21" s="23"/>
      <c r="E21" s="24"/>
      <c r="F21" s="25"/>
    </row>
    <row r="22" spans="1:6" ht="12.75" x14ac:dyDescent="0.2">
      <c r="A22" s="369" t="s">
        <v>17</v>
      </c>
      <c r="B22" s="26" t="s">
        <v>18</v>
      </c>
      <c r="C22" s="23"/>
      <c r="D22" s="26" t="s">
        <v>13</v>
      </c>
      <c r="E22" s="24">
        <v>17807514</v>
      </c>
      <c r="F22" s="25"/>
    </row>
    <row r="23" spans="1:6" ht="12.75" x14ac:dyDescent="0.2">
      <c r="A23" s="369"/>
      <c r="B23" s="26"/>
      <c r="C23" s="23"/>
      <c r="D23" s="26" t="s">
        <v>14</v>
      </c>
      <c r="E23" s="24" t="s">
        <v>20</v>
      </c>
      <c r="F23" s="25"/>
    </row>
    <row r="24" spans="1:6" ht="12.75" x14ac:dyDescent="0.2">
      <c r="A24" s="23"/>
      <c r="B24" s="26"/>
      <c r="C24" s="23"/>
      <c r="D24" s="23"/>
      <c r="E24" s="24"/>
      <c r="F24" s="25"/>
    </row>
    <row r="25" spans="1:6" ht="12.75" x14ac:dyDescent="0.2">
      <c r="A25" s="369" t="s">
        <v>5850</v>
      </c>
      <c r="B25" s="26"/>
      <c r="C25" s="23"/>
      <c r="D25" s="23"/>
      <c r="E25" s="24"/>
      <c r="F25" s="25"/>
    </row>
    <row r="26" spans="1:6" ht="12.75" x14ac:dyDescent="0.2">
      <c r="A26" s="369" t="s">
        <v>17</v>
      </c>
      <c r="B26" s="26" t="s">
        <v>964</v>
      </c>
      <c r="C26" s="23"/>
      <c r="D26" s="26" t="s">
        <v>13</v>
      </c>
      <c r="E26" s="24">
        <v>60745665</v>
      </c>
      <c r="F26" s="25"/>
    </row>
    <row r="27" spans="1:6" ht="12.75" x14ac:dyDescent="0.2">
      <c r="A27" s="369"/>
      <c r="B27" s="26"/>
      <c r="C27" s="23"/>
      <c r="D27" s="26" t="s">
        <v>14</v>
      </c>
      <c r="E27" s="24" t="s">
        <v>965</v>
      </c>
      <c r="F27" s="25"/>
    </row>
    <row r="28" spans="1:6" ht="12.75" x14ac:dyDescent="0.2">
      <c r="A28" s="22"/>
      <c r="B28" s="26"/>
      <c r="C28" s="23"/>
      <c r="D28" s="23"/>
      <c r="E28" s="24"/>
      <c r="F28" s="25"/>
    </row>
    <row r="29" spans="1:6" ht="12.75" x14ac:dyDescent="0.2">
      <c r="A29" s="369" t="s">
        <v>21</v>
      </c>
      <c r="B29" s="26"/>
      <c r="C29" s="23"/>
      <c r="D29" s="23"/>
      <c r="E29" s="24"/>
      <c r="F29" s="25"/>
    </row>
    <row r="30" spans="1:6" ht="41.1" customHeight="1" x14ac:dyDescent="0.2">
      <c r="A30" s="1256"/>
      <c r="B30" s="1257"/>
      <c r="C30" s="1257"/>
      <c r="D30" s="1257"/>
      <c r="E30" s="1257"/>
      <c r="F30" s="1258"/>
    </row>
    <row r="31" spans="1:6" s="56" customFormat="1" ht="24.95" customHeight="1" x14ac:dyDescent="0.2">
      <c r="A31" s="203" t="s">
        <v>23</v>
      </c>
      <c r="B31" s="204"/>
      <c r="C31" s="204"/>
      <c r="D31" s="204"/>
      <c r="E31" s="1360">
        <f>E47</f>
        <v>0</v>
      </c>
      <c r="F31" s="1361"/>
    </row>
    <row r="32" spans="1:6" ht="12.75" x14ac:dyDescent="0.2">
      <c r="A32" s="1244" t="s">
        <v>24</v>
      </c>
      <c r="B32" s="28"/>
      <c r="C32" s="28"/>
      <c r="D32" s="29" t="s">
        <v>25</v>
      </c>
      <c r="E32" s="29" t="s">
        <v>26</v>
      </c>
      <c r="F32" s="30" t="s">
        <v>27</v>
      </c>
    </row>
    <row r="33" spans="1:29" ht="12.75" x14ac:dyDescent="0.2">
      <c r="A33" s="1245"/>
      <c r="B33" s="31"/>
      <c r="C33" s="26" t="s">
        <v>28</v>
      </c>
      <c r="D33" s="32">
        <v>0.21</v>
      </c>
      <c r="E33" s="33">
        <f>ROUND(E31, 2)</f>
        <v>0</v>
      </c>
      <c r="F33" s="34">
        <f>ROUND(E33, 2)*D33</f>
        <v>0</v>
      </c>
    </row>
    <row r="34" spans="1:29" ht="12.75" x14ac:dyDescent="0.2">
      <c r="A34" s="1246"/>
      <c r="B34" s="35"/>
      <c r="C34" s="36" t="s">
        <v>29</v>
      </c>
      <c r="D34" s="37">
        <v>0.15</v>
      </c>
      <c r="E34" s="38">
        <v>0</v>
      </c>
      <c r="F34" s="34">
        <f>ROUND(E34, 2)*D34</f>
        <v>0</v>
      </c>
    </row>
    <row r="35" spans="1:29" s="56" customFormat="1" ht="24.95" customHeight="1" x14ac:dyDescent="0.2">
      <c r="A35" s="203" t="s">
        <v>30</v>
      </c>
      <c r="B35" s="204"/>
      <c r="C35" s="204"/>
      <c r="D35" s="204"/>
      <c r="E35" s="1360">
        <f>E31+F33+F34</f>
        <v>0</v>
      </c>
      <c r="F35" s="1361"/>
    </row>
    <row r="37" spans="1:29" ht="15.75" x14ac:dyDescent="0.25">
      <c r="A37" s="1" t="s">
        <v>31</v>
      </c>
      <c r="B37" s="2"/>
      <c r="C37" s="2"/>
      <c r="D37" s="2"/>
      <c r="E37" s="3"/>
      <c r="F37" s="4"/>
    </row>
    <row r="38" spans="1:29" ht="15.75" x14ac:dyDescent="0.25">
      <c r="A38" s="188" t="s">
        <v>1</v>
      </c>
      <c r="B38" s="189" t="s">
        <v>2</v>
      </c>
      <c r="C38" s="190"/>
      <c r="D38" s="190"/>
      <c r="E38" s="191"/>
      <c r="F38" s="192"/>
    </row>
    <row r="39" spans="1:29" ht="15.75" x14ac:dyDescent="0.25">
      <c r="A39" s="193" t="s">
        <v>3</v>
      </c>
      <c r="B39" s="194" t="s">
        <v>5846</v>
      </c>
      <c r="C39" s="195"/>
      <c r="D39" s="195"/>
      <c r="E39" s="196"/>
      <c r="F39" s="197"/>
    </row>
    <row r="40" spans="1:29" ht="12.75" x14ac:dyDescent="0.2">
      <c r="A40" s="198" t="s">
        <v>5</v>
      </c>
      <c r="B40" s="199" t="s">
        <v>6</v>
      </c>
      <c r="C40" s="200"/>
      <c r="D40" s="199"/>
      <c r="E40" s="201"/>
      <c r="F40" s="202"/>
    </row>
    <row r="41" spans="1:29" ht="15" x14ac:dyDescent="0.2">
      <c r="A41" s="205" t="s">
        <v>32</v>
      </c>
      <c r="B41" s="1362" t="s">
        <v>33</v>
      </c>
      <c r="C41" s="1363"/>
      <c r="D41" s="1364"/>
      <c r="E41" s="1365" t="s">
        <v>34</v>
      </c>
      <c r="F41" s="1365"/>
    </row>
    <row r="42" spans="1:29" s="40" customFormat="1" ht="24.95" customHeight="1" x14ac:dyDescent="0.2">
      <c r="A42" s="373" t="s">
        <v>5851</v>
      </c>
      <c r="B42" s="1265" t="s">
        <v>5852</v>
      </c>
      <c r="C42" s="1266"/>
      <c r="D42" s="1267"/>
      <c r="E42" s="1347">
        <f>'05_VON'!H6</f>
        <v>0</v>
      </c>
      <c r="F42" s="1368"/>
    </row>
    <row r="43" spans="1:29" s="40" customFormat="1" ht="24.95" customHeight="1" x14ac:dyDescent="0.2">
      <c r="A43" s="373" t="s">
        <v>5853</v>
      </c>
      <c r="B43" s="1265" t="s">
        <v>5854</v>
      </c>
      <c r="C43" s="1266"/>
      <c r="D43" s="1267"/>
      <c r="E43" s="1347">
        <f>'05_VON'!H16</f>
        <v>0</v>
      </c>
      <c r="F43" s="1368"/>
    </row>
    <row r="44" spans="1:29" s="40" customFormat="1" ht="24.95" customHeight="1" x14ac:dyDescent="0.2">
      <c r="A44" s="373" t="s">
        <v>5855</v>
      </c>
      <c r="B44" s="1265" t="s">
        <v>5856</v>
      </c>
      <c r="C44" s="1266"/>
      <c r="D44" s="1267"/>
      <c r="E44" s="1347">
        <f>'05_VON'!H20</f>
        <v>0</v>
      </c>
      <c r="F44" s="1368"/>
    </row>
    <row r="45" spans="1:29" s="40" customFormat="1" ht="24.95" customHeight="1" x14ac:dyDescent="0.2">
      <c r="A45" s="373" t="s">
        <v>5857</v>
      </c>
      <c r="B45" s="1265" t="s">
        <v>5858</v>
      </c>
      <c r="C45" s="1266"/>
      <c r="D45" s="1267"/>
      <c r="E45" s="1347">
        <f>'05_VON'!H26</f>
        <v>0</v>
      </c>
      <c r="F45" s="1368"/>
    </row>
    <row r="46" spans="1:29" s="40" customFormat="1" ht="24.95" customHeight="1" x14ac:dyDescent="0.2">
      <c r="A46" s="373" t="s">
        <v>5859</v>
      </c>
      <c r="B46" s="1265" t="s">
        <v>5860</v>
      </c>
      <c r="C46" s="1266"/>
      <c r="D46" s="1267"/>
      <c r="E46" s="1347">
        <f>'05_VON'!H29</f>
        <v>0</v>
      </c>
      <c r="F46" s="1368"/>
    </row>
    <row r="47" spans="1:29" s="56" customFormat="1" ht="24.95" customHeight="1" x14ac:dyDescent="0.2">
      <c r="A47" s="206" t="s">
        <v>23</v>
      </c>
      <c r="B47" s="207"/>
      <c r="C47" s="208"/>
      <c r="D47" s="208"/>
      <c r="E47" s="1360">
        <f>SUM(E42:F46)</f>
        <v>0</v>
      </c>
      <c r="F47" s="1361"/>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
      <c r="E49" s="5"/>
    </row>
    <row r="50" spans="1:8" ht="15.75" x14ac:dyDescent="0.25">
      <c r="A50" s="1" t="s">
        <v>11771</v>
      </c>
      <c r="B50" s="2"/>
      <c r="C50" s="2"/>
      <c r="D50" s="2"/>
      <c r="E50" s="3"/>
      <c r="F50" s="4"/>
    </row>
    <row r="51" spans="1:8" ht="15.75" x14ac:dyDescent="0.25">
      <c r="A51" s="188" t="s">
        <v>1</v>
      </c>
      <c r="B51" s="189" t="s">
        <v>2</v>
      </c>
      <c r="C51" s="190"/>
      <c r="D51" s="190"/>
      <c r="E51" s="191"/>
      <c r="F51" s="192"/>
    </row>
    <row r="52" spans="1:8" ht="15.75" x14ac:dyDescent="0.25">
      <c r="A52" s="193" t="s">
        <v>3</v>
      </c>
      <c r="B52" s="194" t="s">
        <v>5846</v>
      </c>
      <c r="C52" s="195"/>
      <c r="D52" s="195"/>
      <c r="E52" s="196"/>
      <c r="F52" s="197"/>
    </row>
    <row r="53" spans="1:8" ht="12.75" x14ac:dyDescent="0.2">
      <c r="A53" s="198" t="s">
        <v>5</v>
      </c>
      <c r="B53" s="199" t="s">
        <v>5847</v>
      </c>
      <c r="C53" s="200"/>
      <c r="D53" s="199"/>
      <c r="E53" s="201"/>
      <c r="F53" s="202"/>
    </row>
    <row r="54" spans="1:8" ht="24.95" customHeight="1" x14ac:dyDescent="0.2">
      <c r="A54" s="267" t="s">
        <v>32</v>
      </c>
      <c r="B54" s="1247" t="s">
        <v>33</v>
      </c>
      <c r="C54" s="1249"/>
      <c r="D54" s="374" t="s">
        <v>11772</v>
      </c>
      <c r="E54" s="1366" t="s">
        <v>11773</v>
      </c>
      <c r="F54" s="1367"/>
    </row>
    <row r="55" spans="1:8" ht="24.95" customHeight="1" x14ac:dyDescent="0.2">
      <c r="A55" s="371" t="s">
        <v>5895</v>
      </c>
      <c r="B55" s="1260" t="s">
        <v>5886</v>
      </c>
      <c r="C55" s="1260"/>
      <c r="D55" s="307">
        <v>0.3</v>
      </c>
      <c r="E55" s="1345">
        <f>$E$47*D55</f>
        <v>0</v>
      </c>
      <c r="F55" s="1346"/>
      <c r="H55" s="304"/>
    </row>
    <row r="56" spans="1:8" ht="24.95" customHeight="1" x14ac:dyDescent="0.2">
      <c r="A56" s="371" t="s">
        <v>5896</v>
      </c>
      <c r="B56" s="1260" t="s">
        <v>5887</v>
      </c>
      <c r="C56" s="1260"/>
      <c r="D56" s="307">
        <v>0.2</v>
      </c>
      <c r="E56" s="1345">
        <f t="shared" ref="E56:E61" si="0">$E$47*D56</f>
        <v>0</v>
      </c>
      <c r="F56" s="1346"/>
      <c r="H56" s="304"/>
    </row>
    <row r="57" spans="1:8" ht="24.95" customHeight="1" x14ac:dyDescent="0.2">
      <c r="A57" s="371" t="s">
        <v>5897</v>
      </c>
      <c r="B57" s="1260" t="s">
        <v>5888</v>
      </c>
      <c r="C57" s="1260"/>
      <c r="D57" s="307">
        <v>0.3</v>
      </c>
      <c r="E57" s="1345">
        <f t="shared" si="0"/>
        <v>0</v>
      </c>
      <c r="F57" s="1346"/>
      <c r="H57" s="304"/>
    </row>
    <row r="58" spans="1:8" ht="24.95" customHeight="1" x14ac:dyDescent="0.2">
      <c r="A58" s="371" t="s">
        <v>5898</v>
      </c>
      <c r="B58" s="1260" t="s">
        <v>5889</v>
      </c>
      <c r="C58" s="1260"/>
      <c r="D58" s="307">
        <v>0.14000000000000001</v>
      </c>
      <c r="E58" s="1345">
        <f t="shared" si="0"/>
        <v>0</v>
      </c>
      <c r="F58" s="1346"/>
      <c r="H58" s="304"/>
    </row>
    <row r="59" spans="1:8" ht="24.95" customHeight="1" x14ac:dyDescent="0.2">
      <c r="A59" s="371" t="s">
        <v>5899</v>
      </c>
      <c r="B59" s="1260" t="s">
        <v>322</v>
      </c>
      <c r="C59" s="1260"/>
      <c r="D59" s="307">
        <v>0.02</v>
      </c>
      <c r="E59" s="1345">
        <f t="shared" si="0"/>
        <v>0</v>
      </c>
      <c r="F59" s="1346"/>
      <c r="H59" s="304"/>
    </row>
    <row r="60" spans="1:8" ht="24.95" customHeight="1" x14ac:dyDescent="0.2">
      <c r="A60" s="371" t="s">
        <v>838</v>
      </c>
      <c r="B60" s="1260" t="s">
        <v>5849</v>
      </c>
      <c r="C60" s="1260"/>
      <c r="D60" s="307">
        <v>0.01</v>
      </c>
      <c r="E60" s="1345">
        <f t="shared" si="0"/>
        <v>0</v>
      </c>
      <c r="F60" s="1346"/>
      <c r="H60" s="304"/>
    </row>
    <row r="61" spans="1:8" ht="24.95" customHeight="1" x14ac:dyDescent="0.2">
      <c r="A61" s="371" t="s">
        <v>840</v>
      </c>
      <c r="B61" s="1260" t="s">
        <v>5850</v>
      </c>
      <c r="C61" s="1260"/>
      <c r="D61" s="307">
        <v>0.03</v>
      </c>
      <c r="E61" s="1345">
        <f t="shared" si="0"/>
        <v>0</v>
      </c>
      <c r="F61" s="1346"/>
      <c r="H61" s="304"/>
    </row>
    <row r="62" spans="1:8" ht="24.95" customHeight="1" x14ac:dyDescent="0.2">
      <c r="A62" s="272" t="s">
        <v>23</v>
      </c>
      <c r="B62" s="273"/>
      <c r="C62" s="305"/>
      <c r="D62" s="306"/>
      <c r="E62" s="1369">
        <f>SUM(E55:F61)</f>
        <v>0</v>
      </c>
      <c r="F62" s="1370"/>
      <c r="H62" s="304"/>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83203125" defaultRowHeight="12.75" x14ac:dyDescent="0.2"/>
  <cols>
    <col min="1" max="2" width="5.83203125" style="5" customWidth="1"/>
    <col min="3" max="3" width="15.83203125" style="5" customWidth="1"/>
    <col min="4" max="4" width="100.83203125" style="5" customWidth="1"/>
    <col min="5" max="5" width="10.5" style="48" customWidth="1"/>
    <col min="6" max="6" width="10.83203125" style="5" customWidth="1"/>
    <col min="7" max="7" width="15.83203125" style="404" customWidth="1"/>
    <col min="8" max="8" width="18.33203125" style="23" customWidth="1"/>
    <col min="9" max="9" width="18.33203125" style="5" customWidth="1"/>
    <col min="10" max="16384" width="8.83203125" style="5"/>
  </cols>
  <sheetData>
    <row r="1" spans="1:29" ht="14.45" customHeight="1" x14ac:dyDescent="0.2">
      <c r="A1" s="905" t="s">
        <v>80</v>
      </c>
      <c r="B1" s="906"/>
      <c r="C1" s="906"/>
      <c r="D1" s="906"/>
      <c r="E1" s="906"/>
      <c r="F1" s="906"/>
      <c r="G1" s="909"/>
      <c r="H1" s="907"/>
      <c r="I1" s="908"/>
      <c r="J1" s="44"/>
      <c r="K1" s="44"/>
      <c r="L1" s="44"/>
      <c r="M1" s="44"/>
      <c r="N1" s="44"/>
      <c r="O1" s="44"/>
      <c r="P1" s="44"/>
      <c r="Q1" s="44"/>
      <c r="R1" s="44"/>
      <c r="S1" s="44"/>
      <c r="T1" s="44"/>
      <c r="U1" s="44"/>
      <c r="V1" s="44"/>
      <c r="W1" s="44"/>
      <c r="X1" s="44"/>
      <c r="Y1" s="44"/>
      <c r="Z1" s="44"/>
      <c r="AA1" s="44"/>
      <c r="AB1" s="44"/>
      <c r="AC1" s="44"/>
    </row>
    <row r="2" spans="1:29" ht="15.75" x14ac:dyDescent="0.25">
      <c r="A2" s="910" t="s">
        <v>1</v>
      </c>
      <c r="B2" s="189"/>
      <c r="C2" s="189"/>
      <c r="D2" s="189" t="s">
        <v>2</v>
      </c>
      <c r="E2" s="191"/>
      <c r="F2" s="190"/>
      <c r="G2" s="189"/>
      <c r="H2" s="911"/>
      <c r="I2" s="912"/>
      <c r="J2" s="46"/>
      <c r="K2" s="46"/>
      <c r="L2" s="46"/>
      <c r="M2" s="46"/>
      <c r="N2" s="46"/>
      <c r="O2" s="46"/>
      <c r="P2" s="46"/>
      <c r="Q2" s="46"/>
      <c r="R2" s="46"/>
      <c r="S2" s="46"/>
      <c r="T2" s="46"/>
      <c r="U2" s="46"/>
      <c r="V2" s="46"/>
      <c r="W2" s="46"/>
      <c r="X2" s="46"/>
      <c r="Y2" s="46"/>
      <c r="Z2" s="46"/>
      <c r="AA2" s="46"/>
      <c r="AB2" s="46"/>
      <c r="AC2" s="46"/>
    </row>
    <row r="3" spans="1:29" ht="15.75" x14ac:dyDescent="0.25">
      <c r="A3" s="193" t="s">
        <v>3</v>
      </c>
      <c r="B3" s="194"/>
      <c r="C3" s="913"/>
      <c r="D3" s="913" t="s">
        <v>5861</v>
      </c>
      <c r="E3" s="914"/>
      <c r="F3" s="195"/>
      <c r="G3" s="194"/>
      <c r="H3" s="915"/>
      <c r="I3" s="916"/>
    </row>
    <row r="4" spans="1:29" ht="25.5" x14ac:dyDescent="0.2">
      <c r="A4" s="917" t="s">
        <v>82</v>
      </c>
      <c r="B4" s="917" t="s">
        <v>83</v>
      </c>
      <c r="C4" s="917" t="s">
        <v>32</v>
      </c>
      <c r="D4" s="918" t="s">
        <v>33</v>
      </c>
      <c r="E4" s="917" t="s">
        <v>84</v>
      </c>
      <c r="F4" s="917" t="s">
        <v>85</v>
      </c>
      <c r="G4" s="917" t="s">
        <v>86</v>
      </c>
      <c r="H4" s="919" t="s">
        <v>87</v>
      </c>
      <c r="I4" s="917" t="s">
        <v>88</v>
      </c>
    </row>
    <row r="5" spans="1:29" ht="24.95" customHeight="1" x14ac:dyDescent="0.2">
      <c r="A5" s="920"/>
      <c r="B5" s="921" t="s">
        <v>977</v>
      </c>
      <c r="C5" s="913" t="s">
        <v>5862</v>
      </c>
      <c r="D5" s="913" t="s">
        <v>5861</v>
      </c>
      <c r="E5" s="922"/>
      <c r="F5" s="923"/>
      <c r="G5" s="923"/>
      <c r="H5" s="924">
        <f>H6+H16+H20+H26+H29</f>
        <v>0</v>
      </c>
      <c r="I5" s="925"/>
    </row>
    <row r="6" spans="1:29" ht="24.95" customHeight="1" x14ac:dyDescent="0.25">
      <c r="A6" s="926"/>
      <c r="B6" s="927" t="s">
        <v>977</v>
      </c>
      <c r="C6" s="928" t="s">
        <v>5851</v>
      </c>
      <c r="D6" s="928" t="s">
        <v>5852</v>
      </c>
      <c r="E6" s="929"/>
      <c r="F6" s="930"/>
      <c r="G6" s="930"/>
      <c r="H6" s="931">
        <f>SUM(H7:H15)</f>
        <v>0</v>
      </c>
      <c r="I6" s="932"/>
    </row>
    <row r="7" spans="1:29" ht="24.95" customHeight="1" x14ac:dyDescent="0.2">
      <c r="A7" s="278" t="s">
        <v>73</v>
      </c>
      <c r="B7" s="278" t="s">
        <v>979</v>
      </c>
      <c r="C7" s="279" t="s">
        <v>5863</v>
      </c>
      <c r="D7" s="280" t="s">
        <v>5864</v>
      </c>
      <c r="E7" s="281" t="s">
        <v>753</v>
      </c>
      <c r="F7" s="282">
        <v>1</v>
      </c>
      <c r="G7" s="67"/>
      <c r="H7" s="254">
        <f>ROUND(G7*F7,2)</f>
        <v>0</v>
      </c>
      <c r="I7" s="280"/>
    </row>
    <row r="8" spans="1:29" ht="12" x14ac:dyDescent="0.2">
      <c r="A8" s="175"/>
      <c r="B8" s="589" t="s">
        <v>2912</v>
      </c>
      <c r="C8" s="209"/>
      <c r="D8" s="524" t="s">
        <v>5864</v>
      </c>
      <c r="E8" s="209"/>
      <c r="F8" s="209"/>
      <c r="G8" s="209"/>
      <c r="H8" s="209"/>
      <c r="I8" s="68"/>
    </row>
    <row r="9" spans="1:29" ht="72" x14ac:dyDescent="0.2">
      <c r="A9" s="175"/>
      <c r="B9" s="589" t="s">
        <v>1079</v>
      </c>
      <c r="C9" s="209"/>
      <c r="D9" s="933" t="s">
        <v>5865</v>
      </c>
      <c r="E9" s="209"/>
      <c r="F9" s="209"/>
      <c r="G9" s="209"/>
      <c r="H9" s="209"/>
      <c r="I9" s="68"/>
    </row>
    <row r="10" spans="1:29" ht="24.95" customHeight="1" x14ac:dyDescent="0.2">
      <c r="A10" s="278" t="s">
        <v>75</v>
      </c>
      <c r="B10" s="278" t="s">
        <v>979</v>
      </c>
      <c r="C10" s="279" t="s">
        <v>5519</v>
      </c>
      <c r="D10" s="280" t="s">
        <v>5866</v>
      </c>
      <c r="E10" s="281" t="s">
        <v>753</v>
      </c>
      <c r="F10" s="282">
        <v>1</v>
      </c>
      <c r="G10" s="67"/>
      <c r="H10" s="254">
        <f>ROUND(G10*F10,2)</f>
        <v>0</v>
      </c>
      <c r="I10" s="280"/>
    </row>
    <row r="11" spans="1:29" ht="12" x14ac:dyDescent="0.2">
      <c r="A11" s="175"/>
      <c r="B11" s="589" t="s">
        <v>2912</v>
      </c>
      <c r="C11" s="209"/>
      <c r="D11" s="524" t="s">
        <v>5866</v>
      </c>
      <c r="E11" s="209"/>
      <c r="F11" s="209"/>
      <c r="G11" s="209"/>
      <c r="H11" s="209"/>
      <c r="I11" s="68"/>
    </row>
    <row r="12" spans="1:29" ht="60" x14ac:dyDescent="0.2">
      <c r="A12" s="175"/>
      <c r="B12" s="589" t="s">
        <v>1079</v>
      </c>
      <c r="C12" s="209"/>
      <c r="D12" s="933" t="s">
        <v>5867</v>
      </c>
      <c r="E12" s="209"/>
      <c r="F12" s="209"/>
      <c r="G12" s="209"/>
      <c r="H12" s="209"/>
      <c r="I12" s="68"/>
    </row>
    <row r="13" spans="1:29" ht="24.95" customHeight="1" x14ac:dyDescent="0.2">
      <c r="A13" s="278" t="s">
        <v>42</v>
      </c>
      <c r="B13" s="278" t="s">
        <v>979</v>
      </c>
      <c r="C13" s="279" t="s">
        <v>5868</v>
      </c>
      <c r="D13" s="280" t="s">
        <v>5869</v>
      </c>
      <c r="E13" s="281" t="s">
        <v>753</v>
      </c>
      <c r="F13" s="282">
        <v>1</v>
      </c>
      <c r="G13" s="67"/>
      <c r="H13" s="254">
        <f>ROUND(G13*F13,2)</f>
        <v>0</v>
      </c>
      <c r="I13" s="280"/>
    </row>
    <row r="14" spans="1:29" ht="12" x14ac:dyDescent="0.2">
      <c r="A14" s="175"/>
      <c r="B14" s="589" t="s">
        <v>2912</v>
      </c>
      <c r="C14" s="209"/>
      <c r="D14" s="524" t="s">
        <v>5869</v>
      </c>
      <c r="E14" s="209"/>
      <c r="F14" s="209"/>
      <c r="G14" s="209"/>
      <c r="H14" s="209"/>
      <c r="I14" s="68"/>
    </row>
    <row r="15" spans="1:29" ht="24" x14ac:dyDescent="0.2">
      <c r="A15" s="175"/>
      <c r="B15" s="589" t="s">
        <v>1079</v>
      </c>
      <c r="C15" s="209"/>
      <c r="D15" s="524" t="s">
        <v>5870</v>
      </c>
      <c r="E15" s="209"/>
      <c r="F15" s="209"/>
      <c r="G15" s="209"/>
      <c r="H15" s="209"/>
      <c r="I15" s="68"/>
    </row>
    <row r="16" spans="1:29" ht="24.95" customHeight="1" x14ac:dyDescent="0.25">
      <c r="A16" s="926"/>
      <c r="B16" s="927" t="s">
        <v>977</v>
      </c>
      <c r="C16" s="928" t="s">
        <v>5853</v>
      </c>
      <c r="D16" s="928" t="s">
        <v>5854</v>
      </c>
      <c r="E16" s="929"/>
      <c r="F16" s="930"/>
      <c r="G16" s="930"/>
      <c r="H16" s="931">
        <f>SUM(H17:H19)</f>
        <v>0</v>
      </c>
      <c r="I16" s="932"/>
    </row>
    <row r="17" spans="1:9" ht="24.95" customHeight="1" x14ac:dyDescent="0.2">
      <c r="A17" s="278" t="s">
        <v>997</v>
      </c>
      <c r="B17" s="278" t="s">
        <v>979</v>
      </c>
      <c r="C17" s="279" t="s">
        <v>5871</v>
      </c>
      <c r="D17" s="280" t="s">
        <v>5872</v>
      </c>
      <c r="E17" s="281" t="s">
        <v>753</v>
      </c>
      <c r="F17" s="282">
        <v>1</v>
      </c>
      <c r="G17" s="67"/>
      <c r="H17" s="254">
        <f>ROUND(G17*F17,2)</f>
        <v>0</v>
      </c>
      <c r="I17" s="280"/>
    </row>
    <row r="18" spans="1:9" ht="12" x14ac:dyDescent="0.2">
      <c r="A18" s="731"/>
      <c r="B18" s="934" t="s">
        <v>2912</v>
      </c>
      <c r="C18" s="733"/>
      <c r="D18" s="734" t="s">
        <v>5872</v>
      </c>
      <c r="E18" s="733"/>
      <c r="F18" s="733"/>
      <c r="G18" s="733"/>
      <c r="H18" s="733"/>
      <c r="I18" s="935"/>
    </row>
    <row r="19" spans="1:9" ht="393.95" customHeight="1" x14ac:dyDescent="0.2">
      <c r="A19" s="184"/>
      <c r="B19" s="936"/>
      <c r="C19" s="185"/>
      <c r="D19" s="528" t="s">
        <v>5873</v>
      </c>
      <c r="E19" s="185"/>
      <c r="F19" s="185"/>
      <c r="G19" s="185"/>
      <c r="H19" s="185"/>
      <c r="I19" s="774"/>
    </row>
    <row r="20" spans="1:9" ht="24.95" customHeight="1" x14ac:dyDescent="0.25">
      <c r="A20" s="926"/>
      <c r="B20" s="927" t="s">
        <v>977</v>
      </c>
      <c r="C20" s="928" t="s">
        <v>5855</v>
      </c>
      <c r="D20" s="928" t="s">
        <v>5856</v>
      </c>
      <c r="E20" s="929"/>
      <c r="F20" s="930"/>
      <c r="G20" s="930"/>
      <c r="H20" s="931">
        <f>SUM(H21:H25)</f>
        <v>0</v>
      </c>
      <c r="I20" s="932"/>
    </row>
    <row r="21" spans="1:9" ht="24.95" customHeight="1" x14ac:dyDescent="0.2">
      <c r="A21" s="278" t="s">
        <v>44</v>
      </c>
      <c r="B21" s="278" t="s">
        <v>979</v>
      </c>
      <c r="C21" s="279" t="s">
        <v>5874</v>
      </c>
      <c r="D21" s="280" t="s">
        <v>5875</v>
      </c>
      <c r="E21" s="281" t="s">
        <v>721</v>
      </c>
      <c r="F21" s="282">
        <v>1</v>
      </c>
      <c r="G21" s="67"/>
      <c r="H21" s="254">
        <f>ROUND(G21*F21,2)</f>
        <v>0</v>
      </c>
      <c r="I21" s="280"/>
    </row>
    <row r="22" spans="1:9" ht="228" x14ac:dyDescent="0.2">
      <c r="A22" s="937"/>
      <c r="B22" s="938" t="s">
        <v>1079</v>
      </c>
      <c r="C22" s="939"/>
      <c r="D22" s="940" t="s">
        <v>5876</v>
      </c>
      <c r="E22" s="939"/>
      <c r="F22" s="939"/>
      <c r="G22" s="939"/>
      <c r="H22" s="939"/>
      <c r="I22" s="941"/>
    </row>
    <row r="23" spans="1:9" ht="24.95" customHeight="1" x14ac:dyDescent="0.2">
      <c r="A23" s="278" t="s">
        <v>336</v>
      </c>
      <c r="B23" s="278" t="s">
        <v>979</v>
      </c>
      <c r="C23" s="279" t="s">
        <v>5877</v>
      </c>
      <c r="D23" s="280" t="s">
        <v>5878</v>
      </c>
      <c r="E23" s="281" t="s">
        <v>721</v>
      </c>
      <c r="F23" s="282">
        <v>1</v>
      </c>
      <c r="G23" s="67"/>
      <c r="H23" s="254">
        <f>ROUND(G23*F23,2)</f>
        <v>0</v>
      </c>
      <c r="I23" s="280"/>
    </row>
    <row r="24" spans="1:9" ht="12" x14ac:dyDescent="0.2">
      <c r="A24" s="175"/>
      <c r="B24" s="589" t="s">
        <v>983</v>
      </c>
      <c r="C24" s="209"/>
      <c r="D24" s="524" t="s">
        <v>5879</v>
      </c>
      <c r="E24" s="209"/>
      <c r="F24" s="209"/>
      <c r="G24" s="209"/>
      <c r="H24" s="209"/>
      <c r="I24" s="68"/>
    </row>
    <row r="25" spans="1:9" ht="300" x14ac:dyDescent="0.2">
      <c r="A25" s="175"/>
      <c r="B25" s="589" t="s">
        <v>1079</v>
      </c>
      <c r="C25" s="209"/>
      <c r="D25" s="524" t="s">
        <v>11782</v>
      </c>
      <c r="E25" s="209"/>
      <c r="F25" s="209"/>
      <c r="G25" s="209"/>
      <c r="H25" s="209"/>
      <c r="I25" s="68"/>
    </row>
    <row r="26" spans="1:9" ht="24.95" customHeight="1" x14ac:dyDescent="0.25">
      <c r="A26" s="926"/>
      <c r="B26" s="927" t="s">
        <v>977</v>
      </c>
      <c r="C26" s="928" t="s">
        <v>5857</v>
      </c>
      <c r="D26" s="928" t="s">
        <v>5858</v>
      </c>
      <c r="E26" s="929"/>
      <c r="F26" s="930"/>
      <c r="G26" s="930"/>
      <c r="H26" s="931">
        <f>SUM(H27:H28)</f>
        <v>0</v>
      </c>
      <c r="I26" s="932"/>
    </row>
    <row r="27" spans="1:9" ht="24.95" customHeight="1" x14ac:dyDescent="0.2">
      <c r="A27" s="278">
        <v>7</v>
      </c>
      <c r="B27" s="278" t="s">
        <v>979</v>
      </c>
      <c r="C27" s="279" t="s">
        <v>5880</v>
      </c>
      <c r="D27" s="280" t="s">
        <v>5881</v>
      </c>
      <c r="E27" s="281" t="s">
        <v>753</v>
      </c>
      <c r="F27" s="282">
        <v>1</v>
      </c>
      <c r="G27" s="67"/>
      <c r="H27" s="254">
        <f>ROUND(G27*F27,2)</f>
        <v>0</v>
      </c>
      <c r="I27" s="280"/>
    </row>
    <row r="28" spans="1:9" ht="60" x14ac:dyDescent="0.2">
      <c r="A28" s="175"/>
      <c r="B28" s="589" t="s">
        <v>2912</v>
      </c>
      <c r="C28" s="209"/>
      <c r="D28" s="524" t="s">
        <v>5882</v>
      </c>
      <c r="E28" s="209"/>
      <c r="F28" s="209"/>
      <c r="G28" s="209"/>
      <c r="H28" s="209"/>
      <c r="I28" s="68"/>
    </row>
    <row r="29" spans="1:9" ht="24.95" customHeight="1" x14ac:dyDescent="0.25">
      <c r="A29" s="926"/>
      <c r="B29" s="927" t="s">
        <v>977</v>
      </c>
      <c r="C29" s="928" t="s">
        <v>5859</v>
      </c>
      <c r="D29" s="928" t="s">
        <v>5860</v>
      </c>
      <c r="E29" s="929"/>
      <c r="F29" s="930"/>
      <c r="G29" s="930"/>
      <c r="H29" s="931">
        <f>SUM(H30:H31)</f>
        <v>0</v>
      </c>
      <c r="I29" s="932"/>
    </row>
    <row r="30" spans="1:9" ht="24.95" customHeight="1" x14ac:dyDescent="0.2">
      <c r="A30" s="278">
        <v>8</v>
      </c>
      <c r="B30" s="278" t="s">
        <v>979</v>
      </c>
      <c r="C30" s="279" t="s">
        <v>5883</v>
      </c>
      <c r="D30" s="280" t="s">
        <v>5884</v>
      </c>
      <c r="E30" s="281" t="s">
        <v>753</v>
      </c>
      <c r="F30" s="282">
        <v>1</v>
      </c>
      <c r="G30" s="67"/>
      <c r="H30" s="254">
        <f>ROUND(G30*F30,2)</f>
        <v>0</v>
      </c>
      <c r="I30" s="280"/>
    </row>
    <row r="31" spans="1:9" ht="12" x14ac:dyDescent="0.2">
      <c r="A31" s="184"/>
      <c r="B31" s="936" t="s">
        <v>2912</v>
      </c>
      <c r="C31" s="185"/>
      <c r="D31" s="528" t="s">
        <v>5884</v>
      </c>
      <c r="E31" s="185"/>
      <c r="F31" s="185"/>
      <c r="G31" s="185"/>
      <c r="H31" s="185"/>
      <c r="I31" s="774"/>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2024-09-27T12:55:31Z</dcterms:modified>
</cp:coreProperties>
</file>